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5.xml" ContentType="application/vnd.openxmlformats-officedocument.drawing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Assignments\Excel\"/>
    </mc:Choice>
  </mc:AlternateContent>
  <xr:revisionPtr revIDLastSave="0" documentId="13_ncr:1_{03A90817-AEB3-4169-A050-A6B8FF38D213}" xr6:coauthVersionLast="47" xr6:coauthVersionMax="47" xr10:uidLastSave="{00000000-0000-0000-0000-000000000000}"/>
  <bookViews>
    <workbookView xWindow="-108" yWindow="-108" windowWidth="23256" windowHeight="12456" firstSheet="3" activeTab="11" xr2:uid="{A5BDD371-5E81-4A65-AD7F-1F719EE1EBA4}"/>
  </bookViews>
  <sheets>
    <sheet name="Customer_Dim" sheetId="1" r:id="rId1"/>
    <sheet name="Product_Dim" sheetId="2" r:id="rId2"/>
    <sheet name="Store_Dim" sheetId="3" r:id="rId3"/>
    <sheet name="Sales_Fact" sheetId="4" r:id="rId4"/>
    <sheet name="Observations" sheetId="19" r:id="rId5"/>
    <sheet name="DASHBOARD" sheetId="18" r:id="rId6"/>
    <sheet name="Customer" sheetId="5" r:id="rId7"/>
    <sheet name="Product" sheetId="6" r:id="rId8"/>
    <sheet name="Store" sheetId="7" r:id="rId9"/>
    <sheet name="Sales" sheetId="8" r:id="rId10"/>
    <sheet name="VLOOKUP" sheetId="9" r:id="rId11"/>
    <sheet name="PIVOT_VLOOKUP" sheetId="17" r:id="rId12"/>
    <sheet name="PIVOT_LOOKUP2" sheetId="25" r:id="rId13"/>
    <sheet name="PIVOT TABLE_PRODUCT,STORE" sheetId="14" r:id="rId14"/>
    <sheet name="PIVOT TABLE_CUST" sheetId="12" r:id="rId15"/>
  </sheets>
  <definedNames>
    <definedName name="_xlnm._FilterDatabase" localSheetId="6" hidden="1">Customer!$A$1:$H$501</definedName>
    <definedName name="_xlnm._FilterDatabase" localSheetId="0" hidden="1">Customer_Dim!$A$1:$H$501</definedName>
    <definedName name="_xlnm._FilterDatabase" localSheetId="9" hidden="1">Sales!$A$1:$J$2001</definedName>
    <definedName name="_xlcn.WorksheetConnection_ExcelModulEnd.xlsxTable1__21" hidden="1">Table1__2[]</definedName>
    <definedName name="_xlcn.WorksheetConnection_ExcelModulEnd.xlsxTable3_11" hidden="1">Table3_1</definedName>
    <definedName name="_xlcn.WorksheetConnection_ExcelModulEnd.xlsxTable71" hidden="1">Table7[]</definedName>
    <definedName name="_xlcn.WorksheetConnection_ExcelModulEnd.xlsxTable8_11" hidden="1">Table8_1[]</definedName>
    <definedName name="_xlcn.WorksheetConnection_ExcelModulEnd.xlsxTable8_161" hidden="1">Table8_16[]</definedName>
    <definedName name="ExternalData_1" localSheetId="6" hidden="1">Customer!#REF!</definedName>
    <definedName name="ExternalData_1" localSheetId="9" hidden="1">Sales!$O$1:$Y$2001</definedName>
    <definedName name="ExternalData_1" localSheetId="10" hidden="1">VLOOKUP!$A$1:$K$2001</definedName>
    <definedName name="ExternalData_2" localSheetId="6" hidden="1">Customer!$M$1:$T$501</definedName>
    <definedName name="ExternalData_2" localSheetId="7" hidden="1">Product!$K$1:$R$101</definedName>
  </definedNames>
  <calcPr calcId="191029"/>
  <pivotCaches>
    <pivotCache cacheId="0" r:id="rId16"/>
    <pivotCache cacheId="302" r:id="rId17"/>
    <pivotCache cacheId="292" r:id="rId18"/>
    <pivotCache cacheId="293" r:id="rId19"/>
    <pivotCache cacheId="294" r:id="rId20"/>
    <pivotCache cacheId="295" r:id="rId21"/>
    <pivotCache cacheId="296" r:id="rId22"/>
    <pivotCache cacheId="297" r:id="rId23"/>
    <pivotCache cacheId="298" r:id="rId24"/>
    <pivotCache cacheId="301" r:id="rId2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8_1" name="Table8_1" connection="WorksheetConnection_Excel Modul End.xlsx!Table8_1"/>
          <x15:modelTable id="Table7" name="Table7" connection="WorksheetConnection_Excel Modul End.xlsx!Table7"/>
          <x15:modelTable id="Table3_1" name="Table3_1" connection="WorksheetConnection_Excel Modul End.xlsx!Table3_1"/>
          <x15:modelTable id="Table1__2" name="Table1__2" connection="WorksheetConnection_Excel Modul End.xlsx!Table1__2"/>
          <x15:modelTable id="Table8_16" name="Table8_16" connection="WorksheetConnection_Excel Modul End.xlsx!Table8_16"/>
        </x15:modelTables>
        <x15:extLst>
          <ext xmlns:x16="http://schemas.microsoft.com/office/spreadsheetml/2014/11/main" uri="{9835A34E-60A6-4A7C-AAB8-D5F71C897F49}">
            <x16:modelTimeGroupings>
              <x16:modelTimeGrouping tableName="Table8_1" columnName="Order_Date" columnId="Order_Date">
                <x16:calculatedTimeColumn columnName="Order_Date (Year)" columnId="Order_Date (Year)" contentType="years" isSelected="1"/>
                <x16:calculatedTimeColumn columnName="Order_Date (Quarter)" columnId="Order_Date (Quarter)" contentType="quarters" isSelected="1"/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T2" i="9" l="1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T246" i="9"/>
  <c r="T247" i="9"/>
  <c r="T248" i="9"/>
  <c r="T249" i="9"/>
  <c r="T250" i="9"/>
  <c r="T251" i="9"/>
  <c r="T252" i="9"/>
  <c r="T253" i="9"/>
  <c r="T254" i="9"/>
  <c r="T255" i="9"/>
  <c r="T256" i="9"/>
  <c r="T257" i="9"/>
  <c r="T258" i="9"/>
  <c r="T259" i="9"/>
  <c r="T260" i="9"/>
  <c r="T261" i="9"/>
  <c r="T262" i="9"/>
  <c r="T263" i="9"/>
  <c r="T264" i="9"/>
  <c r="T265" i="9"/>
  <c r="T266" i="9"/>
  <c r="T267" i="9"/>
  <c r="T268" i="9"/>
  <c r="T269" i="9"/>
  <c r="T270" i="9"/>
  <c r="T271" i="9"/>
  <c r="T272" i="9"/>
  <c r="T273" i="9"/>
  <c r="T274" i="9"/>
  <c r="T275" i="9"/>
  <c r="T276" i="9"/>
  <c r="T277" i="9"/>
  <c r="T278" i="9"/>
  <c r="T279" i="9"/>
  <c r="T280" i="9"/>
  <c r="T281" i="9"/>
  <c r="T282" i="9"/>
  <c r="T283" i="9"/>
  <c r="T284" i="9"/>
  <c r="T285" i="9"/>
  <c r="T286" i="9"/>
  <c r="T287" i="9"/>
  <c r="T288" i="9"/>
  <c r="T289" i="9"/>
  <c r="T290" i="9"/>
  <c r="T291" i="9"/>
  <c r="T292" i="9"/>
  <c r="T293" i="9"/>
  <c r="T294" i="9"/>
  <c r="T295" i="9"/>
  <c r="T296" i="9"/>
  <c r="T297" i="9"/>
  <c r="T298" i="9"/>
  <c r="T299" i="9"/>
  <c r="T300" i="9"/>
  <c r="T301" i="9"/>
  <c r="T302" i="9"/>
  <c r="T303" i="9"/>
  <c r="T304" i="9"/>
  <c r="T305" i="9"/>
  <c r="T306" i="9"/>
  <c r="T307" i="9"/>
  <c r="T308" i="9"/>
  <c r="T309" i="9"/>
  <c r="T310" i="9"/>
  <c r="T311" i="9"/>
  <c r="T312" i="9"/>
  <c r="T313" i="9"/>
  <c r="T314" i="9"/>
  <c r="T315" i="9"/>
  <c r="T316" i="9"/>
  <c r="T317" i="9"/>
  <c r="T318" i="9"/>
  <c r="T319" i="9"/>
  <c r="T320" i="9"/>
  <c r="T321" i="9"/>
  <c r="T322" i="9"/>
  <c r="T323" i="9"/>
  <c r="T324" i="9"/>
  <c r="T325" i="9"/>
  <c r="T326" i="9"/>
  <c r="T327" i="9"/>
  <c r="T328" i="9"/>
  <c r="T329" i="9"/>
  <c r="T330" i="9"/>
  <c r="T331" i="9"/>
  <c r="T332" i="9"/>
  <c r="T333" i="9"/>
  <c r="T334" i="9"/>
  <c r="T335" i="9"/>
  <c r="T336" i="9"/>
  <c r="T337" i="9"/>
  <c r="T338" i="9"/>
  <c r="T339" i="9"/>
  <c r="T340" i="9"/>
  <c r="T341" i="9"/>
  <c r="T342" i="9"/>
  <c r="T343" i="9"/>
  <c r="T344" i="9"/>
  <c r="T345" i="9"/>
  <c r="T346" i="9"/>
  <c r="T347" i="9"/>
  <c r="T348" i="9"/>
  <c r="T349" i="9"/>
  <c r="T350" i="9"/>
  <c r="T351" i="9"/>
  <c r="T352" i="9"/>
  <c r="T353" i="9"/>
  <c r="T354" i="9"/>
  <c r="T355" i="9"/>
  <c r="T356" i="9"/>
  <c r="T357" i="9"/>
  <c r="T358" i="9"/>
  <c r="T359" i="9"/>
  <c r="T360" i="9"/>
  <c r="T361" i="9"/>
  <c r="T362" i="9"/>
  <c r="T363" i="9"/>
  <c r="T364" i="9"/>
  <c r="T365" i="9"/>
  <c r="T366" i="9"/>
  <c r="T367" i="9"/>
  <c r="T368" i="9"/>
  <c r="T369" i="9"/>
  <c r="T370" i="9"/>
  <c r="T371" i="9"/>
  <c r="T372" i="9"/>
  <c r="T373" i="9"/>
  <c r="T374" i="9"/>
  <c r="T375" i="9"/>
  <c r="T376" i="9"/>
  <c r="T377" i="9"/>
  <c r="T378" i="9"/>
  <c r="T379" i="9"/>
  <c r="T380" i="9"/>
  <c r="T381" i="9"/>
  <c r="T382" i="9"/>
  <c r="T383" i="9"/>
  <c r="T384" i="9"/>
  <c r="T385" i="9"/>
  <c r="T386" i="9"/>
  <c r="T387" i="9"/>
  <c r="T388" i="9"/>
  <c r="T389" i="9"/>
  <c r="T390" i="9"/>
  <c r="T391" i="9"/>
  <c r="T392" i="9"/>
  <c r="T393" i="9"/>
  <c r="T394" i="9"/>
  <c r="T395" i="9"/>
  <c r="T396" i="9"/>
  <c r="T397" i="9"/>
  <c r="T398" i="9"/>
  <c r="T399" i="9"/>
  <c r="T400" i="9"/>
  <c r="T401" i="9"/>
  <c r="T402" i="9"/>
  <c r="T403" i="9"/>
  <c r="T404" i="9"/>
  <c r="T405" i="9"/>
  <c r="T406" i="9"/>
  <c r="T407" i="9"/>
  <c r="T408" i="9"/>
  <c r="T409" i="9"/>
  <c r="T410" i="9"/>
  <c r="T411" i="9"/>
  <c r="T412" i="9"/>
  <c r="T413" i="9"/>
  <c r="T414" i="9"/>
  <c r="T415" i="9"/>
  <c r="T416" i="9"/>
  <c r="T417" i="9"/>
  <c r="T418" i="9"/>
  <c r="T419" i="9"/>
  <c r="T420" i="9"/>
  <c r="T421" i="9"/>
  <c r="T422" i="9"/>
  <c r="T423" i="9"/>
  <c r="T424" i="9"/>
  <c r="T425" i="9"/>
  <c r="T426" i="9"/>
  <c r="T427" i="9"/>
  <c r="T428" i="9"/>
  <c r="T429" i="9"/>
  <c r="T430" i="9"/>
  <c r="T431" i="9"/>
  <c r="T432" i="9"/>
  <c r="T433" i="9"/>
  <c r="T434" i="9"/>
  <c r="T435" i="9"/>
  <c r="T436" i="9"/>
  <c r="T437" i="9"/>
  <c r="T438" i="9"/>
  <c r="T439" i="9"/>
  <c r="T440" i="9"/>
  <c r="T441" i="9"/>
  <c r="T442" i="9"/>
  <c r="T443" i="9"/>
  <c r="T444" i="9"/>
  <c r="T445" i="9"/>
  <c r="T446" i="9"/>
  <c r="T447" i="9"/>
  <c r="T448" i="9"/>
  <c r="T449" i="9"/>
  <c r="T450" i="9"/>
  <c r="T451" i="9"/>
  <c r="T452" i="9"/>
  <c r="T453" i="9"/>
  <c r="T454" i="9"/>
  <c r="T455" i="9"/>
  <c r="T456" i="9"/>
  <c r="T457" i="9"/>
  <c r="T458" i="9"/>
  <c r="T459" i="9"/>
  <c r="T460" i="9"/>
  <c r="T461" i="9"/>
  <c r="T462" i="9"/>
  <c r="T463" i="9"/>
  <c r="T464" i="9"/>
  <c r="T465" i="9"/>
  <c r="T466" i="9"/>
  <c r="T467" i="9"/>
  <c r="T468" i="9"/>
  <c r="T469" i="9"/>
  <c r="T470" i="9"/>
  <c r="T471" i="9"/>
  <c r="T472" i="9"/>
  <c r="T473" i="9"/>
  <c r="T474" i="9"/>
  <c r="T475" i="9"/>
  <c r="T476" i="9"/>
  <c r="T477" i="9"/>
  <c r="T478" i="9"/>
  <c r="T479" i="9"/>
  <c r="T480" i="9"/>
  <c r="T481" i="9"/>
  <c r="T482" i="9"/>
  <c r="T483" i="9"/>
  <c r="T484" i="9"/>
  <c r="T485" i="9"/>
  <c r="T486" i="9"/>
  <c r="T487" i="9"/>
  <c r="T488" i="9"/>
  <c r="T489" i="9"/>
  <c r="T490" i="9"/>
  <c r="T491" i="9"/>
  <c r="T492" i="9"/>
  <c r="T493" i="9"/>
  <c r="T494" i="9"/>
  <c r="T495" i="9"/>
  <c r="T496" i="9"/>
  <c r="T497" i="9"/>
  <c r="T498" i="9"/>
  <c r="T499" i="9"/>
  <c r="T500" i="9"/>
  <c r="T501" i="9"/>
  <c r="T502" i="9"/>
  <c r="T503" i="9"/>
  <c r="T504" i="9"/>
  <c r="T505" i="9"/>
  <c r="T506" i="9"/>
  <c r="T507" i="9"/>
  <c r="T508" i="9"/>
  <c r="T509" i="9"/>
  <c r="T510" i="9"/>
  <c r="T511" i="9"/>
  <c r="T512" i="9"/>
  <c r="T513" i="9"/>
  <c r="T514" i="9"/>
  <c r="T515" i="9"/>
  <c r="T516" i="9"/>
  <c r="T517" i="9"/>
  <c r="T518" i="9"/>
  <c r="T519" i="9"/>
  <c r="T520" i="9"/>
  <c r="T521" i="9"/>
  <c r="T522" i="9"/>
  <c r="T523" i="9"/>
  <c r="T524" i="9"/>
  <c r="T525" i="9"/>
  <c r="T526" i="9"/>
  <c r="T527" i="9"/>
  <c r="T528" i="9"/>
  <c r="T529" i="9"/>
  <c r="T530" i="9"/>
  <c r="T531" i="9"/>
  <c r="T532" i="9"/>
  <c r="T533" i="9"/>
  <c r="T534" i="9"/>
  <c r="T535" i="9"/>
  <c r="T536" i="9"/>
  <c r="T537" i="9"/>
  <c r="T538" i="9"/>
  <c r="T539" i="9"/>
  <c r="T540" i="9"/>
  <c r="T541" i="9"/>
  <c r="T542" i="9"/>
  <c r="T543" i="9"/>
  <c r="T544" i="9"/>
  <c r="T545" i="9"/>
  <c r="T546" i="9"/>
  <c r="T547" i="9"/>
  <c r="T548" i="9"/>
  <c r="T549" i="9"/>
  <c r="T550" i="9"/>
  <c r="T551" i="9"/>
  <c r="T552" i="9"/>
  <c r="T553" i="9"/>
  <c r="T554" i="9"/>
  <c r="T555" i="9"/>
  <c r="T556" i="9"/>
  <c r="T557" i="9"/>
  <c r="T558" i="9"/>
  <c r="T559" i="9"/>
  <c r="T560" i="9"/>
  <c r="T561" i="9"/>
  <c r="T562" i="9"/>
  <c r="T563" i="9"/>
  <c r="T564" i="9"/>
  <c r="T565" i="9"/>
  <c r="T566" i="9"/>
  <c r="T567" i="9"/>
  <c r="T568" i="9"/>
  <c r="T569" i="9"/>
  <c r="T570" i="9"/>
  <c r="T571" i="9"/>
  <c r="T572" i="9"/>
  <c r="T573" i="9"/>
  <c r="T574" i="9"/>
  <c r="T575" i="9"/>
  <c r="T576" i="9"/>
  <c r="T577" i="9"/>
  <c r="T578" i="9"/>
  <c r="T579" i="9"/>
  <c r="T580" i="9"/>
  <c r="T581" i="9"/>
  <c r="T582" i="9"/>
  <c r="T583" i="9"/>
  <c r="T584" i="9"/>
  <c r="T585" i="9"/>
  <c r="T586" i="9"/>
  <c r="T587" i="9"/>
  <c r="T588" i="9"/>
  <c r="T589" i="9"/>
  <c r="T590" i="9"/>
  <c r="T591" i="9"/>
  <c r="T592" i="9"/>
  <c r="T593" i="9"/>
  <c r="T594" i="9"/>
  <c r="T595" i="9"/>
  <c r="T596" i="9"/>
  <c r="T597" i="9"/>
  <c r="T598" i="9"/>
  <c r="T599" i="9"/>
  <c r="T600" i="9"/>
  <c r="T601" i="9"/>
  <c r="T602" i="9"/>
  <c r="T603" i="9"/>
  <c r="T604" i="9"/>
  <c r="T605" i="9"/>
  <c r="T606" i="9"/>
  <c r="T607" i="9"/>
  <c r="T608" i="9"/>
  <c r="T609" i="9"/>
  <c r="T610" i="9"/>
  <c r="T611" i="9"/>
  <c r="T612" i="9"/>
  <c r="T613" i="9"/>
  <c r="T614" i="9"/>
  <c r="T615" i="9"/>
  <c r="T616" i="9"/>
  <c r="T617" i="9"/>
  <c r="T618" i="9"/>
  <c r="T619" i="9"/>
  <c r="T620" i="9"/>
  <c r="T621" i="9"/>
  <c r="T622" i="9"/>
  <c r="T623" i="9"/>
  <c r="T624" i="9"/>
  <c r="T625" i="9"/>
  <c r="T626" i="9"/>
  <c r="T627" i="9"/>
  <c r="T628" i="9"/>
  <c r="T629" i="9"/>
  <c r="T630" i="9"/>
  <c r="T631" i="9"/>
  <c r="T632" i="9"/>
  <c r="T633" i="9"/>
  <c r="T634" i="9"/>
  <c r="T635" i="9"/>
  <c r="T636" i="9"/>
  <c r="T637" i="9"/>
  <c r="T638" i="9"/>
  <c r="T639" i="9"/>
  <c r="T640" i="9"/>
  <c r="T641" i="9"/>
  <c r="T642" i="9"/>
  <c r="T643" i="9"/>
  <c r="T644" i="9"/>
  <c r="T645" i="9"/>
  <c r="T646" i="9"/>
  <c r="T647" i="9"/>
  <c r="T648" i="9"/>
  <c r="T649" i="9"/>
  <c r="T650" i="9"/>
  <c r="T651" i="9"/>
  <c r="T652" i="9"/>
  <c r="T653" i="9"/>
  <c r="T654" i="9"/>
  <c r="T655" i="9"/>
  <c r="T656" i="9"/>
  <c r="T657" i="9"/>
  <c r="T658" i="9"/>
  <c r="T659" i="9"/>
  <c r="T660" i="9"/>
  <c r="T661" i="9"/>
  <c r="T662" i="9"/>
  <c r="T663" i="9"/>
  <c r="T664" i="9"/>
  <c r="T665" i="9"/>
  <c r="T666" i="9"/>
  <c r="T667" i="9"/>
  <c r="T668" i="9"/>
  <c r="T669" i="9"/>
  <c r="T670" i="9"/>
  <c r="T671" i="9"/>
  <c r="T672" i="9"/>
  <c r="T673" i="9"/>
  <c r="T674" i="9"/>
  <c r="T675" i="9"/>
  <c r="T676" i="9"/>
  <c r="T677" i="9"/>
  <c r="T678" i="9"/>
  <c r="T679" i="9"/>
  <c r="T680" i="9"/>
  <c r="T681" i="9"/>
  <c r="T682" i="9"/>
  <c r="T683" i="9"/>
  <c r="T684" i="9"/>
  <c r="T685" i="9"/>
  <c r="T686" i="9"/>
  <c r="T687" i="9"/>
  <c r="T688" i="9"/>
  <c r="T689" i="9"/>
  <c r="T690" i="9"/>
  <c r="T691" i="9"/>
  <c r="T692" i="9"/>
  <c r="T693" i="9"/>
  <c r="T694" i="9"/>
  <c r="T695" i="9"/>
  <c r="T696" i="9"/>
  <c r="T697" i="9"/>
  <c r="T698" i="9"/>
  <c r="T699" i="9"/>
  <c r="T700" i="9"/>
  <c r="T701" i="9"/>
  <c r="T702" i="9"/>
  <c r="T703" i="9"/>
  <c r="T704" i="9"/>
  <c r="T705" i="9"/>
  <c r="T706" i="9"/>
  <c r="T707" i="9"/>
  <c r="T708" i="9"/>
  <c r="T709" i="9"/>
  <c r="T710" i="9"/>
  <c r="T711" i="9"/>
  <c r="T712" i="9"/>
  <c r="T713" i="9"/>
  <c r="T714" i="9"/>
  <c r="T715" i="9"/>
  <c r="T716" i="9"/>
  <c r="T717" i="9"/>
  <c r="T718" i="9"/>
  <c r="T719" i="9"/>
  <c r="T720" i="9"/>
  <c r="T721" i="9"/>
  <c r="T722" i="9"/>
  <c r="T723" i="9"/>
  <c r="T724" i="9"/>
  <c r="T725" i="9"/>
  <c r="T726" i="9"/>
  <c r="T727" i="9"/>
  <c r="T728" i="9"/>
  <c r="T729" i="9"/>
  <c r="T730" i="9"/>
  <c r="T731" i="9"/>
  <c r="T732" i="9"/>
  <c r="T733" i="9"/>
  <c r="T734" i="9"/>
  <c r="T735" i="9"/>
  <c r="T736" i="9"/>
  <c r="T737" i="9"/>
  <c r="T738" i="9"/>
  <c r="T739" i="9"/>
  <c r="T740" i="9"/>
  <c r="T741" i="9"/>
  <c r="T742" i="9"/>
  <c r="T743" i="9"/>
  <c r="T744" i="9"/>
  <c r="T745" i="9"/>
  <c r="T746" i="9"/>
  <c r="T747" i="9"/>
  <c r="T748" i="9"/>
  <c r="T749" i="9"/>
  <c r="T750" i="9"/>
  <c r="T751" i="9"/>
  <c r="T752" i="9"/>
  <c r="T753" i="9"/>
  <c r="T754" i="9"/>
  <c r="T755" i="9"/>
  <c r="T756" i="9"/>
  <c r="T757" i="9"/>
  <c r="T758" i="9"/>
  <c r="T759" i="9"/>
  <c r="T760" i="9"/>
  <c r="T761" i="9"/>
  <c r="T762" i="9"/>
  <c r="T763" i="9"/>
  <c r="T764" i="9"/>
  <c r="T765" i="9"/>
  <c r="T766" i="9"/>
  <c r="T767" i="9"/>
  <c r="T768" i="9"/>
  <c r="T769" i="9"/>
  <c r="T770" i="9"/>
  <c r="T771" i="9"/>
  <c r="T772" i="9"/>
  <c r="T773" i="9"/>
  <c r="T774" i="9"/>
  <c r="T775" i="9"/>
  <c r="T776" i="9"/>
  <c r="T777" i="9"/>
  <c r="T778" i="9"/>
  <c r="T779" i="9"/>
  <c r="T780" i="9"/>
  <c r="T781" i="9"/>
  <c r="T782" i="9"/>
  <c r="T783" i="9"/>
  <c r="T784" i="9"/>
  <c r="T785" i="9"/>
  <c r="T786" i="9"/>
  <c r="T787" i="9"/>
  <c r="T788" i="9"/>
  <c r="T789" i="9"/>
  <c r="T790" i="9"/>
  <c r="T791" i="9"/>
  <c r="T792" i="9"/>
  <c r="T793" i="9"/>
  <c r="T794" i="9"/>
  <c r="T795" i="9"/>
  <c r="T796" i="9"/>
  <c r="T797" i="9"/>
  <c r="T798" i="9"/>
  <c r="T799" i="9"/>
  <c r="T800" i="9"/>
  <c r="T801" i="9"/>
  <c r="T802" i="9"/>
  <c r="T803" i="9"/>
  <c r="T804" i="9"/>
  <c r="T805" i="9"/>
  <c r="T806" i="9"/>
  <c r="T807" i="9"/>
  <c r="T808" i="9"/>
  <c r="T809" i="9"/>
  <c r="T810" i="9"/>
  <c r="T811" i="9"/>
  <c r="T812" i="9"/>
  <c r="T813" i="9"/>
  <c r="T814" i="9"/>
  <c r="T815" i="9"/>
  <c r="T816" i="9"/>
  <c r="T817" i="9"/>
  <c r="T818" i="9"/>
  <c r="T819" i="9"/>
  <c r="T820" i="9"/>
  <c r="T821" i="9"/>
  <c r="T822" i="9"/>
  <c r="T823" i="9"/>
  <c r="T824" i="9"/>
  <c r="T825" i="9"/>
  <c r="T826" i="9"/>
  <c r="T827" i="9"/>
  <c r="T828" i="9"/>
  <c r="T829" i="9"/>
  <c r="T830" i="9"/>
  <c r="T831" i="9"/>
  <c r="T832" i="9"/>
  <c r="T833" i="9"/>
  <c r="T834" i="9"/>
  <c r="T835" i="9"/>
  <c r="T836" i="9"/>
  <c r="T837" i="9"/>
  <c r="T838" i="9"/>
  <c r="T839" i="9"/>
  <c r="T840" i="9"/>
  <c r="T841" i="9"/>
  <c r="T842" i="9"/>
  <c r="T843" i="9"/>
  <c r="T844" i="9"/>
  <c r="T845" i="9"/>
  <c r="T846" i="9"/>
  <c r="T847" i="9"/>
  <c r="T848" i="9"/>
  <c r="T849" i="9"/>
  <c r="T850" i="9"/>
  <c r="T851" i="9"/>
  <c r="T852" i="9"/>
  <c r="T853" i="9"/>
  <c r="T854" i="9"/>
  <c r="T855" i="9"/>
  <c r="T856" i="9"/>
  <c r="T857" i="9"/>
  <c r="T858" i="9"/>
  <c r="T859" i="9"/>
  <c r="T860" i="9"/>
  <c r="T861" i="9"/>
  <c r="T862" i="9"/>
  <c r="T863" i="9"/>
  <c r="T864" i="9"/>
  <c r="T865" i="9"/>
  <c r="T866" i="9"/>
  <c r="T867" i="9"/>
  <c r="T868" i="9"/>
  <c r="T869" i="9"/>
  <c r="T870" i="9"/>
  <c r="T871" i="9"/>
  <c r="T872" i="9"/>
  <c r="T873" i="9"/>
  <c r="T874" i="9"/>
  <c r="T875" i="9"/>
  <c r="T876" i="9"/>
  <c r="T877" i="9"/>
  <c r="T878" i="9"/>
  <c r="T879" i="9"/>
  <c r="T880" i="9"/>
  <c r="T881" i="9"/>
  <c r="T882" i="9"/>
  <c r="T883" i="9"/>
  <c r="T884" i="9"/>
  <c r="T885" i="9"/>
  <c r="T886" i="9"/>
  <c r="T887" i="9"/>
  <c r="T888" i="9"/>
  <c r="T889" i="9"/>
  <c r="T890" i="9"/>
  <c r="T891" i="9"/>
  <c r="T892" i="9"/>
  <c r="T893" i="9"/>
  <c r="T894" i="9"/>
  <c r="T895" i="9"/>
  <c r="T896" i="9"/>
  <c r="T897" i="9"/>
  <c r="T898" i="9"/>
  <c r="T899" i="9"/>
  <c r="T900" i="9"/>
  <c r="T901" i="9"/>
  <c r="T902" i="9"/>
  <c r="T903" i="9"/>
  <c r="T904" i="9"/>
  <c r="T905" i="9"/>
  <c r="T906" i="9"/>
  <c r="T907" i="9"/>
  <c r="T908" i="9"/>
  <c r="T909" i="9"/>
  <c r="T910" i="9"/>
  <c r="T911" i="9"/>
  <c r="T912" i="9"/>
  <c r="T913" i="9"/>
  <c r="T914" i="9"/>
  <c r="T915" i="9"/>
  <c r="T916" i="9"/>
  <c r="T917" i="9"/>
  <c r="T918" i="9"/>
  <c r="T919" i="9"/>
  <c r="T920" i="9"/>
  <c r="T921" i="9"/>
  <c r="T922" i="9"/>
  <c r="T923" i="9"/>
  <c r="T924" i="9"/>
  <c r="T925" i="9"/>
  <c r="T926" i="9"/>
  <c r="T927" i="9"/>
  <c r="T928" i="9"/>
  <c r="T929" i="9"/>
  <c r="T930" i="9"/>
  <c r="T931" i="9"/>
  <c r="T932" i="9"/>
  <c r="T933" i="9"/>
  <c r="T934" i="9"/>
  <c r="T935" i="9"/>
  <c r="T936" i="9"/>
  <c r="T937" i="9"/>
  <c r="T938" i="9"/>
  <c r="T939" i="9"/>
  <c r="T940" i="9"/>
  <c r="T941" i="9"/>
  <c r="T942" i="9"/>
  <c r="T943" i="9"/>
  <c r="T944" i="9"/>
  <c r="T945" i="9"/>
  <c r="T946" i="9"/>
  <c r="T947" i="9"/>
  <c r="T948" i="9"/>
  <c r="T949" i="9"/>
  <c r="T950" i="9"/>
  <c r="T951" i="9"/>
  <c r="T952" i="9"/>
  <c r="T953" i="9"/>
  <c r="T954" i="9"/>
  <c r="T955" i="9"/>
  <c r="T956" i="9"/>
  <c r="T957" i="9"/>
  <c r="T958" i="9"/>
  <c r="T959" i="9"/>
  <c r="T960" i="9"/>
  <c r="T961" i="9"/>
  <c r="T962" i="9"/>
  <c r="T963" i="9"/>
  <c r="T964" i="9"/>
  <c r="T965" i="9"/>
  <c r="T966" i="9"/>
  <c r="T967" i="9"/>
  <c r="T968" i="9"/>
  <c r="T969" i="9"/>
  <c r="T970" i="9"/>
  <c r="T971" i="9"/>
  <c r="T972" i="9"/>
  <c r="T973" i="9"/>
  <c r="T974" i="9"/>
  <c r="T975" i="9"/>
  <c r="T976" i="9"/>
  <c r="T977" i="9"/>
  <c r="T978" i="9"/>
  <c r="T979" i="9"/>
  <c r="T980" i="9"/>
  <c r="T981" i="9"/>
  <c r="T982" i="9"/>
  <c r="T983" i="9"/>
  <c r="T984" i="9"/>
  <c r="T985" i="9"/>
  <c r="T986" i="9"/>
  <c r="T987" i="9"/>
  <c r="T988" i="9"/>
  <c r="T989" i="9"/>
  <c r="T990" i="9"/>
  <c r="T991" i="9"/>
  <c r="T992" i="9"/>
  <c r="T993" i="9"/>
  <c r="T994" i="9"/>
  <c r="T995" i="9"/>
  <c r="T996" i="9"/>
  <c r="T997" i="9"/>
  <c r="T998" i="9"/>
  <c r="T999" i="9"/>
  <c r="T1000" i="9"/>
  <c r="T1001" i="9"/>
  <c r="T1002" i="9"/>
  <c r="T1003" i="9"/>
  <c r="T1004" i="9"/>
  <c r="T1005" i="9"/>
  <c r="T1006" i="9"/>
  <c r="T1007" i="9"/>
  <c r="T1008" i="9"/>
  <c r="T1009" i="9"/>
  <c r="T1010" i="9"/>
  <c r="T1011" i="9"/>
  <c r="T1012" i="9"/>
  <c r="T1013" i="9"/>
  <c r="T1014" i="9"/>
  <c r="T1015" i="9"/>
  <c r="T1016" i="9"/>
  <c r="T1017" i="9"/>
  <c r="T1018" i="9"/>
  <c r="T1019" i="9"/>
  <c r="T1020" i="9"/>
  <c r="T1021" i="9"/>
  <c r="T1022" i="9"/>
  <c r="T1023" i="9"/>
  <c r="T1024" i="9"/>
  <c r="T1025" i="9"/>
  <c r="T1026" i="9"/>
  <c r="T1027" i="9"/>
  <c r="T1028" i="9"/>
  <c r="T1029" i="9"/>
  <c r="T1030" i="9"/>
  <c r="T1031" i="9"/>
  <c r="T1032" i="9"/>
  <c r="T1033" i="9"/>
  <c r="T1034" i="9"/>
  <c r="T1035" i="9"/>
  <c r="T1036" i="9"/>
  <c r="T1037" i="9"/>
  <c r="T1038" i="9"/>
  <c r="T1039" i="9"/>
  <c r="T1040" i="9"/>
  <c r="T1041" i="9"/>
  <c r="T1042" i="9"/>
  <c r="T1043" i="9"/>
  <c r="T1044" i="9"/>
  <c r="T1045" i="9"/>
  <c r="T1046" i="9"/>
  <c r="T1047" i="9"/>
  <c r="T1048" i="9"/>
  <c r="T1049" i="9"/>
  <c r="T1050" i="9"/>
  <c r="T1051" i="9"/>
  <c r="T1052" i="9"/>
  <c r="T1053" i="9"/>
  <c r="T1054" i="9"/>
  <c r="T1055" i="9"/>
  <c r="T1056" i="9"/>
  <c r="T1057" i="9"/>
  <c r="T1058" i="9"/>
  <c r="T1059" i="9"/>
  <c r="T1060" i="9"/>
  <c r="T1061" i="9"/>
  <c r="T1062" i="9"/>
  <c r="T1063" i="9"/>
  <c r="T1064" i="9"/>
  <c r="T1065" i="9"/>
  <c r="T1066" i="9"/>
  <c r="T1067" i="9"/>
  <c r="T1068" i="9"/>
  <c r="T1069" i="9"/>
  <c r="T1070" i="9"/>
  <c r="T1071" i="9"/>
  <c r="T1072" i="9"/>
  <c r="T1073" i="9"/>
  <c r="T1074" i="9"/>
  <c r="T1075" i="9"/>
  <c r="T1076" i="9"/>
  <c r="T1077" i="9"/>
  <c r="T1078" i="9"/>
  <c r="T1079" i="9"/>
  <c r="T1080" i="9"/>
  <c r="T1081" i="9"/>
  <c r="T1082" i="9"/>
  <c r="T1083" i="9"/>
  <c r="T1084" i="9"/>
  <c r="T1085" i="9"/>
  <c r="T1086" i="9"/>
  <c r="T1087" i="9"/>
  <c r="T1088" i="9"/>
  <c r="T1089" i="9"/>
  <c r="T1090" i="9"/>
  <c r="T1091" i="9"/>
  <c r="T1092" i="9"/>
  <c r="T1093" i="9"/>
  <c r="T1094" i="9"/>
  <c r="T1095" i="9"/>
  <c r="T1096" i="9"/>
  <c r="T1097" i="9"/>
  <c r="T1098" i="9"/>
  <c r="T1099" i="9"/>
  <c r="T1100" i="9"/>
  <c r="T1101" i="9"/>
  <c r="T1102" i="9"/>
  <c r="T1103" i="9"/>
  <c r="T1104" i="9"/>
  <c r="T1105" i="9"/>
  <c r="T1106" i="9"/>
  <c r="T1107" i="9"/>
  <c r="T1108" i="9"/>
  <c r="T1109" i="9"/>
  <c r="T1110" i="9"/>
  <c r="T1111" i="9"/>
  <c r="T1112" i="9"/>
  <c r="T1113" i="9"/>
  <c r="T1114" i="9"/>
  <c r="T1115" i="9"/>
  <c r="T1116" i="9"/>
  <c r="T1117" i="9"/>
  <c r="T1118" i="9"/>
  <c r="T1119" i="9"/>
  <c r="T1120" i="9"/>
  <c r="T1121" i="9"/>
  <c r="T1122" i="9"/>
  <c r="T1123" i="9"/>
  <c r="T1124" i="9"/>
  <c r="T1125" i="9"/>
  <c r="T1126" i="9"/>
  <c r="T1127" i="9"/>
  <c r="T1128" i="9"/>
  <c r="T1129" i="9"/>
  <c r="T1130" i="9"/>
  <c r="T1131" i="9"/>
  <c r="T1132" i="9"/>
  <c r="T1133" i="9"/>
  <c r="T1134" i="9"/>
  <c r="T1135" i="9"/>
  <c r="T1136" i="9"/>
  <c r="T1137" i="9"/>
  <c r="T1138" i="9"/>
  <c r="T1139" i="9"/>
  <c r="T1140" i="9"/>
  <c r="T1141" i="9"/>
  <c r="T1142" i="9"/>
  <c r="T1143" i="9"/>
  <c r="T1144" i="9"/>
  <c r="T1145" i="9"/>
  <c r="T1146" i="9"/>
  <c r="T1147" i="9"/>
  <c r="T1148" i="9"/>
  <c r="T1149" i="9"/>
  <c r="T1150" i="9"/>
  <c r="T1151" i="9"/>
  <c r="T1152" i="9"/>
  <c r="T1153" i="9"/>
  <c r="T1154" i="9"/>
  <c r="T1155" i="9"/>
  <c r="T1156" i="9"/>
  <c r="T1157" i="9"/>
  <c r="T1158" i="9"/>
  <c r="T1159" i="9"/>
  <c r="T1160" i="9"/>
  <c r="T1161" i="9"/>
  <c r="T1162" i="9"/>
  <c r="T1163" i="9"/>
  <c r="T1164" i="9"/>
  <c r="T1165" i="9"/>
  <c r="T1166" i="9"/>
  <c r="T1167" i="9"/>
  <c r="T1168" i="9"/>
  <c r="T1169" i="9"/>
  <c r="T1170" i="9"/>
  <c r="T1171" i="9"/>
  <c r="T1172" i="9"/>
  <c r="T1173" i="9"/>
  <c r="T1174" i="9"/>
  <c r="T1175" i="9"/>
  <c r="T1176" i="9"/>
  <c r="T1177" i="9"/>
  <c r="T1178" i="9"/>
  <c r="T1179" i="9"/>
  <c r="T1180" i="9"/>
  <c r="T1181" i="9"/>
  <c r="T1182" i="9"/>
  <c r="T1183" i="9"/>
  <c r="T1184" i="9"/>
  <c r="T1185" i="9"/>
  <c r="T1186" i="9"/>
  <c r="T1187" i="9"/>
  <c r="T1188" i="9"/>
  <c r="T1189" i="9"/>
  <c r="T1190" i="9"/>
  <c r="T1191" i="9"/>
  <c r="T1192" i="9"/>
  <c r="T1193" i="9"/>
  <c r="T1194" i="9"/>
  <c r="T1195" i="9"/>
  <c r="T1196" i="9"/>
  <c r="T1197" i="9"/>
  <c r="T1198" i="9"/>
  <c r="T1199" i="9"/>
  <c r="T1200" i="9"/>
  <c r="T1201" i="9"/>
  <c r="T1202" i="9"/>
  <c r="T1203" i="9"/>
  <c r="T1204" i="9"/>
  <c r="T1205" i="9"/>
  <c r="T1206" i="9"/>
  <c r="T1207" i="9"/>
  <c r="T1208" i="9"/>
  <c r="T1209" i="9"/>
  <c r="T1210" i="9"/>
  <c r="T1211" i="9"/>
  <c r="T1212" i="9"/>
  <c r="T1213" i="9"/>
  <c r="T1214" i="9"/>
  <c r="T1215" i="9"/>
  <c r="T1216" i="9"/>
  <c r="T1217" i="9"/>
  <c r="T1218" i="9"/>
  <c r="T1219" i="9"/>
  <c r="T1220" i="9"/>
  <c r="T1221" i="9"/>
  <c r="T1222" i="9"/>
  <c r="T1223" i="9"/>
  <c r="T1224" i="9"/>
  <c r="T1225" i="9"/>
  <c r="T1226" i="9"/>
  <c r="T1227" i="9"/>
  <c r="T1228" i="9"/>
  <c r="T1229" i="9"/>
  <c r="T1230" i="9"/>
  <c r="T1231" i="9"/>
  <c r="T1232" i="9"/>
  <c r="T1233" i="9"/>
  <c r="T1234" i="9"/>
  <c r="T1235" i="9"/>
  <c r="T1236" i="9"/>
  <c r="T1237" i="9"/>
  <c r="T1238" i="9"/>
  <c r="T1239" i="9"/>
  <c r="T1240" i="9"/>
  <c r="T1241" i="9"/>
  <c r="T1242" i="9"/>
  <c r="T1243" i="9"/>
  <c r="T1244" i="9"/>
  <c r="T1245" i="9"/>
  <c r="T1246" i="9"/>
  <c r="T1247" i="9"/>
  <c r="T1248" i="9"/>
  <c r="T1249" i="9"/>
  <c r="T1250" i="9"/>
  <c r="T1251" i="9"/>
  <c r="T1252" i="9"/>
  <c r="T1253" i="9"/>
  <c r="T1254" i="9"/>
  <c r="T1255" i="9"/>
  <c r="T1256" i="9"/>
  <c r="T1257" i="9"/>
  <c r="T1258" i="9"/>
  <c r="T1259" i="9"/>
  <c r="T1260" i="9"/>
  <c r="T1261" i="9"/>
  <c r="T1262" i="9"/>
  <c r="T1263" i="9"/>
  <c r="T1264" i="9"/>
  <c r="T1265" i="9"/>
  <c r="T1266" i="9"/>
  <c r="T1267" i="9"/>
  <c r="T1268" i="9"/>
  <c r="T1269" i="9"/>
  <c r="T1270" i="9"/>
  <c r="T1271" i="9"/>
  <c r="T1272" i="9"/>
  <c r="T1273" i="9"/>
  <c r="T1274" i="9"/>
  <c r="T1275" i="9"/>
  <c r="T1276" i="9"/>
  <c r="T1277" i="9"/>
  <c r="T1278" i="9"/>
  <c r="T1279" i="9"/>
  <c r="T1280" i="9"/>
  <c r="T1281" i="9"/>
  <c r="T1282" i="9"/>
  <c r="T1283" i="9"/>
  <c r="T1284" i="9"/>
  <c r="T1285" i="9"/>
  <c r="T1286" i="9"/>
  <c r="T1287" i="9"/>
  <c r="T1288" i="9"/>
  <c r="T1289" i="9"/>
  <c r="T1290" i="9"/>
  <c r="T1291" i="9"/>
  <c r="T1292" i="9"/>
  <c r="T1293" i="9"/>
  <c r="T1294" i="9"/>
  <c r="T1295" i="9"/>
  <c r="T1296" i="9"/>
  <c r="T1297" i="9"/>
  <c r="T1298" i="9"/>
  <c r="T1299" i="9"/>
  <c r="T1300" i="9"/>
  <c r="T1301" i="9"/>
  <c r="T1302" i="9"/>
  <c r="T1303" i="9"/>
  <c r="T1304" i="9"/>
  <c r="T1305" i="9"/>
  <c r="T1306" i="9"/>
  <c r="T1307" i="9"/>
  <c r="T1308" i="9"/>
  <c r="T1309" i="9"/>
  <c r="T1310" i="9"/>
  <c r="T1311" i="9"/>
  <c r="T1312" i="9"/>
  <c r="T1313" i="9"/>
  <c r="T1314" i="9"/>
  <c r="T1315" i="9"/>
  <c r="T1316" i="9"/>
  <c r="T1317" i="9"/>
  <c r="T1318" i="9"/>
  <c r="T1319" i="9"/>
  <c r="T1320" i="9"/>
  <c r="T1321" i="9"/>
  <c r="T1322" i="9"/>
  <c r="T1323" i="9"/>
  <c r="T1324" i="9"/>
  <c r="T1325" i="9"/>
  <c r="T1326" i="9"/>
  <c r="T1327" i="9"/>
  <c r="T1328" i="9"/>
  <c r="T1329" i="9"/>
  <c r="T1330" i="9"/>
  <c r="T1331" i="9"/>
  <c r="T1332" i="9"/>
  <c r="T1333" i="9"/>
  <c r="T1334" i="9"/>
  <c r="T1335" i="9"/>
  <c r="T1336" i="9"/>
  <c r="T1337" i="9"/>
  <c r="T1338" i="9"/>
  <c r="T1339" i="9"/>
  <c r="T1340" i="9"/>
  <c r="T1341" i="9"/>
  <c r="T1342" i="9"/>
  <c r="T1343" i="9"/>
  <c r="T1344" i="9"/>
  <c r="T1345" i="9"/>
  <c r="T1346" i="9"/>
  <c r="T1347" i="9"/>
  <c r="T1348" i="9"/>
  <c r="T1349" i="9"/>
  <c r="T1350" i="9"/>
  <c r="T1351" i="9"/>
  <c r="T1352" i="9"/>
  <c r="T1353" i="9"/>
  <c r="T1354" i="9"/>
  <c r="T1355" i="9"/>
  <c r="T1356" i="9"/>
  <c r="T1357" i="9"/>
  <c r="T1358" i="9"/>
  <c r="T1359" i="9"/>
  <c r="T1360" i="9"/>
  <c r="T1361" i="9"/>
  <c r="T1362" i="9"/>
  <c r="T1363" i="9"/>
  <c r="T1364" i="9"/>
  <c r="T1365" i="9"/>
  <c r="T1366" i="9"/>
  <c r="T1367" i="9"/>
  <c r="T1368" i="9"/>
  <c r="T1369" i="9"/>
  <c r="T1370" i="9"/>
  <c r="T1371" i="9"/>
  <c r="T1372" i="9"/>
  <c r="T1373" i="9"/>
  <c r="T1374" i="9"/>
  <c r="T1375" i="9"/>
  <c r="T1376" i="9"/>
  <c r="T1377" i="9"/>
  <c r="T1378" i="9"/>
  <c r="T1379" i="9"/>
  <c r="T1380" i="9"/>
  <c r="T1381" i="9"/>
  <c r="T1382" i="9"/>
  <c r="T1383" i="9"/>
  <c r="T1384" i="9"/>
  <c r="T1385" i="9"/>
  <c r="T1386" i="9"/>
  <c r="T1387" i="9"/>
  <c r="T1388" i="9"/>
  <c r="T1389" i="9"/>
  <c r="T1390" i="9"/>
  <c r="T1391" i="9"/>
  <c r="T1392" i="9"/>
  <c r="T1393" i="9"/>
  <c r="T1394" i="9"/>
  <c r="T1395" i="9"/>
  <c r="T1396" i="9"/>
  <c r="T1397" i="9"/>
  <c r="T1398" i="9"/>
  <c r="T1399" i="9"/>
  <c r="T1400" i="9"/>
  <c r="T1401" i="9"/>
  <c r="T1402" i="9"/>
  <c r="T1403" i="9"/>
  <c r="T1404" i="9"/>
  <c r="T1405" i="9"/>
  <c r="T1406" i="9"/>
  <c r="T1407" i="9"/>
  <c r="T1408" i="9"/>
  <c r="T1409" i="9"/>
  <c r="T1410" i="9"/>
  <c r="T1411" i="9"/>
  <c r="T1412" i="9"/>
  <c r="T1413" i="9"/>
  <c r="T1414" i="9"/>
  <c r="T1415" i="9"/>
  <c r="T1416" i="9"/>
  <c r="T1417" i="9"/>
  <c r="T1418" i="9"/>
  <c r="T1419" i="9"/>
  <c r="T1420" i="9"/>
  <c r="T1421" i="9"/>
  <c r="T1422" i="9"/>
  <c r="T1423" i="9"/>
  <c r="T1424" i="9"/>
  <c r="T1425" i="9"/>
  <c r="T1426" i="9"/>
  <c r="T1427" i="9"/>
  <c r="T1428" i="9"/>
  <c r="T1429" i="9"/>
  <c r="T1430" i="9"/>
  <c r="T1431" i="9"/>
  <c r="T1432" i="9"/>
  <c r="T1433" i="9"/>
  <c r="T1434" i="9"/>
  <c r="T1435" i="9"/>
  <c r="T1436" i="9"/>
  <c r="T1437" i="9"/>
  <c r="T1438" i="9"/>
  <c r="T1439" i="9"/>
  <c r="T1440" i="9"/>
  <c r="T1441" i="9"/>
  <c r="T1442" i="9"/>
  <c r="T1443" i="9"/>
  <c r="T1444" i="9"/>
  <c r="T1445" i="9"/>
  <c r="T1446" i="9"/>
  <c r="T1447" i="9"/>
  <c r="T1448" i="9"/>
  <c r="T1449" i="9"/>
  <c r="T1450" i="9"/>
  <c r="T1451" i="9"/>
  <c r="T1452" i="9"/>
  <c r="T1453" i="9"/>
  <c r="T1454" i="9"/>
  <c r="T1455" i="9"/>
  <c r="T1456" i="9"/>
  <c r="T1457" i="9"/>
  <c r="T1458" i="9"/>
  <c r="T1459" i="9"/>
  <c r="T1460" i="9"/>
  <c r="T1461" i="9"/>
  <c r="T1462" i="9"/>
  <c r="T1463" i="9"/>
  <c r="T1464" i="9"/>
  <c r="T1465" i="9"/>
  <c r="T1466" i="9"/>
  <c r="T1467" i="9"/>
  <c r="T1468" i="9"/>
  <c r="T1469" i="9"/>
  <c r="T1470" i="9"/>
  <c r="T1471" i="9"/>
  <c r="T1472" i="9"/>
  <c r="T1473" i="9"/>
  <c r="T1474" i="9"/>
  <c r="T1475" i="9"/>
  <c r="T1476" i="9"/>
  <c r="T1477" i="9"/>
  <c r="T1478" i="9"/>
  <c r="T1479" i="9"/>
  <c r="T1480" i="9"/>
  <c r="T1481" i="9"/>
  <c r="T1482" i="9"/>
  <c r="T1483" i="9"/>
  <c r="T1484" i="9"/>
  <c r="T1485" i="9"/>
  <c r="T1486" i="9"/>
  <c r="T1487" i="9"/>
  <c r="T1488" i="9"/>
  <c r="T1489" i="9"/>
  <c r="T1490" i="9"/>
  <c r="T1491" i="9"/>
  <c r="T1492" i="9"/>
  <c r="T1493" i="9"/>
  <c r="T1494" i="9"/>
  <c r="T1495" i="9"/>
  <c r="T1496" i="9"/>
  <c r="T1497" i="9"/>
  <c r="T1498" i="9"/>
  <c r="T1499" i="9"/>
  <c r="T1500" i="9"/>
  <c r="T1501" i="9"/>
  <c r="T1502" i="9"/>
  <c r="T1503" i="9"/>
  <c r="T1504" i="9"/>
  <c r="T1505" i="9"/>
  <c r="T1506" i="9"/>
  <c r="T1507" i="9"/>
  <c r="T1508" i="9"/>
  <c r="T1509" i="9"/>
  <c r="T1510" i="9"/>
  <c r="T1511" i="9"/>
  <c r="T1512" i="9"/>
  <c r="T1513" i="9"/>
  <c r="T1514" i="9"/>
  <c r="T1515" i="9"/>
  <c r="T1516" i="9"/>
  <c r="T1517" i="9"/>
  <c r="T1518" i="9"/>
  <c r="T1519" i="9"/>
  <c r="T1520" i="9"/>
  <c r="T1521" i="9"/>
  <c r="T1522" i="9"/>
  <c r="T1523" i="9"/>
  <c r="T1524" i="9"/>
  <c r="T1525" i="9"/>
  <c r="T1526" i="9"/>
  <c r="T1527" i="9"/>
  <c r="T1528" i="9"/>
  <c r="T1529" i="9"/>
  <c r="T1530" i="9"/>
  <c r="T1531" i="9"/>
  <c r="T1532" i="9"/>
  <c r="T1533" i="9"/>
  <c r="T1534" i="9"/>
  <c r="T1535" i="9"/>
  <c r="T1536" i="9"/>
  <c r="T1537" i="9"/>
  <c r="T1538" i="9"/>
  <c r="T1539" i="9"/>
  <c r="T1540" i="9"/>
  <c r="T1541" i="9"/>
  <c r="T1542" i="9"/>
  <c r="T1543" i="9"/>
  <c r="T1544" i="9"/>
  <c r="T1545" i="9"/>
  <c r="T1546" i="9"/>
  <c r="T1547" i="9"/>
  <c r="T1548" i="9"/>
  <c r="T1549" i="9"/>
  <c r="T1550" i="9"/>
  <c r="T1551" i="9"/>
  <c r="T1552" i="9"/>
  <c r="T1553" i="9"/>
  <c r="T1554" i="9"/>
  <c r="T1555" i="9"/>
  <c r="T1556" i="9"/>
  <c r="T1557" i="9"/>
  <c r="T1558" i="9"/>
  <c r="T1559" i="9"/>
  <c r="T1560" i="9"/>
  <c r="T1561" i="9"/>
  <c r="T1562" i="9"/>
  <c r="T1563" i="9"/>
  <c r="T1564" i="9"/>
  <c r="T1565" i="9"/>
  <c r="T1566" i="9"/>
  <c r="T1567" i="9"/>
  <c r="T1568" i="9"/>
  <c r="T1569" i="9"/>
  <c r="T1570" i="9"/>
  <c r="T1571" i="9"/>
  <c r="T1572" i="9"/>
  <c r="T1573" i="9"/>
  <c r="T1574" i="9"/>
  <c r="T1575" i="9"/>
  <c r="T1576" i="9"/>
  <c r="T1577" i="9"/>
  <c r="T1578" i="9"/>
  <c r="T1579" i="9"/>
  <c r="T1580" i="9"/>
  <c r="T1581" i="9"/>
  <c r="T1582" i="9"/>
  <c r="T1583" i="9"/>
  <c r="T1584" i="9"/>
  <c r="T1585" i="9"/>
  <c r="T1586" i="9"/>
  <c r="T1587" i="9"/>
  <c r="T1588" i="9"/>
  <c r="T1589" i="9"/>
  <c r="T1590" i="9"/>
  <c r="T1591" i="9"/>
  <c r="T1592" i="9"/>
  <c r="T1593" i="9"/>
  <c r="T1594" i="9"/>
  <c r="T1595" i="9"/>
  <c r="T1596" i="9"/>
  <c r="T1597" i="9"/>
  <c r="T1598" i="9"/>
  <c r="T1599" i="9"/>
  <c r="T1600" i="9"/>
  <c r="T1601" i="9"/>
  <c r="T1602" i="9"/>
  <c r="T1603" i="9"/>
  <c r="T1604" i="9"/>
  <c r="T1605" i="9"/>
  <c r="T1606" i="9"/>
  <c r="T1607" i="9"/>
  <c r="T1608" i="9"/>
  <c r="T1609" i="9"/>
  <c r="T1610" i="9"/>
  <c r="T1611" i="9"/>
  <c r="T1612" i="9"/>
  <c r="T1613" i="9"/>
  <c r="T1614" i="9"/>
  <c r="T1615" i="9"/>
  <c r="T1616" i="9"/>
  <c r="T1617" i="9"/>
  <c r="T1618" i="9"/>
  <c r="T1619" i="9"/>
  <c r="T1620" i="9"/>
  <c r="T1621" i="9"/>
  <c r="T1622" i="9"/>
  <c r="T1623" i="9"/>
  <c r="T1624" i="9"/>
  <c r="T1625" i="9"/>
  <c r="T1626" i="9"/>
  <c r="T1627" i="9"/>
  <c r="T1628" i="9"/>
  <c r="T1629" i="9"/>
  <c r="T1630" i="9"/>
  <c r="T1631" i="9"/>
  <c r="T1632" i="9"/>
  <c r="T1633" i="9"/>
  <c r="T1634" i="9"/>
  <c r="T1635" i="9"/>
  <c r="T1636" i="9"/>
  <c r="T1637" i="9"/>
  <c r="T1638" i="9"/>
  <c r="T1639" i="9"/>
  <c r="T1640" i="9"/>
  <c r="T1641" i="9"/>
  <c r="T1642" i="9"/>
  <c r="T1643" i="9"/>
  <c r="T1644" i="9"/>
  <c r="T1645" i="9"/>
  <c r="T1646" i="9"/>
  <c r="T1647" i="9"/>
  <c r="T1648" i="9"/>
  <c r="T1649" i="9"/>
  <c r="T1650" i="9"/>
  <c r="T1651" i="9"/>
  <c r="T1652" i="9"/>
  <c r="T1653" i="9"/>
  <c r="T1654" i="9"/>
  <c r="T1655" i="9"/>
  <c r="T1656" i="9"/>
  <c r="T1657" i="9"/>
  <c r="T1658" i="9"/>
  <c r="T1659" i="9"/>
  <c r="T1660" i="9"/>
  <c r="T1661" i="9"/>
  <c r="T1662" i="9"/>
  <c r="T1663" i="9"/>
  <c r="T1664" i="9"/>
  <c r="T1665" i="9"/>
  <c r="T1666" i="9"/>
  <c r="T1667" i="9"/>
  <c r="T1668" i="9"/>
  <c r="T1669" i="9"/>
  <c r="T1670" i="9"/>
  <c r="T1671" i="9"/>
  <c r="T1672" i="9"/>
  <c r="T1673" i="9"/>
  <c r="T1674" i="9"/>
  <c r="T1675" i="9"/>
  <c r="T1676" i="9"/>
  <c r="T1677" i="9"/>
  <c r="T1678" i="9"/>
  <c r="T1679" i="9"/>
  <c r="T1680" i="9"/>
  <c r="T1681" i="9"/>
  <c r="T1682" i="9"/>
  <c r="T1683" i="9"/>
  <c r="T1684" i="9"/>
  <c r="T1685" i="9"/>
  <c r="T1686" i="9"/>
  <c r="T1687" i="9"/>
  <c r="T1688" i="9"/>
  <c r="T1689" i="9"/>
  <c r="T1690" i="9"/>
  <c r="T1691" i="9"/>
  <c r="T1692" i="9"/>
  <c r="T1693" i="9"/>
  <c r="T1694" i="9"/>
  <c r="T1695" i="9"/>
  <c r="T1696" i="9"/>
  <c r="T1697" i="9"/>
  <c r="T1698" i="9"/>
  <c r="T1699" i="9"/>
  <c r="T1700" i="9"/>
  <c r="T1701" i="9"/>
  <c r="T1702" i="9"/>
  <c r="T1703" i="9"/>
  <c r="T1704" i="9"/>
  <c r="T1705" i="9"/>
  <c r="T1706" i="9"/>
  <c r="T1707" i="9"/>
  <c r="T1708" i="9"/>
  <c r="T1709" i="9"/>
  <c r="T1710" i="9"/>
  <c r="T1711" i="9"/>
  <c r="T1712" i="9"/>
  <c r="T1713" i="9"/>
  <c r="T1714" i="9"/>
  <c r="T1715" i="9"/>
  <c r="T1716" i="9"/>
  <c r="T1717" i="9"/>
  <c r="T1718" i="9"/>
  <c r="T1719" i="9"/>
  <c r="T1720" i="9"/>
  <c r="T1721" i="9"/>
  <c r="T1722" i="9"/>
  <c r="T1723" i="9"/>
  <c r="T1724" i="9"/>
  <c r="T1725" i="9"/>
  <c r="T1726" i="9"/>
  <c r="T1727" i="9"/>
  <c r="T1728" i="9"/>
  <c r="T1729" i="9"/>
  <c r="T1730" i="9"/>
  <c r="T1731" i="9"/>
  <c r="T1732" i="9"/>
  <c r="T1733" i="9"/>
  <c r="T1734" i="9"/>
  <c r="T1735" i="9"/>
  <c r="T1736" i="9"/>
  <c r="T1737" i="9"/>
  <c r="T1738" i="9"/>
  <c r="T1739" i="9"/>
  <c r="T1740" i="9"/>
  <c r="T1741" i="9"/>
  <c r="T1742" i="9"/>
  <c r="T1743" i="9"/>
  <c r="T1744" i="9"/>
  <c r="T1745" i="9"/>
  <c r="T1746" i="9"/>
  <c r="T1747" i="9"/>
  <c r="T1748" i="9"/>
  <c r="T1749" i="9"/>
  <c r="T1750" i="9"/>
  <c r="T1751" i="9"/>
  <c r="T1752" i="9"/>
  <c r="T1753" i="9"/>
  <c r="T1754" i="9"/>
  <c r="T1755" i="9"/>
  <c r="T1756" i="9"/>
  <c r="T1757" i="9"/>
  <c r="T1758" i="9"/>
  <c r="T1759" i="9"/>
  <c r="T1760" i="9"/>
  <c r="T1761" i="9"/>
  <c r="T1762" i="9"/>
  <c r="T1763" i="9"/>
  <c r="T1764" i="9"/>
  <c r="T1765" i="9"/>
  <c r="T1766" i="9"/>
  <c r="T1767" i="9"/>
  <c r="T1768" i="9"/>
  <c r="T1769" i="9"/>
  <c r="T1770" i="9"/>
  <c r="T1771" i="9"/>
  <c r="T1772" i="9"/>
  <c r="T1773" i="9"/>
  <c r="T1774" i="9"/>
  <c r="T1775" i="9"/>
  <c r="T1776" i="9"/>
  <c r="T1777" i="9"/>
  <c r="T1778" i="9"/>
  <c r="T1779" i="9"/>
  <c r="T1780" i="9"/>
  <c r="T1781" i="9"/>
  <c r="T1782" i="9"/>
  <c r="T1783" i="9"/>
  <c r="T1784" i="9"/>
  <c r="T1785" i="9"/>
  <c r="T1786" i="9"/>
  <c r="T1787" i="9"/>
  <c r="T1788" i="9"/>
  <c r="T1789" i="9"/>
  <c r="T1790" i="9"/>
  <c r="T1791" i="9"/>
  <c r="T1792" i="9"/>
  <c r="T1793" i="9"/>
  <c r="T1794" i="9"/>
  <c r="T1795" i="9"/>
  <c r="T1796" i="9"/>
  <c r="T1797" i="9"/>
  <c r="T1798" i="9"/>
  <c r="T1799" i="9"/>
  <c r="T1800" i="9"/>
  <c r="T1801" i="9"/>
  <c r="T1802" i="9"/>
  <c r="T1803" i="9"/>
  <c r="T1804" i="9"/>
  <c r="T1805" i="9"/>
  <c r="T1806" i="9"/>
  <c r="T1807" i="9"/>
  <c r="T1808" i="9"/>
  <c r="T1809" i="9"/>
  <c r="T1810" i="9"/>
  <c r="T1811" i="9"/>
  <c r="T1812" i="9"/>
  <c r="T1813" i="9"/>
  <c r="T1814" i="9"/>
  <c r="T1815" i="9"/>
  <c r="T1816" i="9"/>
  <c r="T1817" i="9"/>
  <c r="T1818" i="9"/>
  <c r="T1819" i="9"/>
  <c r="T1820" i="9"/>
  <c r="T1821" i="9"/>
  <c r="T1822" i="9"/>
  <c r="T1823" i="9"/>
  <c r="T1824" i="9"/>
  <c r="T1825" i="9"/>
  <c r="T1826" i="9"/>
  <c r="T1827" i="9"/>
  <c r="T1828" i="9"/>
  <c r="T1829" i="9"/>
  <c r="T1830" i="9"/>
  <c r="T1831" i="9"/>
  <c r="T1832" i="9"/>
  <c r="T1833" i="9"/>
  <c r="T1834" i="9"/>
  <c r="T1835" i="9"/>
  <c r="T1836" i="9"/>
  <c r="T1837" i="9"/>
  <c r="T1838" i="9"/>
  <c r="T1839" i="9"/>
  <c r="T1840" i="9"/>
  <c r="T1841" i="9"/>
  <c r="T1842" i="9"/>
  <c r="T1843" i="9"/>
  <c r="T1844" i="9"/>
  <c r="T1845" i="9"/>
  <c r="T1846" i="9"/>
  <c r="T1847" i="9"/>
  <c r="T1848" i="9"/>
  <c r="T1849" i="9"/>
  <c r="T1850" i="9"/>
  <c r="T1851" i="9"/>
  <c r="T1852" i="9"/>
  <c r="T1853" i="9"/>
  <c r="T1854" i="9"/>
  <c r="T1855" i="9"/>
  <c r="T1856" i="9"/>
  <c r="T1857" i="9"/>
  <c r="T1858" i="9"/>
  <c r="T1859" i="9"/>
  <c r="T1860" i="9"/>
  <c r="T1861" i="9"/>
  <c r="T1862" i="9"/>
  <c r="T1863" i="9"/>
  <c r="T1864" i="9"/>
  <c r="T1865" i="9"/>
  <c r="T1866" i="9"/>
  <c r="T1867" i="9"/>
  <c r="T1868" i="9"/>
  <c r="T1869" i="9"/>
  <c r="T1870" i="9"/>
  <c r="T1871" i="9"/>
  <c r="T1872" i="9"/>
  <c r="T1873" i="9"/>
  <c r="T1874" i="9"/>
  <c r="T1875" i="9"/>
  <c r="T1876" i="9"/>
  <c r="T1877" i="9"/>
  <c r="T1878" i="9"/>
  <c r="T1879" i="9"/>
  <c r="T1880" i="9"/>
  <c r="T1881" i="9"/>
  <c r="T1882" i="9"/>
  <c r="T1883" i="9"/>
  <c r="T1884" i="9"/>
  <c r="T1885" i="9"/>
  <c r="T1886" i="9"/>
  <c r="T1887" i="9"/>
  <c r="T1888" i="9"/>
  <c r="T1889" i="9"/>
  <c r="T1890" i="9"/>
  <c r="T1891" i="9"/>
  <c r="T1892" i="9"/>
  <c r="T1893" i="9"/>
  <c r="T1894" i="9"/>
  <c r="T1895" i="9"/>
  <c r="T1896" i="9"/>
  <c r="T1897" i="9"/>
  <c r="T1898" i="9"/>
  <c r="T1899" i="9"/>
  <c r="T1900" i="9"/>
  <c r="T1901" i="9"/>
  <c r="T1902" i="9"/>
  <c r="T1903" i="9"/>
  <c r="T1904" i="9"/>
  <c r="T1905" i="9"/>
  <c r="T1906" i="9"/>
  <c r="T1907" i="9"/>
  <c r="T1908" i="9"/>
  <c r="T1909" i="9"/>
  <c r="T1910" i="9"/>
  <c r="T1911" i="9"/>
  <c r="T1912" i="9"/>
  <c r="T1913" i="9"/>
  <c r="T1914" i="9"/>
  <c r="T1915" i="9"/>
  <c r="T1916" i="9"/>
  <c r="T1917" i="9"/>
  <c r="T1918" i="9"/>
  <c r="T1919" i="9"/>
  <c r="T1920" i="9"/>
  <c r="T1921" i="9"/>
  <c r="T1922" i="9"/>
  <c r="T1923" i="9"/>
  <c r="T1924" i="9"/>
  <c r="T1925" i="9"/>
  <c r="T1926" i="9"/>
  <c r="T1927" i="9"/>
  <c r="T1928" i="9"/>
  <c r="T1929" i="9"/>
  <c r="T1930" i="9"/>
  <c r="T1931" i="9"/>
  <c r="T1932" i="9"/>
  <c r="T1933" i="9"/>
  <c r="T1934" i="9"/>
  <c r="T1935" i="9"/>
  <c r="T1936" i="9"/>
  <c r="T1937" i="9"/>
  <c r="T1938" i="9"/>
  <c r="T1939" i="9"/>
  <c r="T1940" i="9"/>
  <c r="T1941" i="9"/>
  <c r="T1942" i="9"/>
  <c r="T1943" i="9"/>
  <c r="T1944" i="9"/>
  <c r="T1945" i="9"/>
  <c r="T1946" i="9"/>
  <c r="T1947" i="9"/>
  <c r="T1948" i="9"/>
  <c r="T1949" i="9"/>
  <c r="T1950" i="9"/>
  <c r="T1951" i="9"/>
  <c r="T1952" i="9"/>
  <c r="T1953" i="9"/>
  <c r="T1954" i="9"/>
  <c r="T1955" i="9"/>
  <c r="T1956" i="9"/>
  <c r="T1957" i="9"/>
  <c r="T1958" i="9"/>
  <c r="T1959" i="9"/>
  <c r="T1960" i="9"/>
  <c r="T1961" i="9"/>
  <c r="T1962" i="9"/>
  <c r="T1963" i="9"/>
  <c r="T1964" i="9"/>
  <c r="T1965" i="9"/>
  <c r="T1966" i="9"/>
  <c r="T1967" i="9"/>
  <c r="T1968" i="9"/>
  <c r="T1969" i="9"/>
  <c r="T1970" i="9"/>
  <c r="T1971" i="9"/>
  <c r="T1972" i="9"/>
  <c r="T1973" i="9"/>
  <c r="T1974" i="9"/>
  <c r="T1975" i="9"/>
  <c r="T1976" i="9"/>
  <c r="T1977" i="9"/>
  <c r="T1978" i="9"/>
  <c r="T1979" i="9"/>
  <c r="T1980" i="9"/>
  <c r="T1981" i="9"/>
  <c r="T1982" i="9"/>
  <c r="T1983" i="9"/>
  <c r="T1984" i="9"/>
  <c r="T1985" i="9"/>
  <c r="T1986" i="9"/>
  <c r="T1987" i="9"/>
  <c r="T1988" i="9"/>
  <c r="T1989" i="9"/>
  <c r="T1990" i="9"/>
  <c r="T1991" i="9"/>
  <c r="T1992" i="9"/>
  <c r="T1993" i="9"/>
  <c r="T1994" i="9"/>
  <c r="T1995" i="9"/>
  <c r="T1996" i="9"/>
  <c r="T1997" i="9"/>
  <c r="T1998" i="9"/>
  <c r="T1999" i="9"/>
  <c r="T2000" i="9"/>
  <c r="T2001" i="9"/>
  <c r="S2" i="9"/>
  <c r="L2001" i="9"/>
  <c r="L2000" i="9"/>
  <c r="L1999" i="9"/>
  <c r="L1998" i="9"/>
  <c r="L1997" i="9"/>
  <c r="L1996" i="9"/>
  <c r="L1995" i="9"/>
  <c r="L1994" i="9"/>
  <c r="L1993" i="9"/>
  <c r="L1992" i="9"/>
  <c r="L1991" i="9"/>
  <c r="L1990" i="9"/>
  <c r="L1989" i="9"/>
  <c r="L1988" i="9"/>
  <c r="L1987" i="9"/>
  <c r="L1986" i="9"/>
  <c r="L1985" i="9"/>
  <c r="L1984" i="9"/>
  <c r="L1983" i="9"/>
  <c r="L1982" i="9"/>
  <c r="L1981" i="9"/>
  <c r="L1980" i="9"/>
  <c r="L1979" i="9"/>
  <c r="L1978" i="9"/>
  <c r="L1977" i="9"/>
  <c r="L1976" i="9"/>
  <c r="L1975" i="9"/>
  <c r="L1974" i="9"/>
  <c r="L1973" i="9"/>
  <c r="L1972" i="9"/>
  <c r="L1971" i="9"/>
  <c r="L1970" i="9"/>
  <c r="L1969" i="9"/>
  <c r="L1968" i="9"/>
  <c r="L1967" i="9"/>
  <c r="L1966" i="9"/>
  <c r="L1965" i="9"/>
  <c r="L1964" i="9"/>
  <c r="L1963" i="9"/>
  <c r="L1962" i="9"/>
  <c r="L1961" i="9"/>
  <c r="L1960" i="9"/>
  <c r="L1959" i="9"/>
  <c r="L1958" i="9"/>
  <c r="L1957" i="9"/>
  <c r="L1956" i="9"/>
  <c r="L1955" i="9"/>
  <c r="L1954" i="9"/>
  <c r="L1953" i="9"/>
  <c r="L1952" i="9"/>
  <c r="L1951" i="9"/>
  <c r="L1950" i="9"/>
  <c r="L1949" i="9"/>
  <c r="L1948" i="9"/>
  <c r="L1947" i="9"/>
  <c r="L1946" i="9"/>
  <c r="L1945" i="9"/>
  <c r="L1944" i="9"/>
  <c r="L1943" i="9"/>
  <c r="L1942" i="9"/>
  <c r="L1941" i="9"/>
  <c r="L1940" i="9"/>
  <c r="L1939" i="9"/>
  <c r="L1938" i="9"/>
  <c r="L1937" i="9"/>
  <c r="L1936" i="9"/>
  <c r="L1935" i="9"/>
  <c r="L1934" i="9"/>
  <c r="L1933" i="9"/>
  <c r="L1932" i="9"/>
  <c r="L1931" i="9"/>
  <c r="L1930" i="9"/>
  <c r="L1929" i="9"/>
  <c r="L1928" i="9"/>
  <c r="L1927" i="9"/>
  <c r="L1926" i="9"/>
  <c r="L1925" i="9"/>
  <c r="L1924" i="9"/>
  <c r="L1923" i="9"/>
  <c r="L1922" i="9"/>
  <c r="L1921" i="9"/>
  <c r="L1920" i="9"/>
  <c r="L1919" i="9"/>
  <c r="L1918" i="9"/>
  <c r="L1917" i="9"/>
  <c r="L1916" i="9"/>
  <c r="L1915" i="9"/>
  <c r="L1914" i="9"/>
  <c r="L1913" i="9"/>
  <c r="L1912" i="9"/>
  <c r="L1911" i="9"/>
  <c r="L1910" i="9"/>
  <c r="L1909" i="9"/>
  <c r="L1908" i="9"/>
  <c r="L1907" i="9"/>
  <c r="L1906" i="9"/>
  <c r="L1905" i="9"/>
  <c r="L1904" i="9"/>
  <c r="L1903" i="9"/>
  <c r="L1902" i="9"/>
  <c r="L1901" i="9"/>
  <c r="L1900" i="9"/>
  <c r="L1899" i="9"/>
  <c r="L1898" i="9"/>
  <c r="L1897" i="9"/>
  <c r="L1896" i="9"/>
  <c r="L1895" i="9"/>
  <c r="L1894" i="9"/>
  <c r="L1893" i="9"/>
  <c r="L1892" i="9"/>
  <c r="L1891" i="9"/>
  <c r="L1890" i="9"/>
  <c r="L1889" i="9"/>
  <c r="L1888" i="9"/>
  <c r="L1887" i="9"/>
  <c r="L1886" i="9"/>
  <c r="L1885" i="9"/>
  <c r="L1884" i="9"/>
  <c r="L1883" i="9"/>
  <c r="L1882" i="9"/>
  <c r="L1881" i="9"/>
  <c r="L1880" i="9"/>
  <c r="L1879" i="9"/>
  <c r="L1878" i="9"/>
  <c r="L1877" i="9"/>
  <c r="L1876" i="9"/>
  <c r="L1875" i="9"/>
  <c r="L1874" i="9"/>
  <c r="L1873" i="9"/>
  <c r="L1872" i="9"/>
  <c r="L1871" i="9"/>
  <c r="L1870" i="9"/>
  <c r="L1869" i="9"/>
  <c r="L1868" i="9"/>
  <c r="L1867" i="9"/>
  <c r="L1866" i="9"/>
  <c r="L1865" i="9"/>
  <c r="L1864" i="9"/>
  <c r="L1863" i="9"/>
  <c r="L1862" i="9"/>
  <c r="L1861" i="9"/>
  <c r="L1860" i="9"/>
  <c r="L1859" i="9"/>
  <c r="L1858" i="9"/>
  <c r="L1857" i="9"/>
  <c r="L1856" i="9"/>
  <c r="L1855" i="9"/>
  <c r="L1854" i="9"/>
  <c r="L1853" i="9"/>
  <c r="L1852" i="9"/>
  <c r="L1851" i="9"/>
  <c r="L1850" i="9"/>
  <c r="L1849" i="9"/>
  <c r="L1848" i="9"/>
  <c r="L1847" i="9"/>
  <c r="L1846" i="9"/>
  <c r="L1845" i="9"/>
  <c r="L1844" i="9"/>
  <c r="L1843" i="9"/>
  <c r="L1842" i="9"/>
  <c r="L1841" i="9"/>
  <c r="L1840" i="9"/>
  <c r="L1839" i="9"/>
  <c r="L1838" i="9"/>
  <c r="L1837" i="9"/>
  <c r="L1836" i="9"/>
  <c r="L1835" i="9"/>
  <c r="L1834" i="9"/>
  <c r="L1833" i="9"/>
  <c r="L1832" i="9"/>
  <c r="L1831" i="9"/>
  <c r="L1830" i="9"/>
  <c r="L1829" i="9"/>
  <c r="L1828" i="9"/>
  <c r="L1827" i="9"/>
  <c r="L1826" i="9"/>
  <c r="L1825" i="9"/>
  <c r="L1824" i="9"/>
  <c r="L1823" i="9"/>
  <c r="L1822" i="9"/>
  <c r="L1821" i="9"/>
  <c r="L1820" i="9"/>
  <c r="L1819" i="9"/>
  <c r="L1818" i="9"/>
  <c r="L1817" i="9"/>
  <c r="L1816" i="9"/>
  <c r="L1815" i="9"/>
  <c r="L1814" i="9"/>
  <c r="L1813" i="9"/>
  <c r="L1812" i="9"/>
  <c r="L1811" i="9"/>
  <c r="L1810" i="9"/>
  <c r="L1809" i="9"/>
  <c r="L1808" i="9"/>
  <c r="L1807" i="9"/>
  <c r="L1806" i="9"/>
  <c r="L1805" i="9"/>
  <c r="L1804" i="9"/>
  <c r="L1803" i="9"/>
  <c r="L1802" i="9"/>
  <c r="L1801" i="9"/>
  <c r="L1800" i="9"/>
  <c r="L1799" i="9"/>
  <c r="L1798" i="9"/>
  <c r="L1797" i="9"/>
  <c r="L1796" i="9"/>
  <c r="L1795" i="9"/>
  <c r="L1794" i="9"/>
  <c r="L1793" i="9"/>
  <c r="L1792" i="9"/>
  <c r="L1791" i="9"/>
  <c r="L1790" i="9"/>
  <c r="L1789" i="9"/>
  <c r="L1788" i="9"/>
  <c r="L1787" i="9"/>
  <c r="L1786" i="9"/>
  <c r="L1785" i="9"/>
  <c r="L1784" i="9"/>
  <c r="L1783" i="9"/>
  <c r="L1782" i="9"/>
  <c r="L1781" i="9"/>
  <c r="L1780" i="9"/>
  <c r="L1779" i="9"/>
  <c r="L1778" i="9"/>
  <c r="L1777" i="9"/>
  <c r="L1776" i="9"/>
  <c r="L1775" i="9"/>
  <c r="L1774" i="9"/>
  <c r="L1773" i="9"/>
  <c r="L1772" i="9"/>
  <c r="L1771" i="9"/>
  <c r="L1770" i="9"/>
  <c r="L1769" i="9"/>
  <c r="L1768" i="9"/>
  <c r="L1767" i="9"/>
  <c r="L1766" i="9"/>
  <c r="L1765" i="9"/>
  <c r="L1764" i="9"/>
  <c r="L1763" i="9"/>
  <c r="L1762" i="9"/>
  <c r="L1761" i="9"/>
  <c r="L1760" i="9"/>
  <c r="L1759" i="9"/>
  <c r="L1758" i="9"/>
  <c r="L1757" i="9"/>
  <c r="L1756" i="9"/>
  <c r="L1755" i="9"/>
  <c r="L1754" i="9"/>
  <c r="L1753" i="9"/>
  <c r="L1752" i="9"/>
  <c r="L1751" i="9"/>
  <c r="L1750" i="9"/>
  <c r="L1749" i="9"/>
  <c r="L1748" i="9"/>
  <c r="L1747" i="9"/>
  <c r="L1746" i="9"/>
  <c r="L1745" i="9"/>
  <c r="L1744" i="9"/>
  <c r="L1743" i="9"/>
  <c r="L1742" i="9"/>
  <c r="L1741" i="9"/>
  <c r="L1740" i="9"/>
  <c r="L1739" i="9"/>
  <c r="L1738" i="9"/>
  <c r="L1737" i="9"/>
  <c r="L1736" i="9"/>
  <c r="L1735" i="9"/>
  <c r="L1734" i="9"/>
  <c r="L1733" i="9"/>
  <c r="L1732" i="9"/>
  <c r="L1731" i="9"/>
  <c r="L1730" i="9"/>
  <c r="L1729" i="9"/>
  <c r="L1728" i="9"/>
  <c r="L1727" i="9"/>
  <c r="L1726" i="9"/>
  <c r="L1725" i="9"/>
  <c r="L1724" i="9"/>
  <c r="L1723" i="9"/>
  <c r="L1722" i="9"/>
  <c r="L1721" i="9"/>
  <c r="L1720" i="9"/>
  <c r="L1719" i="9"/>
  <c r="L1718" i="9"/>
  <c r="L1717" i="9"/>
  <c r="L1716" i="9"/>
  <c r="L1715" i="9"/>
  <c r="L1714" i="9"/>
  <c r="L1713" i="9"/>
  <c r="L1712" i="9"/>
  <c r="L1711" i="9"/>
  <c r="L1710" i="9"/>
  <c r="L1709" i="9"/>
  <c r="L1708" i="9"/>
  <c r="L1707" i="9"/>
  <c r="L1706" i="9"/>
  <c r="L1705" i="9"/>
  <c r="L1704" i="9"/>
  <c r="L1703" i="9"/>
  <c r="L1702" i="9"/>
  <c r="L1701" i="9"/>
  <c r="L1700" i="9"/>
  <c r="L1699" i="9"/>
  <c r="L1698" i="9"/>
  <c r="L1697" i="9"/>
  <c r="L1696" i="9"/>
  <c r="L1695" i="9"/>
  <c r="L1694" i="9"/>
  <c r="L1693" i="9"/>
  <c r="L1692" i="9"/>
  <c r="L1691" i="9"/>
  <c r="L1690" i="9"/>
  <c r="L1689" i="9"/>
  <c r="L1688" i="9"/>
  <c r="L1687" i="9"/>
  <c r="L1686" i="9"/>
  <c r="L1685" i="9"/>
  <c r="L1684" i="9"/>
  <c r="L1683" i="9"/>
  <c r="L1682" i="9"/>
  <c r="L1681" i="9"/>
  <c r="L1680" i="9"/>
  <c r="L1679" i="9"/>
  <c r="L1678" i="9"/>
  <c r="L1677" i="9"/>
  <c r="L1676" i="9"/>
  <c r="L1675" i="9"/>
  <c r="L1674" i="9"/>
  <c r="L1673" i="9"/>
  <c r="L1672" i="9"/>
  <c r="L1671" i="9"/>
  <c r="L1670" i="9"/>
  <c r="L1669" i="9"/>
  <c r="L1668" i="9"/>
  <c r="L1667" i="9"/>
  <c r="L1666" i="9"/>
  <c r="L1665" i="9"/>
  <c r="L1664" i="9"/>
  <c r="L1663" i="9"/>
  <c r="L1662" i="9"/>
  <c r="L1661" i="9"/>
  <c r="L1660" i="9"/>
  <c r="L1659" i="9"/>
  <c r="L1658" i="9"/>
  <c r="L1657" i="9"/>
  <c r="L1656" i="9"/>
  <c r="L1655" i="9"/>
  <c r="L1654" i="9"/>
  <c r="L1653" i="9"/>
  <c r="L1652" i="9"/>
  <c r="L1651" i="9"/>
  <c r="L1650" i="9"/>
  <c r="L1649" i="9"/>
  <c r="L1648" i="9"/>
  <c r="L1647" i="9"/>
  <c r="L1646" i="9"/>
  <c r="L1645" i="9"/>
  <c r="L1644" i="9"/>
  <c r="L1643" i="9"/>
  <c r="L1642" i="9"/>
  <c r="L1641" i="9"/>
  <c r="L1640" i="9"/>
  <c r="L1639" i="9"/>
  <c r="L1638" i="9"/>
  <c r="L1637" i="9"/>
  <c r="L1636" i="9"/>
  <c r="L1635" i="9"/>
  <c r="L1634" i="9"/>
  <c r="L1633" i="9"/>
  <c r="L1632" i="9"/>
  <c r="L1631" i="9"/>
  <c r="L1630" i="9"/>
  <c r="L1629" i="9"/>
  <c r="L1628" i="9"/>
  <c r="L1627" i="9"/>
  <c r="L1626" i="9"/>
  <c r="L1625" i="9"/>
  <c r="L1624" i="9"/>
  <c r="L1623" i="9"/>
  <c r="L1622" i="9"/>
  <c r="L1621" i="9"/>
  <c r="L1620" i="9"/>
  <c r="L1619" i="9"/>
  <c r="L1618" i="9"/>
  <c r="L1617" i="9"/>
  <c r="L1616" i="9"/>
  <c r="L1615" i="9"/>
  <c r="L1614" i="9"/>
  <c r="L1613" i="9"/>
  <c r="L1612" i="9"/>
  <c r="L1611" i="9"/>
  <c r="L1610" i="9"/>
  <c r="L1609" i="9"/>
  <c r="L1608" i="9"/>
  <c r="L1607" i="9"/>
  <c r="L1606" i="9"/>
  <c r="L1605" i="9"/>
  <c r="L1604" i="9"/>
  <c r="L1603" i="9"/>
  <c r="L1602" i="9"/>
  <c r="L1601" i="9"/>
  <c r="L1600" i="9"/>
  <c r="L1599" i="9"/>
  <c r="L1598" i="9"/>
  <c r="L1597" i="9"/>
  <c r="L1596" i="9"/>
  <c r="L1595" i="9"/>
  <c r="L1594" i="9"/>
  <c r="L1593" i="9"/>
  <c r="L1592" i="9"/>
  <c r="L1591" i="9"/>
  <c r="L1590" i="9"/>
  <c r="L1589" i="9"/>
  <c r="L1588" i="9"/>
  <c r="L1587" i="9"/>
  <c r="L1586" i="9"/>
  <c r="L1585" i="9"/>
  <c r="L1584" i="9"/>
  <c r="L1583" i="9"/>
  <c r="L1582" i="9"/>
  <c r="L1581" i="9"/>
  <c r="L1580" i="9"/>
  <c r="L1579" i="9"/>
  <c r="L1578" i="9"/>
  <c r="L1577" i="9"/>
  <c r="L1576" i="9"/>
  <c r="L1575" i="9"/>
  <c r="L1574" i="9"/>
  <c r="L1573" i="9"/>
  <c r="L1572" i="9"/>
  <c r="L1571" i="9"/>
  <c r="L1570" i="9"/>
  <c r="L1569" i="9"/>
  <c r="L1568" i="9"/>
  <c r="L1567" i="9"/>
  <c r="L1566" i="9"/>
  <c r="L1565" i="9"/>
  <c r="L1564" i="9"/>
  <c r="L1563" i="9"/>
  <c r="L1562" i="9"/>
  <c r="L1561" i="9"/>
  <c r="L1560" i="9"/>
  <c r="L1559" i="9"/>
  <c r="L1558" i="9"/>
  <c r="L1557" i="9"/>
  <c r="L1556" i="9"/>
  <c r="L1555" i="9"/>
  <c r="L1554" i="9"/>
  <c r="L1553" i="9"/>
  <c r="L1552" i="9"/>
  <c r="L1551" i="9"/>
  <c r="L1550" i="9"/>
  <c r="L1549" i="9"/>
  <c r="L1548" i="9"/>
  <c r="L1547" i="9"/>
  <c r="L1546" i="9"/>
  <c r="L1545" i="9"/>
  <c r="L1544" i="9"/>
  <c r="L1543" i="9"/>
  <c r="L1542" i="9"/>
  <c r="L1541" i="9"/>
  <c r="L1540" i="9"/>
  <c r="L1539" i="9"/>
  <c r="L1538" i="9"/>
  <c r="L1537" i="9"/>
  <c r="L1536" i="9"/>
  <c r="L1535" i="9"/>
  <c r="L1534" i="9"/>
  <c r="L1533" i="9"/>
  <c r="L1532" i="9"/>
  <c r="L1531" i="9"/>
  <c r="L1530" i="9"/>
  <c r="L1529" i="9"/>
  <c r="L1528" i="9"/>
  <c r="L1527" i="9"/>
  <c r="L1526" i="9"/>
  <c r="L1525" i="9"/>
  <c r="L1524" i="9"/>
  <c r="L1523" i="9"/>
  <c r="L1522" i="9"/>
  <c r="L1521" i="9"/>
  <c r="L1520" i="9"/>
  <c r="L1519" i="9"/>
  <c r="L1518" i="9"/>
  <c r="L1517" i="9"/>
  <c r="L1516" i="9"/>
  <c r="L1515" i="9"/>
  <c r="L1514" i="9"/>
  <c r="L1513" i="9"/>
  <c r="L1512" i="9"/>
  <c r="L1511" i="9"/>
  <c r="L1510" i="9"/>
  <c r="L1509" i="9"/>
  <c r="L1508" i="9"/>
  <c r="L1507" i="9"/>
  <c r="L1506" i="9"/>
  <c r="L1505" i="9"/>
  <c r="L1504" i="9"/>
  <c r="L1503" i="9"/>
  <c r="L1502" i="9"/>
  <c r="L1501" i="9"/>
  <c r="L1500" i="9"/>
  <c r="L1499" i="9"/>
  <c r="L1498" i="9"/>
  <c r="L1497" i="9"/>
  <c r="L1496" i="9"/>
  <c r="L1495" i="9"/>
  <c r="L1494" i="9"/>
  <c r="L1493" i="9"/>
  <c r="L1492" i="9"/>
  <c r="L1491" i="9"/>
  <c r="L1490" i="9"/>
  <c r="L1489" i="9"/>
  <c r="L1488" i="9"/>
  <c r="L1487" i="9"/>
  <c r="L1486" i="9"/>
  <c r="L1485" i="9"/>
  <c r="L1484" i="9"/>
  <c r="L1483" i="9"/>
  <c r="L1482" i="9"/>
  <c r="L1481" i="9"/>
  <c r="L1480" i="9"/>
  <c r="L1479" i="9"/>
  <c r="L1478" i="9"/>
  <c r="L1477" i="9"/>
  <c r="L1476" i="9"/>
  <c r="L1475" i="9"/>
  <c r="L1474" i="9"/>
  <c r="L1473" i="9"/>
  <c r="L1472" i="9"/>
  <c r="L1471" i="9"/>
  <c r="L1470" i="9"/>
  <c r="L1469" i="9"/>
  <c r="L1468" i="9"/>
  <c r="L1467" i="9"/>
  <c r="L1466" i="9"/>
  <c r="L1465" i="9"/>
  <c r="L1464" i="9"/>
  <c r="L1463" i="9"/>
  <c r="L1462" i="9"/>
  <c r="L1461" i="9"/>
  <c r="L1460" i="9"/>
  <c r="L1459" i="9"/>
  <c r="L1458" i="9"/>
  <c r="L1457" i="9"/>
  <c r="L1456" i="9"/>
  <c r="L1455" i="9"/>
  <c r="L1454" i="9"/>
  <c r="L1453" i="9"/>
  <c r="L1452" i="9"/>
  <c r="L1451" i="9"/>
  <c r="L1450" i="9"/>
  <c r="L1449" i="9"/>
  <c r="L1448" i="9"/>
  <c r="L1447" i="9"/>
  <c r="L1446" i="9"/>
  <c r="L1445" i="9"/>
  <c r="L1444" i="9"/>
  <c r="L1443" i="9"/>
  <c r="L1442" i="9"/>
  <c r="L1441" i="9"/>
  <c r="L1440" i="9"/>
  <c r="L1439" i="9"/>
  <c r="L1438" i="9"/>
  <c r="L1437" i="9"/>
  <c r="L1436" i="9"/>
  <c r="L1435" i="9"/>
  <c r="L1434" i="9"/>
  <c r="L1433" i="9"/>
  <c r="L1432" i="9"/>
  <c r="L1431" i="9"/>
  <c r="L1430" i="9"/>
  <c r="L1429" i="9"/>
  <c r="L1428" i="9"/>
  <c r="L1427" i="9"/>
  <c r="L1426" i="9"/>
  <c r="L1425" i="9"/>
  <c r="L1424" i="9"/>
  <c r="L1423" i="9"/>
  <c r="L1422" i="9"/>
  <c r="L1421" i="9"/>
  <c r="L1420" i="9"/>
  <c r="L1419" i="9"/>
  <c r="L1418" i="9"/>
  <c r="L1417" i="9"/>
  <c r="L1416" i="9"/>
  <c r="L1415" i="9"/>
  <c r="L1414" i="9"/>
  <c r="L1413" i="9"/>
  <c r="L1412" i="9"/>
  <c r="L1411" i="9"/>
  <c r="L1410" i="9"/>
  <c r="L1409" i="9"/>
  <c r="L1408" i="9"/>
  <c r="L1407" i="9"/>
  <c r="L1406" i="9"/>
  <c r="L1405" i="9"/>
  <c r="L1404" i="9"/>
  <c r="L1403" i="9"/>
  <c r="L1402" i="9"/>
  <c r="L1401" i="9"/>
  <c r="L1400" i="9"/>
  <c r="L1399" i="9"/>
  <c r="L1398" i="9"/>
  <c r="L1397" i="9"/>
  <c r="L1396" i="9"/>
  <c r="L1395" i="9"/>
  <c r="L1394" i="9"/>
  <c r="L1393" i="9"/>
  <c r="L1392" i="9"/>
  <c r="L1391" i="9"/>
  <c r="L1390" i="9"/>
  <c r="L1389" i="9"/>
  <c r="L1388" i="9"/>
  <c r="L1387" i="9"/>
  <c r="L1386" i="9"/>
  <c r="L1385" i="9"/>
  <c r="L1384" i="9"/>
  <c r="L1383" i="9"/>
  <c r="L1382" i="9"/>
  <c r="L1381" i="9"/>
  <c r="L1380" i="9"/>
  <c r="L1379" i="9"/>
  <c r="L1378" i="9"/>
  <c r="L1377" i="9"/>
  <c r="L1376" i="9"/>
  <c r="L1375" i="9"/>
  <c r="L1374" i="9"/>
  <c r="L1373" i="9"/>
  <c r="L1372" i="9"/>
  <c r="L1371" i="9"/>
  <c r="L1370" i="9"/>
  <c r="L1369" i="9"/>
  <c r="L1368" i="9"/>
  <c r="L1367" i="9"/>
  <c r="L1366" i="9"/>
  <c r="L1365" i="9"/>
  <c r="L1364" i="9"/>
  <c r="L1363" i="9"/>
  <c r="L1362" i="9"/>
  <c r="L1361" i="9"/>
  <c r="L1360" i="9"/>
  <c r="L1359" i="9"/>
  <c r="L1358" i="9"/>
  <c r="L1357" i="9"/>
  <c r="L1356" i="9"/>
  <c r="L1355" i="9"/>
  <c r="L1354" i="9"/>
  <c r="L1353" i="9"/>
  <c r="L1352" i="9"/>
  <c r="L1351" i="9"/>
  <c r="L1350" i="9"/>
  <c r="L1349" i="9"/>
  <c r="L1348" i="9"/>
  <c r="L1347" i="9"/>
  <c r="L1346" i="9"/>
  <c r="L1345" i="9"/>
  <c r="L1344" i="9"/>
  <c r="L1343" i="9"/>
  <c r="L1342" i="9"/>
  <c r="L1341" i="9"/>
  <c r="L1340" i="9"/>
  <c r="L1339" i="9"/>
  <c r="L1338" i="9"/>
  <c r="L1337" i="9"/>
  <c r="L1336" i="9"/>
  <c r="L1335" i="9"/>
  <c r="L1334" i="9"/>
  <c r="L1333" i="9"/>
  <c r="L1332" i="9"/>
  <c r="L1331" i="9"/>
  <c r="L1330" i="9"/>
  <c r="L1329" i="9"/>
  <c r="L1328" i="9"/>
  <c r="L1327" i="9"/>
  <c r="L1326" i="9"/>
  <c r="L1325" i="9"/>
  <c r="L1324" i="9"/>
  <c r="L1323" i="9"/>
  <c r="L1322" i="9"/>
  <c r="L1321" i="9"/>
  <c r="L1320" i="9"/>
  <c r="L1319" i="9"/>
  <c r="L1318" i="9"/>
  <c r="L1317" i="9"/>
  <c r="L1316" i="9"/>
  <c r="L1315" i="9"/>
  <c r="L1314" i="9"/>
  <c r="L1313" i="9"/>
  <c r="L1312" i="9"/>
  <c r="L1311" i="9"/>
  <c r="L1310" i="9"/>
  <c r="L1309" i="9"/>
  <c r="L1308" i="9"/>
  <c r="L1307" i="9"/>
  <c r="L1306" i="9"/>
  <c r="L1305" i="9"/>
  <c r="L1304" i="9"/>
  <c r="L1303" i="9"/>
  <c r="L1302" i="9"/>
  <c r="L1301" i="9"/>
  <c r="L1300" i="9"/>
  <c r="L1299" i="9"/>
  <c r="L1298" i="9"/>
  <c r="L1297" i="9"/>
  <c r="L1296" i="9"/>
  <c r="L1295" i="9"/>
  <c r="L1294" i="9"/>
  <c r="L1293" i="9"/>
  <c r="L1292" i="9"/>
  <c r="L1291" i="9"/>
  <c r="L1290" i="9"/>
  <c r="L1289" i="9"/>
  <c r="L1288" i="9"/>
  <c r="L1287" i="9"/>
  <c r="L1286" i="9"/>
  <c r="L1285" i="9"/>
  <c r="L1284" i="9"/>
  <c r="L1283" i="9"/>
  <c r="L1282" i="9"/>
  <c r="L1281" i="9"/>
  <c r="L1280" i="9"/>
  <c r="L1279" i="9"/>
  <c r="L1278" i="9"/>
  <c r="L1277" i="9"/>
  <c r="L1276" i="9"/>
  <c r="L1275" i="9"/>
  <c r="L1274" i="9"/>
  <c r="L1273" i="9"/>
  <c r="L1272" i="9"/>
  <c r="L1271" i="9"/>
  <c r="L1270" i="9"/>
  <c r="L1269" i="9"/>
  <c r="L1268" i="9"/>
  <c r="L1267" i="9"/>
  <c r="L1266" i="9"/>
  <c r="L1265" i="9"/>
  <c r="L1264" i="9"/>
  <c r="L1263" i="9"/>
  <c r="L1262" i="9"/>
  <c r="L1261" i="9"/>
  <c r="L1260" i="9"/>
  <c r="L1259" i="9"/>
  <c r="L1258" i="9"/>
  <c r="L1257" i="9"/>
  <c r="L1256" i="9"/>
  <c r="L1255" i="9"/>
  <c r="L1254" i="9"/>
  <c r="L1253" i="9"/>
  <c r="L1252" i="9"/>
  <c r="L1251" i="9"/>
  <c r="L1250" i="9"/>
  <c r="L1249" i="9"/>
  <c r="L1248" i="9"/>
  <c r="L1247" i="9"/>
  <c r="L1246" i="9"/>
  <c r="L1245" i="9"/>
  <c r="L1244" i="9"/>
  <c r="L1243" i="9"/>
  <c r="L1242" i="9"/>
  <c r="L1241" i="9"/>
  <c r="L1240" i="9"/>
  <c r="L1239" i="9"/>
  <c r="L1238" i="9"/>
  <c r="L1237" i="9"/>
  <c r="L1236" i="9"/>
  <c r="L1235" i="9"/>
  <c r="L1234" i="9"/>
  <c r="L1233" i="9"/>
  <c r="L1232" i="9"/>
  <c r="L1231" i="9"/>
  <c r="L1230" i="9"/>
  <c r="L1229" i="9"/>
  <c r="L1228" i="9"/>
  <c r="L1227" i="9"/>
  <c r="L1226" i="9"/>
  <c r="L1225" i="9"/>
  <c r="L1224" i="9"/>
  <c r="L1223" i="9"/>
  <c r="L1222" i="9"/>
  <c r="L1221" i="9"/>
  <c r="L1220" i="9"/>
  <c r="L1219" i="9"/>
  <c r="L1218" i="9"/>
  <c r="L1217" i="9"/>
  <c r="L1216" i="9"/>
  <c r="L1215" i="9"/>
  <c r="L1214" i="9"/>
  <c r="L1213" i="9"/>
  <c r="L1212" i="9"/>
  <c r="L1211" i="9"/>
  <c r="L1210" i="9"/>
  <c r="L1209" i="9"/>
  <c r="L1208" i="9"/>
  <c r="L1207" i="9"/>
  <c r="L1206" i="9"/>
  <c r="L1205" i="9"/>
  <c r="L1204" i="9"/>
  <c r="L1203" i="9"/>
  <c r="L1202" i="9"/>
  <c r="L1201" i="9"/>
  <c r="L1200" i="9"/>
  <c r="L1199" i="9"/>
  <c r="L1198" i="9"/>
  <c r="L1197" i="9"/>
  <c r="L1196" i="9"/>
  <c r="L1195" i="9"/>
  <c r="L1194" i="9"/>
  <c r="L1193" i="9"/>
  <c r="L1192" i="9"/>
  <c r="L1191" i="9"/>
  <c r="L1190" i="9"/>
  <c r="L1189" i="9"/>
  <c r="L1188" i="9"/>
  <c r="L1187" i="9"/>
  <c r="L1186" i="9"/>
  <c r="L1185" i="9"/>
  <c r="L1184" i="9"/>
  <c r="L1183" i="9"/>
  <c r="L1182" i="9"/>
  <c r="L1181" i="9"/>
  <c r="L1180" i="9"/>
  <c r="L1179" i="9"/>
  <c r="L1178" i="9"/>
  <c r="L1177" i="9"/>
  <c r="L1176" i="9"/>
  <c r="L1175" i="9"/>
  <c r="L1174" i="9"/>
  <c r="L1173" i="9"/>
  <c r="L1172" i="9"/>
  <c r="L1171" i="9"/>
  <c r="L1170" i="9"/>
  <c r="L1169" i="9"/>
  <c r="L1168" i="9"/>
  <c r="L1167" i="9"/>
  <c r="L1166" i="9"/>
  <c r="L1165" i="9"/>
  <c r="L1164" i="9"/>
  <c r="L1163" i="9"/>
  <c r="L1162" i="9"/>
  <c r="L1161" i="9"/>
  <c r="L1160" i="9"/>
  <c r="L1159" i="9"/>
  <c r="L1158" i="9"/>
  <c r="L1157" i="9"/>
  <c r="L1156" i="9"/>
  <c r="L1155" i="9"/>
  <c r="L1154" i="9"/>
  <c r="L1153" i="9"/>
  <c r="L1152" i="9"/>
  <c r="L1151" i="9"/>
  <c r="L1150" i="9"/>
  <c r="L1149" i="9"/>
  <c r="L1148" i="9"/>
  <c r="L1147" i="9"/>
  <c r="L1146" i="9"/>
  <c r="L1145" i="9"/>
  <c r="L1144" i="9"/>
  <c r="L1143" i="9"/>
  <c r="L1142" i="9"/>
  <c r="L1141" i="9"/>
  <c r="L1140" i="9"/>
  <c r="L1139" i="9"/>
  <c r="L1138" i="9"/>
  <c r="L1137" i="9"/>
  <c r="L1136" i="9"/>
  <c r="L1135" i="9"/>
  <c r="L1134" i="9"/>
  <c r="L1133" i="9"/>
  <c r="L1132" i="9"/>
  <c r="L1131" i="9"/>
  <c r="L1130" i="9"/>
  <c r="L1129" i="9"/>
  <c r="L1128" i="9"/>
  <c r="L1127" i="9"/>
  <c r="L1126" i="9"/>
  <c r="L1125" i="9"/>
  <c r="L1124" i="9"/>
  <c r="L1123" i="9"/>
  <c r="L1122" i="9"/>
  <c r="L1121" i="9"/>
  <c r="L1120" i="9"/>
  <c r="L1119" i="9"/>
  <c r="L1118" i="9"/>
  <c r="L1117" i="9"/>
  <c r="L1116" i="9"/>
  <c r="L1115" i="9"/>
  <c r="L1114" i="9"/>
  <c r="L1113" i="9"/>
  <c r="L1112" i="9"/>
  <c r="L1111" i="9"/>
  <c r="L1110" i="9"/>
  <c r="L1109" i="9"/>
  <c r="L1108" i="9"/>
  <c r="L1107" i="9"/>
  <c r="L1106" i="9"/>
  <c r="L1105" i="9"/>
  <c r="L1104" i="9"/>
  <c r="L1103" i="9"/>
  <c r="L1102" i="9"/>
  <c r="L1101" i="9"/>
  <c r="L1100" i="9"/>
  <c r="L1099" i="9"/>
  <c r="L1098" i="9"/>
  <c r="L1097" i="9"/>
  <c r="L1096" i="9"/>
  <c r="L1095" i="9"/>
  <c r="L1094" i="9"/>
  <c r="L1093" i="9"/>
  <c r="L1092" i="9"/>
  <c r="L1091" i="9"/>
  <c r="L1090" i="9"/>
  <c r="L1089" i="9"/>
  <c r="L1088" i="9"/>
  <c r="L1087" i="9"/>
  <c r="L1086" i="9"/>
  <c r="L1085" i="9"/>
  <c r="L1084" i="9"/>
  <c r="L1083" i="9"/>
  <c r="L1082" i="9"/>
  <c r="L1081" i="9"/>
  <c r="L1080" i="9"/>
  <c r="L1079" i="9"/>
  <c r="L1078" i="9"/>
  <c r="L1077" i="9"/>
  <c r="L1076" i="9"/>
  <c r="L1075" i="9"/>
  <c r="L1074" i="9"/>
  <c r="L1073" i="9"/>
  <c r="L1072" i="9"/>
  <c r="L1071" i="9"/>
  <c r="L1070" i="9"/>
  <c r="L1069" i="9"/>
  <c r="L1068" i="9"/>
  <c r="L1067" i="9"/>
  <c r="L1066" i="9"/>
  <c r="L1065" i="9"/>
  <c r="L1064" i="9"/>
  <c r="L1063" i="9"/>
  <c r="L1062" i="9"/>
  <c r="L1061" i="9"/>
  <c r="L1060" i="9"/>
  <c r="L1059" i="9"/>
  <c r="L1058" i="9"/>
  <c r="L1057" i="9"/>
  <c r="L1056" i="9"/>
  <c r="L1055" i="9"/>
  <c r="L1054" i="9"/>
  <c r="L1053" i="9"/>
  <c r="L1052" i="9"/>
  <c r="L1051" i="9"/>
  <c r="L1050" i="9"/>
  <c r="L1049" i="9"/>
  <c r="L1048" i="9"/>
  <c r="L1047" i="9"/>
  <c r="L1046" i="9"/>
  <c r="L1045" i="9"/>
  <c r="L1044" i="9"/>
  <c r="L1043" i="9"/>
  <c r="L1042" i="9"/>
  <c r="L1041" i="9"/>
  <c r="L1040" i="9"/>
  <c r="L1039" i="9"/>
  <c r="L1038" i="9"/>
  <c r="L1037" i="9"/>
  <c r="L1036" i="9"/>
  <c r="L1035" i="9"/>
  <c r="L1034" i="9"/>
  <c r="L1033" i="9"/>
  <c r="L1032" i="9"/>
  <c r="L1031" i="9"/>
  <c r="L1030" i="9"/>
  <c r="L1029" i="9"/>
  <c r="L1028" i="9"/>
  <c r="L1027" i="9"/>
  <c r="L1026" i="9"/>
  <c r="L1025" i="9"/>
  <c r="L1024" i="9"/>
  <c r="L1023" i="9"/>
  <c r="L1022" i="9"/>
  <c r="L1021" i="9"/>
  <c r="L1020" i="9"/>
  <c r="L1019" i="9"/>
  <c r="L1018" i="9"/>
  <c r="L1017" i="9"/>
  <c r="L1016" i="9"/>
  <c r="L1015" i="9"/>
  <c r="L1014" i="9"/>
  <c r="L1013" i="9"/>
  <c r="L1012" i="9"/>
  <c r="L1011" i="9"/>
  <c r="L1010" i="9"/>
  <c r="L1009" i="9"/>
  <c r="L1008" i="9"/>
  <c r="L1007" i="9"/>
  <c r="L1006" i="9"/>
  <c r="L1005" i="9"/>
  <c r="L1004" i="9"/>
  <c r="L1003" i="9"/>
  <c r="L1002" i="9"/>
  <c r="L1001" i="9"/>
  <c r="L1000" i="9"/>
  <c r="L999" i="9"/>
  <c r="L998" i="9"/>
  <c r="L997" i="9"/>
  <c r="L996" i="9"/>
  <c r="L995" i="9"/>
  <c r="L994" i="9"/>
  <c r="L993" i="9"/>
  <c r="L992" i="9"/>
  <c r="L991" i="9"/>
  <c r="L990" i="9"/>
  <c r="L989" i="9"/>
  <c r="L988" i="9"/>
  <c r="L987" i="9"/>
  <c r="L986" i="9"/>
  <c r="L985" i="9"/>
  <c r="L984" i="9"/>
  <c r="L983" i="9"/>
  <c r="L982" i="9"/>
  <c r="L981" i="9"/>
  <c r="L980" i="9"/>
  <c r="L979" i="9"/>
  <c r="L978" i="9"/>
  <c r="L977" i="9"/>
  <c r="L976" i="9"/>
  <c r="L975" i="9"/>
  <c r="L974" i="9"/>
  <c r="L973" i="9"/>
  <c r="L972" i="9"/>
  <c r="L971" i="9"/>
  <c r="L970" i="9"/>
  <c r="L969" i="9"/>
  <c r="L968" i="9"/>
  <c r="L967" i="9"/>
  <c r="L966" i="9"/>
  <c r="L965" i="9"/>
  <c r="L964" i="9"/>
  <c r="L963" i="9"/>
  <c r="L962" i="9"/>
  <c r="L961" i="9"/>
  <c r="L960" i="9"/>
  <c r="L959" i="9"/>
  <c r="L958" i="9"/>
  <c r="L957" i="9"/>
  <c r="L956" i="9"/>
  <c r="L955" i="9"/>
  <c r="L954" i="9"/>
  <c r="L953" i="9"/>
  <c r="L952" i="9"/>
  <c r="L951" i="9"/>
  <c r="L950" i="9"/>
  <c r="L949" i="9"/>
  <c r="L948" i="9"/>
  <c r="L947" i="9"/>
  <c r="L946" i="9"/>
  <c r="L945" i="9"/>
  <c r="L944" i="9"/>
  <c r="L943" i="9"/>
  <c r="L942" i="9"/>
  <c r="L941" i="9"/>
  <c r="L940" i="9"/>
  <c r="L939" i="9"/>
  <c r="L938" i="9"/>
  <c r="L937" i="9"/>
  <c r="L936" i="9"/>
  <c r="L935" i="9"/>
  <c r="L934" i="9"/>
  <c r="L933" i="9"/>
  <c r="L932" i="9"/>
  <c r="L931" i="9"/>
  <c r="L930" i="9"/>
  <c r="L929" i="9"/>
  <c r="L928" i="9"/>
  <c r="L927" i="9"/>
  <c r="L926" i="9"/>
  <c r="L925" i="9"/>
  <c r="L924" i="9"/>
  <c r="L923" i="9"/>
  <c r="L922" i="9"/>
  <c r="L921" i="9"/>
  <c r="L920" i="9"/>
  <c r="L919" i="9"/>
  <c r="L918" i="9"/>
  <c r="L917" i="9"/>
  <c r="L916" i="9"/>
  <c r="L915" i="9"/>
  <c r="L914" i="9"/>
  <c r="L913" i="9"/>
  <c r="L912" i="9"/>
  <c r="L911" i="9"/>
  <c r="L910" i="9"/>
  <c r="L909" i="9"/>
  <c r="L908" i="9"/>
  <c r="L907" i="9"/>
  <c r="L906" i="9"/>
  <c r="L905" i="9"/>
  <c r="L904" i="9"/>
  <c r="L903" i="9"/>
  <c r="L902" i="9"/>
  <c r="L901" i="9"/>
  <c r="L900" i="9"/>
  <c r="L899" i="9"/>
  <c r="L898" i="9"/>
  <c r="L897" i="9"/>
  <c r="L896" i="9"/>
  <c r="L895" i="9"/>
  <c r="L894" i="9"/>
  <c r="L893" i="9"/>
  <c r="L892" i="9"/>
  <c r="L891" i="9"/>
  <c r="L890" i="9"/>
  <c r="L889" i="9"/>
  <c r="L888" i="9"/>
  <c r="L887" i="9"/>
  <c r="L886" i="9"/>
  <c r="L885" i="9"/>
  <c r="L884" i="9"/>
  <c r="L883" i="9"/>
  <c r="L882" i="9"/>
  <c r="L881" i="9"/>
  <c r="L880" i="9"/>
  <c r="L879" i="9"/>
  <c r="L878" i="9"/>
  <c r="L877" i="9"/>
  <c r="L876" i="9"/>
  <c r="L875" i="9"/>
  <c r="L874" i="9"/>
  <c r="L873" i="9"/>
  <c r="L872" i="9"/>
  <c r="L871" i="9"/>
  <c r="L870" i="9"/>
  <c r="L869" i="9"/>
  <c r="L868" i="9"/>
  <c r="L867" i="9"/>
  <c r="L866" i="9"/>
  <c r="L865" i="9"/>
  <c r="L864" i="9"/>
  <c r="L863" i="9"/>
  <c r="L862" i="9"/>
  <c r="L861" i="9"/>
  <c r="L860" i="9"/>
  <c r="L859" i="9"/>
  <c r="L858" i="9"/>
  <c r="L857" i="9"/>
  <c r="L856" i="9"/>
  <c r="L855" i="9"/>
  <c r="L854" i="9"/>
  <c r="L853" i="9"/>
  <c r="L852" i="9"/>
  <c r="L851" i="9"/>
  <c r="L850" i="9"/>
  <c r="L849" i="9"/>
  <c r="L848" i="9"/>
  <c r="L847" i="9"/>
  <c r="L846" i="9"/>
  <c r="L845" i="9"/>
  <c r="L844" i="9"/>
  <c r="L843" i="9"/>
  <c r="L842" i="9"/>
  <c r="L841" i="9"/>
  <c r="L840" i="9"/>
  <c r="L839" i="9"/>
  <c r="L838" i="9"/>
  <c r="L837" i="9"/>
  <c r="L836" i="9"/>
  <c r="L835" i="9"/>
  <c r="L834" i="9"/>
  <c r="L833" i="9"/>
  <c r="L832" i="9"/>
  <c r="L831" i="9"/>
  <c r="L830" i="9"/>
  <c r="L829" i="9"/>
  <c r="L828" i="9"/>
  <c r="L827" i="9"/>
  <c r="L826" i="9"/>
  <c r="L825" i="9"/>
  <c r="L824" i="9"/>
  <c r="L823" i="9"/>
  <c r="L822" i="9"/>
  <c r="L821" i="9"/>
  <c r="L820" i="9"/>
  <c r="L819" i="9"/>
  <c r="L818" i="9"/>
  <c r="L817" i="9"/>
  <c r="L816" i="9"/>
  <c r="L815" i="9"/>
  <c r="L814" i="9"/>
  <c r="L813" i="9"/>
  <c r="L812" i="9"/>
  <c r="L811" i="9"/>
  <c r="L810" i="9"/>
  <c r="L809" i="9"/>
  <c r="L808" i="9"/>
  <c r="L807" i="9"/>
  <c r="L806" i="9"/>
  <c r="L805" i="9"/>
  <c r="L804" i="9"/>
  <c r="L803" i="9"/>
  <c r="L802" i="9"/>
  <c r="L801" i="9"/>
  <c r="L800" i="9"/>
  <c r="L799" i="9"/>
  <c r="L798" i="9"/>
  <c r="L797" i="9"/>
  <c r="L796" i="9"/>
  <c r="L795" i="9"/>
  <c r="L794" i="9"/>
  <c r="L793" i="9"/>
  <c r="L792" i="9"/>
  <c r="L791" i="9"/>
  <c r="L790" i="9"/>
  <c r="L789" i="9"/>
  <c r="L788" i="9"/>
  <c r="L787" i="9"/>
  <c r="L786" i="9"/>
  <c r="L785" i="9"/>
  <c r="L784" i="9"/>
  <c r="L783" i="9"/>
  <c r="L782" i="9"/>
  <c r="L781" i="9"/>
  <c r="L780" i="9"/>
  <c r="L779" i="9"/>
  <c r="L778" i="9"/>
  <c r="L777" i="9"/>
  <c r="L776" i="9"/>
  <c r="L775" i="9"/>
  <c r="L774" i="9"/>
  <c r="L773" i="9"/>
  <c r="L772" i="9"/>
  <c r="L771" i="9"/>
  <c r="L770" i="9"/>
  <c r="L769" i="9"/>
  <c r="L768" i="9"/>
  <c r="L767" i="9"/>
  <c r="L766" i="9"/>
  <c r="L765" i="9"/>
  <c r="L764" i="9"/>
  <c r="L763" i="9"/>
  <c r="L762" i="9"/>
  <c r="L761" i="9"/>
  <c r="L760" i="9"/>
  <c r="L759" i="9"/>
  <c r="L758" i="9"/>
  <c r="L757" i="9"/>
  <c r="L756" i="9"/>
  <c r="L755" i="9"/>
  <c r="L754" i="9"/>
  <c r="L753" i="9"/>
  <c r="L752" i="9"/>
  <c r="L751" i="9"/>
  <c r="L750" i="9"/>
  <c r="L749" i="9"/>
  <c r="L748" i="9"/>
  <c r="L747" i="9"/>
  <c r="L746" i="9"/>
  <c r="L745" i="9"/>
  <c r="L744" i="9"/>
  <c r="L743" i="9"/>
  <c r="L742" i="9"/>
  <c r="L741" i="9"/>
  <c r="L740" i="9"/>
  <c r="L739" i="9"/>
  <c r="L738" i="9"/>
  <c r="L737" i="9"/>
  <c r="L736" i="9"/>
  <c r="L735" i="9"/>
  <c r="L734" i="9"/>
  <c r="L733" i="9"/>
  <c r="L732" i="9"/>
  <c r="L731" i="9"/>
  <c r="L730" i="9"/>
  <c r="L729" i="9"/>
  <c r="L728" i="9"/>
  <c r="L727" i="9"/>
  <c r="L726" i="9"/>
  <c r="L725" i="9"/>
  <c r="L724" i="9"/>
  <c r="L723" i="9"/>
  <c r="L722" i="9"/>
  <c r="L721" i="9"/>
  <c r="L720" i="9"/>
  <c r="L719" i="9"/>
  <c r="L718" i="9"/>
  <c r="L717" i="9"/>
  <c r="L716" i="9"/>
  <c r="L715" i="9"/>
  <c r="L714" i="9"/>
  <c r="L713" i="9"/>
  <c r="L712" i="9"/>
  <c r="L711" i="9"/>
  <c r="L710" i="9"/>
  <c r="L709" i="9"/>
  <c r="L708" i="9"/>
  <c r="L707" i="9"/>
  <c r="L706" i="9"/>
  <c r="L705" i="9"/>
  <c r="L704" i="9"/>
  <c r="L703" i="9"/>
  <c r="L702" i="9"/>
  <c r="L701" i="9"/>
  <c r="L700" i="9"/>
  <c r="L699" i="9"/>
  <c r="L698" i="9"/>
  <c r="L697" i="9"/>
  <c r="L696" i="9"/>
  <c r="L695" i="9"/>
  <c r="L694" i="9"/>
  <c r="L693" i="9"/>
  <c r="L692" i="9"/>
  <c r="L691" i="9"/>
  <c r="L690" i="9"/>
  <c r="L689" i="9"/>
  <c r="L688" i="9"/>
  <c r="L687" i="9"/>
  <c r="L686" i="9"/>
  <c r="L685" i="9"/>
  <c r="L684" i="9"/>
  <c r="L683" i="9"/>
  <c r="L682" i="9"/>
  <c r="L681" i="9"/>
  <c r="L680" i="9"/>
  <c r="L679" i="9"/>
  <c r="L678" i="9"/>
  <c r="L677" i="9"/>
  <c r="L676" i="9"/>
  <c r="L675" i="9"/>
  <c r="L674" i="9"/>
  <c r="L673" i="9"/>
  <c r="L672" i="9"/>
  <c r="L671" i="9"/>
  <c r="L670" i="9"/>
  <c r="L669" i="9"/>
  <c r="L668" i="9"/>
  <c r="L667" i="9"/>
  <c r="L666" i="9"/>
  <c r="L665" i="9"/>
  <c r="L664" i="9"/>
  <c r="L663" i="9"/>
  <c r="L662" i="9"/>
  <c r="L661" i="9"/>
  <c r="L660" i="9"/>
  <c r="L659" i="9"/>
  <c r="L658" i="9"/>
  <c r="L657" i="9"/>
  <c r="L656" i="9"/>
  <c r="L655" i="9"/>
  <c r="L654" i="9"/>
  <c r="L653" i="9"/>
  <c r="L652" i="9"/>
  <c r="L651" i="9"/>
  <c r="L650" i="9"/>
  <c r="L649" i="9"/>
  <c r="L648" i="9"/>
  <c r="L647" i="9"/>
  <c r="L646" i="9"/>
  <c r="L645" i="9"/>
  <c r="L644" i="9"/>
  <c r="L643" i="9"/>
  <c r="L642" i="9"/>
  <c r="L641" i="9"/>
  <c r="L640" i="9"/>
  <c r="L639" i="9"/>
  <c r="L638" i="9"/>
  <c r="L637" i="9"/>
  <c r="L636" i="9"/>
  <c r="L635" i="9"/>
  <c r="L634" i="9"/>
  <c r="L633" i="9"/>
  <c r="L632" i="9"/>
  <c r="L631" i="9"/>
  <c r="L630" i="9"/>
  <c r="L629" i="9"/>
  <c r="L628" i="9"/>
  <c r="L627" i="9"/>
  <c r="L626" i="9"/>
  <c r="L625" i="9"/>
  <c r="L624" i="9"/>
  <c r="L623" i="9"/>
  <c r="L622" i="9"/>
  <c r="L621" i="9"/>
  <c r="L620" i="9"/>
  <c r="L619" i="9"/>
  <c r="L618" i="9"/>
  <c r="L617" i="9"/>
  <c r="L616" i="9"/>
  <c r="L615" i="9"/>
  <c r="L614" i="9"/>
  <c r="L613" i="9"/>
  <c r="L612" i="9"/>
  <c r="L611" i="9"/>
  <c r="L610" i="9"/>
  <c r="L609" i="9"/>
  <c r="L608" i="9"/>
  <c r="L607" i="9"/>
  <c r="L606" i="9"/>
  <c r="L605" i="9"/>
  <c r="L604" i="9"/>
  <c r="L603" i="9"/>
  <c r="L602" i="9"/>
  <c r="L601" i="9"/>
  <c r="L600" i="9"/>
  <c r="L599" i="9"/>
  <c r="L598" i="9"/>
  <c r="L597" i="9"/>
  <c r="L596" i="9"/>
  <c r="L595" i="9"/>
  <c r="L594" i="9"/>
  <c r="L593" i="9"/>
  <c r="L592" i="9"/>
  <c r="L591" i="9"/>
  <c r="L590" i="9"/>
  <c r="L589" i="9"/>
  <c r="L588" i="9"/>
  <c r="L587" i="9"/>
  <c r="L586" i="9"/>
  <c r="L585" i="9"/>
  <c r="L584" i="9"/>
  <c r="L583" i="9"/>
  <c r="L582" i="9"/>
  <c r="L581" i="9"/>
  <c r="L580" i="9"/>
  <c r="L579" i="9"/>
  <c r="L578" i="9"/>
  <c r="L577" i="9"/>
  <c r="L576" i="9"/>
  <c r="L575" i="9"/>
  <c r="L574" i="9"/>
  <c r="L573" i="9"/>
  <c r="L572" i="9"/>
  <c r="L571" i="9"/>
  <c r="L570" i="9"/>
  <c r="L569" i="9"/>
  <c r="L568" i="9"/>
  <c r="L567" i="9"/>
  <c r="L566" i="9"/>
  <c r="L565" i="9"/>
  <c r="L564" i="9"/>
  <c r="L563" i="9"/>
  <c r="L562" i="9"/>
  <c r="L561" i="9"/>
  <c r="L560" i="9"/>
  <c r="L559" i="9"/>
  <c r="L558" i="9"/>
  <c r="L557" i="9"/>
  <c r="L556" i="9"/>
  <c r="L555" i="9"/>
  <c r="L554" i="9"/>
  <c r="L553" i="9"/>
  <c r="L552" i="9"/>
  <c r="L551" i="9"/>
  <c r="L550" i="9"/>
  <c r="L549" i="9"/>
  <c r="L548" i="9"/>
  <c r="L547" i="9"/>
  <c r="L546" i="9"/>
  <c r="L545" i="9"/>
  <c r="L544" i="9"/>
  <c r="L543" i="9"/>
  <c r="L542" i="9"/>
  <c r="L541" i="9"/>
  <c r="L540" i="9"/>
  <c r="L539" i="9"/>
  <c r="L538" i="9"/>
  <c r="L537" i="9"/>
  <c r="L536" i="9"/>
  <c r="L535" i="9"/>
  <c r="L534" i="9"/>
  <c r="L533" i="9"/>
  <c r="L532" i="9"/>
  <c r="L531" i="9"/>
  <c r="L530" i="9"/>
  <c r="L529" i="9"/>
  <c r="L528" i="9"/>
  <c r="L527" i="9"/>
  <c r="L526" i="9"/>
  <c r="L525" i="9"/>
  <c r="L524" i="9"/>
  <c r="L523" i="9"/>
  <c r="L522" i="9"/>
  <c r="L521" i="9"/>
  <c r="L520" i="9"/>
  <c r="L519" i="9"/>
  <c r="L518" i="9"/>
  <c r="L517" i="9"/>
  <c r="L516" i="9"/>
  <c r="L515" i="9"/>
  <c r="L514" i="9"/>
  <c r="L513" i="9"/>
  <c r="L512" i="9"/>
  <c r="L511" i="9"/>
  <c r="L510" i="9"/>
  <c r="L509" i="9"/>
  <c r="L508" i="9"/>
  <c r="L507" i="9"/>
  <c r="L506" i="9"/>
  <c r="L505" i="9"/>
  <c r="L504" i="9"/>
  <c r="L503" i="9"/>
  <c r="L502" i="9"/>
  <c r="L501" i="9"/>
  <c r="L500" i="9"/>
  <c r="L499" i="9"/>
  <c r="L498" i="9"/>
  <c r="L497" i="9"/>
  <c r="L496" i="9"/>
  <c r="L495" i="9"/>
  <c r="L494" i="9"/>
  <c r="L493" i="9"/>
  <c r="L492" i="9"/>
  <c r="L491" i="9"/>
  <c r="L490" i="9"/>
  <c r="L489" i="9"/>
  <c r="L488" i="9"/>
  <c r="L487" i="9"/>
  <c r="L486" i="9"/>
  <c r="L485" i="9"/>
  <c r="L484" i="9"/>
  <c r="L483" i="9"/>
  <c r="L482" i="9"/>
  <c r="L481" i="9"/>
  <c r="L480" i="9"/>
  <c r="L479" i="9"/>
  <c r="L478" i="9"/>
  <c r="L477" i="9"/>
  <c r="L476" i="9"/>
  <c r="L475" i="9"/>
  <c r="L474" i="9"/>
  <c r="L473" i="9"/>
  <c r="L472" i="9"/>
  <c r="L471" i="9"/>
  <c r="L470" i="9"/>
  <c r="L469" i="9"/>
  <c r="L468" i="9"/>
  <c r="L467" i="9"/>
  <c r="L466" i="9"/>
  <c r="L465" i="9"/>
  <c r="L464" i="9"/>
  <c r="L463" i="9"/>
  <c r="L462" i="9"/>
  <c r="L461" i="9"/>
  <c r="L460" i="9"/>
  <c r="L459" i="9"/>
  <c r="L458" i="9"/>
  <c r="L457" i="9"/>
  <c r="L456" i="9"/>
  <c r="L455" i="9"/>
  <c r="L454" i="9"/>
  <c r="L453" i="9"/>
  <c r="L452" i="9"/>
  <c r="L451" i="9"/>
  <c r="L450" i="9"/>
  <c r="L449" i="9"/>
  <c r="L448" i="9"/>
  <c r="L447" i="9"/>
  <c r="L446" i="9"/>
  <c r="L445" i="9"/>
  <c r="L444" i="9"/>
  <c r="L443" i="9"/>
  <c r="L442" i="9"/>
  <c r="L441" i="9"/>
  <c r="L440" i="9"/>
  <c r="L439" i="9"/>
  <c r="L438" i="9"/>
  <c r="L437" i="9"/>
  <c r="L436" i="9"/>
  <c r="L435" i="9"/>
  <c r="L434" i="9"/>
  <c r="L433" i="9"/>
  <c r="L432" i="9"/>
  <c r="L431" i="9"/>
  <c r="L430" i="9"/>
  <c r="L429" i="9"/>
  <c r="L428" i="9"/>
  <c r="L427" i="9"/>
  <c r="L426" i="9"/>
  <c r="L425" i="9"/>
  <c r="L424" i="9"/>
  <c r="L423" i="9"/>
  <c r="L422" i="9"/>
  <c r="L421" i="9"/>
  <c r="L420" i="9"/>
  <c r="L419" i="9"/>
  <c r="L418" i="9"/>
  <c r="L417" i="9"/>
  <c r="L416" i="9"/>
  <c r="L415" i="9"/>
  <c r="L414" i="9"/>
  <c r="L413" i="9"/>
  <c r="L412" i="9"/>
  <c r="L411" i="9"/>
  <c r="L410" i="9"/>
  <c r="L409" i="9"/>
  <c r="L408" i="9"/>
  <c r="L407" i="9"/>
  <c r="L406" i="9"/>
  <c r="L405" i="9"/>
  <c r="L404" i="9"/>
  <c r="L403" i="9"/>
  <c r="L402" i="9"/>
  <c r="L401" i="9"/>
  <c r="L400" i="9"/>
  <c r="L399" i="9"/>
  <c r="L398" i="9"/>
  <c r="L397" i="9"/>
  <c r="L396" i="9"/>
  <c r="L395" i="9"/>
  <c r="L394" i="9"/>
  <c r="L393" i="9"/>
  <c r="L392" i="9"/>
  <c r="L391" i="9"/>
  <c r="L390" i="9"/>
  <c r="L389" i="9"/>
  <c r="L388" i="9"/>
  <c r="L387" i="9"/>
  <c r="L386" i="9"/>
  <c r="L385" i="9"/>
  <c r="L384" i="9"/>
  <c r="L383" i="9"/>
  <c r="L382" i="9"/>
  <c r="L381" i="9"/>
  <c r="L380" i="9"/>
  <c r="L379" i="9"/>
  <c r="L378" i="9"/>
  <c r="L377" i="9"/>
  <c r="L376" i="9"/>
  <c r="L375" i="9"/>
  <c r="L374" i="9"/>
  <c r="L373" i="9"/>
  <c r="L372" i="9"/>
  <c r="L371" i="9"/>
  <c r="L370" i="9"/>
  <c r="L369" i="9"/>
  <c r="L368" i="9"/>
  <c r="L367" i="9"/>
  <c r="L366" i="9"/>
  <c r="L365" i="9"/>
  <c r="L364" i="9"/>
  <c r="L363" i="9"/>
  <c r="L362" i="9"/>
  <c r="L361" i="9"/>
  <c r="L360" i="9"/>
  <c r="L359" i="9"/>
  <c r="L358" i="9"/>
  <c r="L357" i="9"/>
  <c r="L356" i="9"/>
  <c r="L355" i="9"/>
  <c r="L354" i="9"/>
  <c r="L353" i="9"/>
  <c r="L352" i="9"/>
  <c r="L351" i="9"/>
  <c r="L350" i="9"/>
  <c r="L349" i="9"/>
  <c r="L348" i="9"/>
  <c r="L347" i="9"/>
  <c r="L346" i="9"/>
  <c r="L345" i="9"/>
  <c r="L344" i="9"/>
  <c r="L343" i="9"/>
  <c r="L342" i="9"/>
  <c r="L341" i="9"/>
  <c r="L340" i="9"/>
  <c r="L339" i="9"/>
  <c r="L338" i="9"/>
  <c r="L337" i="9"/>
  <c r="L336" i="9"/>
  <c r="L335" i="9"/>
  <c r="L334" i="9"/>
  <c r="L333" i="9"/>
  <c r="L332" i="9"/>
  <c r="L331" i="9"/>
  <c r="L330" i="9"/>
  <c r="L329" i="9"/>
  <c r="L328" i="9"/>
  <c r="L327" i="9"/>
  <c r="L326" i="9"/>
  <c r="L325" i="9"/>
  <c r="L324" i="9"/>
  <c r="L323" i="9"/>
  <c r="L322" i="9"/>
  <c r="L321" i="9"/>
  <c r="L320" i="9"/>
  <c r="L319" i="9"/>
  <c r="L318" i="9"/>
  <c r="L317" i="9"/>
  <c r="L316" i="9"/>
  <c r="L315" i="9"/>
  <c r="L314" i="9"/>
  <c r="L313" i="9"/>
  <c r="L312" i="9"/>
  <c r="L311" i="9"/>
  <c r="L310" i="9"/>
  <c r="L309" i="9"/>
  <c r="L308" i="9"/>
  <c r="L307" i="9"/>
  <c r="L306" i="9"/>
  <c r="L305" i="9"/>
  <c r="L304" i="9"/>
  <c r="L303" i="9"/>
  <c r="L302" i="9"/>
  <c r="L301" i="9"/>
  <c r="L300" i="9"/>
  <c r="L299" i="9"/>
  <c r="L298" i="9"/>
  <c r="L297" i="9"/>
  <c r="L296" i="9"/>
  <c r="L295" i="9"/>
  <c r="L294" i="9"/>
  <c r="L293" i="9"/>
  <c r="L292" i="9"/>
  <c r="L291" i="9"/>
  <c r="L290" i="9"/>
  <c r="L289" i="9"/>
  <c r="L288" i="9"/>
  <c r="L287" i="9"/>
  <c r="L286" i="9"/>
  <c r="L285" i="9"/>
  <c r="L284" i="9"/>
  <c r="L283" i="9"/>
  <c r="L282" i="9"/>
  <c r="L281" i="9"/>
  <c r="L280" i="9"/>
  <c r="L279" i="9"/>
  <c r="L278" i="9"/>
  <c r="L277" i="9"/>
  <c r="L276" i="9"/>
  <c r="L275" i="9"/>
  <c r="L274" i="9"/>
  <c r="L273" i="9"/>
  <c r="L272" i="9"/>
  <c r="L271" i="9"/>
  <c r="L270" i="9"/>
  <c r="L269" i="9"/>
  <c r="L268" i="9"/>
  <c r="L267" i="9"/>
  <c r="L266" i="9"/>
  <c r="L265" i="9"/>
  <c r="L264" i="9"/>
  <c r="L263" i="9"/>
  <c r="L262" i="9"/>
  <c r="L261" i="9"/>
  <c r="L260" i="9"/>
  <c r="L259" i="9"/>
  <c r="L258" i="9"/>
  <c r="L257" i="9"/>
  <c r="L256" i="9"/>
  <c r="L255" i="9"/>
  <c r="L254" i="9"/>
  <c r="L253" i="9"/>
  <c r="L252" i="9"/>
  <c r="L251" i="9"/>
  <c r="L250" i="9"/>
  <c r="L249" i="9"/>
  <c r="L248" i="9"/>
  <c r="L247" i="9"/>
  <c r="L246" i="9"/>
  <c r="L245" i="9"/>
  <c r="L244" i="9"/>
  <c r="L243" i="9"/>
  <c r="L242" i="9"/>
  <c r="L241" i="9"/>
  <c r="L240" i="9"/>
  <c r="L239" i="9"/>
  <c r="L238" i="9"/>
  <c r="L237" i="9"/>
  <c r="L236" i="9"/>
  <c r="L235" i="9"/>
  <c r="L234" i="9"/>
  <c r="L233" i="9"/>
  <c r="L232" i="9"/>
  <c r="L231" i="9"/>
  <c r="L230" i="9"/>
  <c r="L229" i="9"/>
  <c r="L228" i="9"/>
  <c r="L227" i="9"/>
  <c r="L226" i="9"/>
  <c r="L225" i="9"/>
  <c r="L224" i="9"/>
  <c r="L223" i="9"/>
  <c r="L222" i="9"/>
  <c r="L221" i="9"/>
  <c r="L220" i="9"/>
  <c r="L219" i="9"/>
  <c r="L218" i="9"/>
  <c r="L217" i="9"/>
  <c r="L216" i="9"/>
  <c r="L215" i="9"/>
  <c r="L214" i="9"/>
  <c r="L213" i="9"/>
  <c r="L212" i="9"/>
  <c r="L211" i="9"/>
  <c r="L210" i="9"/>
  <c r="L209" i="9"/>
  <c r="L208" i="9"/>
  <c r="L207" i="9"/>
  <c r="L206" i="9"/>
  <c r="L205" i="9"/>
  <c r="L204" i="9"/>
  <c r="L203" i="9"/>
  <c r="L202" i="9"/>
  <c r="L201" i="9"/>
  <c r="L200" i="9"/>
  <c r="L199" i="9"/>
  <c r="L198" i="9"/>
  <c r="L197" i="9"/>
  <c r="L196" i="9"/>
  <c r="L195" i="9"/>
  <c r="L194" i="9"/>
  <c r="L193" i="9"/>
  <c r="L192" i="9"/>
  <c r="L191" i="9"/>
  <c r="L190" i="9"/>
  <c r="L189" i="9"/>
  <c r="L188" i="9"/>
  <c r="L187" i="9"/>
  <c r="L186" i="9"/>
  <c r="L185" i="9"/>
  <c r="L184" i="9"/>
  <c r="L183" i="9"/>
  <c r="L182" i="9"/>
  <c r="L181" i="9"/>
  <c r="L180" i="9"/>
  <c r="L179" i="9"/>
  <c r="L178" i="9"/>
  <c r="L177" i="9"/>
  <c r="L176" i="9"/>
  <c r="L175" i="9"/>
  <c r="L174" i="9"/>
  <c r="L173" i="9"/>
  <c r="L172" i="9"/>
  <c r="L171" i="9"/>
  <c r="L170" i="9"/>
  <c r="L169" i="9"/>
  <c r="L168" i="9"/>
  <c r="L167" i="9"/>
  <c r="L166" i="9"/>
  <c r="L165" i="9"/>
  <c r="L164" i="9"/>
  <c r="L163" i="9"/>
  <c r="L162" i="9"/>
  <c r="L161" i="9"/>
  <c r="L160" i="9"/>
  <c r="L159" i="9"/>
  <c r="L158" i="9"/>
  <c r="L157" i="9"/>
  <c r="L156" i="9"/>
  <c r="L155" i="9"/>
  <c r="L154" i="9"/>
  <c r="L153" i="9"/>
  <c r="L152" i="9"/>
  <c r="L151" i="9"/>
  <c r="L150" i="9"/>
  <c r="L149" i="9"/>
  <c r="L148" i="9"/>
  <c r="L147" i="9"/>
  <c r="L146" i="9"/>
  <c r="L145" i="9"/>
  <c r="L144" i="9"/>
  <c r="L143" i="9"/>
  <c r="L142" i="9"/>
  <c r="L141" i="9"/>
  <c r="L140" i="9"/>
  <c r="L139" i="9"/>
  <c r="L138" i="9"/>
  <c r="L137" i="9"/>
  <c r="L136" i="9"/>
  <c r="L135" i="9"/>
  <c r="L134" i="9"/>
  <c r="L133" i="9"/>
  <c r="L132" i="9"/>
  <c r="L131" i="9"/>
  <c r="L130" i="9"/>
  <c r="L129" i="9"/>
  <c r="L128" i="9"/>
  <c r="L127" i="9"/>
  <c r="L126" i="9"/>
  <c r="L125" i="9"/>
  <c r="L124" i="9"/>
  <c r="L123" i="9"/>
  <c r="L122" i="9"/>
  <c r="L121" i="9"/>
  <c r="L120" i="9"/>
  <c r="L119" i="9"/>
  <c r="L118" i="9"/>
  <c r="L117" i="9"/>
  <c r="L116" i="9"/>
  <c r="L115" i="9"/>
  <c r="L114" i="9"/>
  <c r="L113" i="9"/>
  <c r="L112" i="9"/>
  <c r="L111" i="9"/>
  <c r="L110" i="9"/>
  <c r="L109" i="9"/>
  <c r="L108" i="9"/>
  <c r="L107" i="9"/>
  <c r="L106" i="9"/>
  <c r="L105" i="9"/>
  <c r="L104" i="9"/>
  <c r="L103" i="9"/>
  <c r="L102" i="9"/>
  <c r="L101" i="9"/>
  <c r="L100" i="9"/>
  <c r="L99" i="9"/>
  <c r="L98" i="9"/>
  <c r="L97" i="9"/>
  <c r="L96" i="9"/>
  <c r="L95" i="9"/>
  <c r="L94" i="9"/>
  <c r="L93" i="9"/>
  <c r="L92" i="9"/>
  <c r="L91" i="9"/>
  <c r="L90" i="9"/>
  <c r="L89" i="9"/>
  <c r="L88" i="9"/>
  <c r="L87" i="9"/>
  <c r="L86" i="9"/>
  <c r="L85" i="9"/>
  <c r="L84" i="9"/>
  <c r="L83" i="9"/>
  <c r="L82" i="9"/>
  <c r="L81" i="9"/>
  <c r="L80" i="9"/>
  <c r="L79" i="9"/>
  <c r="L78" i="9"/>
  <c r="L77" i="9"/>
  <c r="L76" i="9"/>
  <c r="L75" i="9"/>
  <c r="L74" i="9"/>
  <c r="L73" i="9"/>
  <c r="L72" i="9"/>
  <c r="L71" i="9"/>
  <c r="L70" i="9"/>
  <c r="L69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L2" i="9"/>
  <c r="AF2" i="9"/>
  <c r="AF3" i="9"/>
  <c r="AF4" i="9"/>
  <c r="AF5" i="9"/>
  <c r="AF6" i="9"/>
  <c r="AF7" i="9"/>
  <c r="AF8" i="9"/>
  <c r="AF9" i="9"/>
  <c r="AF10" i="9"/>
  <c r="AF11" i="9"/>
  <c r="AF12" i="9"/>
  <c r="AF13" i="9"/>
  <c r="AF14" i="9"/>
  <c r="AF15" i="9"/>
  <c r="AF16" i="9"/>
  <c r="AF17" i="9"/>
  <c r="AF18" i="9"/>
  <c r="AF19" i="9"/>
  <c r="AF20" i="9"/>
  <c r="AF21" i="9"/>
  <c r="AF22" i="9"/>
  <c r="AF23" i="9"/>
  <c r="AF24" i="9"/>
  <c r="AF25" i="9"/>
  <c r="AF26" i="9"/>
  <c r="AF27" i="9"/>
  <c r="AF28" i="9"/>
  <c r="AF29" i="9"/>
  <c r="AF30" i="9"/>
  <c r="AF31" i="9"/>
  <c r="AF32" i="9"/>
  <c r="AF33" i="9"/>
  <c r="AF34" i="9"/>
  <c r="AF35" i="9"/>
  <c r="AF36" i="9"/>
  <c r="AF37" i="9"/>
  <c r="AF38" i="9"/>
  <c r="AF39" i="9"/>
  <c r="AF40" i="9"/>
  <c r="AF41" i="9"/>
  <c r="AF42" i="9"/>
  <c r="AF43" i="9"/>
  <c r="AF44" i="9"/>
  <c r="AF45" i="9"/>
  <c r="AF46" i="9"/>
  <c r="AF47" i="9"/>
  <c r="AF48" i="9"/>
  <c r="AF49" i="9"/>
  <c r="AF50" i="9"/>
  <c r="AF51" i="9"/>
  <c r="AF52" i="9"/>
  <c r="AF53" i="9"/>
  <c r="AF54" i="9"/>
  <c r="AF55" i="9"/>
  <c r="AF56" i="9"/>
  <c r="AF57" i="9"/>
  <c r="AF58" i="9"/>
  <c r="AF59" i="9"/>
  <c r="AF60" i="9"/>
  <c r="AF61" i="9"/>
  <c r="AF62" i="9"/>
  <c r="AF63" i="9"/>
  <c r="AF64" i="9"/>
  <c r="AF65" i="9"/>
  <c r="AF66" i="9"/>
  <c r="AF67" i="9"/>
  <c r="AF68" i="9"/>
  <c r="AF69" i="9"/>
  <c r="AF70" i="9"/>
  <c r="AF71" i="9"/>
  <c r="AF72" i="9"/>
  <c r="AF73" i="9"/>
  <c r="AF74" i="9"/>
  <c r="AF75" i="9"/>
  <c r="AF76" i="9"/>
  <c r="AF77" i="9"/>
  <c r="AF78" i="9"/>
  <c r="AF79" i="9"/>
  <c r="AF80" i="9"/>
  <c r="AF81" i="9"/>
  <c r="AF82" i="9"/>
  <c r="AF83" i="9"/>
  <c r="AF84" i="9"/>
  <c r="AF85" i="9"/>
  <c r="AF86" i="9"/>
  <c r="AF87" i="9"/>
  <c r="AF88" i="9"/>
  <c r="AF89" i="9"/>
  <c r="AF90" i="9"/>
  <c r="AF91" i="9"/>
  <c r="AF92" i="9"/>
  <c r="AF93" i="9"/>
  <c r="AF94" i="9"/>
  <c r="AF95" i="9"/>
  <c r="AF96" i="9"/>
  <c r="AF97" i="9"/>
  <c r="AF98" i="9"/>
  <c r="AF99" i="9"/>
  <c r="AF100" i="9"/>
  <c r="AF101" i="9"/>
  <c r="AF102" i="9"/>
  <c r="AF103" i="9"/>
  <c r="AF104" i="9"/>
  <c r="AF105" i="9"/>
  <c r="AF106" i="9"/>
  <c r="AF107" i="9"/>
  <c r="AF108" i="9"/>
  <c r="AF109" i="9"/>
  <c r="AF110" i="9"/>
  <c r="AF111" i="9"/>
  <c r="AF112" i="9"/>
  <c r="AF113" i="9"/>
  <c r="AF114" i="9"/>
  <c r="AF115" i="9"/>
  <c r="AF116" i="9"/>
  <c r="AF117" i="9"/>
  <c r="AF118" i="9"/>
  <c r="AF119" i="9"/>
  <c r="AF120" i="9"/>
  <c r="AF121" i="9"/>
  <c r="AF122" i="9"/>
  <c r="AF123" i="9"/>
  <c r="AF124" i="9"/>
  <c r="AF125" i="9"/>
  <c r="AF126" i="9"/>
  <c r="AF127" i="9"/>
  <c r="AF128" i="9"/>
  <c r="AF129" i="9"/>
  <c r="AF130" i="9"/>
  <c r="AF131" i="9"/>
  <c r="AF132" i="9"/>
  <c r="AF133" i="9"/>
  <c r="AF134" i="9"/>
  <c r="AF135" i="9"/>
  <c r="AF136" i="9"/>
  <c r="AF137" i="9"/>
  <c r="AF138" i="9"/>
  <c r="AF139" i="9"/>
  <c r="AF140" i="9"/>
  <c r="AF141" i="9"/>
  <c r="AF142" i="9"/>
  <c r="AF143" i="9"/>
  <c r="AF144" i="9"/>
  <c r="AF145" i="9"/>
  <c r="AF146" i="9"/>
  <c r="AF147" i="9"/>
  <c r="AF148" i="9"/>
  <c r="AF149" i="9"/>
  <c r="AF150" i="9"/>
  <c r="AF151" i="9"/>
  <c r="AF152" i="9"/>
  <c r="AF153" i="9"/>
  <c r="AF154" i="9"/>
  <c r="AF155" i="9"/>
  <c r="AF156" i="9"/>
  <c r="AF157" i="9"/>
  <c r="AF158" i="9"/>
  <c r="AF159" i="9"/>
  <c r="AF160" i="9"/>
  <c r="AF161" i="9"/>
  <c r="AF162" i="9"/>
  <c r="AF163" i="9"/>
  <c r="AF164" i="9"/>
  <c r="AF165" i="9"/>
  <c r="AF166" i="9"/>
  <c r="AF167" i="9"/>
  <c r="AF168" i="9"/>
  <c r="AF169" i="9"/>
  <c r="AF170" i="9"/>
  <c r="AF171" i="9"/>
  <c r="AF172" i="9"/>
  <c r="AF173" i="9"/>
  <c r="AF174" i="9"/>
  <c r="AF175" i="9"/>
  <c r="AF176" i="9"/>
  <c r="AF177" i="9"/>
  <c r="AF178" i="9"/>
  <c r="AF179" i="9"/>
  <c r="AF180" i="9"/>
  <c r="AF181" i="9"/>
  <c r="AF182" i="9"/>
  <c r="AF183" i="9"/>
  <c r="AF184" i="9"/>
  <c r="AF185" i="9"/>
  <c r="AF186" i="9"/>
  <c r="AF187" i="9"/>
  <c r="AF188" i="9"/>
  <c r="AF189" i="9"/>
  <c r="AF190" i="9"/>
  <c r="AF191" i="9"/>
  <c r="AF192" i="9"/>
  <c r="AF193" i="9"/>
  <c r="AF194" i="9"/>
  <c r="AF195" i="9"/>
  <c r="AF196" i="9"/>
  <c r="AF197" i="9"/>
  <c r="AF198" i="9"/>
  <c r="AF199" i="9"/>
  <c r="AF200" i="9"/>
  <c r="AF201" i="9"/>
  <c r="AF202" i="9"/>
  <c r="AF203" i="9"/>
  <c r="AF204" i="9"/>
  <c r="AF205" i="9"/>
  <c r="AF206" i="9"/>
  <c r="AF207" i="9"/>
  <c r="AF208" i="9"/>
  <c r="AF209" i="9"/>
  <c r="AF210" i="9"/>
  <c r="AF211" i="9"/>
  <c r="AF212" i="9"/>
  <c r="AF213" i="9"/>
  <c r="AF214" i="9"/>
  <c r="AF215" i="9"/>
  <c r="AF216" i="9"/>
  <c r="AF217" i="9"/>
  <c r="AF218" i="9"/>
  <c r="AF219" i="9"/>
  <c r="AF220" i="9"/>
  <c r="AF221" i="9"/>
  <c r="AF222" i="9"/>
  <c r="AF223" i="9"/>
  <c r="AF224" i="9"/>
  <c r="AF225" i="9"/>
  <c r="AF226" i="9"/>
  <c r="AF227" i="9"/>
  <c r="AF228" i="9"/>
  <c r="AF229" i="9"/>
  <c r="AF230" i="9"/>
  <c r="AF231" i="9"/>
  <c r="AF232" i="9"/>
  <c r="AF233" i="9"/>
  <c r="AF234" i="9"/>
  <c r="AF235" i="9"/>
  <c r="AF236" i="9"/>
  <c r="AF237" i="9"/>
  <c r="AF238" i="9"/>
  <c r="AF239" i="9"/>
  <c r="AF240" i="9"/>
  <c r="AF241" i="9"/>
  <c r="AF242" i="9"/>
  <c r="AF243" i="9"/>
  <c r="AF244" i="9"/>
  <c r="AF245" i="9"/>
  <c r="AF246" i="9"/>
  <c r="AF247" i="9"/>
  <c r="AF248" i="9"/>
  <c r="AF249" i="9"/>
  <c r="AF250" i="9"/>
  <c r="AF251" i="9"/>
  <c r="AF252" i="9"/>
  <c r="AF253" i="9"/>
  <c r="AF254" i="9"/>
  <c r="AF255" i="9"/>
  <c r="AF256" i="9"/>
  <c r="AF257" i="9"/>
  <c r="AF258" i="9"/>
  <c r="AF259" i="9"/>
  <c r="AF260" i="9"/>
  <c r="AF261" i="9"/>
  <c r="AF262" i="9"/>
  <c r="AF263" i="9"/>
  <c r="AF264" i="9"/>
  <c r="AF265" i="9"/>
  <c r="AF266" i="9"/>
  <c r="AF267" i="9"/>
  <c r="AF268" i="9"/>
  <c r="AF269" i="9"/>
  <c r="AF270" i="9"/>
  <c r="AF271" i="9"/>
  <c r="AF272" i="9"/>
  <c r="AF273" i="9"/>
  <c r="AF274" i="9"/>
  <c r="AF275" i="9"/>
  <c r="AF276" i="9"/>
  <c r="AF277" i="9"/>
  <c r="AF278" i="9"/>
  <c r="AF279" i="9"/>
  <c r="AF280" i="9"/>
  <c r="AF281" i="9"/>
  <c r="AF282" i="9"/>
  <c r="AF283" i="9"/>
  <c r="AF284" i="9"/>
  <c r="AF285" i="9"/>
  <c r="AF286" i="9"/>
  <c r="AF287" i="9"/>
  <c r="AF288" i="9"/>
  <c r="AF289" i="9"/>
  <c r="AF290" i="9"/>
  <c r="AF291" i="9"/>
  <c r="AF292" i="9"/>
  <c r="AF293" i="9"/>
  <c r="AF294" i="9"/>
  <c r="AF295" i="9"/>
  <c r="AF296" i="9"/>
  <c r="AF297" i="9"/>
  <c r="AF298" i="9"/>
  <c r="AF299" i="9"/>
  <c r="AF300" i="9"/>
  <c r="AF301" i="9"/>
  <c r="AF302" i="9"/>
  <c r="AF303" i="9"/>
  <c r="AF304" i="9"/>
  <c r="AF305" i="9"/>
  <c r="AF306" i="9"/>
  <c r="AF307" i="9"/>
  <c r="AF308" i="9"/>
  <c r="AF309" i="9"/>
  <c r="AF310" i="9"/>
  <c r="AF311" i="9"/>
  <c r="AF312" i="9"/>
  <c r="AF313" i="9"/>
  <c r="AF314" i="9"/>
  <c r="AF315" i="9"/>
  <c r="AF316" i="9"/>
  <c r="AF317" i="9"/>
  <c r="AF318" i="9"/>
  <c r="AF319" i="9"/>
  <c r="AF320" i="9"/>
  <c r="AF321" i="9"/>
  <c r="AF322" i="9"/>
  <c r="AF323" i="9"/>
  <c r="AF324" i="9"/>
  <c r="AF325" i="9"/>
  <c r="AF326" i="9"/>
  <c r="AF327" i="9"/>
  <c r="AF328" i="9"/>
  <c r="AF329" i="9"/>
  <c r="AF330" i="9"/>
  <c r="AF331" i="9"/>
  <c r="AF332" i="9"/>
  <c r="AF333" i="9"/>
  <c r="AF334" i="9"/>
  <c r="AF335" i="9"/>
  <c r="AF336" i="9"/>
  <c r="AF337" i="9"/>
  <c r="AF338" i="9"/>
  <c r="AF339" i="9"/>
  <c r="AF340" i="9"/>
  <c r="AF341" i="9"/>
  <c r="AF342" i="9"/>
  <c r="AF343" i="9"/>
  <c r="AF344" i="9"/>
  <c r="AF345" i="9"/>
  <c r="AF346" i="9"/>
  <c r="AF347" i="9"/>
  <c r="AF348" i="9"/>
  <c r="AF349" i="9"/>
  <c r="AF350" i="9"/>
  <c r="AF351" i="9"/>
  <c r="AF352" i="9"/>
  <c r="AF353" i="9"/>
  <c r="AF354" i="9"/>
  <c r="AF355" i="9"/>
  <c r="AF356" i="9"/>
  <c r="AF357" i="9"/>
  <c r="AF358" i="9"/>
  <c r="AF359" i="9"/>
  <c r="AF360" i="9"/>
  <c r="AF361" i="9"/>
  <c r="AF362" i="9"/>
  <c r="AF363" i="9"/>
  <c r="AF364" i="9"/>
  <c r="AF365" i="9"/>
  <c r="AF366" i="9"/>
  <c r="AF367" i="9"/>
  <c r="AF368" i="9"/>
  <c r="AF369" i="9"/>
  <c r="AF370" i="9"/>
  <c r="AF371" i="9"/>
  <c r="AF372" i="9"/>
  <c r="AF373" i="9"/>
  <c r="AF374" i="9"/>
  <c r="AF375" i="9"/>
  <c r="AF376" i="9"/>
  <c r="AF377" i="9"/>
  <c r="AF378" i="9"/>
  <c r="AF379" i="9"/>
  <c r="AF380" i="9"/>
  <c r="AF381" i="9"/>
  <c r="AF382" i="9"/>
  <c r="AF383" i="9"/>
  <c r="AF384" i="9"/>
  <c r="AF385" i="9"/>
  <c r="AF386" i="9"/>
  <c r="AF387" i="9"/>
  <c r="AF388" i="9"/>
  <c r="AF389" i="9"/>
  <c r="AF390" i="9"/>
  <c r="AF391" i="9"/>
  <c r="AF392" i="9"/>
  <c r="AF393" i="9"/>
  <c r="AF394" i="9"/>
  <c r="AF395" i="9"/>
  <c r="AF396" i="9"/>
  <c r="AF397" i="9"/>
  <c r="AF398" i="9"/>
  <c r="AF399" i="9"/>
  <c r="AF400" i="9"/>
  <c r="AF401" i="9"/>
  <c r="AF402" i="9"/>
  <c r="AF403" i="9"/>
  <c r="AF404" i="9"/>
  <c r="AF405" i="9"/>
  <c r="AF406" i="9"/>
  <c r="AF407" i="9"/>
  <c r="AF408" i="9"/>
  <c r="AF409" i="9"/>
  <c r="AF410" i="9"/>
  <c r="AF411" i="9"/>
  <c r="AF412" i="9"/>
  <c r="AF413" i="9"/>
  <c r="AF414" i="9"/>
  <c r="AF415" i="9"/>
  <c r="AF416" i="9"/>
  <c r="AF417" i="9"/>
  <c r="AF418" i="9"/>
  <c r="AF419" i="9"/>
  <c r="AF420" i="9"/>
  <c r="AF421" i="9"/>
  <c r="AF422" i="9"/>
  <c r="AF423" i="9"/>
  <c r="AF424" i="9"/>
  <c r="AF425" i="9"/>
  <c r="AF426" i="9"/>
  <c r="AF427" i="9"/>
  <c r="AF428" i="9"/>
  <c r="AF429" i="9"/>
  <c r="AF430" i="9"/>
  <c r="AF431" i="9"/>
  <c r="AF432" i="9"/>
  <c r="AF433" i="9"/>
  <c r="AF434" i="9"/>
  <c r="AF435" i="9"/>
  <c r="AF436" i="9"/>
  <c r="AF437" i="9"/>
  <c r="AF438" i="9"/>
  <c r="AF439" i="9"/>
  <c r="AF440" i="9"/>
  <c r="AF441" i="9"/>
  <c r="AF442" i="9"/>
  <c r="AF443" i="9"/>
  <c r="AF444" i="9"/>
  <c r="AF445" i="9"/>
  <c r="AF446" i="9"/>
  <c r="AF447" i="9"/>
  <c r="AF448" i="9"/>
  <c r="AF449" i="9"/>
  <c r="AF450" i="9"/>
  <c r="AF451" i="9"/>
  <c r="AF452" i="9"/>
  <c r="AF453" i="9"/>
  <c r="AF454" i="9"/>
  <c r="AF455" i="9"/>
  <c r="AF456" i="9"/>
  <c r="AF457" i="9"/>
  <c r="AF458" i="9"/>
  <c r="AF459" i="9"/>
  <c r="AF460" i="9"/>
  <c r="AF461" i="9"/>
  <c r="AF462" i="9"/>
  <c r="AF463" i="9"/>
  <c r="AF464" i="9"/>
  <c r="AF465" i="9"/>
  <c r="AF466" i="9"/>
  <c r="AF467" i="9"/>
  <c r="AF468" i="9"/>
  <c r="AF469" i="9"/>
  <c r="AF470" i="9"/>
  <c r="AF471" i="9"/>
  <c r="AF472" i="9"/>
  <c r="AF473" i="9"/>
  <c r="AF474" i="9"/>
  <c r="AF475" i="9"/>
  <c r="AF476" i="9"/>
  <c r="AF477" i="9"/>
  <c r="AF478" i="9"/>
  <c r="AF479" i="9"/>
  <c r="AF480" i="9"/>
  <c r="AF481" i="9"/>
  <c r="AF482" i="9"/>
  <c r="AF483" i="9"/>
  <c r="AF484" i="9"/>
  <c r="AF485" i="9"/>
  <c r="AF486" i="9"/>
  <c r="AF487" i="9"/>
  <c r="AF488" i="9"/>
  <c r="AF489" i="9"/>
  <c r="AF490" i="9"/>
  <c r="AF491" i="9"/>
  <c r="AF492" i="9"/>
  <c r="AF493" i="9"/>
  <c r="AF494" i="9"/>
  <c r="AF495" i="9"/>
  <c r="AF496" i="9"/>
  <c r="AF497" i="9"/>
  <c r="AF498" i="9"/>
  <c r="AF499" i="9"/>
  <c r="AF500" i="9"/>
  <c r="AF501" i="9"/>
  <c r="AF502" i="9"/>
  <c r="AF503" i="9"/>
  <c r="AF504" i="9"/>
  <c r="AF505" i="9"/>
  <c r="AF506" i="9"/>
  <c r="AF507" i="9"/>
  <c r="AF508" i="9"/>
  <c r="AF509" i="9"/>
  <c r="AF510" i="9"/>
  <c r="AF511" i="9"/>
  <c r="AF512" i="9"/>
  <c r="AF513" i="9"/>
  <c r="AF514" i="9"/>
  <c r="AF515" i="9"/>
  <c r="AF516" i="9"/>
  <c r="AF517" i="9"/>
  <c r="AF518" i="9"/>
  <c r="AF519" i="9"/>
  <c r="AF520" i="9"/>
  <c r="AF521" i="9"/>
  <c r="AF522" i="9"/>
  <c r="AF523" i="9"/>
  <c r="AF524" i="9"/>
  <c r="AF525" i="9"/>
  <c r="AF526" i="9"/>
  <c r="AF527" i="9"/>
  <c r="AF528" i="9"/>
  <c r="AF529" i="9"/>
  <c r="AF530" i="9"/>
  <c r="AF531" i="9"/>
  <c r="AF532" i="9"/>
  <c r="AF533" i="9"/>
  <c r="AF534" i="9"/>
  <c r="AF535" i="9"/>
  <c r="AF536" i="9"/>
  <c r="AF537" i="9"/>
  <c r="AF538" i="9"/>
  <c r="AF539" i="9"/>
  <c r="AF540" i="9"/>
  <c r="AF541" i="9"/>
  <c r="AF542" i="9"/>
  <c r="AF543" i="9"/>
  <c r="AF544" i="9"/>
  <c r="AF545" i="9"/>
  <c r="AF546" i="9"/>
  <c r="AF547" i="9"/>
  <c r="AF548" i="9"/>
  <c r="AF549" i="9"/>
  <c r="AF550" i="9"/>
  <c r="AF551" i="9"/>
  <c r="AF552" i="9"/>
  <c r="AF553" i="9"/>
  <c r="AF554" i="9"/>
  <c r="AF555" i="9"/>
  <c r="AF556" i="9"/>
  <c r="AF557" i="9"/>
  <c r="AF558" i="9"/>
  <c r="AF559" i="9"/>
  <c r="AF560" i="9"/>
  <c r="AF561" i="9"/>
  <c r="AF562" i="9"/>
  <c r="AF563" i="9"/>
  <c r="AF564" i="9"/>
  <c r="AF565" i="9"/>
  <c r="AF566" i="9"/>
  <c r="AF567" i="9"/>
  <c r="AF568" i="9"/>
  <c r="AF569" i="9"/>
  <c r="AF570" i="9"/>
  <c r="AF571" i="9"/>
  <c r="AF572" i="9"/>
  <c r="AF573" i="9"/>
  <c r="AF574" i="9"/>
  <c r="AF575" i="9"/>
  <c r="AF576" i="9"/>
  <c r="AF577" i="9"/>
  <c r="AF578" i="9"/>
  <c r="AF579" i="9"/>
  <c r="AF580" i="9"/>
  <c r="AF581" i="9"/>
  <c r="AF582" i="9"/>
  <c r="AF583" i="9"/>
  <c r="AF584" i="9"/>
  <c r="AF585" i="9"/>
  <c r="AF586" i="9"/>
  <c r="AF587" i="9"/>
  <c r="AF588" i="9"/>
  <c r="AF589" i="9"/>
  <c r="AF590" i="9"/>
  <c r="AF591" i="9"/>
  <c r="AF592" i="9"/>
  <c r="AF593" i="9"/>
  <c r="AF594" i="9"/>
  <c r="AF595" i="9"/>
  <c r="AF596" i="9"/>
  <c r="AF597" i="9"/>
  <c r="AF598" i="9"/>
  <c r="AF599" i="9"/>
  <c r="AF600" i="9"/>
  <c r="AF601" i="9"/>
  <c r="AF602" i="9"/>
  <c r="AF603" i="9"/>
  <c r="AF604" i="9"/>
  <c r="AF605" i="9"/>
  <c r="AF606" i="9"/>
  <c r="AF607" i="9"/>
  <c r="AF608" i="9"/>
  <c r="AF609" i="9"/>
  <c r="AF610" i="9"/>
  <c r="AF611" i="9"/>
  <c r="AF612" i="9"/>
  <c r="AF613" i="9"/>
  <c r="AF614" i="9"/>
  <c r="AF615" i="9"/>
  <c r="AF616" i="9"/>
  <c r="AF617" i="9"/>
  <c r="AF618" i="9"/>
  <c r="AF619" i="9"/>
  <c r="AF620" i="9"/>
  <c r="AF621" i="9"/>
  <c r="AF622" i="9"/>
  <c r="AF623" i="9"/>
  <c r="AF624" i="9"/>
  <c r="AF625" i="9"/>
  <c r="AF626" i="9"/>
  <c r="AF627" i="9"/>
  <c r="AF628" i="9"/>
  <c r="AF629" i="9"/>
  <c r="AF630" i="9"/>
  <c r="AF631" i="9"/>
  <c r="AF632" i="9"/>
  <c r="AF633" i="9"/>
  <c r="AF634" i="9"/>
  <c r="AF635" i="9"/>
  <c r="AF636" i="9"/>
  <c r="AF637" i="9"/>
  <c r="AF638" i="9"/>
  <c r="AF639" i="9"/>
  <c r="AF640" i="9"/>
  <c r="AF641" i="9"/>
  <c r="AF642" i="9"/>
  <c r="AF643" i="9"/>
  <c r="AF644" i="9"/>
  <c r="AF645" i="9"/>
  <c r="AF646" i="9"/>
  <c r="AF647" i="9"/>
  <c r="AF648" i="9"/>
  <c r="AF649" i="9"/>
  <c r="AF650" i="9"/>
  <c r="AF651" i="9"/>
  <c r="AF652" i="9"/>
  <c r="AF653" i="9"/>
  <c r="AF654" i="9"/>
  <c r="AF655" i="9"/>
  <c r="AF656" i="9"/>
  <c r="AF657" i="9"/>
  <c r="AF658" i="9"/>
  <c r="AF659" i="9"/>
  <c r="AF660" i="9"/>
  <c r="AF661" i="9"/>
  <c r="AF662" i="9"/>
  <c r="AF663" i="9"/>
  <c r="AF664" i="9"/>
  <c r="AF665" i="9"/>
  <c r="AF666" i="9"/>
  <c r="AF667" i="9"/>
  <c r="AF668" i="9"/>
  <c r="AF669" i="9"/>
  <c r="AF670" i="9"/>
  <c r="AF671" i="9"/>
  <c r="AF672" i="9"/>
  <c r="AF673" i="9"/>
  <c r="AF674" i="9"/>
  <c r="AF675" i="9"/>
  <c r="AF676" i="9"/>
  <c r="AF677" i="9"/>
  <c r="AF678" i="9"/>
  <c r="AF679" i="9"/>
  <c r="AF680" i="9"/>
  <c r="AF681" i="9"/>
  <c r="AF682" i="9"/>
  <c r="AF683" i="9"/>
  <c r="AF684" i="9"/>
  <c r="AF685" i="9"/>
  <c r="AF686" i="9"/>
  <c r="AF687" i="9"/>
  <c r="AF688" i="9"/>
  <c r="AF689" i="9"/>
  <c r="AF690" i="9"/>
  <c r="AF691" i="9"/>
  <c r="AF692" i="9"/>
  <c r="AF693" i="9"/>
  <c r="AF694" i="9"/>
  <c r="AF695" i="9"/>
  <c r="AF696" i="9"/>
  <c r="AF697" i="9"/>
  <c r="AF698" i="9"/>
  <c r="AF699" i="9"/>
  <c r="AF700" i="9"/>
  <c r="AF701" i="9"/>
  <c r="AF702" i="9"/>
  <c r="AF703" i="9"/>
  <c r="AF704" i="9"/>
  <c r="AF705" i="9"/>
  <c r="AF706" i="9"/>
  <c r="AF707" i="9"/>
  <c r="AF708" i="9"/>
  <c r="AF709" i="9"/>
  <c r="AF710" i="9"/>
  <c r="AF711" i="9"/>
  <c r="AF712" i="9"/>
  <c r="AF713" i="9"/>
  <c r="AF714" i="9"/>
  <c r="AF715" i="9"/>
  <c r="AF716" i="9"/>
  <c r="AF717" i="9"/>
  <c r="AF718" i="9"/>
  <c r="AF719" i="9"/>
  <c r="AF720" i="9"/>
  <c r="AF721" i="9"/>
  <c r="AF722" i="9"/>
  <c r="AF723" i="9"/>
  <c r="AF724" i="9"/>
  <c r="AF725" i="9"/>
  <c r="AF726" i="9"/>
  <c r="AF727" i="9"/>
  <c r="AF728" i="9"/>
  <c r="AF729" i="9"/>
  <c r="AF730" i="9"/>
  <c r="AF731" i="9"/>
  <c r="AF732" i="9"/>
  <c r="AF733" i="9"/>
  <c r="AF734" i="9"/>
  <c r="AF735" i="9"/>
  <c r="AF736" i="9"/>
  <c r="AF737" i="9"/>
  <c r="AF738" i="9"/>
  <c r="AF739" i="9"/>
  <c r="AF740" i="9"/>
  <c r="AF741" i="9"/>
  <c r="AF742" i="9"/>
  <c r="AF743" i="9"/>
  <c r="AF744" i="9"/>
  <c r="AF745" i="9"/>
  <c r="AF746" i="9"/>
  <c r="AF747" i="9"/>
  <c r="AF748" i="9"/>
  <c r="AF749" i="9"/>
  <c r="AF750" i="9"/>
  <c r="AF751" i="9"/>
  <c r="AF752" i="9"/>
  <c r="AF753" i="9"/>
  <c r="AF754" i="9"/>
  <c r="AF755" i="9"/>
  <c r="AF756" i="9"/>
  <c r="AF757" i="9"/>
  <c r="AF758" i="9"/>
  <c r="AF759" i="9"/>
  <c r="AF760" i="9"/>
  <c r="AF761" i="9"/>
  <c r="AF762" i="9"/>
  <c r="AF763" i="9"/>
  <c r="AF764" i="9"/>
  <c r="AF765" i="9"/>
  <c r="AF766" i="9"/>
  <c r="AF767" i="9"/>
  <c r="AF768" i="9"/>
  <c r="AF769" i="9"/>
  <c r="AF770" i="9"/>
  <c r="AF771" i="9"/>
  <c r="AF772" i="9"/>
  <c r="AF773" i="9"/>
  <c r="AF774" i="9"/>
  <c r="AF775" i="9"/>
  <c r="AF776" i="9"/>
  <c r="AF777" i="9"/>
  <c r="AF778" i="9"/>
  <c r="AF779" i="9"/>
  <c r="AF780" i="9"/>
  <c r="AF781" i="9"/>
  <c r="AF782" i="9"/>
  <c r="AF783" i="9"/>
  <c r="AF784" i="9"/>
  <c r="AF785" i="9"/>
  <c r="AF786" i="9"/>
  <c r="AF787" i="9"/>
  <c r="AF788" i="9"/>
  <c r="AF789" i="9"/>
  <c r="AF790" i="9"/>
  <c r="AF791" i="9"/>
  <c r="AF792" i="9"/>
  <c r="AF793" i="9"/>
  <c r="AF794" i="9"/>
  <c r="AF795" i="9"/>
  <c r="AF796" i="9"/>
  <c r="AF797" i="9"/>
  <c r="AF798" i="9"/>
  <c r="AF799" i="9"/>
  <c r="AF800" i="9"/>
  <c r="AF801" i="9"/>
  <c r="AF802" i="9"/>
  <c r="AF803" i="9"/>
  <c r="AF804" i="9"/>
  <c r="AF805" i="9"/>
  <c r="AF806" i="9"/>
  <c r="AF807" i="9"/>
  <c r="AF808" i="9"/>
  <c r="AF809" i="9"/>
  <c r="AF810" i="9"/>
  <c r="AF811" i="9"/>
  <c r="AF812" i="9"/>
  <c r="AF813" i="9"/>
  <c r="AF814" i="9"/>
  <c r="AF815" i="9"/>
  <c r="AF816" i="9"/>
  <c r="AF817" i="9"/>
  <c r="AF818" i="9"/>
  <c r="AF819" i="9"/>
  <c r="AF820" i="9"/>
  <c r="AF821" i="9"/>
  <c r="AF822" i="9"/>
  <c r="AF823" i="9"/>
  <c r="AF824" i="9"/>
  <c r="AF825" i="9"/>
  <c r="AF826" i="9"/>
  <c r="AF827" i="9"/>
  <c r="AF828" i="9"/>
  <c r="AF829" i="9"/>
  <c r="AF830" i="9"/>
  <c r="AF831" i="9"/>
  <c r="AF832" i="9"/>
  <c r="AF833" i="9"/>
  <c r="AF834" i="9"/>
  <c r="AF835" i="9"/>
  <c r="AF836" i="9"/>
  <c r="AF837" i="9"/>
  <c r="AF838" i="9"/>
  <c r="AF839" i="9"/>
  <c r="AF840" i="9"/>
  <c r="AF841" i="9"/>
  <c r="AF842" i="9"/>
  <c r="AF843" i="9"/>
  <c r="AF844" i="9"/>
  <c r="AF845" i="9"/>
  <c r="AF846" i="9"/>
  <c r="AF847" i="9"/>
  <c r="AF848" i="9"/>
  <c r="AF849" i="9"/>
  <c r="AF850" i="9"/>
  <c r="AF851" i="9"/>
  <c r="AF852" i="9"/>
  <c r="AF853" i="9"/>
  <c r="AF854" i="9"/>
  <c r="AF855" i="9"/>
  <c r="AF856" i="9"/>
  <c r="AF857" i="9"/>
  <c r="AF858" i="9"/>
  <c r="AF859" i="9"/>
  <c r="AF860" i="9"/>
  <c r="AF861" i="9"/>
  <c r="AF862" i="9"/>
  <c r="AF863" i="9"/>
  <c r="AF864" i="9"/>
  <c r="AF865" i="9"/>
  <c r="AF866" i="9"/>
  <c r="AF867" i="9"/>
  <c r="AF868" i="9"/>
  <c r="AF869" i="9"/>
  <c r="AF870" i="9"/>
  <c r="AF871" i="9"/>
  <c r="AF872" i="9"/>
  <c r="AF873" i="9"/>
  <c r="AF874" i="9"/>
  <c r="AF875" i="9"/>
  <c r="AF876" i="9"/>
  <c r="AF877" i="9"/>
  <c r="AF878" i="9"/>
  <c r="AF879" i="9"/>
  <c r="AF880" i="9"/>
  <c r="AF881" i="9"/>
  <c r="AF882" i="9"/>
  <c r="AF883" i="9"/>
  <c r="AF884" i="9"/>
  <c r="AF885" i="9"/>
  <c r="AF886" i="9"/>
  <c r="AF887" i="9"/>
  <c r="AF888" i="9"/>
  <c r="AF889" i="9"/>
  <c r="AF890" i="9"/>
  <c r="AF891" i="9"/>
  <c r="AF892" i="9"/>
  <c r="AF893" i="9"/>
  <c r="AF894" i="9"/>
  <c r="AF895" i="9"/>
  <c r="AF896" i="9"/>
  <c r="AF897" i="9"/>
  <c r="AF898" i="9"/>
  <c r="AF899" i="9"/>
  <c r="AF900" i="9"/>
  <c r="AF901" i="9"/>
  <c r="AF902" i="9"/>
  <c r="AF903" i="9"/>
  <c r="AF904" i="9"/>
  <c r="AF905" i="9"/>
  <c r="AF906" i="9"/>
  <c r="AF907" i="9"/>
  <c r="AF908" i="9"/>
  <c r="AF909" i="9"/>
  <c r="AF910" i="9"/>
  <c r="AF911" i="9"/>
  <c r="AF912" i="9"/>
  <c r="AF913" i="9"/>
  <c r="AF914" i="9"/>
  <c r="AF915" i="9"/>
  <c r="AF916" i="9"/>
  <c r="AF917" i="9"/>
  <c r="AF918" i="9"/>
  <c r="AF919" i="9"/>
  <c r="AF920" i="9"/>
  <c r="AF921" i="9"/>
  <c r="AF922" i="9"/>
  <c r="AF923" i="9"/>
  <c r="AF924" i="9"/>
  <c r="AF925" i="9"/>
  <c r="AF926" i="9"/>
  <c r="AF927" i="9"/>
  <c r="AF928" i="9"/>
  <c r="AF929" i="9"/>
  <c r="AF930" i="9"/>
  <c r="AF931" i="9"/>
  <c r="AF932" i="9"/>
  <c r="AF933" i="9"/>
  <c r="AF934" i="9"/>
  <c r="AF935" i="9"/>
  <c r="AF936" i="9"/>
  <c r="AF937" i="9"/>
  <c r="AF938" i="9"/>
  <c r="AF939" i="9"/>
  <c r="AF940" i="9"/>
  <c r="AF941" i="9"/>
  <c r="AF942" i="9"/>
  <c r="AF943" i="9"/>
  <c r="AF944" i="9"/>
  <c r="AF945" i="9"/>
  <c r="AF946" i="9"/>
  <c r="AF947" i="9"/>
  <c r="AF948" i="9"/>
  <c r="AF949" i="9"/>
  <c r="AF950" i="9"/>
  <c r="AF951" i="9"/>
  <c r="AF952" i="9"/>
  <c r="AF953" i="9"/>
  <c r="AF954" i="9"/>
  <c r="AF955" i="9"/>
  <c r="AF956" i="9"/>
  <c r="AF957" i="9"/>
  <c r="AF958" i="9"/>
  <c r="AF959" i="9"/>
  <c r="AF960" i="9"/>
  <c r="AF961" i="9"/>
  <c r="AF962" i="9"/>
  <c r="AF963" i="9"/>
  <c r="AF964" i="9"/>
  <c r="AF965" i="9"/>
  <c r="AF966" i="9"/>
  <c r="AF967" i="9"/>
  <c r="AF968" i="9"/>
  <c r="AF969" i="9"/>
  <c r="AF970" i="9"/>
  <c r="AF971" i="9"/>
  <c r="AF972" i="9"/>
  <c r="AF973" i="9"/>
  <c r="AF974" i="9"/>
  <c r="AF975" i="9"/>
  <c r="AF976" i="9"/>
  <c r="AF977" i="9"/>
  <c r="AF978" i="9"/>
  <c r="AF979" i="9"/>
  <c r="AF980" i="9"/>
  <c r="AF981" i="9"/>
  <c r="AF982" i="9"/>
  <c r="AF983" i="9"/>
  <c r="AF984" i="9"/>
  <c r="AF985" i="9"/>
  <c r="AF986" i="9"/>
  <c r="AF987" i="9"/>
  <c r="AF988" i="9"/>
  <c r="AF989" i="9"/>
  <c r="AF990" i="9"/>
  <c r="AF991" i="9"/>
  <c r="AF992" i="9"/>
  <c r="AF993" i="9"/>
  <c r="AF994" i="9"/>
  <c r="AF995" i="9"/>
  <c r="AF996" i="9"/>
  <c r="AF997" i="9"/>
  <c r="AF998" i="9"/>
  <c r="AF999" i="9"/>
  <c r="AF1000" i="9"/>
  <c r="AF1001" i="9"/>
  <c r="AF1002" i="9"/>
  <c r="AF1003" i="9"/>
  <c r="AF1004" i="9"/>
  <c r="AF1005" i="9"/>
  <c r="AF1006" i="9"/>
  <c r="AF1007" i="9"/>
  <c r="AF1008" i="9"/>
  <c r="AF1009" i="9"/>
  <c r="AF1010" i="9"/>
  <c r="AF1011" i="9"/>
  <c r="AF1012" i="9"/>
  <c r="AF1013" i="9"/>
  <c r="AF1014" i="9"/>
  <c r="AF1015" i="9"/>
  <c r="AF1016" i="9"/>
  <c r="AF1017" i="9"/>
  <c r="AF1018" i="9"/>
  <c r="AF1019" i="9"/>
  <c r="AF1020" i="9"/>
  <c r="AF1021" i="9"/>
  <c r="AF1022" i="9"/>
  <c r="AF1023" i="9"/>
  <c r="AF1024" i="9"/>
  <c r="AF1025" i="9"/>
  <c r="AF1026" i="9"/>
  <c r="AF1027" i="9"/>
  <c r="AF1028" i="9"/>
  <c r="AF1029" i="9"/>
  <c r="AF1030" i="9"/>
  <c r="AF1031" i="9"/>
  <c r="AF1032" i="9"/>
  <c r="AF1033" i="9"/>
  <c r="AF1034" i="9"/>
  <c r="AF1035" i="9"/>
  <c r="AF1036" i="9"/>
  <c r="AF1037" i="9"/>
  <c r="AF1038" i="9"/>
  <c r="AF1039" i="9"/>
  <c r="AF1040" i="9"/>
  <c r="AF1041" i="9"/>
  <c r="AF1042" i="9"/>
  <c r="AF1043" i="9"/>
  <c r="AF1044" i="9"/>
  <c r="AF1045" i="9"/>
  <c r="AF1046" i="9"/>
  <c r="AF1047" i="9"/>
  <c r="AF1048" i="9"/>
  <c r="AF1049" i="9"/>
  <c r="AF1050" i="9"/>
  <c r="AF1051" i="9"/>
  <c r="AF1052" i="9"/>
  <c r="AF1053" i="9"/>
  <c r="AF1054" i="9"/>
  <c r="AF1055" i="9"/>
  <c r="AF1056" i="9"/>
  <c r="AF1057" i="9"/>
  <c r="AF1058" i="9"/>
  <c r="AF1059" i="9"/>
  <c r="AF1060" i="9"/>
  <c r="AF1061" i="9"/>
  <c r="AF1062" i="9"/>
  <c r="AF1063" i="9"/>
  <c r="AF1064" i="9"/>
  <c r="AF1065" i="9"/>
  <c r="AF1066" i="9"/>
  <c r="AF1067" i="9"/>
  <c r="AF1068" i="9"/>
  <c r="AF1069" i="9"/>
  <c r="AF1070" i="9"/>
  <c r="AF1071" i="9"/>
  <c r="AF1072" i="9"/>
  <c r="AF1073" i="9"/>
  <c r="AF1074" i="9"/>
  <c r="AF1075" i="9"/>
  <c r="AF1076" i="9"/>
  <c r="AF1077" i="9"/>
  <c r="AF1078" i="9"/>
  <c r="AF1079" i="9"/>
  <c r="AF1080" i="9"/>
  <c r="AF1081" i="9"/>
  <c r="AF1082" i="9"/>
  <c r="AF1083" i="9"/>
  <c r="AF1084" i="9"/>
  <c r="AF1085" i="9"/>
  <c r="AF1086" i="9"/>
  <c r="AF1087" i="9"/>
  <c r="AF1088" i="9"/>
  <c r="AF1089" i="9"/>
  <c r="AF1090" i="9"/>
  <c r="AF1091" i="9"/>
  <c r="AF1092" i="9"/>
  <c r="AF1093" i="9"/>
  <c r="AF1094" i="9"/>
  <c r="AF1095" i="9"/>
  <c r="AF1096" i="9"/>
  <c r="AF1097" i="9"/>
  <c r="AF1098" i="9"/>
  <c r="AF1099" i="9"/>
  <c r="AF1100" i="9"/>
  <c r="AF1101" i="9"/>
  <c r="AF1102" i="9"/>
  <c r="AF1103" i="9"/>
  <c r="AF1104" i="9"/>
  <c r="AF1105" i="9"/>
  <c r="AF1106" i="9"/>
  <c r="AF1107" i="9"/>
  <c r="AF1108" i="9"/>
  <c r="AF1109" i="9"/>
  <c r="AF1110" i="9"/>
  <c r="AF1111" i="9"/>
  <c r="AF1112" i="9"/>
  <c r="AF1113" i="9"/>
  <c r="AF1114" i="9"/>
  <c r="AF1115" i="9"/>
  <c r="AF1116" i="9"/>
  <c r="AF1117" i="9"/>
  <c r="AF1118" i="9"/>
  <c r="AF1119" i="9"/>
  <c r="AF1120" i="9"/>
  <c r="AF1121" i="9"/>
  <c r="AF1122" i="9"/>
  <c r="AF1123" i="9"/>
  <c r="AF1124" i="9"/>
  <c r="AF1125" i="9"/>
  <c r="AF1126" i="9"/>
  <c r="AF1127" i="9"/>
  <c r="AF1128" i="9"/>
  <c r="AF1129" i="9"/>
  <c r="AF1130" i="9"/>
  <c r="AF1131" i="9"/>
  <c r="AF1132" i="9"/>
  <c r="AF1133" i="9"/>
  <c r="AF1134" i="9"/>
  <c r="AF1135" i="9"/>
  <c r="AF1136" i="9"/>
  <c r="AF1137" i="9"/>
  <c r="AF1138" i="9"/>
  <c r="AF1139" i="9"/>
  <c r="AF1140" i="9"/>
  <c r="AF1141" i="9"/>
  <c r="AF1142" i="9"/>
  <c r="AF1143" i="9"/>
  <c r="AF1144" i="9"/>
  <c r="AF1145" i="9"/>
  <c r="AF1146" i="9"/>
  <c r="AF1147" i="9"/>
  <c r="AF1148" i="9"/>
  <c r="AF1149" i="9"/>
  <c r="AF1150" i="9"/>
  <c r="AF1151" i="9"/>
  <c r="AF1152" i="9"/>
  <c r="AF1153" i="9"/>
  <c r="AF1154" i="9"/>
  <c r="AF1155" i="9"/>
  <c r="AF1156" i="9"/>
  <c r="AF1157" i="9"/>
  <c r="AF1158" i="9"/>
  <c r="AF1159" i="9"/>
  <c r="AF1160" i="9"/>
  <c r="AF1161" i="9"/>
  <c r="AF1162" i="9"/>
  <c r="AF1163" i="9"/>
  <c r="AF1164" i="9"/>
  <c r="AF1165" i="9"/>
  <c r="AF1166" i="9"/>
  <c r="AF1167" i="9"/>
  <c r="AF1168" i="9"/>
  <c r="AF1169" i="9"/>
  <c r="AF1170" i="9"/>
  <c r="AF1171" i="9"/>
  <c r="AF1172" i="9"/>
  <c r="AF1173" i="9"/>
  <c r="AF1174" i="9"/>
  <c r="AF1175" i="9"/>
  <c r="AF1176" i="9"/>
  <c r="AF1177" i="9"/>
  <c r="AF1178" i="9"/>
  <c r="AF1179" i="9"/>
  <c r="AF1180" i="9"/>
  <c r="AF1181" i="9"/>
  <c r="AF1182" i="9"/>
  <c r="AF1183" i="9"/>
  <c r="AF1184" i="9"/>
  <c r="AF1185" i="9"/>
  <c r="AF1186" i="9"/>
  <c r="AF1187" i="9"/>
  <c r="AF1188" i="9"/>
  <c r="AF1189" i="9"/>
  <c r="AF1190" i="9"/>
  <c r="AF1191" i="9"/>
  <c r="AF1192" i="9"/>
  <c r="AF1193" i="9"/>
  <c r="AF1194" i="9"/>
  <c r="AF1195" i="9"/>
  <c r="AF1196" i="9"/>
  <c r="AF1197" i="9"/>
  <c r="AF1198" i="9"/>
  <c r="AF1199" i="9"/>
  <c r="AF1200" i="9"/>
  <c r="AF1201" i="9"/>
  <c r="AF1202" i="9"/>
  <c r="AF1203" i="9"/>
  <c r="AF1204" i="9"/>
  <c r="AF1205" i="9"/>
  <c r="AF1206" i="9"/>
  <c r="AF1207" i="9"/>
  <c r="AF1208" i="9"/>
  <c r="AF1209" i="9"/>
  <c r="AF1210" i="9"/>
  <c r="AF1211" i="9"/>
  <c r="AF1212" i="9"/>
  <c r="AF1213" i="9"/>
  <c r="AF1214" i="9"/>
  <c r="AF1215" i="9"/>
  <c r="AF1216" i="9"/>
  <c r="AF1217" i="9"/>
  <c r="AF1218" i="9"/>
  <c r="AF1219" i="9"/>
  <c r="AF1220" i="9"/>
  <c r="AF1221" i="9"/>
  <c r="AF1222" i="9"/>
  <c r="AF1223" i="9"/>
  <c r="AF1224" i="9"/>
  <c r="AF1225" i="9"/>
  <c r="AF1226" i="9"/>
  <c r="AF1227" i="9"/>
  <c r="AF1228" i="9"/>
  <c r="AF1229" i="9"/>
  <c r="AF1230" i="9"/>
  <c r="AF1231" i="9"/>
  <c r="AF1232" i="9"/>
  <c r="AF1233" i="9"/>
  <c r="AF1234" i="9"/>
  <c r="AF1235" i="9"/>
  <c r="AF1236" i="9"/>
  <c r="AF1237" i="9"/>
  <c r="AF1238" i="9"/>
  <c r="AF1239" i="9"/>
  <c r="AF1240" i="9"/>
  <c r="AF1241" i="9"/>
  <c r="AF1242" i="9"/>
  <c r="AF1243" i="9"/>
  <c r="AF1244" i="9"/>
  <c r="AF1245" i="9"/>
  <c r="AF1246" i="9"/>
  <c r="AF1247" i="9"/>
  <c r="AF1248" i="9"/>
  <c r="AF1249" i="9"/>
  <c r="AF1250" i="9"/>
  <c r="AF1251" i="9"/>
  <c r="AF1252" i="9"/>
  <c r="AF1253" i="9"/>
  <c r="AF1254" i="9"/>
  <c r="AF1255" i="9"/>
  <c r="AF1256" i="9"/>
  <c r="AF1257" i="9"/>
  <c r="AF1258" i="9"/>
  <c r="AF1259" i="9"/>
  <c r="AF1260" i="9"/>
  <c r="AF1261" i="9"/>
  <c r="AF1262" i="9"/>
  <c r="AF1263" i="9"/>
  <c r="AF1264" i="9"/>
  <c r="AF1265" i="9"/>
  <c r="AF1266" i="9"/>
  <c r="AF1267" i="9"/>
  <c r="AF1268" i="9"/>
  <c r="AF1269" i="9"/>
  <c r="AF1270" i="9"/>
  <c r="AF1271" i="9"/>
  <c r="AF1272" i="9"/>
  <c r="AF1273" i="9"/>
  <c r="AF1274" i="9"/>
  <c r="AF1275" i="9"/>
  <c r="AF1276" i="9"/>
  <c r="AF1277" i="9"/>
  <c r="AF1278" i="9"/>
  <c r="AF1279" i="9"/>
  <c r="AF1280" i="9"/>
  <c r="AF1281" i="9"/>
  <c r="AF1282" i="9"/>
  <c r="AF1283" i="9"/>
  <c r="AF1284" i="9"/>
  <c r="AF1285" i="9"/>
  <c r="AF1286" i="9"/>
  <c r="AF1287" i="9"/>
  <c r="AF1288" i="9"/>
  <c r="AF1289" i="9"/>
  <c r="AF1290" i="9"/>
  <c r="AF1291" i="9"/>
  <c r="AF1292" i="9"/>
  <c r="AF1293" i="9"/>
  <c r="AF1294" i="9"/>
  <c r="AF1295" i="9"/>
  <c r="AF1296" i="9"/>
  <c r="AF1297" i="9"/>
  <c r="AF1298" i="9"/>
  <c r="AF1299" i="9"/>
  <c r="AF1300" i="9"/>
  <c r="AF1301" i="9"/>
  <c r="AF1302" i="9"/>
  <c r="AF1303" i="9"/>
  <c r="AF1304" i="9"/>
  <c r="AF1305" i="9"/>
  <c r="AF1306" i="9"/>
  <c r="AF1307" i="9"/>
  <c r="AF1308" i="9"/>
  <c r="AF1309" i="9"/>
  <c r="AF1310" i="9"/>
  <c r="AF1311" i="9"/>
  <c r="AF1312" i="9"/>
  <c r="AF1313" i="9"/>
  <c r="AF1314" i="9"/>
  <c r="AF1315" i="9"/>
  <c r="AF1316" i="9"/>
  <c r="AF1317" i="9"/>
  <c r="AF1318" i="9"/>
  <c r="AF1319" i="9"/>
  <c r="AF1320" i="9"/>
  <c r="AF1321" i="9"/>
  <c r="AF1322" i="9"/>
  <c r="AF1323" i="9"/>
  <c r="AF1324" i="9"/>
  <c r="AF1325" i="9"/>
  <c r="AF1326" i="9"/>
  <c r="AF1327" i="9"/>
  <c r="AF1328" i="9"/>
  <c r="AF1329" i="9"/>
  <c r="AF1330" i="9"/>
  <c r="AF1331" i="9"/>
  <c r="AF1332" i="9"/>
  <c r="AF1333" i="9"/>
  <c r="AF1334" i="9"/>
  <c r="AF1335" i="9"/>
  <c r="AF1336" i="9"/>
  <c r="AF1337" i="9"/>
  <c r="AF1338" i="9"/>
  <c r="AF1339" i="9"/>
  <c r="AF1340" i="9"/>
  <c r="AF1341" i="9"/>
  <c r="AF1342" i="9"/>
  <c r="AF1343" i="9"/>
  <c r="AF1344" i="9"/>
  <c r="AF1345" i="9"/>
  <c r="AF1346" i="9"/>
  <c r="AF1347" i="9"/>
  <c r="AF1348" i="9"/>
  <c r="AF1349" i="9"/>
  <c r="AF1350" i="9"/>
  <c r="AF1351" i="9"/>
  <c r="AF1352" i="9"/>
  <c r="AF1353" i="9"/>
  <c r="AF1354" i="9"/>
  <c r="AF1355" i="9"/>
  <c r="AF1356" i="9"/>
  <c r="AF1357" i="9"/>
  <c r="AF1358" i="9"/>
  <c r="AF1359" i="9"/>
  <c r="AF1360" i="9"/>
  <c r="AF1361" i="9"/>
  <c r="AF1362" i="9"/>
  <c r="AF1363" i="9"/>
  <c r="AF1364" i="9"/>
  <c r="AF1365" i="9"/>
  <c r="AF1366" i="9"/>
  <c r="AF1367" i="9"/>
  <c r="AF1368" i="9"/>
  <c r="AF1369" i="9"/>
  <c r="AF1370" i="9"/>
  <c r="AF1371" i="9"/>
  <c r="AF1372" i="9"/>
  <c r="AF1373" i="9"/>
  <c r="AF1374" i="9"/>
  <c r="AF1375" i="9"/>
  <c r="AF1376" i="9"/>
  <c r="AF1377" i="9"/>
  <c r="AF1378" i="9"/>
  <c r="AF1379" i="9"/>
  <c r="AF1380" i="9"/>
  <c r="AF1381" i="9"/>
  <c r="AF1382" i="9"/>
  <c r="AF1383" i="9"/>
  <c r="AF1384" i="9"/>
  <c r="AF1385" i="9"/>
  <c r="AF1386" i="9"/>
  <c r="AF1387" i="9"/>
  <c r="AF1388" i="9"/>
  <c r="AF1389" i="9"/>
  <c r="AF1390" i="9"/>
  <c r="AF1391" i="9"/>
  <c r="AF1392" i="9"/>
  <c r="AF1393" i="9"/>
  <c r="AF1394" i="9"/>
  <c r="AF1395" i="9"/>
  <c r="AF1396" i="9"/>
  <c r="AF1397" i="9"/>
  <c r="AF1398" i="9"/>
  <c r="AF1399" i="9"/>
  <c r="AF1400" i="9"/>
  <c r="AF1401" i="9"/>
  <c r="AF1402" i="9"/>
  <c r="AF1403" i="9"/>
  <c r="AF1404" i="9"/>
  <c r="AF1405" i="9"/>
  <c r="AF1406" i="9"/>
  <c r="AF1407" i="9"/>
  <c r="AF1408" i="9"/>
  <c r="AF1409" i="9"/>
  <c r="AF1410" i="9"/>
  <c r="AF1411" i="9"/>
  <c r="AF1412" i="9"/>
  <c r="AF1413" i="9"/>
  <c r="AF1414" i="9"/>
  <c r="AF1415" i="9"/>
  <c r="AF1416" i="9"/>
  <c r="AF1417" i="9"/>
  <c r="AF1418" i="9"/>
  <c r="AF1419" i="9"/>
  <c r="AF1420" i="9"/>
  <c r="AF1421" i="9"/>
  <c r="AF1422" i="9"/>
  <c r="AF1423" i="9"/>
  <c r="AF1424" i="9"/>
  <c r="AF1425" i="9"/>
  <c r="AF1426" i="9"/>
  <c r="AF1427" i="9"/>
  <c r="AF1428" i="9"/>
  <c r="AF1429" i="9"/>
  <c r="AF1430" i="9"/>
  <c r="AF1431" i="9"/>
  <c r="AF1432" i="9"/>
  <c r="AF1433" i="9"/>
  <c r="AF1434" i="9"/>
  <c r="AF1435" i="9"/>
  <c r="AF1436" i="9"/>
  <c r="AF1437" i="9"/>
  <c r="AF1438" i="9"/>
  <c r="AF1439" i="9"/>
  <c r="AF1440" i="9"/>
  <c r="AF1441" i="9"/>
  <c r="AF1442" i="9"/>
  <c r="AF1443" i="9"/>
  <c r="AF1444" i="9"/>
  <c r="AF1445" i="9"/>
  <c r="AF1446" i="9"/>
  <c r="AF1447" i="9"/>
  <c r="AF1448" i="9"/>
  <c r="AF1449" i="9"/>
  <c r="AF1450" i="9"/>
  <c r="AF1451" i="9"/>
  <c r="AF1452" i="9"/>
  <c r="AF1453" i="9"/>
  <c r="AF1454" i="9"/>
  <c r="AF1455" i="9"/>
  <c r="AF1456" i="9"/>
  <c r="AF1457" i="9"/>
  <c r="AF1458" i="9"/>
  <c r="AF1459" i="9"/>
  <c r="AF1460" i="9"/>
  <c r="AF1461" i="9"/>
  <c r="AF1462" i="9"/>
  <c r="AF1463" i="9"/>
  <c r="AF1464" i="9"/>
  <c r="AF1465" i="9"/>
  <c r="AF1466" i="9"/>
  <c r="AF1467" i="9"/>
  <c r="AF1468" i="9"/>
  <c r="AF1469" i="9"/>
  <c r="AF1470" i="9"/>
  <c r="AF1471" i="9"/>
  <c r="AF1472" i="9"/>
  <c r="AF1473" i="9"/>
  <c r="AF1474" i="9"/>
  <c r="AF1475" i="9"/>
  <c r="AF1476" i="9"/>
  <c r="AF1477" i="9"/>
  <c r="AF1478" i="9"/>
  <c r="AF1479" i="9"/>
  <c r="AF1480" i="9"/>
  <c r="AF1481" i="9"/>
  <c r="AF1482" i="9"/>
  <c r="AF1483" i="9"/>
  <c r="AF1484" i="9"/>
  <c r="AF1485" i="9"/>
  <c r="AF1486" i="9"/>
  <c r="AF1487" i="9"/>
  <c r="AF1488" i="9"/>
  <c r="AF1489" i="9"/>
  <c r="AF1490" i="9"/>
  <c r="AF1491" i="9"/>
  <c r="AF1492" i="9"/>
  <c r="AF1493" i="9"/>
  <c r="AF1494" i="9"/>
  <c r="AF1495" i="9"/>
  <c r="AF1496" i="9"/>
  <c r="AF1497" i="9"/>
  <c r="AF1498" i="9"/>
  <c r="AF1499" i="9"/>
  <c r="AF1500" i="9"/>
  <c r="AF1501" i="9"/>
  <c r="AF1502" i="9"/>
  <c r="AF1503" i="9"/>
  <c r="AF1504" i="9"/>
  <c r="AF1505" i="9"/>
  <c r="AF1506" i="9"/>
  <c r="AF1507" i="9"/>
  <c r="AF1508" i="9"/>
  <c r="AF1509" i="9"/>
  <c r="AF1510" i="9"/>
  <c r="AF1511" i="9"/>
  <c r="AF1512" i="9"/>
  <c r="AF1513" i="9"/>
  <c r="AF1514" i="9"/>
  <c r="AF1515" i="9"/>
  <c r="AF1516" i="9"/>
  <c r="AF1517" i="9"/>
  <c r="AF1518" i="9"/>
  <c r="AF1519" i="9"/>
  <c r="AF1520" i="9"/>
  <c r="AF1521" i="9"/>
  <c r="AF1522" i="9"/>
  <c r="AF1523" i="9"/>
  <c r="AF1524" i="9"/>
  <c r="AF1525" i="9"/>
  <c r="AF1526" i="9"/>
  <c r="AF1527" i="9"/>
  <c r="AF1528" i="9"/>
  <c r="AF1529" i="9"/>
  <c r="AF1530" i="9"/>
  <c r="AF1531" i="9"/>
  <c r="AF1532" i="9"/>
  <c r="AF1533" i="9"/>
  <c r="AF1534" i="9"/>
  <c r="AF1535" i="9"/>
  <c r="AF1536" i="9"/>
  <c r="AF1537" i="9"/>
  <c r="AF1538" i="9"/>
  <c r="AF1539" i="9"/>
  <c r="AF1540" i="9"/>
  <c r="AF1541" i="9"/>
  <c r="AF1542" i="9"/>
  <c r="AF1543" i="9"/>
  <c r="AF1544" i="9"/>
  <c r="AF1545" i="9"/>
  <c r="AF1546" i="9"/>
  <c r="AF1547" i="9"/>
  <c r="AF1548" i="9"/>
  <c r="AF1549" i="9"/>
  <c r="AF1550" i="9"/>
  <c r="AF1551" i="9"/>
  <c r="AF1552" i="9"/>
  <c r="AF1553" i="9"/>
  <c r="AF1554" i="9"/>
  <c r="AF1555" i="9"/>
  <c r="AF1556" i="9"/>
  <c r="AF1557" i="9"/>
  <c r="AF1558" i="9"/>
  <c r="AF1559" i="9"/>
  <c r="AF1560" i="9"/>
  <c r="AF1561" i="9"/>
  <c r="AF1562" i="9"/>
  <c r="AF1563" i="9"/>
  <c r="AF1564" i="9"/>
  <c r="AF1565" i="9"/>
  <c r="AF1566" i="9"/>
  <c r="AF1567" i="9"/>
  <c r="AF1568" i="9"/>
  <c r="AF1569" i="9"/>
  <c r="AF1570" i="9"/>
  <c r="AF1571" i="9"/>
  <c r="AF1572" i="9"/>
  <c r="AF1573" i="9"/>
  <c r="AF1574" i="9"/>
  <c r="AF1575" i="9"/>
  <c r="AF1576" i="9"/>
  <c r="AF1577" i="9"/>
  <c r="AF1578" i="9"/>
  <c r="AF1579" i="9"/>
  <c r="AF1580" i="9"/>
  <c r="AF1581" i="9"/>
  <c r="AF1582" i="9"/>
  <c r="AF1583" i="9"/>
  <c r="AF1584" i="9"/>
  <c r="AF1585" i="9"/>
  <c r="AF1586" i="9"/>
  <c r="AF1587" i="9"/>
  <c r="AF1588" i="9"/>
  <c r="AF1589" i="9"/>
  <c r="AF1590" i="9"/>
  <c r="AF1591" i="9"/>
  <c r="AF1592" i="9"/>
  <c r="AF1593" i="9"/>
  <c r="AF1594" i="9"/>
  <c r="AF1595" i="9"/>
  <c r="AF1596" i="9"/>
  <c r="AF1597" i="9"/>
  <c r="AF1598" i="9"/>
  <c r="AF1599" i="9"/>
  <c r="AF1600" i="9"/>
  <c r="AF1601" i="9"/>
  <c r="AF1602" i="9"/>
  <c r="AF1603" i="9"/>
  <c r="AF1604" i="9"/>
  <c r="AF1605" i="9"/>
  <c r="AF1606" i="9"/>
  <c r="AF1607" i="9"/>
  <c r="AF1608" i="9"/>
  <c r="AF1609" i="9"/>
  <c r="AF1610" i="9"/>
  <c r="AF1611" i="9"/>
  <c r="AF1612" i="9"/>
  <c r="AF1613" i="9"/>
  <c r="AF1614" i="9"/>
  <c r="AF1615" i="9"/>
  <c r="AF1616" i="9"/>
  <c r="AF1617" i="9"/>
  <c r="AF1618" i="9"/>
  <c r="AF1619" i="9"/>
  <c r="AF1620" i="9"/>
  <c r="AF1621" i="9"/>
  <c r="AF1622" i="9"/>
  <c r="AF1623" i="9"/>
  <c r="AF1624" i="9"/>
  <c r="AF1625" i="9"/>
  <c r="AF1626" i="9"/>
  <c r="AF1627" i="9"/>
  <c r="AF1628" i="9"/>
  <c r="AF1629" i="9"/>
  <c r="AF1630" i="9"/>
  <c r="AF1631" i="9"/>
  <c r="AF1632" i="9"/>
  <c r="AF1633" i="9"/>
  <c r="AF1634" i="9"/>
  <c r="AF1635" i="9"/>
  <c r="AF1636" i="9"/>
  <c r="AF1637" i="9"/>
  <c r="AF1638" i="9"/>
  <c r="AF1639" i="9"/>
  <c r="AF1640" i="9"/>
  <c r="AF1641" i="9"/>
  <c r="AF1642" i="9"/>
  <c r="AF1643" i="9"/>
  <c r="AF1644" i="9"/>
  <c r="AF1645" i="9"/>
  <c r="AF1646" i="9"/>
  <c r="AF1647" i="9"/>
  <c r="AF1648" i="9"/>
  <c r="AF1649" i="9"/>
  <c r="AF1650" i="9"/>
  <c r="AF1651" i="9"/>
  <c r="AF1652" i="9"/>
  <c r="AF1653" i="9"/>
  <c r="AF1654" i="9"/>
  <c r="AF1655" i="9"/>
  <c r="AF1656" i="9"/>
  <c r="AF1657" i="9"/>
  <c r="AF1658" i="9"/>
  <c r="AF1659" i="9"/>
  <c r="AF1660" i="9"/>
  <c r="AF1661" i="9"/>
  <c r="AF1662" i="9"/>
  <c r="AF1663" i="9"/>
  <c r="AF1664" i="9"/>
  <c r="AF1665" i="9"/>
  <c r="AF1666" i="9"/>
  <c r="AF1667" i="9"/>
  <c r="AF1668" i="9"/>
  <c r="AF1669" i="9"/>
  <c r="AF1670" i="9"/>
  <c r="AF1671" i="9"/>
  <c r="AF1672" i="9"/>
  <c r="AF1673" i="9"/>
  <c r="AF1674" i="9"/>
  <c r="AF1675" i="9"/>
  <c r="AF1676" i="9"/>
  <c r="AF1677" i="9"/>
  <c r="AF1678" i="9"/>
  <c r="AF1679" i="9"/>
  <c r="AF1680" i="9"/>
  <c r="AF1681" i="9"/>
  <c r="AF1682" i="9"/>
  <c r="AF1683" i="9"/>
  <c r="AF1684" i="9"/>
  <c r="AF1685" i="9"/>
  <c r="AF1686" i="9"/>
  <c r="AF1687" i="9"/>
  <c r="AF1688" i="9"/>
  <c r="AF1689" i="9"/>
  <c r="AF1690" i="9"/>
  <c r="AF1691" i="9"/>
  <c r="AF1692" i="9"/>
  <c r="AF1693" i="9"/>
  <c r="AF1694" i="9"/>
  <c r="AF1695" i="9"/>
  <c r="AF1696" i="9"/>
  <c r="AF1697" i="9"/>
  <c r="AF1698" i="9"/>
  <c r="AF1699" i="9"/>
  <c r="AF1700" i="9"/>
  <c r="AF1701" i="9"/>
  <c r="AF1702" i="9"/>
  <c r="AF1703" i="9"/>
  <c r="AF1704" i="9"/>
  <c r="AF1705" i="9"/>
  <c r="AF1706" i="9"/>
  <c r="AF1707" i="9"/>
  <c r="AF1708" i="9"/>
  <c r="AF1709" i="9"/>
  <c r="AF1710" i="9"/>
  <c r="AF1711" i="9"/>
  <c r="AF1712" i="9"/>
  <c r="AF1713" i="9"/>
  <c r="AF1714" i="9"/>
  <c r="AF1715" i="9"/>
  <c r="AF1716" i="9"/>
  <c r="AF1717" i="9"/>
  <c r="AF1718" i="9"/>
  <c r="AF1719" i="9"/>
  <c r="AF1720" i="9"/>
  <c r="AF1721" i="9"/>
  <c r="AF1722" i="9"/>
  <c r="AF1723" i="9"/>
  <c r="AF1724" i="9"/>
  <c r="AF1725" i="9"/>
  <c r="AF1726" i="9"/>
  <c r="AF1727" i="9"/>
  <c r="AF1728" i="9"/>
  <c r="AF1729" i="9"/>
  <c r="AF1730" i="9"/>
  <c r="AF1731" i="9"/>
  <c r="AF1732" i="9"/>
  <c r="AF1733" i="9"/>
  <c r="AF1734" i="9"/>
  <c r="AF1735" i="9"/>
  <c r="AF1736" i="9"/>
  <c r="AF1737" i="9"/>
  <c r="AF1738" i="9"/>
  <c r="AF1739" i="9"/>
  <c r="AF1740" i="9"/>
  <c r="AF1741" i="9"/>
  <c r="AF1742" i="9"/>
  <c r="AF1743" i="9"/>
  <c r="AF1744" i="9"/>
  <c r="AF1745" i="9"/>
  <c r="AF1746" i="9"/>
  <c r="AF1747" i="9"/>
  <c r="AF1748" i="9"/>
  <c r="AF1749" i="9"/>
  <c r="AF1750" i="9"/>
  <c r="AF1751" i="9"/>
  <c r="AF1752" i="9"/>
  <c r="AF1753" i="9"/>
  <c r="AF1754" i="9"/>
  <c r="AF1755" i="9"/>
  <c r="AF1756" i="9"/>
  <c r="AF1757" i="9"/>
  <c r="AF1758" i="9"/>
  <c r="AF1759" i="9"/>
  <c r="AF1760" i="9"/>
  <c r="AF1761" i="9"/>
  <c r="AF1762" i="9"/>
  <c r="AF1763" i="9"/>
  <c r="AF1764" i="9"/>
  <c r="AF1765" i="9"/>
  <c r="AF1766" i="9"/>
  <c r="AF1767" i="9"/>
  <c r="AF1768" i="9"/>
  <c r="AF1769" i="9"/>
  <c r="AF1770" i="9"/>
  <c r="AF1771" i="9"/>
  <c r="AF1772" i="9"/>
  <c r="AF1773" i="9"/>
  <c r="AF1774" i="9"/>
  <c r="AF1775" i="9"/>
  <c r="AF1776" i="9"/>
  <c r="AF1777" i="9"/>
  <c r="AF1778" i="9"/>
  <c r="AF1779" i="9"/>
  <c r="AF1780" i="9"/>
  <c r="AF1781" i="9"/>
  <c r="AF1782" i="9"/>
  <c r="AF1783" i="9"/>
  <c r="AF1784" i="9"/>
  <c r="AF1785" i="9"/>
  <c r="AF1786" i="9"/>
  <c r="AF1787" i="9"/>
  <c r="AF1788" i="9"/>
  <c r="AF1789" i="9"/>
  <c r="AF1790" i="9"/>
  <c r="AF1791" i="9"/>
  <c r="AF1792" i="9"/>
  <c r="AF1793" i="9"/>
  <c r="AF1794" i="9"/>
  <c r="AF1795" i="9"/>
  <c r="AF1796" i="9"/>
  <c r="AF1797" i="9"/>
  <c r="AF1798" i="9"/>
  <c r="AF1799" i="9"/>
  <c r="AF1800" i="9"/>
  <c r="AF1801" i="9"/>
  <c r="AF1802" i="9"/>
  <c r="AF1803" i="9"/>
  <c r="AF1804" i="9"/>
  <c r="AF1805" i="9"/>
  <c r="AF1806" i="9"/>
  <c r="AF1807" i="9"/>
  <c r="AF1808" i="9"/>
  <c r="AF1809" i="9"/>
  <c r="AF1810" i="9"/>
  <c r="AF1811" i="9"/>
  <c r="AF1812" i="9"/>
  <c r="AF1813" i="9"/>
  <c r="AF1814" i="9"/>
  <c r="AF1815" i="9"/>
  <c r="AF1816" i="9"/>
  <c r="AF1817" i="9"/>
  <c r="AF1818" i="9"/>
  <c r="AF1819" i="9"/>
  <c r="AF1820" i="9"/>
  <c r="AF1821" i="9"/>
  <c r="AF1822" i="9"/>
  <c r="AF1823" i="9"/>
  <c r="AF1824" i="9"/>
  <c r="AF1825" i="9"/>
  <c r="AF1826" i="9"/>
  <c r="AF1827" i="9"/>
  <c r="AF1828" i="9"/>
  <c r="AF1829" i="9"/>
  <c r="AF1830" i="9"/>
  <c r="AF1831" i="9"/>
  <c r="AF1832" i="9"/>
  <c r="AF1833" i="9"/>
  <c r="AF1834" i="9"/>
  <c r="AF1835" i="9"/>
  <c r="AF1836" i="9"/>
  <c r="AF1837" i="9"/>
  <c r="AF1838" i="9"/>
  <c r="AF1839" i="9"/>
  <c r="AF1840" i="9"/>
  <c r="AF1841" i="9"/>
  <c r="AF1842" i="9"/>
  <c r="AF1843" i="9"/>
  <c r="AF1844" i="9"/>
  <c r="AF1845" i="9"/>
  <c r="AF1846" i="9"/>
  <c r="AF1847" i="9"/>
  <c r="AF1848" i="9"/>
  <c r="AF1849" i="9"/>
  <c r="AF1850" i="9"/>
  <c r="AF1851" i="9"/>
  <c r="AF1852" i="9"/>
  <c r="AF1853" i="9"/>
  <c r="AF1854" i="9"/>
  <c r="AF1855" i="9"/>
  <c r="AF1856" i="9"/>
  <c r="AF1857" i="9"/>
  <c r="AF1858" i="9"/>
  <c r="AF1859" i="9"/>
  <c r="AF1860" i="9"/>
  <c r="AF1861" i="9"/>
  <c r="AF1862" i="9"/>
  <c r="AF1863" i="9"/>
  <c r="AF1864" i="9"/>
  <c r="AF1865" i="9"/>
  <c r="AF1866" i="9"/>
  <c r="AF1867" i="9"/>
  <c r="AF1868" i="9"/>
  <c r="AF1869" i="9"/>
  <c r="AF1870" i="9"/>
  <c r="AF1871" i="9"/>
  <c r="AF1872" i="9"/>
  <c r="AF1873" i="9"/>
  <c r="AF1874" i="9"/>
  <c r="AF1875" i="9"/>
  <c r="AF1876" i="9"/>
  <c r="AF1877" i="9"/>
  <c r="AF1878" i="9"/>
  <c r="AF1879" i="9"/>
  <c r="AF1880" i="9"/>
  <c r="AF1881" i="9"/>
  <c r="AF1882" i="9"/>
  <c r="AF1883" i="9"/>
  <c r="AF1884" i="9"/>
  <c r="AF1885" i="9"/>
  <c r="AF1886" i="9"/>
  <c r="AF1887" i="9"/>
  <c r="AF1888" i="9"/>
  <c r="AF1889" i="9"/>
  <c r="AF1890" i="9"/>
  <c r="AF1891" i="9"/>
  <c r="AF1892" i="9"/>
  <c r="AF1893" i="9"/>
  <c r="AF1894" i="9"/>
  <c r="AF1895" i="9"/>
  <c r="AF1896" i="9"/>
  <c r="AF1897" i="9"/>
  <c r="AF1898" i="9"/>
  <c r="AF1899" i="9"/>
  <c r="AF1900" i="9"/>
  <c r="AF1901" i="9"/>
  <c r="AF1902" i="9"/>
  <c r="AF1903" i="9"/>
  <c r="AF1904" i="9"/>
  <c r="AF1905" i="9"/>
  <c r="AF1906" i="9"/>
  <c r="AF1907" i="9"/>
  <c r="AF1908" i="9"/>
  <c r="AF1909" i="9"/>
  <c r="AF1910" i="9"/>
  <c r="AF1911" i="9"/>
  <c r="AF1912" i="9"/>
  <c r="AF1913" i="9"/>
  <c r="AF1914" i="9"/>
  <c r="AF1915" i="9"/>
  <c r="AF1916" i="9"/>
  <c r="AF1917" i="9"/>
  <c r="AF1918" i="9"/>
  <c r="AF1919" i="9"/>
  <c r="AF1920" i="9"/>
  <c r="AF1921" i="9"/>
  <c r="AF1922" i="9"/>
  <c r="AF1923" i="9"/>
  <c r="AF1924" i="9"/>
  <c r="AF1925" i="9"/>
  <c r="AF1926" i="9"/>
  <c r="AF1927" i="9"/>
  <c r="AF1928" i="9"/>
  <c r="AF1929" i="9"/>
  <c r="AF1930" i="9"/>
  <c r="AF1931" i="9"/>
  <c r="AF1932" i="9"/>
  <c r="AF1933" i="9"/>
  <c r="AF1934" i="9"/>
  <c r="AF1935" i="9"/>
  <c r="AF1936" i="9"/>
  <c r="AF1937" i="9"/>
  <c r="AF1938" i="9"/>
  <c r="AF1939" i="9"/>
  <c r="AF1940" i="9"/>
  <c r="AF1941" i="9"/>
  <c r="AF1942" i="9"/>
  <c r="AF1943" i="9"/>
  <c r="AF1944" i="9"/>
  <c r="AF1945" i="9"/>
  <c r="AF1946" i="9"/>
  <c r="AF1947" i="9"/>
  <c r="AF1948" i="9"/>
  <c r="AF1949" i="9"/>
  <c r="AF1950" i="9"/>
  <c r="AF1951" i="9"/>
  <c r="AF1952" i="9"/>
  <c r="AF1953" i="9"/>
  <c r="AF1954" i="9"/>
  <c r="AF1955" i="9"/>
  <c r="AF1956" i="9"/>
  <c r="AF1957" i="9"/>
  <c r="AF1958" i="9"/>
  <c r="AF1959" i="9"/>
  <c r="AF1960" i="9"/>
  <c r="AF1961" i="9"/>
  <c r="AF1962" i="9"/>
  <c r="AF1963" i="9"/>
  <c r="AF1964" i="9"/>
  <c r="AF1965" i="9"/>
  <c r="AF1966" i="9"/>
  <c r="AF1967" i="9"/>
  <c r="AF1968" i="9"/>
  <c r="AF1969" i="9"/>
  <c r="AF1970" i="9"/>
  <c r="AF1971" i="9"/>
  <c r="AF1972" i="9"/>
  <c r="AF1973" i="9"/>
  <c r="AF1974" i="9"/>
  <c r="AF1975" i="9"/>
  <c r="AF1976" i="9"/>
  <c r="AF1977" i="9"/>
  <c r="AF1978" i="9"/>
  <c r="AF1979" i="9"/>
  <c r="AF1980" i="9"/>
  <c r="AF1981" i="9"/>
  <c r="AF1982" i="9"/>
  <c r="AF1983" i="9"/>
  <c r="AF1984" i="9"/>
  <c r="AF1985" i="9"/>
  <c r="AF1986" i="9"/>
  <c r="AF1987" i="9"/>
  <c r="AF1988" i="9"/>
  <c r="AF1989" i="9"/>
  <c r="AF1990" i="9"/>
  <c r="AF1991" i="9"/>
  <c r="AF1992" i="9"/>
  <c r="AF1993" i="9"/>
  <c r="AF1994" i="9"/>
  <c r="AF1995" i="9"/>
  <c r="AF1996" i="9"/>
  <c r="AF1997" i="9"/>
  <c r="AF1998" i="9"/>
  <c r="AF1999" i="9"/>
  <c r="AF2000" i="9"/>
  <c r="AF2001" i="9"/>
  <c r="AE2" i="9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AA2" i="9"/>
  <c r="AA3" i="9"/>
  <c r="AA4" i="9"/>
  <c r="AA5" i="9"/>
  <c r="AA6" i="9"/>
  <c r="AA7" i="9"/>
  <c r="AA8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71" i="9"/>
  <c r="AA72" i="9"/>
  <c r="AA73" i="9"/>
  <c r="AA74" i="9"/>
  <c r="AA75" i="9"/>
  <c r="AA76" i="9"/>
  <c r="AA77" i="9"/>
  <c r="AA78" i="9"/>
  <c r="AA79" i="9"/>
  <c r="AA80" i="9"/>
  <c r="AA81" i="9"/>
  <c r="AA82" i="9"/>
  <c r="AA83" i="9"/>
  <c r="AA84" i="9"/>
  <c r="AA85" i="9"/>
  <c r="AA86" i="9"/>
  <c r="AA87" i="9"/>
  <c r="AA88" i="9"/>
  <c r="AA89" i="9"/>
  <c r="AA90" i="9"/>
  <c r="AA91" i="9"/>
  <c r="AA92" i="9"/>
  <c r="AA93" i="9"/>
  <c r="AA94" i="9"/>
  <c r="AA95" i="9"/>
  <c r="AA96" i="9"/>
  <c r="AA97" i="9"/>
  <c r="AA98" i="9"/>
  <c r="AA99" i="9"/>
  <c r="AA100" i="9"/>
  <c r="AA101" i="9"/>
  <c r="AA102" i="9"/>
  <c r="AA103" i="9"/>
  <c r="AA104" i="9"/>
  <c r="AA105" i="9"/>
  <c r="AA106" i="9"/>
  <c r="AA107" i="9"/>
  <c r="AA108" i="9"/>
  <c r="AA109" i="9"/>
  <c r="AA110" i="9"/>
  <c r="AA111" i="9"/>
  <c r="AA112" i="9"/>
  <c r="AA113" i="9"/>
  <c r="AA114" i="9"/>
  <c r="AA115" i="9"/>
  <c r="AA116" i="9"/>
  <c r="AA117" i="9"/>
  <c r="AA118" i="9"/>
  <c r="AA119" i="9"/>
  <c r="AA120" i="9"/>
  <c r="AA121" i="9"/>
  <c r="AA122" i="9"/>
  <c r="AA123" i="9"/>
  <c r="AA124" i="9"/>
  <c r="AA125" i="9"/>
  <c r="AA126" i="9"/>
  <c r="AA127" i="9"/>
  <c r="AA128" i="9"/>
  <c r="AA129" i="9"/>
  <c r="AA130" i="9"/>
  <c r="AA131" i="9"/>
  <c r="AA132" i="9"/>
  <c r="AA133" i="9"/>
  <c r="AA134" i="9"/>
  <c r="AA135" i="9"/>
  <c r="AA136" i="9"/>
  <c r="AA137" i="9"/>
  <c r="AA138" i="9"/>
  <c r="AA139" i="9"/>
  <c r="AA140" i="9"/>
  <c r="AA141" i="9"/>
  <c r="AA142" i="9"/>
  <c r="AA143" i="9"/>
  <c r="AA144" i="9"/>
  <c r="AA145" i="9"/>
  <c r="AA146" i="9"/>
  <c r="AA147" i="9"/>
  <c r="AA148" i="9"/>
  <c r="AA149" i="9"/>
  <c r="AA150" i="9"/>
  <c r="AA151" i="9"/>
  <c r="AA152" i="9"/>
  <c r="AA153" i="9"/>
  <c r="AA154" i="9"/>
  <c r="AA155" i="9"/>
  <c r="AA156" i="9"/>
  <c r="AA157" i="9"/>
  <c r="AA158" i="9"/>
  <c r="AA159" i="9"/>
  <c r="AA160" i="9"/>
  <c r="AA161" i="9"/>
  <c r="AA162" i="9"/>
  <c r="AA163" i="9"/>
  <c r="AA164" i="9"/>
  <c r="AA165" i="9"/>
  <c r="AA166" i="9"/>
  <c r="AA167" i="9"/>
  <c r="AA168" i="9"/>
  <c r="AA169" i="9"/>
  <c r="AA170" i="9"/>
  <c r="AA171" i="9"/>
  <c r="AA172" i="9"/>
  <c r="AA173" i="9"/>
  <c r="AA174" i="9"/>
  <c r="AA175" i="9"/>
  <c r="AA176" i="9"/>
  <c r="AA177" i="9"/>
  <c r="AA178" i="9"/>
  <c r="AA179" i="9"/>
  <c r="AA180" i="9"/>
  <c r="AA181" i="9"/>
  <c r="AA182" i="9"/>
  <c r="AA183" i="9"/>
  <c r="AA184" i="9"/>
  <c r="AA185" i="9"/>
  <c r="AA186" i="9"/>
  <c r="AA187" i="9"/>
  <c r="AA188" i="9"/>
  <c r="AA189" i="9"/>
  <c r="AA190" i="9"/>
  <c r="AA191" i="9"/>
  <c r="AA192" i="9"/>
  <c r="AA193" i="9"/>
  <c r="AA194" i="9"/>
  <c r="AA195" i="9"/>
  <c r="AA196" i="9"/>
  <c r="AA197" i="9"/>
  <c r="AA198" i="9"/>
  <c r="AA199" i="9"/>
  <c r="AA200" i="9"/>
  <c r="AA201" i="9"/>
  <c r="AA202" i="9"/>
  <c r="AA203" i="9"/>
  <c r="AA204" i="9"/>
  <c r="AA205" i="9"/>
  <c r="AA206" i="9"/>
  <c r="AA207" i="9"/>
  <c r="AA208" i="9"/>
  <c r="AA209" i="9"/>
  <c r="AA210" i="9"/>
  <c r="AA211" i="9"/>
  <c r="AA212" i="9"/>
  <c r="AA213" i="9"/>
  <c r="AA214" i="9"/>
  <c r="AA215" i="9"/>
  <c r="AA216" i="9"/>
  <c r="AA217" i="9"/>
  <c r="AA218" i="9"/>
  <c r="AA219" i="9"/>
  <c r="AA220" i="9"/>
  <c r="AA221" i="9"/>
  <c r="AA222" i="9"/>
  <c r="AA223" i="9"/>
  <c r="AA224" i="9"/>
  <c r="AA225" i="9"/>
  <c r="AA226" i="9"/>
  <c r="AA227" i="9"/>
  <c r="AA228" i="9"/>
  <c r="AA229" i="9"/>
  <c r="AA230" i="9"/>
  <c r="AA231" i="9"/>
  <c r="AA232" i="9"/>
  <c r="AA233" i="9"/>
  <c r="AA234" i="9"/>
  <c r="AA235" i="9"/>
  <c r="AA236" i="9"/>
  <c r="AA237" i="9"/>
  <c r="AA238" i="9"/>
  <c r="AA239" i="9"/>
  <c r="AA240" i="9"/>
  <c r="AA241" i="9"/>
  <c r="AA242" i="9"/>
  <c r="AA243" i="9"/>
  <c r="AA244" i="9"/>
  <c r="AA245" i="9"/>
  <c r="AA246" i="9"/>
  <c r="AA247" i="9"/>
  <c r="AA248" i="9"/>
  <c r="AA249" i="9"/>
  <c r="AA250" i="9"/>
  <c r="AA251" i="9"/>
  <c r="AA252" i="9"/>
  <c r="AA253" i="9"/>
  <c r="AA254" i="9"/>
  <c r="AA255" i="9"/>
  <c r="AA256" i="9"/>
  <c r="AA257" i="9"/>
  <c r="AA258" i="9"/>
  <c r="AA259" i="9"/>
  <c r="AA260" i="9"/>
  <c r="AA261" i="9"/>
  <c r="AA262" i="9"/>
  <c r="AA263" i="9"/>
  <c r="AA264" i="9"/>
  <c r="AA265" i="9"/>
  <c r="AA266" i="9"/>
  <c r="AA267" i="9"/>
  <c r="AA268" i="9"/>
  <c r="AA269" i="9"/>
  <c r="AA270" i="9"/>
  <c r="AA271" i="9"/>
  <c r="AA272" i="9"/>
  <c r="AA273" i="9"/>
  <c r="AA274" i="9"/>
  <c r="AA275" i="9"/>
  <c r="AA276" i="9"/>
  <c r="AA277" i="9"/>
  <c r="AA278" i="9"/>
  <c r="AA279" i="9"/>
  <c r="AA280" i="9"/>
  <c r="AA281" i="9"/>
  <c r="AA282" i="9"/>
  <c r="AA283" i="9"/>
  <c r="AA284" i="9"/>
  <c r="AA285" i="9"/>
  <c r="AA286" i="9"/>
  <c r="AA287" i="9"/>
  <c r="AA288" i="9"/>
  <c r="AA289" i="9"/>
  <c r="AA290" i="9"/>
  <c r="AA291" i="9"/>
  <c r="AA292" i="9"/>
  <c r="AA293" i="9"/>
  <c r="AA294" i="9"/>
  <c r="AA295" i="9"/>
  <c r="AA296" i="9"/>
  <c r="AA297" i="9"/>
  <c r="AA298" i="9"/>
  <c r="AA299" i="9"/>
  <c r="AA300" i="9"/>
  <c r="AA301" i="9"/>
  <c r="AA302" i="9"/>
  <c r="AA303" i="9"/>
  <c r="AA304" i="9"/>
  <c r="AA305" i="9"/>
  <c r="AA306" i="9"/>
  <c r="AA307" i="9"/>
  <c r="AA308" i="9"/>
  <c r="AA309" i="9"/>
  <c r="AA310" i="9"/>
  <c r="AA311" i="9"/>
  <c r="AA312" i="9"/>
  <c r="AA313" i="9"/>
  <c r="AA314" i="9"/>
  <c r="AA315" i="9"/>
  <c r="AA316" i="9"/>
  <c r="AA317" i="9"/>
  <c r="AA318" i="9"/>
  <c r="AA319" i="9"/>
  <c r="AA320" i="9"/>
  <c r="AA321" i="9"/>
  <c r="AA322" i="9"/>
  <c r="AA323" i="9"/>
  <c r="AA324" i="9"/>
  <c r="AA325" i="9"/>
  <c r="AA326" i="9"/>
  <c r="AA327" i="9"/>
  <c r="AA328" i="9"/>
  <c r="AA329" i="9"/>
  <c r="AA330" i="9"/>
  <c r="AA331" i="9"/>
  <c r="AA332" i="9"/>
  <c r="AA333" i="9"/>
  <c r="AA334" i="9"/>
  <c r="AA335" i="9"/>
  <c r="AA336" i="9"/>
  <c r="AA337" i="9"/>
  <c r="AA338" i="9"/>
  <c r="AA339" i="9"/>
  <c r="AA340" i="9"/>
  <c r="AA341" i="9"/>
  <c r="AA342" i="9"/>
  <c r="AA343" i="9"/>
  <c r="AA344" i="9"/>
  <c r="AA345" i="9"/>
  <c r="AA346" i="9"/>
  <c r="AA347" i="9"/>
  <c r="AA348" i="9"/>
  <c r="AA349" i="9"/>
  <c r="AA350" i="9"/>
  <c r="AA351" i="9"/>
  <c r="AA352" i="9"/>
  <c r="AA353" i="9"/>
  <c r="AA354" i="9"/>
  <c r="AA355" i="9"/>
  <c r="AA356" i="9"/>
  <c r="AA357" i="9"/>
  <c r="AA358" i="9"/>
  <c r="AA359" i="9"/>
  <c r="AA360" i="9"/>
  <c r="AA361" i="9"/>
  <c r="AA362" i="9"/>
  <c r="AA363" i="9"/>
  <c r="AA364" i="9"/>
  <c r="AA365" i="9"/>
  <c r="AA366" i="9"/>
  <c r="AA367" i="9"/>
  <c r="AA368" i="9"/>
  <c r="AA369" i="9"/>
  <c r="AA370" i="9"/>
  <c r="AA371" i="9"/>
  <c r="AA372" i="9"/>
  <c r="AA373" i="9"/>
  <c r="AA374" i="9"/>
  <c r="AA375" i="9"/>
  <c r="AA376" i="9"/>
  <c r="AA377" i="9"/>
  <c r="AA378" i="9"/>
  <c r="AA379" i="9"/>
  <c r="AA380" i="9"/>
  <c r="AA381" i="9"/>
  <c r="AA382" i="9"/>
  <c r="AA383" i="9"/>
  <c r="AA384" i="9"/>
  <c r="AA385" i="9"/>
  <c r="AA386" i="9"/>
  <c r="AA387" i="9"/>
  <c r="AA388" i="9"/>
  <c r="AA389" i="9"/>
  <c r="AA390" i="9"/>
  <c r="AA391" i="9"/>
  <c r="AA392" i="9"/>
  <c r="AA393" i="9"/>
  <c r="AA394" i="9"/>
  <c r="AA395" i="9"/>
  <c r="AA396" i="9"/>
  <c r="AA397" i="9"/>
  <c r="AA398" i="9"/>
  <c r="AA399" i="9"/>
  <c r="AA400" i="9"/>
  <c r="AA401" i="9"/>
  <c r="AA402" i="9"/>
  <c r="AA403" i="9"/>
  <c r="AA404" i="9"/>
  <c r="AA405" i="9"/>
  <c r="AA406" i="9"/>
  <c r="AA407" i="9"/>
  <c r="AA408" i="9"/>
  <c r="AA409" i="9"/>
  <c r="AA410" i="9"/>
  <c r="AA411" i="9"/>
  <c r="AA412" i="9"/>
  <c r="AA413" i="9"/>
  <c r="AA414" i="9"/>
  <c r="AA415" i="9"/>
  <c r="AA416" i="9"/>
  <c r="AA417" i="9"/>
  <c r="AA418" i="9"/>
  <c r="AA419" i="9"/>
  <c r="AA420" i="9"/>
  <c r="AA421" i="9"/>
  <c r="AA422" i="9"/>
  <c r="AA423" i="9"/>
  <c r="AA424" i="9"/>
  <c r="AA425" i="9"/>
  <c r="AA426" i="9"/>
  <c r="AA427" i="9"/>
  <c r="AA428" i="9"/>
  <c r="AA429" i="9"/>
  <c r="AA430" i="9"/>
  <c r="AA431" i="9"/>
  <c r="AA432" i="9"/>
  <c r="AA433" i="9"/>
  <c r="AA434" i="9"/>
  <c r="AA435" i="9"/>
  <c r="AA436" i="9"/>
  <c r="AA437" i="9"/>
  <c r="AA438" i="9"/>
  <c r="AA439" i="9"/>
  <c r="AA440" i="9"/>
  <c r="AA441" i="9"/>
  <c r="AA442" i="9"/>
  <c r="AA443" i="9"/>
  <c r="AA444" i="9"/>
  <c r="AA445" i="9"/>
  <c r="AA446" i="9"/>
  <c r="AA447" i="9"/>
  <c r="AA448" i="9"/>
  <c r="AA449" i="9"/>
  <c r="AA450" i="9"/>
  <c r="AA451" i="9"/>
  <c r="AA452" i="9"/>
  <c r="AA453" i="9"/>
  <c r="AA454" i="9"/>
  <c r="AA455" i="9"/>
  <c r="AA456" i="9"/>
  <c r="AA457" i="9"/>
  <c r="AA458" i="9"/>
  <c r="AA459" i="9"/>
  <c r="AA460" i="9"/>
  <c r="AA461" i="9"/>
  <c r="AA462" i="9"/>
  <c r="AA463" i="9"/>
  <c r="AA464" i="9"/>
  <c r="AA465" i="9"/>
  <c r="AA466" i="9"/>
  <c r="AA467" i="9"/>
  <c r="AA468" i="9"/>
  <c r="AA469" i="9"/>
  <c r="AA470" i="9"/>
  <c r="AA471" i="9"/>
  <c r="AA472" i="9"/>
  <c r="AA473" i="9"/>
  <c r="AA474" i="9"/>
  <c r="AA475" i="9"/>
  <c r="AA476" i="9"/>
  <c r="AA477" i="9"/>
  <c r="AA478" i="9"/>
  <c r="AA479" i="9"/>
  <c r="AA480" i="9"/>
  <c r="AA481" i="9"/>
  <c r="AA482" i="9"/>
  <c r="AA483" i="9"/>
  <c r="AA484" i="9"/>
  <c r="AA485" i="9"/>
  <c r="AA486" i="9"/>
  <c r="AA487" i="9"/>
  <c r="AA488" i="9"/>
  <c r="AA489" i="9"/>
  <c r="AA490" i="9"/>
  <c r="AA491" i="9"/>
  <c r="AA492" i="9"/>
  <c r="AA493" i="9"/>
  <c r="AA494" i="9"/>
  <c r="AA495" i="9"/>
  <c r="AA496" i="9"/>
  <c r="AA497" i="9"/>
  <c r="AA498" i="9"/>
  <c r="AA499" i="9"/>
  <c r="AA500" i="9"/>
  <c r="AA501" i="9"/>
  <c r="AA502" i="9"/>
  <c r="AA503" i="9"/>
  <c r="AA504" i="9"/>
  <c r="AA505" i="9"/>
  <c r="AA506" i="9"/>
  <c r="AA507" i="9"/>
  <c r="AA508" i="9"/>
  <c r="AA509" i="9"/>
  <c r="AA510" i="9"/>
  <c r="AA511" i="9"/>
  <c r="AA512" i="9"/>
  <c r="AA513" i="9"/>
  <c r="AA514" i="9"/>
  <c r="AA515" i="9"/>
  <c r="AA516" i="9"/>
  <c r="AA517" i="9"/>
  <c r="AA518" i="9"/>
  <c r="AA519" i="9"/>
  <c r="AA520" i="9"/>
  <c r="AA521" i="9"/>
  <c r="AA522" i="9"/>
  <c r="AA523" i="9"/>
  <c r="AA524" i="9"/>
  <c r="AA525" i="9"/>
  <c r="AA526" i="9"/>
  <c r="AA527" i="9"/>
  <c r="AA528" i="9"/>
  <c r="AA529" i="9"/>
  <c r="AA530" i="9"/>
  <c r="AA531" i="9"/>
  <c r="AA532" i="9"/>
  <c r="AA533" i="9"/>
  <c r="AA534" i="9"/>
  <c r="AA535" i="9"/>
  <c r="AA536" i="9"/>
  <c r="AA537" i="9"/>
  <c r="AA538" i="9"/>
  <c r="AA539" i="9"/>
  <c r="AA540" i="9"/>
  <c r="AA541" i="9"/>
  <c r="AA542" i="9"/>
  <c r="AA543" i="9"/>
  <c r="AA544" i="9"/>
  <c r="AA545" i="9"/>
  <c r="AA546" i="9"/>
  <c r="AA547" i="9"/>
  <c r="AA548" i="9"/>
  <c r="AA549" i="9"/>
  <c r="AA550" i="9"/>
  <c r="AA551" i="9"/>
  <c r="AA552" i="9"/>
  <c r="AA553" i="9"/>
  <c r="AA554" i="9"/>
  <c r="AA555" i="9"/>
  <c r="AA556" i="9"/>
  <c r="AA557" i="9"/>
  <c r="AA558" i="9"/>
  <c r="AA559" i="9"/>
  <c r="AA560" i="9"/>
  <c r="AA561" i="9"/>
  <c r="AA562" i="9"/>
  <c r="AA563" i="9"/>
  <c r="AA564" i="9"/>
  <c r="AA565" i="9"/>
  <c r="AA566" i="9"/>
  <c r="AA567" i="9"/>
  <c r="AA568" i="9"/>
  <c r="AA569" i="9"/>
  <c r="AA570" i="9"/>
  <c r="AA571" i="9"/>
  <c r="AA572" i="9"/>
  <c r="AA573" i="9"/>
  <c r="AA574" i="9"/>
  <c r="AA575" i="9"/>
  <c r="AA576" i="9"/>
  <c r="AA577" i="9"/>
  <c r="AA578" i="9"/>
  <c r="AA579" i="9"/>
  <c r="AA580" i="9"/>
  <c r="AA581" i="9"/>
  <c r="AA582" i="9"/>
  <c r="AA583" i="9"/>
  <c r="AA584" i="9"/>
  <c r="AA585" i="9"/>
  <c r="AA586" i="9"/>
  <c r="AA587" i="9"/>
  <c r="AA588" i="9"/>
  <c r="AA589" i="9"/>
  <c r="AA590" i="9"/>
  <c r="AA591" i="9"/>
  <c r="AA592" i="9"/>
  <c r="AA593" i="9"/>
  <c r="AA594" i="9"/>
  <c r="AA595" i="9"/>
  <c r="AA596" i="9"/>
  <c r="AA597" i="9"/>
  <c r="AA598" i="9"/>
  <c r="AA599" i="9"/>
  <c r="AA600" i="9"/>
  <c r="AA601" i="9"/>
  <c r="AA602" i="9"/>
  <c r="AA603" i="9"/>
  <c r="AA604" i="9"/>
  <c r="AA605" i="9"/>
  <c r="AA606" i="9"/>
  <c r="AA607" i="9"/>
  <c r="AA608" i="9"/>
  <c r="AA609" i="9"/>
  <c r="AA610" i="9"/>
  <c r="AA611" i="9"/>
  <c r="AA612" i="9"/>
  <c r="AA613" i="9"/>
  <c r="AA614" i="9"/>
  <c r="AA615" i="9"/>
  <c r="AA616" i="9"/>
  <c r="AA617" i="9"/>
  <c r="AA618" i="9"/>
  <c r="AA619" i="9"/>
  <c r="AA620" i="9"/>
  <c r="AA621" i="9"/>
  <c r="AA622" i="9"/>
  <c r="AA623" i="9"/>
  <c r="AA624" i="9"/>
  <c r="AA625" i="9"/>
  <c r="AA626" i="9"/>
  <c r="AA627" i="9"/>
  <c r="AA628" i="9"/>
  <c r="AA629" i="9"/>
  <c r="AA630" i="9"/>
  <c r="AA631" i="9"/>
  <c r="AA632" i="9"/>
  <c r="AA633" i="9"/>
  <c r="AA634" i="9"/>
  <c r="AA635" i="9"/>
  <c r="AA636" i="9"/>
  <c r="AA637" i="9"/>
  <c r="AA638" i="9"/>
  <c r="AA639" i="9"/>
  <c r="AA640" i="9"/>
  <c r="AA641" i="9"/>
  <c r="AA642" i="9"/>
  <c r="AA643" i="9"/>
  <c r="AA644" i="9"/>
  <c r="AA645" i="9"/>
  <c r="AA646" i="9"/>
  <c r="AA647" i="9"/>
  <c r="AA648" i="9"/>
  <c r="AA649" i="9"/>
  <c r="AA650" i="9"/>
  <c r="AA651" i="9"/>
  <c r="AA652" i="9"/>
  <c r="AA653" i="9"/>
  <c r="AA654" i="9"/>
  <c r="AA655" i="9"/>
  <c r="AA656" i="9"/>
  <c r="AA657" i="9"/>
  <c r="AA658" i="9"/>
  <c r="AA659" i="9"/>
  <c r="AA660" i="9"/>
  <c r="AA661" i="9"/>
  <c r="AA662" i="9"/>
  <c r="AA663" i="9"/>
  <c r="AA664" i="9"/>
  <c r="AA665" i="9"/>
  <c r="AA666" i="9"/>
  <c r="AA667" i="9"/>
  <c r="AA668" i="9"/>
  <c r="AA669" i="9"/>
  <c r="AA670" i="9"/>
  <c r="AA671" i="9"/>
  <c r="AA672" i="9"/>
  <c r="AA673" i="9"/>
  <c r="AA674" i="9"/>
  <c r="AA675" i="9"/>
  <c r="AA676" i="9"/>
  <c r="AA677" i="9"/>
  <c r="AA678" i="9"/>
  <c r="AA679" i="9"/>
  <c r="AA680" i="9"/>
  <c r="AA681" i="9"/>
  <c r="AA682" i="9"/>
  <c r="AA683" i="9"/>
  <c r="AA684" i="9"/>
  <c r="AA685" i="9"/>
  <c r="AA686" i="9"/>
  <c r="AA687" i="9"/>
  <c r="AA688" i="9"/>
  <c r="AA689" i="9"/>
  <c r="AA690" i="9"/>
  <c r="AA691" i="9"/>
  <c r="AA692" i="9"/>
  <c r="AA693" i="9"/>
  <c r="AA694" i="9"/>
  <c r="AA695" i="9"/>
  <c r="AA696" i="9"/>
  <c r="AA697" i="9"/>
  <c r="AA698" i="9"/>
  <c r="AA699" i="9"/>
  <c r="AA700" i="9"/>
  <c r="AA701" i="9"/>
  <c r="AA702" i="9"/>
  <c r="AA703" i="9"/>
  <c r="AA704" i="9"/>
  <c r="AA705" i="9"/>
  <c r="AA706" i="9"/>
  <c r="AA707" i="9"/>
  <c r="AA708" i="9"/>
  <c r="AA709" i="9"/>
  <c r="AA710" i="9"/>
  <c r="AA711" i="9"/>
  <c r="AA712" i="9"/>
  <c r="AA713" i="9"/>
  <c r="AA714" i="9"/>
  <c r="AA715" i="9"/>
  <c r="AA716" i="9"/>
  <c r="AA717" i="9"/>
  <c r="AA718" i="9"/>
  <c r="AA719" i="9"/>
  <c r="AA720" i="9"/>
  <c r="AA721" i="9"/>
  <c r="AA722" i="9"/>
  <c r="AA723" i="9"/>
  <c r="AA724" i="9"/>
  <c r="AA725" i="9"/>
  <c r="AA726" i="9"/>
  <c r="AA727" i="9"/>
  <c r="AA728" i="9"/>
  <c r="AA729" i="9"/>
  <c r="AA730" i="9"/>
  <c r="AA731" i="9"/>
  <c r="AA732" i="9"/>
  <c r="AA733" i="9"/>
  <c r="AA734" i="9"/>
  <c r="AA735" i="9"/>
  <c r="AA736" i="9"/>
  <c r="AA737" i="9"/>
  <c r="AA738" i="9"/>
  <c r="AA739" i="9"/>
  <c r="AA740" i="9"/>
  <c r="AA741" i="9"/>
  <c r="AA742" i="9"/>
  <c r="AA743" i="9"/>
  <c r="AA744" i="9"/>
  <c r="AA745" i="9"/>
  <c r="AA746" i="9"/>
  <c r="AA747" i="9"/>
  <c r="AA748" i="9"/>
  <c r="AA749" i="9"/>
  <c r="AA750" i="9"/>
  <c r="AA751" i="9"/>
  <c r="AA752" i="9"/>
  <c r="AA753" i="9"/>
  <c r="AA754" i="9"/>
  <c r="AA755" i="9"/>
  <c r="AA756" i="9"/>
  <c r="AA757" i="9"/>
  <c r="AA758" i="9"/>
  <c r="AA759" i="9"/>
  <c r="AA760" i="9"/>
  <c r="AA761" i="9"/>
  <c r="AA762" i="9"/>
  <c r="AA763" i="9"/>
  <c r="AA764" i="9"/>
  <c r="AA765" i="9"/>
  <c r="AA766" i="9"/>
  <c r="AA767" i="9"/>
  <c r="AA768" i="9"/>
  <c r="AA769" i="9"/>
  <c r="AA770" i="9"/>
  <c r="AA771" i="9"/>
  <c r="AA772" i="9"/>
  <c r="AA773" i="9"/>
  <c r="AA774" i="9"/>
  <c r="AA775" i="9"/>
  <c r="AA776" i="9"/>
  <c r="AA777" i="9"/>
  <c r="AA778" i="9"/>
  <c r="AA779" i="9"/>
  <c r="AA780" i="9"/>
  <c r="AA781" i="9"/>
  <c r="AA782" i="9"/>
  <c r="AA783" i="9"/>
  <c r="AA784" i="9"/>
  <c r="AA785" i="9"/>
  <c r="AA786" i="9"/>
  <c r="AA787" i="9"/>
  <c r="AA788" i="9"/>
  <c r="AA789" i="9"/>
  <c r="AA790" i="9"/>
  <c r="AA791" i="9"/>
  <c r="AA792" i="9"/>
  <c r="AA793" i="9"/>
  <c r="AA794" i="9"/>
  <c r="AA795" i="9"/>
  <c r="AA796" i="9"/>
  <c r="AA797" i="9"/>
  <c r="AA798" i="9"/>
  <c r="AA799" i="9"/>
  <c r="AA800" i="9"/>
  <c r="AA801" i="9"/>
  <c r="AA802" i="9"/>
  <c r="AA803" i="9"/>
  <c r="AA804" i="9"/>
  <c r="AA805" i="9"/>
  <c r="AA806" i="9"/>
  <c r="AA807" i="9"/>
  <c r="AA808" i="9"/>
  <c r="AA809" i="9"/>
  <c r="AA810" i="9"/>
  <c r="AA811" i="9"/>
  <c r="AA812" i="9"/>
  <c r="AA813" i="9"/>
  <c r="AA814" i="9"/>
  <c r="AA815" i="9"/>
  <c r="AA816" i="9"/>
  <c r="AA817" i="9"/>
  <c r="AA818" i="9"/>
  <c r="AA819" i="9"/>
  <c r="AA820" i="9"/>
  <c r="AA821" i="9"/>
  <c r="AA822" i="9"/>
  <c r="AA823" i="9"/>
  <c r="AA824" i="9"/>
  <c r="AA825" i="9"/>
  <c r="AA826" i="9"/>
  <c r="AA827" i="9"/>
  <c r="AA828" i="9"/>
  <c r="AA829" i="9"/>
  <c r="AA830" i="9"/>
  <c r="AA831" i="9"/>
  <c r="AA832" i="9"/>
  <c r="AA833" i="9"/>
  <c r="AA834" i="9"/>
  <c r="AA835" i="9"/>
  <c r="AA836" i="9"/>
  <c r="AA837" i="9"/>
  <c r="AA838" i="9"/>
  <c r="AA839" i="9"/>
  <c r="AA840" i="9"/>
  <c r="AA841" i="9"/>
  <c r="AA842" i="9"/>
  <c r="AA843" i="9"/>
  <c r="AA844" i="9"/>
  <c r="AA845" i="9"/>
  <c r="AA846" i="9"/>
  <c r="AA847" i="9"/>
  <c r="AA848" i="9"/>
  <c r="AA849" i="9"/>
  <c r="AA850" i="9"/>
  <c r="AA851" i="9"/>
  <c r="AA852" i="9"/>
  <c r="AA853" i="9"/>
  <c r="AA854" i="9"/>
  <c r="AA855" i="9"/>
  <c r="AA856" i="9"/>
  <c r="AA857" i="9"/>
  <c r="AA858" i="9"/>
  <c r="AA859" i="9"/>
  <c r="AA860" i="9"/>
  <c r="AA861" i="9"/>
  <c r="AA862" i="9"/>
  <c r="AA863" i="9"/>
  <c r="AA864" i="9"/>
  <c r="AA865" i="9"/>
  <c r="AA866" i="9"/>
  <c r="AA867" i="9"/>
  <c r="AA868" i="9"/>
  <c r="AA869" i="9"/>
  <c r="AA870" i="9"/>
  <c r="AA871" i="9"/>
  <c r="AA872" i="9"/>
  <c r="AA873" i="9"/>
  <c r="AA874" i="9"/>
  <c r="AA875" i="9"/>
  <c r="AA876" i="9"/>
  <c r="AA877" i="9"/>
  <c r="AA878" i="9"/>
  <c r="AA879" i="9"/>
  <c r="AA880" i="9"/>
  <c r="AA881" i="9"/>
  <c r="AA882" i="9"/>
  <c r="AA883" i="9"/>
  <c r="AA884" i="9"/>
  <c r="AA885" i="9"/>
  <c r="AA886" i="9"/>
  <c r="AA887" i="9"/>
  <c r="AA888" i="9"/>
  <c r="AA889" i="9"/>
  <c r="AA890" i="9"/>
  <c r="AA891" i="9"/>
  <c r="AA892" i="9"/>
  <c r="AA893" i="9"/>
  <c r="AA894" i="9"/>
  <c r="AA895" i="9"/>
  <c r="AA896" i="9"/>
  <c r="AA897" i="9"/>
  <c r="AA898" i="9"/>
  <c r="AA899" i="9"/>
  <c r="AA900" i="9"/>
  <c r="AA901" i="9"/>
  <c r="AA902" i="9"/>
  <c r="AA903" i="9"/>
  <c r="AA904" i="9"/>
  <c r="AA905" i="9"/>
  <c r="AA906" i="9"/>
  <c r="AA907" i="9"/>
  <c r="AA908" i="9"/>
  <c r="AA909" i="9"/>
  <c r="AA910" i="9"/>
  <c r="AA911" i="9"/>
  <c r="AA912" i="9"/>
  <c r="AA913" i="9"/>
  <c r="AA914" i="9"/>
  <c r="AA915" i="9"/>
  <c r="AA916" i="9"/>
  <c r="AA917" i="9"/>
  <c r="AA918" i="9"/>
  <c r="AA919" i="9"/>
  <c r="AA920" i="9"/>
  <c r="AA921" i="9"/>
  <c r="AA922" i="9"/>
  <c r="AA923" i="9"/>
  <c r="AA924" i="9"/>
  <c r="AA925" i="9"/>
  <c r="AA926" i="9"/>
  <c r="AA927" i="9"/>
  <c r="AA928" i="9"/>
  <c r="AA929" i="9"/>
  <c r="AA930" i="9"/>
  <c r="AA931" i="9"/>
  <c r="AA932" i="9"/>
  <c r="AA933" i="9"/>
  <c r="AA934" i="9"/>
  <c r="AA935" i="9"/>
  <c r="AA936" i="9"/>
  <c r="AA937" i="9"/>
  <c r="AA938" i="9"/>
  <c r="AA939" i="9"/>
  <c r="AA940" i="9"/>
  <c r="AA941" i="9"/>
  <c r="AA942" i="9"/>
  <c r="AA943" i="9"/>
  <c r="AA944" i="9"/>
  <c r="AA945" i="9"/>
  <c r="AA946" i="9"/>
  <c r="AA947" i="9"/>
  <c r="AA948" i="9"/>
  <c r="AA949" i="9"/>
  <c r="AA950" i="9"/>
  <c r="AA951" i="9"/>
  <c r="AA952" i="9"/>
  <c r="AA953" i="9"/>
  <c r="AA954" i="9"/>
  <c r="AA955" i="9"/>
  <c r="AA956" i="9"/>
  <c r="AA957" i="9"/>
  <c r="AA958" i="9"/>
  <c r="AA959" i="9"/>
  <c r="AA960" i="9"/>
  <c r="AA961" i="9"/>
  <c r="AA962" i="9"/>
  <c r="AA963" i="9"/>
  <c r="AA964" i="9"/>
  <c r="AA965" i="9"/>
  <c r="AA966" i="9"/>
  <c r="AA967" i="9"/>
  <c r="AA968" i="9"/>
  <c r="AA969" i="9"/>
  <c r="AA970" i="9"/>
  <c r="AA971" i="9"/>
  <c r="AA972" i="9"/>
  <c r="AA973" i="9"/>
  <c r="AA974" i="9"/>
  <c r="AA975" i="9"/>
  <c r="AA976" i="9"/>
  <c r="AA977" i="9"/>
  <c r="AA978" i="9"/>
  <c r="AA979" i="9"/>
  <c r="AA980" i="9"/>
  <c r="AA981" i="9"/>
  <c r="AA982" i="9"/>
  <c r="AA983" i="9"/>
  <c r="AA984" i="9"/>
  <c r="AA985" i="9"/>
  <c r="AA986" i="9"/>
  <c r="AA987" i="9"/>
  <c r="AA988" i="9"/>
  <c r="AA989" i="9"/>
  <c r="AA990" i="9"/>
  <c r="AA991" i="9"/>
  <c r="AA992" i="9"/>
  <c r="AA993" i="9"/>
  <c r="AA994" i="9"/>
  <c r="AA995" i="9"/>
  <c r="AA996" i="9"/>
  <c r="AA997" i="9"/>
  <c r="AA998" i="9"/>
  <c r="AA999" i="9"/>
  <c r="AA1000" i="9"/>
  <c r="AA1001" i="9"/>
  <c r="AA1002" i="9"/>
  <c r="AA1003" i="9"/>
  <c r="AA1004" i="9"/>
  <c r="AA1005" i="9"/>
  <c r="AA1006" i="9"/>
  <c r="AA1007" i="9"/>
  <c r="AA1008" i="9"/>
  <c r="AA1009" i="9"/>
  <c r="AA1010" i="9"/>
  <c r="AA1011" i="9"/>
  <c r="AA1012" i="9"/>
  <c r="AA1013" i="9"/>
  <c r="AA1014" i="9"/>
  <c r="AA1015" i="9"/>
  <c r="AA1016" i="9"/>
  <c r="AA1017" i="9"/>
  <c r="AA1018" i="9"/>
  <c r="AA1019" i="9"/>
  <c r="AA1020" i="9"/>
  <c r="AA1021" i="9"/>
  <c r="AA1022" i="9"/>
  <c r="AA1023" i="9"/>
  <c r="AA1024" i="9"/>
  <c r="AA1025" i="9"/>
  <c r="AA1026" i="9"/>
  <c r="AA1027" i="9"/>
  <c r="AA1028" i="9"/>
  <c r="AA1029" i="9"/>
  <c r="AA1030" i="9"/>
  <c r="AA1031" i="9"/>
  <c r="AA1032" i="9"/>
  <c r="AA1033" i="9"/>
  <c r="AA1034" i="9"/>
  <c r="AA1035" i="9"/>
  <c r="AA1036" i="9"/>
  <c r="AA1037" i="9"/>
  <c r="AA1038" i="9"/>
  <c r="AA1039" i="9"/>
  <c r="AA1040" i="9"/>
  <c r="AA1041" i="9"/>
  <c r="AA1042" i="9"/>
  <c r="AA1043" i="9"/>
  <c r="AA1044" i="9"/>
  <c r="AA1045" i="9"/>
  <c r="AA1046" i="9"/>
  <c r="AA1047" i="9"/>
  <c r="AA1048" i="9"/>
  <c r="AA1049" i="9"/>
  <c r="AA1050" i="9"/>
  <c r="AA1051" i="9"/>
  <c r="AA1052" i="9"/>
  <c r="AA1053" i="9"/>
  <c r="AA1054" i="9"/>
  <c r="AA1055" i="9"/>
  <c r="AA1056" i="9"/>
  <c r="AA1057" i="9"/>
  <c r="AA1058" i="9"/>
  <c r="AA1059" i="9"/>
  <c r="AA1060" i="9"/>
  <c r="AA1061" i="9"/>
  <c r="AA1062" i="9"/>
  <c r="AA1063" i="9"/>
  <c r="AA1064" i="9"/>
  <c r="AA1065" i="9"/>
  <c r="AA1066" i="9"/>
  <c r="AA1067" i="9"/>
  <c r="AA1068" i="9"/>
  <c r="AA1069" i="9"/>
  <c r="AA1070" i="9"/>
  <c r="AA1071" i="9"/>
  <c r="AA1072" i="9"/>
  <c r="AA1073" i="9"/>
  <c r="AA1074" i="9"/>
  <c r="AA1075" i="9"/>
  <c r="AA1076" i="9"/>
  <c r="AA1077" i="9"/>
  <c r="AA1078" i="9"/>
  <c r="AA1079" i="9"/>
  <c r="AA1080" i="9"/>
  <c r="AA1081" i="9"/>
  <c r="AA1082" i="9"/>
  <c r="AA1083" i="9"/>
  <c r="AA1084" i="9"/>
  <c r="AA1085" i="9"/>
  <c r="AA1086" i="9"/>
  <c r="AA1087" i="9"/>
  <c r="AA1088" i="9"/>
  <c r="AA1089" i="9"/>
  <c r="AA1090" i="9"/>
  <c r="AA1091" i="9"/>
  <c r="AA1092" i="9"/>
  <c r="AA1093" i="9"/>
  <c r="AA1094" i="9"/>
  <c r="AA1095" i="9"/>
  <c r="AA1096" i="9"/>
  <c r="AA1097" i="9"/>
  <c r="AA1098" i="9"/>
  <c r="AA1099" i="9"/>
  <c r="AA1100" i="9"/>
  <c r="AA1101" i="9"/>
  <c r="AA1102" i="9"/>
  <c r="AA1103" i="9"/>
  <c r="AA1104" i="9"/>
  <c r="AA1105" i="9"/>
  <c r="AA1106" i="9"/>
  <c r="AA1107" i="9"/>
  <c r="AA1108" i="9"/>
  <c r="AA1109" i="9"/>
  <c r="AA1110" i="9"/>
  <c r="AA1111" i="9"/>
  <c r="AA1112" i="9"/>
  <c r="AA1113" i="9"/>
  <c r="AA1114" i="9"/>
  <c r="AA1115" i="9"/>
  <c r="AA1116" i="9"/>
  <c r="AA1117" i="9"/>
  <c r="AA1118" i="9"/>
  <c r="AA1119" i="9"/>
  <c r="AA1120" i="9"/>
  <c r="AA1121" i="9"/>
  <c r="AA1122" i="9"/>
  <c r="AA1123" i="9"/>
  <c r="AA1124" i="9"/>
  <c r="AA1125" i="9"/>
  <c r="AA1126" i="9"/>
  <c r="AA1127" i="9"/>
  <c r="AA1128" i="9"/>
  <c r="AA1129" i="9"/>
  <c r="AA1130" i="9"/>
  <c r="AA1131" i="9"/>
  <c r="AA1132" i="9"/>
  <c r="AA1133" i="9"/>
  <c r="AA1134" i="9"/>
  <c r="AA1135" i="9"/>
  <c r="AA1136" i="9"/>
  <c r="AA1137" i="9"/>
  <c r="AA1138" i="9"/>
  <c r="AA1139" i="9"/>
  <c r="AA1140" i="9"/>
  <c r="AA1141" i="9"/>
  <c r="AA1142" i="9"/>
  <c r="AA1143" i="9"/>
  <c r="AA1144" i="9"/>
  <c r="AA1145" i="9"/>
  <c r="AA1146" i="9"/>
  <c r="AA1147" i="9"/>
  <c r="AA1148" i="9"/>
  <c r="AA1149" i="9"/>
  <c r="AA1150" i="9"/>
  <c r="AA1151" i="9"/>
  <c r="AA1152" i="9"/>
  <c r="AA1153" i="9"/>
  <c r="AA1154" i="9"/>
  <c r="AA1155" i="9"/>
  <c r="AA1156" i="9"/>
  <c r="AA1157" i="9"/>
  <c r="AA1158" i="9"/>
  <c r="AA1159" i="9"/>
  <c r="AA1160" i="9"/>
  <c r="AA1161" i="9"/>
  <c r="AA1162" i="9"/>
  <c r="AA1163" i="9"/>
  <c r="AA1164" i="9"/>
  <c r="AA1165" i="9"/>
  <c r="AA1166" i="9"/>
  <c r="AA1167" i="9"/>
  <c r="AA1168" i="9"/>
  <c r="AA1169" i="9"/>
  <c r="AA1170" i="9"/>
  <c r="AA1171" i="9"/>
  <c r="AA1172" i="9"/>
  <c r="AA1173" i="9"/>
  <c r="AA1174" i="9"/>
  <c r="AA1175" i="9"/>
  <c r="AA1176" i="9"/>
  <c r="AA1177" i="9"/>
  <c r="AA1178" i="9"/>
  <c r="AA1179" i="9"/>
  <c r="AA1180" i="9"/>
  <c r="AA1181" i="9"/>
  <c r="AA1182" i="9"/>
  <c r="AA1183" i="9"/>
  <c r="AA1184" i="9"/>
  <c r="AA1185" i="9"/>
  <c r="AA1186" i="9"/>
  <c r="AA1187" i="9"/>
  <c r="AA1188" i="9"/>
  <c r="AA1189" i="9"/>
  <c r="AA1190" i="9"/>
  <c r="AA1191" i="9"/>
  <c r="AA1192" i="9"/>
  <c r="AA1193" i="9"/>
  <c r="AA1194" i="9"/>
  <c r="AA1195" i="9"/>
  <c r="AA1196" i="9"/>
  <c r="AA1197" i="9"/>
  <c r="AA1198" i="9"/>
  <c r="AA1199" i="9"/>
  <c r="AA1200" i="9"/>
  <c r="AA1201" i="9"/>
  <c r="AA1202" i="9"/>
  <c r="AA1203" i="9"/>
  <c r="AA1204" i="9"/>
  <c r="AA1205" i="9"/>
  <c r="AA1206" i="9"/>
  <c r="AA1207" i="9"/>
  <c r="AA1208" i="9"/>
  <c r="AA1209" i="9"/>
  <c r="AA1210" i="9"/>
  <c r="AA1211" i="9"/>
  <c r="AA1212" i="9"/>
  <c r="AA1213" i="9"/>
  <c r="AA1214" i="9"/>
  <c r="AA1215" i="9"/>
  <c r="AA1216" i="9"/>
  <c r="AA1217" i="9"/>
  <c r="AA1218" i="9"/>
  <c r="AA1219" i="9"/>
  <c r="AA1220" i="9"/>
  <c r="AA1221" i="9"/>
  <c r="AA1222" i="9"/>
  <c r="AA1223" i="9"/>
  <c r="AA1224" i="9"/>
  <c r="AA1225" i="9"/>
  <c r="AA1226" i="9"/>
  <c r="AA1227" i="9"/>
  <c r="AA1228" i="9"/>
  <c r="AA1229" i="9"/>
  <c r="AA1230" i="9"/>
  <c r="AA1231" i="9"/>
  <c r="AA1232" i="9"/>
  <c r="AA1233" i="9"/>
  <c r="AA1234" i="9"/>
  <c r="AA1235" i="9"/>
  <c r="AA1236" i="9"/>
  <c r="AA1237" i="9"/>
  <c r="AA1238" i="9"/>
  <c r="AA1239" i="9"/>
  <c r="AA1240" i="9"/>
  <c r="AA1241" i="9"/>
  <c r="AA1242" i="9"/>
  <c r="AA1243" i="9"/>
  <c r="AA1244" i="9"/>
  <c r="AA1245" i="9"/>
  <c r="AA1246" i="9"/>
  <c r="AA1247" i="9"/>
  <c r="AA1248" i="9"/>
  <c r="AA1249" i="9"/>
  <c r="AA1250" i="9"/>
  <c r="AA1251" i="9"/>
  <c r="AA1252" i="9"/>
  <c r="AA1253" i="9"/>
  <c r="AA1254" i="9"/>
  <c r="AA1255" i="9"/>
  <c r="AA1256" i="9"/>
  <c r="AA1257" i="9"/>
  <c r="AA1258" i="9"/>
  <c r="AA1259" i="9"/>
  <c r="AA1260" i="9"/>
  <c r="AA1261" i="9"/>
  <c r="AA1262" i="9"/>
  <c r="AA1263" i="9"/>
  <c r="AA1264" i="9"/>
  <c r="AA1265" i="9"/>
  <c r="AA1266" i="9"/>
  <c r="AA1267" i="9"/>
  <c r="AA1268" i="9"/>
  <c r="AA1269" i="9"/>
  <c r="AA1270" i="9"/>
  <c r="AA1271" i="9"/>
  <c r="AA1272" i="9"/>
  <c r="AA1273" i="9"/>
  <c r="AA1274" i="9"/>
  <c r="AA1275" i="9"/>
  <c r="AA1276" i="9"/>
  <c r="AA1277" i="9"/>
  <c r="AA1278" i="9"/>
  <c r="AA1279" i="9"/>
  <c r="AA1280" i="9"/>
  <c r="AA1281" i="9"/>
  <c r="AA1282" i="9"/>
  <c r="AA1283" i="9"/>
  <c r="AA1284" i="9"/>
  <c r="AA1285" i="9"/>
  <c r="AA1286" i="9"/>
  <c r="AA1287" i="9"/>
  <c r="AA1288" i="9"/>
  <c r="AA1289" i="9"/>
  <c r="AA1290" i="9"/>
  <c r="AA1291" i="9"/>
  <c r="AA1292" i="9"/>
  <c r="AA1293" i="9"/>
  <c r="AA1294" i="9"/>
  <c r="AA1295" i="9"/>
  <c r="AA1296" i="9"/>
  <c r="AA1297" i="9"/>
  <c r="AA1298" i="9"/>
  <c r="AA1299" i="9"/>
  <c r="AA1300" i="9"/>
  <c r="AA1301" i="9"/>
  <c r="AA1302" i="9"/>
  <c r="AA1303" i="9"/>
  <c r="AA1304" i="9"/>
  <c r="AA1305" i="9"/>
  <c r="AA1306" i="9"/>
  <c r="AA1307" i="9"/>
  <c r="AA1308" i="9"/>
  <c r="AA1309" i="9"/>
  <c r="AA1310" i="9"/>
  <c r="AA1311" i="9"/>
  <c r="AA1312" i="9"/>
  <c r="AA1313" i="9"/>
  <c r="AA1314" i="9"/>
  <c r="AA1315" i="9"/>
  <c r="AA1316" i="9"/>
  <c r="AA1317" i="9"/>
  <c r="AA1318" i="9"/>
  <c r="AA1319" i="9"/>
  <c r="AA1320" i="9"/>
  <c r="AA1321" i="9"/>
  <c r="AA1322" i="9"/>
  <c r="AA1323" i="9"/>
  <c r="AA1324" i="9"/>
  <c r="AA1325" i="9"/>
  <c r="AA1326" i="9"/>
  <c r="AA1327" i="9"/>
  <c r="AA1328" i="9"/>
  <c r="AA1329" i="9"/>
  <c r="AA1330" i="9"/>
  <c r="AA1331" i="9"/>
  <c r="AA1332" i="9"/>
  <c r="AA1333" i="9"/>
  <c r="AA1334" i="9"/>
  <c r="AA1335" i="9"/>
  <c r="AA1336" i="9"/>
  <c r="AA1337" i="9"/>
  <c r="AA1338" i="9"/>
  <c r="AA1339" i="9"/>
  <c r="AA1340" i="9"/>
  <c r="AA1341" i="9"/>
  <c r="AA1342" i="9"/>
  <c r="AA1343" i="9"/>
  <c r="AA1344" i="9"/>
  <c r="AA1345" i="9"/>
  <c r="AA1346" i="9"/>
  <c r="AA1347" i="9"/>
  <c r="AA1348" i="9"/>
  <c r="AA1349" i="9"/>
  <c r="AA1350" i="9"/>
  <c r="AA1351" i="9"/>
  <c r="AA1352" i="9"/>
  <c r="AA1353" i="9"/>
  <c r="AA1354" i="9"/>
  <c r="AA1355" i="9"/>
  <c r="AA1356" i="9"/>
  <c r="AA1357" i="9"/>
  <c r="AA1358" i="9"/>
  <c r="AA1359" i="9"/>
  <c r="AA1360" i="9"/>
  <c r="AA1361" i="9"/>
  <c r="AA1362" i="9"/>
  <c r="AA1363" i="9"/>
  <c r="AA1364" i="9"/>
  <c r="AA1365" i="9"/>
  <c r="AA1366" i="9"/>
  <c r="AA1367" i="9"/>
  <c r="AA1368" i="9"/>
  <c r="AA1369" i="9"/>
  <c r="AA1370" i="9"/>
  <c r="AA1371" i="9"/>
  <c r="AA1372" i="9"/>
  <c r="AA1373" i="9"/>
  <c r="AA1374" i="9"/>
  <c r="AA1375" i="9"/>
  <c r="AA1376" i="9"/>
  <c r="AA1377" i="9"/>
  <c r="AA1378" i="9"/>
  <c r="AA1379" i="9"/>
  <c r="AA1380" i="9"/>
  <c r="AA1381" i="9"/>
  <c r="AA1382" i="9"/>
  <c r="AA1383" i="9"/>
  <c r="AA1384" i="9"/>
  <c r="AA1385" i="9"/>
  <c r="AA1386" i="9"/>
  <c r="AA1387" i="9"/>
  <c r="AA1388" i="9"/>
  <c r="AA1389" i="9"/>
  <c r="AA1390" i="9"/>
  <c r="AA1391" i="9"/>
  <c r="AA1392" i="9"/>
  <c r="AA1393" i="9"/>
  <c r="AA1394" i="9"/>
  <c r="AA1395" i="9"/>
  <c r="AA1396" i="9"/>
  <c r="AA1397" i="9"/>
  <c r="AA1398" i="9"/>
  <c r="AA1399" i="9"/>
  <c r="AA1400" i="9"/>
  <c r="AA1401" i="9"/>
  <c r="AA1402" i="9"/>
  <c r="AA1403" i="9"/>
  <c r="AA1404" i="9"/>
  <c r="AA1405" i="9"/>
  <c r="AA1406" i="9"/>
  <c r="AA1407" i="9"/>
  <c r="AA1408" i="9"/>
  <c r="AA1409" i="9"/>
  <c r="AA1410" i="9"/>
  <c r="AA1411" i="9"/>
  <c r="AA1412" i="9"/>
  <c r="AA1413" i="9"/>
  <c r="AA1414" i="9"/>
  <c r="AA1415" i="9"/>
  <c r="AA1416" i="9"/>
  <c r="AA1417" i="9"/>
  <c r="AA1418" i="9"/>
  <c r="AA1419" i="9"/>
  <c r="AA1420" i="9"/>
  <c r="AA1421" i="9"/>
  <c r="AA1422" i="9"/>
  <c r="AA1423" i="9"/>
  <c r="AA1424" i="9"/>
  <c r="AA1425" i="9"/>
  <c r="AA1426" i="9"/>
  <c r="AA1427" i="9"/>
  <c r="AA1428" i="9"/>
  <c r="AA1429" i="9"/>
  <c r="AA1430" i="9"/>
  <c r="AA1431" i="9"/>
  <c r="AA1432" i="9"/>
  <c r="AA1433" i="9"/>
  <c r="AA1434" i="9"/>
  <c r="AA1435" i="9"/>
  <c r="AA1436" i="9"/>
  <c r="AA1437" i="9"/>
  <c r="AA1438" i="9"/>
  <c r="AA1439" i="9"/>
  <c r="AA1440" i="9"/>
  <c r="AA1441" i="9"/>
  <c r="AA1442" i="9"/>
  <c r="AA1443" i="9"/>
  <c r="AA1444" i="9"/>
  <c r="AA1445" i="9"/>
  <c r="AA1446" i="9"/>
  <c r="AA1447" i="9"/>
  <c r="AA1448" i="9"/>
  <c r="AA1449" i="9"/>
  <c r="AA1450" i="9"/>
  <c r="AA1451" i="9"/>
  <c r="AA1452" i="9"/>
  <c r="AA1453" i="9"/>
  <c r="AA1454" i="9"/>
  <c r="AA1455" i="9"/>
  <c r="AA1456" i="9"/>
  <c r="AA1457" i="9"/>
  <c r="AA1458" i="9"/>
  <c r="AA1459" i="9"/>
  <c r="AA1460" i="9"/>
  <c r="AA1461" i="9"/>
  <c r="AA1462" i="9"/>
  <c r="AA1463" i="9"/>
  <c r="AA1464" i="9"/>
  <c r="AA1465" i="9"/>
  <c r="AA1466" i="9"/>
  <c r="AA1467" i="9"/>
  <c r="AA1468" i="9"/>
  <c r="AA1469" i="9"/>
  <c r="AA1470" i="9"/>
  <c r="AA1471" i="9"/>
  <c r="AA1472" i="9"/>
  <c r="AA1473" i="9"/>
  <c r="AA1474" i="9"/>
  <c r="AA1475" i="9"/>
  <c r="AA1476" i="9"/>
  <c r="AA1477" i="9"/>
  <c r="AA1478" i="9"/>
  <c r="AA1479" i="9"/>
  <c r="AA1480" i="9"/>
  <c r="AA1481" i="9"/>
  <c r="AA1482" i="9"/>
  <c r="AA1483" i="9"/>
  <c r="AA1484" i="9"/>
  <c r="AA1485" i="9"/>
  <c r="AA1486" i="9"/>
  <c r="AA1487" i="9"/>
  <c r="AA1488" i="9"/>
  <c r="AA1489" i="9"/>
  <c r="AA1490" i="9"/>
  <c r="AA1491" i="9"/>
  <c r="AA1492" i="9"/>
  <c r="AA1493" i="9"/>
  <c r="AA1494" i="9"/>
  <c r="AA1495" i="9"/>
  <c r="AA1496" i="9"/>
  <c r="AA1497" i="9"/>
  <c r="AA1498" i="9"/>
  <c r="AA1499" i="9"/>
  <c r="AA1500" i="9"/>
  <c r="AA1501" i="9"/>
  <c r="AA1502" i="9"/>
  <c r="AA1503" i="9"/>
  <c r="AA1504" i="9"/>
  <c r="AA1505" i="9"/>
  <c r="AA1506" i="9"/>
  <c r="AA1507" i="9"/>
  <c r="AA1508" i="9"/>
  <c r="AA1509" i="9"/>
  <c r="AA1510" i="9"/>
  <c r="AA1511" i="9"/>
  <c r="AA1512" i="9"/>
  <c r="AA1513" i="9"/>
  <c r="AA1514" i="9"/>
  <c r="AA1515" i="9"/>
  <c r="AA1516" i="9"/>
  <c r="AA1517" i="9"/>
  <c r="AA1518" i="9"/>
  <c r="AA1519" i="9"/>
  <c r="AA1520" i="9"/>
  <c r="AA1521" i="9"/>
  <c r="AA1522" i="9"/>
  <c r="AA1523" i="9"/>
  <c r="AA1524" i="9"/>
  <c r="AA1525" i="9"/>
  <c r="AA1526" i="9"/>
  <c r="AA1527" i="9"/>
  <c r="AA1528" i="9"/>
  <c r="AA1529" i="9"/>
  <c r="AA1530" i="9"/>
  <c r="AA1531" i="9"/>
  <c r="AA1532" i="9"/>
  <c r="AA1533" i="9"/>
  <c r="AA1534" i="9"/>
  <c r="AA1535" i="9"/>
  <c r="AA1536" i="9"/>
  <c r="AA1537" i="9"/>
  <c r="AA1538" i="9"/>
  <c r="AA1539" i="9"/>
  <c r="AA1540" i="9"/>
  <c r="AA1541" i="9"/>
  <c r="AA1542" i="9"/>
  <c r="AA1543" i="9"/>
  <c r="AA1544" i="9"/>
  <c r="AA1545" i="9"/>
  <c r="AA1546" i="9"/>
  <c r="AA1547" i="9"/>
  <c r="AA1548" i="9"/>
  <c r="AA1549" i="9"/>
  <c r="AA1550" i="9"/>
  <c r="AA1551" i="9"/>
  <c r="AA1552" i="9"/>
  <c r="AA1553" i="9"/>
  <c r="AA1554" i="9"/>
  <c r="AA1555" i="9"/>
  <c r="AA1556" i="9"/>
  <c r="AA1557" i="9"/>
  <c r="AA1558" i="9"/>
  <c r="AA1559" i="9"/>
  <c r="AA1560" i="9"/>
  <c r="AA1561" i="9"/>
  <c r="AA1562" i="9"/>
  <c r="AA1563" i="9"/>
  <c r="AA1564" i="9"/>
  <c r="AA1565" i="9"/>
  <c r="AA1566" i="9"/>
  <c r="AA1567" i="9"/>
  <c r="AA1568" i="9"/>
  <c r="AA1569" i="9"/>
  <c r="AA1570" i="9"/>
  <c r="AA1571" i="9"/>
  <c r="AA1572" i="9"/>
  <c r="AA1573" i="9"/>
  <c r="AA1574" i="9"/>
  <c r="AA1575" i="9"/>
  <c r="AA1576" i="9"/>
  <c r="AA1577" i="9"/>
  <c r="AA1578" i="9"/>
  <c r="AA1579" i="9"/>
  <c r="AA1580" i="9"/>
  <c r="AA1581" i="9"/>
  <c r="AA1582" i="9"/>
  <c r="AA1583" i="9"/>
  <c r="AA1584" i="9"/>
  <c r="AA1585" i="9"/>
  <c r="AA1586" i="9"/>
  <c r="AA1587" i="9"/>
  <c r="AA1588" i="9"/>
  <c r="AA1589" i="9"/>
  <c r="AA1590" i="9"/>
  <c r="AA1591" i="9"/>
  <c r="AA1592" i="9"/>
  <c r="AA1593" i="9"/>
  <c r="AA1594" i="9"/>
  <c r="AA1595" i="9"/>
  <c r="AA1596" i="9"/>
  <c r="AA1597" i="9"/>
  <c r="AA1598" i="9"/>
  <c r="AA1599" i="9"/>
  <c r="AA1600" i="9"/>
  <c r="AA1601" i="9"/>
  <c r="AA1602" i="9"/>
  <c r="AA1603" i="9"/>
  <c r="AA1604" i="9"/>
  <c r="AA1605" i="9"/>
  <c r="AA1606" i="9"/>
  <c r="AA1607" i="9"/>
  <c r="AA1608" i="9"/>
  <c r="AA1609" i="9"/>
  <c r="AA1610" i="9"/>
  <c r="AA1611" i="9"/>
  <c r="AA1612" i="9"/>
  <c r="AA1613" i="9"/>
  <c r="AA1614" i="9"/>
  <c r="AA1615" i="9"/>
  <c r="AA1616" i="9"/>
  <c r="AA1617" i="9"/>
  <c r="AA1618" i="9"/>
  <c r="AA1619" i="9"/>
  <c r="AA1620" i="9"/>
  <c r="AA1621" i="9"/>
  <c r="AA1622" i="9"/>
  <c r="AA1623" i="9"/>
  <c r="AA1624" i="9"/>
  <c r="AA1625" i="9"/>
  <c r="AA1626" i="9"/>
  <c r="AA1627" i="9"/>
  <c r="AA1628" i="9"/>
  <c r="AA1629" i="9"/>
  <c r="AA1630" i="9"/>
  <c r="AA1631" i="9"/>
  <c r="AA1632" i="9"/>
  <c r="AA1633" i="9"/>
  <c r="AA1634" i="9"/>
  <c r="AA1635" i="9"/>
  <c r="AA1636" i="9"/>
  <c r="AA1637" i="9"/>
  <c r="AA1638" i="9"/>
  <c r="AA1639" i="9"/>
  <c r="AA1640" i="9"/>
  <c r="AA1641" i="9"/>
  <c r="AA1642" i="9"/>
  <c r="AA1643" i="9"/>
  <c r="AA1644" i="9"/>
  <c r="AA1645" i="9"/>
  <c r="AA1646" i="9"/>
  <c r="AA1647" i="9"/>
  <c r="AA1648" i="9"/>
  <c r="AA1649" i="9"/>
  <c r="AA1650" i="9"/>
  <c r="AA1651" i="9"/>
  <c r="AA1652" i="9"/>
  <c r="AA1653" i="9"/>
  <c r="AA1654" i="9"/>
  <c r="AA1655" i="9"/>
  <c r="AA1656" i="9"/>
  <c r="AA1657" i="9"/>
  <c r="AA1658" i="9"/>
  <c r="AA1659" i="9"/>
  <c r="AA1660" i="9"/>
  <c r="AA1661" i="9"/>
  <c r="AA1662" i="9"/>
  <c r="AA1663" i="9"/>
  <c r="AA1664" i="9"/>
  <c r="AA1665" i="9"/>
  <c r="AA1666" i="9"/>
  <c r="AA1667" i="9"/>
  <c r="AA1668" i="9"/>
  <c r="AA1669" i="9"/>
  <c r="AA1670" i="9"/>
  <c r="AA1671" i="9"/>
  <c r="AA1672" i="9"/>
  <c r="AA1673" i="9"/>
  <c r="AA1674" i="9"/>
  <c r="AA1675" i="9"/>
  <c r="AA1676" i="9"/>
  <c r="AA1677" i="9"/>
  <c r="AA1678" i="9"/>
  <c r="AA1679" i="9"/>
  <c r="AA1680" i="9"/>
  <c r="AA1681" i="9"/>
  <c r="AA1682" i="9"/>
  <c r="AA1683" i="9"/>
  <c r="AA1684" i="9"/>
  <c r="AA1685" i="9"/>
  <c r="AA1686" i="9"/>
  <c r="AA1687" i="9"/>
  <c r="AA1688" i="9"/>
  <c r="AA1689" i="9"/>
  <c r="AA1690" i="9"/>
  <c r="AA1691" i="9"/>
  <c r="AA1692" i="9"/>
  <c r="AA1693" i="9"/>
  <c r="AA1694" i="9"/>
  <c r="AA1695" i="9"/>
  <c r="AA1696" i="9"/>
  <c r="AA1697" i="9"/>
  <c r="AA1698" i="9"/>
  <c r="AA1699" i="9"/>
  <c r="AA1700" i="9"/>
  <c r="AA1701" i="9"/>
  <c r="AA1702" i="9"/>
  <c r="AA1703" i="9"/>
  <c r="AA1704" i="9"/>
  <c r="AA1705" i="9"/>
  <c r="AA1706" i="9"/>
  <c r="AA1707" i="9"/>
  <c r="AA1708" i="9"/>
  <c r="AA1709" i="9"/>
  <c r="AA1710" i="9"/>
  <c r="AA1711" i="9"/>
  <c r="AA1712" i="9"/>
  <c r="AA1713" i="9"/>
  <c r="AA1714" i="9"/>
  <c r="AA1715" i="9"/>
  <c r="AA1716" i="9"/>
  <c r="AA1717" i="9"/>
  <c r="AA1718" i="9"/>
  <c r="AA1719" i="9"/>
  <c r="AA1720" i="9"/>
  <c r="AA1721" i="9"/>
  <c r="AA1722" i="9"/>
  <c r="AA1723" i="9"/>
  <c r="AA1724" i="9"/>
  <c r="AA1725" i="9"/>
  <c r="AA1726" i="9"/>
  <c r="AA1727" i="9"/>
  <c r="AA1728" i="9"/>
  <c r="AA1729" i="9"/>
  <c r="AA1730" i="9"/>
  <c r="AA1731" i="9"/>
  <c r="AA1732" i="9"/>
  <c r="AA1733" i="9"/>
  <c r="AA1734" i="9"/>
  <c r="AA1735" i="9"/>
  <c r="AA1736" i="9"/>
  <c r="AA1737" i="9"/>
  <c r="AA1738" i="9"/>
  <c r="AA1739" i="9"/>
  <c r="AA1740" i="9"/>
  <c r="AA1741" i="9"/>
  <c r="AA1742" i="9"/>
  <c r="AA1743" i="9"/>
  <c r="AA1744" i="9"/>
  <c r="AA1745" i="9"/>
  <c r="AA1746" i="9"/>
  <c r="AA1747" i="9"/>
  <c r="AA1748" i="9"/>
  <c r="AA1749" i="9"/>
  <c r="AA1750" i="9"/>
  <c r="AA1751" i="9"/>
  <c r="AA1752" i="9"/>
  <c r="AA1753" i="9"/>
  <c r="AA1754" i="9"/>
  <c r="AA1755" i="9"/>
  <c r="AA1756" i="9"/>
  <c r="AA1757" i="9"/>
  <c r="AA1758" i="9"/>
  <c r="AA1759" i="9"/>
  <c r="AA1760" i="9"/>
  <c r="AA1761" i="9"/>
  <c r="AA1762" i="9"/>
  <c r="AA1763" i="9"/>
  <c r="AA1764" i="9"/>
  <c r="AA1765" i="9"/>
  <c r="AA1766" i="9"/>
  <c r="AA1767" i="9"/>
  <c r="AA1768" i="9"/>
  <c r="AA1769" i="9"/>
  <c r="AA1770" i="9"/>
  <c r="AA1771" i="9"/>
  <c r="AA1772" i="9"/>
  <c r="AA1773" i="9"/>
  <c r="AA1774" i="9"/>
  <c r="AA1775" i="9"/>
  <c r="AA1776" i="9"/>
  <c r="AA1777" i="9"/>
  <c r="AA1778" i="9"/>
  <c r="AA1779" i="9"/>
  <c r="AA1780" i="9"/>
  <c r="AA1781" i="9"/>
  <c r="AA1782" i="9"/>
  <c r="AA1783" i="9"/>
  <c r="AA1784" i="9"/>
  <c r="AA1785" i="9"/>
  <c r="AA1786" i="9"/>
  <c r="AA1787" i="9"/>
  <c r="AA1788" i="9"/>
  <c r="AA1789" i="9"/>
  <c r="AA1790" i="9"/>
  <c r="AA1791" i="9"/>
  <c r="AA1792" i="9"/>
  <c r="AA1793" i="9"/>
  <c r="AA1794" i="9"/>
  <c r="AA1795" i="9"/>
  <c r="AA1796" i="9"/>
  <c r="AA1797" i="9"/>
  <c r="AA1798" i="9"/>
  <c r="AA1799" i="9"/>
  <c r="AA1800" i="9"/>
  <c r="AA1801" i="9"/>
  <c r="AA1802" i="9"/>
  <c r="AA1803" i="9"/>
  <c r="AA1804" i="9"/>
  <c r="AA1805" i="9"/>
  <c r="AA1806" i="9"/>
  <c r="AA1807" i="9"/>
  <c r="AA1808" i="9"/>
  <c r="AA1809" i="9"/>
  <c r="AA1810" i="9"/>
  <c r="AA1811" i="9"/>
  <c r="AA1812" i="9"/>
  <c r="AA1813" i="9"/>
  <c r="AA1814" i="9"/>
  <c r="AA1815" i="9"/>
  <c r="AA1816" i="9"/>
  <c r="AA1817" i="9"/>
  <c r="AA1818" i="9"/>
  <c r="AA1819" i="9"/>
  <c r="AA1820" i="9"/>
  <c r="AA1821" i="9"/>
  <c r="AA1822" i="9"/>
  <c r="AA1823" i="9"/>
  <c r="AA1824" i="9"/>
  <c r="AA1825" i="9"/>
  <c r="AA1826" i="9"/>
  <c r="AA1827" i="9"/>
  <c r="AA1828" i="9"/>
  <c r="AA1829" i="9"/>
  <c r="AA1830" i="9"/>
  <c r="AA1831" i="9"/>
  <c r="AA1832" i="9"/>
  <c r="AA1833" i="9"/>
  <c r="AA1834" i="9"/>
  <c r="AA1835" i="9"/>
  <c r="AA1836" i="9"/>
  <c r="AA1837" i="9"/>
  <c r="AA1838" i="9"/>
  <c r="AA1839" i="9"/>
  <c r="AA1840" i="9"/>
  <c r="AA1841" i="9"/>
  <c r="AA1842" i="9"/>
  <c r="AA1843" i="9"/>
  <c r="AA1844" i="9"/>
  <c r="AA1845" i="9"/>
  <c r="AA1846" i="9"/>
  <c r="AA1847" i="9"/>
  <c r="AA1848" i="9"/>
  <c r="AA1849" i="9"/>
  <c r="AA1850" i="9"/>
  <c r="AA1851" i="9"/>
  <c r="AA1852" i="9"/>
  <c r="AA1853" i="9"/>
  <c r="AA1854" i="9"/>
  <c r="AA1855" i="9"/>
  <c r="AA1856" i="9"/>
  <c r="AA1857" i="9"/>
  <c r="AA1858" i="9"/>
  <c r="AA1859" i="9"/>
  <c r="AA1860" i="9"/>
  <c r="AA1861" i="9"/>
  <c r="AA1862" i="9"/>
  <c r="AA1863" i="9"/>
  <c r="AA1864" i="9"/>
  <c r="AA1865" i="9"/>
  <c r="AA1866" i="9"/>
  <c r="AA1867" i="9"/>
  <c r="AA1868" i="9"/>
  <c r="AA1869" i="9"/>
  <c r="AA1870" i="9"/>
  <c r="AA1871" i="9"/>
  <c r="AA1872" i="9"/>
  <c r="AA1873" i="9"/>
  <c r="AA1874" i="9"/>
  <c r="AA1875" i="9"/>
  <c r="AA1876" i="9"/>
  <c r="AA1877" i="9"/>
  <c r="AA1878" i="9"/>
  <c r="AA1879" i="9"/>
  <c r="AA1880" i="9"/>
  <c r="AA1881" i="9"/>
  <c r="AA1882" i="9"/>
  <c r="AA1883" i="9"/>
  <c r="AA1884" i="9"/>
  <c r="AA1885" i="9"/>
  <c r="AA1886" i="9"/>
  <c r="AA1887" i="9"/>
  <c r="AA1888" i="9"/>
  <c r="AA1889" i="9"/>
  <c r="AA1890" i="9"/>
  <c r="AA1891" i="9"/>
  <c r="AA1892" i="9"/>
  <c r="AA1893" i="9"/>
  <c r="AA1894" i="9"/>
  <c r="AA1895" i="9"/>
  <c r="AA1896" i="9"/>
  <c r="AA1897" i="9"/>
  <c r="AA1898" i="9"/>
  <c r="AA1899" i="9"/>
  <c r="AA1900" i="9"/>
  <c r="AA1901" i="9"/>
  <c r="AA1902" i="9"/>
  <c r="AA1903" i="9"/>
  <c r="AA1904" i="9"/>
  <c r="AA1905" i="9"/>
  <c r="AA1906" i="9"/>
  <c r="AA1907" i="9"/>
  <c r="AA1908" i="9"/>
  <c r="AA1909" i="9"/>
  <c r="AA1910" i="9"/>
  <c r="AA1911" i="9"/>
  <c r="AA1912" i="9"/>
  <c r="AA1913" i="9"/>
  <c r="AA1914" i="9"/>
  <c r="AA1915" i="9"/>
  <c r="AA1916" i="9"/>
  <c r="AA1917" i="9"/>
  <c r="AA1918" i="9"/>
  <c r="AA1919" i="9"/>
  <c r="AA1920" i="9"/>
  <c r="AA1921" i="9"/>
  <c r="AA1922" i="9"/>
  <c r="AA1923" i="9"/>
  <c r="AA1924" i="9"/>
  <c r="AA1925" i="9"/>
  <c r="AA1926" i="9"/>
  <c r="AA1927" i="9"/>
  <c r="AA1928" i="9"/>
  <c r="AA1929" i="9"/>
  <c r="AA1930" i="9"/>
  <c r="AA1931" i="9"/>
  <c r="AA1932" i="9"/>
  <c r="AA1933" i="9"/>
  <c r="AA1934" i="9"/>
  <c r="AA1935" i="9"/>
  <c r="AA1936" i="9"/>
  <c r="AA1937" i="9"/>
  <c r="AA1938" i="9"/>
  <c r="AA1939" i="9"/>
  <c r="AA1940" i="9"/>
  <c r="AA1941" i="9"/>
  <c r="AA1942" i="9"/>
  <c r="AA1943" i="9"/>
  <c r="AA1944" i="9"/>
  <c r="AA1945" i="9"/>
  <c r="AA1946" i="9"/>
  <c r="AA1947" i="9"/>
  <c r="AA1948" i="9"/>
  <c r="AA1949" i="9"/>
  <c r="AA1950" i="9"/>
  <c r="AA1951" i="9"/>
  <c r="AA1952" i="9"/>
  <c r="AA1953" i="9"/>
  <c r="AA1954" i="9"/>
  <c r="AA1955" i="9"/>
  <c r="AA1956" i="9"/>
  <c r="AA1957" i="9"/>
  <c r="AA1958" i="9"/>
  <c r="AA1959" i="9"/>
  <c r="AA1960" i="9"/>
  <c r="AA1961" i="9"/>
  <c r="AA1962" i="9"/>
  <c r="AA1963" i="9"/>
  <c r="AA1964" i="9"/>
  <c r="AA1965" i="9"/>
  <c r="AA1966" i="9"/>
  <c r="AA1967" i="9"/>
  <c r="AA1968" i="9"/>
  <c r="AA1969" i="9"/>
  <c r="AA1970" i="9"/>
  <c r="AA1971" i="9"/>
  <c r="AA1972" i="9"/>
  <c r="AA1973" i="9"/>
  <c r="AA1974" i="9"/>
  <c r="AA1975" i="9"/>
  <c r="AA1976" i="9"/>
  <c r="AA1977" i="9"/>
  <c r="AA1978" i="9"/>
  <c r="AA1979" i="9"/>
  <c r="AA1980" i="9"/>
  <c r="AA1981" i="9"/>
  <c r="AA1982" i="9"/>
  <c r="AA1983" i="9"/>
  <c r="AA1984" i="9"/>
  <c r="AA1985" i="9"/>
  <c r="AA1986" i="9"/>
  <c r="AA1987" i="9"/>
  <c r="AA1988" i="9"/>
  <c r="AA1989" i="9"/>
  <c r="AA1990" i="9"/>
  <c r="AA1991" i="9"/>
  <c r="AA1992" i="9"/>
  <c r="AA1993" i="9"/>
  <c r="AA1994" i="9"/>
  <c r="AA1995" i="9"/>
  <c r="AA1996" i="9"/>
  <c r="AA1997" i="9"/>
  <c r="AA1998" i="9"/>
  <c r="AA1999" i="9"/>
  <c r="AA2000" i="9"/>
  <c r="AA2001" i="9"/>
  <c r="Z2" i="9"/>
  <c r="Z3" i="9"/>
  <c r="Z4" i="9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3" i="9"/>
  <c r="Z94" i="9"/>
  <c r="Z95" i="9"/>
  <c r="Z96" i="9"/>
  <c r="Z97" i="9"/>
  <c r="Z98" i="9"/>
  <c r="Z99" i="9"/>
  <c r="Z100" i="9"/>
  <c r="Z101" i="9"/>
  <c r="Z102" i="9"/>
  <c r="Z103" i="9"/>
  <c r="Z104" i="9"/>
  <c r="Z105" i="9"/>
  <c r="Z106" i="9"/>
  <c r="Z107" i="9"/>
  <c r="Z108" i="9"/>
  <c r="Z109" i="9"/>
  <c r="Z110" i="9"/>
  <c r="Z111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Z133" i="9"/>
  <c r="Z134" i="9"/>
  <c r="Z135" i="9"/>
  <c r="Z136" i="9"/>
  <c r="Z137" i="9"/>
  <c r="Z138" i="9"/>
  <c r="Z139" i="9"/>
  <c r="Z140" i="9"/>
  <c r="Z141" i="9"/>
  <c r="Z142" i="9"/>
  <c r="Z143" i="9"/>
  <c r="Z144" i="9"/>
  <c r="Z145" i="9"/>
  <c r="Z146" i="9"/>
  <c r="Z147" i="9"/>
  <c r="Z148" i="9"/>
  <c r="Z149" i="9"/>
  <c r="Z150" i="9"/>
  <c r="Z151" i="9"/>
  <c r="Z152" i="9"/>
  <c r="Z153" i="9"/>
  <c r="Z154" i="9"/>
  <c r="Z155" i="9"/>
  <c r="Z156" i="9"/>
  <c r="Z157" i="9"/>
  <c r="Z158" i="9"/>
  <c r="Z159" i="9"/>
  <c r="Z160" i="9"/>
  <c r="Z161" i="9"/>
  <c r="Z162" i="9"/>
  <c r="Z163" i="9"/>
  <c r="Z164" i="9"/>
  <c r="Z165" i="9"/>
  <c r="Z166" i="9"/>
  <c r="Z167" i="9"/>
  <c r="Z168" i="9"/>
  <c r="Z169" i="9"/>
  <c r="Z170" i="9"/>
  <c r="Z171" i="9"/>
  <c r="Z172" i="9"/>
  <c r="Z173" i="9"/>
  <c r="Z174" i="9"/>
  <c r="Z175" i="9"/>
  <c r="Z176" i="9"/>
  <c r="Z177" i="9"/>
  <c r="Z178" i="9"/>
  <c r="Z179" i="9"/>
  <c r="Z180" i="9"/>
  <c r="Z181" i="9"/>
  <c r="Z182" i="9"/>
  <c r="Z183" i="9"/>
  <c r="Z184" i="9"/>
  <c r="Z185" i="9"/>
  <c r="Z186" i="9"/>
  <c r="Z187" i="9"/>
  <c r="Z188" i="9"/>
  <c r="Z189" i="9"/>
  <c r="Z190" i="9"/>
  <c r="Z191" i="9"/>
  <c r="Z192" i="9"/>
  <c r="Z193" i="9"/>
  <c r="Z194" i="9"/>
  <c r="Z195" i="9"/>
  <c r="Z196" i="9"/>
  <c r="Z197" i="9"/>
  <c r="Z198" i="9"/>
  <c r="Z199" i="9"/>
  <c r="Z200" i="9"/>
  <c r="Z201" i="9"/>
  <c r="Z202" i="9"/>
  <c r="Z203" i="9"/>
  <c r="Z204" i="9"/>
  <c r="Z205" i="9"/>
  <c r="Z206" i="9"/>
  <c r="Z207" i="9"/>
  <c r="Z208" i="9"/>
  <c r="Z209" i="9"/>
  <c r="Z210" i="9"/>
  <c r="Z211" i="9"/>
  <c r="Z212" i="9"/>
  <c r="Z213" i="9"/>
  <c r="Z214" i="9"/>
  <c r="Z215" i="9"/>
  <c r="Z216" i="9"/>
  <c r="Z217" i="9"/>
  <c r="Z218" i="9"/>
  <c r="Z219" i="9"/>
  <c r="Z220" i="9"/>
  <c r="Z221" i="9"/>
  <c r="Z222" i="9"/>
  <c r="Z223" i="9"/>
  <c r="Z224" i="9"/>
  <c r="Z225" i="9"/>
  <c r="Z226" i="9"/>
  <c r="Z227" i="9"/>
  <c r="Z228" i="9"/>
  <c r="Z229" i="9"/>
  <c r="Z230" i="9"/>
  <c r="Z231" i="9"/>
  <c r="Z232" i="9"/>
  <c r="Z233" i="9"/>
  <c r="Z234" i="9"/>
  <c r="Z235" i="9"/>
  <c r="Z236" i="9"/>
  <c r="Z237" i="9"/>
  <c r="Z238" i="9"/>
  <c r="Z239" i="9"/>
  <c r="Z240" i="9"/>
  <c r="Z241" i="9"/>
  <c r="Z242" i="9"/>
  <c r="Z243" i="9"/>
  <c r="Z244" i="9"/>
  <c r="Z245" i="9"/>
  <c r="Z246" i="9"/>
  <c r="Z247" i="9"/>
  <c r="Z248" i="9"/>
  <c r="Z249" i="9"/>
  <c r="Z250" i="9"/>
  <c r="Z251" i="9"/>
  <c r="Z252" i="9"/>
  <c r="Z253" i="9"/>
  <c r="Z254" i="9"/>
  <c r="Z255" i="9"/>
  <c r="Z256" i="9"/>
  <c r="Z257" i="9"/>
  <c r="Z258" i="9"/>
  <c r="Z259" i="9"/>
  <c r="Z260" i="9"/>
  <c r="Z261" i="9"/>
  <c r="Z262" i="9"/>
  <c r="Z263" i="9"/>
  <c r="Z264" i="9"/>
  <c r="Z265" i="9"/>
  <c r="Z266" i="9"/>
  <c r="Z267" i="9"/>
  <c r="Z268" i="9"/>
  <c r="Z269" i="9"/>
  <c r="Z270" i="9"/>
  <c r="Z271" i="9"/>
  <c r="Z272" i="9"/>
  <c r="Z273" i="9"/>
  <c r="Z274" i="9"/>
  <c r="Z275" i="9"/>
  <c r="Z276" i="9"/>
  <c r="Z277" i="9"/>
  <c r="Z278" i="9"/>
  <c r="Z279" i="9"/>
  <c r="Z280" i="9"/>
  <c r="Z281" i="9"/>
  <c r="Z282" i="9"/>
  <c r="Z283" i="9"/>
  <c r="Z284" i="9"/>
  <c r="Z285" i="9"/>
  <c r="Z286" i="9"/>
  <c r="Z287" i="9"/>
  <c r="Z288" i="9"/>
  <c r="Z289" i="9"/>
  <c r="Z290" i="9"/>
  <c r="Z291" i="9"/>
  <c r="Z292" i="9"/>
  <c r="Z293" i="9"/>
  <c r="Z294" i="9"/>
  <c r="Z295" i="9"/>
  <c r="Z296" i="9"/>
  <c r="Z297" i="9"/>
  <c r="Z298" i="9"/>
  <c r="Z299" i="9"/>
  <c r="Z300" i="9"/>
  <c r="Z301" i="9"/>
  <c r="Z302" i="9"/>
  <c r="Z303" i="9"/>
  <c r="Z304" i="9"/>
  <c r="Z305" i="9"/>
  <c r="Z306" i="9"/>
  <c r="Z307" i="9"/>
  <c r="Z308" i="9"/>
  <c r="Z309" i="9"/>
  <c r="Z310" i="9"/>
  <c r="Z311" i="9"/>
  <c r="Z312" i="9"/>
  <c r="Z313" i="9"/>
  <c r="Z314" i="9"/>
  <c r="Z315" i="9"/>
  <c r="Z316" i="9"/>
  <c r="Z317" i="9"/>
  <c r="Z318" i="9"/>
  <c r="Z319" i="9"/>
  <c r="Z320" i="9"/>
  <c r="Z321" i="9"/>
  <c r="Z322" i="9"/>
  <c r="Z323" i="9"/>
  <c r="Z324" i="9"/>
  <c r="Z325" i="9"/>
  <c r="Z326" i="9"/>
  <c r="Z327" i="9"/>
  <c r="Z328" i="9"/>
  <c r="Z329" i="9"/>
  <c r="Z330" i="9"/>
  <c r="Z331" i="9"/>
  <c r="Z332" i="9"/>
  <c r="Z333" i="9"/>
  <c r="Z334" i="9"/>
  <c r="Z335" i="9"/>
  <c r="Z336" i="9"/>
  <c r="Z337" i="9"/>
  <c r="Z338" i="9"/>
  <c r="Z339" i="9"/>
  <c r="Z340" i="9"/>
  <c r="Z341" i="9"/>
  <c r="Z342" i="9"/>
  <c r="Z343" i="9"/>
  <c r="Z344" i="9"/>
  <c r="Z345" i="9"/>
  <c r="Z346" i="9"/>
  <c r="Z347" i="9"/>
  <c r="Z348" i="9"/>
  <c r="Z349" i="9"/>
  <c r="Z350" i="9"/>
  <c r="Z351" i="9"/>
  <c r="Z352" i="9"/>
  <c r="Z353" i="9"/>
  <c r="Z354" i="9"/>
  <c r="Z355" i="9"/>
  <c r="Z356" i="9"/>
  <c r="Z357" i="9"/>
  <c r="Z358" i="9"/>
  <c r="Z359" i="9"/>
  <c r="Z360" i="9"/>
  <c r="Z361" i="9"/>
  <c r="Z362" i="9"/>
  <c r="Z363" i="9"/>
  <c r="Z364" i="9"/>
  <c r="Z365" i="9"/>
  <c r="Z366" i="9"/>
  <c r="Z367" i="9"/>
  <c r="Z368" i="9"/>
  <c r="Z369" i="9"/>
  <c r="Z370" i="9"/>
  <c r="Z371" i="9"/>
  <c r="Z372" i="9"/>
  <c r="Z373" i="9"/>
  <c r="Z374" i="9"/>
  <c r="Z375" i="9"/>
  <c r="Z376" i="9"/>
  <c r="Z377" i="9"/>
  <c r="Z378" i="9"/>
  <c r="Z379" i="9"/>
  <c r="Z380" i="9"/>
  <c r="Z381" i="9"/>
  <c r="Z382" i="9"/>
  <c r="Z383" i="9"/>
  <c r="Z384" i="9"/>
  <c r="Z385" i="9"/>
  <c r="Z386" i="9"/>
  <c r="Z387" i="9"/>
  <c r="Z388" i="9"/>
  <c r="Z389" i="9"/>
  <c r="Z390" i="9"/>
  <c r="Z391" i="9"/>
  <c r="Z392" i="9"/>
  <c r="Z393" i="9"/>
  <c r="Z394" i="9"/>
  <c r="Z395" i="9"/>
  <c r="Z396" i="9"/>
  <c r="Z397" i="9"/>
  <c r="Z398" i="9"/>
  <c r="Z399" i="9"/>
  <c r="Z400" i="9"/>
  <c r="Z401" i="9"/>
  <c r="Z402" i="9"/>
  <c r="Z403" i="9"/>
  <c r="Z404" i="9"/>
  <c r="Z405" i="9"/>
  <c r="Z406" i="9"/>
  <c r="Z407" i="9"/>
  <c r="Z408" i="9"/>
  <c r="Z409" i="9"/>
  <c r="Z410" i="9"/>
  <c r="Z411" i="9"/>
  <c r="Z412" i="9"/>
  <c r="Z413" i="9"/>
  <c r="Z414" i="9"/>
  <c r="Z415" i="9"/>
  <c r="Z416" i="9"/>
  <c r="Z417" i="9"/>
  <c r="Z418" i="9"/>
  <c r="Z419" i="9"/>
  <c r="Z420" i="9"/>
  <c r="Z421" i="9"/>
  <c r="Z422" i="9"/>
  <c r="Z423" i="9"/>
  <c r="Z424" i="9"/>
  <c r="Z425" i="9"/>
  <c r="Z426" i="9"/>
  <c r="Z427" i="9"/>
  <c r="Z428" i="9"/>
  <c r="Z429" i="9"/>
  <c r="Z430" i="9"/>
  <c r="Z431" i="9"/>
  <c r="Z432" i="9"/>
  <c r="Z433" i="9"/>
  <c r="Z434" i="9"/>
  <c r="Z435" i="9"/>
  <c r="Z436" i="9"/>
  <c r="Z437" i="9"/>
  <c r="Z438" i="9"/>
  <c r="Z439" i="9"/>
  <c r="Z440" i="9"/>
  <c r="Z441" i="9"/>
  <c r="Z442" i="9"/>
  <c r="Z443" i="9"/>
  <c r="Z444" i="9"/>
  <c r="Z445" i="9"/>
  <c r="Z446" i="9"/>
  <c r="Z447" i="9"/>
  <c r="Z448" i="9"/>
  <c r="Z449" i="9"/>
  <c r="Z450" i="9"/>
  <c r="Z451" i="9"/>
  <c r="Z452" i="9"/>
  <c r="Z453" i="9"/>
  <c r="Z454" i="9"/>
  <c r="Z455" i="9"/>
  <c r="Z456" i="9"/>
  <c r="Z457" i="9"/>
  <c r="Z458" i="9"/>
  <c r="Z459" i="9"/>
  <c r="Z460" i="9"/>
  <c r="Z461" i="9"/>
  <c r="Z462" i="9"/>
  <c r="Z463" i="9"/>
  <c r="Z464" i="9"/>
  <c r="Z465" i="9"/>
  <c r="Z466" i="9"/>
  <c r="Z467" i="9"/>
  <c r="Z468" i="9"/>
  <c r="Z469" i="9"/>
  <c r="Z470" i="9"/>
  <c r="Z471" i="9"/>
  <c r="Z472" i="9"/>
  <c r="Z473" i="9"/>
  <c r="Z474" i="9"/>
  <c r="Z475" i="9"/>
  <c r="Z476" i="9"/>
  <c r="Z477" i="9"/>
  <c r="Z478" i="9"/>
  <c r="Z479" i="9"/>
  <c r="Z480" i="9"/>
  <c r="Z481" i="9"/>
  <c r="Z482" i="9"/>
  <c r="Z483" i="9"/>
  <c r="Z484" i="9"/>
  <c r="Z485" i="9"/>
  <c r="Z486" i="9"/>
  <c r="Z487" i="9"/>
  <c r="Z488" i="9"/>
  <c r="Z489" i="9"/>
  <c r="Z490" i="9"/>
  <c r="Z491" i="9"/>
  <c r="Z492" i="9"/>
  <c r="Z493" i="9"/>
  <c r="Z494" i="9"/>
  <c r="Z495" i="9"/>
  <c r="Z496" i="9"/>
  <c r="Z497" i="9"/>
  <c r="Z498" i="9"/>
  <c r="Z499" i="9"/>
  <c r="Z500" i="9"/>
  <c r="Z501" i="9"/>
  <c r="Z502" i="9"/>
  <c r="Z503" i="9"/>
  <c r="Z504" i="9"/>
  <c r="Z505" i="9"/>
  <c r="Z506" i="9"/>
  <c r="Z507" i="9"/>
  <c r="Z508" i="9"/>
  <c r="Z509" i="9"/>
  <c r="Z510" i="9"/>
  <c r="Z511" i="9"/>
  <c r="Z512" i="9"/>
  <c r="Z513" i="9"/>
  <c r="Z514" i="9"/>
  <c r="Z515" i="9"/>
  <c r="Z516" i="9"/>
  <c r="Z517" i="9"/>
  <c r="Z518" i="9"/>
  <c r="Z519" i="9"/>
  <c r="Z520" i="9"/>
  <c r="Z521" i="9"/>
  <c r="Z522" i="9"/>
  <c r="Z523" i="9"/>
  <c r="Z524" i="9"/>
  <c r="Z525" i="9"/>
  <c r="Z526" i="9"/>
  <c r="Z527" i="9"/>
  <c r="Z528" i="9"/>
  <c r="Z529" i="9"/>
  <c r="Z530" i="9"/>
  <c r="Z531" i="9"/>
  <c r="Z532" i="9"/>
  <c r="Z533" i="9"/>
  <c r="Z534" i="9"/>
  <c r="Z535" i="9"/>
  <c r="Z536" i="9"/>
  <c r="Z537" i="9"/>
  <c r="Z538" i="9"/>
  <c r="Z539" i="9"/>
  <c r="Z540" i="9"/>
  <c r="Z541" i="9"/>
  <c r="Z542" i="9"/>
  <c r="Z543" i="9"/>
  <c r="Z544" i="9"/>
  <c r="Z545" i="9"/>
  <c r="Z546" i="9"/>
  <c r="Z547" i="9"/>
  <c r="Z548" i="9"/>
  <c r="Z549" i="9"/>
  <c r="Z550" i="9"/>
  <c r="Z551" i="9"/>
  <c r="Z552" i="9"/>
  <c r="Z553" i="9"/>
  <c r="Z554" i="9"/>
  <c r="Z555" i="9"/>
  <c r="Z556" i="9"/>
  <c r="Z557" i="9"/>
  <c r="Z558" i="9"/>
  <c r="Z559" i="9"/>
  <c r="Z560" i="9"/>
  <c r="Z561" i="9"/>
  <c r="Z562" i="9"/>
  <c r="Z563" i="9"/>
  <c r="Z564" i="9"/>
  <c r="Z565" i="9"/>
  <c r="Z566" i="9"/>
  <c r="Z567" i="9"/>
  <c r="Z568" i="9"/>
  <c r="Z569" i="9"/>
  <c r="Z570" i="9"/>
  <c r="Z571" i="9"/>
  <c r="Z572" i="9"/>
  <c r="Z573" i="9"/>
  <c r="Z574" i="9"/>
  <c r="Z575" i="9"/>
  <c r="Z576" i="9"/>
  <c r="Z577" i="9"/>
  <c r="Z578" i="9"/>
  <c r="Z579" i="9"/>
  <c r="Z580" i="9"/>
  <c r="Z581" i="9"/>
  <c r="Z582" i="9"/>
  <c r="Z583" i="9"/>
  <c r="Z584" i="9"/>
  <c r="Z585" i="9"/>
  <c r="Z586" i="9"/>
  <c r="Z587" i="9"/>
  <c r="Z588" i="9"/>
  <c r="Z589" i="9"/>
  <c r="Z590" i="9"/>
  <c r="Z591" i="9"/>
  <c r="Z592" i="9"/>
  <c r="Z593" i="9"/>
  <c r="Z594" i="9"/>
  <c r="Z595" i="9"/>
  <c r="Z596" i="9"/>
  <c r="Z597" i="9"/>
  <c r="Z598" i="9"/>
  <c r="Z599" i="9"/>
  <c r="Z600" i="9"/>
  <c r="Z601" i="9"/>
  <c r="Z602" i="9"/>
  <c r="Z603" i="9"/>
  <c r="Z604" i="9"/>
  <c r="Z605" i="9"/>
  <c r="Z606" i="9"/>
  <c r="Z607" i="9"/>
  <c r="Z608" i="9"/>
  <c r="Z609" i="9"/>
  <c r="Z610" i="9"/>
  <c r="Z611" i="9"/>
  <c r="Z612" i="9"/>
  <c r="Z613" i="9"/>
  <c r="Z614" i="9"/>
  <c r="Z615" i="9"/>
  <c r="Z616" i="9"/>
  <c r="Z617" i="9"/>
  <c r="Z618" i="9"/>
  <c r="Z619" i="9"/>
  <c r="Z620" i="9"/>
  <c r="Z621" i="9"/>
  <c r="Z622" i="9"/>
  <c r="Z623" i="9"/>
  <c r="Z624" i="9"/>
  <c r="Z625" i="9"/>
  <c r="Z626" i="9"/>
  <c r="Z627" i="9"/>
  <c r="Z628" i="9"/>
  <c r="Z629" i="9"/>
  <c r="Z630" i="9"/>
  <c r="Z631" i="9"/>
  <c r="Z632" i="9"/>
  <c r="Z633" i="9"/>
  <c r="Z634" i="9"/>
  <c r="Z635" i="9"/>
  <c r="Z636" i="9"/>
  <c r="Z637" i="9"/>
  <c r="Z638" i="9"/>
  <c r="Z639" i="9"/>
  <c r="Z640" i="9"/>
  <c r="Z641" i="9"/>
  <c r="Z642" i="9"/>
  <c r="Z643" i="9"/>
  <c r="Z644" i="9"/>
  <c r="Z645" i="9"/>
  <c r="Z646" i="9"/>
  <c r="Z647" i="9"/>
  <c r="Z648" i="9"/>
  <c r="Z649" i="9"/>
  <c r="Z650" i="9"/>
  <c r="Z651" i="9"/>
  <c r="Z652" i="9"/>
  <c r="Z653" i="9"/>
  <c r="Z654" i="9"/>
  <c r="Z655" i="9"/>
  <c r="Z656" i="9"/>
  <c r="Z657" i="9"/>
  <c r="Z658" i="9"/>
  <c r="Z659" i="9"/>
  <c r="Z660" i="9"/>
  <c r="Z661" i="9"/>
  <c r="Z662" i="9"/>
  <c r="Z663" i="9"/>
  <c r="Z664" i="9"/>
  <c r="Z665" i="9"/>
  <c r="Z666" i="9"/>
  <c r="Z667" i="9"/>
  <c r="Z668" i="9"/>
  <c r="Z669" i="9"/>
  <c r="Z670" i="9"/>
  <c r="Z671" i="9"/>
  <c r="Z672" i="9"/>
  <c r="Z673" i="9"/>
  <c r="Z674" i="9"/>
  <c r="Z675" i="9"/>
  <c r="Z676" i="9"/>
  <c r="Z677" i="9"/>
  <c r="Z678" i="9"/>
  <c r="Z679" i="9"/>
  <c r="Z680" i="9"/>
  <c r="Z681" i="9"/>
  <c r="Z682" i="9"/>
  <c r="Z683" i="9"/>
  <c r="Z684" i="9"/>
  <c r="Z685" i="9"/>
  <c r="Z686" i="9"/>
  <c r="Z687" i="9"/>
  <c r="Z688" i="9"/>
  <c r="Z689" i="9"/>
  <c r="Z690" i="9"/>
  <c r="Z691" i="9"/>
  <c r="Z692" i="9"/>
  <c r="Z693" i="9"/>
  <c r="Z694" i="9"/>
  <c r="Z695" i="9"/>
  <c r="Z696" i="9"/>
  <c r="Z697" i="9"/>
  <c r="Z698" i="9"/>
  <c r="Z699" i="9"/>
  <c r="Z700" i="9"/>
  <c r="Z701" i="9"/>
  <c r="Z702" i="9"/>
  <c r="Z703" i="9"/>
  <c r="Z704" i="9"/>
  <c r="Z705" i="9"/>
  <c r="Z706" i="9"/>
  <c r="Z707" i="9"/>
  <c r="Z708" i="9"/>
  <c r="Z709" i="9"/>
  <c r="Z710" i="9"/>
  <c r="Z711" i="9"/>
  <c r="Z712" i="9"/>
  <c r="Z713" i="9"/>
  <c r="Z714" i="9"/>
  <c r="Z715" i="9"/>
  <c r="Z716" i="9"/>
  <c r="Z717" i="9"/>
  <c r="Z718" i="9"/>
  <c r="Z719" i="9"/>
  <c r="Z720" i="9"/>
  <c r="Z721" i="9"/>
  <c r="Z722" i="9"/>
  <c r="Z723" i="9"/>
  <c r="Z724" i="9"/>
  <c r="Z725" i="9"/>
  <c r="Z726" i="9"/>
  <c r="Z727" i="9"/>
  <c r="Z728" i="9"/>
  <c r="Z729" i="9"/>
  <c r="Z730" i="9"/>
  <c r="Z731" i="9"/>
  <c r="Z732" i="9"/>
  <c r="Z733" i="9"/>
  <c r="Z734" i="9"/>
  <c r="Z735" i="9"/>
  <c r="Z736" i="9"/>
  <c r="Z737" i="9"/>
  <c r="Z738" i="9"/>
  <c r="Z739" i="9"/>
  <c r="Z740" i="9"/>
  <c r="Z741" i="9"/>
  <c r="Z742" i="9"/>
  <c r="Z743" i="9"/>
  <c r="Z744" i="9"/>
  <c r="Z745" i="9"/>
  <c r="Z746" i="9"/>
  <c r="Z747" i="9"/>
  <c r="Z748" i="9"/>
  <c r="Z749" i="9"/>
  <c r="Z750" i="9"/>
  <c r="Z751" i="9"/>
  <c r="Z752" i="9"/>
  <c r="Z753" i="9"/>
  <c r="Z754" i="9"/>
  <c r="Z755" i="9"/>
  <c r="Z756" i="9"/>
  <c r="Z757" i="9"/>
  <c r="Z758" i="9"/>
  <c r="Z759" i="9"/>
  <c r="Z760" i="9"/>
  <c r="Z761" i="9"/>
  <c r="Z762" i="9"/>
  <c r="Z763" i="9"/>
  <c r="Z764" i="9"/>
  <c r="Z765" i="9"/>
  <c r="Z766" i="9"/>
  <c r="Z767" i="9"/>
  <c r="Z768" i="9"/>
  <c r="Z769" i="9"/>
  <c r="Z770" i="9"/>
  <c r="Z771" i="9"/>
  <c r="Z772" i="9"/>
  <c r="Z773" i="9"/>
  <c r="Z774" i="9"/>
  <c r="Z775" i="9"/>
  <c r="Z776" i="9"/>
  <c r="Z777" i="9"/>
  <c r="Z778" i="9"/>
  <c r="Z779" i="9"/>
  <c r="Z780" i="9"/>
  <c r="Z781" i="9"/>
  <c r="Z782" i="9"/>
  <c r="Z783" i="9"/>
  <c r="Z784" i="9"/>
  <c r="Z785" i="9"/>
  <c r="Z786" i="9"/>
  <c r="Z787" i="9"/>
  <c r="Z788" i="9"/>
  <c r="Z789" i="9"/>
  <c r="Z790" i="9"/>
  <c r="Z791" i="9"/>
  <c r="Z792" i="9"/>
  <c r="Z793" i="9"/>
  <c r="Z794" i="9"/>
  <c r="Z795" i="9"/>
  <c r="Z796" i="9"/>
  <c r="Z797" i="9"/>
  <c r="Z798" i="9"/>
  <c r="Z799" i="9"/>
  <c r="Z800" i="9"/>
  <c r="Z801" i="9"/>
  <c r="Z802" i="9"/>
  <c r="Z803" i="9"/>
  <c r="Z804" i="9"/>
  <c r="Z805" i="9"/>
  <c r="Z806" i="9"/>
  <c r="Z807" i="9"/>
  <c r="Z808" i="9"/>
  <c r="Z809" i="9"/>
  <c r="Z810" i="9"/>
  <c r="Z811" i="9"/>
  <c r="Z812" i="9"/>
  <c r="Z813" i="9"/>
  <c r="Z814" i="9"/>
  <c r="Z815" i="9"/>
  <c r="Z816" i="9"/>
  <c r="Z817" i="9"/>
  <c r="Z818" i="9"/>
  <c r="Z819" i="9"/>
  <c r="Z820" i="9"/>
  <c r="Z821" i="9"/>
  <c r="Z822" i="9"/>
  <c r="Z823" i="9"/>
  <c r="Z824" i="9"/>
  <c r="Z825" i="9"/>
  <c r="Z826" i="9"/>
  <c r="Z827" i="9"/>
  <c r="Z828" i="9"/>
  <c r="Z829" i="9"/>
  <c r="Z830" i="9"/>
  <c r="Z831" i="9"/>
  <c r="Z832" i="9"/>
  <c r="Z833" i="9"/>
  <c r="Z834" i="9"/>
  <c r="Z835" i="9"/>
  <c r="Z836" i="9"/>
  <c r="Z837" i="9"/>
  <c r="Z838" i="9"/>
  <c r="Z839" i="9"/>
  <c r="Z840" i="9"/>
  <c r="Z841" i="9"/>
  <c r="Z842" i="9"/>
  <c r="Z843" i="9"/>
  <c r="Z844" i="9"/>
  <c r="Z845" i="9"/>
  <c r="Z846" i="9"/>
  <c r="Z847" i="9"/>
  <c r="Z848" i="9"/>
  <c r="Z849" i="9"/>
  <c r="Z850" i="9"/>
  <c r="Z851" i="9"/>
  <c r="Z852" i="9"/>
  <c r="Z853" i="9"/>
  <c r="Z854" i="9"/>
  <c r="Z855" i="9"/>
  <c r="Z856" i="9"/>
  <c r="Z857" i="9"/>
  <c r="Z858" i="9"/>
  <c r="Z859" i="9"/>
  <c r="Z860" i="9"/>
  <c r="Z861" i="9"/>
  <c r="Z862" i="9"/>
  <c r="Z863" i="9"/>
  <c r="Z864" i="9"/>
  <c r="Z865" i="9"/>
  <c r="Z866" i="9"/>
  <c r="Z867" i="9"/>
  <c r="Z868" i="9"/>
  <c r="Z869" i="9"/>
  <c r="Z870" i="9"/>
  <c r="Z871" i="9"/>
  <c r="Z872" i="9"/>
  <c r="Z873" i="9"/>
  <c r="Z874" i="9"/>
  <c r="Z875" i="9"/>
  <c r="Z876" i="9"/>
  <c r="Z877" i="9"/>
  <c r="Z878" i="9"/>
  <c r="Z879" i="9"/>
  <c r="Z880" i="9"/>
  <c r="Z881" i="9"/>
  <c r="Z882" i="9"/>
  <c r="Z883" i="9"/>
  <c r="Z884" i="9"/>
  <c r="Z885" i="9"/>
  <c r="Z886" i="9"/>
  <c r="Z887" i="9"/>
  <c r="Z888" i="9"/>
  <c r="Z889" i="9"/>
  <c r="Z890" i="9"/>
  <c r="Z891" i="9"/>
  <c r="Z892" i="9"/>
  <c r="Z893" i="9"/>
  <c r="Z894" i="9"/>
  <c r="Z895" i="9"/>
  <c r="Z896" i="9"/>
  <c r="Z897" i="9"/>
  <c r="Z898" i="9"/>
  <c r="Z899" i="9"/>
  <c r="Z900" i="9"/>
  <c r="Z901" i="9"/>
  <c r="Z902" i="9"/>
  <c r="Z903" i="9"/>
  <c r="Z904" i="9"/>
  <c r="Z905" i="9"/>
  <c r="Z906" i="9"/>
  <c r="Z907" i="9"/>
  <c r="Z908" i="9"/>
  <c r="Z909" i="9"/>
  <c r="Z910" i="9"/>
  <c r="Z911" i="9"/>
  <c r="Z912" i="9"/>
  <c r="Z913" i="9"/>
  <c r="Z914" i="9"/>
  <c r="Z915" i="9"/>
  <c r="Z916" i="9"/>
  <c r="Z917" i="9"/>
  <c r="Z918" i="9"/>
  <c r="Z919" i="9"/>
  <c r="Z920" i="9"/>
  <c r="Z921" i="9"/>
  <c r="Z922" i="9"/>
  <c r="Z923" i="9"/>
  <c r="Z924" i="9"/>
  <c r="Z925" i="9"/>
  <c r="Z926" i="9"/>
  <c r="Z927" i="9"/>
  <c r="Z928" i="9"/>
  <c r="Z929" i="9"/>
  <c r="Z930" i="9"/>
  <c r="Z931" i="9"/>
  <c r="Z932" i="9"/>
  <c r="Z933" i="9"/>
  <c r="Z934" i="9"/>
  <c r="Z935" i="9"/>
  <c r="Z936" i="9"/>
  <c r="Z937" i="9"/>
  <c r="Z938" i="9"/>
  <c r="Z939" i="9"/>
  <c r="Z940" i="9"/>
  <c r="Z941" i="9"/>
  <c r="Z942" i="9"/>
  <c r="Z943" i="9"/>
  <c r="Z944" i="9"/>
  <c r="Z945" i="9"/>
  <c r="Z946" i="9"/>
  <c r="Z947" i="9"/>
  <c r="Z948" i="9"/>
  <c r="Z949" i="9"/>
  <c r="Z950" i="9"/>
  <c r="Z951" i="9"/>
  <c r="Z952" i="9"/>
  <c r="Z953" i="9"/>
  <c r="Z954" i="9"/>
  <c r="Z955" i="9"/>
  <c r="Z956" i="9"/>
  <c r="Z957" i="9"/>
  <c r="Z958" i="9"/>
  <c r="Z959" i="9"/>
  <c r="Z960" i="9"/>
  <c r="Z961" i="9"/>
  <c r="Z962" i="9"/>
  <c r="Z963" i="9"/>
  <c r="Z964" i="9"/>
  <c r="Z965" i="9"/>
  <c r="Z966" i="9"/>
  <c r="Z967" i="9"/>
  <c r="Z968" i="9"/>
  <c r="Z969" i="9"/>
  <c r="Z970" i="9"/>
  <c r="Z971" i="9"/>
  <c r="Z972" i="9"/>
  <c r="Z973" i="9"/>
  <c r="Z974" i="9"/>
  <c r="Z975" i="9"/>
  <c r="Z976" i="9"/>
  <c r="Z977" i="9"/>
  <c r="Z978" i="9"/>
  <c r="Z979" i="9"/>
  <c r="Z980" i="9"/>
  <c r="Z981" i="9"/>
  <c r="Z982" i="9"/>
  <c r="Z983" i="9"/>
  <c r="Z984" i="9"/>
  <c r="Z985" i="9"/>
  <c r="Z986" i="9"/>
  <c r="Z987" i="9"/>
  <c r="Z988" i="9"/>
  <c r="Z989" i="9"/>
  <c r="Z990" i="9"/>
  <c r="Z991" i="9"/>
  <c r="Z992" i="9"/>
  <c r="Z993" i="9"/>
  <c r="Z994" i="9"/>
  <c r="Z995" i="9"/>
  <c r="Z996" i="9"/>
  <c r="Z997" i="9"/>
  <c r="Z998" i="9"/>
  <c r="Z999" i="9"/>
  <c r="Z1000" i="9"/>
  <c r="Z1001" i="9"/>
  <c r="Z1002" i="9"/>
  <c r="Z1003" i="9"/>
  <c r="Z1004" i="9"/>
  <c r="Z1005" i="9"/>
  <c r="Z1006" i="9"/>
  <c r="Z1007" i="9"/>
  <c r="Z1008" i="9"/>
  <c r="Z1009" i="9"/>
  <c r="Z1010" i="9"/>
  <c r="Z1011" i="9"/>
  <c r="Z1012" i="9"/>
  <c r="Z1013" i="9"/>
  <c r="Z1014" i="9"/>
  <c r="Z1015" i="9"/>
  <c r="Z1016" i="9"/>
  <c r="Z1017" i="9"/>
  <c r="Z1018" i="9"/>
  <c r="Z1019" i="9"/>
  <c r="Z1020" i="9"/>
  <c r="Z1021" i="9"/>
  <c r="Z1022" i="9"/>
  <c r="Z1023" i="9"/>
  <c r="Z1024" i="9"/>
  <c r="Z1025" i="9"/>
  <c r="Z1026" i="9"/>
  <c r="Z1027" i="9"/>
  <c r="Z1028" i="9"/>
  <c r="Z1029" i="9"/>
  <c r="Z1030" i="9"/>
  <c r="Z1031" i="9"/>
  <c r="Z1032" i="9"/>
  <c r="Z1033" i="9"/>
  <c r="Z1034" i="9"/>
  <c r="Z1035" i="9"/>
  <c r="Z1036" i="9"/>
  <c r="Z1037" i="9"/>
  <c r="Z1038" i="9"/>
  <c r="Z1039" i="9"/>
  <c r="Z1040" i="9"/>
  <c r="Z1041" i="9"/>
  <c r="Z1042" i="9"/>
  <c r="Z1043" i="9"/>
  <c r="Z1044" i="9"/>
  <c r="Z1045" i="9"/>
  <c r="Z1046" i="9"/>
  <c r="Z1047" i="9"/>
  <c r="Z1048" i="9"/>
  <c r="Z1049" i="9"/>
  <c r="Z1050" i="9"/>
  <c r="Z1051" i="9"/>
  <c r="Z1052" i="9"/>
  <c r="Z1053" i="9"/>
  <c r="Z1054" i="9"/>
  <c r="Z1055" i="9"/>
  <c r="Z1056" i="9"/>
  <c r="Z1057" i="9"/>
  <c r="Z1058" i="9"/>
  <c r="Z1059" i="9"/>
  <c r="Z1060" i="9"/>
  <c r="Z1061" i="9"/>
  <c r="Z1062" i="9"/>
  <c r="Z1063" i="9"/>
  <c r="Z1064" i="9"/>
  <c r="Z1065" i="9"/>
  <c r="Z1066" i="9"/>
  <c r="Z1067" i="9"/>
  <c r="Z1068" i="9"/>
  <c r="Z1069" i="9"/>
  <c r="Z1070" i="9"/>
  <c r="Z1071" i="9"/>
  <c r="Z1072" i="9"/>
  <c r="Z1073" i="9"/>
  <c r="Z1074" i="9"/>
  <c r="Z1075" i="9"/>
  <c r="Z1076" i="9"/>
  <c r="Z1077" i="9"/>
  <c r="Z1078" i="9"/>
  <c r="Z1079" i="9"/>
  <c r="Z1080" i="9"/>
  <c r="Z1081" i="9"/>
  <c r="Z1082" i="9"/>
  <c r="Z1083" i="9"/>
  <c r="Z1084" i="9"/>
  <c r="Z1085" i="9"/>
  <c r="Z1086" i="9"/>
  <c r="Z1087" i="9"/>
  <c r="Z1088" i="9"/>
  <c r="Z1089" i="9"/>
  <c r="Z1090" i="9"/>
  <c r="Z1091" i="9"/>
  <c r="Z1092" i="9"/>
  <c r="Z1093" i="9"/>
  <c r="Z1094" i="9"/>
  <c r="Z1095" i="9"/>
  <c r="Z1096" i="9"/>
  <c r="Z1097" i="9"/>
  <c r="Z1098" i="9"/>
  <c r="Z1099" i="9"/>
  <c r="Z1100" i="9"/>
  <c r="Z1101" i="9"/>
  <c r="Z1102" i="9"/>
  <c r="Z1103" i="9"/>
  <c r="Z1104" i="9"/>
  <c r="Z1105" i="9"/>
  <c r="Z1106" i="9"/>
  <c r="Z1107" i="9"/>
  <c r="Z1108" i="9"/>
  <c r="Z1109" i="9"/>
  <c r="Z1110" i="9"/>
  <c r="Z1111" i="9"/>
  <c r="Z1112" i="9"/>
  <c r="Z1113" i="9"/>
  <c r="Z1114" i="9"/>
  <c r="Z1115" i="9"/>
  <c r="Z1116" i="9"/>
  <c r="Z1117" i="9"/>
  <c r="Z1118" i="9"/>
  <c r="Z1119" i="9"/>
  <c r="Z1120" i="9"/>
  <c r="Z1121" i="9"/>
  <c r="Z1122" i="9"/>
  <c r="Z1123" i="9"/>
  <c r="Z1124" i="9"/>
  <c r="Z1125" i="9"/>
  <c r="Z1126" i="9"/>
  <c r="Z1127" i="9"/>
  <c r="Z1128" i="9"/>
  <c r="Z1129" i="9"/>
  <c r="Z1130" i="9"/>
  <c r="Z1131" i="9"/>
  <c r="Z1132" i="9"/>
  <c r="Z1133" i="9"/>
  <c r="Z1134" i="9"/>
  <c r="Z1135" i="9"/>
  <c r="Z1136" i="9"/>
  <c r="Z1137" i="9"/>
  <c r="Z1138" i="9"/>
  <c r="Z1139" i="9"/>
  <c r="Z1140" i="9"/>
  <c r="Z1141" i="9"/>
  <c r="Z1142" i="9"/>
  <c r="Z1143" i="9"/>
  <c r="Z1144" i="9"/>
  <c r="Z1145" i="9"/>
  <c r="Z1146" i="9"/>
  <c r="Z1147" i="9"/>
  <c r="Z1148" i="9"/>
  <c r="Z1149" i="9"/>
  <c r="Z1150" i="9"/>
  <c r="Z1151" i="9"/>
  <c r="Z1152" i="9"/>
  <c r="Z1153" i="9"/>
  <c r="Z1154" i="9"/>
  <c r="Z1155" i="9"/>
  <c r="Z1156" i="9"/>
  <c r="Z1157" i="9"/>
  <c r="Z1158" i="9"/>
  <c r="Z1159" i="9"/>
  <c r="Z1160" i="9"/>
  <c r="Z1161" i="9"/>
  <c r="Z1162" i="9"/>
  <c r="Z1163" i="9"/>
  <c r="Z1164" i="9"/>
  <c r="Z1165" i="9"/>
  <c r="Z1166" i="9"/>
  <c r="Z1167" i="9"/>
  <c r="Z1168" i="9"/>
  <c r="Z1169" i="9"/>
  <c r="Z1170" i="9"/>
  <c r="Z1171" i="9"/>
  <c r="Z1172" i="9"/>
  <c r="Z1173" i="9"/>
  <c r="Z1174" i="9"/>
  <c r="Z1175" i="9"/>
  <c r="Z1176" i="9"/>
  <c r="Z1177" i="9"/>
  <c r="Z1178" i="9"/>
  <c r="Z1179" i="9"/>
  <c r="Z1180" i="9"/>
  <c r="Z1181" i="9"/>
  <c r="Z1182" i="9"/>
  <c r="Z1183" i="9"/>
  <c r="Z1184" i="9"/>
  <c r="Z1185" i="9"/>
  <c r="Z1186" i="9"/>
  <c r="Z1187" i="9"/>
  <c r="Z1188" i="9"/>
  <c r="Z1189" i="9"/>
  <c r="Z1190" i="9"/>
  <c r="Z1191" i="9"/>
  <c r="Z1192" i="9"/>
  <c r="Z1193" i="9"/>
  <c r="Z1194" i="9"/>
  <c r="Z1195" i="9"/>
  <c r="Z1196" i="9"/>
  <c r="Z1197" i="9"/>
  <c r="Z1198" i="9"/>
  <c r="Z1199" i="9"/>
  <c r="Z1200" i="9"/>
  <c r="Z1201" i="9"/>
  <c r="Z1202" i="9"/>
  <c r="Z1203" i="9"/>
  <c r="Z1204" i="9"/>
  <c r="Z1205" i="9"/>
  <c r="Z1206" i="9"/>
  <c r="Z1207" i="9"/>
  <c r="Z1208" i="9"/>
  <c r="Z1209" i="9"/>
  <c r="Z1210" i="9"/>
  <c r="Z1211" i="9"/>
  <c r="Z1212" i="9"/>
  <c r="Z1213" i="9"/>
  <c r="Z1214" i="9"/>
  <c r="Z1215" i="9"/>
  <c r="Z1216" i="9"/>
  <c r="Z1217" i="9"/>
  <c r="Z1218" i="9"/>
  <c r="Z1219" i="9"/>
  <c r="Z1220" i="9"/>
  <c r="Z1221" i="9"/>
  <c r="Z1222" i="9"/>
  <c r="Z1223" i="9"/>
  <c r="Z1224" i="9"/>
  <c r="Z1225" i="9"/>
  <c r="Z1226" i="9"/>
  <c r="Z1227" i="9"/>
  <c r="Z1228" i="9"/>
  <c r="Z1229" i="9"/>
  <c r="Z1230" i="9"/>
  <c r="Z1231" i="9"/>
  <c r="Z1232" i="9"/>
  <c r="Z1233" i="9"/>
  <c r="Z1234" i="9"/>
  <c r="Z1235" i="9"/>
  <c r="Z1236" i="9"/>
  <c r="Z1237" i="9"/>
  <c r="Z1238" i="9"/>
  <c r="Z1239" i="9"/>
  <c r="Z1240" i="9"/>
  <c r="Z1241" i="9"/>
  <c r="Z1242" i="9"/>
  <c r="Z1243" i="9"/>
  <c r="Z1244" i="9"/>
  <c r="Z1245" i="9"/>
  <c r="Z1246" i="9"/>
  <c r="Z1247" i="9"/>
  <c r="Z1248" i="9"/>
  <c r="Z1249" i="9"/>
  <c r="Z1250" i="9"/>
  <c r="Z1251" i="9"/>
  <c r="Z1252" i="9"/>
  <c r="Z1253" i="9"/>
  <c r="Z1254" i="9"/>
  <c r="Z1255" i="9"/>
  <c r="Z1256" i="9"/>
  <c r="Z1257" i="9"/>
  <c r="Z1258" i="9"/>
  <c r="Z1259" i="9"/>
  <c r="Z1260" i="9"/>
  <c r="Z1261" i="9"/>
  <c r="Z1262" i="9"/>
  <c r="Z1263" i="9"/>
  <c r="Z1264" i="9"/>
  <c r="Z1265" i="9"/>
  <c r="Z1266" i="9"/>
  <c r="Z1267" i="9"/>
  <c r="Z1268" i="9"/>
  <c r="Z1269" i="9"/>
  <c r="Z1270" i="9"/>
  <c r="Z1271" i="9"/>
  <c r="Z1272" i="9"/>
  <c r="Z1273" i="9"/>
  <c r="Z1274" i="9"/>
  <c r="Z1275" i="9"/>
  <c r="Z1276" i="9"/>
  <c r="Z1277" i="9"/>
  <c r="Z1278" i="9"/>
  <c r="Z1279" i="9"/>
  <c r="Z1280" i="9"/>
  <c r="Z1281" i="9"/>
  <c r="Z1282" i="9"/>
  <c r="Z1283" i="9"/>
  <c r="Z1284" i="9"/>
  <c r="Z1285" i="9"/>
  <c r="Z1286" i="9"/>
  <c r="Z1287" i="9"/>
  <c r="Z1288" i="9"/>
  <c r="Z1289" i="9"/>
  <c r="Z1290" i="9"/>
  <c r="Z1291" i="9"/>
  <c r="Z1292" i="9"/>
  <c r="Z1293" i="9"/>
  <c r="Z1294" i="9"/>
  <c r="Z1295" i="9"/>
  <c r="Z1296" i="9"/>
  <c r="Z1297" i="9"/>
  <c r="Z1298" i="9"/>
  <c r="Z1299" i="9"/>
  <c r="Z1300" i="9"/>
  <c r="Z1301" i="9"/>
  <c r="Z1302" i="9"/>
  <c r="Z1303" i="9"/>
  <c r="Z1304" i="9"/>
  <c r="Z1305" i="9"/>
  <c r="Z1306" i="9"/>
  <c r="Z1307" i="9"/>
  <c r="Z1308" i="9"/>
  <c r="Z1309" i="9"/>
  <c r="Z1310" i="9"/>
  <c r="Z1311" i="9"/>
  <c r="Z1312" i="9"/>
  <c r="Z1313" i="9"/>
  <c r="Z1314" i="9"/>
  <c r="Z1315" i="9"/>
  <c r="Z1316" i="9"/>
  <c r="Z1317" i="9"/>
  <c r="Z1318" i="9"/>
  <c r="Z1319" i="9"/>
  <c r="Z1320" i="9"/>
  <c r="Z1321" i="9"/>
  <c r="Z1322" i="9"/>
  <c r="Z1323" i="9"/>
  <c r="Z1324" i="9"/>
  <c r="Z1325" i="9"/>
  <c r="Z1326" i="9"/>
  <c r="Z1327" i="9"/>
  <c r="Z1328" i="9"/>
  <c r="Z1329" i="9"/>
  <c r="Z1330" i="9"/>
  <c r="Z1331" i="9"/>
  <c r="Z1332" i="9"/>
  <c r="Z1333" i="9"/>
  <c r="Z1334" i="9"/>
  <c r="Z1335" i="9"/>
  <c r="Z1336" i="9"/>
  <c r="Z1337" i="9"/>
  <c r="Z1338" i="9"/>
  <c r="Z1339" i="9"/>
  <c r="Z1340" i="9"/>
  <c r="Z1341" i="9"/>
  <c r="Z1342" i="9"/>
  <c r="Z1343" i="9"/>
  <c r="Z1344" i="9"/>
  <c r="Z1345" i="9"/>
  <c r="Z1346" i="9"/>
  <c r="Z1347" i="9"/>
  <c r="Z1348" i="9"/>
  <c r="Z1349" i="9"/>
  <c r="Z1350" i="9"/>
  <c r="Z1351" i="9"/>
  <c r="Z1352" i="9"/>
  <c r="Z1353" i="9"/>
  <c r="Z1354" i="9"/>
  <c r="Z1355" i="9"/>
  <c r="Z1356" i="9"/>
  <c r="Z1357" i="9"/>
  <c r="Z1358" i="9"/>
  <c r="Z1359" i="9"/>
  <c r="Z1360" i="9"/>
  <c r="Z1361" i="9"/>
  <c r="Z1362" i="9"/>
  <c r="Z1363" i="9"/>
  <c r="Z1364" i="9"/>
  <c r="Z1365" i="9"/>
  <c r="Z1366" i="9"/>
  <c r="Z1367" i="9"/>
  <c r="Z1368" i="9"/>
  <c r="Z1369" i="9"/>
  <c r="Z1370" i="9"/>
  <c r="Z1371" i="9"/>
  <c r="Z1372" i="9"/>
  <c r="Z1373" i="9"/>
  <c r="Z1374" i="9"/>
  <c r="Z1375" i="9"/>
  <c r="Z1376" i="9"/>
  <c r="Z1377" i="9"/>
  <c r="Z1378" i="9"/>
  <c r="Z1379" i="9"/>
  <c r="Z1380" i="9"/>
  <c r="Z1381" i="9"/>
  <c r="Z1382" i="9"/>
  <c r="Z1383" i="9"/>
  <c r="Z1384" i="9"/>
  <c r="Z1385" i="9"/>
  <c r="Z1386" i="9"/>
  <c r="Z1387" i="9"/>
  <c r="Z1388" i="9"/>
  <c r="Z1389" i="9"/>
  <c r="Z1390" i="9"/>
  <c r="Z1391" i="9"/>
  <c r="Z1392" i="9"/>
  <c r="Z1393" i="9"/>
  <c r="Z1394" i="9"/>
  <c r="Z1395" i="9"/>
  <c r="Z1396" i="9"/>
  <c r="Z1397" i="9"/>
  <c r="Z1398" i="9"/>
  <c r="Z1399" i="9"/>
  <c r="Z1400" i="9"/>
  <c r="Z1401" i="9"/>
  <c r="Z1402" i="9"/>
  <c r="Z1403" i="9"/>
  <c r="Z1404" i="9"/>
  <c r="Z1405" i="9"/>
  <c r="Z1406" i="9"/>
  <c r="Z1407" i="9"/>
  <c r="Z1408" i="9"/>
  <c r="Z1409" i="9"/>
  <c r="Z1410" i="9"/>
  <c r="Z1411" i="9"/>
  <c r="Z1412" i="9"/>
  <c r="Z1413" i="9"/>
  <c r="Z1414" i="9"/>
  <c r="Z1415" i="9"/>
  <c r="Z1416" i="9"/>
  <c r="Z1417" i="9"/>
  <c r="Z1418" i="9"/>
  <c r="Z1419" i="9"/>
  <c r="Z1420" i="9"/>
  <c r="Z1421" i="9"/>
  <c r="Z1422" i="9"/>
  <c r="Z1423" i="9"/>
  <c r="Z1424" i="9"/>
  <c r="Z1425" i="9"/>
  <c r="Z1426" i="9"/>
  <c r="Z1427" i="9"/>
  <c r="Z1428" i="9"/>
  <c r="Z1429" i="9"/>
  <c r="Z1430" i="9"/>
  <c r="Z1431" i="9"/>
  <c r="Z1432" i="9"/>
  <c r="Z1433" i="9"/>
  <c r="Z1434" i="9"/>
  <c r="Z1435" i="9"/>
  <c r="Z1436" i="9"/>
  <c r="Z1437" i="9"/>
  <c r="Z1438" i="9"/>
  <c r="Z1439" i="9"/>
  <c r="Z1440" i="9"/>
  <c r="Z1441" i="9"/>
  <c r="Z1442" i="9"/>
  <c r="Z1443" i="9"/>
  <c r="Z1444" i="9"/>
  <c r="Z1445" i="9"/>
  <c r="Z1446" i="9"/>
  <c r="Z1447" i="9"/>
  <c r="Z1448" i="9"/>
  <c r="Z1449" i="9"/>
  <c r="Z1450" i="9"/>
  <c r="Z1451" i="9"/>
  <c r="Z1452" i="9"/>
  <c r="Z1453" i="9"/>
  <c r="Z1454" i="9"/>
  <c r="Z1455" i="9"/>
  <c r="Z1456" i="9"/>
  <c r="Z1457" i="9"/>
  <c r="Z1458" i="9"/>
  <c r="Z1459" i="9"/>
  <c r="Z1460" i="9"/>
  <c r="Z1461" i="9"/>
  <c r="Z1462" i="9"/>
  <c r="Z1463" i="9"/>
  <c r="Z1464" i="9"/>
  <c r="Z1465" i="9"/>
  <c r="Z1466" i="9"/>
  <c r="Z1467" i="9"/>
  <c r="Z1468" i="9"/>
  <c r="Z1469" i="9"/>
  <c r="Z1470" i="9"/>
  <c r="Z1471" i="9"/>
  <c r="Z1472" i="9"/>
  <c r="Z1473" i="9"/>
  <c r="Z1474" i="9"/>
  <c r="Z1475" i="9"/>
  <c r="Z1476" i="9"/>
  <c r="Z1477" i="9"/>
  <c r="Z1478" i="9"/>
  <c r="Z1479" i="9"/>
  <c r="Z1480" i="9"/>
  <c r="Z1481" i="9"/>
  <c r="Z1482" i="9"/>
  <c r="Z1483" i="9"/>
  <c r="Z1484" i="9"/>
  <c r="Z1485" i="9"/>
  <c r="Z1486" i="9"/>
  <c r="Z1487" i="9"/>
  <c r="Z1488" i="9"/>
  <c r="Z1489" i="9"/>
  <c r="Z1490" i="9"/>
  <c r="Z1491" i="9"/>
  <c r="Z1492" i="9"/>
  <c r="Z1493" i="9"/>
  <c r="Z1494" i="9"/>
  <c r="Z1495" i="9"/>
  <c r="Z1496" i="9"/>
  <c r="Z1497" i="9"/>
  <c r="Z1498" i="9"/>
  <c r="Z1499" i="9"/>
  <c r="Z1500" i="9"/>
  <c r="Z1501" i="9"/>
  <c r="Z1502" i="9"/>
  <c r="Z1503" i="9"/>
  <c r="Z1504" i="9"/>
  <c r="Z1505" i="9"/>
  <c r="Z1506" i="9"/>
  <c r="Z1507" i="9"/>
  <c r="Z1508" i="9"/>
  <c r="Z1509" i="9"/>
  <c r="Z1510" i="9"/>
  <c r="Z1511" i="9"/>
  <c r="Z1512" i="9"/>
  <c r="Z1513" i="9"/>
  <c r="Z1514" i="9"/>
  <c r="Z1515" i="9"/>
  <c r="Z1516" i="9"/>
  <c r="Z1517" i="9"/>
  <c r="Z1518" i="9"/>
  <c r="Z1519" i="9"/>
  <c r="Z1520" i="9"/>
  <c r="Z1521" i="9"/>
  <c r="Z1522" i="9"/>
  <c r="Z1523" i="9"/>
  <c r="Z1524" i="9"/>
  <c r="Z1525" i="9"/>
  <c r="Z1526" i="9"/>
  <c r="Z1527" i="9"/>
  <c r="Z1528" i="9"/>
  <c r="Z1529" i="9"/>
  <c r="Z1530" i="9"/>
  <c r="Z1531" i="9"/>
  <c r="Z1532" i="9"/>
  <c r="Z1533" i="9"/>
  <c r="Z1534" i="9"/>
  <c r="Z1535" i="9"/>
  <c r="Z1536" i="9"/>
  <c r="Z1537" i="9"/>
  <c r="Z1538" i="9"/>
  <c r="Z1539" i="9"/>
  <c r="Z1540" i="9"/>
  <c r="Z1541" i="9"/>
  <c r="Z1542" i="9"/>
  <c r="Z1543" i="9"/>
  <c r="Z1544" i="9"/>
  <c r="Z1545" i="9"/>
  <c r="Z1546" i="9"/>
  <c r="Z1547" i="9"/>
  <c r="Z1548" i="9"/>
  <c r="Z1549" i="9"/>
  <c r="Z1550" i="9"/>
  <c r="Z1551" i="9"/>
  <c r="Z1552" i="9"/>
  <c r="Z1553" i="9"/>
  <c r="Z1554" i="9"/>
  <c r="Z1555" i="9"/>
  <c r="Z1556" i="9"/>
  <c r="Z1557" i="9"/>
  <c r="Z1558" i="9"/>
  <c r="Z1559" i="9"/>
  <c r="Z1560" i="9"/>
  <c r="Z1561" i="9"/>
  <c r="Z1562" i="9"/>
  <c r="Z1563" i="9"/>
  <c r="Z1564" i="9"/>
  <c r="Z1565" i="9"/>
  <c r="Z1566" i="9"/>
  <c r="Z1567" i="9"/>
  <c r="Z1568" i="9"/>
  <c r="Z1569" i="9"/>
  <c r="Z1570" i="9"/>
  <c r="Z1571" i="9"/>
  <c r="Z1572" i="9"/>
  <c r="Z1573" i="9"/>
  <c r="Z1574" i="9"/>
  <c r="Z1575" i="9"/>
  <c r="Z1576" i="9"/>
  <c r="Z1577" i="9"/>
  <c r="Z1578" i="9"/>
  <c r="Z1579" i="9"/>
  <c r="Z1580" i="9"/>
  <c r="Z1581" i="9"/>
  <c r="Z1582" i="9"/>
  <c r="Z1583" i="9"/>
  <c r="Z1584" i="9"/>
  <c r="Z1585" i="9"/>
  <c r="Z1586" i="9"/>
  <c r="Z1587" i="9"/>
  <c r="Z1588" i="9"/>
  <c r="Z1589" i="9"/>
  <c r="Z1590" i="9"/>
  <c r="Z1591" i="9"/>
  <c r="Z1592" i="9"/>
  <c r="Z1593" i="9"/>
  <c r="Z1594" i="9"/>
  <c r="Z1595" i="9"/>
  <c r="Z1596" i="9"/>
  <c r="Z1597" i="9"/>
  <c r="Z1598" i="9"/>
  <c r="Z1599" i="9"/>
  <c r="Z1600" i="9"/>
  <c r="Z1601" i="9"/>
  <c r="Z1602" i="9"/>
  <c r="Z1603" i="9"/>
  <c r="Z1604" i="9"/>
  <c r="Z1605" i="9"/>
  <c r="Z1606" i="9"/>
  <c r="Z1607" i="9"/>
  <c r="Z1608" i="9"/>
  <c r="Z1609" i="9"/>
  <c r="Z1610" i="9"/>
  <c r="Z1611" i="9"/>
  <c r="Z1612" i="9"/>
  <c r="Z1613" i="9"/>
  <c r="Z1614" i="9"/>
  <c r="Z1615" i="9"/>
  <c r="Z1616" i="9"/>
  <c r="Z1617" i="9"/>
  <c r="Z1618" i="9"/>
  <c r="Z1619" i="9"/>
  <c r="Z1620" i="9"/>
  <c r="Z1621" i="9"/>
  <c r="Z1622" i="9"/>
  <c r="Z1623" i="9"/>
  <c r="Z1624" i="9"/>
  <c r="Z1625" i="9"/>
  <c r="Z1626" i="9"/>
  <c r="Z1627" i="9"/>
  <c r="Z1628" i="9"/>
  <c r="Z1629" i="9"/>
  <c r="Z1630" i="9"/>
  <c r="Z1631" i="9"/>
  <c r="Z1632" i="9"/>
  <c r="Z1633" i="9"/>
  <c r="Z1634" i="9"/>
  <c r="Z1635" i="9"/>
  <c r="Z1636" i="9"/>
  <c r="Z1637" i="9"/>
  <c r="Z1638" i="9"/>
  <c r="Z1639" i="9"/>
  <c r="Z1640" i="9"/>
  <c r="Z1641" i="9"/>
  <c r="Z1642" i="9"/>
  <c r="Z1643" i="9"/>
  <c r="Z1644" i="9"/>
  <c r="Z1645" i="9"/>
  <c r="Z1646" i="9"/>
  <c r="Z1647" i="9"/>
  <c r="Z1648" i="9"/>
  <c r="Z1649" i="9"/>
  <c r="Z1650" i="9"/>
  <c r="Z1651" i="9"/>
  <c r="Z1652" i="9"/>
  <c r="Z1653" i="9"/>
  <c r="Z1654" i="9"/>
  <c r="Z1655" i="9"/>
  <c r="Z1656" i="9"/>
  <c r="Z1657" i="9"/>
  <c r="Z1658" i="9"/>
  <c r="Z1659" i="9"/>
  <c r="Z1660" i="9"/>
  <c r="Z1661" i="9"/>
  <c r="Z1662" i="9"/>
  <c r="Z1663" i="9"/>
  <c r="Z1664" i="9"/>
  <c r="Z1665" i="9"/>
  <c r="Z1666" i="9"/>
  <c r="Z1667" i="9"/>
  <c r="Z1668" i="9"/>
  <c r="Z1669" i="9"/>
  <c r="Z1670" i="9"/>
  <c r="Z1671" i="9"/>
  <c r="Z1672" i="9"/>
  <c r="Z1673" i="9"/>
  <c r="Z1674" i="9"/>
  <c r="Z1675" i="9"/>
  <c r="Z1676" i="9"/>
  <c r="Z1677" i="9"/>
  <c r="Z1678" i="9"/>
  <c r="Z1679" i="9"/>
  <c r="Z1680" i="9"/>
  <c r="Z1681" i="9"/>
  <c r="Z1682" i="9"/>
  <c r="Z1683" i="9"/>
  <c r="Z1684" i="9"/>
  <c r="Z1685" i="9"/>
  <c r="Z1686" i="9"/>
  <c r="Z1687" i="9"/>
  <c r="Z1688" i="9"/>
  <c r="Z1689" i="9"/>
  <c r="Z1690" i="9"/>
  <c r="Z1691" i="9"/>
  <c r="Z1692" i="9"/>
  <c r="Z1693" i="9"/>
  <c r="Z1694" i="9"/>
  <c r="Z1695" i="9"/>
  <c r="Z1696" i="9"/>
  <c r="Z1697" i="9"/>
  <c r="Z1698" i="9"/>
  <c r="Z1699" i="9"/>
  <c r="Z1700" i="9"/>
  <c r="Z1701" i="9"/>
  <c r="Z1702" i="9"/>
  <c r="Z1703" i="9"/>
  <c r="Z1704" i="9"/>
  <c r="Z1705" i="9"/>
  <c r="Z1706" i="9"/>
  <c r="Z1707" i="9"/>
  <c r="Z1708" i="9"/>
  <c r="Z1709" i="9"/>
  <c r="Z1710" i="9"/>
  <c r="Z1711" i="9"/>
  <c r="Z1712" i="9"/>
  <c r="Z1713" i="9"/>
  <c r="Z1714" i="9"/>
  <c r="Z1715" i="9"/>
  <c r="Z1716" i="9"/>
  <c r="Z1717" i="9"/>
  <c r="Z1718" i="9"/>
  <c r="Z1719" i="9"/>
  <c r="Z1720" i="9"/>
  <c r="Z1721" i="9"/>
  <c r="Z1722" i="9"/>
  <c r="Z1723" i="9"/>
  <c r="Z1724" i="9"/>
  <c r="Z1725" i="9"/>
  <c r="Z1726" i="9"/>
  <c r="Z1727" i="9"/>
  <c r="Z1728" i="9"/>
  <c r="Z1729" i="9"/>
  <c r="Z1730" i="9"/>
  <c r="Z1731" i="9"/>
  <c r="Z1732" i="9"/>
  <c r="Z1733" i="9"/>
  <c r="Z1734" i="9"/>
  <c r="Z1735" i="9"/>
  <c r="Z1736" i="9"/>
  <c r="Z1737" i="9"/>
  <c r="Z1738" i="9"/>
  <c r="Z1739" i="9"/>
  <c r="Z1740" i="9"/>
  <c r="Z1741" i="9"/>
  <c r="Z1742" i="9"/>
  <c r="Z1743" i="9"/>
  <c r="Z1744" i="9"/>
  <c r="Z1745" i="9"/>
  <c r="Z1746" i="9"/>
  <c r="Z1747" i="9"/>
  <c r="Z1748" i="9"/>
  <c r="Z1749" i="9"/>
  <c r="Z1750" i="9"/>
  <c r="Z1751" i="9"/>
  <c r="Z1752" i="9"/>
  <c r="Z1753" i="9"/>
  <c r="Z1754" i="9"/>
  <c r="Z1755" i="9"/>
  <c r="Z1756" i="9"/>
  <c r="Z1757" i="9"/>
  <c r="Z1758" i="9"/>
  <c r="Z1759" i="9"/>
  <c r="Z1760" i="9"/>
  <c r="Z1761" i="9"/>
  <c r="Z1762" i="9"/>
  <c r="Z1763" i="9"/>
  <c r="Z1764" i="9"/>
  <c r="Z1765" i="9"/>
  <c r="Z1766" i="9"/>
  <c r="Z1767" i="9"/>
  <c r="Z1768" i="9"/>
  <c r="Z1769" i="9"/>
  <c r="Z1770" i="9"/>
  <c r="Z1771" i="9"/>
  <c r="Z1772" i="9"/>
  <c r="Z1773" i="9"/>
  <c r="Z1774" i="9"/>
  <c r="Z1775" i="9"/>
  <c r="Z1776" i="9"/>
  <c r="Z1777" i="9"/>
  <c r="Z1778" i="9"/>
  <c r="Z1779" i="9"/>
  <c r="Z1780" i="9"/>
  <c r="Z1781" i="9"/>
  <c r="Z1782" i="9"/>
  <c r="Z1783" i="9"/>
  <c r="Z1784" i="9"/>
  <c r="Z1785" i="9"/>
  <c r="Z1786" i="9"/>
  <c r="Z1787" i="9"/>
  <c r="Z1788" i="9"/>
  <c r="Z1789" i="9"/>
  <c r="Z1790" i="9"/>
  <c r="Z1791" i="9"/>
  <c r="Z1792" i="9"/>
  <c r="Z1793" i="9"/>
  <c r="Z1794" i="9"/>
  <c r="Z1795" i="9"/>
  <c r="Z1796" i="9"/>
  <c r="Z1797" i="9"/>
  <c r="Z1798" i="9"/>
  <c r="Z1799" i="9"/>
  <c r="Z1800" i="9"/>
  <c r="Z1801" i="9"/>
  <c r="Z1802" i="9"/>
  <c r="Z1803" i="9"/>
  <c r="Z1804" i="9"/>
  <c r="Z1805" i="9"/>
  <c r="Z1806" i="9"/>
  <c r="Z1807" i="9"/>
  <c r="Z1808" i="9"/>
  <c r="Z1809" i="9"/>
  <c r="Z1810" i="9"/>
  <c r="Z1811" i="9"/>
  <c r="Z1812" i="9"/>
  <c r="Z1813" i="9"/>
  <c r="Z1814" i="9"/>
  <c r="Z1815" i="9"/>
  <c r="Z1816" i="9"/>
  <c r="Z1817" i="9"/>
  <c r="Z1818" i="9"/>
  <c r="Z1819" i="9"/>
  <c r="Z1820" i="9"/>
  <c r="Z1821" i="9"/>
  <c r="Z1822" i="9"/>
  <c r="Z1823" i="9"/>
  <c r="Z1824" i="9"/>
  <c r="Z1825" i="9"/>
  <c r="Z1826" i="9"/>
  <c r="Z1827" i="9"/>
  <c r="Z1828" i="9"/>
  <c r="Z1829" i="9"/>
  <c r="Z1830" i="9"/>
  <c r="Z1831" i="9"/>
  <c r="Z1832" i="9"/>
  <c r="Z1833" i="9"/>
  <c r="Z1834" i="9"/>
  <c r="Z1835" i="9"/>
  <c r="Z1836" i="9"/>
  <c r="Z1837" i="9"/>
  <c r="Z1838" i="9"/>
  <c r="Z1839" i="9"/>
  <c r="Z1840" i="9"/>
  <c r="Z1841" i="9"/>
  <c r="Z1842" i="9"/>
  <c r="Z1843" i="9"/>
  <c r="Z1844" i="9"/>
  <c r="Z1845" i="9"/>
  <c r="Z1846" i="9"/>
  <c r="Z1847" i="9"/>
  <c r="Z1848" i="9"/>
  <c r="Z1849" i="9"/>
  <c r="Z1850" i="9"/>
  <c r="Z1851" i="9"/>
  <c r="Z1852" i="9"/>
  <c r="Z1853" i="9"/>
  <c r="Z1854" i="9"/>
  <c r="Z1855" i="9"/>
  <c r="Z1856" i="9"/>
  <c r="Z1857" i="9"/>
  <c r="Z1858" i="9"/>
  <c r="Z1859" i="9"/>
  <c r="Z1860" i="9"/>
  <c r="Z1861" i="9"/>
  <c r="Z1862" i="9"/>
  <c r="Z1863" i="9"/>
  <c r="Z1864" i="9"/>
  <c r="Z1865" i="9"/>
  <c r="Z1866" i="9"/>
  <c r="Z1867" i="9"/>
  <c r="Z1868" i="9"/>
  <c r="Z1869" i="9"/>
  <c r="Z1870" i="9"/>
  <c r="Z1871" i="9"/>
  <c r="Z1872" i="9"/>
  <c r="Z1873" i="9"/>
  <c r="Z1874" i="9"/>
  <c r="Z1875" i="9"/>
  <c r="Z1876" i="9"/>
  <c r="Z1877" i="9"/>
  <c r="Z1878" i="9"/>
  <c r="Z1879" i="9"/>
  <c r="Z1880" i="9"/>
  <c r="Z1881" i="9"/>
  <c r="Z1882" i="9"/>
  <c r="Z1883" i="9"/>
  <c r="Z1884" i="9"/>
  <c r="Z1885" i="9"/>
  <c r="Z1886" i="9"/>
  <c r="Z1887" i="9"/>
  <c r="Z1888" i="9"/>
  <c r="Z1889" i="9"/>
  <c r="Z1890" i="9"/>
  <c r="Z1891" i="9"/>
  <c r="Z1892" i="9"/>
  <c r="Z1893" i="9"/>
  <c r="Z1894" i="9"/>
  <c r="Z1895" i="9"/>
  <c r="Z1896" i="9"/>
  <c r="Z1897" i="9"/>
  <c r="Z1898" i="9"/>
  <c r="Z1899" i="9"/>
  <c r="Z1900" i="9"/>
  <c r="Z1901" i="9"/>
  <c r="Z1902" i="9"/>
  <c r="Z1903" i="9"/>
  <c r="Z1904" i="9"/>
  <c r="Z1905" i="9"/>
  <c r="Z1906" i="9"/>
  <c r="Z1907" i="9"/>
  <c r="Z1908" i="9"/>
  <c r="Z1909" i="9"/>
  <c r="Z1910" i="9"/>
  <c r="Z1911" i="9"/>
  <c r="Z1912" i="9"/>
  <c r="Z1913" i="9"/>
  <c r="Z1914" i="9"/>
  <c r="Z1915" i="9"/>
  <c r="Z1916" i="9"/>
  <c r="Z1917" i="9"/>
  <c r="Z1918" i="9"/>
  <c r="Z1919" i="9"/>
  <c r="Z1920" i="9"/>
  <c r="Z1921" i="9"/>
  <c r="Z1922" i="9"/>
  <c r="Z1923" i="9"/>
  <c r="Z1924" i="9"/>
  <c r="Z1925" i="9"/>
  <c r="Z1926" i="9"/>
  <c r="Z1927" i="9"/>
  <c r="Z1928" i="9"/>
  <c r="Z1929" i="9"/>
  <c r="Z1930" i="9"/>
  <c r="Z1931" i="9"/>
  <c r="Z1932" i="9"/>
  <c r="Z1933" i="9"/>
  <c r="Z1934" i="9"/>
  <c r="Z1935" i="9"/>
  <c r="Z1936" i="9"/>
  <c r="Z1937" i="9"/>
  <c r="Z1938" i="9"/>
  <c r="Z1939" i="9"/>
  <c r="Z1940" i="9"/>
  <c r="Z1941" i="9"/>
  <c r="Z1942" i="9"/>
  <c r="Z1943" i="9"/>
  <c r="Z1944" i="9"/>
  <c r="Z1945" i="9"/>
  <c r="Z1946" i="9"/>
  <c r="Z1947" i="9"/>
  <c r="Z1948" i="9"/>
  <c r="Z1949" i="9"/>
  <c r="Z1950" i="9"/>
  <c r="Z1951" i="9"/>
  <c r="Z1952" i="9"/>
  <c r="Z1953" i="9"/>
  <c r="Z1954" i="9"/>
  <c r="Z1955" i="9"/>
  <c r="Z1956" i="9"/>
  <c r="Z1957" i="9"/>
  <c r="Z1958" i="9"/>
  <c r="Z1959" i="9"/>
  <c r="Z1960" i="9"/>
  <c r="Z1961" i="9"/>
  <c r="Z1962" i="9"/>
  <c r="Z1963" i="9"/>
  <c r="Z1964" i="9"/>
  <c r="Z1965" i="9"/>
  <c r="Z1966" i="9"/>
  <c r="Z1967" i="9"/>
  <c r="Z1968" i="9"/>
  <c r="Z1969" i="9"/>
  <c r="Z1970" i="9"/>
  <c r="Z1971" i="9"/>
  <c r="Z1972" i="9"/>
  <c r="Z1973" i="9"/>
  <c r="Z1974" i="9"/>
  <c r="Z1975" i="9"/>
  <c r="Z1976" i="9"/>
  <c r="Z1977" i="9"/>
  <c r="Z1978" i="9"/>
  <c r="Z1979" i="9"/>
  <c r="Z1980" i="9"/>
  <c r="Z1981" i="9"/>
  <c r="Z1982" i="9"/>
  <c r="Z1983" i="9"/>
  <c r="Z1984" i="9"/>
  <c r="Z1985" i="9"/>
  <c r="Z1986" i="9"/>
  <c r="Z1987" i="9"/>
  <c r="Z1988" i="9"/>
  <c r="Z1989" i="9"/>
  <c r="Z1990" i="9"/>
  <c r="Z1991" i="9"/>
  <c r="Z1992" i="9"/>
  <c r="Z1993" i="9"/>
  <c r="Z1994" i="9"/>
  <c r="Z1995" i="9"/>
  <c r="Z1996" i="9"/>
  <c r="Z1997" i="9"/>
  <c r="Z1998" i="9"/>
  <c r="Z1999" i="9"/>
  <c r="Z2000" i="9"/>
  <c r="Z2001" i="9"/>
  <c r="Y2" i="9"/>
  <c r="Y3" i="9"/>
  <c r="Y4" i="9"/>
  <c r="Y5" i="9"/>
  <c r="Y6" i="9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105" i="9"/>
  <c r="Y106" i="9"/>
  <c r="Y107" i="9"/>
  <c r="Y108" i="9"/>
  <c r="Y109" i="9"/>
  <c r="Y110" i="9"/>
  <c r="Y111" i="9"/>
  <c r="Y112" i="9"/>
  <c r="Y113" i="9"/>
  <c r="Y114" i="9"/>
  <c r="Y115" i="9"/>
  <c r="Y116" i="9"/>
  <c r="Y117" i="9"/>
  <c r="Y118" i="9"/>
  <c r="Y119" i="9"/>
  <c r="Y120" i="9"/>
  <c r="Y121" i="9"/>
  <c r="Y122" i="9"/>
  <c r="Y123" i="9"/>
  <c r="Y124" i="9"/>
  <c r="Y125" i="9"/>
  <c r="Y126" i="9"/>
  <c r="Y127" i="9"/>
  <c r="Y128" i="9"/>
  <c r="Y129" i="9"/>
  <c r="Y130" i="9"/>
  <c r="Y131" i="9"/>
  <c r="Y132" i="9"/>
  <c r="Y133" i="9"/>
  <c r="Y134" i="9"/>
  <c r="Y135" i="9"/>
  <c r="Y136" i="9"/>
  <c r="Y137" i="9"/>
  <c r="Y138" i="9"/>
  <c r="Y139" i="9"/>
  <c r="Y140" i="9"/>
  <c r="Y141" i="9"/>
  <c r="Y142" i="9"/>
  <c r="Y143" i="9"/>
  <c r="Y144" i="9"/>
  <c r="Y145" i="9"/>
  <c r="Y146" i="9"/>
  <c r="Y147" i="9"/>
  <c r="Y148" i="9"/>
  <c r="Y149" i="9"/>
  <c r="Y150" i="9"/>
  <c r="Y151" i="9"/>
  <c r="Y152" i="9"/>
  <c r="Y153" i="9"/>
  <c r="Y154" i="9"/>
  <c r="Y155" i="9"/>
  <c r="Y156" i="9"/>
  <c r="Y157" i="9"/>
  <c r="Y158" i="9"/>
  <c r="Y159" i="9"/>
  <c r="Y160" i="9"/>
  <c r="Y161" i="9"/>
  <c r="Y162" i="9"/>
  <c r="Y163" i="9"/>
  <c r="Y164" i="9"/>
  <c r="Y165" i="9"/>
  <c r="Y166" i="9"/>
  <c r="Y167" i="9"/>
  <c r="Y168" i="9"/>
  <c r="Y169" i="9"/>
  <c r="Y170" i="9"/>
  <c r="Y171" i="9"/>
  <c r="Y172" i="9"/>
  <c r="Y173" i="9"/>
  <c r="Y174" i="9"/>
  <c r="Y175" i="9"/>
  <c r="Y176" i="9"/>
  <c r="Y177" i="9"/>
  <c r="Y178" i="9"/>
  <c r="Y179" i="9"/>
  <c r="Y180" i="9"/>
  <c r="Y181" i="9"/>
  <c r="Y182" i="9"/>
  <c r="Y183" i="9"/>
  <c r="Y184" i="9"/>
  <c r="Y185" i="9"/>
  <c r="Y186" i="9"/>
  <c r="Y187" i="9"/>
  <c r="Y188" i="9"/>
  <c r="Y189" i="9"/>
  <c r="Y190" i="9"/>
  <c r="Y191" i="9"/>
  <c r="Y192" i="9"/>
  <c r="Y193" i="9"/>
  <c r="Y194" i="9"/>
  <c r="Y195" i="9"/>
  <c r="Y196" i="9"/>
  <c r="Y197" i="9"/>
  <c r="Y198" i="9"/>
  <c r="Y199" i="9"/>
  <c r="Y200" i="9"/>
  <c r="Y201" i="9"/>
  <c r="Y202" i="9"/>
  <c r="Y203" i="9"/>
  <c r="Y204" i="9"/>
  <c r="Y205" i="9"/>
  <c r="Y206" i="9"/>
  <c r="Y207" i="9"/>
  <c r="Y208" i="9"/>
  <c r="Y209" i="9"/>
  <c r="Y210" i="9"/>
  <c r="Y211" i="9"/>
  <c r="Y212" i="9"/>
  <c r="Y213" i="9"/>
  <c r="Y214" i="9"/>
  <c r="Y215" i="9"/>
  <c r="Y216" i="9"/>
  <c r="Y217" i="9"/>
  <c r="Y218" i="9"/>
  <c r="Y219" i="9"/>
  <c r="Y220" i="9"/>
  <c r="Y221" i="9"/>
  <c r="Y222" i="9"/>
  <c r="Y223" i="9"/>
  <c r="Y224" i="9"/>
  <c r="Y225" i="9"/>
  <c r="Y226" i="9"/>
  <c r="Y227" i="9"/>
  <c r="Y228" i="9"/>
  <c r="Y229" i="9"/>
  <c r="Y230" i="9"/>
  <c r="Y231" i="9"/>
  <c r="Y232" i="9"/>
  <c r="Y233" i="9"/>
  <c r="Y234" i="9"/>
  <c r="Y235" i="9"/>
  <c r="Y236" i="9"/>
  <c r="Y237" i="9"/>
  <c r="Y238" i="9"/>
  <c r="Y239" i="9"/>
  <c r="Y240" i="9"/>
  <c r="Y241" i="9"/>
  <c r="Y242" i="9"/>
  <c r="Y243" i="9"/>
  <c r="Y244" i="9"/>
  <c r="Y245" i="9"/>
  <c r="Y246" i="9"/>
  <c r="Y247" i="9"/>
  <c r="Y248" i="9"/>
  <c r="Y249" i="9"/>
  <c r="Y250" i="9"/>
  <c r="Y251" i="9"/>
  <c r="Y252" i="9"/>
  <c r="Y253" i="9"/>
  <c r="Y254" i="9"/>
  <c r="Y255" i="9"/>
  <c r="Y256" i="9"/>
  <c r="Y257" i="9"/>
  <c r="Y258" i="9"/>
  <c r="Y259" i="9"/>
  <c r="Y260" i="9"/>
  <c r="Y261" i="9"/>
  <c r="Y262" i="9"/>
  <c r="Y263" i="9"/>
  <c r="Y264" i="9"/>
  <c r="Y265" i="9"/>
  <c r="Y266" i="9"/>
  <c r="Y267" i="9"/>
  <c r="Y268" i="9"/>
  <c r="Y269" i="9"/>
  <c r="Y270" i="9"/>
  <c r="Y271" i="9"/>
  <c r="Y272" i="9"/>
  <c r="Y273" i="9"/>
  <c r="Y274" i="9"/>
  <c r="Y275" i="9"/>
  <c r="Y276" i="9"/>
  <c r="Y277" i="9"/>
  <c r="Y278" i="9"/>
  <c r="Y279" i="9"/>
  <c r="Y280" i="9"/>
  <c r="Y281" i="9"/>
  <c r="Y282" i="9"/>
  <c r="Y283" i="9"/>
  <c r="Y284" i="9"/>
  <c r="Y285" i="9"/>
  <c r="Y286" i="9"/>
  <c r="Y287" i="9"/>
  <c r="Y288" i="9"/>
  <c r="Y289" i="9"/>
  <c r="Y290" i="9"/>
  <c r="Y291" i="9"/>
  <c r="Y292" i="9"/>
  <c r="Y293" i="9"/>
  <c r="Y294" i="9"/>
  <c r="Y295" i="9"/>
  <c r="Y296" i="9"/>
  <c r="Y297" i="9"/>
  <c r="Y298" i="9"/>
  <c r="Y299" i="9"/>
  <c r="Y300" i="9"/>
  <c r="Y301" i="9"/>
  <c r="Y302" i="9"/>
  <c r="Y303" i="9"/>
  <c r="Y304" i="9"/>
  <c r="Y305" i="9"/>
  <c r="Y306" i="9"/>
  <c r="Y307" i="9"/>
  <c r="Y308" i="9"/>
  <c r="Y309" i="9"/>
  <c r="Y310" i="9"/>
  <c r="Y311" i="9"/>
  <c r="Y312" i="9"/>
  <c r="Y313" i="9"/>
  <c r="Y314" i="9"/>
  <c r="Y315" i="9"/>
  <c r="Y316" i="9"/>
  <c r="Y317" i="9"/>
  <c r="Y318" i="9"/>
  <c r="Y319" i="9"/>
  <c r="Y320" i="9"/>
  <c r="Y321" i="9"/>
  <c r="Y322" i="9"/>
  <c r="Y323" i="9"/>
  <c r="Y324" i="9"/>
  <c r="Y325" i="9"/>
  <c r="Y326" i="9"/>
  <c r="Y327" i="9"/>
  <c r="Y328" i="9"/>
  <c r="Y329" i="9"/>
  <c r="Y330" i="9"/>
  <c r="Y331" i="9"/>
  <c r="Y332" i="9"/>
  <c r="Y333" i="9"/>
  <c r="Y334" i="9"/>
  <c r="Y335" i="9"/>
  <c r="Y336" i="9"/>
  <c r="Y337" i="9"/>
  <c r="Y338" i="9"/>
  <c r="Y339" i="9"/>
  <c r="Y340" i="9"/>
  <c r="Y341" i="9"/>
  <c r="Y342" i="9"/>
  <c r="Y343" i="9"/>
  <c r="Y344" i="9"/>
  <c r="Y345" i="9"/>
  <c r="Y346" i="9"/>
  <c r="Y347" i="9"/>
  <c r="Y348" i="9"/>
  <c r="Y349" i="9"/>
  <c r="Y350" i="9"/>
  <c r="Y351" i="9"/>
  <c r="Y352" i="9"/>
  <c r="Y353" i="9"/>
  <c r="Y354" i="9"/>
  <c r="Y355" i="9"/>
  <c r="Y356" i="9"/>
  <c r="Y357" i="9"/>
  <c r="Y358" i="9"/>
  <c r="Y359" i="9"/>
  <c r="Y360" i="9"/>
  <c r="Y361" i="9"/>
  <c r="Y362" i="9"/>
  <c r="Y363" i="9"/>
  <c r="Y364" i="9"/>
  <c r="Y365" i="9"/>
  <c r="Y366" i="9"/>
  <c r="Y367" i="9"/>
  <c r="Y368" i="9"/>
  <c r="Y369" i="9"/>
  <c r="Y370" i="9"/>
  <c r="Y371" i="9"/>
  <c r="Y372" i="9"/>
  <c r="Y373" i="9"/>
  <c r="Y374" i="9"/>
  <c r="Y375" i="9"/>
  <c r="Y376" i="9"/>
  <c r="Y377" i="9"/>
  <c r="Y378" i="9"/>
  <c r="Y379" i="9"/>
  <c r="Y380" i="9"/>
  <c r="Y381" i="9"/>
  <c r="Y382" i="9"/>
  <c r="Y383" i="9"/>
  <c r="Y384" i="9"/>
  <c r="Y385" i="9"/>
  <c r="Y386" i="9"/>
  <c r="Y387" i="9"/>
  <c r="Y388" i="9"/>
  <c r="Y389" i="9"/>
  <c r="Y390" i="9"/>
  <c r="Y391" i="9"/>
  <c r="Y392" i="9"/>
  <c r="Y393" i="9"/>
  <c r="Y394" i="9"/>
  <c r="Y395" i="9"/>
  <c r="Y396" i="9"/>
  <c r="Y397" i="9"/>
  <c r="Y398" i="9"/>
  <c r="Y399" i="9"/>
  <c r="Y400" i="9"/>
  <c r="Y401" i="9"/>
  <c r="Y402" i="9"/>
  <c r="Y403" i="9"/>
  <c r="Y404" i="9"/>
  <c r="Y405" i="9"/>
  <c r="Y406" i="9"/>
  <c r="Y407" i="9"/>
  <c r="Y408" i="9"/>
  <c r="Y409" i="9"/>
  <c r="Y410" i="9"/>
  <c r="Y411" i="9"/>
  <c r="Y412" i="9"/>
  <c r="Y413" i="9"/>
  <c r="Y414" i="9"/>
  <c r="Y415" i="9"/>
  <c r="Y416" i="9"/>
  <c r="Y417" i="9"/>
  <c r="Y418" i="9"/>
  <c r="Y419" i="9"/>
  <c r="Y420" i="9"/>
  <c r="Y421" i="9"/>
  <c r="Y422" i="9"/>
  <c r="Y423" i="9"/>
  <c r="Y424" i="9"/>
  <c r="Y425" i="9"/>
  <c r="Y426" i="9"/>
  <c r="Y427" i="9"/>
  <c r="Y428" i="9"/>
  <c r="Y429" i="9"/>
  <c r="Y430" i="9"/>
  <c r="Y431" i="9"/>
  <c r="Y432" i="9"/>
  <c r="Y433" i="9"/>
  <c r="Y434" i="9"/>
  <c r="Y435" i="9"/>
  <c r="Y436" i="9"/>
  <c r="Y437" i="9"/>
  <c r="Y438" i="9"/>
  <c r="Y439" i="9"/>
  <c r="Y440" i="9"/>
  <c r="Y441" i="9"/>
  <c r="Y442" i="9"/>
  <c r="Y443" i="9"/>
  <c r="Y444" i="9"/>
  <c r="Y445" i="9"/>
  <c r="Y446" i="9"/>
  <c r="Y447" i="9"/>
  <c r="Y448" i="9"/>
  <c r="Y449" i="9"/>
  <c r="Y450" i="9"/>
  <c r="Y451" i="9"/>
  <c r="Y452" i="9"/>
  <c r="Y453" i="9"/>
  <c r="Y454" i="9"/>
  <c r="Y455" i="9"/>
  <c r="Y456" i="9"/>
  <c r="Y457" i="9"/>
  <c r="Y458" i="9"/>
  <c r="Y459" i="9"/>
  <c r="Y460" i="9"/>
  <c r="Y461" i="9"/>
  <c r="Y462" i="9"/>
  <c r="Y463" i="9"/>
  <c r="Y464" i="9"/>
  <c r="Y465" i="9"/>
  <c r="Y466" i="9"/>
  <c r="Y467" i="9"/>
  <c r="Y468" i="9"/>
  <c r="Y469" i="9"/>
  <c r="Y470" i="9"/>
  <c r="Y471" i="9"/>
  <c r="Y472" i="9"/>
  <c r="Y473" i="9"/>
  <c r="Y474" i="9"/>
  <c r="Y475" i="9"/>
  <c r="Y476" i="9"/>
  <c r="Y477" i="9"/>
  <c r="Y478" i="9"/>
  <c r="Y479" i="9"/>
  <c r="Y480" i="9"/>
  <c r="Y481" i="9"/>
  <c r="Y482" i="9"/>
  <c r="Y483" i="9"/>
  <c r="Y484" i="9"/>
  <c r="Y485" i="9"/>
  <c r="Y486" i="9"/>
  <c r="Y487" i="9"/>
  <c r="Y488" i="9"/>
  <c r="Y489" i="9"/>
  <c r="Y490" i="9"/>
  <c r="Y491" i="9"/>
  <c r="Y492" i="9"/>
  <c r="Y493" i="9"/>
  <c r="Y494" i="9"/>
  <c r="Y495" i="9"/>
  <c r="Y496" i="9"/>
  <c r="Y497" i="9"/>
  <c r="Y498" i="9"/>
  <c r="Y499" i="9"/>
  <c r="Y500" i="9"/>
  <c r="Y501" i="9"/>
  <c r="Y502" i="9"/>
  <c r="Y503" i="9"/>
  <c r="Y504" i="9"/>
  <c r="Y505" i="9"/>
  <c r="Y506" i="9"/>
  <c r="Y507" i="9"/>
  <c r="Y508" i="9"/>
  <c r="Y509" i="9"/>
  <c r="Y510" i="9"/>
  <c r="Y511" i="9"/>
  <c r="Y512" i="9"/>
  <c r="Y513" i="9"/>
  <c r="Y514" i="9"/>
  <c r="Y515" i="9"/>
  <c r="Y516" i="9"/>
  <c r="Y517" i="9"/>
  <c r="Y518" i="9"/>
  <c r="Y519" i="9"/>
  <c r="Y520" i="9"/>
  <c r="Y521" i="9"/>
  <c r="Y522" i="9"/>
  <c r="Y523" i="9"/>
  <c r="Y524" i="9"/>
  <c r="Y525" i="9"/>
  <c r="Y526" i="9"/>
  <c r="Y527" i="9"/>
  <c r="Y528" i="9"/>
  <c r="Y529" i="9"/>
  <c r="Y530" i="9"/>
  <c r="Y531" i="9"/>
  <c r="Y532" i="9"/>
  <c r="Y533" i="9"/>
  <c r="Y534" i="9"/>
  <c r="Y535" i="9"/>
  <c r="Y536" i="9"/>
  <c r="Y537" i="9"/>
  <c r="Y538" i="9"/>
  <c r="Y539" i="9"/>
  <c r="Y540" i="9"/>
  <c r="Y541" i="9"/>
  <c r="Y542" i="9"/>
  <c r="Y543" i="9"/>
  <c r="Y544" i="9"/>
  <c r="Y545" i="9"/>
  <c r="Y546" i="9"/>
  <c r="Y547" i="9"/>
  <c r="Y548" i="9"/>
  <c r="Y549" i="9"/>
  <c r="Y550" i="9"/>
  <c r="Y551" i="9"/>
  <c r="Y552" i="9"/>
  <c r="Y553" i="9"/>
  <c r="Y554" i="9"/>
  <c r="Y555" i="9"/>
  <c r="Y556" i="9"/>
  <c r="Y557" i="9"/>
  <c r="Y558" i="9"/>
  <c r="Y559" i="9"/>
  <c r="Y560" i="9"/>
  <c r="Y561" i="9"/>
  <c r="Y562" i="9"/>
  <c r="Y563" i="9"/>
  <c r="Y564" i="9"/>
  <c r="Y565" i="9"/>
  <c r="Y566" i="9"/>
  <c r="Y567" i="9"/>
  <c r="Y568" i="9"/>
  <c r="Y569" i="9"/>
  <c r="Y570" i="9"/>
  <c r="Y571" i="9"/>
  <c r="Y572" i="9"/>
  <c r="Y573" i="9"/>
  <c r="Y574" i="9"/>
  <c r="Y575" i="9"/>
  <c r="Y576" i="9"/>
  <c r="Y577" i="9"/>
  <c r="Y578" i="9"/>
  <c r="Y579" i="9"/>
  <c r="Y580" i="9"/>
  <c r="Y581" i="9"/>
  <c r="Y582" i="9"/>
  <c r="Y583" i="9"/>
  <c r="Y584" i="9"/>
  <c r="Y585" i="9"/>
  <c r="Y586" i="9"/>
  <c r="Y587" i="9"/>
  <c r="Y588" i="9"/>
  <c r="Y589" i="9"/>
  <c r="Y590" i="9"/>
  <c r="Y591" i="9"/>
  <c r="Y592" i="9"/>
  <c r="Y593" i="9"/>
  <c r="Y594" i="9"/>
  <c r="Y595" i="9"/>
  <c r="Y596" i="9"/>
  <c r="Y597" i="9"/>
  <c r="Y598" i="9"/>
  <c r="Y599" i="9"/>
  <c r="Y600" i="9"/>
  <c r="Y601" i="9"/>
  <c r="Y602" i="9"/>
  <c r="Y603" i="9"/>
  <c r="Y604" i="9"/>
  <c r="Y605" i="9"/>
  <c r="Y606" i="9"/>
  <c r="Y607" i="9"/>
  <c r="Y608" i="9"/>
  <c r="Y609" i="9"/>
  <c r="Y610" i="9"/>
  <c r="Y611" i="9"/>
  <c r="Y612" i="9"/>
  <c r="Y613" i="9"/>
  <c r="Y614" i="9"/>
  <c r="Y615" i="9"/>
  <c r="Y616" i="9"/>
  <c r="Y617" i="9"/>
  <c r="Y618" i="9"/>
  <c r="Y619" i="9"/>
  <c r="Y620" i="9"/>
  <c r="Y621" i="9"/>
  <c r="Y622" i="9"/>
  <c r="Y623" i="9"/>
  <c r="Y624" i="9"/>
  <c r="Y625" i="9"/>
  <c r="Y626" i="9"/>
  <c r="Y627" i="9"/>
  <c r="Y628" i="9"/>
  <c r="Y629" i="9"/>
  <c r="Y630" i="9"/>
  <c r="Y631" i="9"/>
  <c r="Y632" i="9"/>
  <c r="Y633" i="9"/>
  <c r="Y634" i="9"/>
  <c r="Y635" i="9"/>
  <c r="Y636" i="9"/>
  <c r="Y637" i="9"/>
  <c r="Y638" i="9"/>
  <c r="Y639" i="9"/>
  <c r="Y640" i="9"/>
  <c r="Y641" i="9"/>
  <c r="Y642" i="9"/>
  <c r="Y643" i="9"/>
  <c r="Y644" i="9"/>
  <c r="Y645" i="9"/>
  <c r="Y646" i="9"/>
  <c r="Y647" i="9"/>
  <c r="Y648" i="9"/>
  <c r="Y649" i="9"/>
  <c r="Y650" i="9"/>
  <c r="Y651" i="9"/>
  <c r="Y652" i="9"/>
  <c r="Y653" i="9"/>
  <c r="Y654" i="9"/>
  <c r="Y655" i="9"/>
  <c r="Y656" i="9"/>
  <c r="Y657" i="9"/>
  <c r="Y658" i="9"/>
  <c r="Y659" i="9"/>
  <c r="Y660" i="9"/>
  <c r="Y661" i="9"/>
  <c r="Y662" i="9"/>
  <c r="Y663" i="9"/>
  <c r="Y664" i="9"/>
  <c r="Y665" i="9"/>
  <c r="Y666" i="9"/>
  <c r="Y667" i="9"/>
  <c r="Y668" i="9"/>
  <c r="Y669" i="9"/>
  <c r="Y670" i="9"/>
  <c r="Y671" i="9"/>
  <c r="Y672" i="9"/>
  <c r="Y673" i="9"/>
  <c r="Y674" i="9"/>
  <c r="Y675" i="9"/>
  <c r="Y676" i="9"/>
  <c r="Y677" i="9"/>
  <c r="Y678" i="9"/>
  <c r="Y679" i="9"/>
  <c r="Y680" i="9"/>
  <c r="Y681" i="9"/>
  <c r="Y682" i="9"/>
  <c r="Y683" i="9"/>
  <c r="Y684" i="9"/>
  <c r="Y685" i="9"/>
  <c r="Y686" i="9"/>
  <c r="Y687" i="9"/>
  <c r="Y688" i="9"/>
  <c r="Y689" i="9"/>
  <c r="Y690" i="9"/>
  <c r="Y691" i="9"/>
  <c r="Y692" i="9"/>
  <c r="Y693" i="9"/>
  <c r="Y694" i="9"/>
  <c r="Y695" i="9"/>
  <c r="Y696" i="9"/>
  <c r="Y697" i="9"/>
  <c r="Y698" i="9"/>
  <c r="Y699" i="9"/>
  <c r="Y700" i="9"/>
  <c r="Y701" i="9"/>
  <c r="Y702" i="9"/>
  <c r="Y703" i="9"/>
  <c r="Y704" i="9"/>
  <c r="Y705" i="9"/>
  <c r="Y706" i="9"/>
  <c r="Y707" i="9"/>
  <c r="Y708" i="9"/>
  <c r="Y709" i="9"/>
  <c r="Y710" i="9"/>
  <c r="Y711" i="9"/>
  <c r="Y712" i="9"/>
  <c r="Y713" i="9"/>
  <c r="Y714" i="9"/>
  <c r="Y715" i="9"/>
  <c r="Y716" i="9"/>
  <c r="Y717" i="9"/>
  <c r="Y718" i="9"/>
  <c r="Y719" i="9"/>
  <c r="Y720" i="9"/>
  <c r="Y721" i="9"/>
  <c r="Y722" i="9"/>
  <c r="Y723" i="9"/>
  <c r="Y724" i="9"/>
  <c r="Y725" i="9"/>
  <c r="Y726" i="9"/>
  <c r="Y727" i="9"/>
  <c r="Y728" i="9"/>
  <c r="Y729" i="9"/>
  <c r="Y730" i="9"/>
  <c r="Y731" i="9"/>
  <c r="Y732" i="9"/>
  <c r="Y733" i="9"/>
  <c r="Y734" i="9"/>
  <c r="Y735" i="9"/>
  <c r="Y736" i="9"/>
  <c r="Y737" i="9"/>
  <c r="Y738" i="9"/>
  <c r="Y739" i="9"/>
  <c r="Y740" i="9"/>
  <c r="Y741" i="9"/>
  <c r="Y742" i="9"/>
  <c r="Y743" i="9"/>
  <c r="Y744" i="9"/>
  <c r="Y745" i="9"/>
  <c r="Y746" i="9"/>
  <c r="Y747" i="9"/>
  <c r="Y748" i="9"/>
  <c r="Y749" i="9"/>
  <c r="Y750" i="9"/>
  <c r="Y751" i="9"/>
  <c r="Y752" i="9"/>
  <c r="Y753" i="9"/>
  <c r="Y754" i="9"/>
  <c r="Y755" i="9"/>
  <c r="Y756" i="9"/>
  <c r="Y757" i="9"/>
  <c r="Y758" i="9"/>
  <c r="Y759" i="9"/>
  <c r="Y760" i="9"/>
  <c r="Y761" i="9"/>
  <c r="Y762" i="9"/>
  <c r="Y763" i="9"/>
  <c r="Y764" i="9"/>
  <c r="Y765" i="9"/>
  <c r="Y766" i="9"/>
  <c r="Y767" i="9"/>
  <c r="Y768" i="9"/>
  <c r="Y769" i="9"/>
  <c r="Y770" i="9"/>
  <c r="Y771" i="9"/>
  <c r="Y772" i="9"/>
  <c r="Y773" i="9"/>
  <c r="Y774" i="9"/>
  <c r="Y775" i="9"/>
  <c r="Y776" i="9"/>
  <c r="Y777" i="9"/>
  <c r="Y778" i="9"/>
  <c r="Y779" i="9"/>
  <c r="Y780" i="9"/>
  <c r="Y781" i="9"/>
  <c r="Y782" i="9"/>
  <c r="Y783" i="9"/>
  <c r="Y784" i="9"/>
  <c r="Y785" i="9"/>
  <c r="Y786" i="9"/>
  <c r="Y787" i="9"/>
  <c r="Y788" i="9"/>
  <c r="Y789" i="9"/>
  <c r="Y790" i="9"/>
  <c r="Y791" i="9"/>
  <c r="Y792" i="9"/>
  <c r="Y793" i="9"/>
  <c r="Y794" i="9"/>
  <c r="Y795" i="9"/>
  <c r="Y796" i="9"/>
  <c r="Y797" i="9"/>
  <c r="Y798" i="9"/>
  <c r="Y799" i="9"/>
  <c r="Y800" i="9"/>
  <c r="Y801" i="9"/>
  <c r="Y802" i="9"/>
  <c r="Y803" i="9"/>
  <c r="Y804" i="9"/>
  <c r="Y805" i="9"/>
  <c r="Y806" i="9"/>
  <c r="Y807" i="9"/>
  <c r="Y808" i="9"/>
  <c r="Y809" i="9"/>
  <c r="Y810" i="9"/>
  <c r="Y811" i="9"/>
  <c r="Y812" i="9"/>
  <c r="Y813" i="9"/>
  <c r="Y814" i="9"/>
  <c r="Y815" i="9"/>
  <c r="Y816" i="9"/>
  <c r="Y817" i="9"/>
  <c r="Y818" i="9"/>
  <c r="Y819" i="9"/>
  <c r="Y820" i="9"/>
  <c r="Y821" i="9"/>
  <c r="Y822" i="9"/>
  <c r="Y823" i="9"/>
  <c r="Y824" i="9"/>
  <c r="Y825" i="9"/>
  <c r="Y826" i="9"/>
  <c r="Y827" i="9"/>
  <c r="Y828" i="9"/>
  <c r="Y829" i="9"/>
  <c r="Y830" i="9"/>
  <c r="Y831" i="9"/>
  <c r="Y832" i="9"/>
  <c r="Y833" i="9"/>
  <c r="Y834" i="9"/>
  <c r="Y835" i="9"/>
  <c r="Y836" i="9"/>
  <c r="Y837" i="9"/>
  <c r="Y838" i="9"/>
  <c r="Y839" i="9"/>
  <c r="Y840" i="9"/>
  <c r="Y841" i="9"/>
  <c r="Y842" i="9"/>
  <c r="Y843" i="9"/>
  <c r="Y844" i="9"/>
  <c r="Y845" i="9"/>
  <c r="Y846" i="9"/>
  <c r="Y847" i="9"/>
  <c r="Y848" i="9"/>
  <c r="Y849" i="9"/>
  <c r="Y850" i="9"/>
  <c r="Y851" i="9"/>
  <c r="Y852" i="9"/>
  <c r="Y853" i="9"/>
  <c r="Y854" i="9"/>
  <c r="Y855" i="9"/>
  <c r="Y856" i="9"/>
  <c r="Y857" i="9"/>
  <c r="Y858" i="9"/>
  <c r="Y859" i="9"/>
  <c r="Y860" i="9"/>
  <c r="Y861" i="9"/>
  <c r="Y862" i="9"/>
  <c r="Y863" i="9"/>
  <c r="Y864" i="9"/>
  <c r="Y865" i="9"/>
  <c r="Y866" i="9"/>
  <c r="Y867" i="9"/>
  <c r="Y868" i="9"/>
  <c r="Y869" i="9"/>
  <c r="Y870" i="9"/>
  <c r="Y871" i="9"/>
  <c r="Y872" i="9"/>
  <c r="Y873" i="9"/>
  <c r="Y874" i="9"/>
  <c r="Y875" i="9"/>
  <c r="Y876" i="9"/>
  <c r="Y877" i="9"/>
  <c r="Y878" i="9"/>
  <c r="Y879" i="9"/>
  <c r="Y880" i="9"/>
  <c r="Y881" i="9"/>
  <c r="Y882" i="9"/>
  <c r="Y883" i="9"/>
  <c r="Y884" i="9"/>
  <c r="Y885" i="9"/>
  <c r="Y886" i="9"/>
  <c r="Y887" i="9"/>
  <c r="Y888" i="9"/>
  <c r="Y889" i="9"/>
  <c r="Y890" i="9"/>
  <c r="Y891" i="9"/>
  <c r="Y892" i="9"/>
  <c r="Y893" i="9"/>
  <c r="Y894" i="9"/>
  <c r="Y895" i="9"/>
  <c r="Y896" i="9"/>
  <c r="Y897" i="9"/>
  <c r="Y898" i="9"/>
  <c r="Y899" i="9"/>
  <c r="Y900" i="9"/>
  <c r="Y901" i="9"/>
  <c r="Y902" i="9"/>
  <c r="Y903" i="9"/>
  <c r="Y904" i="9"/>
  <c r="Y905" i="9"/>
  <c r="Y906" i="9"/>
  <c r="Y907" i="9"/>
  <c r="Y908" i="9"/>
  <c r="Y909" i="9"/>
  <c r="Y910" i="9"/>
  <c r="Y911" i="9"/>
  <c r="Y912" i="9"/>
  <c r="Y913" i="9"/>
  <c r="Y914" i="9"/>
  <c r="Y915" i="9"/>
  <c r="Y916" i="9"/>
  <c r="Y917" i="9"/>
  <c r="Y918" i="9"/>
  <c r="Y919" i="9"/>
  <c r="Y920" i="9"/>
  <c r="Y921" i="9"/>
  <c r="Y922" i="9"/>
  <c r="Y923" i="9"/>
  <c r="Y924" i="9"/>
  <c r="Y925" i="9"/>
  <c r="Y926" i="9"/>
  <c r="Y927" i="9"/>
  <c r="Y928" i="9"/>
  <c r="Y929" i="9"/>
  <c r="Y930" i="9"/>
  <c r="Y931" i="9"/>
  <c r="Y932" i="9"/>
  <c r="Y933" i="9"/>
  <c r="Y934" i="9"/>
  <c r="Y935" i="9"/>
  <c r="Y936" i="9"/>
  <c r="Y937" i="9"/>
  <c r="Y938" i="9"/>
  <c r="Y939" i="9"/>
  <c r="Y940" i="9"/>
  <c r="Y941" i="9"/>
  <c r="Y942" i="9"/>
  <c r="Y943" i="9"/>
  <c r="Y944" i="9"/>
  <c r="Y945" i="9"/>
  <c r="Y946" i="9"/>
  <c r="Y947" i="9"/>
  <c r="Y948" i="9"/>
  <c r="Y949" i="9"/>
  <c r="Y950" i="9"/>
  <c r="Y951" i="9"/>
  <c r="Y952" i="9"/>
  <c r="Y953" i="9"/>
  <c r="Y954" i="9"/>
  <c r="Y955" i="9"/>
  <c r="Y956" i="9"/>
  <c r="Y957" i="9"/>
  <c r="Y958" i="9"/>
  <c r="Y959" i="9"/>
  <c r="Y960" i="9"/>
  <c r="Y961" i="9"/>
  <c r="Y962" i="9"/>
  <c r="Y963" i="9"/>
  <c r="Y964" i="9"/>
  <c r="Y965" i="9"/>
  <c r="Y966" i="9"/>
  <c r="Y967" i="9"/>
  <c r="Y968" i="9"/>
  <c r="Y969" i="9"/>
  <c r="Y970" i="9"/>
  <c r="Y971" i="9"/>
  <c r="Y972" i="9"/>
  <c r="Y973" i="9"/>
  <c r="Y974" i="9"/>
  <c r="Y975" i="9"/>
  <c r="Y976" i="9"/>
  <c r="Y977" i="9"/>
  <c r="Y978" i="9"/>
  <c r="Y979" i="9"/>
  <c r="Y980" i="9"/>
  <c r="Y981" i="9"/>
  <c r="Y982" i="9"/>
  <c r="Y983" i="9"/>
  <c r="Y984" i="9"/>
  <c r="Y985" i="9"/>
  <c r="Y986" i="9"/>
  <c r="Y987" i="9"/>
  <c r="Y988" i="9"/>
  <c r="Y989" i="9"/>
  <c r="Y990" i="9"/>
  <c r="Y991" i="9"/>
  <c r="Y992" i="9"/>
  <c r="Y993" i="9"/>
  <c r="Y994" i="9"/>
  <c r="Y995" i="9"/>
  <c r="Y996" i="9"/>
  <c r="Y997" i="9"/>
  <c r="Y998" i="9"/>
  <c r="Y999" i="9"/>
  <c r="Y1000" i="9"/>
  <c r="Y1001" i="9"/>
  <c r="Y1002" i="9"/>
  <c r="Y1003" i="9"/>
  <c r="Y1004" i="9"/>
  <c r="Y1005" i="9"/>
  <c r="Y1006" i="9"/>
  <c r="Y1007" i="9"/>
  <c r="Y1008" i="9"/>
  <c r="Y1009" i="9"/>
  <c r="Y1010" i="9"/>
  <c r="Y1011" i="9"/>
  <c r="Y1012" i="9"/>
  <c r="Y1013" i="9"/>
  <c r="Y1014" i="9"/>
  <c r="Y1015" i="9"/>
  <c r="Y1016" i="9"/>
  <c r="Y1017" i="9"/>
  <c r="Y1018" i="9"/>
  <c r="Y1019" i="9"/>
  <c r="Y1020" i="9"/>
  <c r="Y1021" i="9"/>
  <c r="Y1022" i="9"/>
  <c r="Y1023" i="9"/>
  <c r="Y1024" i="9"/>
  <c r="Y1025" i="9"/>
  <c r="Y1026" i="9"/>
  <c r="Y1027" i="9"/>
  <c r="Y1028" i="9"/>
  <c r="Y1029" i="9"/>
  <c r="Y1030" i="9"/>
  <c r="Y1031" i="9"/>
  <c r="Y1032" i="9"/>
  <c r="Y1033" i="9"/>
  <c r="Y1034" i="9"/>
  <c r="Y1035" i="9"/>
  <c r="Y1036" i="9"/>
  <c r="Y1037" i="9"/>
  <c r="Y1038" i="9"/>
  <c r="Y1039" i="9"/>
  <c r="Y1040" i="9"/>
  <c r="Y1041" i="9"/>
  <c r="Y1042" i="9"/>
  <c r="Y1043" i="9"/>
  <c r="Y1044" i="9"/>
  <c r="Y1045" i="9"/>
  <c r="Y1046" i="9"/>
  <c r="Y1047" i="9"/>
  <c r="Y1048" i="9"/>
  <c r="Y1049" i="9"/>
  <c r="Y1050" i="9"/>
  <c r="Y1051" i="9"/>
  <c r="Y1052" i="9"/>
  <c r="Y1053" i="9"/>
  <c r="Y1054" i="9"/>
  <c r="Y1055" i="9"/>
  <c r="Y1056" i="9"/>
  <c r="Y1057" i="9"/>
  <c r="Y1058" i="9"/>
  <c r="Y1059" i="9"/>
  <c r="Y1060" i="9"/>
  <c r="Y1061" i="9"/>
  <c r="Y1062" i="9"/>
  <c r="Y1063" i="9"/>
  <c r="Y1064" i="9"/>
  <c r="Y1065" i="9"/>
  <c r="Y1066" i="9"/>
  <c r="Y1067" i="9"/>
  <c r="Y1068" i="9"/>
  <c r="Y1069" i="9"/>
  <c r="Y1070" i="9"/>
  <c r="Y1071" i="9"/>
  <c r="Y1072" i="9"/>
  <c r="Y1073" i="9"/>
  <c r="Y1074" i="9"/>
  <c r="Y1075" i="9"/>
  <c r="Y1076" i="9"/>
  <c r="Y1077" i="9"/>
  <c r="Y1078" i="9"/>
  <c r="Y1079" i="9"/>
  <c r="Y1080" i="9"/>
  <c r="Y1081" i="9"/>
  <c r="Y1082" i="9"/>
  <c r="Y1083" i="9"/>
  <c r="Y1084" i="9"/>
  <c r="Y1085" i="9"/>
  <c r="Y1086" i="9"/>
  <c r="Y1087" i="9"/>
  <c r="Y1088" i="9"/>
  <c r="Y1089" i="9"/>
  <c r="Y1090" i="9"/>
  <c r="Y1091" i="9"/>
  <c r="Y1092" i="9"/>
  <c r="Y1093" i="9"/>
  <c r="Y1094" i="9"/>
  <c r="Y1095" i="9"/>
  <c r="Y1096" i="9"/>
  <c r="Y1097" i="9"/>
  <c r="Y1098" i="9"/>
  <c r="Y1099" i="9"/>
  <c r="Y1100" i="9"/>
  <c r="Y1101" i="9"/>
  <c r="Y1102" i="9"/>
  <c r="Y1103" i="9"/>
  <c r="Y1104" i="9"/>
  <c r="Y1105" i="9"/>
  <c r="Y1106" i="9"/>
  <c r="Y1107" i="9"/>
  <c r="Y1108" i="9"/>
  <c r="Y1109" i="9"/>
  <c r="Y1110" i="9"/>
  <c r="Y1111" i="9"/>
  <c r="Y1112" i="9"/>
  <c r="Y1113" i="9"/>
  <c r="Y1114" i="9"/>
  <c r="Y1115" i="9"/>
  <c r="Y1116" i="9"/>
  <c r="Y1117" i="9"/>
  <c r="Y1118" i="9"/>
  <c r="Y1119" i="9"/>
  <c r="Y1120" i="9"/>
  <c r="Y1121" i="9"/>
  <c r="Y1122" i="9"/>
  <c r="Y1123" i="9"/>
  <c r="Y1124" i="9"/>
  <c r="Y1125" i="9"/>
  <c r="Y1126" i="9"/>
  <c r="Y1127" i="9"/>
  <c r="Y1128" i="9"/>
  <c r="Y1129" i="9"/>
  <c r="Y1130" i="9"/>
  <c r="Y1131" i="9"/>
  <c r="Y1132" i="9"/>
  <c r="Y1133" i="9"/>
  <c r="Y1134" i="9"/>
  <c r="Y1135" i="9"/>
  <c r="Y1136" i="9"/>
  <c r="Y1137" i="9"/>
  <c r="Y1138" i="9"/>
  <c r="Y1139" i="9"/>
  <c r="Y1140" i="9"/>
  <c r="Y1141" i="9"/>
  <c r="Y1142" i="9"/>
  <c r="Y1143" i="9"/>
  <c r="Y1144" i="9"/>
  <c r="Y1145" i="9"/>
  <c r="Y1146" i="9"/>
  <c r="Y1147" i="9"/>
  <c r="Y1148" i="9"/>
  <c r="Y1149" i="9"/>
  <c r="Y1150" i="9"/>
  <c r="Y1151" i="9"/>
  <c r="Y1152" i="9"/>
  <c r="Y1153" i="9"/>
  <c r="Y1154" i="9"/>
  <c r="Y1155" i="9"/>
  <c r="Y1156" i="9"/>
  <c r="Y1157" i="9"/>
  <c r="Y1158" i="9"/>
  <c r="Y1159" i="9"/>
  <c r="Y1160" i="9"/>
  <c r="Y1161" i="9"/>
  <c r="Y1162" i="9"/>
  <c r="Y1163" i="9"/>
  <c r="Y1164" i="9"/>
  <c r="Y1165" i="9"/>
  <c r="Y1166" i="9"/>
  <c r="Y1167" i="9"/>
  <c r="Y1168" i="9"/>
  <c r="Y1169" i="9"/>
  <c r="Y1170" i="9"/>
  <c r="Y1171" i="9"/>
  <c r="Y1172" i="9"/>
  <c r="Y1173" i="9"/>
  <c r="Y1174" i="9"/>
  <c r="Y1175" i="9"/>
  <c r="Y1176" i="9"/>
  <c r="Y1177" i="9"/>
  <c r="Y1178" i="9"/>
  <c r="Y1179" i="9"/>
  <c r="Y1180" i="9"/>
  <c r="Y1181" i="9"/>
  <c r="Y1182" i="9"/>
  <c r="Y1183" i="9"/>
  <c r="Y1184" i="9"/>
  <c r="Y1185" i="9"/>
  <c r="Y1186" i="9"/>
  <c r="Y1187" i="9"/>
  <c r="Y1188" i="9"/>
  <c r="Y1189" i="9"/>
  <c r="Y1190" i="9"/>
  <c r="Y1191" i="9"/>
  <c r="Y1192" i="9"/>
  <c r="Y1193" i="9"/>
  <c r="Y1194" i="9"/>
  <c r="Y1195" i="9"/>
  <c r="Y1196" i="9"/>
  <c r="Y1197" i="9"/>
  <c r="Y1198" i="9"/>
  <c r="Y1199" i="9"/>
  <c r="Y1200" i="9"/>
  <c r="Y1201" i="9"/>
  <c r="Y1202" i="9"/>
  <c r="Y1203" i="9"/>
  <c r="Y1204" i="9"/>
  <c r="Y1205" i="9"/>
  <c r="Y1206" i="9"/>
  <c r="Y1207" i="9"/>
  <c r="Y1208" i="9"/>
  <c r="Y1209" i="9"/>
  <c r="Y1210" i="9"/>
  <c r="Y1211" i="9"/>
  <c r="Y1212" i="9"/>
  <c r="Y1213" i="9"/>
  <c r="Y1214" i="9"/>
  <c r="Y1215" i="9"/>
  <c r="Y1216" i="9"/>
  <c r="Y1217" i="9"/>
  <c r="Y1218" i="9"/>
  <c r="Y1219" i="9"/>
  <c r="Y1220" i="9"/>
  <c r="Y1221" i="9"/>
  <c r="Y1222" i="9"/>
  <c r="Y1223" i="9"/>
  <c r="Y1224" i="9"/>
  <c r="Y1225" i="9"/>
  <c r="Y1226" i="9"/>
  <c r="Y1227" i="9"/>
  <c r="Y1228" i="9"/>
  <c r="Y1229" i="9"/>
  <c r="Y1230" i="9"/>
  <c r="Y1231" i="9"/>
  <c r="Y1232" i="9"/>
  <c r="Y1233" i="9"/>
  <c r="Y1234" i="9"/>
  <c r="Y1235" i="9"/>
  <c r="Y1236" i="9"/>
  <c r="Y1237" i="9"/>
  <c r="Y1238" i="9"/>
  <c r="Y1239" i="9"/>
  <c r="Y1240" i="9"/>
  <c r="Y1241" i="9"/>
  <c r="Y1242" i="9"/>
  <c r="Y1243" i="9"/>
  <c r="Y1244" i="9"/>
  <c r="Y1245" i="9"/>
  <c r="Y1246" i="9"/>
  <c r="Y1247" i="9"/>
  <c r="Y1248" i="9"/>
  <c r="Y1249" i="9"/>
  <c r="Y1250" i="9"/>
  <c r="Y1251" i="9"/>
  <c r="Y1252" i="9"/>
  <c r="Y1253" i="9"/>
  <c r="Y1254" i="9"/>
  <c r="Y1255" i="9"/>
  <c r="Y1256" i="9"/>
  <c r="Y1257" i="9"/>
  <c r="Y1258" i="9"/>
  <c r="Y1259" i="9"/>
  <c r="Y1260" i="9"/>
  <c r="Y1261" i="9"/>
  <c r="Y1262" i="9"/>
  <c r="Y1263" i="9"/>
  <c r="Y1264" i="9"/>
  <c r="Y1265" i="9"/>
  <c r="Y1266" i="9"/>
  <c r="Y1267" i="9"/>
  <c r="Y1268" i="9"/>
  <c r="Y1269" i="9"/>
  <c r="Y1270" i="9"/>
  <c r="Y1271" i="9"/>
  <c r="Y1272" i="9"/>
  <c r="Y1273" i="9"/>
  <c r="Y1274" i="9"/>
  <c r="Y1275" i="9"/>
  <c r="Y1276" i="9"/>
  <c r="Y1277" i="9"/>
  <c r="Y1278" i="9"/>
  <c r="Y1279" i="9"/>
  <c r="Y1280" i="9"/>
  <c r="Y1281" i="9"/>
  <c r="Y1282" i="9"/>
  <c r="Y1283" i="9"/>
  <c r="Y1284" i="9"/>
  <c r="Y1285" i="9"/>
  <c r="Y1286" i="9"/>
  <c r="Y1287" i="9"/>
  <c r="Y1288" i="9"/>
  <c r="Y1289" i="9"/>
  <c r="Y1290" i="9"/>
  <c r="Y1291" i="9"/>
  <c r="Y1292" i="9"/>
  <c r="Y1293" i="9"/>
  <c r="Y1294" i="9"/>
  <c r="Y1295" i="9"/>
  <c r="Y1296" i="9"/>
  <c r="Y1297" i="9"/>
  <c r="Y1298" i="9"/>
  <c r="Y1299" i="9"/>
  <c r="Y1300" i="9"/>
  <c r="Y1301" i="9"/>
  <c r="Y1302" i="9"/>
  <c r="Y1303" i="9"/>
  <c r="Y1304" i="9"/>
  <c r="Y1305" i="9"/>
  <c r="Y1306" i="9"/>
  <c r="Y1307" i="9"/>
  <c r="Y1308" i="9"/>
  <c r="Y1309" i="9"/>
  <c r="Y1310" i="9"/>
  <c r="Y1311" i="9"/>
  <c r="Y1312" i="9"/>
  <c r="Y1313" i="9"/>
  <c r="Y1314" i="9"/>
  <c r="Y1315" i="9"/>
  <c r="Y1316" i="9"/>
  <c r="Y1317" i="9"/>
  <c r="Y1318" i="9"/>
  <c r="Y1319" i="9"/>
  <c r="Y1320" i="9"/>
  <c r="Y1321" i="9"/>
  <c r="Y1322" i="9"/>
  <c r="Y1323" i="9"/>
  <c r="Y1324" i="9"/>
  <c r="Y1325" i="9"/>
  <c r="Y1326" i="9"/>
  <c r="Y1327" i="9"/>
  <c r="Y1328" i="9"/>
  <c r="Y1329" i="9"/>
  <c r="Y1330" i="9"/>
  <c r="Y1331" i="9"/>
  <c r="Y1332" i="9"/>
  <c r="Y1333" i="9"/>
  <c r="Y1334" i="9"/>
  <c r="Y1335" i="9"/>
  <c r="Y1336" i="9"/>
  <c r="Y1337" i="9"/>
  <c r="Y1338" i="9"/>
  <c r="Y1339" i="9"/>
  <c r="Y1340" i="9"/>
  <c r="Y1341" i="9"/>
  <c r="Y1342" i="9"/>
  <c r="Y1343" i="9"/>
  <c r="Y1344" i="9"/>
  <c r="Y1345" i="9"/>
  <c r="Y1346" i="9"/>
  <c r="Y1347" i="9"/>
  <c r="Y1348" i="9"/>
  <c r="Y1349" i="9"/>
  <c r="Y1350" i="9"/>
  <c r="Y1351" i="9"/>
  <c r="Y1352" i="9"/>
  <c r="Y1353" i="9"/>
  <c r="Y1354" i="9"/>
  <c r="Y1355" i="9"/>
  <c r="Y1356" i="9"/>
  <c r="Y1357" i="9"/>
  <c r="Y1358" i="9"/>
  <c r="Y1359" i="9"/>
  <c r="Y1360" i="9"/>
  <c r="Y1361" i="9"/>
  <c r="Y1362" i="9"/>
  <c r="Y1363" i="9"/>
  <c r="Y1364" i="9"/>
  <c r="Y1365" i="9"/>
  <c r="Y1366" i="9"/>
  <c r="Y1367" i="9"/>
  <c r="Y1368" i="9"/>
  <c r="Y1369" i="9"/>
  <c r="Y1370" i="9"/>
  <c r="Y1371" i="9"/>
  <c r="Y1372" i="9"/>
  <c r="Y1373" i="9"/>
  <c r="Y1374" i="9"/>
  <c r="Y1375" i="9"/>
  <c r="Y1376" i="9"/>
  <c r="Y1377" i="9"/>
  <c r="Y1378" i="9"/>
  <c r="Y1379" i="9"/>
  <c r="Y1380" i="9"/>
  <c r="Y1381" i="9"/>
  <c r="Y1382" i="9"/>
  <c r="Y1383" i="9"/>
  <c r="Y1384" i="9"/>
  <c r="Y1385" i="9"/>
  <c r="Y1386" i="9"/>
  <c r="Y1387" i="9"/>
  <c r="Y1388" i="9"/>
  <c r="Y1389" i="9"/>
  <c r="Y1390" i="9"/>
  <c r="Y1391" i="9"/>
  <c r="Y1392" i="9"/>
  <c r="Y1393" i="9"/>
  <c r="Y1394" i="9"/>
  <c r="Y1395" i="9"/>
  <c r="Y1396" i="9"/>
  <c r="Y1397" i="9"/>
  <c r="Y1398" i="9"/>
  <c r="Y1399" i="9"/>
  <c r="Y1400" i="9"/>
  <c r="Y1401" i="9"/>
  <c r="Y1402" i="9"/>
  <c r="Y1403" i="9"/>
  <c r="Y1404" i="9"/>
  <c r="Y1405" i="9"/>
  <c r="Y1406" i="9"/>
  <c r="Y1407" i="9"/>
  <c r="Y1408" i="9"/>
  <c r="Y1409" i="9"/>
  <c r="Y1410" i="9"/>
  <c r="Y1411" i="9"/>
  <c r="Y1412" i="9"/>
  <c r="Y1413" i="9"/>
  <c r="Y1414" i="9"/>
  <c r="Y1415" i="9"/>
  <c r="Y1416" i="9"/>
  <c r="Y1417" i="9"/>
  <c r="Y1418" i="9"/>
  <c r="Y1419" i="9"/>
  <c r="Y1420" i="9"/>
  <c r="Y1421" i="9"/>
  <c r="Y1422" i="9"/>
  <c r="Y1423" i="9"/>
  <c r="Y1424" i="9"/>
  <c r="Y1425" i="9"/>
  <c r="Y1426" i="9"/>
  <c r="Y1427" i="9"/>
  <c r="Y1428" i="9"/>
  <c r="Y1429" i="9"/>
  <c r="Y1430" i="9"/>
  <c r="Y1431" i="9"/>
  <c r="Y1432" i="9"/>
  <c r="Y1433" i="9"/>
  <c r="Y1434" i="9"/>
  <c r="Y1435" i="9"/>
  <c r="Y1436" i="9"/>
  <c r="Y1437" i="9"/>
  <c r="Y1438" i="9"/>
  <c r="Y1439" i="9"/>
  <c r="Y1440" i="9"/>
  <c r="Y1441" i="9"/>
  <c r="Y1442" i="9"/>
  <c r="Y1443" i="9"/>
  <c r="Y1444" i="9"/>
  <c r="Y1445" i="9"/>
  <c r="Y1446" i="9"/>
  <c r="Y1447" i="9"/>
  <c r="Y1448" i="9"/>
  <c r="Y1449" i="9"/>
  <c r="Y1450" i="9"/>
  <c r="Y1451" i="9"/>
  <c r="Y1452" i="9"/>
  <c r="Y1453" i="9"/>
  <c r="Y1454" i="9"/>
  <c r="Y1455" i="9"/>
  <c r="Y1456" i="9"/>
  <c r="Y1457" i="9"/>
  <c r="Y1458" i="9"/>
  <c r="Y1459" i="9"/>
  <c r="Y1460" i="9"/>
  <c r="Y1461" i="9"/>
  <c r="Y1462" i="9"/>
  <c r="Y1463" i="9"/>
  <c r="Y1464" i="9"/>
  <c r="Y1465" i="9"/>
  <c r="Y1466" i="9"/>
  <c r="Y1467" i="9"/>
  <c r="Y1468" i="9"/>
  <c r="Y1469" i="9"/>
  <c r="Y1470" i="9"/>
  <c r="Y1471" i="9"/>
  <c r="Y1472" i="9"/>
  <c r="Y1473" i="9"/>
  <c r="Y1474" i="9"/>
  <c r="Y1475" i="9"/>
  <c r="Y1476" i="9"/>
  <c r="Y1477" i="9"/>
  <c r="Y1478" i="9"/>
  <c r="Y1479" i="9"/>
  <c r="Y1480" i="9"/>
  <c r="Y1481" i="9"/>
  <c r="Y1482" i="9"/>
  <c r="Y1483" i="9"/>
  <c r="Y1484" i="9"/>
  <c r="Y1485" i="9"/>
  <c r="Y1486" i="9"/>
  <c r="Y1487" i="9"/>
  <c r="Y1488" i="9"/>
  <c r="Y1489" i="9"/>
  <c r="Y1490" i="9"/>
  <c r="Y1491" i="9"/>
  <c r="Y1492" i="9"/>
  <c r="Y1493" i="9"/>
  <c r="Y1494" i="9"/>
  <c r="Y1495" i="9"/>
  <c r="Y1496" i="9"/>
  <c r="Y1497" i="9"/>
  <c r="Y1498" i="9"/>
  <c r="Y1499" i="9"/>
  <c r="Y1500" i="9"/>
  <c r="Y1501" i="9"/>
  <c r="Y1502" i="9"/>
  <c r="Y1503" i="9"/>
  <c r="Y1504" i="9"/>
  <c r="Y1505" i="9"/>
  <c r="Y1506" i="9"/>
  <c r="Y1507" i="9"/>
  <c r="Y1508" i="9"/>
  <c r="Y1509" i="9"/>
  <c r="Y1510" i="9"/>
  <c r="Y1511" i="9"/>
  <c r="Y1512" i="9"/>
  <c r="Y1513" i="9"/>
  <c r="Y1514" i="9"/>
  <c r="Y1515" i="9"/>
  <c r="Y1516" i="9"/>
  <c r="Y1517" i="9"/>
  <c r="Y1518" i="9"/>
  <c r="Y1519" i="9"/>
  <c r="Y1520" i="9"/>
  <c r="Y1521" i="9"/>
  <c r="Y1522" i="9"/>
  <c r="Y1523" i="9"/>
  <c r="Y1524" i="9"/>
  <c r="Y1525" i="9"/>
  <c r="Y1526" i="9"/>
  <c r="Y1527" i="9"/>
  <c r="Y1528" i="9"/>
  <c r="Y1529" i="9"/>
  <c r="Y1530" i="9"/>
  <c r="Y1531" i="9"/>
  <c r="Y1532" i="9"/>
  <c r="Y1533" i="9"/>
  <c r="Y1534" i="9"/>
  <c r="Y1535" i="9"/>
  <c r="Y1536" i="9"/>
  <c r="Y1537" i="9"/>
  <c r="Y1538" i="9"/>
  <c r="Y1539" i="9"/>
  <c r="Y1540" i="9"/>
  <c r="Y1541" i="9"/>
  <c r="Y1542" i="9"/>
  <c r="Y1543" i="9"/>
  <c r="Y1544" i="9"/>
  <c r="Y1545" i="9"/>
  <c r="Y1546" i="9"/>
  <c r="Y1547" i="9"/>
  <c r="Y1548" i="9"/>
  <c r="Y1549" i="9"/>
  <c r="Y1550" i="9"/>
  <c r="Y1551" i="9"/>
  <c r="Y1552" i="9"/>
  <c r="Y1553" i="9"/>
  <c r="Y1554" i="9"/>
  <c r="Y1555" i="9"/>
  <c r="Y1556" i="9"/>
  <c r="Y1557" i="9"/>
  <c r="Y1558" i="9"/>
  <c r="Y1559" i="9"/>
  <c r="Y1560" i="9"/>
  <c r="Y1561" i="9"/>
  <c r="Y1562" i="9"/>
  <c r="Y1563" i="9"/>
  <c r="Y1564" i="9"/>
  <c r="Y1565" i="9"/>
  <c r="Y1566" i="9"/>
  <c r="Y1567" i="9"/>
  <c r="Y1568" i="9"/>
  <c r="Y1569" i="9"/>
  <c r="Y1570" i="9"/>
  <c r="Y1571" i="9"/>
  <c r="Y1572" i="9"/>
  <c r="Y1573" i="9"/>
  <c r="Y1574" i="9"/>
  <c r="Y1575" i="9"/>
  <c r="Y1576" i="9"/>
  <c r="Y1577" i="9"/>
  <c r="Y1578" i="9"/>
  <c r="Y1579" i="9"/>
  <c r="Y1580" i="9"/>
  <c r="Y1581" i="9"/>
  <c r="Y1582" i="9"/>
  <c r="Y1583" i="9"/>
  <c r="Y1584" i="9"/>
  <c r="Y1585" i="9"/>
  <c r="Y1586" i="9"/>
  <c r="Y1587" i="9"/>
  <c r="Y1588" i="9"/>
  <c r="Y1589" i="9"/>
  <c r="Y1590" i="9"/>
  <c r="Y1591" i="9"/>
  <c r="Y1592" i="9"/>
  <c r="Y1593" i="9"/>
  <c r="Y1594" i="9"/>
  <c r="Y1595" i="9"/>
  <c r="Y1596" i="9"/>
  <c r="Y1597" i="9"/>
  <c r="Y1598" i="9"/>
  <c r="Y1599" i="9"/>
  <c r="Y1600" i="9"/>
  <c r="Y1601" i="9"/>
  <c r="Y1602" i="9"/>
  <c r="Y1603" i="9"/>
  <c r="Y1604" i="9"/>
  <c r="Y1605" i="9"/>
  <c r="Y1606" i="9"/>
  <c r="Y1607" i="9"/>
  <c r="Y1608" i="9"/>
  <c r="Y1609" i="9"/>
  <c r="Y1610" i="9"/>
  <c r="Y1611" i="9"/>
  <c r="Y1612" i="9"/>
  <c r="Y1613" i="9"/>
  <c r="Y1614" i="9"/>
  <c r="Y1615" i="9"/>
  <c r="Y1616" i="9"/>
  <c r="Y1617" i="9"/>
  <c r="Y1618" i="9"/>
  <c r="Y1619" i="9"/>
  <c r="Y1620" i="9"/>
  <c r="Y1621" i="9"/>
  <c r="Y1622" i="9"/>
  <c r="Y1623" i="9"/>
  <c r="Y1624" i="9"/>
  <c r="Y1625" i="9"/>
  <c r="Y1626" i="9"/>
  <c r="Y1627" i="9"/>
  <c r="Y1628" i="9"/>
  <c r="Y1629" i="9"/>
  <c r="Y1630" i="9"/>
  <c r="Y1631" i="9"/>
  <c r="Y1632" i="9"/>
  <c r="Y1633" i="9"/>
  <c r="Y1634" i="9"/>
  <c r="Y1635" i="9"/>
  <c r="Y1636" i="9"/>
  <c r="Y1637" i="9"/>
  <c r="Y1638" i="9"/>
  <c r="Y1639" i="9"/>
  <c r="Y1640" i="9"/>
  <c r="Y1641" i="9"/>
  <c r="Y1642" i="9"/>
  <c r="Y1643" i="9"/>
  <c r="Y1644" i="9"/>
  <c r="Y1645" i="9"/>
  <c r="Y1646" i="9"/>
  <c r="Y1647" i="9"/>
  <c r="Y1648" i="9"/>
  <c r="Y1649" i="9"/>
  <c r="Y1650" i="9"/>
  <c r="Y1651" i="9"/>
  <c r="Y1652" i="9"/>
  <c r="Y1653" i="9"/>
  <c r="Y1654" i="9"/>
  <c r="Y1655" i="9"/>
  <c r="Y1656" i="9"/>
  <c r="Y1657" i="9"/>
  <c r="Y1658" i="9"/>
  <c r="Y1659" i="9"/>
  <c r="Y1660" i="9"/>
  <c r="Y1661" i="9"/>
  <c r="Y1662" i="9"/>
  <c r="Y1663" i="9"/>
  <c r="Y1664" i="9"/>
  <c r="Y1665" i="9"/>
  <c r="Y1666" i="9"/>
  <c r="Y1667" i="9"/>
  <c r="Y1668" i="9"/>
  <c r="Y1669" i="9"/>
  <c r="Y1670" i="9"/>
  <c r="Y1671" i="9"/>
  <c r="Y1672" i="9"/>
  <c r="Y1673" i="9"/>
  <c r="Y1674" i="9"/>
  <c r="Y1675" i="9"/>
  <c r="Y1676" i="9"/>
  <c r="Y1677" i="9"/>
  <c r="Y1678" i="9"/>
  <c r="Y1679" i="9"/>
  <c r="Y1680" i="9"/>
  <c r="Y1681" i="9"/>
  <c r="Y1682" i="9"/>
  <c r="Y1683" i="9"/>
  <c r="Y1684" i="9"/>
  <c r="Y1685" i="9"/>
  <c r="Y1686" i="9"/>
  <c r="Y1687" i="9"/>
  <c r="Y1688" i="9"/>
  <c r="Y1689" i="9"/>
  <c r="Y1690" i="9"/>
  <c r="Y1691" i="9"/>
  <c r="Y1692" i="9"/>
  <c r="Y1693" i="9"/>
  <c r="Y1694" i="9"/>
  <c r="Y1695" i="9"/>
  <c r="Y1696" i="9"/>
  <c r="Y1697" i="9"/>
  <c r="Y1698" i="9"/>
  <c r="Y1699" i="9"/>
  <c r="Y1700" i="9"/>
  <c r="Y1701" i="9"/>
  <c r="Y1702" i="9"/>
  <c r="Y1703" i="9"/>
  <c r="Y1704" i="9"/>
  <c r="Y1705" i="9"/>
  <c r="Y1706" i="9"/>
  <c r="Y1707" i="9"/>
  <c r="Y1708" i="9"/>
  <c r="Y1709" i="9"/>
  <c r="Y1710" i="9"/>
  <c r="Y1711" i="9"/>
  <c r="Y1712" i="9"/>
  <c r="Y1713" i="9"/>
  <c r="Y1714" i="9"/>
  <c r="Y1715" i="9"/>
  <c r="Y1716" i="9"/>
  <c r="Y1717" i="9"/>
  <c r="Y1718" i="9"/>
  <c r="Y1719" i="9"/>
  <c r="Y1720" i="9"/>
  <c r="Y1721" i="9"/>
  <c r="Y1722" i="9"/>
  <c r="Y1723" i="9"/>
  <c r="Y1724" i="9"/>
  <c r="Y1725" i="9"/>
  <c r="Y1726" i="9"/>
  <c r="Y1727" i="9"/>
  <c r="Y1728" i="9"/>
  <c r="Y1729" i="9"/>
  <c r="Y1730" i="9"/>
  <c r="Y1731" i="9"/>
  <c r="Y1732" i="9"/>
  <c r="Y1733" i="9"/>
  <c r="Y1734" i="9"/>
  <c r="Y1735" i="9"/>
  <c r="Y1736" i="9"/>
  <c r="Y1737" i="9"/>
  <c r="Y1738" i="9"/>
  <c r="Y1739" i="9"/>
  <c r="Y1740" i="9"/>
  <c r="Y1741" i="9"/>
  <c r="Y1742" i="9"/>
  <c r="Y1743" i="9"/>
  <c r="Y1744" i="9"/>
  <c r="Y1745" i="9"/>
  <c r="Y1746" i="9"/>
  <c r="Y1747" i="9"/>
  <c r="Y1748" i="9"/>
  <c r="Y1749" i="9"/>
  <c r="Y1750" i="9"/>
  <c r="Y1751" i="9"/>
  <c r="Y1752" i="9"/>
  <c r="Y1753" i="9"/>
  <c r="Y1754" i="9"/>
  <c r="Y1755" i="9"/>
  <c r="Y1756" i="9"/>
  <c r="Y1757" i="9"/>
  <c r="Y1758" i="9"/>
  <c r="Y1759" i="9"/>
  <c r="Y1760" i="9"/>
  <c r="Y1761" i="9"/>
  <c r="Y1762" i="9"/>
  <c r="Y1763" i="9"/>
  <c r="Y1764" i="9"/>
  <c r="Y1765" i="9"/>
  <c r="Y1766" i="9"/>
  <c r="Y1767" i="9"/>
  <c r="Y1768" i="9"/>
  <c r="Y1769" i="9"/>
  <c r="Y1770" i="9"/>
  <c r="Y1771" i="9"/>
  <c r="Y1772" i="9"/>
  <c r="Y1773" i="9"/>
  <c r="Y1774" i="9"/>
  <c r="Y1775" i="9"/>
  <c r="Y1776" i="9"/>
  <c r="Y1777" i="9"/>
  <c r="Y1778" i="9"/>
  <c r="Y1779" i="9"/>
  <c r="Y1780" i="9"/>
  <c r="Y1781" i="9"/>
  <c r="Y1782" i="9"/>
  <c r="Y1783" i="9"/>
  <c r="Y1784" i="9"/>
  <c r="Y1785" i="9"/>
  <c r="Y1786" i="9"/>
  <c r="Y1787" i="9"/>
  <c r="Y1788" i="9"/>
  <c r="Y1789" i="9"/>
  <c r="Y1790" i="9"/>
  <c r="Y1791" i="9"/>
  <c r="Y1792" i="9"/>
  <c r="Y1793" i="9"/>
  <c r="Y1794" i="9"/>
  <c r="Y1795" i="9"/>
  <c r="Y1796" i="9"/>
  <c r="Y1797" i="9"/>
  <c r="Y1798" i="9"/>
  <c r="Y1799" i="9"/>
  <c r="Y1800" i="9"/>
  <c r="Y1801" i="9"/>
  <c r="Y1802" i="9"/>
  <c r="Y1803" i="9"/>
  <c r="Y1804" i="9"/>
  <c r="Y1805" i="9"/>
  <c r="Y1806" i="9"/>
  <c r="Y1807" i="9"/>
  <c r="Y1808" i="9"/>
  <c r="Y1809" i="9"/>
  <c r="Y1810" i="9"/>
  <c r="Y1811" i="9"/>
  <c r="Y1812" i="9"/>
  <c r="Y1813" i="9"/>
  <c r="Y1814" i="9"/>
  <c r="Y1815" i="9"/>
  <c r="Y1816" i="9"/>
  <c r="Y1817" i="9"/>
  <c r="Y1818" i="9"/>
  <c r="Y1819" i="9"/>
  <c r="Y1820" i="9"/>
  <c r="Y1821" i="9"/>
  <c r="Y1822" i="9"/>
  <c r="Y1823" i="9"/>
  <c r="Y1824" i="9"/>
  <c r="Y1825" i="9"/>
  <c r="Y1826" i="9"/>
  <c r="Y1827" i="9"/>
  <c r="Y1828" i="9"/>
  <c r="Y1829" i="9"/>
  <c r="Y1830" i="9"/>
  <c r="Y1831" i="9"/>
  <c r="Y1832" i="9"/>
  <c r="Y1833" i="9"/>
  <c r="Y1834" i="9"/>
  <c r="Y1835" i="9"/>
  <c r="Y1836" i="9"/>
  <c r="Y1837" i="9"/>
  <c r="Y1838" i="9"/>
  <c r="Y1839" i="9"/>
  <c r="Y1840" i="9"/>
  <c r="Y1841" i="9"/>
  <c r="Y1842" i="9"/>
  <c r="Y1843" i="9"/>
  <c r="Y1844" i="9"/>
  <c r="Y1845" i="9"/>
  <c r="Y1846" i="9"/>
  <c r="Y1847" i="9"/>
  <c r="Y1848" i="9"/>
  <c r="Y1849" i="9"/>
  <c r="Y1850" i="9"/>
  <c r="Y1851" i="9"/>
  <c r="Y1852" i="9"/>
  <c r="Y1853" i="9"/>
  <c r="Y1854" i="9"/>
  <c r="Y1855" i="9"/>
  <c r="Y1856" i="9"/>
  <c r="Y1857" i="9"/>
  <c r="Y1858" i="9"/>
  <c r="Y1859" i="9"/>
  <c r="Y1860" i="9"/>
  <c r="Y1861" i="9"/>
  <c r="Y1862" i="9"/>
  <c r="Y1863" i="9"/>
  <c r="Y1864" i="9"/>
  <c r="Y1865" i="9"/>
  <c r="Y1866" i="9"/>
  <c r="Y1867" i="9"/>
  <c r="Y1868" i="9"/>
  <c r="Y1869" i="9"/>
  <c r="Y1870" i="9"/>
  <c r="Y1871" i="9"/>
  <c r="Y1872" i="9"/>
  <c r="Y1873" i="9"/>
  <c r="Y1874" i="9"/>
  <c r="Y1875" i="9"/>
  <c r="Y1876" i="9"/>
  <c r="Y1877" i="9"/>
  <c r="Y1878" i="9"/>
  <c r="Y1879" i="9"/>
  <c r="Y1880" i="9"/>
  <c r="Y1881" i="9"/>
  <c r="Y1882" i="9"/>
  <c r="Y1883" i="9"/>
  <c r="Y1884" i="9"/>
  <c r="Y1885" i="9"/>
  <c r="Y1886" i="9"/>
  <c r="Y1887" i="9"/>
  <c r="Y1888" i="9"/>
  <c r="Y1889" i="9"/>
  <c r="Y1890" i="9"/>
  <c r="Y1891" i="9"/>
  <c r="Y1892" i="9"/>
  <c r="Y1893" i="9"/>
  <c r="Y1894" i="9"/>
  <c r="Y1895" i="9"/>
  <c r="Y1896" i="9"/>
  <c r="Y1897" i="9"/>
  <c r="Y1898" i="9"/>
  <c r="Y1899" i="9"/>
  <c r="Y1900" i="9"/>
  <c r="Y1901" i="9"/>
  <c r="Y1902" i="9"/>
  <c r="Y1903" i="9"/>
  <c r="Y1904" i="9"/>
  <c r="Y1905" i="9"/>
  <c r="Y1906" i="9"/>
  <c r="Y1907" i="9"/>
  <c r="Y1908" i="9"/>
  <c r="Y1909" i="9"/>
  <c r="Y1910" i="9"/>
  <c r="Y1911" i="9"/>
  <c r="Y1912" i="9"/>
  <c r="Y1913" i="9"/>
  <c r="Y1914" i="9"/>
  <c r="Y1915" i="9"/>
  <c r="Y1916" i="9"/>
  <c r="Y1917" i="9"/>
  <c r="Y1918" i="9"/>
  <c r="Y1919" i="9"/>
  <c r="Y1920" i="9"/>
  <c r="Y1921" i="9"/>
  <c r="Y1922" i="9"/>
  <c r="Y1923" i="9"/>
  <c r="Y1924" i="9"/>
  <c r="Y1925" i="9"/>
  <c r="Y1926" i="9"/>
  <c r="Y1927" i="9"/>
  <c r="Y1928" i="9"/>
  <c r="Y1929" i="9"/>
  <c r="Y1930" i="9"/>
  <c r="Y1931" i="9"/>
  <c r="Y1932" i="9"/>
  <c r="Y1933" i="9"/>
  <c r="Y1934" i="9"/>
  <c r="Y1935" i="9"/>
  <c r="Y1936" i="9"/>
  <c r="Y1937" i="9"/>
  <c r="Y1938" i="9"/>
  <c r="Y1939" i="9"/>
  <c r="Y1940" i="9"/>
  <c r="Y1941" i="9"/>
  <c r="Y1942" i="9"/>
  <c r="Y1943" i="9"/>
  <c r="Y1944" i="9"/>
  <c r="Y1945" i="9"/>
  <c r="Y1946" i="9"/>
  <c r="Y1947" i="9"/>
  <c r="Y1948" i="9"/>
  <c r="Y1949" i="9"/>
  <c r="Y1950" i="9"/>
  <c r="Y1951" i="9"/>
  <c r="Y1952" i="9"/>
  <c r="Y1953" i="9"/>
  <c r="Y1954" i="9"/>
  <c r="Y1955" i="9"/>
  <c r="Y1956" i="9"/>
  <c r="Y1957" i="9"/>
  <c r="Y1958" i="9"/>
  <c r="Y1959" i="9"/>
  <c r="Y1960" i="9"/>
  <c r="Y1961" i="9"/>
  <c r="Y1962" i="9"/>
  <c r="Y1963" i="9"/>
  <c r="Y1964" i="9"/>
  <c r="Y1965" i="9"/>
  <c r="Y1966" i="9"/>
  <c r="Y1967" i="9"/>
  <c r="Y1968" i="9"/>
  <c r="Y1969" i="9"/>
  <c r="Y1970" i="9"/>
  <c r="Y1971" i="9"/>
  <c r="Y1972" i="9"/>
  <c r="Y1973" i="9"/>
  <c r="Y1974" i="9"/>
  <c r="Y1975" i="9"/>
  <c r="Y1976" i="9"/>
  <c r="Y1977" i="9"/>
  <c r="Y1978" i="9"/>
  <c r="Y1979" i="9"/>
  <c r="Y1980" i="9"/>
  <c r="Y1981" i="9"/>
  <c r="Y1982" i="9"/>
  <c r="Y1983" i="9"/>
  <c r="Y1984" i="9"/>
  <c r="Y1985" i="9"/>
  <c r="Y1986" i="9"/>
  <c r="Y1987" i="9"/>
  <c r="Y1988" i="9"/>
  <c r="Y1989" i="9"/>
  <c r="Y1990" i="9"/>
  <c r="Y1991" i="9"/>
  <c r="Y1992" i="9"/>
  <c r="Y1993" i="9"/>
  <c r="Y1994" i="9"/>
  <c r="Y1995" i="9"/>
  <c r="Y1996" i="9"/>
  <c r="Y1997" i="9"/>
  <c r="Y1998" i="9"/>
  <c r="Y1999" i="9"/>
  <c r="Y2000" i="9"/>
  <c r="Y2001" i="9"/>
  <c r="X3" i="9"/>
  <c r="X2" i="9"/>
  <c r="X4" i="9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3" i="9"/>
  <c r="X94" i="9"/>
  <c r="X95" i="9"/>
  <c r="X96" i="9"/>
  <c r="X97" i="9"/>
  <c r="X98" i="9"/>
  <c r="X99" i="9"/>
  <c r="X100" i="9"/>
  <c r="X101" i="9"/>
  <c r="X102" i="9"/>
  <c r="X103" i="9"/>
  <c r="X104" i="9"/>
  <c r="X105" i="9"/>
  <c r="X106" i="9"/>
  <c r="X107" i="9"/>
  <c r="X108" i="9"/>
  <c r="X109" i="9"/>
  <c r="X110" i="9"/>
  <c r="X111" i="9"/>
  <c r="X112" i="9"/>
  <c r="X113" i="9"/>
  <c r="X114" i="9"/>
  <c r="X115" i="9"/>
  <c r="X116" i="9"/>
  <c r="X117" i="9"/>
  <c r="X118" i="9"/>
  <c r="X119" i="9"/>
  <c r="X120" i="9"/>
  <c r="X121" i="9"/>
  <c r="X122" i="9"/>
  <c r="X123" i="9"/>
  <c r="X124" i="9"/>
  <c r="X125" i="9"/>
  <c r="X126" i="9"/>
  <c r="X127" i="9"/>
  <c r="X128" i="9"/>
  <c r="X129" i="9"/>
  <c r="X130" i="9"/>
  <c r="X131" i="9"/>
  <c r="X132" i="9"/>
  <c r="X133" i="9"/>
  <c r="X134" i="9"/>
  <c r="X135" i="9"/>
  <c r="X136" i="9"/>
  <c r="X137" i="9"/>
  <c r="X138" i="9"/>
  <c r="X139" i="9"/>
  <c r="X140" i="9"/>
  <c r="X141" i="9"/>
  <c r="X142" i="9"/>
  <c r="X143" i="9"/>
  <c r="X144" i="9"/>
  <c r="X145" i="9"/>
  <c r="X146" i="9"/>
  <c r="X147" i="9"/>
  <c r="X148" i="9"/>
  <c r="X149" i="9"/>
  <c r="X150" i="9"/>
  <c r="X151" i="9"/>
  <c r="X152" i="9"/>
  <c r="X153" i="9"/>
  <c r="X154" i="9"/>
  <c r="X155" i="9"/>
  <c r="X156" i="9"/>
  <c r="X157" i="9"/>
  <c r="X158" i="9"/>
  <c r="X159" i="9"/>
  <c r="X160" i="9"/>
  <c r="X161" i="9"/>
  <c r="X162" i="9"/>
  <c r="X163" i="9"/>
  <c r="X164" i="9"/>
  <c r="X165" i="9"/>
  <c r="X166" i="9"/>
  <c r="X167" i="9"/>
  <c r="X168" i="9"/>
  <c r="X169" i="9"/>
  <c r="X170" i="9"/>
  <c r="X171" i="9"/>
  <c r="X172" i="9"/>
  <c r="X173" i="9"/>
  <c r="X174" i="9"/>
  <c r="X175" i="9"/>
  <c r="X176" i="9"/>
  <c r="X177" i="9"/>
  <c r="X178" i="9"/>
  <c r="X179" i="9"/>
  <c r="X180" i="9"/>
  <c r="X181" i="9"/>
  <c r="X182" i="9"/>
  <c r="X183" i="9"/>
  <c r="X184" i="9"/>
  <c r="X185" i="9"/>
  <c r="X186" i="9"/>
  <c r="X187" i="9"/>
  <c r="X188" i="9"/>
  <c r="X189" i="9"/>
  <c r="X190" i="9"/>
  <c r="X191" i="9"/>
  <c r="X192" i="9"/>
  <c r="X193" i="9"/>
  <c r="X194" i="9"/>
  <c r="X195" i="9"/>
  <c r="X196" i="9"/>
  <c r="X197" i="9"/>
  <c r="X198" i="9"/>
  <c r="X199" i="9"/>
  <c r="X200" i="9"/>
  <c r="X201" i="9"/>
  <c r="X202" i="9"/>
  <c r="X203" i="9"/>
  <c r="X204" i="9"/>
  <c r="X205" i="9"/>
  <c r="X206" i="9"/>
  <c r="X207" i="9"/>
  <c r="X208" i="9"/>
  <c r="X209" i="9"/>
  <c r="X210" i="9"/>
  <c r="X211" i="9"/>
  <c r="X212" i="9"/>
  <c r="X213" i="9"/>
  <c r="X214" i="9"/>
  <c r="X215" i="9"/>
  <c r="X216" i="9"/>
  <c r="X217" i="9"/>
  <c r="X218" i="9"/>
  <c r="X219" i="9"/>
  <c r="X220" i="9"/>
  <c r="X221" i="9"/>
  <c r="X222" i="9"/>
  <c r="X223" i="9"/>
  <c r="X224" i="9"/>
  <c r="X225" i="9"/>
  <c r="X226" i="9"/>
  <c r="X227" i="9"/>
  <c r="X228" i="9"/>
  <c r="X229" i="9"/>
  <c r="X230" i="9"/>
  <c r="X231" i="9"/>
  <c r="X232" i="9"/>
  <c r="X233" i="9"/>
  <c r="X234" i="9"/>
  <c r="X235" i="9"/>
  <c r="X236" i="9"/>
  <c r="X237" i="9"/>
  <c r="X238" i="9"/>
  <c r="X239" i="9"/>
  <c r="X240" i="9"/>
  <c r="X241" i="9"/>
  <c r="X242" i="9"/>
  <c r="X243" i="9"/>
  <c r="X244" i="9"/>
  <c r="X245" i="9"/>
  <c r="X246" i="9"/>
  <c r="X247" i="9"/>
  <c r="X248" i="9"/>
  <c r="X249" i="9"/>
  <c r="X250" i="9"/>
  <c r="X251" i="9"/>
  <c r="X252" i="9"/>
  <c r="X253" i="9"/>
  <c r="X254" i="9"/>
  <c r="X255" i="9"/>
  <c r="X256" i="9"/>
  <c r="X257" i="9"/>
  <c r="X258" i="9"/>
  <c r="X259" i="9"/>
  <c r="X260" i="9"/>
  <c r="X261" i="9"/>
  <c r="X262" i="9"/>
  <c r="X263" i="9"/>
  <c r="X264" i="9"/>
  <c r="X265" i="9"/>
  <c r="X266" i="9"/>
  <c r="X267" i="9"/>
  <c r="X268" i="9"/>
  <c r="X269" i="9"/>
  <c r="X270" i="9"/>
  <c r="X271" i="9"/>
  <c r="X272" i="9"/>
  <c r="X273" i="9"/>
  <c r="X274" i="9"/>
  <c r="X275" i="9"/>
  <c r="X276" i="9"/>
  <c r="X277" i="9"/>
  <c r="X278" i="9"/>
  <c r="X279" i="9"/>
  <c r="X280" i="9"/>
  <c r="X281" i="9"/>
  <c r="X282" i="9"/>
  <c r="X283" i="9"/>
  <c r="X284" i="9"/>
  <c r="X285" i="9"/>
  <c r="X286" i="9"/>
  <c r="X287" i="9"/>
  <c r="X288" i="9"/>
  <c r="X289" i="9"/>
  <c r="X290" i="9"/>
  <c r="X291" i="9"/>
  <c r="X292" i="9"/>
  <c r="X293" i="9"/>
  <c r="X294" i="9"/>
  <c r="X295" i="9"/>
  <c r="X296" i="9"/>
  <c r="X297" i="9"/>
  <c r="X298" i="9"/>
  <c r="X299" i="9"/>
  <c r="X300" i="9"/>
  <c r="X301" i="9"/>
  <c r="X302" i="9"/>
  <c r="X303" i="9"/>
  <c r="X304" i="9"/>
  <c r="X305" i="9"/>
  <c r="X306" i="9"/>
  <c r="X307" i="9"/>
  <c r="X308" i="9"/>
  <c r="X309" i="9"/>
  <c r="X310" i="9"/>
  <c r="X311" i="9"/>
  <c r="X312" i="9"/>
  <c r="X313" i="9"/>
  <c r="X314" i="9"/>
  <c r="X315" i="9"/>
  <c r="X316" i="9"/>
  <c r="X317" i="9"/>
  <c r="X318" i="9"/>
  <c r="X319" i="9"/>
  <c r="X320" i="9"/>
  <c r="X321" i="9"/>
  <c r="X322" i="9"/>
  <c r="X323" i="9"/>
  <c r="X324" i="9"/>
  <c r="X325" i="9"/>
  <c r="X326" i="9"/>
  <c r="X327" i="9"/>
  <c r="X328" i="9"/>
  <c r="X329" i="9"/>
  <c r="X330" i="9"/>
  <c r="X331" i="9"/>
  <c r="X332" i="9"/>
  <c r="X333" i="9"/>
  <c r="X334" i="9"/>
  <c r="X335" i="9"/>
  <c r="X336" i="9"/>
  <c r="X337" i="9"/>
  <c r="X338" i="9"/>
  <c r="X339" i="9"/>
  <c r="X340" i="9"/>
  <c r="X341" i="9"/>
  <c r="X342" i="9"/>
  <c r="X343" i="9"/>
  <c r="X344" i="9"/>
  <c r="X345" i="9"/>
  <c r="X346" i="9"/>
  <c r="X347" i="9"/>
  <c r="X348" i="9"/>
  <c r="X349" i="9"/>
  <c r="X350" i="9"/>
  <c r="X351" i="9"/>
  <c r="X352" i="9"/>
  <c r="X353" i="9"/>
  <c r="X354" i="9"/>
  <c r="X355" i="9"/>
  <c r="X356" i="9"/>
  <c r="X357" i="9"/>
  <c r="X358" i="9"/>
  <c r="X359" i="9"/>
  <c r="X360" i="9"/>
  <c r="X361" i="9"/>
  <c r="X362" i="9"/>
  <c r="X363" i="9"/>
  <c r="X364" i="9"/>
  <c r="X365" i="9"/>
  <c r="X366" i="9"/>
  <c r="X367" i="9"/>
  <c r="X368" i="9"/>
  <c r="X369" i="9"/>
  <c r="X370" i="9"/>
  <c r="X371" i="9"/>
  <c r="X372" i="9"/>
  <c r="X373" i="9"/>
  <c r="X374" i="9"/>
  <c r="X375" i="9"/>
  <c r="X376" i="9"/>
  <c r="X377" i="9"/>
  <c r="X378" i="9"/>
  <c r="X379" i="9"/>
  <c r="X380" i="9"/>
  <c r="X381" i="9"/>
  <c r="X382" i="9"/>
  <c r="X383" i="9"/>
  <c r="X384" i="9"/>
  <c r="X385" i="9"/>
  <c r="X386" i="9"/>
  <c r="X387" i="9"/>
  <c r="X388" i="9"/>
  <c r="X389" i="9"/>
  <c r="X390" i="9"/>
  <c r="X391" i="9"/>
  <c r="X392" i="9"/>
  <c r="X393" i="9"/>
  <c r="X394" i="9"/>
  <c r="X395" i="9"/>
  <c r="X396" i="9"/>
  <c r="X397" i="9"/>
  <c r="X398" i="9"/>
  <c r="X399" i="9"/>
  <c r="X400" i="9"/>
  <c r="X401" i="9"/>
  <c r="X402" i="9"/>
  <c r="X403" i="9"/>
  <c r="X404" i="9"/>
  <c r="X405" i="9"/>
  <c r="X406" i="9"/>
  <c r="X407" i="9"/>
  <c r="X408" i="9"/>
  <c r="X409" i="9"/>
  <c r="X410" i="9"/>
  <c r="X411" i="9"/>
  <c r="X412" i="9"/>
  <c r="X413" i="9"/>
  <c r="X414" i="9"/>
  <c r="X415" i="9"/>
  <c r="X416" i="9"/>
  <c r="X417" i="9"/>
  <c r="X418" i="9"/>
  <c r="X419" i="9"/>
  <c r="X420" i="9"/>
  <c r="X421" i="9"/>
  <c r="X422" i="9"/>
  <c r="X423" i="9"/>
  <c r="X424" i="9"/>
  <c r="X425" i="9"/>
  <c r="X426" i="9"/>
  <c r="X427" i="9"/>
  <c r="X428" i="9"/>
  <c r="X429" i="9"/>
  <c r="X430" i="9"/>
  <c r="X431" i="9"/>
  <c r="X432" i="9"/>
  <c r="X433" i="9"/>
  <c r="X434" i="9"/>
  <c r="X435" i="9"/>
  <c r="X436" i="9"/>
  <c r="X437" i="9"/>
  <c r="X438" i="9"/>
  <c r="X439" i="9"/>
  <c r="X440" i="9"/>
  <c r="X441" i="9"/>
  <c r="X442" i="9"/>
  <c r="X443" i="9"/>
  <c r="X444" i="9"/>
  <c r="X445" i="9"/>
  <c r="X446" i="9"/>
  <c r="X447" i="9"/>
  <c r="X448" i="9"/>
  <c r="X449" i="9"/>
  <c r="X450" i="9"/>
  <c r="X451" i="9"/>
  <c r="X452" i="9"/>
  <c r="X453" i="9"/>
  <c r="X454" i="9"/>
  <c r="X455" i="9"/>
  <c r="X456" i="9"/>
  <c r="X457" i="9"/>
  <c r="X458" i="9"/>
  <c r="X459" i="9"/>
  <c r="X460" i="9"/>
  <c r="X461" i="9"/>
  <c r="X462" i="9"/>
  <c r="X463" i="9"/>
  <c r="X464" i="9"/>
  <c r="X465" i="9"/>
  <c r="X466" i="9"/>
  <c r="X467" i="9"/>
  <c r="X468" i="9"/>
  <c r="X469" i="9"/>
  <c r="X470" i="9"/>
  <c r="X471" i="9"/>
  <c r="X472" i="9"/>
  <c r="X473" i="9"/>
  <c r="X474" i="9"/>
  <c r="X475" i="9"/>
  <c r="X476" i="9"/>
  <c r="X477" i="9"/>
  <c r="X478" i="9"/>
  <c r="X479" i="9"/>
  <c r="X480" i="9"/>
  <c r="X481" i="9"/>
  <c r="X482" i="9"/>
  <c r="X483" i="9"/>
  <c r="X484" i="9"/>
  <c r="X485" i="9"/>
  <c r="X486" i="9"/>
  <c r="X487" i="9"/>
  <c r="X488" i="9"/>
  <c r="X489" i="9"/>
  <c r="X490" i="9"/>
  <c r="X491" i="9"/>
  <c r="X492" i="9"/>
  <c r="X493" i="9"/>
  <c r="X494" i="9"/>
  <c r="X495" i="9"/>
  <c r="X496" i="9"/>
  <c r="X497" i="9"/>
  <c r="X498" i="9"/>
  <c r="X499" i="9"/>
  <c r="X500" i="9"/>
  <c r="X501" i="9"/>
  <c r="X502" i="9"/>
  <c r="X503" i="9"/>
  <c r="X504" i="9"/>
  <c r="X505" i="9"/>
  <c r="X506" i="9"/>
  <c r="X507" i="9"/>
  <c r="X508" i="9"/>
  <c r="X509" i="9"/>
  <c r="X510" i="9"/>
  <c r="X511" i="9"/>
  <c r="X512" i="9"/>
  <c r="X513" i="9"/>
  <c r="X514" i="9"/>
  <c r="X515" i="9"/>
  <c r="X516" i="9"/>
  <c r="X517" i="9"/>
  <c r="X518" i="9"/>
  <c r="X519" i="9"/>
  <c r="X520" i="9"/>
  <c r="X521" i="9"/>
  <c r="X522" i="9"/>
  <c r="X523" i="9"/>
  <c r="X524" i="9"/>
  <c r="X525" i="9"/>
  <c r="X526" i="9"/>
  <c r="X527" i="9"/>
  <c r="X528" i="9"/>
  <c r="X529" i="9"/>
  <c r="X530" i="9"/>
  <c r="X531" i="9"/>
  <c r="X532" i="9"/>
  <c r="X533" i="9"/>
  <c r="X534" i="9"/>
  <c r="X535" i="9"/>
  <c r="X536" i="9"/>
  <c r="X537" i="9"/>
  <c r="X538" i="9"/>
  <c r="X539" i="9"/>
  <c r="X540" i="9"/>
  <c r="X541" i="9"/>
  <c r="X542" i="9"/>
  <c r="X543" i="9"/>
  <c r="X544" i="9"/>
  <c r="X545" i="9"/>
  <c r="X546" i="9"/>
  <c r="X547" i="9"/>
  <c r="X548" i="9"/>
  <c r="X549" i="9"/>
  <c r="X550" i="9"/>
  <c r="X551" i="9"/>
  <c r="X552" i="9"/>
  <c r="X553" i="9"/>
  <c r="X554" i="9"/>
  <c r="X555" i="9"/>
  <c r="X556" i="9"/>
  <c r="X557" i="9"/>
  <c r="X558" i="9"/>
  <c r="X559" i="9"/>
  <c r="X560" i="9"/>
  <c r="X561" i="9"/>
  <c r="X562" i="9"/>
  <c r="X563" i="9"/>
  <c r="X564" i="9"/>
  <c r="X565" i="9"/>
  <c r="X566" i="9"/>
  <c r="X567" i="9"/>
  <c r="X568" i="9"/>
  <c r="X569" i="9"/>
  <c r="X570" i="9"/>
  <c r="X571" i="9"/>
  <c r="X572" i="9"/>
  <c r="X573" i="9"/>
  <c r="X574" i="9"/>
  <c r="X575" i="9"/>
  <c r="X576" i="9"/>
  <c r="X577" i="9"/>
  <c r="X578" i="9"/>
  <c r="X579" i="9"/>
  <c r="X580" i="9"/>
  <c r="X581" i="9"/>
  <c r="X582" i="9"/>
  <c r="X583" i="9"/>
  <c r="X584" i="9"/>
  <c r="X585" i="9"/>
  <c r="X586" i="9"/>
  <c r="X587" i="9"/>
  <c r="X588" i="9"/>
  <c r="X589" i="9"/>
  <c r="X590" i="9"/>
  <c r="X591" i="9"/>
  <c r="X592" i="9"/>
  <c r="X593" i="9"/>
  <c r="X594" i="9"/>
  <c r="X595" i="9"/>
  <c r="X596" i="9"/>
  <c r="X597" i="9"/>
  <c r="X598" i="9"/>
  <c r="X599" i="9"/>
  <c r="X600" i="9"/>
  <c r="X601" i="9"/>
  <c r="X602" i="9"/>
  <c r="X603" i="9"/>
  <c r="X604" i="9"/>
  <c r="X605" i="9"/>
  <c r="X606" i="9"/>
  <c r="X607" i="9"/>
  <c r="X608" i="9"/>
  <c r="X609" i="9"/>
  <c r="X610" i="9"/>
  <c r="X611" i="9"/>
  <c r="X612" i="9"/>
  <c r="X613" i="9"/>
  <c r="X614" i="9"/>
  <c r="X615" i="9"/>
  <c r="X616" i="9"/>
  <c r="X617" i="9"/>
  <c r="X618" i="9"/>
  <c r="X619" i="9"/>
  <c r="X620" i="9"/>
  <c r="X621" i="9"/>
  <c r="X622" i="9"/>
  <c r="X623" i="9"/>
  <c r="X624" i="9"/>
  <c r="X625" i="9"/>
  <c r="X626" i="9"/>
  <c r="X627" i="9"/>
  <c r="X628" i="9"/>
  <c r="X629" i="9"/>
  <c r="X630" i="9"/>
  <c r="X631" i="9"/>
  <c r="X632" i="9"/>
  <c r="X633" i="9"/>
  <c r="X634" i="9"/>
  <c r="X635" i="9"/>
  <c r="X636" i="9"/>
  <c r="X637" i="9"/>
  <c r="X638" i="9"/>
  <c r="X639" i="9"/>
  <c r="X640" i="9"/>
  <c r="X641" i="9"/>
  <c r="X642" i="9"/>
  <c r="X643" i="9"/>
  <c r="X644" i="9"/>
  <c r="X645" i="9"/>
  <c r="X646" i="9"/>
  <c r="X647" i="9"/>
  <c r="X648" i="9"/>
  <c r="X649" i="9"/>
  <c r="X650" i="9"/>
  <c r="X651" i="9"/>
  <c r="X652" i="9"/>
  <c r="X653" i="9"/>
  <c r="X654" i="9"/>
  <c r="X655" i="9"/>
  <c r="X656" i="9"/>
  <c r="X657" i="9"/>
  <c r="X658" i="9"/>
  <c r="X659" i="9"/>
  <c r="X660" i="9"/>
  <c r="X661" i="9"/>
  <c r="X662" i="9"/>
  <c r="X663" i="9"/>
  <c r="X664" i="9"/>
  <c r="X665" i="9"/>
  <c r="X666" i="9"/>
  <c r="X667" i="9"/>
  <c r="X668" i="9"/>
  <c r="X669" i="9"/>
  <c r="X670" i="9"/>
  <c r="X671" i="9"/>
  <c r="X672" i="9"/>
  <c r="X673" i="9"/>
  <c r="X674" i="9"/>
  <c r="X675" i="9"/>
  <c r="X676" i="9"/>
  <c r="X677" i="9"/>
  <c r="X678" i="9"/>
  <c r="X679" i="9"/>
  <c r="X680" i="9"/>
  <c r="X681" i="9"/>
  <c r="X682" i="9"/>
  <c r="X683" i="9"/>
  <c r="X684" i="9"/>
  <c r="X685" i="9"/>
  <c r="X686" i="9"/>
  <c r="X687" i="9"/>
  <c r="X688" i="9"/>
  <c r="X689" i="9"/>
  <c r="X690" i="9"/>
  <c r="X691" i="9"/>
  <c r="X692" i="9"/>
  <c r="X693" i="9"/>
  <c r="X694" i="9"/>
  <c r="X695" i="9"/>
  <c r="X696" i="9"/>
  <c r="X697" i="9"/>
  <c r="X698" i="9"/>
  <c r="X699" i="9"/>
  <c r="X700" i="9"/>
  <c r="X701" i="9"/>
  <c r="X702" i="9"/>
  <c r="X703" i="9"/>
  <c r="X704" i="9"/>
  <c r="X705" i="9"/>
  <c r="X706" i="9"/>
  <c r="X707" i="9"/>
  <c r="X708" i="9"/>
  <c r="X709" i="9"/>
  <c r="X710" i="9"/>
  <c r="X711" i="9"/>
  <c r="X712" i="9"/>
  <c r="X713" i="9"/>
  <c r="X714" i="9"/>
  <c r="X715" i="9"/>
  <c r="X716" i="9"/>
  <c r="X717" i="9"/>
  <c r="X718" i="9"/>
  <c r="X719" i="9"/>
  <c r="X720" i="9"/>
  <c r="X721" i="9"/>
  <c r="X722" i="9"/>
  <c r="X723" i="9"/>
  <c r="X724" i="9"/>
  <c r="X725" i="9"/>
  <c r="X726" i="9"/>
  <c r="X727" i="9"/>
  <c r="X728" i="9"/>
  <c r="X729" i="9"/>
  <c r="X730" i="9"/>
  <c r="X731" i="9"/>
  <c r="X732" i="9"/>
  <c r="X733" i="9"/>
  <c r="X734" i="9"/>
  <c r="X735" i="9"/>
  <c r="X736" i="9"/>
  <c r="X737" i="9"/>
  <c r="X738" i="9"/>
  <c r="X739" i="9"/>
  <c r="X740" i="9"/>
  <c r="X741" i="9"/>
  <c r="X742" i="9"/>
  <c r="X743" i="9"/>
  <c r="X744" i="9"/>
  <c r="X745" i="9"/>
  <c r="X746" i="9"/>
  <c r="X747" i="9"/>
  <c r="X748" i="9"/>
  <c r="X749" i="9"/>
  <c r="X750" i="9"/>
  <c r="X751" i="9"/>
  <c r="X752" i="9"/>
  <c r="X753" i="9"/>
  <c r="X754" i="9"/>
  <c r="X755" i="9"/>
  <c r="X756" i="9"/>
  <c r="X757" i="9"/>
  <c r="X758" i="9"/>
  <c r="X759" i="9"/>
  <c r="X760" i="9"/>
  <c r="X761" i="9"/>
  <c r="X762" i="9"/>
  <c r="X763" i="9"/>
  <c r="X764" i="9"/>
  <c r="X765" i="9"/>
  <c r="X766" i="9"/>
  <c r="X767" i="9"/>
  <c r="X768" i="9"/>
  <c r="X769" i="9"/>
  <c r="X770" i="9"/>
  <c r="X771" i="9"/>
  <c r="X772" i="9"/>
  <c r="X773" i="9"/>
  <c r="X774" i="9"/>
  <c r="X775" i="9"/>
  <c r="X776" i="9"/>
  <c r="X777" i="9"/>
  <c r="X778" i="9"/>
  <c r="X779" i="9"/>
  <c r="X780" i="9"/>
  <c r="X781" i="9"/>
  <c r="X782" i="9"/>
  <c r="X783" i="9"/>
  <c r="X784" i="9"/>
  <c r="X785" i="9"/>
  <c r="X786" i="9"/>
  <c r="X787" i="9"/>
  <c r="X788" i="9"/>
  <c r="X789" i="9"/>
  <c r="X790" i="9"/>
  <c r="X791" i="9"/>
  <c r="X792" i="9"/>
  <c r="X793" i="9"/>
  <c r="X794" i="9"/>
  <c r="X795" i="9"/>
  <c r="X796" i="9"/>
  <c r="X797" i="9"/>
  <c r="X798" i="9"/>
  <c r="X799" i="9"/>
  <c r="X800" i="9"/>
  <c r="X801" i="9"/>
  <c r="X802" i="9"/>
  <c r="X803" i="9"/>
  <c r="X804" i="9"/>
  <c r="X805" i="9"/>
  <c r="X806" i="9"/>
  <c r="X807" i="9"/>
  <c r="X808" i="9"/>
  <c r="X809" i="9"/>
  <c r="X810" i="9"/>
  <c r="X811" i="9"/>
  <c r="X812" i="9"/>
  <c r="X813" i="9"/>
  <c r="X814" i="9"/>
  <c r="X815" i="9"/>
  <c r="X816" i="9"/>
  <c r="X817" i="9"/>
  <c r="X818" i="9"/>
  <c r="X819" i="9"/>
  <c r="X820" i="9"/>
  <c r="X821" i="9"/>
  <c r="X822" i="9"/>
  <c r="X823" i="9"/>
  <c r="X824" i="9"/>
  <c r="X825" i="9"/>
  <c r="X826" i="9"/>
  <c r="X827" i="9"/>
  <c r="X828" i="9"/>
  <c r="X829" i="9"/>
  <c r="X830" i="9"/>
  <c r="X831" i="9"/>
  <c r="X832" i="9"/>
  <c r="X833" i="9"/>
  <c r="X834" i="9"/>
  <c r="X835" i="9"/>
  <c r="X836" i="9"/>
  <c r="X837" i="9"/>
  <c r="X838" i="9"/>
  <c r="X839" i="9"/>
  <c r="X840" i="9"/>
  <c r="X841" i="9"/>
  <c r="X842" i="9"/>
  <c r="X843" i="9"/>
  <c r="X844" i="9"/>
  <c r="X845" i="9"/>
  <c r="X846" i="9"/>
  <c r="X847" i="9"/>
  <c r="X848" i="9"/>
  <c r="X849" i="9"/>
  <c r="X850" i="9"/>
  <c r="X851" i="9"/>
  <c r="X852" i="9"/>
  <c r="X853" i="9"/>
  <c r="X854" i="9"/>
  <c r="X855" i="9"/>
  <c r="X856" i="9"/>
  <c r="X857" i="9"/>
  <c r="X858" i="9"/>
  <c r="X859" i="9"/>
  <c r="X860" i="9"/>
  <c r="X861" i="9"/>
  <c r="X862" i="9"/>
  <c r="X863" i="9"/>
  <c r="X864" i="9"/>
  <c r="X865" i="9"/>
  <c r="X866" i="9"/>
  <c r="X867" i="9"/>
  <c r="X868" i="9"/>
  <c r="X869" i="9"/>
  <c r="X870" i="9"/>
  <c r="X871" i="9"/>
  <c r="X872" i="9"/>
  <c r="X873" i="9"/>
  <c r="X874" i="9"/>
  <c r="X875" i="9"/>
  <c r="X876" i="9"/>
  <c r="X877" i="9"/>
  <c r="X878" i="9"/>
  <c r="X879" i="9"/>
  <c r="X880" i="9"/>
  <c r="X881" i="9"/>
  <c r="X882" i="9"/>
  <c r="X883" i="9"/>
  <c r="X884" i="9"/>
  <c r="X885" i="9"/>
  <c r="X886" i="9"/>
  <c r="X887" i="9"/>
  <c r="X888" i="9"/>
  <c r="X889" i="9"/>
  <c r="X890" i="9"/>
  <c r="X891" i="9"/>
  <c r="X892" i="9"/>
  <c r="X893" i="9"/>
  <c r="X894" i="9"/>
  <c r="X895" i="9"/>
  <c r="X896" i="9"/>
  <c r="X897" i="9"/>
  <c r="X898" i="9"/>
  <c r="X899" i="9"/>
  <c r="X900" i="9"/>
  <c r="X901" i="9"/>
  <c r="X902" i="9"/>
  <c r="X903" i="9"/>
  <c r="X904" i="9"/>
  <c r="X905" i="9"/>
  <c r="X906" i="9"/>
  <c r="X907" i="9"/>
  <c r="X908" i="9"/>
  <c r="X909" i="9"/>
  <c r="X910" i="9"/>
  <c r="X911" i="9"/>
  <c r="X912" i="9"/>
  <c r="X913" i="9"/>
  <c r="X914" i="9"/>
  <c r="X915" i="9"/>
  <c r="X916" i="9"/>
  <c r="X917" i="9"/>
  <c r="X918" i="9"/>
  <c r="X919" i="9"/>
  <c r="X920" i="9"/>
  <c r="X921" i="9"/>
  <c r="X922" i="9"/>
  <c r="X923" i="9"/>
  <c r="X924" i="9"/>
  <c r="X925" i="9"/>
  <c r="X926" i="9"/>
  <c r="X927" i="9"/>
  <c r="X928" i="9"/>
  <c r="X929" i="9"/>
  <c r="X930" i="9"/>
  <c r="X931" i="9"/>
  <c r="X932" i="9"/>
  <c r="X933" i="9"/>
  <c r="X934" i="9"/>
  <c r="X935" i="9"/>
  <c r="X936" i="9"/>
  <c r="X937" i="9"/>
  <c r="X938" i="9"/>
  <c r="X939" i="9"/>
  <c r="X940" i="9"/>
  <c r="X941" i="9"/>
  <c r="X942" i="9"/>
  <c r="X943" i="9"/>
  <c r="X944" i="9"/>
  <c r="X945" i="9"/>
  <c r="X946" i="9"/>
  <c r="X947" i="9"/>
  <c r="X948" i="9"/>
  <c r="X949" i="9"/>
  <c r="X950" i="9"/>
  <c r="X951" i="9"/>
  <c r="X952" i="9"/>
  <c r="X953" i="9"/>
  <c r="X954" i="9"/>
  <c r="X955" i="9"/>
  <c r="X956" i="9"/>
  <c r="X957" i="9"/>
  <c r="X958" i="9"/>
  <c r="X959" i="9"/>
  <c r="X960" i="9"/>
  <c r="X961" i="9"/>
  <c r="X962" i="9"/>
  <c r="X963" i="9"/>
  <c r="X964" i="9"/>
  <c r="X965" i="9"/>
  <c r="X966" i="9"/>
  <c r="X967" i="9"/>
  <c r="X968" i="9"/>
  <c r="X969" i="9"/>
  <c r="X970" i="9"/>
  <c r="X971" i="9"/>
  <c r="X972" i="9"/>
  <c r="X973" i="9"/>
  <c r="X974" i="9"/>
  <c r="X975" i="9"/>
  <c r="X976" i="9"/>
  <c r="X977" i="9"/>
  <c r="X978" i="9"/>
  <c r="X979" i="9"/>
  <c r="X980" i="9"/>
  <c r="X981" i="9"/>
  <c r="X982" i="9"/>
  <c r="X983" i="9"/>
  <c r="X984" i="9"/>
  <c r="X985" i="9"/>
  <c r="X986" i="9"/>
  <c r="X987" i="9"/>
  <c r="X988" i="9"/>
  <c r="X989" i="9"/>
  <c r="X990" i="9"/>
  <c r="X991" i="9"/>
  <c r="X992" i="9"/>
  <c r="X993" i="9"/>
  <c r="X994" i="9"/>
  <c r="X995" i="9"/>
  <c r="X996" i="9"/>
  <c r="X997" i="9"/>
  <c r="X998" i="9"/>
  <c r="X999" i="9"/>
  <c r="X1000" i="9"/>
  <c r="X1001" i="9"/>
  <c r="X1002" i="9"/>
  <c r="X1003" i="9"/>
  <c r="X1004" i="9"/>
  <c r="X1005" i="9"/>
  <c r="X1006" i="9"/>
  <c r="X1007" i="9"/>
  <c r="X1008" i="9"/>
  <c r="X1009" i="9"/>
  <c r="X1010" i="9"/>
  <c r="X1011" i="9"/>
  <c r="X1012" i="9"/>
  <c r="X1013" i="9"/>
  <c r="X1014" i="9"/>
  <c r="X1015" i="9"/>
  <c r="X1016" i="9"/>
  <c r="X1017" i="9"/>
  <c r="X1018" i="9"/>
  <c r="X1019" i="9"/>
  <c r="X1020" i="9"/>
  <c r="X1021" i="9"/>
  <c r="X1022" i="9"/>
  <c r="X1023" i="9"/>
  <c r="X1024" i="9"/>
  <c r="X1025" i="9"/>
  <c r="X1026" i="9"/>
  <c r="X1027" i="9"/>
  <c r="X1028" i="9"/>
  <c r="X1029" i="9"/>
  <c r="X1030" i="9"/>
  <c r="X1031" i="9"/>
  <c r="X1032" i="9"/>
  <c r="X1033" i="9"/>
  <c r="X1034" i="9"/>
  <c r="X1035" i="9"/>
  <c r="X1036" i="9"/>
  <c r="X1037" i="9"/>
  <c r="X1038" i="9"/>
  <c r="X1039" i="9"/>
  <c r="X1040" i="9"/>
  <c r="X1041" i="9"/>
  <c r="X1042" i="9"/>
  <c r="X1043" i="9"/>
  <c r="X1044" i="9"/>
  <c r="X1045" i="9"/>
  <c r="X1046" i="9"/>
  <c r="X1047" i="9"/>
  <c r="X1048" i="9"/>
  <c r="X1049" i="9"/>
  <c r="X1050" i="9"/>
  <c r="X1051" i="9"/>
  <c r="X1052" i="9"/>
  <c r="X1053" i="9"/>
  <c r="X1054" i="9"/>
  <c r="X1055" i="9"/>
  <c r="X1056" i="9"/>
  <c r="X1057" i="9"/>
  <c r="X1058" i="9"/>
  <c r="X1059" i="9"/>
  <c r="X1060" i="9"/>
  <c r="X1061" i="9"/>
  <c r="X1062" i="9"/>
  <c r="X1063" i="9"/>
  <c r="X1064" i="9"/>
  <c r="X1065" i="9"/>
  <c r="X1066" i="9"/>
  <c r="X1067" i="9"/>
  <c r="X1068" i="9"/>
  <c r="X1069" i="9"/>
  <c r="X1070" i="9"/>
  <c r="X1071" i="9"/>
  <c r="X1072" i="9"/>
  <c r="X1073" i="9"/>
  <c r="X1074" i="9"/>
  <c r="X1075" i="9"/>
  <c r="X1076" i="9"/>
  <c r="X1077" i="9"/>
  <c r="X1078" i="9"/>
  <c r="X1079" i="9"/>
  <c r="X1080" i="9"/>
  <c r="X1081" i="9"/>
  <c r="X1082" i="9"/>
  <c r="X1083" i="9"/>
  <c r="X1084" i="9"/>
  <c r="X1085" i="9"/>
  <c r="X1086" i="9"/>
  <c r="X1087" i="9"/>
  <c r="X1088" i="9"/>
  <c r="X1089" i="9"/>
  <c r="X1090" i="9"/>
  <c r="X1091" i="9"/>
  <c r="X1092" i="9"/>
  <c r="X1093" i="9"/>
  <c r="X1094" i="9"/>
  <c r="X1095" i="9"/>
  <c r="X1096" i="9"/>
  <c r="X1097" i="9"/>
  <c r="X1098" i="9"/>
  <c r="X1099" i="9"/>
  <c r="X1100" i="9"/>
  <c r="X1101" i="9"/>
  <c r="X1102" i="9"/>
  <c r="X1103" i="9"/>
  <c r="X1104" i="9"/>
  <c r="X1105" i="9"/>
  <c r="X1106" i="9"/>
  <c r="X1107" i="9"/>
  <c r="X1108" i="9"/>
  <c r="X1109" i="9"/>
  <c r="X1110" i="9"/>
  <c r="X1111" i="9"/>
  <c r="X1112" i="9"/>
  <c r="X1113" i="9"/>
  <c r="X1114" i="9"/>
  <c r="X1115" i="9"/>
  <c r="X1116" i="9"/>
  <c r="X1117" i="9"/>
  <c r="X1118" i="9"/>
  <c r="X1119" i="9"/>
  <c r="X1120" i="9"/>
  <c r="X1121" i="9"/>
  <c r="X1122" i="9"/>
  <c r="X1123" i="9"/>
  <c r="X1124" i="9"/>
  <c r="X1125" i="9"/>
  <c r="X1126" i="9"/>
  <c r="X1127" i="9"/>
  <c r="X1128" i="9"/>
  <c r="X1129" i="9"/>
  <c r="X1130" i="9"/>
  <c r="X1131" i="9"/>
  <c r="X1132" i="9"/>
  <c r="X1133" i="9"/>
  <c r="X1134" i="9"/>
  <c r="X1135" i="9"/>
  <c r="X1136" i="9"/>
  <c r="X1137" i="9"/>
  <c r="X1138" i="9"/>
  <c r="X1139" i="9"/>
  <c r="X1140" i="9"/>
  <c r="X1141" i="9"/>
  <c r="X1142" i="9"/>
  <c r="X1143" i="9"/>
  <c r="X1144" i="9"/>
  <c r="X1145" i="9"/>
  <c r="X1146" i="9"/>
  <c r="X1147" i="9"/>
  <c r="X1148" i="9"/>
  <c r="X1149" i="9"/>
  <c r="X1150" i="9"/>
  <c r="X1151" i="9"/>
  <c r="X1152" i="9"/>
  <c r="X1153" i="9"/>
  <c r="X1154" i="9"/>
  <c r="X1155" i="9"/>
  <c r="X1156" i="9"/>
  <c r="X1157" i="9"/>
  <c r="X1158" i="9"/>
  <c r="X1159" i="9"/>
  <c r="X1160" i="9"/>
  <c r="X1161" i="9"/>
  <c r="X1162" i="9"/>
  <c r="X1163" i="9"/>
  <c r="X1164" i="9"/>
  <c r="X1165" i="9"/>
  <c r="X1166" i="9"/>
  <c r="X1167" i="9"/>
  <c r="X1168" i="9"/>
  <c r="X1169" i="9"/>
  <c r="X1170" i="9"/>
  <c r="X1171" i="9"/>
  <c r="X1172" i="9"/>
  <c r="X1173" i="9"/>
  <c r="X1174" i="9"/>
  <c r="X1175" i="9"/>
  <c r="X1176" i="9"/>
  <c r="X1177" i="9"/>
  <c r="X1178" i="9"/>
  <c r="X1179" i="9"/>
  <c r="X1180" i="9"/>
  <c r="X1181" i="9"/>
  <c r="X1182" i="9"/>
  <c r="X1183" i="9"/>
  <c r="X1184" i="9"/>
  <c r="X1185" i="9"/>
  <c r="X1186" i="9"/>
  <c r="X1187" i="9"/>
  <c r="X1188" i="9"/>
  <c r="X1189" i="9"/>
  <c r="X1190" i="9"/>
  <c r="X1191" i="9"/>
  <c r="X1192" i="9"/>
  <c r="X1193" i="9"/>
  <c r="X1194" i="9"/>
  <c r="X1195" i="9"/>
  <c r="X1196" i="9"/>
  <c r="X1197" i="9"/>
  <c r="X1198" i="9"/>
  <c r="X1199" i="9"/>
  <c r="X1200" i="9"/>
  <c r="X1201" i="9"/>
  <c r="X1202" i="9"/>
  <c r="X1203" i="9"/>
  <c r="X1204" i="9"/>
  <c r="X1205" i="9"/>
  <c r="X1206" i="9"/>
  <c r="X1207" i="9"/>
  <c r="X1208" i="9"/>
  <c r="X1209" i="9"/>
  <c r="X1210" i="9"/>
  <c r="X1211" i="9"/>
  <c r="X1212" i="9"/>
  <c r="X1213" i="9"/>
  <c r="X1214" i="9"/>
  <c r="X1215" i="9"/>
  <c r="X1216" i="9"/>
  <c r="X1217" i="9"/>
  <c r="X1218" i="9"/>
  <c r="X1219" i="9"/>
  <c r="X1220" i="9"/>
  <c r="X1221" i="9"/>
  <c r="X1222" i="9"/>
  <c r="X1223" i="9"/>
  <c r="X1224" i="9"/>
  <c r="X1225" i="9"/>
  <c r="X1226" i="9"/>
  <c r="X1227" i="9"/>
  <c r="X1228" i="9"/>
  <c r="X1229" i="9"/>
  <c r="X1230" i="9"/>
  <c r="X1231" i="9"/>
  <c r="X1232" i="9"/>
  <c r="X1233" i="9"/>
  <c r="X1234" i="9"/>
  <c r="X1235" i="9"/>
  <c r="X1236" i="9"/>
  <c r="X1237" i="9"/>
  <c r="X1238" i="9"/>
  <c r="X1239" i="9"/>
  <c r="X1240" i="9"/>
  <c r="X1241" i="9"/>
  <c r="X1242" i="9"/>
  <c r="X1243" i="9"/>
  <c r="X1244" i="9"/>
  <c r="X1245" i="9"/>
  <c r="X1246" i="9"/>
  <c r="X1247" i="9"/>
  <c r="X1248" i="9"/>
  <c r="X1249" i="9"/>
  <c r="X1250" i="9"/>
  <c r="X1251" i="9"/>
  <c r="X1252" i="9"/>
  <c r="X1253" i="9"/>
  <c r="X1254" i="9"/>
  <c r="X1255" i="9"/>
  <c r="X1256" i="9"/>
  <c r="X1257" i="9"/>
  <c r="X1258" i="9"/>
  <c r="X1259" i="9"/>
  <c r="X1260" i="9"/>
  <c r="X1261" i="9"/>
  <c r="X1262" i="9"/>
  <c r="X1263" i="9"/>
  <c r="X1264" i="9"/>
  <c r="X1265" i="9"/>
  <c r="X1266" i="9"/>
  <c r="X1267" i="9"/>
  <c r="X1268" i="9"/>
  <c r="X1269" i="9"/>
  <c r="X1270" i="9"/>
  <c r="X1271" i="9"/>
  <c r="X1272" i="9"/>
  <c r="X1273" i="9"/>
  <c r="X1274" i="9"/>
  <c r="X1275" i="9"/>
  <c r="X1276" i="9"/>
  <c r="X1277" i="9"/>
  <c r="X1278" i="9"/>
  <c r="X1279" i="9"/>
  <c r="X1280" i="9"/>
  <c r="X1281" i="9"/>
  <c r="X1282" i="9"/>
  <c r="X1283" i="9"/>
  <c r="X1284" i="9"/>
  <c r="X1285" i="9"/>
  <c r="X1286" i="9"/>
  <c r="X1287" i="9"/>
  <c r="X1288" i="9"/>
  <c r="X1289" i="9"/>
  <c r="X1290" i="9"/>
  <c r="X1291" i="9"/>
  <c r="X1292" i="9"/>
  <c r="X1293" i="9"/>
  <c r="X1294" i="9"/>
  <c r="X1295" i="9"/>
  <c r="X1296" i="9"/>
  <c r="X1297" i="9"/>
  <c r="X1298" i="9"/>
  <c r="X1299" i="9"/>
  <c r="X1300" i="9"/>
  <c r="X1301" i="9"/>
  <c r="X1302" i="9"/>
  <c r="X1303" i="9"/>
  <c r="X1304" i="9"/>
  <c r="X1305" i="9"/>
  <c r="X1306" i="9"/>
  <c r="X1307" i="9"/>
  <c r="X1308" i="9"/>
  <c r="X1309" i="9"/>
  <c r="X1310" i="9"/>
  <c r="X1311" i="9"/>
  <c r="X1312" i="9"/>
  <c r="X1313" i="9"/>
  <c r="X1314" i="9"/>
  <c r="X1315" i="9"/>
  <c r="X1316" i="9"/>
  <c r="X1317" i="9"/>
  <c r="X1318" i="9"/>
  <c r="X1319" i="9"/>
  <c r="X1320" i="9"/>
  <c r="X1321" i="9"/>
  <c r="X1322" i="9"/>
  <c r="X1323" i="9"/>
  <c r="X1324" i="9"/>
  <c r="X1325" i="9"/>
  <c r="X1326" i="9"/>
  <c r="X1327" i="9"/>
  <c r="X1328" i="9"/>
  <c r="X1329" i="9"/>
  <c r="X1330" i="9"/>
  <c r="X1331" i="9"/>
  <c r="X1332" i="9"/>
  <c r="X1333" i="9"/>
  <c r="X1334" i="9"/>
  <c r="X1335" i="9"/>
  <c r="X1336" i="9"/>
  <c r="X1337" i="9"/>
  <c r="X1338" i="9"/>
  <c r="X1339" i="9"/>
  <c r="X1340" i="9"/>
  <c r="X1341" i="9"/>
  <c r="X1342" i="9"/>
  <c r="X1343" i="9"/>
  <c r="X1344" i="9"/>
  <c r="X1345" i="9"/>
  <c r="X1346" i="9"/>
  <c r="X1347" i="9"/>
  <c r="X1348" i="9"/>
  <c r="X1349" i="9"/>
  <c r="X1350" i="9"/>
  <c r="X1351" i="9"/>
  <c r="X1352" i="9"/>
  <c r="X1353" i="9"/>
  <c r="X1354" i="9"/>
  <c r="X1355" i="9"/>
  <c r="X1356" i="9"/>
  <c r="X1357" i="9"/>
  <c r="X1358" i="9"/>
  <c r="X1359" i="9"/>
  <c r="X1360" i="9"/>
  <c r="X1361" i="9"/>
  <c r="X1362" i="9"/>
  <c r="X1363" i="9"/>
  <c r="X1364" i="9"/>
  <c r="X1365" i="9"/>
  <c r="X1366" i="9"/>
  <c r="X1367" i="9"/>
  <c r="X1368" i="9"/>
  <c r="X1369" i="9"/>
  <c r="X1370" i="9"/>
  <c r="X1371" i="9"/>
  <c r="X1372" i="9"/>
  <c r="X1373" i="9"/>
  <c r="X1374" i="9"/>
  <c r="X1375" i="9"/>
  <c r="X1376" i="9"/>
  <c r="X1377" i="9"/>
  <c r="X1378" i="9"/>
  <c r="X1379" i="9"/>
  <c r="X1380" i="9"/>
  <c r="X1381" i="9"/>
  <c r="X1382" i="9"/>
  <c r="X1383" i="9"/>
  <c r="X1384" i="9"/>
  <c r="X1385" i="9"/>
  <c r="X1386" i="9"/>
  <c r="X1387" i="9"/>
  <c r="X1388" i="9"/>
  <c r="X1389" i="9"/>
  <c r="X1390" i="9"/>
  <c r="X1391" i="9"/>
  <c r="X1392" i="9"/>
  <c r="X1393" i="9"/>
  <c r="X1394" i="9"/>
  <c r="X1395" i="9"/>
  <c r="X1396" i="9"/>
  <c r="X1397" i="9"/>
  <c r="X1398" i="9"/>
  <c r="X1399" i="9"/>
  <c r="X1400" i="9"/>
  <c r="X1401" i="9"/>
  <c r="X1402" i="9"/>
  <c r="X1403" i="9"/>
  <c r="X1404" i="9"/>
  <c r="X1405" i="9"/>
  <c r="X1406" i="9"/>
  <c r="X1407" i="9"/>
  <c r="X1408" i="9"/>
  <c r="X1409" i="9"/>
  <c r="X1410" i="9"/>
  <c r="X1411" i="9"/>
  <c r="X1412" i="9"/>
  <c r="X1413" i="9"/>
  <c r="X1414" i="9"/>
  <c r="X1415" i="9"/>
  <c r="X1416" i="9"/>
  <c r="X1417" i="9"/>
  <c r="X1418" i="9"/>
  <c r="X1419" i="9"/>
  <c r="X1420" i="9"/>
  <c r="X1421" i="9"/>
  <c r="X1422" i="9"/>
  <c r="X1423" i="9"/>
  <c r="X1424" i="9"/>
  <c r="X1425" i="9"/>
  <c r="X1426" i="9"/>
  <c r="X1427" i="9"/>
  <c r="X1428" i="9"/>
  <c r="X1429" i="9"/>
  <c r="X1430" i="9"/>
  <c r="X1431" i="9"/>
  <c r="X1432" i="9"/>
  <c r="X1433" i="9"/>
  <c r="X1434" i="9"/>
  <c r="X1435" i="9"/>
  <c r="X1436" i="9"/>
  <c r="X1437" i="9"/>
  <c r="X1438" i="9"/>
  <c r="X1439" i="9"/>
  <c r="X1440" i="9"/>
  <c r="X1441" i="9"/>
  <c r="X1442" i="9"/>
  <c r="X1443" i="9"/>
  <c r="X1444" i="9"/>
  <c r="X1445" i="9"/>
  <c r="X1446" i="9"/>
  <c r="X1447" i="9"/>
  <c r="X1448" i="9"/>
  <c r="X1449" i="9"/>
  <c r="X1450" i="9"/>
  <c r="X1451" i="9"/>
  <c r="X1452" i="9"/>
  <c r="X1453" i="9"/>
  <c r="X1454" i="9"/>
  <c r="X1455" i="9"/>
  <c r="X1456" i="9"/>
  <c r="X1457" i="9"/>
  <c r="X1458" i="9"/>
  <c r="X1459" i="9"/>
  <c r="X1460" i="9"/>
  <c r="X1461" i="9"/>
  <c r="X1462" i="9"/>
  <c r="X1463" i="9"/>
  <c r="X1464" i="9"/>
  <c r="X1465" i="9"/>
  <c r="X1466" i="9"/>
  <c r="X1467" i="9"/>
  <c r="X1468" i="9"/>
  <c r="X1469" i="9"/>
  <c r="X1470" i="9"/>
  <c r="X1471" i="9"/>
  <c r="X1472" i="9"/>
  <c r="X1473" i="9"/>
  <c r="X1474" i="9"/>
  <c r="X1475" i="9"/>
  <c r="X1476" i="9"/>
  <c r="X1477" i="9"/>
  <c r="X1478" i="9"/>
  <c r="X1479" i="9"/>
  <c r="X1480" i="9"/>
  <c r="X1481" i="9"/>
  <c r="X1482" i="9"/>
  <c r="X1483" i="9"/>
  <c r="X1484" i="9"/>
  <c r="X1485" i="9"/>
  <c r="X1486" i="9"/>
  <c r="X1487" i="9"/>
  <c r="X1488" i="9"/>
  <c r="X1489" i="9"/>
  <c r="X1490" i="9"/>
  <c r="X1491" i="9"/>
  <c r="X1492" i="9"/>
  <c r="X1493" i="9"/>
  <c r="X1494" i="9"/>
  <c r="X1495" i="9"/>
  <c r="X1496" i="9"/>
  <c r="X1497" i="9"/>
  <c r="X1498" i="9"/>
  <c r="X1499" i="9"/>
  <c r="X1500" i="9"/>
  <c r="X1501" i="9"/>
  <c r="X1502" i="9"/>
  <c r="X1503" i="9"/>
  <c r="X1504" i="9"/>
  <c r="X1505" i="9"/>
  <c r="X1506" i="9"/>
  <c r="X1507" i="9"/>
  <c r="X1508" i="9"/>
  <c r="X1509" i="9"/>
  <c r="X1510" i="9"/>
  <c r="X1511" i="9"/>
  <c r="X1512" i="9"/>
  <c r="X1513" i="9"/>
  <c r="X1514" i="9"/>
  <c r="X1515" i="9"/>
  <c r="X1516" i="9"/>
  <c r="X1517" i="9"/>
  <c r="X1518" i="9"/>
  <c r="X1519" i="9"/>
  <c r="X1520" i="9"/>
  <c r="X1521" i="9"/>
  <c r="X1522" i="9"/>
  <c r="X1523" i="9"/>
  <c r="X1524" i="9"/>
  <c r="X1525" i="9"/>
  <c r="X1526" i="9"/>
  <c r="X1527" i="9"/>
  <c r="X1528" i="9"/>
  <c r="X1529" i="9"/>
  <c r="X1530" i="9"/>
  <c r="X1531" i="9"/>
  <c r="X1532" i="9"/>
  <c r="X1533" i="9"/>
  <c r="X1534" i="9"/>
  <c r="X1535" i="9"/>
  <c r="X1536" i="9"/>
  <c r="X1537" i="9"/>
  <c r="X1538" i="9"/>
  <c r="X1539" i="9"/>
  <c r="X1540" i="9"/>
  <c r="X1541" i="9"/>
  <c r="X1542" i="9"/>
  <c r="X1543" i="9"/>
  <c r="X1544" i="9"/>
  <c r="X1545" i="9"/>
  <c r="X1546" i="9"/>
  <c r="X1547" i="9"/>
  <c r="X1548" i="9"/>
  <c r="X1549" i="9"/>
  <c r="X1550" i="9"/>
  <c r="X1551" i="9"/>
  <c r="X1552" i="9"/>
  <c r="X1553" i="9"/>
  <c r="X1554" i="9"/>
  <c r="X1555" i="9"/>
  <c r="X1556" i="9"/>
  <c r="X1557" i="9"/>
  <c r="X1558" i="9"/>
  <c r="X1559" i="9"/>
  <c r="X1560" i="9"/>
  <c r="X1561" i="9"/>
  <c r="X1562" i="9"/>
  <c r="X1563" i="9"/>
  <c r="X1564" i="9"/>
  <c r="X1565" i="9"/>
  <c r="X1566" i="9"/>
  <c r="X1567" i="9"/>
  <c r="X1568" i="9"/>
  <c r="X1569" i="9"/>
  <c r="X1570" i="9"/>
  <c r="X1571" i="9"/>
  <c r="X1572" i="9"/>
  <c r="X1573" i="9"/>
  <c r="X1574" i="9"/>
  <c r="X1575" i="9"/>
  <c r="X1576" i="9"/>
  <c r="X1577" i="9"/>
  <c r="X1578" i="9"/>
  <c r="X1579" i="9"/>
  <c r="X1580" i="9"/>
  <c r="X1581" i="9"/>
  <c r="X1582" i="9"/>
  <c r="X1583" i="9"/>
  <c r="X1584" i="9"/>
  <c r="X1585" i="9"/>
  <c r="X1586" i="9"/>
  <c r="X1587" i="9"/>
  <c r="X1588" i="9"/>
  <c r="X1589" i="9"/>
  <c r="X1590" i="9"/>
  <c r="X1591" i="9"/>
  <c r="X1592" i="9"/>
  <c r="X1593" i="9"/>
  <c r="X1594" i="9"/>
  <c r="X1595" i="9"/>
  <c r="X1596" i="9"/>
  <c r="X1597" i="9"/>
  <c r="X1598" i="9"/>
  <c r="X1599" i="9"/>
  <c r="X1600" i="9"/>
  <c r="X1601" i="9"/>
  <c r="X1602" i="9"/>
  <c r="X1603" i="9"/>
  <c r="X1604" i="9"/>
  <c r="X1605" i="9"/>
  <c r="X1606" i="9"/>
  <c r="X1607" i="9"/>
  <c r="X1608" i="9"/>
  <c r="X1609" i="9"/>
  <c r="X1610" i="9"/>
  <c r="X1611" i="9"/>
  <c r="X1612" i="9"/>
  <c r="X1613" i="9"/>
  <c r="X1614" i="9"/>
  <c r="X1615" i="9"/>
  <c r="X1616" i="9"/>
  <c r="X1617" i="9"/>
  <c r="X1618" i="9"/>
  <c r="X1619" i="9"/>
  <c r="X1620" i="9"/>
  <c r="X1621" i="9"/>
  <c r="X1622" i="9"/>
  <c r="X1623" i="9"/>
  <c r="X1624" i="9"/>
  <c r="X1625" i="9"/>
  <c r="X1626" i="9"/>
  <c r="X1627" i="9"/>
  <c r="X1628" i="9"/>
  <c r="X1629" i="9"/>
  <c r="X1630" i="9"/>
  <c r="X1631" i="9"/>
  <c r="X1632" i="9"/>
  <c r="X1633" i="9"/>
  <c r="X1634" i="9"/>
  <c r="X1635" i="9"/>
  <c r="X1636" i="9"/>
  <c r="X1637" i="9"/>
  <c r="X1638" i="9"/>
  <c r="X1639" i="9"/>
  <c r="X1640" i="9"/>
  <c r="X1641" i="9"/>
  <c r="X1642" i="9"/>
  <c r="X1643" i="9"/>
  <c r="X1644" i="9"/>
  <c r="X1645" i="9"/>
  <c r="X1646" i="9"/>
  <c r="X1647" i="9"/>
  <c r="X1648" i="9"/>
  <c r="X1649" i="9"/>
  <c r="X1650" i="9"/>
  <c r="X1651" i="9"/>
  <c r="X1652" i="9"/>
  <c r="X1653" i="9"/>
  <c r="X1654" i="9"/>
  <c r="X1655" i="9"/>
  <c r="X1656" i="9"/>
  <c r="X1657" i="9"/>
  <c r="X1658" i="9"/>
  <c r="X1659" i="9"/>
  <c r="X1660" i="9"/>
  <c r="X1661" i="9"/>
  <c r="X1662" i="9"/>
  <c r="X1663" i="9"/>
  <c r="X1664" i="9"/>
  <c r="X1665" i="9"/>
  <c r="X1666" i="9"/>
  <c r="X1667" i="9"/>
  <c r="X1668" i="9"/>
  <c r="X1669" i="9"/>
  <c r="X1670" i="9"/>
  <c r="X1671" i="9"/>
  <c r="X1672" i="9"/>
  <c r="X1673" i="9"/>
  <c r="X1674" i="9"/>
  <c r="X1675" i="9"/>
  <c r="X1676" i="9"/>
  <c r="X1677" i="9"/>
  <c r="X1678" i="9"/>
  <c r="X1679" i="9"/>
  <c r="X1680" i="9"/>
  <c r="X1681" i="9"/>
  <c r="X1682" i="9"/>
  <c r="X1683" i="9"/>
  <c r="X1684" i="9"/>
  <c r="X1685" i="9"/>
  <c r="X1686" i="9"/>
  <c r="X1687" i="9"/>
  <c r="X1688" i="9"/>
  <c r="X1689" i="9"/>
  <c r="X1690" i="9"/>
  <c r="X1691" i="9"/>
  <c r="X1692" i="9"/>
  <c r="X1693" i="9"/>
  <c r="X1694" i="9"/>
  <c r="X1695" i="9"/>
  <c r="X1696" i="9"/>
  <c r="X1697" i="9"/>
  <c r="X1698" i="9"/>
  <c r="X1699" i="9"/>
  <c r="X1700" i="9"/>
  <c r="X1701" i="9"/>
  <c r="X1702" i="9"/>
  <c r="X1703" i="9"/>
  <c r="X1704" i="9"/>
  <c r="X1705" i="9"/>
  <c r="X1706" i="9"/>
  <c r="X1707" i="9"/>
  <c r="X1708" i="9"/>
  <c r="X1709" i="9"/>
  <c r="X1710" i="9"/>
  <c r="X1711" i="9"/>
  <c r="X1712" i="9"/>
  <c r="X1713" i="9"/>
  <c r="X1714" i="9"/>
  <c r="X1715" i="9"/>
  <c r="X1716" i="9"/>
  <c r="X1717" i="9"/>
  <c r="X1718" i="9"/>
  <c r="X1719" i="9"/>
  <c r="X1720" i="9"/>
  <c r="X1721" i="9"/>
  <c r="X1722" i="9"/>
  <c r="X1723" i="9"/>
  <c r="X1724" i="9"/>
  <c r="X1725" i="9"/>
  <c r="X1726" i="9"/>
  <c r="X1727" i="9"/>
  <c r="X1728" i="9"/>
  <c r="X1729" i="9"/>
  <c r="X1730" i="9"/>
  <c r="X1731" i="9"/>
  <c r="X1732" i="9"/>
  <c r="X1733" i="9"/>
  <c r="X1734" i="9"/>
  <c r="X1735" i="9"/>
  <c r="X1736" i="9"/>
  <c r="X1737" i="9"/>
  <c r="X1738" i="9"/>
  <c r="X1739" i="9"/>
  <c r="X1740" i="9"/>
  <c r="X1741" i="9"/>
  <c r="X1742" i="9"/>
  <c r="X1743" i="9"/>
  <c r="X1744" i="9"/>
  <c r="X1745" i="9"/>
  <c r="X1746" i="9"/>
  <c r="X1747" i="9"/>
  <c r="X1748" i="9"/>
  <c r="X1749" i="9"/>
  <c r="X1750" i="9"/>
  <c r="X1751" i="9"/>
  <c r="X1752" i="9"/>
  <c r="X1753" i="9"/>
  <c r="X1754" i="9"/>
  <c r="X1755" i="9"/>
  <c r="X1756" i="9"/>
  <c r="X1757" i="9"/>
  <c r="X1758" i="9"/>
  <c r="X1759" i="9"/>
  <c r="X1760" i="9"/>
  <c r="X1761" i="9"/>
  <c r="X1762" i="9"/>
  <c r="X1763" i="9"/>
  <c r="X1764" i="9"/>
  <c r="X1765" i="9"/>
  <c r="X1766" i="9"/>
  <c r="X1767" i="9"/>
  <c r="X1768" i="9"/>
  <c r="X1769" i="9"/>
  <c r="X1770" i="9"/>
  <c r="X1771" i="9"/>
  <c r="X1772" i="9"/>
  <c r="X1773" i="9"/>
  <c r="X1774" i="9"/>
  <c r="X1775" i="9"/>
  <c r="X1776" i="9"/>
  <c r="X1777" i="9"/>
  <c r="X1778" i="9"/>
  <c r="X1779" i="9"/>
  <c r="X1780" i="9"/>
  <c r="X1781" i="9"/>
  <c r="X1782" i="9"/>
  <c r="X1783" i="9"/>
  <c r="X1784" i="9"/>
  <c r="X1785" i="9"/>
  <c r="X1786" i="9"/>
  <c r="X1787" i="9"/>
  <c r="X1788" i="9"/>
  <c r="X1789" i="9"/>
  <c r="X1790" i="9"/>
  <c r="X1791" i="9"/>
  <c r="X1792" i="9"/>
  <c r="X1793" i="9"/>
  <c r="X1794" i="9"/>
  <c r="X1795" i="9"/>
  <c r="X1796" i="9"/>
  <c r="X1797" i="9"/>
  <c r="X1798" i="9"/>
  <c r="X1799" i="9"/>
  <c r="X1800" i="9"/>
  <c r="X1801" i="9"/>
  <c r="X1802" i="9"/>
  <c r="X1803" i="9"/>
  <c r="X1804" i="9"/>
  <c r="X1805" i="9"/>
  <c r="X1806" i="9"/>
  <c r="X1807" i="9"/>
  <c r="X1808" i="9"/>
  <c r="X1809" i="9"/>
  <c r="X1810" i="9"/>
  <c r="X1811" i="9"/>
  <c r="X1812" i="9"/>
  <c r="X1813" i="9"/>
  <c r="X1814" i="9"/>
  <c r="X1815" i="9"/>
  <c r="X1816" i="9"/>
  <c r="X1817" i="9"/>
  <c r="X1818" i="9"/>
  <c r="X1819" i="9"/>
  <c r="X1820" i="9"/>
  <c r="X1821" i="9"/>
  <c r="X1822" i="9"/>
  <c r="X1823" i="9"/>
  <c r="X1824" i="9"/>
  <c r="X1825" i="9"/>
  <c r="X1826" i="9"/>
  <c r="X1827" i="9"/>
  <c r="X1828" i="9"/>
  <c r="X1829" i="9"/>
  <c r="X1830" i="9"/>
  <c r="X1831" i="9"/>
  <c r="X1832" i="9"/>
  <c r="X1833" i="9"/>
  <c r="X1834" i="9"/>
  <c r="X1835" i="9"/>
  <c r="X1836" i="9"/>
  <c r="X1837" i="9"/>
  <c r="X1838" i="9"/>
  <c r="X1839" i="9"/>
  <c r="X1840" i="9"/>
  <c r="X1841" i="9"/>
  <c r="X1842" i="9"/>
  <c r="X1843" i="9"/>
  <c r="X1844" i="9"/>
  <c r="X1845" i="9"/>
  <c r="X1846" i="9"/>
  <c r="X1847" i="9"/>
  <c r="X1848" i="9"/>
  <c r="X1849" i="9"/>
  <c r="X1850" i="9"/>
  <c r="X1851" i="9"/>
  <c r="X1852" i="9"/>
  <c r="X1853" i="9"/>
  <c r="X1854" i="9"/>
  <c r="X1855" i="9"/>
  <c r="X1856" i="9"/>
  <c r="X1857" i="9"/>
  <c r="X1858" i="9"/>
  <c r="X1859" i="9"/>
  <c r="X1860" i="9"/>
  <c r="X1861" i="9"/>
  <c r="X1862" i="9"/>
  <c r="X1863" i="9"/>
  <c r="X1864" i="9"/>
  <c r="X1865" i="9"/>
  <c r="X1866" i="9"/>
  <c r="X1867" i="9"/>
  <c r="X1868" i="9"/>
  <c r="X1869" i="9"/>
  <c r="X1870" i="9"/>
  <c r="X1871" i="9"/>
  <c r="X1872" i="9"/>
  <c r="X1873" i="9"/>
  <c r="X1874" i="9"/>
  <c r="X1875" i="9"/>
  <c r="X1876" i="9"/>
  <c r="X1877" i="9"/>
  <c r="X1878" i="9"/>
  <c r="X1879" i="9"/>
  <c r="X1880" i="9"/>
  <c r="X1881" i="9"/>
  <c r="X1882" i="9"/>
  <c r="X1883" i="9"/>
  <c r="X1884" i="9"/>
  <c r="X1885" i="9"/>
  <c r="X1886" i="9"/>
  <c r="X1887" i="9"/>
  <c r="X1888" i="9"/>
  <c r="X1889" i="9"/>
  <c r="X1890" i="9"/>
  <c r="X1891" i="9"/>
  <c r="X1892" i="9"/>
  <c r="X1893" i="9"/>
  <c r="X1894" i="9"/>
  <c r="X1895" i="9"/>
  <c r="X1896" i="9"/>
  <c r="X1897" i="9"/>
  <c r="X1898" i="9"/>
  <c r="X1899" i="9"/>
  <c r="X1900" i="9"/>
  <c r="X1901" i="9"/>
  <c r="X1902" i="9"/>
  <c r="X1903" i="9"/>
  <c r="X1904" i="9"/>
  <c r="X1905" i="9"/>
  <c r="X1906" i="9"/>
  <c r="X1907" i="9"/>
  <c r="X1908" i="9"/>
  <c r="X1909" i="9"/>
  <c r="X1910" i="9"/>
  <c r="X1911" i="9"/>
  <c r="X1912" i="9"/>
  <c r="X1913" i="9"/>
  <c r="X1914" i="9"/>
  <c r="X1915" i="9"/>
  <c r="X1916" i="9"/>
  <c r="X1917" i="9"/>
  <c r="X1918" i="9"/>
  <c r="X1919" i="9"/>
  <c r="X1920" i="9"/>
  <c r="X1921" i="9"/>
  <c r="X1922" i="9"/>
  <c r="X1923" i="9"/>
  <c r="X1924" i="9"/>
  <c r="X1925" i="9"/>
  <c r="X1926" i="9"/>
  <c r="X1927" i="9"/>
  <c r="X1928" i="9"/>
  <c r="X1929" i="9"/>
  <c r="X1930" i="9"/>
  <c r="X1931" i="9"/>
  <c r="X1932" i="9"/>
  <c r="X1933" i="9"/>
  <c r="X1934" i="9"/>
  <c r="X1935" i="9"/>
  <c r="X1936" i="9"/>
  <c r="X1937" i="9"/>
  <c r="X1938" i="9"/>
  <c r="X1939" i="9"/>
  <c r="X1940" i="9"/>
  <c r="X1941" i="9"/>
  <c r="X1942" i="9"/>
  <c r="X1943" i="9"/>
  <c r="X1944" i="9"/>
  <c r="X1945" i="9"/>
  <c r="X1946" i="9"/>
  <c r="X1947" i="9"/>
  <c r="X1948" i="9"/>
  <c r="X1949" i="9"/>
  <c r="X1950" i="9"/>
  <c r="X1951" i="9"/>
  <c r="X1952" i="9"/>
  <c r="X1953" i="9"/>
  <c r="X1954" i="9"/>
  <c r="X1955" i="9"/>
  <c r="X1956" i="9"/>
  <c r="X1957" i="9"/>
  <c r="X1958" i="9"/>
  <c r="X1959" i="9"/>
  <c r="X1960" i="9"/>
  <c r="X1961" i="9"/>
  <c r="X1962" i="9"/>
  <c r="X1963" i="9"/>
  <c r="X1964" i="9"/>
  <c r="X1965" i="9"/>
  <c r="X1966" i="9"/>
  <c r="X1967" i="9"/>
  <c r="X1968" i="9"/>
  <c r="X1969" i="9"/>
  <c r="X1970" i="9"/>
  <c r="X1971" i="9"/>
  <c r="X1972" i="9"/>
  <c r="X1973" i="9"/>
  <c r="X1974" i="9"/>
  <c r="X1975" i="9"/>
  <c r="X1976" i="9"/>
  <c r="X1977" i="9"/>
  <c r="X1978" i="9"/>
  <c r="X1979" i="9"/>
  <c r="X1980" i="9"/>
  <c r="X1981" i="9"/>
  <c r="X1982" i="9"/>
  <c r="X1983" i="9"/>
  <c r="X1984" i="9"/>
  <c r="X1985" i="9"/>
  <c r="X1986" i="9"/>
  <c r="X1987" i="9"/>
  <c r="X1988" i="9"/>
  <c r="X1989" i="9"/>
  <c r="X1990" i="9"/>
  <c r="X1991" i="9"/>
  <c r="X1992" i="9"/>
  <c r="X1993" i="9"/>
  <c r="X1994" i="9"/>
  <c r="X1995" i="9"/>
  <c r="X1996" i="9"/>
  <c r="X1997" i="9"/>
  <c r="X1998" i="9"/>
  <c r="X1999" i="9"/>
  <c r="X2000" i="9"/>
  <c r="X2001" i="9"/>
  <c r="W2" i="9"/>
  <c r="W3" i="9"/>
  <c r="W4" i="9"/>
  <c r="W5" i="9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W105" i="9"/>
  <c r="W106" i="9"/>
  <c r="W107" i="9"/>
  <c r="W108" i="9"/>
  <c r="W109" i="9"/>
  <c r="W110" i="9"/>
  <c r="W111" i="9"/>
  <c r="W112" i="9"/>
  <c r="W113" i="9"/>
  <c r="W114" i="9"/>
  <c r="W115" i="9"/>
  <c r="W116" i="9"/>
  <c r="W117" i="9"/>
  <c r="W118" i="9"/>
  <c r="W119" i="9"/>
  <c r="W120" i="9"/>
  <c r="W121" i="9"/>
  <c r="W122" i="9"/>
  <c r="W123" i="9"/>
  <c r="W124" i="9"/>
  <c r="W125" i="9"/>
  <c r="W126" i="9"/>
  <c r="W127" i="9"/>
  <c r="W128" i="9"/>
  <c r="W129" i="9"/>
  <c r="W130" i="9"/>
  <c r="W131" i="9"/>
  <c r="W132" i="9"/>
  <c r="W133" i="9"/>
  <c r="W134" i="9"/>
  <c r="W135" i="9"/>
  <c r="W136" i="9"/>
  <c r="W137" i="9"/>
  <c r="W138" i="9"/>
  <c r="W139" i="9"/>
  <c r="W140" i="9"/>
  <c r="W141" i="9"/>
  <c r="W142" i="9"/>
  <c r="W143" i="9"/>
  <c r="W144" i="9"/>
  <c r="W145" i="9"/>
  <c r="W146" i="9"/>
  <c r="W147" i="9"/>
  <c r="W148" i="9"/>
  <c r="W149" i="9"/>
  <c r="W150" i="9"/>
  <c r="W151" i="9"/>
  <c r="W152" i="9"/>
  <c r="W153" i="9"/>
  <c r="W154" i="9"/>
  <c r="W155" i="9"/>
  <c r="W156" i="9"/>
  <c r="W157" i="9"/>
  <c r="W158" i="9"/>
  <c r="W159" i="9"/>
  <c r="W160" i="9"/>
  <c r="W161" i="9"/>
  <c r="W162" i="9"/>
  <c r="W163" i="9"/>
  <c r="W164" i="9"/>
  <c r="W165" i="9"/>
  <c r="W166" i="9"/>
  <c r="W167" i="9"/>
  <c r="W168" i="9"/>
  <c r="W169" i="9"/>
  <c r="W170" i="9"/>
  <c r="W171" i="9"/>
  <c r="W172" i="9"/>
  <c r="W173" i="9"/>
  <c r="W174" i="9"/>
  <c r="W175" i="9"/>
  <c r="W176" i="9"/>
  <c r="W177" i="9"/>
  <c r="W178" i="9"/>
  <c r="W179" i="9"/>
  <c r="W180" i="9"/>
  <c r="W181" i="9"/>
  <c r="W182" i="9"/>
  <c r="W183" i="9"/>
  <c r="W184" i="9"/>
  <c r="W185" i="9"/>
  <c r="W186" i="9"/>
  <c r="W187" i="9"/>
  <c r="W188" i="9"/>
  <c r="W189" i="9"/>
  <c r="W190" i="9"/>
  <c r="W191" i="9"/>
  <c r="W192" i="9"/>
  <c r="W193" i="9"/>
  <c r="W194" i="9"/>
  <c r="W195" i="9"/>
  <c r="W196" i="9"/>
  <c r="W197" i="9"/>
  <c r="W198" i="9"/>
  <c r="W199" i="9"/>
  <c r="W200" i="9"/>
  <c r="W201" i="9"/>
  <c r="W202" i="9"/>
  <c r="W203" i="9"/>
  <c r="W204" i="9"/>
  <c r="W205" i="9"/>
  <c r="W206" i="9"/>
  <c r="W207" i="9"/>
  <c r="W208" i="9"/>
  <c r="W209" i="9"/>
  <c r="W210" i="9"/>
  <c r="W211" i="9"/>
  <c r="W212" i="9"/>
  <c r="W213" i="9"/>
  <c r="W214" i="9"/>
  <c r="W215" i="9"/>
  <c r="W216" i="9"/>
  <c r="W217" i="9"/>
  <c r="W218" i="9"/>
  <c r="W219" i="9"/>
  <c r="W220" i="9"/>
  <c r="W221" i="9"/>
  <c r="W222" i="9"/>
  <c r="W223" i="9"/>
  <c r="W224" i="9"/>
  <c r="W225" i="9"/>
  <c r="W226" i="9"/>
  <c r="W227" i="9"/>
  <c r="W228" i="9"/>
  <c r="W229" i="9"/>
  <c r="W230" i="9"/>
  <c r="W231" i="9"/>
  <c r="W232" i="9"/>
  <c r="W233" i="9"/>
  <c r="W234" i="9"/>
  <c r="W235" i="9"/>
  <c r="W236" i="9"/>
  <c r="W237" i="9"/>
  <c r="W238" i="9"/>
  <c r="W239" i="9"/>
  <c r="W240" i="9"/>
  <c r="W241" i="9"/>
  <c r="W242" i="9"/>
  <c r="W243" i="9"/>
  <c r="W244" i="9"/>
  <c r="W245" i="9"/>
  <c r="W246" i="9"/>
  <c r="W247" i="9"/>
  <c r="W248" i="9"/>
  <c r="W249" i="9"/>
  <c r="W250" i="9"/>
  <c r="W251" i="9"/>
  <c r="W252" i="9"/>
  <c r="W253" i="9"/>
  <c r="W254" i="9"/>
  <c r="W255" i="9"/>
  <c r="W256" i="9"/>
  <c r="W257" i="9"/>
  <c r="W258" i="9"/>
  <c r="W259" i="9"/>
  <c r="W260" i="9"/>
  <c r="W261" i="9"/>
  <c r="W262" i="9"/>
  <c r="W263" i="9"/>
  <c r="W264" i="9"/>
  <c r="W265" i="9"/>
  <c r="W266" i="9"/>
  <c r="W267" i="9"/>
  <c r="W268" i="9"/>
  <c r="W269" i="9"/>
  <c r="W270" i="9"/>
  <c r="W271" i="9"/>
  <c r="W272" i="9"/>
  <c r="W273" i="9"/>
  <c r="W274" i="9"/>
  <c r="W275" i="9"/>
  <c r="W276" i="9"/>
  <c r="W277" i="9"/>
  <c r="W278" i="9"/>
  <c r="W279" i="9"/>
  <c r="W280" i="9"/>
  <c r="W281" i="9"/>
  <c r="W282" i="9"/>
  <c r="W283" i="9"/>
  <c r="W284" i="9"/>
  <c r="W285" i="9"/>
  <c r="W286" i="9"/>
  <c r="W287" i="9"/>
  <c r="W288" i="9"/>
  <c r="W289" i="9"/>
  <c r="W290" i="9"/>
  <c r="W291" i="9"/>
  <c r="W292" i="9"/>
  <c r="W293" i="9"/>
  <c r="W294" i="9"/>
  <c r="W295" i="9"/>
  <c r="W296" i="9"/>
  <c r="W297" i="9"/>
  <c r="W298" i="9"/>
  <c r="W299" i="9"/>
  <c r="W300" i="9"/>
  <c r="W301" i="9"/>
  <c r="W302" i="9"/>
  <c r="W303" i="9"/>
  <c r="W304" i="9"/>
  <c r="W305" i="9"/>
  <c r="W306" i="9"/>
  <c r="W307" i="9"/>
  <c r="W308" i="9"/>
  <c r="W309" i="9"/>
  <c r="W310" i="9"/>
  <c r="W311" i="9"/>
  <c r="W312" i="9"/>
  <c r="W313" i="9"/>
  <c r="W314" i="9"/>
  <c r="W315" i="9"/>
  <c r="W316" i="9"/>
  <c r="W317" i="9"/>
  <c r="W318" i="9"/>
  <c r="W319" i="9"/>
  <c r="W320" i="9"/>
  <c r="W321" i="9"/>
  <c r="W322" i="9"/>
  <c r="W323" i="9"/>
  <c r="W324" i="9"/>
  <c r="W325" i="9"/>
  <c r="W326" i="9"/>
  <c r="W327" i="9"/>
  <c r="W328" i="9"/>
  <c r="W329" i="9"/>
  <c r="W330" i="9"/>
  <c r="W331" i="9"/>
  <c r="W332" i="9"/>
  <c r="W333" i="9"/>
  <c r="W334" i="9"/>
  <c r="W335" i="9"/>
  <c r="W336" i="9"/>
  <c r="W337" i="9"/>
  <c r="W338" i="9"/>
  <c r="W339" i="9"/>
  <c r="W340" i="9"/>
  <c r="W341" i="9"/>
  <c r="W342" i="9"/>
  <c r="W343" i="9"/>
  <c r="W344" i="9"/>
  <c r="W345" i="9"/>
  <c r="W346" i="9"/>
  <c r="W347" i="9"/>
  <c r="W348" i="9"/>
  <c r="W349" i="9"/>
  <c r="W350" i="9"/>
  <c r="W351" i="9"/>
  <c r="W352" i="9"/>
  <c r="W353" i="9"/>
  <c r="W354" i="9"/>
  <c r="W355" i="9"/>
  <c r="W356" i="9"/>
  <c r="W357" i="9"/>
  <c r="W358" i="9"/>
  <c r="W359" i="9"/>
  <c r="W360" i="9"/>
  <c r="W361" i="9"/>
  <c r="W362" i="9"/>
  <c r="W363" i="9"/>
  <c r="W364" i="9"/>
  <c r="W365" i="9"/>
  <c r="W366" i="9"/>
  <c r="W367" i="9"/>
  <c r="W368" i="9"/>
  <c r="W369" i="9"/>
  <c r="W370" i="9"/>
  <c r="W371" i="9"/>
  <c r="W372" i="9"/>
  <c r="W373" i="9"/>
  <c r="W374" i="9"/>
  <c r="W375" i="9"/>
  <c r="W376" i="9"/>
  <c r="W377" i="9"/>
  <c r="W378" i="9"/>
  <c r="W379" i="9"/>
  <c r="W380" i="9"/>
  <c r="W381" i="9"/>
  <c r="W382" i="9"/>
  <c r="W383" i="9"/>
  <c r="W384" i="9"/>
  <c r="W385" i="9"/>
  <c r="W386" i="9"/>
  <c r="W387" i="9"/>
  <c r="W388" i="9"/>
  <c r="W389" i="9"/>
  <c r="W390" i="9"/>
  <c r="W391" i="9"/>
  <c r="W392" i="9"/>
  <c r="W393" i="9"/>
  <c r="W394" i="9"/>
  <c r="W395" i="9"/>
  <c r="W396" i="9"/>
  <c r="W397" i="9"/>
  <c r="W398" i="9"/>
  <c r="W399" i="9"/>
  <c r="W400" i="9"/>
  <c r="W401" i="9"/>
  <c r="W402" i="9"/>
  <c r="W403" i="9"/>
  <c r="W404" i="9"/>
  <c r="W405" i="9"/>
  <c r="W406" i="9"/>
  <c r="W407" i="9"/>
  <c r="W408" i="9"/>
  <c r="W409" i="9"/>
  <c r="W410" i="9"/>
  <c r="W411" i="9"/>
  <c r="W412" i="9"/>
  <c r="W413" i="9"/>
  <c r="W414" i="9"/>
  <c r="W415" i="9"/>
  <c r="W416" i="9"/>
  <c r="W417" i="9"/>
  <c r="W418" i="9"/>
  <c r="W419" i="9"/>
  <c r="W420" i="9"/>
  <c r="W421" i="9"/>
  <c r="W422" i="9"/>
  <c r="W423" i="9"/>
  <c r="W424" i="9"/>
  <c r="W425" i="9"/>
  <c r="W426" i="9"/>
  <c r="W427" i="9"/>
  <c r="W428" i="9"/>
  <c r="W429" i="9"/>
  <c r="W430" i="9"/>
  <c r="W431" i="9"/>
  <c r="W432" i="9"/>
  <c r="W433" i="9"/>
  <c r="W434" i="9"/>
  <c r="W435" i="9"/>
  <c r="W436" i="9"/>
  <c r="W437" i="9"/>
  <c r="W438" i="9"/>
  <c r="W439" i="9"/>
  <c r="W440" i="9"/>
  <c r="W441" i="9"/>
  <c r="W442" i="9"/>
  <c r="W443" i="9"/>
  <c r="W444" i="9"/>
  <c r="W445" i="9"/>
  <c r="W446" i="9"/>
  <c r="W447" i="9"/>
  <c r="W448" i="9"/>
  <c r="W449" i="9"/>
  <c r="W450" i="9"/>
  <c r="W451" i="9"/>
  <c r="W452" i="9"/>
  <c r="W453" i="9"/>
  <c r="W454" i="9"/>
  <c r="W455" i="9"/>
  <c r="W456" i="9"/>
  <c r="W457" i="9"/>
  <c r="W458" i="9"/>
  <c r="W459" i="9"/>
  <c r="W460" i="9"/>
  <c r="W461" i="9"/>
  <c r="W462" i="9"/>
  <c r="W463" i="9"/>
  <c r="W464" i="9"/>
  <c r="W465" i="9"/>
  <c r="W466" i="9"/>
  <c r="W467" i="9"/>
  <c r="W468" i="9"/>
  <c r="W469" i="9"/>
  <c r="W470" i="9"/>
  <c r="W471" i="9"/>
  <c r="W472" i="9"/>
  <c r="W473" i="9"/>
  <c r="W474" i="9"/>
  <c r="W475" i="9"/>
  <c r="W476" i="9"/>
  <c r="W477" i="9"/>
  <c r="W478" i="9"/>
  <c r="W479" i="9"/>
  <c r="W480" i="9"/>
  <c r="W481" i="9"/>
  <c r="W482" i="9"/>
  <c r="W483" i="9"/>
  <c r="W484" i="9"/>
  <c r="W485" i="9"/>
  <c r="W486" i="9"/>
  <c r="W487" i="9"/>
  <c r="W488" i="9"/>
  <c r="W489" i="9"/>
  <c r="W490" i="9"/>
  <c r="W491" i="9"/>
  <c r="W492" i="9"/>
  <c r="W493" i="9"/>
  <c r="W494" i="9"/>
  <c r="W495" i="9"/>
  <c r="W496" i="9"/>
  <c r="W497" i="9"/>
  <c r="W498" i="9"/>
  <c r="W499" i="9"/>
  <c r="W500" i="9"/>
  <c r="W501" i="9"/>
  <c r="W502" i="9"/>
  <c r="W503" i="9"/>
  <c r="W504" i="9"/>
  <c r="W505" i="9"/>
  <c r="W506" i="9"/>
  <c r="W507" i="9"/>
  <c r="W508" i="9"/>
  <c r="W509" i="9"/>
  <c r="W510" i="9"/>
  <c r="W511" i="9"/>
  <c r="W512" i="9"/>
  <c r="W513" i="9"/>
  <c r="W514" i="9"/>
  <c r="W515" i="9"/>
  <c r="W516" i="9"/>
  <c r="W517" i="9"/>
  <c r="W518" i="9"/>
  <c r="W519" i="9"/>
  <c r="W520" i="9"/>
  <c r="W521" i="9"/>
  <c r="W522" i="9"/>
  <c r="W523" i="9"/>
  <c r="W524" i="9"/>
  <c r="W525" i="9"/>
  <c r="W526" i="9"/>
  <c r="W527" i="9"/>
  <c r="W528" i="9"/>
  <c r="W529" i="9"/>
  <c r="W530" i="9"/>
  <c r="W531" i="9"/>
  <c r="W532" i="9"/>
  <c r="W533" i="9"/>
  <c r="W534" i="9"/>
  <c r="W535" i="9"/>
  <c r="W536" i="9"/>
  <c r="W537" i="9"/>
  <c r="W538" i="9"/>
  <c r="W539" i="9"/>
  <c r="W540" i="9"/>
  <c r="W541" i="9"/>
  <c r="W542" i="9"/>
  <c r="W543" i="9"/>
  <c r="W544" i="9"/>
  <c r="W545" i="9"/>
  <c r="W546" i="9"/>
  <c r="W547" i="9"/>
  <c r="W548" i="9"/>
  <c r="W549" i="9"/>
  <c r="W550" i="9"/>
  <c r="W551" i="9"/>
  <c r="W552" i="9"/>
  <c r="W553" i="9"/>
  <c r="W554" i="9"/>
  <c r="W555" i="9"/>
  <c r="W556" i="9"/>
  <c r="W557" i="9"/>
  <c r="W558" i="9"/>
  <c r="W559" i="9"/>
  <c r="W560" i="9"/>
  <c r="W561" i="9"/>
  <c r="W562" i="9"/>
  <c r="W563" i="9"/>
  <c r="W564" i="9"/>
  <c r="W565" i="9"/>
  <c r="W566" i="9"/>
  <c r="W567" i="9"/>
  <c r="W568" i="9"/>
  <c r="W569" i="9"/>
  <c r="W570" i="9"/>
  <c r="W571" i="9"/>
  <c r="W572" i="9"/>
  <c r="W573" i="9"/>
  <c r="W574" i="9"/>
  <c r="W575" i="9"/>
  <c r="W576" i="9"/>
  <c r="W577" i="9"/>
  <c r="W578" i="9"/>
  <c r="W579" i="9"/>
  <c r="W580" i="9"/>
  <c r="W581" i="9"/>
  <c r="W582" i="9"/>
  <c r="W583" i="9"/>
  <c r="W584" i="9"/>
  <c r="W585" i="9"/>
  <c r="W586" i="9"/>
  <c r="W587" i="9"/>
  <c r="W588" i="9"/>
  <c r="W589" i="9"/>
  <c r="W590" i="9"/>
  <c r="W591" i="9"/>
  <c r="W592" i="9"/>
  <c r="W593" i="9"/>
  <c r="W594" i="9"/>
  <c r="W595" i="9"/>
  <c r="W596" i="9"/>
  <c r="W597" i="9"/>
  <c r="W598" i="9"/>
  <c r="W599" i="9"/>
  <c r="W600" i="9"/>
  <c r="W601" i="9"/>
  <c r="W602" i="9"/>
  <c r="W603" i="9"/>
  <c r="W604" i="9"/>
  <c r="W605" i="9"/>
  <c r="W606" i="9"/>
  <c r="W607" i="9"/>
  <c r="W608" i="9"/>
  <c r="W609" i="9"/>
  <c r="W610" i="9"/>
  <c r="W611" i="9"/>
  <c r="W612" i="9"/>
  <c r="W613" i="9"/>
  <c r="W614" i="9"/>
  <c r="W615" i="9"/>
  <c r="W616" i="9"/>
  <c r="W617" i="9"/>
  <c r="W618" i="9"/>
  <c r="W619" i="9"/>
  <c r="W620" i="9"/>
  <c r="W621" i="9"/>
  <c r="W622" i="9"/>
  <c r="W623" i="9"/>
  <c r="W624" i="9"/>
  <c r="W625" i="9"/>
  <c r="W626" i="9"/>
  <c r="W627" i="9"/>
  <c r="W628" i="9"/>
  <c r="W629" i="9"/>
  <c r="W630" i="9"/>
  <c r="W631" i="9"/>
  <c r="W632" i="9"/>
  <c r="W633" i="9"/>
  <c r="W634" i="9"/>
  <c r="W635" i="9"/>
  <c r="W636" i="9"/>
  <c r="W637" i="9"/>
  <c r="W638" i="9"/>
  <c r="W639" i="9"/>
  <c r="W640" i="9"/>
  <c r="W641" i="9"/>
  <c r="W642" i="9"/>
  <c r="W643" i="9"/>
  <c r="W644" i="9"/>
  <c r="W645" i="9"/>
  <c r="W646" i="9"/>
  <c r="W647" i="9"/>
  <c r="W648" i="9"/>
  <c r="W649" i="9"/>
  <c r="W650" i="9"/>
  <c r="W651" i="9"/>
  <c r="W652" i="9"/>
  <c r="W653" i="9"/>
  <c r="W654" i="9"/>
  <c r="W655" i="9"/>
  <c r="W656" i="9"/>
  <c r="W657" i="9"/>
  <c r="W658" i="9"/>
  <c r="W659" i="9"/>
  <c r="W660" i="9"/>
  <c r="W661" i="9"/>
  <c r="W662" i="9"/>
  <c r="W663" i="9"/>
  <c r="W664" i="9"/>
  <c r="W665" i="9"/>
  <c r="W666" i="9"/>
  <c r="W667" i="9"/>
  <c r="W668" i="9"/>
  <c r="W669" i="9"/>
  <c r="W670" i="9"/>
  <c r="W671" i="9"/>
  <c r="W672" i="9"/>
  <c r="W673" i="9"/>
  <c r="W674" i="9"/>
  <c r="W675" i="9"/>
  <c r="W676" i="9"/>
  <c r="W677" i="9"/>
  <c r="W678" i="9"/>
  <c r="W679" i="9"/>
  <c r="W680" i="9"/>
  <c r="W681" i="9"/>
  <c r="W682" i="9"/>
  <c r="W683" i="9"/>
  <c r="W684" i="9"/>
  <c r="W685" i="9"/>
  <c r="W686" i="9"/>
  <c r="W687" i="9"/>
  <c r="W688" i="9"/>
  <c r="W689" i="9"/>
  <c r="W690" i="9"/>
  <c r="W691" i="9"/>
  <c r="W692" i="9"/>
  <c r="W693" i="9"/>
  <c r="W694" i="9"/>
  <c r="W695" i="9"/>
  <c r="W696" i="9"/>
  <c r="W697" i="9"/>
  <c r="W698" i="9"/>
  <c r="W699" i="9"/>
  <c r="W700" i="9"/>
  <c r="W701" i="9"/>
  <c r="W702" i="9"/>
  <c r="W703" i="9"/>
  <c r="W704" i="9"/>
  <c r="W705" i="9"/>
  <c r="W706" i="9"/>
  <c r="W707" i="9"/>
  <c r="W708" i="9"/>
  <c r="W709" i="9"/>
  <c r="W710" i="9"/>
  <c r="W711" i="9"/>
  <c r="W712" i="9"/>
  <c r="W713" i="9"/>
  <c r="W714" i="9"/>
  <c r="W715" i="9"/>
  <c r="W716" i="9"/>
  <c r="W717" i="9"/>
  <c r="W718" i="9"/>
  <c r="W719" i="9"/>
  <c r="W720" i="9"/>
  <c r="W721" i="9"/>
  <c r="W722" i="9"/>
  <c r="W723" i="9"/>
  <c r="W724" i="9"/>
  <c r="W725" i="9"/>
  <c r="W726" i="9"/>
  <c r="W727" i="9"/>
  <c r="W728" i="9"/>
  <c r="W729" i="9"/>
  <c r="W730" i="9"/>
  <c r="W731" i="9"/>
  <c r="W732" i="9"/>
  <c r="W733" i="9"/>
  <c r="W734" i="9"/>
  <c r="W735" i="9"/>
  <c r="W736" i="9"/>
  <c r="W737" i="9"/>
  <c r="W738" i="9"/>
  <c r="W739" i="9"/>
  <c r="W740" i="9"/>
  <c r="W741" i="9"/>
  <c r="W742" i="9"/>
  <c r="W743" i="9"/>
  <c r="W744" i="9"/>
  <c r="W745" i="9"/>
  <c r="W746" i="9"/>
  <c r="W747" i="9"/>
  <c r="W748" i="9"/>
  <c r="W749" i="9"/>
  <c r="W750" i="9"/>
  <c r="W751" i="9"/>
  <c r="W752" i="9"/>
  <c r="W753" i="9"/>
  <c r="W754" i="9"/>
  <c r="W755" i="9"/>
  <c r="W756" i="9"/>
  <c r="W757" i="9"/>
  <c r="W758" i="9"/>
  <c r="W759" i="9"/>
  <c r="W760" i="9"/>
  <c r="W761" i="9"/>
  <c r="W762" i="9"/>
  <c r="W763" i="9"/>
  <c r="W764" i="9"/>
  <c r="W765" i="9"/>
  <c r="W766" i="9"/>
  <c r="W767" i="9"/>
  <c r="W768" i="9"/>
  <c r="W769" i="9"/>
  <c r="W770" i="9"/>
  <c r="W771" i="9"/>
  <c r="W772" i="9"/>
  <c r="W773" i="9"/>
  <c r="W774" i="9"/>
  <c r="W775" i="9"/>
  <c r="W776" i="9"/>
  <c r="W777" i="9"/>
  <c r="W778" i="9"/>
  <c r="W779" i="9"/>
  <c r="W780" i="9"/>
  <c r="W781" i="9"/>
  <c r="W782" i="9"/>
  <c r="W783" i="9"/>
  <c r="W784" i="9"/>
  <c r="W785" i="9"/>
  <c r="W786" i="9"/>
  <c r="W787" i="9"/>
  <c r="W788" i="9"/>
  <c r="W789" i="9"/>
  <c r="W790" i="9"/>
  <c r="W791" i="9"/>
  <c r="W792" i="9"/>
  <c r="W793" i="9"/>
  <c r="W794" i="9"/>
  <c r="W795" i="9"/>
  <c r="W796" i="9"/>
  <c r="W797" i="9"/>
  <c r="W798" i="9"/>
  <c r="W799" i="9"/>
  <c r="W800" i="9"/>
  <c r="W801" i="9"/>
  <c r="W802" i="9"/>
  <c r="W803" i="9"/>
  <c r="W804" i="9"/>
  <c r="W805" i="9"/>
  <c r="W806" i="9"/>
  <c r="W807" i="9"/>
  <c r="W808" i="9"/>
  <c r="W809" i="9"/>
  <c r="W810" i="9"/>
  <c r="W811" i="9"/>
  <c r="W812" i="9"/>
  <c r="W813" i="9"/>
  <c r="W814" i="9"/>
  <c r="W815" i="9"/>
  <c r="W816" i="9"/>
  <c r="W817" i="9"/>
  <c r="W818" i="9"/>
  <c r="W819" i="9"/>
  <c r="W820" i="9"/>
  <c r="W821" i="9"/>
  <c r="W822" i="9"/>
  <c r="W823" i="9"/>
  <c r="W824" i="9"/>
  <c r="W825" i="9"/>
  <c r="W826" i="9"/>
  <c r="W827" i="9"/>
  <c r="W828" i="9"/>
  <c r="W829" i="9"/>
  <c r="W830" i="9"/>
  <c r="W831" i="9"/>
  <c r="W832" i="9"/>
  <c r="W833" i="9"/>
  <c r="W834" i="9"/>
  <c r="W835" i="9"/>
  <c r="W836" i="9"/>
  <c r="W837" i="9"/>
  <c r="W838" i="9"/>
  <c r="W839" i="9"/>
  <c r="W840" i="9"/>
  <c r="W841" i="9"/>
  <c r="W842" i="9"/>
  <c r="W843" i="9"/>
  <c r="W844" i="9"/>
  <c r="W845" i="9"/>
  <c r="W846" i="9"/>
  <c r="W847" i="9"/>
  <c r="W848" i="9"/>
  <c r="W849" i="9"/>
  <c r="W850" i="9"/>
  <c r="W851" i="9"/>
  <c r="W852" i="9"/>
  <c r="W853" i="9"/>
  <c r="W854" i="9"/>
  <c r="W855" i="9"/>
  <c r="W856" i="9"/>
  <c r="W857" i="9"/>
  <c r="W858" i="9"/>
  <c r="W859" i="9"/>
  <c r="W860" i="9"/>
  <c r="W861" i="9"/>
  <c r="W862" i="9"/>
  <c r="W863" i="9"/>
  <c r="W864" i="9"/>
  <c r="W865" i="9"/>
  <c r="W866" i="9"/>
  <c r="W867" i="9"/>
  <c r="W868" i="9"/>
  <c r="W869" i="9"/>
  <c r="W870" i="9"/>
  <c r="W871" i="9"/>
  <c r="W872" i="9"/>
  <c r="W873" i="9"/>
  <c r="W874" i="9"/>
  <c r="W875" i="9"/>
  <c r="W876" i="9"/>
  <c r="W877" i="9"/>
  <c r="W878" i="9"/>
  <c r="W879" i="9"/>
  <c r="W880" i="9"/>
  <c r="W881" i="9"/>
  <c r="W882" i="9"/>
  <c r="W883" i="9"/>
  <c r="W884" i="9"/>
  <c r="W885" i="9"/>
  <c r="W886" i="9"/>
  <c r="W887" i="9"/>
  <c r="W888" i="9"/>
  <c r="W889" i="9"/>
  <c r="W890" i="9"/>
  <c r="W891" i="9"/>
  <c r="W892" i="9"/>
  <c r="W893" i="9"/>
  <c r="W894" i="9"/>
  <c r="W895" i="9"/>
  <c r="W896" i="9"/>
  <c r="W897" i="9"/>
  <c r="W898" i="9"/>
  <c r="W899" i="9"/>
  <c r="W900" i="9"/>
  <c r="W901" i="9"/>
  <c r="W902" i="9"/>
  <c r="W903" i="9"/>
  <c r="W904" i="9"/>
  <c r="W905" i="9"/>
  <c r="W906" i="9"/>
  <c r="W907" i="9"/>
  <c r="W908" i="9"/>
  <c r="W909" i="9"/>
  <c r="W910" i="9"/>
  <c r="W911" i="9"/>
  <c r="W912" i="9"/>
  <c r="W913" i="9"/>
  <c r="W914" i="9"/>
  <c r="W915" i="9"/>
  <c r="W916" i="9"/>
  <c r="W917" i="9"/>
  <c r="W918" i="9"/>
  <c r="W919" i="9"/>
  <c r="W920" i="9"/>
  <c r="W921" i="9"/>
  <c r="W922" i="9"/>
  <c r="W923" i="9"/>
  <c r="W924" i="9"/>
  <c r="W925" i="9"/>
  <c r="W926" i="9"/>
  <c r="W927" i="9"/>
  <c r="W928" i="9"/>
  <c r="W929" i="9"/>
  <c r="W930" i="9"/>
  <c r="W931" i="9"/>
  <c r="W932" i="9"/>
  <c r="W933" i="9"/>
  <c r="W934" i="9"/>
  <c r="W935" i="9"/>
  <c r="W936" i="9"/>
  <c r="W937" i="9"/>
  <c r="W938" i="9"/>
  <c r="W939" i="9"/>
  <c r="W940" i="9"/>
  <c r="W941" i="9"/>
  <c r="W942" i="9"/>
  <c r="W943" i="9"/>
  <c r="W944" i="9"/>
  <c r="W945" i="9"/>
  <c r="W946" i="9"/>
  <c r="W947" i="9"/>
  <c r="W948" i="9"/>
  <c r="W949" i="9"/>
  <c r="W950" i="9"/>
  <c r="W951" i="9"/>
  <c r="W952" i="9"/>
  <c r="W953" i="9"/>
  <c r="W954" i="9"/>
  <c r="W955" i="9"/>
  <c r="W956" i="9"/>
  <c r="W957" i="9"/>
  <c r="W958" i="9"/>
  <c r="W959" i="9"/>
  <c r="W960" i="9"/>
  <c r="W961" i="9"/>
  <c r="W962" i="9"/>
  <c r="W963" i="9"/>
  <c r="W964" i="9"/>
  <c r="W965" i="9"/>
  <c r="W966" i="9"/>
  <c r="W967" i="9"/>
  <c r="W968" i="9"/>
  <c r="W969" i="9"/>
  <c r="W970" i="9"/>
  <c r="W971" i="9"/>
  <c r="W972" i="9"/>
  <c r="W973" i="9"/>
  <c r="W974" i="9"/>
  <c r="W975" i="9"/>
  <c r="W976" i="9"/>
  <c r="W977" i="9"/>
  <c r="W978" i="9"/>
  <c r="W979" i="9"/>
  <c r="W980" i="9"/>
  <c r="W981" i="9"/>
  <c r="W982" i="9"/>
  <c r="W983" i="9"/>
  <c r="W984" i="9"/>
  <c r="W985" i="9"/>
  <c r="W986" i="9"/>
  <c r="W987" i="9"/>
  <c r="W988" i="9"/>
  <c r="W989" i="9"/>
  <c r="W990" i="9"/>
  <c r="W991" i="9"/>
  <c r="W992" i="9"/>
  <c r="W993" i="9"/>
  <c r="W994" i="9"/>
  <c r="W995" i="9"/>
  <c r="W996" i="9"/>
  <c r="W997" i="9"/>
  <c r="W998" i="9"/>
  <c r="W999" i="9"/>
  <c r="W1000" i="9"/>
  <c r="W1001" i="9"/>
  <c r="W1002" i="9"/>
  <c r="W1003" i="9"/>
  <c r="W1004" i="9"/>
  <c r="W1005" i="9"/>
  <c r="W1006" i="9"/>
  <c r="W1007" i="9"/>
  <c r="W1008" i="9"/>
  <c r="W1009" i="9"/>
  <c r="W1010" i="9"/>
  <c r="W1011" i="9"/>
  <c r="W1012" i="9"/>
  <c r="W1013" i="9"/>
  <c r="W1014" i="9"/>
  <c r="W1015" i="9"/>
  <c r="W1016" i="9"/>
  <c r="W1017" i="9"/>
  <c r="W1018" i="9"/>
  <c r="W1019" i="9"/>
  <c r="W1020" i="9"/>
  <c r="W1021" i="9"/>
  <c r="W1022" i="9"/>
  <c r="W1023" i="9"/>
  <c r="W1024" i="9"/>
  <c r="W1025" i="9"/>
  <c r="W1026" i="9"/>
  <c r="W1027" i="9"/>
  <c r="W1028" i="9"/>
  <c r="W1029" i="9"/>
  <c r="W1030" i="9"/>
  <c r="W1031" i="9"/>
  <c r="W1032" i="9"/>
  <c r="W1033" i="9"/>
  <c r="W1034" i="9"/>
  <c r="W1035" i="9"/>
  <c r="W1036" i="9"/>
  <c r="W1037" i="9"/>
  <c r="W1038" i="9"/>
  <c r="W1039" i="9"/>
  <c r="W1040" i="9"/>
  <c r="W1041" i="9"/>
  <c r="W1042" i="9"/>
  <c r="W1043" i="9"/>
  <c r="W1044" i="9"/>
  <c r="W1045" i="9"/>
  <c r="W1046" i="9"/>
  <c r="W1047" i="9"/>
  <c r="W1048" i="9"/>
  <c r="W1049" i="9"/>
  <c r="W1050" i="9"/>
  <c r="W1051" i="9"/>
  <c r="W1052" i="9"/>
  <c r="W1053" i="9"/>
  <c r="W1054" i="9"/>
  <c r="W1055" i="9"/>
  <c r="W1056" i="9"/>
  <c r="W1057" i="9"/>
  <c r="W1058" i="9"/>
  <c r="W1059" i="9"/>
  <c r="W1060" i="9"/>
  <c r="W1061" i="9"/>
  <c r="W1062" i="9"/>
  <c r="W1063" i="9"/>
  <c r="W1064" i="9"/>
  <c r="W1065" i="9"/>
  <c r="W1066" i="9"/>
  <c r="W1067" i="9"/>
  <c r="W1068" i="9"/>
  <c r="W1069" i="9"/>
  <c r="W1070" i="9"/>
  <c r="W1071" i="9"/>
  <c r="W1072" i="9"/>
  <c r="W1073" i="9"/>
  <c r="W1074" i="9"/>
  <c r="W1075" i="9"/>
  <c r="W1076" i="9"/>
  <c r="W1077" i="9"/>
  <c r="W1078" i="9"/>
  <c r="W1079" i="9"/>
  <c r="W1080" i="9"/>
  <c r="W1081" i="9"/>
  <c r="W1082" i="9"/>
  <c r="W1083" i="9"/>
  <c r="W1084" i="9"/>
  <c r="W1085" i="9"/>
  <c r="W1086" i="9"/>
  <c r="W1087" i="9"/>
  <c r="W1088" i="9"/>
  <c r="W1089" i="9"/>
  <c r="W1090" i="9"/>
  <c r="W1091" i="9"/>
  <c r="W1092" i="9"/>
  <c r="W1093" i="9"/>
  <c r="W1094" i="9"/>
  <c r="W1095" i="9"/>
  <c r="W1096" i="9"/>
  <c r="W1097" i="9"/>
  <c r="W1098" i="9"/>
  <c r="W1099" i="9"/>
  <c r="W1100" i="9"/>
  <c r="W1101" i="9"/>
  <c r="W1102" i="9"/>
  <c r="W1103" i="9"/>
  <c r="W1104" i="9"/>
  <c r="W1105" i="9"/>
  <c r="W1106" i="9"/>
  <c r="W1107" i="9"/>
  <c r="W1108" i="9"/>
  <c r="W1109" i="9"/>
  <c r="W1110" i="9"/>
  <c r="W1111" i="9"/>
  <c r="W1112" i="9"/>
  <c r="W1113" i="9"/>
  <c r="W1114" i="9"/>
  <c r="W1115" i="9"/>
  <c r="W1116" i="9"/>
  <c r="W1117" i="9"/>
  <c r="W1118" i="9"/>
  <c r="W1119" i="9"/>
  <c r="W1120" i="9"/>
  <c r="W1121" i="9"/>
  <c r="W1122" i="9"/>
  <c r="W1123" i="9"/>
  <c r="W1124" i="9"/>
  <c r="W1125" i="9"/>
  <c r="W1126" i="9"/>
  <c r="W1127" i="9"/>
  <c r="W1128" i="9"/>
  <c r="W1129" i="9"/>
  <c r="W1130" i="9"/>
  <c r="W1131" i="9"/>
  <c r="W1132" i="9"/>
  <c r="W1133" i="9"/>
  <c r="W1134" i="9"/>
  <c r="W1135" i="9"/>
  <c r="W1136" i="9"/>
  <c r="W1137" i="9"/>
  <c r="W1138" i="9"/>
  <c r="W1139" i="9"/>
  <c r="W1140" i="9"/>
  <c r="W1141" i="9"/>
  <c r="W1142" i="9"/>
  <c r="W1143" i="9"/>
  <c r="W1144" i="9"/>
  <c r="W1145" i="9"/>
  <c r="W1146" i="9"/>
  <c r="W1147" i="9"/>
  <c r="W1148" i="9"/>
  <c r="W1149" i="9"/>
  <c r="W1150" i="9"/>
  <c r="W1151" i="9"/>
  <c r="W1152" i="9"/>
  <c r="W1153" i="9"/>
  <c r="W1154" i="9"/>
  <c r="W1155" i="9"/>
  <c r="W1156" i="9"/>
  <c r="W1157" i="9"/>
  <c r="W1158" i="9"/>
  <c r="W1159" i="9"/>
  <c r="W1160" i="9"/>
  <c r="W1161" i="9"/>
  <c r="W1162" i="9"/>
  <c r="W1163" i="9"/>
  <c r="W1164" i="9"/>
  <c r="W1165" i="9"/>
  <c r="W1166" i="9"/>
  <c r="W1167" i="9"/>
  <c r="W1168" i="9"/>
  <c r="W1169" i="9"/>
  <c r="W1170" i="9"/>
  <c r="W1171" i="9"/>
  <c r="W1172" i="9"/>
  <c r="W1173" i="9"/>
  <c r="W1174" i="9"/>
  <c r="W1175" i="9"/>
  <c r="W1176" i="9"/>
  <c r="W1177" i="9"/>
  <c r="W1178" i="9"/>
  <c r="W1179" i="9"/>
  <c r="W1180" i="9"/>
  <c r="W1181" i="9"/>
  <c r="W1182" i="9"/>
  <c r="W1183" i="9"/>
  <c r="W1184" i="9"/>
  <c r="W1185" i="9"/>
  <c r="W1186" i="9"/>
  <c r="W1187" i="9"/>
  <c r="W1188" i="9"/>
  <c r="W1189" i="9"/>
  <c r="W1190" i="9"/>
  <c r="W1191" i="9"/>
  <c r="W1192" i="9"/>
  <c r="W1193" i="9"/>
  <c r="W1194" i="9"/>
  <c r="W1195" i="9"/>
  <c r="W1196" i="9"/>
  <c r="W1197" i="9"/>
  <c r="W1198" i="9"/>
  <c r="W1199" i="9"/>
  <c r="W1200" i="9"/>
  <c r="W1201" i="9"/>
  <c r="W1202" i="9"/>
  <c r="W1203" i="9"/>
  <c r="W1204" i="9"/>
  <c r="W1205" i="9"/>
  <c r="W1206" i="9"/>
  <c r="W1207" i="9"/>
  <c r="W1208" i="9"/>
  <c r="W1209" i="9"/>
  <c r="W1210" i="9"/>
  <c r="W1211" i="9"/>
  <c r="W1212" i="9"/>
  <c r="W1213" i="9"/>
  <c r="W1214" i="9"/>
  <c r="W1215" i="9"/>
  <c r="W1216" i="9"/>
  <c r="W1217" i="9"/>
  <c r="W1218" i="9"/>
  <c r="W1219" i="9"/>
  <c r="W1220" i="9"/>
  <c r="W1221" i="9"/>
  <c r="W1222" i="9"/>
  <c r="W1223" i="9"/>
  <c r="W1224" i="9"/>
  <c r="W1225" i="9"/>
  <c r="W1226" i="9"/>
  <c r="W1227" i="9"/>
  <c r="W1228" i="9"/>
  <c r="W1229" i="9"/>
  <c r="W1230" i="9"/>
  <c r="W1231" i="9"/>
  <c r="W1232" i="9"/>
  <c r="W1233" i="9"/>
  <c r="W1234" i="9"/>
  <c r="W1235" i="9"/>
  <c r="W1236" i="9"/>
  <c r="W1237" i="9"/>
  <c r="W1238" i="9"/>
  <c r="W1239" i="9"/>
  <c r="W1240" i="9"/>
  <c r="W1241" i="9"/>
  <c r="W1242" i="9"/>
  <c r="W1243" i="9"/>
  <c r="W1244" i="9"/>
  <c r="W1245" i="9"/>
  <c r="W1246" i="9"/>
  <c r="W1247" i="9"/>
  <c r="W1248" i="9"/>
  <c r="W1249" i="9"/>
  <c r="W1250" i="9"/>
  <c r="W1251" i="9"/>
  <c r="W1252" i="9"/>
  <c r="W1253" i="9"/>
  <c r="W1254" i="9"/>
  <c r="W1255" i="9"/>
  <c r="W1256" i="9"/>
  <c r="W1257" i="9"/>
  <c r="W1258" i="9"/>
  <c r="W1259" i="9"/>
  <c r="W1260" i="9"/>
  <c r="W1261" i="9"/>
  <c r="W1262" i="9"/>
  <c r="W1263" i="9"/>
  <c r="W1264" i="9"/>
  <c r="W1265" i="9"/>
  <c r="W1266" i="9"/>
  <c r="W1267" i="9"/>
  <c r="W1268" i="9"/>
  <c r="W1269" i="9"/>
  <c r="W1270" i="9"/>
  <c r="W1271" i="9"/>
  <c r="W1272" i="9"/>
  <c r="W1273" i="9"/>
  <c r="W1274" i="9"/>
  <c r="W1275" i="9"/>
  <c r="W1276" i="9"/>
  <c r="W1277" i="9"/>
  <c r="W1278" i="9"/>
  <c r="W1279" i="9"/>
  <c r="W1280" i="9"/>
  <c r="W1281" i="9"/>
  <c r="W1282" i="9"/>
  <c r="W1283" i="9"/>
  <c r="W1284" i="9"/>
  <c r="W1285" i="9"/>
  <c r="W1286" i="9"/>
  <c r="W1287" i="9"/>
  <c r="W1288" i="9"/>
  <c r="W1289" i="9"/>
  <c r="W1290" i="9"/>
  <c r="W1291" i="9"/>
  <c r="W1292" i="9"/>
  <c r="W1293" i="9"/>
  <c r="W1294" i="9"/>
  <c r="W1295" i="9"/>
  <c r="W1296" i="9"/>
  <c r="W1297" i="9"/>
  <c r="W1298" i="9"/>
  <c r="W1299" i="9"/>
  <c r="W1300" i="9"/>
  <c r="W1301" i="9"/>
  <c r="W1302" i="9"/>
  <c r="W1303" i="9"/>
  <c r="W1304" i="9"/>
  <c r="W1305" i="9"/>
  <c r="W1306" i="9"/>
  <c r="W1307" i="9"/>
  <c r="W1308" i="9"/>
  <c r="W1309" i="9"/>
  <c r="W1310" i="9"/>
  <c r="W1311" i="9"/>
  <c r="W1312" i="9"/>
  <c r="W1313" i="9"/>
  <c r="W1314" i="9"/>
  <c r="W1315" i="9"/>
  <c r="W1316" i="9"/>
  <c r="W1317" i="9"/>
  <c r="W1318" i="9"/>
  <c r="W1319" i="9"/>
  <c r="W1320" i="9"/>
  <c r="W1321" i="9"/>
  <c r="W1322" i="9"/>
  <c r="W1323" i="9"/>
  <c r="W1324" i="9"/>
  <c r="W1325" i="9"/>
  <c r="W1326" i="9"/>
  <c r="W1327" i="9"/>
  <c r="W1328" i="9"/>
  <c r="W1329" i="9"/>
  <c r="W1330" i="9"/>
  <c r="W1331" i="9"/>
  <c r="W1332" i="9"/>
  <c r="W1333" i="9"/>
  <c r="W1334" i="9"/>
  <c r="W1335" i="9"/>
  <c r="W1336" i="9"/>
  <c r="W1337" i="9"/>
  <c r="W1338" i="9"/>
  <c r="W1339" i="9"/>
  <c r="W1340" i="9"/>
  <c r="W1341" i="9"/>
  <c r="W1342" i="9"/>
  <c r="W1343" i="9"/>
  <c r="W1344" i="9"/>
  <c r="W1345" i="9"/>
  <c r="W1346" i="9"/>
  <c r="W1347" i="9"/>
  <c r="W1348" i="9"/>
  <c r="W1349" i="9"/>
  <c r="W1350" i="9"/>
  <c r="W1351" i="9"/>
  <c r="W1352" i="9"/>
  <c r="W1353" i="9"/>
  <c r="W1354" i="9"/>
  <c r="W1355" i="9"/>
  <c r="W1356" i="9"/>
  <c r="W1357" i="9"/>
  <c r="W1358" i="9"/>
  <c r="W1359" i="9"/>
  <c r="W1360" i="9"/>
  <c r="W1361" i="9"/>
  <c r="W1362" i="9"/>
  <c r="W1363" i="9"/>
  <c r="W1364" i="9"/>
  <c r="W1365" i="9"/>
  <c r="W1366" i="9"/>
  <c r="W1367" i="9"/>
  <c r="W1368" i="9"/>
  <c r="W1369" i="9"/>
  <c r="W1370" i="9"/>
  <c r="W1371" i="9"/>
  <c r="W1372" i="9"/>
  <c r="W1373" i="9"/>
  <c r="W1374" i="9"/>
  <c r="W1375" i="9"/>
  <c r="W1376" i="9"/>
  <c r="W1377" i="9"/>
  <c r="W1378" i="9"/>
  <c r="W1379" i="9"/>
  <c r="W1380" i="9"/>
  <c r="W1381" i="9"/>
  <c r="W1382" i="9"/>
  <c r="W1383" i="9"/>
  <c r="W1384" i="9"/>
  <c r="W1385" i="9"/>
  <c r="W1386" i="9"/>
  <c r="W1387" i="9"/>
  <c r="W1388" i="9"/>
  <c r="W1389" i="9"/>
  <c r="W1390" i="9"/>
  <c r="W1391" i="9"/>
  <c r="W1392" i="9"/>
  <c r="W1393" i="9"/>
  <c r="W1394" i="9"/>
  <c r="W1395" i="9"/>
  <c r="W1396" i="9"/>
  <c r="W1397" i="9"/>
  <c r="W1398" i="9"/>
  <c r="W1399" i="9"/>
  <c r="W1400" i="9"/>
  <c r="W1401" i="9"/>
  <c r="W1402" i="9"/>
  <c r="W1403" i="9"/>
  <c r="W1404" i="9"/>
  <c r="W1405" i="9"/>
  <c r="W1406" i="9"/>
  <c r="W1407" i="9"/>
  <c r="W1408" i="9"/>
  <c r="W1409" i="9"/>
  <c r="W1410" i="9"/>
  <c r="W1411" i="9"/>
  <c r="W1412" i="9"/>
  <c r="W1413" i="9"/>
  <c r="W1414" i="9"/>
  <c r="W1415" i="9"/>
  <c r="W1416" i="9"/>
  <c r="W1417" i="9"/>
  <c r="W1418" i="9"/>
  <c r="W1419" i="9"/>
  <c r="W1420" i="9"/>
  <c r="W1421" i="9"/>
  <c r="W1422" i="9"/>
  <c r="W1423" i="9"/>
  <c r="W1424" i="9"/>
  <c r="W1425" i="9"/>
  <c r="W1426" i="9"/>
  <c r="W1427" i="9"/>
  <c r="W1428" i="9"/>
  <c r="W1429" i="9"/>
  <c r="W1430" i="9"/>
  <c r="W1431" i="9"/>
  <c r="W1432" i="9"/>
  <c r="W1433" i="9"/>
  <c r="W1434" i="9"/>
  <c r="W1435" i="9"/>
  <c r="W1436" i="9"/>
  <c r="W1437" i="9"/>
  <c r="W1438" i="9"/>
  <c r="W1439" i="9"/>
  <c r="W1440" i="9"/>
  <c r="W1441" i="9"/>
  <c r="W1442" i="9"/>
  <c r="W1443" i="9"/>
  <c r="W1444" i="9"/>
  <c r="W1445" i="9"/>
  <c r="W1446" i="9"/>
  <c r="W1447" i="9"/>
  <c r="W1448" i="9"/>
  <c r="W1449" i="9"/>
  <c r="W1450" i="9"/>
  <c r="W1451" i="9"/>
  <c r="W1452" i="9"/>
  <c r="W1453" i="9"/>
  <c r="W1454" i="9"/>
  <c r="W1455" i="9"/>
  <c r="W1456" i="9"/>
  <c r="W1457" i="9"/>
  <c r="W1458" i="9"/>
  <c r="W1459" i="9"/>
  <c r="W1460" i="9"/>
  <c r="W1461" i="9"/>
  <c r="W1462" i="9"/>
  <c r="W1463" i="9"/>
  <c r="W1464" i="9"/>
  <c r="W1465" i="9"/>
  <c r="W1466" i="9"/>
  <c r="W1467" i="9"/>
  <c r="W1468" i="9"/>
  <c r="W1469" i="9"/>
  <c r="W1470" i="9"/>
  <c r="W1471" i="9"/>
  <c r="W1472" i="9"/>
  <c r="W1473" i="9"/>
  <c r="W1474" i="9"/>
  <c r="W1475" i="9"/>
  <c r="W1476" i="9"/>
  <c r="W1477" i="9"/>
  <c r="W1478" i="9"/>
  <c r="W1479" i="9"/>
  <c r="W1480" i="9"/>
  <c r="W1481" i="9"/>
  <c r="W1482" i="9"/>
  <c r="W1483" i="9"/>
  <c r="W1484" i="9"/>
  <c r="W1485" i="9"/>
  <c r="W1486" i="9"/>
  <c r="W1487" i="9"/>
  <c r="W1488" i="9"/>
  <c r="W1489" i="9"/>
  <c r="W1490" i="9"/>
  <c r="W1491" i="9"/>
  <c r="W1492" i="9"/>
  <c r="W1493" i="9"/>
  <c r="W1494" i="9"/>
  <c r="W1495" i="9"/>
  <c r="W1496" i="9"/>
  <c r="W1497" i="9"/>
  <c r="W1498" i="9"/>
  <c r="W1499" i="9"/>
  <c r="W1500" i="9"/>
  <c r="W1501" i="9"/>
  <c r="W1502" i="9"/>
  <c r="W1503" i="9"/>
  <c r="W1504" i="9"/>
  <c r="W1505" i="9"/>
  <c r="W1506" i="9"/>
  <c r="W1507" i="9"/>
  <c r="W1508" i="9"/>
  <c r="W1509" i="9"/>
  <c r="W1510" i="9"/>
  <c r="W1511" i="9"/>
  <c r="W1512" i="9"/>
  <c r="W1513" i="9"/>
  <c r="W1514" i="9"/>
  <c r="W1515" i="9"/>
  <c r="W1516" i="9"/>
  <c r="W1517" i="9"/>
  <c r="W1518" i="9"/>
  <c r="W1519" i="9"/>
  <c r="W1520" i="9"/>
  <c r="W1521" i="9"/>
  <c r="W1522" i="9"/>
  <c r="W1523" i="9"/>
  <c r="W1524" i="9"/>
  <c r="W1525" i="9"/>
  <c r="W1526" i="9"/>
  <c r="W1527" i="9"/>
  <c r="W1528" i="9"/>
  <c r="W1529" i="9"/>
  <c r="W1530" i="9"/>
  <c r="W1531" i="9"/>
  <c r="W1532" i="9"/>
  <c r="W1533" i="9"/>
  <c r="W1534" i="9"/>
  <c r="W1535" i="9"/>
  <c r="W1536" i="9"/>
  <c r="W1537" i="9"/>
  <c r="W1538" i="9"/>
  <c r="W1539" i="9"/>
  <c r="W1540" i="9"/>
  <c r="W1541" i="9"/>
  <c r="W1542" i="9"/>
  <c r="W1543" i="9"/>
  <c r="W1544" i="9"/>
  <c r="W1545" i="9"/>
  <c r="W1546" i="9"/>
  <c r="W1547" i="9"/>
  <c r="W1548" i="9"/>
  <c r="W1549" i="9"/>
  <c r="W1550" i="9"/>
  <c r="W1551" i="9"/>
  <c r="W1552" i="9"/>
  <c r="W1553" i="9"/>
  <c r="W1554" i="9"/>
  <c r="W1555" i="9"/>
  <c r="W1556" i="9"/>
  <c r="W1557" i="9"/>
  <c r="W1558" i="9"/>
  <c r="W1559" i="9"/>
  <c r="W1560" i="9"/>
  <c r="W1561" i="9"/>
  <c r="W1562" i="9"/>
  <c r="W1563" i="9"/>
  <c r="W1564" i="9"/>
  <c r="W1565" i="9"/>
  <c r="W1566" i="9"/>
  <c r="W1567" i="9"/>
  <c r="W1568" i="9"/>
  <c r="W1569" i="9"/>
  <c r="W1570" i="9"/>
  <c r="W1571" i="9"/>
  <c r="W1572" i="9"/>
  <c r="W1573" i="9"/>
  <c r="W1574" i="9"/>
  <c r="W1575" i="9"/>
  <c r="W1576" i="9"/>
  <c r="W1577" i="9"/>
  <c r="W1578" i="9"/>
  <c r="W1579" i="9"/>
  <c r="W1580" i="9"/>
  <c r="W1581" i="9"/>
  <c r="W1582" i="9"/>
  <c r="W1583" i="9"/>
  <c r="W1584" i="9"/>
  <c r="W1585" i="9"/>
  <c r="W1586" i="9"/>
  <c r="W1587" i="9"/>
  <c r="W1588" i="9"/>
  <c r="W1589" i="9"/>
  <c r="W1590" i="9"/>
  <c r="W1591" i="9"/>
  <c r="W1592" i="9"/>
  <c r="W1593" i="9"/>
  <c r="W1594" i="9"/>
  <c r="W1595" i="9"/>
  <c r="W1596" i="9"/>
  <c r="W1597" i="9"/>
  <c r="W1598" i="9"/>
  <c r="W1599" i="9"/>
  <c r="W1600" i="9"/>
  <c r="W1601" i="9"/>
  <c r="W1602" i="9"/>
  <c r="W1603" i="9"/>
  <c r="W1604" i="9"/>
  <c r="W1605" i="9"/>
  <c r="W1606" i="9"/>
  <c r="W1607" i="9"/>
  <c r="W1608" i="9"/>
  <c r="W1609" i="9"/>
  <c r="W1610" i="9"/>
  <c r="W1611" i="9"/>
  <c r="W1612" i="9"/>
  <c r="W1613" i="9"/>
  <c r="W1614" i="9"/>
  <c r="W1615" i="9"/>
  <c r="W1616" i="9"/>
  <c r="W1617" i="9"/>
  <c r="W1618" i="9"/>
  <c r="W1619" i="9"/>
  <c r="W1620" i="9"/>
  <c r="W1621" i="9"/>
  <c r="W1622" i="9"/>
  <c r="W1623" i="9"/>
  <c r="W1624" i="9"/>
  <c r="W1625" i="9"/>
  <c r="W1626" i="9"/>
  <c r="W1627" i="9"/>
  <c r="W1628" i="9"/>
  <c r="W1629" i="9"/>
  <c r="W1630" i="9"/>
  <c r="W1631" i="9"/>
  <c r="W1632" i="9"/>
  <c r="W1633" i="9"/>
  <c r="W1634" i="9"/>
  <c r="W1635" i="9"/>
  <c r="W1636" i="9"/>
  <c r="W1637" i="9"/>
  <c r="W1638" i="9"/>
  <c r="W1639" i="9"/>
  <c r="W1640" i="9"/>
  <c r="W1641" i="9"/>
  <c r="W1642" i="9"/>
  <c r="W1643" i="9"/>
  <c r="W1644" i="9"/>
  <c r="W1645" i="9"/>
  <c r="W1646" i="9"/>
  <c r="W1647" i="9"/>
  <c r="W1648" i="9"/>
  <c r="W1649" i="9"/>
  <c r="W1650" i="9"/>
  <c r="W1651" i="9"/>
  <c r="W1652" i="9"/>
  <c r="W1653" i="9"/>
  <c r="W1654" i="9"/>
  <c r="W1655" i="9"/>
  <c r="W1656" i="9"/>
  <c r="W1657" i="9"/>
  <c r="W1658" i="9"/>
  <c r="W1659" i="9"/>
  <c r="W1660" i="9"/>
  <c r="W1661" i="9"/>
  <c r="W1662" i="9"/>
  <c r="W1663" i="9"/>
  <c r="W1664" i="9"/>
  <c r="W1665" i="9"/>
  <c r="W1666" i="9"/>
  <c r="W1667" i="9"/>
  <c r="W1668" i="9"/>
  <c r="W1669" i="9"/>
  <c r="W1670" i="9"/>
  <c r="W1671" i="9"/>
  <c r="W1672" i="9"/>
  <c r="W1673" i="9"/>
  <c r="W1674" i="9"/>
  <c r="W1675" i="9"/>
  <c r="W1676" i="9"/>
  <c r="W1677" i="9"/>
  <c r="W1678" i="9"/>
  <c r="W1679" i="9"/>
  <c r="W1680" i="9"/>
  <c r="W1681" i="9"/>
  <c r="W1682" i="9"/>
  <c r="W1683" i="9"/>
  <c r="W1684" i="9"/>
  <c r="W1685" i="9"/>
  <c r="W1686" i="9"/>
  <c r="W1687" i="9"/>
  <c r="W1688" i="9"/>
  <c r="W1689" i="9"/>
  <c r="W1690" i="9"/>
  <c r="W1691" i="9"/>
  <c r="W1692" i="9"/>
  <c r="W1693" i="9"/>
  <c r="W1694" i="9"/>
  <c r="W1695" i="9"/>
  <c r="W1696" i="9"/>
  <c r="W1697" i="9"/>
  <c r="W1698" i="9"/>
  <c r="W1699" i="9"/>
  <c r="W1700" i="9"/>
  <c r="W1701" i="9"/>
  <c r="W1702" i="9"/>
  <c r="W1703" i="9"/>
  <c r="W1704" i="9"/>
  <c r="W1705" i="9"/>
  <c r="W1706" i="9"/>
  <c r="W1707" i="9"/>
  <c r="W1708" i="9"/>
  <c r="W1709" i="9"/>
  <c r="W1710" i="9"/>
  <c r="W1711" i="9"/>
  <c r="W1712" i="9"/>
  <c r="W1713" i="9"/>
  <c r="W1714" i="9"/>
  <c r="W1715" i="9"/>
  <c r="W1716" i="9"/>
  <c r="W1717" i="9"/>
  <c r="W1718" i="9"/>
  <c r="W1719" i="9"/>
  <c r="W1720" i="9"/>
  <c r="W1721" i="9"/>
  <c r="W1722" i="9"/>
  <c r="W1723" i="9"/>
  <c r="W1724" i="9"/>
  <c r="W1725" i="9"/>
  <c r="W1726" i="9"/>
  <c r="W1727" i="9"/>
  <c r="W1728" i="9"/>
  <c r="W1729" i="9"/>
  <c r="W1730" i="9"/>
  <c r="W1731" i="9"/>
  <c r="W1732" i="9"/>
  <c r="W1733" i="9"/>
  <c r="W1734" i="9"/>
  <c r="W1735" i="9"/>
  <c r="W1736" i="9"/>
  <c r="W1737" i="9"/>
  <c r="W1738" i="9"/>
  <c r="W1739" i="9"/>
  <c r="W1740" i="9"/>
  <c r="W1741" i="9"/>
  <c r="W1742" i="9"/>
  <c r="W1743" i="9"/>
  <c r="W1744" i="9"/>
  <c r="W1745" i="9"/>
  <c r="W1746" i="9"/>
  <c r="W1747" i="9"/>
  <c r="W1748" i="9"/>
  <c r="W1749" i="9"/>
  <c r="W1750" i="9"/>
  <c r="W1751" i="9"/>
  <c r="W1752" i="9"/>
  <c r="W1753" i="9"/>
  <c r="W1754" i="9"/>
  <c r="W1755" i="9"/>
  <c r="W1756" i="9"/>
  <c r="W1757" i="9"/>
  <c r="W1758" i="9"/>
  <c r="W1759" i="9"/>
  <c r="W1760" i="9"/>
  <c r="W1761" i="9"/>
  <c r="W1762" i="9"/>
  <c r="W1763" i="9"/>
  <c r="W1764" i="9"/>
  <c r="W1765" i="9"/>
  <c r="W1766" i="9"/>
  <c r="W1767" i="9"/>
  <c r="W1768" i="9"/>
  <c r="W1769" i="9"/>
  <c r="W1770" i="9"/>
  <c r="W1771" i="9"/>
  <c r="W1772" i="9"/>
  <c r="W1773" i="9"/>
  <c r="W1774" i="9"/>
  <c r="W1775" i="9"/>
  <c r="W1776" i="9"/>
  <c r="W1777" i="9"/>
  <c r="W1778" i="9"/>
  <c r="W1779" i="9"/>
  <c r="W1780" i="9"/>
  <c r="W1781" i="9"/>
  <c r="W1782" i="9"/>
  <c r="W1783" i="9"/>
  <c r="W1784" i="9"/>
  <c r="W1785" i="9"/>
  <c r="W1786" i="9"/>
  <c r="W1787" i="9"/>
  <c r="W1788" i="9"/>
  <c r="W1789" i="9"/>
  <c r="W1790" i="9"/>
  <c r="W1791" i="9"/>
  <c r="W1792" i="9"/>
  <c r="W1793" i="9"/>
  <c r="W1794" i="9"/>
  <c r="W1795" i="9"/>
  <c r="W1796" i="9"/>
  <c r="W1797" i="9"/>
  <c r="W1798" i="9"/>
  <c r="W1799" i="9"/>
  <c r="W1800" i="9"/>
  <c r="W1801" i="9"/>
  <c r="W1802" i="9"/>
  <c r="W1803" i="9"/>
  <c r="W1804" i="9"/>
  <c r="W1805" i="9"/>
  <c r="W1806" i="9"/>
  <c r="W1807" i="9"/>
  <c r="W1808" i="9"/>
  <c r="W1809" i="9"/>
  <c r="W1810" i="9"/>
  <c r="W1811" i="9"/>
  <c r="W1812" i="9"/>
  <c r="W1813" i="9"/>
  <c r="W1814" i="9"/>
  <c r="W1815" i="9"/>
  <c r="W1816" i="9"/>
  <c r="W1817" i="9"/>
  <c r="W1818" i="9"/>
  <c r="W1819" i="9"/>
  <c r="W1820" i="9"/>
  <c r="W1821" i="9"/>
  <c r="W1822" i="9"/>
  <c r="W1823" i="9"/>
  <c r="W1824" i="9"/>
  <c r="W1825" i="9"/>
  <c r="W1826" i="9"/>
  <c r="W1827" i="9"/>
  <c r="W1828" i="9"/>
  <c r="W1829" i="9"/>
  <c r="W1830" i="9"/>
  <c r="W1831" i="9"/>
  <c r="W1832" i="9"/>
  <c r="W1833" i="9"/>
  <c r="W1834" i="9"/>
  <c r="W1835" i="9"/>
  <c r="W1836" i="9"/>
  <c r="W1837" i="9"/>
  <c r="W1838" i="9"/>
  <c r="W1839" i="9"/>
  <c r="W1840" i="9"/>
  <c r="W1841" i="9"/>
  <c r="W1842" i="9"/>
  <c r="W1843" i="9"/>
  <c r="W1844" i="9"/>
  <c r="W1845" i="9"/>
  <c r="W1846" i="9"/>
  <c r="W1847" i="9"/>
  <c r="W1848" i="9"/>
  <c r="W1849" i="9"/>
  <c r="W1850" i="9"/>
  <c r="W1851" i="9"/>
  <c r="W1852" i="9"/>
  <c r="W1853" i="9"/>
  <c r="W1854" i="9"/>
  <c r="W1855" i="9"/>
  <c r="W1856" i="9"/>
  <c r="W1857" i="9"/>
  <c r="W1858" i="9"/>
  <c r="W1859" i="9"/>
  <c r="W1860" i="9"/>
  <c r="W1861" i="9"/>
  <c r="W1862" i="9"/>
  <c r="W1863" i="9"/>
  <c r="W1864" i="9"/>
  <c r="W1865" i="9"/>
  <c r="W1866" i="9"/>
  <c r="W1867" i="9"/>
  <c r="W1868" i="9"/>
  <c r="W1869" i="9"/>
  <c r="W1870" i="9"/>
  <c r="W1871" i="9"/>
  <c r="W1872" i="9"/>
  <c r="W1873" i="9"/>
  <c r="W1874" i="9"/>
  <c r="W1875" i="9"/>
  <c r="W1876" i="9"/>
  <c r="W1877" i="9"/>
  <c r="W1878" i="9"/>
  <c r="W1879" i="9"/>
  <c r="W1880" i="9"/>
  <c r="W1881" i="9"/>
  <c r="W1882" i="9"/>
  <c r="W1883" i="9"/>
  <c r="W1884" i="9"/>
  <c r="W1885" i="9"/>
  <c r="W1886" i="9"/>
  <c r="W1887" i="9"/>
  <c r="W1888" i="9"/>
  <c r="W1889" i="9"/>
  <c r="W1890" i="9"/>
  <c r="W1891" i="9"/>
  <c r="W1892" i="9"/>
  <c r="W1893" i="9"/>
  <c r="W1894" i="9"/>
  <c r="W1895" i="9"/>
  <c r="W1896" i="9"/>
  <c r="W1897" i="9"/>
  <c r="W1898" i="9"/>
  <c r="W1899" i="9"/>
  <c r="W1900" i="9"/>
  <c r="W1901" i="9"/>
  <c r="W1902" i="9"/>
  <c r="W1903" i="9"/>
  <c r="W1904" i="9"/>
  <c r="W1905" i="9"/>
  <c r="W1906" i="9"/>
  <c r="W1907" i="9"/>
  <c r="W1908" i="9"/>
  <c r="W1909" i="9"/>
  <c r="W1910" i="9"/>
  <c r="W1911" i="9"/>
  <c r="W1912" i="9"/>
  <c r="W1913" i="9"/>
  <c r="W1914" i="9"/>
  <c r="W1915" i="9"/>
  <c r="W1916" i="9"/>
  <c r="W1917" i="9"/>
  <c r="W1918" i="9"/>
  <c r="W1919" i="9"/>
  <c r="W1920" i="9"/>
  <c r="W1921" i="9"/>
  <c r="W1922" i="9"/>
  <c r="W1923" i="9"/>
  <c r="W1924" i="9"/>
  <c r="W1925" i="9"/>
  <c r="W1926" i="9"/>
  <c r="W1927" i="9"/>
  <c r="W1928" i="9"/>
  <c r="W1929" i="9"/>
  <c r="W1930" i="9"/>
  <c r="W1931" i="9"/>
  <c r="W1932" i="9"/>
  <c r="W1933" i="9"/>
  <c r="W1934" i="9"/>
  <c r="W1935" i="9"/>
  <c r="W1936" i="9"/>
  <c r="W1937" i="9"/>
  <c r="W1938" i="9"/>
  <c r="W1939" i="9"/>
  <c r="W1940" i="9"/>
  <c r="W1941" i="9"/>
  <c r="W1942" i="9"/>
  <c r="W1943" i="9"/>
  <c r="W1944" i="9"/>
  <c r="W1945" i="9"/>
  <c r="W1946" i="9"/>
  <c r="W1947" i="9"/>
  <c r="W1948" i="9"/>
  <c r="W1949" i="9"/>
  <c r="W1950" i="9"/>
  <c r="W1951" i="9"/>
  <c r="W1952" i="9"/>
  <c r="W1953" i="9"/>
  <c r="W1954" i="9"/>
  <c r="W1955" i="9"/>
  <c r="W1956" i="9"/>
  <c r="W1957" i="9"/>
  <c r="W1958" i="9"/>
  <c r="W1959" i="9"/>
  <c r="W1960" i="9"/>
  <c r="W1961" i="9"/>
  <c r="W1962" i="9"/>
  <c r="W1963" i="9"/>
  <c r="W1964" i="9"/>
  <c r="W1965" i="9"/>
  <c r="W1966" i="9"/>
  <c r="W1967" i="9"/>
  <c r="W1968" i="9"/>
  <c r="W1969" i="9"/>
  <c r="W1970" i="9"/>
  <c r="W1971" i="9"/>
  <c r="W1972" i="9"/>
  <c r="W1973" i="9"/>
  <c r="W1974" i="9"/>
  <c r="W1975" i="9"/>
  <c r="W1976" i="9"/>
  <c r="W1977" i="9"/>
  <c r="W1978" i="9"/>
  <c r="W1979" i="9"/>
  <c r="W1980" i="9"/>
  <c r="W1981" i="9"/>
  <c r="W1982" i="9"/>
  <c r="W1983" i="9"/>
  <c r="W1984" i="9"/>
  <c r="W1985" i="9"/>
  <c r="W1986" i="9"/>
  <c r="W1987" i="9"/>
  <c r="W1988" i="9"/>
  <c r="W1989" i="9"/>
  <c r="W1990" i="9"/>
  <c r="W1991" i="9"/>
  <c r="W1992" i="9"/>
  <c r="W1993" i="9"/>
  <c r="W1994" i="9"/>
  <c r="W1995" i="9"/>
  <c r="W1996" i="9"/>
  <c r="W1997" i="9"/>
  <c r="W1998" i="9"/>
  <c r="W1999" i="9"/>
  <c r="W2000" i="9"/>
  <c r="W2001" i="9"/>
  <c r="V4" i="9"/>
  <c r="V2" i="9"/>
  <c r="V3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3" i="9"/>
  <c r="V94" i="9"/>
  <c r="V95" i="9"/>
  <c r="V96" i="9"/>
  <c r="V97" i="9"/>
  <c r="V98" i="9"/>
  <c r="V99" i="9"/>
  <c r="V100" i="9"/>
  <c r="V101" i="9"/>
  <c r="V102" i="9"/>
  <c r="V103" i="9"/>
  <c r="V104" i="9"/>
  <c r="V105" i="9"/>
  <c r="V106" i="9"/>
  <c r="V107" i="9"/>
  <c r="V108" i="9"/>
  <c r="V109" i="9"/>
  <c r="V110" i="9"/>
  <c r="V111" i="9"/>
  <c r="V112" i="9"/>
  <c r="V113" i="9"/>
  <c r="V114" i="9"/>
  <c r="V115" i="9"/>
  <c r="V116" i="9"/>
  <c r="V117" i="9"/>
  <c r="V118" i="9"/>
  <c r="V119" i="9"/>
  <c r="V120" i="9"/>
  <c r="V121" i="9"/>
  <c r="V122" i="9"/>
  <c r="V123" i="9"/>
  <c r="V124" i="9"/>
  <c r="V125" i="9"/>
  <c r="V126" i="9"/>
  <c r="V127" i="9"/>
  <c r="V128" i="9"/>
  <c r="V129" i="9"/>
  <c r="V130" i="9"/>
  <c r="V131" i="9"/>
  <c r="V132" i="9"/>
  <c r="V133" i="9"/>
  <c r="V134" i="9"/>
  <c r="V135" i="9"/>
  <c r="V136" i="9"/>
  <c r="V137" i="9"/>
  <c r="V138" i="9"/>
  <c r="V139" i="9"/>
  <c r="V140" i="9"/>
  <c r="V141" i="9"/>
  <c r="V142" i="9"/>
  <c r="V143" i="9"/>
  <c r="V144" i="9"/>
  <c r="V145" i="9"/>
  <c r="V146" i="9"/>
  <c r="V147" i="9"/>
  <c r="V148" i="9"/>
  <c r="V149" i="9"/>
  <c r="V150" i="9"/>
  <c r="V151" i="9"/>
  <c r="V152" i="9"/>
  <c r="V153" i="9"/>
  <c r="V154" i="9"/>
  <c r="V155" i="9"/>
  <c r="V156" i="9"/>
  <c r="V157" i="9"/>
  <c r="V158" i="9"/>
  <c r="V159" i="9"/>
  <c r="V160" i="9"/>
  <c r="V161" i="9"/>
  <c r="V162" i="9"/>
  <c r="V163" i="9"/>
  <c r="V164" i="9"/>
  <c r="V165" i="9"/>
  <c r="V166" i="9"/>
  <c r="V167" i="9"/>
  <c r="V168" i="9"/>
  <c r="V169" i="9"/>
  <c r="V170" i="9"/>
  <c r="V171" i="9"/>
  <c r="V172" i="9"/>
  <c r="V173" i="9"/>
  <c r="V174" i="9"/>
  <c r="V175" i="9"/>
  <c r="V176" i="9"/>
  <c r="V177" i="9"/>
  <c r="V178" i="9"/>
  <c r="V179" i="9"/>
  <c r="V180" i="9"/>
  <c r="V181" i="9"/>
  <c r="V182" i="9"/>
  <c r="V183" i="9"/>
  <c r="V184" i="9"/>
  <c r="V185" i="9"/>
  <c r="V186" i="9"/>
  <c r="V187" i="9"/>
  <c r="V188" i="9"/>
  <c r="V189" i="9"/>
  <c r="V190" i="9"/>
  <c r="V191" i="9"/>
  <c r="V192" i="9"/>
  <c r="V193" i="9"/>
  <c r="V194" i="9"/>
  <c r="V195" i="9"/>
  <c r="V196" i="9"/>
  <c r="V197" i="9"/>
  <c r="V198" i="9"/>
  <c r="V199" i="9"/>
  <c r="V200" i="9"/>
  <c r="V201" i="9"/>
  <c r="V202" i="9"/>
  <c r="V203" i="9"/>
  <c r="V204" i="9"/>
  <c r="V205" i="9"/>
  <c r="V206" i="9"/>
  <c r="V207" i="9"/>
  <c r="V208" i="9"/>
  <c r="V209" i="9"/>
  <c r="V210" i="9"/>
  <c r="V211" i="9"/>
  <c r="V212" i="9"/>
  <c r="V213" i="9"/>
  <c r="V214" i="9"/>
  <c r="V215" i="9"/>
  <c r="V216" i="9"/>
  <c r="V217" i="9"/>
  <c r="V218" i="9"/>
  <c r="V219" i="9"/>
  <c r="V220" i="9"/>
  <c r="V221" i="9"/>
  <c r="V222" i="9"/>
  <c r="V223" i="9"/>
  <c r="V224" i="9"/>
  <c r="V225" i="9"/>
  <c r="V226" i="9"/>
  <c r="V227" i="9"/>
  <c r="V228" i="9"/>
  <c r="V229" i="9"/>
  <c r="V230" i="9"/>
  <c r="V231" i="9"/>
  <c r="V232" i="9"/>
  <c r="V233" i="9"/>
  <c r="V234" i="9"/>
  <c r="V235" i="9"/>
  <c r="V236" i="9"/>
  <c r="V237" i="9"/>
  <c r="V238" i="9"/>
  <c r="V239" i="9"/>
  <c r="V240" i="9"/>
  <c r="V241" i="9"/>
  <c r="V242" i="9"/>
  <c r="V243" i="9"/>
  <c r="V244" i="9"/>
  <c r="V245" i="9"/>
  <c r="V246" i="9"/>
  <c r="V247" i="9"/>
  <c r="V248" i="9"/>
  <c r="V249" i="9"/>
  <c r="V250" i="9"/>
  <c r="V251" i="9"/>
  <c r="V252" i="9"/>
  <c r="V253" i="9"/>
  <c r="V254" i="9"/>
  <c r="V255" i="9"/>
  <c r="V256" i="9"/>
  <c r="V257" i="9"/>
  <c r="V258" i="9"/>
  <c r="V259" i="9"/>
  <c r="V260" i="9"/>
  <c r="V261" i="9"/>
  <c r="V262" i="9"/>
  <c r="V263" i="9"/>
  <c r="V264" i="9"/>
  <c r="V265" i="9"/>
  <c r="V266" i="9"/>
  <c r="V267" i="9"/>
  <c r="V268" i="9"/>
  <c r="V269" i="9"/>
  <c r="V270" i="9"/>
  <c r="V271" i="9"/>
  <c r="V272" i="9"/>
  <c r="V273" i="9"/>
  <c r="V274" i="9"/>
  <c r="V275" i="9"/>
  <c r="V276" i="9"/>
  <c r="V277" i="9"/>
  <c r="V278" i="9"/>
  <c r="V279" i="9"/>
  <c r="V280" i="9"/>
  <c r="V281" i="9"/>
  <c r="V282" i="9"/>
  <c r="V283" i="9"/>
  <c r="V284" i="9"/>
  <c r="V285" i="9"/>
  <c r="V286" i="9"/>
  <c r="V287" i="9"/>
  <c r="V288" i="9"/>
  <c r="V289" i="9"/>
  <c r="V290" i="9"/>
  <c r="V291" i="9"/>
  <c r="V292" i="9"/>
  <c r="V293" i="9"/>
  <c r="V294" i="9"/>
  <c r="V295" i="9"/>
  <c r="V296" i="9"/>
  <c r="V297" i="9"/>
  <c r="V298" i="9"/>
  <c r="V299" i="9"/>
  <c r="V300" i="9"/>
  <c r="V301" i="9"/>
  <c r="V302" i="9"/>
  <c r="V303" i="9"/>
  <c r="V304" i="9"/>
  <c r="V305" i="9"/>
  <c r="V306" i="9"/>
  <c r="V307" i="9"/>
  <c r="V308" i="9"/>
  <c r="V309" i="9"/>
  <c r="V310" i="9"/>
  <c r="V311" i="9"/>
  <c r="V312" i="9"/>
  <c r="V313" i="9"/>
  <c r="V314" i="9"/>
  <c r="V315" i="9"/>
  <c r="V316" i="9"/>
  <c r="V317" i="9"/>
  <c r="V318" i="9"/>
  <c r="V319" i="9"/>
  <c r="V320" i="9"/>
  <c r="V321" i="9"/>
  <c r="V322" i="9"/>
  <c r="V323" i="9"/>
  <c r="V324" i="9"/>
  <c r="V325" i="9"/>
  <c r="V326" i="9"/>
  <c r="V327" i="9"/>
  <c r="V328" i="9"/>
  <c r="V329" i="9"/>
  <c r="V330" i="9"/>
  <c r="V331" i="9"/>
  <c r="V332" i="9"/>
  <c r="V333" i="9"/>
  <c r="V334" i="9"/>
  <c r="V335" i="9"/>
  <c r="V336" i="9"/>
  <c r="V337" i="9"/>
  <c r="V338" i="9"/>
  <c r="V339" i="9"/>
  <c r="V340" i="9"/>
  <c r="V341" i="9"/>
  <c r="V342" i="9"/>
  <c r="V343" i="9"/>
  <c r="V344" i="9"/>
  <c r="V345" i="9"/>
  <c r="V346" i="9"/>
  <c r="V347" i="9"/>
  <c r="V348" i="9"/>
  <c r="V349" i="9"/>
  <c r="V350" i="9"/>
  <c r="V351" i="9"/>
  <c r="V352" i="9"/>
  <c r="V353" i="9"/>
  <c r="V354" i="9"/>
  <c r="V355" i="9"/>
  <c r="V356" i="9"/>
  <c r="V357" i="9"/>
  <c r="V358" i="9"/>
  <c r="V359" i="9"/>
  <c r="V360" i="9"/>
  <c r="V361" i="9"/>
  <c r="V362" i="9"/>
  <c r="V363" i="9"/>
  <c r="V364" i="9"/>
  <c r="V365" i="9"/>
  <c r="V366" i="9"/>
  <c r="V367" i="9"/>
  <c r="V368" i="9"/>
  <c r="V369" i="9"/>
  <c r="V370" i="9"/>
  <c r="V371" i="9"/>
  <c r="V372" i="9"/>
  <c r="V373" i="9"/>
  <c r="V374" i="9"/>
  <c r="V375" i="9"/>
  <c r="V376" i="9"/>
  <c r="V377" i="9"/>
  <c r="V378" i="9"/>
  <c r="V379" i="9"/>
  <c r="V380" i="9"/>
  <c r="V381" i="9"/>
  <c r="V382" i="9"/>
  <c r="V383" i="9"/>
  <c r="V384" i="9"/>
  <c r="V385" i="9"/>
  <c r="V386" i="9"/>
  <c r="V387" i="9"/>
  <c r="V388" i="9"/>
  <c r="V389" i="9"/>
  <c r="V390" i="9"/>
  <c r="V391" i="9"/>
  <c r="V392" i="9"/>
  <c r="V393" i="9"/>
  <c r="V394" i="9"/>
  <c r="V395" i="9"/>
  <c r="V396" i="9"/>
  <c r="V397" i="9"/>
  <c r="V398" i="9"/>
  <c r="V399" i="9"/>
  <c r="V400" i="9"/>
  <c r="V401" i="9"/>
  <c r="V402" i="9"/>
  <c r="V403" i="9"/>
  <c r="V404" i="9"/>
  <c r="V405" i="9"/>
  <c r="V406" i="9"/>
  <c r="V407" i="9"/>
  <c r="V408" i="9"/>
  <c r="V409" i="9"/>
  <c r="V410" i="9"/>
  <c r="V411" i="9"/>
  <c r="V412" i="9"/>
  <c r="V413" i="9"/>
  <c r="V414" i="9"/>
  <c r="V415" i="9"/>
  <c r="V416" i="9"/>
  <c r="V417" i="9"/>
  <c r="V418" i="9"/>
  <c r="V419" i="9"/>
  <c r="V420" i="9"/>
  <c r="V421" i="9"/>
  <c r="V422" i="9"/>
  <c r="V423" i="9"/>
  <c r="V424" i="9"/>
  <c r="V425" i="9"/>
  <c r="V426" i="9"/>
  <c r="V427" i="9"/>
  <c r="V428" i="9"/>
  <c r="V429" i="9"/>
  <c r="V430" i="9"/>
  <c r="V431" i="9"/>
  <c r="V432" i="9"/>
  <c r="V433" i="9"/>
  <c r="V434" i="9"/>
  <c r="V435" i="9"/>
  <c r="V436" i="9"/>
  <c r="V437" i="9"/>
  <c r="V438" i="9"/>
  <c r="V439" i="9"/>
  <c r="V440" i="9"/>
  <c r="V441" i="9"/>
  <c r="V442" i="9"/>
  <c r="V443" i="9"/>
  <c r="V444" i="9"/>
  <c r="V445" i="9"/>
  <c r="V446" i="9"/>
  <c r="V447" i="9"/>
  <c r="V448" i="9"/>
  <c r="V449" i="9"/>
  <c r="V450" i="9"/>
  <c r="V451" i="9"/>
  <c r="V452" i="9"/>
  <c r="V453" i="9"/>
  <c r="V454" i="9"/>
  <c r="V455" i="9"/>
  <c r="V456" i="9"/>
  <c r="V457" i="9"/>
  <c r="V458" i="9"/>
  <c r="V459" i="9"/>
  <c r="V460" i="9"/>
  <c r="V461" i="9"/>
  <c r="V462" i="9"/>
  <c r="V463" i="9"/>
  <c r="V464" i="9"/>
  <c r="V465" i="9"/>
  <c r="V466" i="9"/>
  <c r="V467" i="9"/>
  <c r="V468" i="9"/>
  <c r="V469" i="9"/>
  <c r="V470" i="9"/>
  <c r="V471" i="9"/>
  <c r="V472" i="9"/>
  <c r="V473" i="9"/>
  <c r="V474" i="9"/>
  <c r="V475" i="9"/>
  <c r="V476" i="9"/>
  <c r="V477" i="9"/>
  <c r="V478" i="9"/>
  <c r="V479" i="9"/>
  <c r="V480" i="9"/>
  <c r="V481" i="9"/>
  <c r="V482" i="9"/>
  <c r="V483" i="9"/>
  <c r="V484" i="9"/>
  <c r="V485" i="9"/>
  <c r="V486" i="9"/>
  <c r="V487" i="9"/>
  <c r="V488" i="9"/>
  <c r="V489" i="9"/>
  <c r="V490" i="9"/>
  <c r="V491" i="9"/>
  <c r="V492" i="9"/>
  <c r="V493" i="9"/>
  <c r="V494" i="9"/>
  <c r="V495" i="9"/>
  <c r="V496" i="9"/>
  <c r="V497" i="9"/>
  <c r="V498" i="9"/>
  <c r="V499" i="9"/>
  <c r="V500" i="9"/>
  <c r="V501" i="9"/>
  <c r="V502" i="9"/>
  <c r="V503" i="9"/>
  <c r="V504" i="9"/>
  <c r="V505" i="9"/>
  <c r="V506" i="9"/>
  <c r="V507" i="9"/>
  <c r="V508" i="9"/>
  <c r="V509" i="9"/>
  <c r="V510" i="9"/>
  <c r="V511" i="9"/>
  <c r="V512" i="9"/>
  <c r="V513" i="9"/>
  <c r="V514" i="9"/>
  <c r="V515" i="9"/>
  <c r="V516" i="9"/>
  <c r="V517" i="9"/>
  <c r="V518" i="9"/>
  <c r="V519" i="9"/>
  <c r="V520" i="9"/>
  <c r="V521" i="9"/>
  <c r="V522" i="9"/>
  <c r="V523" i="9"/>
  <c r="V524" i="9"/>
  <c r="V525" i="9"/>
  <c r="V526" i="9"/>
  <c r="V527" i="9"/>
  <c r="V528" i="9"/>
  <c r="V529" i="9"/>
  <c r="V530" i="9"/>
  <c r="V531" i="9"/>
  <c r="V532" i="9"/>
  <c r="V533" i="9"/>
  <c r="V534" i="9"/>
  <c r="V535" i="9"/>
  <c r="V536" i="9"/>
  <c r="V537" i="9"/>
  <c r="V538" i="9"/>
  <c r="V539" i="9"/>
  <c r="V540" i="9"/>
  <c r="V541" i="9"/>
  <c r="V542" i="9"/>
  <c r="V543" i="9"/>
  <c r="V544" i="9"/>
  <c r="V545" i="9"/>
  <c r="V546" i="9"/>
  <c r="V547" i="9"/>
  <c r="V548" i="9"/>
  <c r="V549" i="9"/>
  <c r="V550" i="9"/>
  <c r="V551" i="9"/>
  <c r="V552" i="9"/>
  <c r="V553" i="9"/>
  <c r="V554" i="9"/>
  <c r="V555" i="9"/>
  <c r="V556" i="9"/>
  <c r="V557" i="9"/>
  <c r="V558" i="9"/>
  <c r="V559" i="9"/>
  <c r="V560" i="9"/>
  <c r="V561" i="9"/>
  <c r="V562" i="9"/>
  <c r="V563" i="9"/>
  <c r="V564" i="9"/>
  <c r="V565" i="9"/>
  <c r="V566" i="9"/>
  <c r="V567" i="9"/>
  <c r="V568" i="9"/>
  <c r="V569" i="9"/>
  <c r="V570" i="9"/>
  <c r="V571" i="9"/>
  <c r="V572" i="9"/>
  <c r="V573" i="9"/>
  <c r="V574" i="9"/>
  <c r="V575" i="9"/>
  <c r="V576" i="9"/>
  <c r="V577" i="9"/>
  <c r="V578" i="9"/>
  <c r="V579" i="9"/>
  <c r="V580" i="9"/>
  <c r="V581" i="9"/>
  <c r="V582" i="9"/>
  <c r="V583" i="9"/>
  <c r="V584" i="9"/>
  <c r="V585" i="9"/>
  <c r="V586" i="9"/>
  <c r="V587" i="9"/>
  <c r="V588" i="9"/>
  <c r="V589" i="9"/>
  <c r="V590" i="9"/>
  <c r="V591" i="9"/>
  <c r="V592" i="9"/>
  <c r="V593" i="9"/>
  <c r="V594" i="9"/>
  <c r="V595" i="9"/>
  <c r="V596" i="9"/>
  <c r="V597" i="9"/>
  <c r="V598" i="9"/>
  <c r="V599" i="9"/>
  <c r="V600" i="9"/>
  <c r="V601" i="9"/>
  <c r="V602" i="9"/>
  <c r="V603" i="9"/>
  <c r="V604" i="9"/>
  <c r="V605" i="9"/>
  <c r="V606" i="9"/>
  <c r="V607" i="9"/>
  <c r="V608" i="9"/>
  <c r="V609" i="9"/>
  <c r="V610" i="9"/>
  <c r="V611" i="9"/>
  <c r="V612" i="9"/>
  <c r="V613" i="9"/>
  <c r="V614" i="9"/>
  <c r="V615" i="9"/>
  <c r="V616" i="9"/>
  <c r="V617" i="9"/>
  <c r="V618" i="9"/>
  <c r="V619" i="9"/>
  <c r="V620" i="9"/>
  <c r="V621" i="9"/>
  <c r="V622" i="9"/>
  <c r="V623" i="9"/>
  <c r="V624" i="9"/>
  <c r="V625" i="9"/>
  <c r="V626" i="9"/>
  <c r="V627" i="9"/>
  <c r="V628" i="9"/>
  <c r="V629" i="9"/>
  <c r="V630" i="9"/>
  <c r="V631" i="9"/>
  <c r="V632" i="9"/>
  <c r="V633" i="9"/>
  <c r="V634" i="9"/>
  <c r="V635" i="9"/>
  <c r="V636" i="9"/>
  <c r="V637" i="9"/>
  <c r="V638" i="9"/>
  <c r="V639" i="9"/>
  <c r="V640" i="9"/>
  <c r="V641" i="9"/>
  <c r="V642" i="9"/>
  <c r="V643" i="9"/>
  <c r="V644" i="9"/>
  <c r="V645" i="9"/>
  <c r="V646" i="9"/>
  <c r="V647" i="9"/>
  <c r="V648" i="9"/>
  <c r="V649" i="9"/>
  <c r="V650" i="9"/>
  <c r="V651" i="9"/>
  <c r="V652" i="9"/>
  <c r="V653" i="9"/>
  <c r="V654" i="9"/>
  <c r="V655" i="9"/>
  <c r="V656" i="9"/>
  <c r="V657" i="9"/>
  <c r="V658" i="9"/>
  <c r="V659" i="9"/>
  <c r="V660" i="9"/>
  <c r="V661" i="9"/>
  <c r="V662" i="9"/>
  <c r="V663" i="9"/>
  <c r="V664" i="9"/>
  <c r="V665" i="9"/>
  <c r="V666" i="9"/>
  <c r="V667" i="9"/>
  <c r="V668" i="9"/>
  <c r="V669" i="9"/>
  <c r="V670" i="9"/>
  <c r="V671" i="9"/>
  <c r="V672" i="9"/>
  <c r="V673" i="9"/>
  <c r="V674" i="9"/>
  <c r="V675" i="9"/>
  <c r="V676" i="9"/>
  <c r="V677" i="9"/>
  <c r="V678" i="9"/>
  <c r="V679" i="9"/>
  <c r="V680" i="9"/>
  <c r="V681" i="9"/>
  <c r="V682" i="9"/>
  <c r="V683" i="9"/>
  <c r="V684" i="9"/>
  <c r="V685" i="9"/>
  <c r="V686" i="9"/>
  <c r="V687" i="9"/>
  <c r="V688" i="9"/>
  <c r="V689" i="9"/>
  <c r="V690" i="9"/>
  <c r="V691" i="9"/>
  <c r="V692" i="9"/>
  <c r="V693" i="9"/>
  <c r="V694" i="9"/>
  <c r="V695" i="9"/>
  <c r="V696" i="9"/>
  <c r="V697" i="9"/>
  <c r="V698" i="9"/>
  <c r="V699" i="9"/>
  <c r="V700" i="9"/>
  <c r="V701" i="9"/>
  <c r="V702" i="9"/>
  <c r="V703" i="9"/>
  <c r="V704" i="9"/>
  <c r="V705" i="9"/>
  <c r="V706" i="9"/>
  <c r="V707" i="9"/>
  <c r="V708" i="9"/>
  <c r="V709" i="9"/>
  <c r="V710" i="9"/>
  <c r="V711" i="9"/>
  <c r="V712" i="9"/>
  <c r="V713" i="9"/>
  <c r="V714" i="9"/>
  <c r="V715" i="9"/>
  <c r="V716" i="9"/>
  <c r="V717" i="9"/>
  <c r="V718" i="9"/>
  <c r="V719" i="9"/>
  <c r="V720" i="9"/>
  <c r="V721" i="9"/>
  <c r="V722" i="9"/>
  <c r="V723" i="9"/>
  <c r="V724" i="9"/>
  <c r="V725" i="9"/>
  <c r="V726" i="9"/>
  <c r="V727" i="9"/>
  <c r="V728" i="9"/>
  <c r="V729" i="9"/>
  <c r="V730" i="9"/>
  <c r="V731" i="9"/>
  <c r="V732" i="9"/>
  <c r="V733" i="9"/>
  <c r="V734" i="9"/>
  <c r="V735" i="9"/>
  <c r="V736" i="9"/>
  <c r="V737" i="9"/>
  <c r="V738" i="9"/>
  <c r="V739" i="9"/>
  <c r="V740" i="9"/>
  <c r="V741" i="9"/>
  <c r="V742" i="9"/>
  <c r="V743" i="9"/>
  <c r="V744" i="9"/>
  <c r="V745" i="9"/>
  <c r="V746" i="9"/>
  <c r="V747" i="9"/>
  <c r="V748" i="9"/>
  <c r="V749" i="9"/>
  <c r="V750" i="9"/>
  <c r="V751" i="9"/>
  <c r="V752" i="9"/>
  <c r="V753" i="9"/>
  <c r="V754" i="9"/>
  <c r="V755" i="9"/>
  <c r="V756" i="9"/>
  <c r="V757" i="9"/>
  <c r="V758" i="9"/>
  <c r="V759" i="9"/>
  <c r="V760" i="9"/>
  <c r="V761" i="9"/>
  <c r="V762" i="9"/>
  <c r="V763" i="9"/>
  <c r="V764" i="9"/>
  <c r="V765" i="9"/>
  <c r="V766" i="9"/>
  <c r="V767" i="9"/>
  <c r="V768" i="9"/>
  <c r="V769" i="9"/>
  <c r="V770" i="9"/>
  <c r="V771" i="9"/>
  <c r="V772" i="9"/>
  <c r="V773" i="9"/>
  <c r="V774" i="9"/>
  <c r="V775" i="9"/>
  <c r="V776" i="9"/>
  <c r="V777" i="9"/>
  <c r="V778" i="9"/>
  <c r="V779" i="9"/>
  <c r="V780" i="9"/>
  <c r="V781" i="9"/>
  <c r="V782" i="9"/>
  <c r="V783" i="9"/>
  <c r="V784" i="9"/>
  <c r="V785" i="9"/>
  <c r="V786" i="9"/>
  <c r="V787" i="9"/>
  <c r="V788" i="9"/>
  <c r="V789" i="9"/>
  <c r="V790" i="9"/>
  <c r="V791" i="9"/>
  <c r="V792" i="9"/>
  <c r="V793" i="9"/>
  <c r="V794" i="9"/>
  <c r="V795" i="9"/>
  <c r="V796" i="9"/>
  <c r="V797" i="9"/>
  <c r="V798" i="9"/>
  <c r="V799" i="9"/>
  <c r="V800" i="9"/>
  <c r="V801" i="9"/>
  <c r="V802" i="9"/>
  <c r="V803" i="9"/>
  <c r="V804" i="9"/>
  <c r="V805" i="9"/>
  <c r="V806" i="9"/>
  <c r="V807" i="9"/>
  <c r="V808" i="9"/>
  <c r="V809" i="9"/>
  <c r="V810" i="9"/>
  <c r="V811" i="9"/>
  <c r="V812" i="9"/>
  <c r="V813" i="9"/>
  <c r="V814" i="9"/>
  <c r="V815" i="9"/>
  <c r="V816" i="9"/>
  <c r="V817" i="9"/>
  <c r="V818" i="9"/>
  <c r="V819" i="9"/>
  <c r="V820" i="9"/>
  <c r="V821" i="9"/>
  <c r="V822" i="9"/>
  <c r="V823" i="9"/>
  <c r="V824" i="9"/>
  <c r="V825" i="9"/>
  <c r="V826" i="9"/>
  <c r="V827" i="9"/>
  <c r="V828" i="9"/>
  <c r="V829" i="9"/>
  <c r="V830" i="9"/>
  <c r="V831" i="9"/>
  <c r="V832" i="9"/>
  <c r="V833" i="9"/>
  <c r="V834" i="9"/>
  <c r="V835" i="9"/>
  <c r="V836" i="9"/>
  <c r="V837" i="9"/>
  <c r="V838" i="9"/>
  <c r="V839" i="9"/>
  <c r="V840" i="9"/>
  <c r="V841" i="9"/>
  <c r="V842" i="9"/>
  <c r="V843" i="9"/>
  <c r="V844" i="9"/>
  <c r="V845" i="9"/>
  <c r="V846" i="9"/>
  <c r="V847" i="9"/>
  <c r="V848" i="9"/>
  <c r="V849" i="9"/>
  <c r="V850" i="9"/>
  <c r="V851" i="9"/>
  <c r="V852" i="9"/>
  <c r="V853" i="9"/>
  <c r="V854" i="9"/>
  <c r="V855" i="9"/>
  <c r="V856" i="9"/>
  <c r="V857" i="9"/>
  <c r="V858" i="9"/>
  <c r="V859" i="9"/>
  <c r="V860" i="9"/>
  <c r="V861" i="9"/>
  <c r="V862" i="9"/>
  <c r="V863" i="9"/>
  <c r="V864" i="9"/>
  <c r="V865" i="9"/>
  <c r="V866" i="9"/>
  <c r="V867" i="9"/>
  <c r="V868" i="9"/>
  <c r="V869" i="9"/>
  <c r="V870" i="9"/>
  <c r="V871" i="9"/>
  <c r="V872" i="9"/>
  <c r="V873" i="9"/>
  <c r="V874" i="9"/>
  <c r="V875" i="9"/>
  <c r="V876" i="9"/>
  <c r="V877" i="9"/>
  <c r="V878" i="9"/>
  <c r="V879" i="9"/>
  <c r="V880" i="9"/>
  <c r="V881" i="9"/>
  <c r="V882" i="9"/>
  <c r="V883" i="9"/>
  <c r="V884" i="9"/>
  <c r="V885" i="9"/>
  <c r="V886" i="9"/>
  <c r="V887" i="9"/>
  <c r="V888" i="9"/>
  <c r="V889" i="9"/>
  <c r="V890" i="9"/>
  <c r="V891" i="9"/>
  <c r="V892" i="9"/>
  <c r="V893" i="9"/>
  <c r="V894" i="9"/>
  <c r="V895" i="9"/>
  <c r="V896" i="9"/>
  <c r="V897" i="9"/>
  <c r="V898" i="9"/>
  <c r="V899" i="9"/>
  <c r="V900" i="9"/>
  <c r="V901" i="9"/>
  <c r="V902" i="9"/>
  <c r="V903" i="9"/>
  <c r="V904" i="9"/>
  <c r="V905" i="9"/>
  <c r="V906" i="9"/>
  <c r="V907" i="9"/>
  <c r="V908" i="9"/>
  <c r="V909" i="9"/>
  <c r="V910" i="9"/>
  <c r="V911" i="9"/>
  <c r="V912" i="9"/>
  <c r="V913" i="9"/>
  <c r="V914" i="9"/>
  <c r="V915" i="9"/>
  <c r="V916" i="9"/>
  <c r="V917" i="9"/>
  <c r="V918" i="9"/>
  <c r="V919" i="9"/>
  <c r="V920" i="9"/>
  <c r="V921" i="9"/>
  <c r="V922" i="9"/>
  <c r="V923" i="9"/>
  <c r="V924" i="9"/>
  <c r="V925" i="9"/>
  <c r="V926" i="9"/>
  <c r="V927" i="9"/>
  <c r="V928" i="9"/>
  <c r="V929" i="9"/>
  <c r="V930" i="9"/>
  <c r="V931" i="9"/>
  <c r="V932" i="9"/>
  <c r="V933" i="9"/>
  <c r="V934" i="9"/>
  <c r="V935" i="9"/>
  <c r="V936" i="9"/>
  <c r="V937" i="9"/>
  <c r="V938" i="9"/>
  <c r="V939" i="9"/>
  <c r="V940" i="9"/>
  <c r="V941" i="9"/>
  <c r="V942" i="9"/>
  <c r="V943" i="9"/>
  <c r="V944" i="9"/>
  <c r="V945" i="9"/>
  <c r="V946" i="9"/>
  <c r="V947" i="9"/>
  <c r="V948" i="9"/>
  <c r="V949" i="9"/>
  <c r="V950" i="9"/>
  <c r="V951" i="9"/>
  <c r="V952" i="9"/>
  <c r="V953" i="9"/>
  <c r="V954" i="9"/>
  <c r="V955" i="9"/>
  <c r="V956" i="9"/>
  <c r="V957" i="9"/>
  <c r="V958" i="9"/>
  <c r="V959" i="9"/>
  <c r="V960" i="9"/>
  <c r="V961" i="9"/>
  <c r="V962" i="9"/>
  <c r="V963" i="9"/>
  <c r="V964" i="9"/>
  <c r="V965" i="9"/>
  <c r="V966" i="9"/>
  <c r="V967" i="9"/>
  <c r="V968" i="9"/>
  <c r="V969" i="9"/>
  <c r="V970" i="9"/>
  <c r="V971" i="9"/>
  <c r="V972" i="9"/>
  <c r="V973" i="9"/>
  <c r="V974" i="9"/>
  <c r="V975" i="9"/>
  <c r="V976" i="9"/>
  <c r="V977" i="9"/>
  <c r="V978" i="9"/>
  <c r="V979" i="9"/>
  <c r="V980" i="9"/>
  <c r="V981" i="9"/>
  <c r="V982" i="9"/>
  <c r="V983" i="9"/>
  <c r="V984" i="9"/>
  <c r="V985" i="9"/>
  <c r="V986" i="9"/>
  <c r="V987" i="9"/>
  <c r="V988" i="9"/>
  <c r="V989" i="9"/>
  <c r="V990" i="9"/>
  <c r="V991" i="9"/>
  <c r="V992" i="9"/>
  <c r="V993" i="9"/>
  <c r="V994" i="9"/>
  <c r="V995" i="9"/>
  <c r="V996" i="9"/>
  <c r="V997" i="9"/>
  <c r="V998" i="9"/>
  <c r="V999" i="9"/>
  <c r="V1000" i="9"/>
  <c r="V1001" i="9"/>
  <c r="V1002" i="9"/>
  <c r="V1003" i="9"/>
  <c r="V1004" i="9"/>
  <c r="V1005" i="9"/>
  <c r="V1006" i="9"/>
  <c r="V1007" i="9"/>
  <c r="V1008" i="9"/>
  <c r="V1009" i="9"/>
  <c r="V1010" i="9"/>
  <c r="V1011" i="9"/>
  <c r="V1012" i="9"/>
  <c r="V1013" i="9"/>
  <c r="V1014" i="9"/>
  <c r="V1015" i="9"/>
  <c r="V1016" i="9"/>
  <c r="V1017" i="9"/>
  <c r="V1018" i="9"/>
  <c r="V1019" i="9"/>
  <c r="V1020" i="9"/>
  <c r="V1021" i="9"/>
  <c r="V1022" i="9"/>
  <c r="V1023" i="9"/>
  <c r="V1024" i="9"/>
  <c r="V1025" i="9"/>
  <c r="V1026" i="9"/>
  <c r="V1027" i="9"/>
  <c r="V1028" i="9"/>
  <c r="V1029" i="9"/>
  <c r="V1030" i="9"/>
  <c r="V1031" i="9"/>
  <c r="V1032" i="9"/>
  <c r="V1033" i="9"/>
  <c r="V1034" i="9"/>
  <c r="V1035" i="9"/>
  <c r="V1036" i="9"/>
  <c r="V1037" i="9"/>
  <c r="V1038" i="9"/>
  <c r="V1039" i="9"/>
  <c r="V1040" i="9"/>
  <c r="V1041" i="9"/>
  <c r="V1042" i="9"/>
  <c r="V1043" i="9"/>
  <c r="V1044" i="9"/>
  <c r="V1045" i="9"/>
  <c r="V1046" i="9"/>
  <c r="V1047" i="9"/>
  <c r="V1048" i="9"/>
  <c r="V1049" i="9"/>
  <c r="V1050" i="9"/>
  <c r="V1051" i="9"/>
  <c r="V1052" i="9"/>
  <c r="V1053" i="9"/>
  <c r="V1054" i="9"/>
  <c r="V1055" i="9"/>
  <c r="V1056" i="9"/>
  <c r="V1057" i="9"/>
  <c r="V1058" i="9"/>
  <c r="V1059" i="9"/>
  <c r="V1060" i="9"/>
  <c r="V1061" i="9"/>
  <c r="V1062" i="9"/>
  <c r="V1063" i="9"/>
  <c r="V1064" i="9"/>
  <c r="V1065" i="9"/>
  <c r="V1066" i="9"/>
  <c r="V1067" i="9"/>
  <c r="V1068" i="9"/>
  <c r="V1069" i="9"/>
  <c r="V1070" i="9"/>
  <c r="V1071" i="9"/>
  <c r="V1072" i="9"/>
  <c r="V1073" i="9"/>
  <c r="V1074" i="9"/>
  <c r="V1075" i="9"/>
  <c r="V1076" i="9"/>
  <c r="V1077" i="9"/>
  <c r="V1078" i="9"/>
  <c r="V1079" i="9"/>
  <c r="V1080" i="9"/>
  <c r="V1081" i="9"/>
  <c r="V1082" i="9"/>
  <c r="V1083" i="9"/>
  <c r="V1084" i="9"/>
  <c r="V1085" i="9"/>
  <c r="V1086" i="9"/>
  <c r="V1087" i="9"/>
  <c r="V1088" i="9"/>
  <c r="V1089" i="9"/>
  <c r="V1090" i="9"/>
  <c r="V1091" i="9"/>
  <c r="V1092" i="9"/>
  <c r="V1093" i="9"/>
  <c r="V1094" i="9"/>
  <c r="V1095" i="9"/>
  <c r="V1096" i="9"/>
  <c r="V1097" i="9"/>
  <c r="V1098" i="9"/>
  <c r="V1099" i="9"/>
  <c r="V1100" i="9"/>
  <c r="V1101" i="9"/>
  <c r="V1102" i="9"/>
  <c r="V1103" i="9"/>
  <c r="V1104" i="9"/>
  <c r="V1105" i="9"/>
  <c r="V1106" i="9"/>
  <c r="V1107" i="9"/>
  <c r="V1108" i="9"/>
  <c r="V1109" i="9"/>
  <c r="V1110" i="9"/>
  <c r="V1111" i="9"/>
  <c r="V1112" i="9"/>
  <c r="V1113" i="9"/>
  <c r="V1114" i="9"/>
  <c r="V1115" i="9"/>
  <c r="V1116" i="9"/>
  <c r="V1117" i="9"/>
  <c r="V1118" i="9"/>
  <c r="V1119" i="9"/>
  <c r="V1120" i="9"/>
  <c r="V1121" i="9"/>
  <c r="V1122" i="9"/>
  <c r="V1123" i="9"/>
  <c r="V1124" i="9"/>
  <c r="V1125" i="9"/>
  <c r="V1126" i="9"/>
  <c r="V1127" i="9"/>
  <c r="V1128" i="9"/>
  <c r="V1129" i="9"/>
  <c r="V1130" i="9"/>
  <c r="V1131" i="9"/>
  <c r="V1132" i="9"/>
  <c r="V1133" i="9"/>
  <c r="V1134" i="9"/>
  <c r="V1135" i="9"/>
  <c r="V1136" i="9"/>
  <c r="V1137" i="9"/>
  <c r="V1138" i="9"/>
  <c r="V1139" i="9"/>
  <c r="V1140" i="9"/>
  <c r="V1141" i="9"/>
  <c r="V1142" i="9"/>
  <c r="V1143" i="9"/>
  <c r="V1144" i="9"/>
  <c r="V1145" i="9"/>
  <c r="V1146" i="9"/>
  <c r="V1147" i="9"/>
  <c r="V1148" i="9"/>
  <c r="V1149" i="9"/>
  <c r="V1150" i="9"/>
  <c r="V1151" i="9"/>
  <c r="V1152" i="9"/>
  <c r="V1153" i="9"/>
  <c r="V1154" i="9"/>
  <c r="V1155" i="9"/>
  <c r="V1156" i="9"/>
  <c r="V1157" i="9"/>
  <c r="V1158" i="9"/>
  <c r="V1159" i="9"/>
  <c r="V1160" i="9"/>
  <c r="V1161" i="9"/>
  <c r="V1162" i="9"/>
  <c r="V1163" i="9"/>
  <c r="V1164" i="9"/>
  <c r="V1165" i="9"/>
  <c r="V1166" i="9"/>
  <c r="V1167" i="9"/>
  <c r="V1168" i="9"/>
  <c r="V1169" i="9"/>
  <c r="V1170" i="9"/>
  <c r="V1171" i="9"/>
  <c r="V1172" i="9"/>
  <c r="V1173" i="9"/>
  <c r="V1174" i="9"/>
  <c r="V1175" i="9"/>
  <c r="V1176" i="9"/>
  <c r="V1177" i="9"/>
  <c r="V1178" i="9"/>
  <c r="V1179" i="9"/>
  <c r="V1180" i="9"/>
  <c r="V1181" i="9"/>
  <c r="V1182" i="9"/>
  <c r="V1183" i="9"/>
  <c r="V1184" i="9"/>
  <c r="V1185" i="9"/>
  <c r="V1186" i="9"/>
  <c r="V1187" i="9"/>
  <c r="V1188" i="9"/>
  <c r="V1189" i="9"/>
  <c r="V1190" i="9"/>
  <c r="V1191" i="9"/>
  <c r="V1192" i="9"/>
  <c r="V1193" i="9"/>
  <c r="V1194" i="9"/>
  <c r="V1195" i="9"/>
  <c r="V1196" i="9"/>
  <c r="V1197" i="9"/>
  <c r="V1198" i="9"/>
  <c r="V1199" i="9"/>
  <c r="V1200" i="9"/>
  <c r="V1201" i="9"/>
  <c r="V1202" i="9"/>
  <c r="V1203" i="9"/>
  <c r="V1204" i="9"/>
  <c r="V1205" i="9"/>
  <c r="V1206" i="9"/>
  <c r="V1207" i="9"/>
  <c r="V1208" i="9"/>
  <c r="V1209" i="9"/>
  <c r="V1210" i="9"/>
  <c r="V1211" i="9"/>
  <c r="V1212" i="9"/>
  <c r="V1213" i="9"/>
  <c r="V1214" i="9"/>
  <c r="V1215" i="9"/>
  <c r="V1216" i="9"/>
  <c r="V1217" i="9"/>
  <c r="V1218" i="9"/>
  <c r="V1219" i="9"/>
  <c r="V1220" i="9"/>
  <c r="V1221" i="9"/>
  <c r="V1222" i="9"/>
  <c r="V1223" i="9"/>
  <c r="V1224" i="9"/>
  <c r="V1225" i="9"/>
  <c r="V1226" i="9"/>
  <c r="V1227" i="9"/>
  <c r="V1228" i="9"/>
  <c r="V1229" i="9"/>
  <c r="V1230" i="9"/>
  <c r="V1231" i="9"/>
  <c r="V1232" i="9"/>
  <c r="V1233" i="9"/>
  <c r="V1234" i="9"/>
  <c r="V1235" i="9"/>
  <c r="V1236" i="9"/>
  <c r="V1237" i="9"/>
  <c r="V1238" i="9"/>
  <c r="V1239" i="9"/>
  <c r="V1240" i="9"/>
  <c r="V1241" i="9"/>
  <c r="V1242" i="9"/>
  <c r="V1243" i="9"/>
  <c r="V1244" i="9"/>
  <c r="V1245" i="9"/>
  <c r="V1246" i="9"/>
  <c r="V1247" i="9"/>
  <c r="V1248" i="9"/>
  <c r="V1249" i="9"/>
  <c r="V1250" i="9"/>
  <c r="V1251" i="9"/>
  <c r="V1252" i="9"/>
  <c r="V1253" i="9"/>
  <c r="V1254" i="9"/>
  <c r="V1255" i="9"/>
  <c r="V1256" i="9"/>
  <c r="V1257" i="9"/>
  <c r="V1258" i="9"/>
  <c r="V1259" i="9"/>
  <c r="V1260" i="9"/>
  <c r="V1261" i="9"/>
  <c r="V1262" i="9"/>
  <c r="V1263" i="9"/>
  <c r="V1264" i="9"/>
  <c r="V1265" i="9"/>
  <c r="V1266" i="9"/>
  <c r="V1267" i="9"/>
  <c r="V1268" i="9"/>
  <c r="V1269" i="9"/>
  <c r="V1270" i="9"/>
  <c r="V1271" i="9"/>
  <c r="V1272" i="9"/>
  <c r="V1273" i="9"/>
  <c r="V1274" i="9"/>
  <c r="V1275" i="9"/>
  <c r="V1276" i="9"/>
  <c r="V1277" i="9"/>
  <c r="V1278" i="9"/>
  <c r="V1279" i="9"/>
  <c r="V1280" i="9"/>
  <c r="V1281" i="9"/>
  <c r="V1282" i="9"/>
  <c r="V1283" i="9"/>
  <c r="V1284" i="9"/>
  <c r="V1285" i="9"/>
  <c r="V1286" i="9"/>
  <c r="V1287" i="9"/>
  <c r="V1288" i="9"/>
  <c r="V1289" i="9"/>
  <c r="V1290" i="9"/>
  <c r="V1291" i="9"/>
  <c r="V1292" i="9"/>
  <c r="V1293" i="9"/>
  <c r="V1294" i="9"/>
  <c r="V1295" i="9"/>
  <c r="V1296" i="9"/>
  <c r="V1297" i="9"/>
  <c r="V1298" i="9"/>
  <c r="V1299" i="9"/>
  <c r="V1300" i="9"/>
  <c r="V1301" i="9"/>
  <c r="V1302" i="9"/>
  <c r="V1303" i="9"/>
  <c r="V1304" i="9"/>
  <c r="V1305" i="9"/>
  <c r="V1306" i="9"/>
  <c r="V1307" i="9"/>
  <c r="V1308" i="9"/>
  <c r="V1309" i="9"/>
  <c r="V1310" i="9"/>
  <c r="V1311" i="9"/>
  <c r="V1312" i="9"/>
  <c r="V1313" i="9"/>
  <c r="V1314" i="9"/>
  <c r="V1315" i="9"/>
  <c r="V1316" i="9"/>
  <c r="V1317" i="9"/>
  <c r="V1318" i="9"/>
  <c r="V1319" i="9"/>
  <c r="V1320" i="9"/>
  <c r="V1321" i="9"/>
  <c r="V1322" i="9"/>
  <c r="V1323" i="9"/>
  <c r="V1324" i="9"/>
  <c r="V1325" i="9"/>
  <c r="V1326" i="9"/>
  <c r="V1327" i="9"/>
  <c r="V1328" i="9"/>
  <c r="V1329" i="9"/>
  <c r="V1330" i="9"/>
  <c r="V1331" i="9"/>
  <c r="V1332" i="9"/>
  <c r="V1333" i="9"/>
  <c r="V1334" i="9"/>
  <c r="V1335" i="9"/>
  <c r="V1336" i="9"/>
  <c r="V1337" i="9"/>
  <c r="V1338" i="9"/>
  <c r="V1339" i="9"/>
  <c r="V1340" i="9"/>
  <c r="V1341" i="9"/>
  <c r="V1342" i="9"/>
  <c r="V1343" i="9"/>
  <c r="V1344" i="9"/>
  <c r="V1345" i="9"/>
  <c r="V1346" i="9"/>
  <c r="V1347" i="9"/>
  <c r="V1348" i="9"/>
  <c r="V1349" i="9"/>
  <c r="V1350" i="9"/>
  <c r="V1351" i="9"/>
  <c r="V1352" i="9"/>
  <c r="V1353" i="9"/>
  <c r="V1354" i="9"/>
  <c r="V1355" i="9"/>
  <c r="V1356" i="9"/>
  <c r="V1357" i="9"/>
  <c r="V1358" i="9"/>
  <c r="V1359" i="9"/>
  <c r="V1360" i="9"/>
  <c r="V1361" i="9"/>
  <c r="V1362" i="9"/>
  <c r="V1363" i="9"/>
  <c r="V1364" i="9"/>
  <c r="V1365" i="9"/>
  <c r="V1366" i="9"/>
  <c r="V1367" i="9"/>
  <c r="V1368" i="9"/>
  <c r="V1369" i="9"/>
  <c r="V1370" i="9"/>
  <c r="V1371" i="9"/>
  <c r="V1372" i="9"/>
  <c r="V1373" i="9"/>
  <c r="V1374" i="9"/>
  <c r="V1375" i="9"/>
  <c r="V1376" i="9"/>
  <c r="V1377" i="9"/>
  <c r="V1378" i="9"/>
  <c r="V1379" i="9"/>
  <c r="V1380" i="9"/>
  <c r="V1381" i="9"/>
  <c r="V1382" i="9"/>
  <c r="V1383" i="9"/>
  <c r="V1384" i="9"/>
  <c r="V1385" i="9"/>
  <c r="V1386" i="9"/>
  <c r="V1387" i="9"/>
  <c r="V1388" i="9"/>
  <c r="V1389" i="9"/>
  <c r="V1390" i="9"/>
  <c r="V1391" i="9"/>
  <c r="V1392" i="9"/>
  <c r="V1393" i="9"/>
  <c r="V1394" i="9"/>
  <c r="V1395" i="9"/>
  <c r="V1396" i="9"/>
  <c r="V1397" i="9"/>
  <c r="V1398" i="9"/>
  <c r="V1399" i="9"/>
  <c r="V1400" i="9"/>
  <c r="V1401" i="9"/>
  <c r="V1402" i="9"/>
  <c r="V1403" i="9"/>
  <c r="V1404" i="9"/>
  <c r="V1405" i="9"/>
  <c r="V1406" i="9"/>
  <c r="V1407" i="9"/>
  <c r="V1408" i="9"/>
  <c r="V1409" i="9"/>
  <c r="V1410" i="9"/>
  <c r="V1411" i="9"/>
  <c r="V1412" i="9"/>
  <c r="V1413" i="9"/>
  <c r="V1414" i="9"/>
  <c r="V1415" i="9"/>
  <c r="V1416" i="9"/>
  <c r="V1417" i="9"/>
  <c r="V1418" i="9"/>
  <c r="V1419" i="9"/>
  <c r="V1420" i="9"/>
  <c r="V1421" i="9"/>
  <c r="V1422" i="9"/>
  <c r="V1423" i="9"/>
  <c r="V1424" i="9"/>
  <c r="V1425" i="9"/>
  <c r="V1426" i="9"/>
  <c r="V1427" i="9"/>
  <c r="V1428" i="9"/>
  <c r="V1429" i="9"/>
  <c r="V1430" i="9"/>
  <c r="V1431" i="9"/>
  <c r="V1432" i="9"/>
  <c r="V1433" i="9"/>
  <c r="V1434" i="9"/>
  <c r="V1435" i="9"/>
  <c r="V1436" i="9"/>
  <c r="V1437" i="9"/>
  <c r="V1438" i="9"/>
  <c r="V1439" i="9"/>
  <c r="V1440" i="9"/>
  <c r="V1441" i="9"/>
  <c r="V1442" i="9"/>
  <c r="V1443" i="9"/>
  <c r="V1444" i="9"/>
  <c r="V1445" i="9"/>
  <c r="V1446" i="9"/>
  <c r="V1447" i="9"/>
  <c r="V1448" i="9"/>
  <c r="V1449" i="9"/>
  <c r="V1450" i="9"/>
  <c r="V1451" i="9"/>
  <c r="V1452" i="9"/>
  <c r="V1453" i="9"/>
  <c r="V1454" i="9"/>
  <c r="V1455" i="9"/>
  <c r="V1456" i="9"/>
  <c r="V1457" i="9"/>
  <c r="V1458" i="9"/>
  <c r="V1459" i="9"/>
  <c r="V1460" i="9"/>
  <c r="V1461" i="9"/>
  <c r="V1462" i="9"/>
  <c r="V1463" i="9"/>
  <c r="V1464" i="9"/>
  <c r="V1465" i="9"/>
  <c r="V1466" i="9"/>
  <c r="V1467" i="9"/>
  <c r="V1468" i="9"/>
  <c r="V1469" i="9"/>
  <c r="V1470" i="9"/>
  <c r="V1471" i="9"/>
  <c r="V1472" i="9"/>
  <c r="V1473" i="9"/>
  <c r="V1474" i="9"/>
  <c r="V1475" i="9"/>
  <c r="V1476" i="9"/>
  <c r="V1477" i="9"/>
  <c r="V1478" i="9"/>
  <c r="V1479" i="9"/>
  <c r="V1480" i="9"/>
  <c r="V1481" i="9"/>
  <c r="V1482" i="9"/>
  <c r="V1483" i="9"/>
  <c r="V1484" i="9"/>
  <c r="V1485" i="9"/>
  <c r="V1486" i="9"/>
  <c r="V1487" i="9"/>
  <c r="V1488" i="9"/>
  <c r="V1489" i="9"/>
  <c r="V1490" i="9"/>
  <c r="V1491" i="9"/>
  <c r="V1492" i="9"/>
  <c r="V1493" i="9"/>
  <c r="V1494" i="9"/>
  <c r="V1495" i="9"/>
  <c r="V1496" i="9"/>
  <c r="V1497" i="9"/>
  <c r="V1498" i="9"/>
  <c r="V1499" i="9"/>
  <c r="V1500" i="9"/>
  <c r="V1501" i="9"/>
  <c r="V1502" i="9"/>
  <c r="V1503" i="9"/>
  <c r="V1504" i="9"/>
  <c r="V1505" i="9"/>
  <c r="V1506" i="9"/>
  <c r="V1507" i="9"/>
  <c r="V1508" i="9"/>
  <c r="V1509" i="9"/>
  <c r="V1510" i="9"/>
  <c r="V1511" i="9"/>
  <c r="V1512" i="9"/>
  <c r="V1513" i="9"/>
  <c r="V1514" i="9"/>
  <c r="V1515" i="9"/>
  <c r="V1516" i="9"/>
  <c r="V1517" i="9"/>
  <c r="V1518" i="9"/>
  <c r="V1519" i="9"/>
  <c r="V1520" i="9"/>
  <c r="V1521" i="9"/>
  <c r="V1522" i="9"/>
  <c r="V1523" i="9"/>
  <c r="V1524" i="9"/>
  <c r="V1525" i="9"/>
  <c r="V1526" i="9"/>
  <c r="V1527" i="9"/>
  <c r="V1528" i="9"/>
  <c r="V1529" i="9"/>
  <c r="V1530" i="9"/>
  <c r="V1531" i="9"/>
  <c r="V1532" i="9"/>
  <c r="V1533" i="9"/>
  <c r="V1534" i="9"/>
  <c r="V1535" i="9"/>
  <c r="V1536" i="9"/>
  <c r="V1537" i="9"/>
  <c r="V1538" i="9"/>
  <c r="V1539" i="9"/>
  <c r="V1540" i="9"/>
  <c r="V1541" i="9"/>
  <c r="V1542" i="9"/>
  <c r="V1543" i="9"/>
  <c r="V1544" i="9"/>
  <c r="V1545" i="9"/>
  <c r="V1546" i="9"/>
  <c r="V1547" i="9"/>
  <c r="V1548" i="9"/>
  <c r="V1549" i="9"/>
  <c r="V1550" i="9"/>
  <c r="V1551" i="9"/>
  <c r="V1552" i="9"/>
  <c r="V1553" i="9"/>
  <c r="V1554" i="9"/>
  <c r="V1555" i="9"/>
  <c r="V1556" i="9"/>
  <c r="V1557" i="9"/>
  <c r="V1558" i="9"/>
  <c r="V1559" i="9"/>
  <c r="V1560" i="9"/>
  <c r="V1561" i="9"/>
  <c r="V1562" i="9"/>
  <c r="V1563" i="9"/>
  <c r="V1564" i="9"/>
  <c r="V1565" i="9"/>
  <c r="V1566" i="9"/>
  <c r="V1567" i="9"/>
  <c r="V1568" i="9"/>
  <c r="V1569" i="9"/>
  <c r="V1570" i="9"/>
  <c r="V1571" i="9"/>
  <c r="V1572" i="9"/>
  <c r="V1573" i="9"/>
  <c r="V1574" i="9"/>
  <c r="V1575" i="9"/>
  <c r="V1576" i="9"/>
  <c r="V1577" i="9"/>
  <c r="V1578" i="9"/>
  <c r="V1579" i="9"/>
  <c r="V1580" i="9"/>
  <c r="V1581" i="9"/>
  <c r="V1582" i="9"/>
  <c r="V1583" i="9"/>
  <c r="V1584" i="9"/>
  <c r="V1585" i="9"/>
  <c r="V1586" i="9"/>
  <c r="V1587" i="9"/>
  <c r="V1588" i="9"/>
  <c r="V1589" i="9"/>
  <c r="V1590" i="9"/>
  <c r="V1591" i="9"/>
  <c r="V1592" i="9"/>
  <c r="V1593" i="9"/>
  <c r="V1594" i="9"/>
  <c r="V1595" i="9"/>
  <c r="V1596" i="9"/>
  <c r="V1597" i="9"/>
  <c r="V1598" i="9"/>
  <c r="V1599" i="9"/>
  <c r="V1600" i="9"/>
  <c r="V1601" i="9"/>
  <c r="V1602" i="9"/>
  <c r="V1603" i="9"/>
  <c r="V1604" i="9"/>
  <c r="V1605" i="9"/>
  <c r="V1606" i="9"/>
  <c r="V1607" i="9"/>
  <c r="V1608" i="9"/>
  <c r="V1609" i="9"/>
  <c r="V1610" i="9"/>
  <c r="V1611" i="9"/>
  <c r="V1612" i="9"/>
  <c r="V1613" i="9"/>
  <c r="V1614" i="9"/>
  <c r="V1615" i="9"/>
  <c r="V1616" i="9"/>
  <c r="V1617" i="9"/>
  <c r="V1618" i="9"/>
  <c r="V1619" i="9"/>
  <c r="V1620" i="9"/>
  <c r="V1621" i="9"/>
  <c r="V1622" i="9"/>
  <c r="V1623" i="9"/>
  <c r="V1624" i="9"/>
  <c r="V1625" i="9"/>
  <c r="V1626" i="9"/>
  <c r="V1627" i="9"/>
  <c r="V1628" i="9"/>
  <c r="V1629" i="9"/>
  <c r="V1630" i="9"/>
  <c r="V1631" i="9"/>
  <c r="V1632" i="9"/>
  <c r="V1633" i="9"/>
  <c r="V1634" i="9"/>
  <c r="V1635" i="9"/>
  <c r="V1636" i="9"/>
  <c r="V1637" i="9"/>
  <c r="V1638" i="9"/>
  <c r="V1639" i="9"/>
  <c r="V1640" i="9"/>
  <c r="V1641" i="9"/>
  <c r="V1642" i="9"/>
  <c r="V1643" i="9"/>
  <c r="V1644" i="9"/>
  <c r="V1645" i="9"/>
  <c r="V1646" i="9"/>
  <c r="V1647" i="9"/>
  <c r="V1648" i="9"/>
  <c r="V1649" i="9"/>
  <c r="V1650" i="9"/>
  <c r="V1651" i="9"/>
  <c r="V1652" i="9"/>
  <c r="V1653" i="9"/>
  <c r="V1654" i="9"/>
  <c r="V1655" i="9"/>
  <c r="V1656" i="9"/>
  <c r="V1657" i="9"/>
  <c r="V1658" i="9"/>
  <c r="V1659" i="9"/>
  <c r="V1660" i="9"/>
  <c r="V1661" i="9"/>
  <c r="V1662" i="9"/>
  <c r="V1663" i="9"/>
  <c r="V1664" i="9"/>
  <c r="V1665" i="9"/>
  <c r="V1666" i="9"/>
  <c r="V1667" i="9"/>
  <c r="V1668" i="9"/>
  <c r="V1669" i="9"/>
  <c r="V1670" i="9"/>
  <c r="V1671" i="9"/>
  <c r="V1672" i="9"/>
  <c r="V1673" i="9"/>
  <c r="V1674" i="9"/>
  <c r="V1675" i="9"/>
  <c r="V1676" i="9"/>
  <c r="V1677" i="9"/>
  <c r="V1678" i="9"/>
  <c r="V1679" i="9"/>
  <c r="V1680" i="9"/>
  <c r="V1681" i="9"/>
  <c r="V1682" i="9"/>
  <c r="V1683" i="9"/>
  <c r="V1684" i="9"/>
  <c r="V1685" i="9"/>
  <c r="V1686" i="9"/>
  <c r="V1687" i="9"/>
  <c r="V1688" i="9"/>
  <c r="V1689" i="9"/>
  <c r="V1690" i="9"/>
  <c r="V1691" i="9"/>
  <c r="V1692" i="9"/>
  <c r="V1693" i="9"/>
  <c r="V1694" i="9"/>
  <c r="V1695" i="9"/>
  <c r="V1696" i="9"/>
  <c r="V1697" i="9"/>
  <c r="V1698" i="9"/>
  <c r="V1699" i="9"/>
  <c r="V1700" i="9"/>
  <c r="V1701" i="9"/>
  <c r="V1702" i="9"/>
  <c r="V1703" i="9"/>
  <c r="V1704" i="9"/>
  <c r="V1705" i="9"/>
  <c r="V1706" i="9"/>
  <c r="V1707" i="9"/>
  <c r="V1708" i="9"/>
  <c r="V1709" i="9"/>
  <c r="V1710" i="9"/>
  <c r="V1711" i="9"/>
  <c r="V1712" i="9"/>
  <c r="V1713" i="9"/>
  <c r="V1714" i="9"/>
  <c r="V1715" i="9"/>
  <c r="V1716" i="9"/>
  <c r="V1717" i="9"/>
  <c r="V1718" i="9"/>
  <c r="V1719" i="9"/>
  <c r="V1720" i="9"/>
  <c r="V1721" i="9"/>
  <c r="V1722" i="9"/>
  <c r="V1723" i="9"/>
  <c r="V1724" i="9"/>
  <c r="V1725" i="9"/>
  <c r="V1726" i="9"/>
  <c r="V1727" i="9"/>
  <c r="V1728" i="9"/>
  <c r="V1729" i="9"/>
  <c r="V1730" i="9"/>
  <c r="V1731" i="9"/>
  <c r="V1732" i="9"/>
  <c r="V1733" i="9"/>
  <c r="V1734" i="9"/>
  <c r="V1735" i="9"/>
  <c r="V1736" i="9"/>
  <c r="V1737" i="9"/>
  <c r="V1738" i="9"/>
  <c r="V1739" i="9"/>
  <c r="V1740" i="9"/>
  <c r="V1741" i="9"/>
  <c r="V1742" i="9"/>
  <c r="V1743" i="9"/>
  <c r="V1744" i="9"/>
  <c r="V1745" i="9"/>
  <c r="V1746" i="9"/>
  <c r="V1747" i="9"/>
  <c r="V1748" i="9"/>
  <c r="V1749" i="9"/>
  <c r="V1750" i="9"/>
  <c r="V1751" i="9"/>
  <c r="V1752" i="9"/>
  <c r="V1753" i="9"/>
  <c r="V1754" i="9"/>
  <c r="V1755" i="9"/>
  <c r="V1756" i="9"/>
  <c r="V1757" i="9"/>
  <c r="V1758" i="9"/>
  <c r="V1759" i="9"/>
  <c r="V1760" i="9"/>
  <c r="V1761" i="9"/>
  <c r="V1762" i="9"/>
  <c r="V1763" i="9"/>
  <c r="V1764" i="9"/>
  <c r="V1765" i="9"/>
  <c r="V1766" i="9"/>
  <c r="V1767" i="9"/>
  <c r="V1768" i="9"/>
  <c r="V1769" i="9"/>
  <c r="V1770" i="9"/>
  <c r="V1771" i="9"/>
  <c r="V1772" i="9"/>
  <c r="V1773" i="9"/>
  <c r="V1774" i="9"/>
  <c r="V1775" i="9"/>
  <c r="V1776" i="9"/>
  <c r="V1777" i="9"/>
  <c r="V1778" i="9"/>
  <c r="V1779" i="9"/>
  <c r="V1780" i="9"/>
  <c r="V1781" i="9"/>
  <c r="V1782" i="9"/>
  <c r="V1783" i="9"/>
  <c r="V1784" i="9"/>
  <c r="V1785" i="9"/>
  <c r="V1786" i="9"/>
  <c r="V1787" i="9"/>
  <c r="V1788" i="9"/>
  <c r="V1789" i="9"/>
  <c r="V1790" i="9"/>
  <c r="V1791" i="9"/>
  <c r="V1792" i="9"/>
  <c r="V1793" i="9"/>
  <c r="V1794" i="9"/>
  <c r="V1795" i="9"/>
  <c r="V1796" i="9"/>
  <c r="V1797" i="9"/>
  <c r="V1798" i="9"/>
  <c r="V1799" i="9"/>
  <c r="V1800" i="9"/>
  <c r="V1801" i="9"/>
  <c r="V1802" i="9"/>
  <c r="V1803" i="9"/>
  <c r="V1804" i="9"/>
  <c r="V1805" i="9"/>
  <c r="V1806" i="9"/>
  <c r="V1807" i="9"/>
  <c r="V1808" i="9"/>
  <c r="V1809" i="9"/>
  <c r="V1810" i="9"/>
  <c r="V1811" i="9"/>
  <c r="V1812" i="9"/>
  <c r="V1813" i="9"/>
  <c r="V1814" i="9"/>
  <c r="V1815" i="9"/>
  <c r="V1816" i="9"/>
  <c r="V1817" i="9"/>
  <c r="V1818" i="9"/>
  <c r="V1819" i="9"/>
  <c r="V1820" i="9"/>
  <c r="V1821" i="9"/>
  <c r="V1822" i="9"/>
  <c r="V1823" i="9"/>
  <c r="V1824" i="9"/>
  <c r="V1825" i="9"/>
  <c r="V1826" i="9"/>
  <c r="V1827" i="9"/>
  <c r="V1828" i="9"/>
  <c r="V1829" i="9"/>
  <c r="V1830" i="9"/>
  <c r="V1831" i="9"/>
  <c r="V1832" i="9"/>
  <c r="V1833" i="9"/>
  <c r="V1834" i="9"/>
  <c r="V1835" i="9"/>
  <c r="V1836" i="9"/>
  <c r="V1837" i="9"/>
  <c r="V1838" i="9"/>
  <c r="V1839" i="9"/>
  <c r="V1840" i="9"/>
  <c r="V1841" i="9"/>
  <c r="V1842" i="9"/>
  <c r="V1843" i="9"/>
  <c r="V1844" i="9"/>
  <c r="V1845" i="9"/>
  <c r="V1846" i="9"/>
  <c r="V1847" i="9"/>
  <c r="V1848" i="9"/>
  <c r="V1849" i="9"/>
  <c r="V1850" i="9"/>
  <c r="V1851" i="9"/>
  <c r="V1852" i="9"/>
  <c r="V1853" i="9"/>
  <c r="V1854" i="9"/>
  <c r="V1855" i="9"/>
  <c r="V1856" i="9"/>
  <c r="V1857" i="9"/>
  <c r="V1858" i="9"/>
  <c r="V1859" i="9"/>
  <c r="V1860" i="9"/>
  <c r="V1861" i="9"/>
  <c r="V1862" i="9"/>
  <c r="V1863" i="9"/>
  <c r="V1864" i="9"/>
  <c r="V1865" i="9"/>
  <c r="V1866" i="9"/>
  <c r="V1867" i="9"/>
  <c r="V1868" i="9"/>
  <c r="V1869" i="9"/>
  <c r="V1870" i="9"/>
  <c r="V1871" i="9"/>
  <c r="V1872" i="9"/>
  <c r="V1873" i="9"/>
  <c r="V1874" i="9"/>
  <c r="V1875" i="9"/>
  <c r="V1876" i="9"/>
  <c r="V1877" i="9"/>
  <c r="V1878" i="9"/>
  <c r="V1879" i="9"/>
  <c r="V1880" i="9"/>
  <c r="V1881" i="9"/>
  <c r="V1882" i="9"/>
  <c r="V1883" i="9"/>
  <c r="V1884" i="9"/>
  <c r="V1885" i="9"/>
  <c r="V1886" i="9"/>
  <c r="V1887" i="9"/>
  <c r="V1888" i="9"/>
  <c r="V1889" i="9"/>
  <c r="V1890" i="9"/>
  <c r="V1891" i="9"/>
  <c r="V1892" i="9"/>
  <c r="V1893" i="9"/>
  <c r="V1894" i="9"/>
  <c r="V1895" i="9"/>
  <c r="V1896" i="9"/>
  <c r="V1897" i="9"/>
  <c r="V1898" i="9"/>
  <c r="V1899" i="9"/>
  <c r="V1900" i="9"/>
  <c r="V1901" i="9"/>
  <c r="V1902" i="9"/>
  <c r="V1903" i="9"/>
  <c r="V1904" i="9"/>
  <c r="V1905" i="9"/>
  <c r="V1906" i="9"/>
  <c r="V1907" i="9"/>
  <c r="V1908" i="9"/>
  <c r="V1909" i="9"/>
  <c r="V1910" i="9"/>
  <c r="V1911" i="9"/>
  <c r="V1912" i="9"/>
  <c r="V1913" i="9"/>
  <c r="V1914" i="9"/>
  <c r="V1915" i="9"/>
  <c r="V1916" i="9"/>
  <c r="V1917" i="9"/>
  <c r="V1918" i="9"/>
  <c r="V1919" i="9"/>
  <c r="V1920" i="9"/>
  <c r="V1921" i="9"/>
  <c r="V1922" i="9"/>
  <c r="V1923" i="9"/>
  <c r="V1924" i="9"/>
  <c r="V1925" i="9"/>
  <c r="V1926" i="9"/>
  <c r="V1927" i="9"/>
  <c r="V1928" i="9"/>
  <c r="V1929" i="9"/>
  <c r="V1930" i="9"/>
  <c r="V1931" i="9"/>
  <c r="V1932" i="9"/>
  <c r="V1933" i="9"/>
  <c r="V1934" i="9"/>
  <c r="V1935" i="9"/>
  <c r="V1936" i="9"/>
  <c r="V1937" i="9"/>
  <c r="V1938" i="9"/>
  <c r="V1939" i="9"/>
  <c r="V1940" i="9"/>
  <c r="V1941" i="9"/>
  <c r="V1942" i="9"/>
  <c r="V1943" i="9"/>
  <c r="V1944" i="9"/>
  <c r="V1945" i="9"/>
  <c r="V1946" i="9"/>
  <c r="V1947" i="9"/>
  <c r="V1948" i="9"/>
  <c r="V1949" i="9"/>
  <c r="V1950" i="9"/>
  <c r="V1951" i="9"/>
  <c r="V1952" i="9"/>
  <c r="V1953" i="9"/>
  <c r="V1954" i="9"/>
  <c r="V1955" i="9"/>
  <c r="V1956" i="9"/>
  <c r="V1957" i="9"/>
  <c r="V1958" i="9"/>
  <c r="V1959" i="9"/>
  <c r="V1960" i="9"/>
  <c r="V1961" i="9"/>
  <c r="V1962" i="9"/>
  <c r="V1963" i="9"/>
  <c r="V1964" i="9"/>
  <c r="V1965" i="9"/>
  <c r="V1966" i="9"/>
  <c r="V1967" i="9"/>
  <c r="V1968" i="9"/>
  <c r="V1969" i="9"/>
  <c r="V1970" i="9"/>
  <c r="V1971" i="9"/>
  <c r="V1972" i="9"/>
  <c r="V1973" i="9"/>
  <c r="V1974" i="9"/>
  <c r="V1975" i="9"/>
  <c r="V1976" i="9"/>
  <c r="V1977" i="9"/>
  <c r="V1978" i="9"/>
  <c r="V1979" i="9"/>
  <c r="V1980" i="9"/>
  <c r="V1981" i="9"/>
  <c r="V1982" i="9"/>
  <c r="V1983" i="9"/>
  <c r="V1984" i="9"/>
  <c r="V1985" i="9"/>
  <c r="V1986" i="9"/>
  <c r="V1987" i="9"/>
  <c r="V1988" i="9"/>
  <c r="V1989" i="9"/>
  <c r="V1990" i="9"/>
  <c r="V1991" i="9"/>
  <c r="V1992" i="9"/>
  <c r="V1993" i="9"/>
  <c r="V1994" i="9"/>
  <c r="V1995" i="9"/>
  <c r="V1996" i="9"/>
  <c r="V1997" i="9"/>
  <c r="V1998" i="9"/>
  <c r="V1999" i="9"/>
  <c r="V2000" i="9"/>
  <c r="V2001" i="9"/>
  <c r="U4" i="9"/>
  <c r="U2" i="9"/>
  <c r="U3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U105" i="9"/>
  <c r="U106" i="9"/>
  <c r="U107" i="9"/>
  <c r="U108" i="9"/>
  <c r="U109" i="9"/>
  <c r="U110" i="9"/>
  <c r="U111" i="9"/>
  <c r="U112" i="9"/>
  <c r="U113" i="9"/>
  <c r="U114" i="9"/>
  <c r="U115" i="9"/>
  <c r="U116" i="9"/>
  <c r="U117" i="9"/>
  <c r="U118" i="9"/>
  <c r="U119" i="9"/>
  <c r="U120" i="9"/>
  <c r="U121" i="9"/>
  <c r="U122" i="9"/>
  <c r="U123" i="9"/>
  <c r="U124" i="9"/>
  <c r="U125" i="9"/>
  <c r="U126" i="9"/>
  <c r="U127" i="9"/>
  <c r="U128" i="9"/>
  <c r="U129" i="9"/>
  <c r="U130" i="9"/>
  <c r="U131" i="9"/>
  <c r="U132" i="9"/>
  <c r="U133" i="9"/>
  <c r="U134" i="9"/>
  <c r="U135" i="9"/>
  <c r="U136" i="9"/>
  <c r="U137" i="9"/>
  <c r="U138" i="9"/>
  <c r="U139" i="9"/>
  <c r="U140" i="9"/>
  <c r="U141" i="9"/>
  <c r="U142" i="9"/>
  <c r="U143" i="9"/>
  <c r="U144" i="9"/>
  <c r="U145" i="9"/>
  <c r="U146" i="9"/>
  <c r="U147" i="9"/>
  <c r="U148" i="9"/>
  <c r="U149" i="9"/>
  <c r="U150" i="9"/>
  <c r="U151" i="9"/>
  <c r="U152" i="9"/>
  <c r="U153" i="9"/>
  <c r="U154" i="9"/>
  <c r="U155" i="9"/>
  <c r="U156" i="9"/>
  <c r="U157" i="9"/>
  <c r="U158" i="9"/>
  <c r="U159" i="9"/>
  <c r="U160" i="9"/>
  <c r="U161" i="9"/>
  <c r="U162" i="9"/>
  <c r="U163" i="9"/>
  <c r="U164" i="9"/>
  <c r="U165" i="9"/>
  <c r="U166" i="9"/>
  <c r="U167" i="9"/>
  <c r="U168" i="9"/>
  <c r="U169" i="9"/>
  <c r="U170" i="9"/>
  <c r="U171" i="9"/>
  <c r="U172" i="9"/>
  <c r="U173" i="9"/>
  <c r="U174" i="9"/>
  <c r="U175" i="9"/>
  <c r="U176" i="9"/>
  <c r="U177" i="9"/>
  <c r="U178" i="9"/>
  <c r="U179" i="9"/>
  <c r="U180" i="9"/>
  <c r="U181" i="9"/>
  <c r="U182" i="9"/>
  <c r="U183" i="9"/>
  <c r="U184" i="9"/>
  <c r="U185" i="9"/>
  <c r="U186" i="9"/>
  <c r="U187" i="9"/>
  <c r="U188" i="9"/>
  <c r="U189" i="9"/>
  <c r="U190" i="9"/>
  <c r="U191" i="9"/>
  <c r="U192" i="9"/>
  <c r="U193" i="9"/>
  <c r="U194" i="9"/>
  <c r="U195" i="9"/>
  <c r="U196" i="9"/>
  <c r="U197" i="9"/>
  <c r="U198" i="9"/>
  <c r="U199" i="9"/>
  <c r="U200" i="9"/>
  <c r="U201" i="9"/>
  <c r="U202" i="9"/>
  <c r="U203" i="9"/>
  <c r="U204" i="9"/>
  <c r="U205" i="9"/>
  <c r="U206" i="9"/>
  <c r="U207" i="9"/>
  <c r="U208" i="9"/>
  <c r="U209" i="9"/>
  <c r="U210" i="9"/>
  <c r="U211" i="9"/>
  <c r="U212" i="9"/>
  <c r="U213" i="9"/>
  <c r="U214" i="9"/>
  <c r="U215" i="9"/>
  <c r="U216" i="9"/>
  <c r="U217" i="9"/>
  <c r="U218" i="9"/>
  <c r="U219" i="9"/>
  <c r="U220" i="9"/>
  <c r="U221" i="9"/>
  <c r="U222" i="9"/>
  <c r="U223" i="9"/>
  <c r="U224" i="9"/>
  <c r="U225" i="9"/>
  <c r="U226" i="9"/>
  <c r="U227" i="9"/>
  <c r="U228" i="9"/>
  <c r="U229" i="9"/>
  <c r="U230" i="9"/>
  <c r="U231" i="9"/>
  <c r="U232" i="9"/>
  <c r="U233" i="9"/>
  <c r="U234" i="9"/>
  <c r="U235" i="9"/>
  <c r="U236" i="9"/>
  <c r="U237" i="9"/>
  <c r="U238" i="9"/>
  <c r="U239" i="9"/>
  <c r="U240" i="9"/>
  <c r="U241" i="9"/>
  <c r="U242" i="9"/>
  <c r="U243" i="9"/>
  <c r="U244" i="9"/>
  <c r="U245" i="9"/>
  <c r="U246" i="9"/>
  <c r="U247" i="9"/>
  <c r="U248" i="9"/>
  <c r="U249" i="9"/>
  <c r="U250" i="9"/>
  <c r="U251" i="9"/>
  <c r="U252" i="9"/>
  <c r="U253" i="9"/>
  <c r="U254" i="9"/>
  <c r="U255" i="9"/>
  <c r="U256" i="9"/>
  <c r="U257" i="9"/>
  <c r="U258" i="9"/>
  <c r="U259" i="9"/>
  <c r="U260" i="9"/>
  <c r="U261" i="9"/>
  <c r="U262" i="9"/>
  <c r="U263" i="9"/>
  <c r="U264" i="9"/>
  <c r="U265" i="9"/>
  <c r="U266" i="9"/>
  <c r="U267" i="9"/>
  <c r="U268" i="9"/>
  <c r="U269" i="9"/>
  <c r="U270" i="9"/>
  <c r="U271" i="9"/>
  <c r="U272" i="9"/>
  <c r="U273" i="9"/>
  <c r="U274" i="9"/>
  <c r="U275" i="9"/>
  <c r="U276" i="9"/>
  <c r="U277" i="9"/>
  <c r="U278" i="9"/>
  <c r="U279" i="9"/>
  <c r="U280" i="9"/>
  <c r="U281" i="9"/>
  <c r="U282" i="9"/>
  <c r="U283" i="9"/>
  <c r="U284" i="9"/>
  <c r="U285" i="9"/>
  <c r="U286" i="9"/>
  <c r="U287" i="9"/>
  <c r="U288" i="9"/>
  <c r="U289" i="9"/>
  <c r="U290" i="9"/>
  <c r="U291" i="9"/>
  <c r="U292" i="9"/>
  <c r="U293" i="9"/>
  <c r="U294" i="9"/>
  <c r="U295" i="9"/>
  <c r="U296" i="9"/>
  <c r="U297" i="9"/>
  <c r="U298" i="9"/>
  <c r="U299" i="9"/>
  <c r="U300" i="9"/>
  <c r="U301" i="9"/>
  <c r="U302" i="9"/>
  <c r="U303" i="9"/>
  <c r="U304" i="9"/>
  <c r="U305" i="9"/>
  <c r="U306" i="9"/>
  <c r="U307" i="9"/>
  <c r="U308" i="9"/>
  <c r="U309" i="9"/>
  <c r="U310" i="9"/>
  <c r="U311" i="9"/>
  <c r="U312" i="9"/>
  <c r="U313" i="9"/>
  <c r="U314" i="9"/>
  <c r="U315" i="9"/>
  <c r="U316" i="9"/>
  <c r="U317" i="9"/>
  <c r="U318" i="9"/>
  <c r="U319" i="9"/>
  <c r="U320" i="9"/>
  <c r="U321" i="9"/>
  <c r="U322" i="9"/>
  <c r="U323" i="9"/>
  <c r="U324" i="9"/>
  <c r="U325" i="9"/>
  <c r="U326" i="9"/>
  <c r="U327" i="9"/>
  <c r="U328" i="9"/>
  <c r="U329" i="9"/>
  <c r="U330" i="9"/>
  <c r="U331" i="9"/>
  <c r="U332" i="9"/>
  <c r="U333" i="9"/>
  <c r="U334" i="9"/>
  <c r="U335" i="9"/>
  <c r="U336" i="9"/>
  <c r="U337" i="9"/>
  <c r="U338" i="9"/>
  <c r="U339" i="9"/>
  <c r="U340" i="9"/>
  <c r="U341" i="9"/>
  <c r="U342" i="9"/>
  <c r="U343" i="9"/>
  <c r="U344" i="9"/>
  <c r="U345" i="9"/>
  <c r="U346" i="9"/>
  <c r="U347" i="9"/>
  <c r="U348" i="9"/>
  <c r="U349" i="9"/>
  <c r="U350" i="9"/>
  <c r="U351" i="9"/>
  <c r="U352" i="9"/>
  <c r="U353" i="9"/>
  <c r="U354" i="9"/>
  <c r="U355" i="9"/>
  <c r="U356" i="9"/>
  <c r="U357" i="9"/>
  <c r="U358" i="9"/>
  <c r="U359" i="9"/>
  <c r="U360" i="9"/>
  <c r="U361" i="9"/>
  <c r="U362" i="9"/>
  <c r="U363" i="9"/>
  <c r="U364" i="9"/>
  <c r="U365" i="9"/>
  <c r="U366" i="9"/>
  <c r="U367" i="9"/>
  <c r="U368" i="9"/>
  <c r="U369" i="9"/>
  <c r="U370" i="9"/>
  <c r="U371" i="9"/>
  <c r="U372" i="9"/>
  <c r="U373" i="9"/>
  <c r="U374" i="9"/>
  <c r="U375" i="9"/>
  <c r="U376" i="9"/>
  <c r="U377" i="9"/>
  <c r="U378" i="9"/>
  <c r="U379" i="9"/>
  <c r="U380" i="9"/>
  <c r="U381" i="9"/>
  <c r="U382" i="9"/>
  <c r="U383" i="9"/>
  <c r="U384" i="9"/>
  <c r="U385" i="9"/>
  <c r="U386" i="9"/>
  <c r="U387" i="9"/>
  <c r="U388" i="9"/>
  <c r="U389" i="9"/>
  <c r="U390" i="9"/>
  <c r="U391" i="9"/>
  <c r="U392" i="9"/>
  <c r="U393" i="9"/>
  <c r="U394" i="9"/>
  <c r="U395" i="9"/>
  <c r="U396" i="9"/>
  <c r="U397" i="9"/>
  <c r="U398" i="9"/>
  <c r="U399" i="9"/>
  <c r="U400" i="9"/>
  <c r="U401" i="9"/>
  <c r="U402" i="9"/>
  <c r="U403" i="9"/>
  <c r="U404" i="9"/>
  <c r="U405" i="9"/>
  <c r="U406" i="9"/>
  <c r="U407" i="9"/>
  <c r="U408" i="9"/>
  <c r="U409" i="9"/>
  <c r="U410" i="9"/>
  <c r="U411" i="9"/>
  <c r="U412" i="9"/>
  <c r="U413" i="9"/>
  <c r="U414" i="9"/>
  <c r="U415" i="9"/>
  <c r="U416" i="9"/>
  <c r="U417" i="9"/>
  <c r="U418" i="9"/>
  <c r="U419" i="9"/>
  <c r="U420" i="9"/>
  <c r="U421" i="9"/>
  <c r="U422" i="9"/>
  <c r="U423" i="9"/>
  <c r="U424" i="9"/>
  <c r="U425" i="9"/>
  <c r="U426" i="9"/>
  <c r="U427" i="9"/>
  <c r="U428" i="9"/>
  <c r="U429" i="9"/>
  <c r="U430" i="9"/>
  <c r="U431" i="9"/>
  <c r="U432" i="9"/>
  <c r="U433" i="9"/>
  <c r="U434" i="9"/>
  <c r="U435" i="9"/>
  <c r="U436" i="9"/>
  <c r="U437" i="9"/>
  <c r="U438" i="9"/>
  <c r="U439" i="9"/>
  <c r="U440" i="9"/>
  <c r="U441" i="9"/>
  <c r="U442" i="9"/>
  <c r="U443" i="9"/>
  <c r="U444" i="9"/>
  <c r="U445" i="9"/>
  <c r="U446" i="9"/>
  <c r="U447" i="9"/>
  <c r="U448" i="9"/>
  <c r="U449" i="9"/>
  <c r="U450" i="9"/>
  <c r="U451" i="9"/>
  <c r="U452" i="9"/>
  <c r="U453" i="9"/>
  <c r="U454" i="9"/>
  <c r="U455" i="9"/>
  <c r="U456" i="9"/>
  <c r="U457" i="9"/>
  <c r="U458" i="9"/>
  <c r="U459" i="9"/>
  <c r="U460" i="9"/>
  <c r="U461" i="9"/>
  <c r="U462" i="9"/>
  <c r="U463" i="9"/>
  <c r="U464" i="9"/>
  <c r="U465" i="9"/>
  <c r="U466" i="9"/>
  <c r="U467" i="9"/>
  <c r="U468" i="9"/>
  <c r="U469" i="9"/>
  <c r="U470" i="9"/>
  <c r="U471" i="9"/>
  <c r="U472" i="9"/>
  <c r="U473" i="9"/>
  <c r="U474" i="9"/>
  <c r="U475" i="9"/>
  <c r="U476" i="9"/>
  <c r="U477" i="9"/>
  <c r="U478" i="9"/>
  <c r="U479" i="9"/>
  <c r="U480" i="9"/>
  <c r="U481" i="9"/>
  <c r="U482" i="9"/>
  <c r="U483" i="9"/>
  <c r="U484" i="9"/>
  <c r="U485" i="9"/>
  <c r="U486" i="9"/>
  <c r="U487" i="9"/>
  <c r="U488" i="9"/>
  <c r="U489" i="9"/>
  <c r="U490" i="9"/>
  <c r="U491" i="9"/>
  <c r="U492" i="9"/>
  <c r="U493" i="9"/>
  <c r="U494" i="9"/>
  <c r="U495" i="9"/>
  <c r="U496" i="9"/>
  <c r="U497" i="9"/>
  <c r="U498" i="9"/>
  <c r="U499" i="9"/>
  <c r="U500" i="9"/>
  <c r="U501" i="9"/>
  <c r="U502" i="9"/>
  <c r="U503" i="9"/>
  <c r="U504" i="9"/>
  <c r="U505" i="9"/>
  <c r="U506" i="9"/>
  <c r="U507" i="9"/>
  <c r="U508" i="9"/>
  <c r="U509" i="9"/>
  <c r="U510" i="9"/>
  <c r="U511" i="9"/>
  <c r="U512" i="9"/>
  <c r="U513" i="9"/>
  <c r="U514" i="9"/>
  <c r="U515" i="9"/>
  <c r="U516" i="9"/>
  <c r="U517" i="9"/>
  <c r="U518" i="9"/>
  <c r="U519" i="9"/>
  <c r="U520" i="9"/>
  <c r="U521" i="9"/>
  <c r="U522" i="9"/>
  <c r="U523" i="9"/>
  <c r="U524" i="9"/>
  <c r="U525" i="9"/>
  <c r="U526" i="9"/>
  <c r="U527" i="9"/>
  <c r="U528" i="9"/>
  <c r="U529" i="9"/>
  <c r="U530" i="9"/>
  <c r="U531" i="9"/>
  <c r="U532" i="9"/>
  <c r="U533" i="9"/>
  <c r="U534" i="9"/>
  <c r="U535" i="9"/>
  <c r="U536" i="9"/>
  <c r="U537" i="9"/>
  <c r="U538" i="9"/>
  <c r="U539" i="9"/>
  <c r="U540" i="9"/>
  <c r="U541" i="9"/>
  <c r="U542" i="9"/>
  <c r="U543" i="9"/>
  <c r="U544" i="9"/>
  <c r="U545" i="9"/>
  <c r="U546" i="9"/>
  <c r="U547" i="9"/>
  <c r="U548" i="9"/>
  <c r="U549" i="9"/>
  <c r="U550" i="9"/>
  <c r="U551" i="9"/>
  <c r="U552" i="9"/>
  <c r="U553" i="9"/>
  <c r="U554" i="9"/>
  <c r="U555" i="9"/>
  <c r="U556" i="9"/>
  <c r="U557" i="9"/>
  <c r="U558" i="9"/>
  <c r="U559" i="9"/>
  <c r="U560" i="9"/>
  <c r="U561" i="9"/>
  <c r="U562" i="9"/>
  <c r="U563" i="9"/>
  <c r="U564" i="9"/>
  <c r="U565" i="9"/>
  <c r="U566" i="9"/>
  <c r="U567" i="9"/>
  <c r="U568" i="9"/>
  <c r="U569" i="9"/>
  <c r="U570" i="9"/>
  <c r="U571" i="9"/>
  <c r="U572" i="9"/>
  <c r="U573" i="9"/>
  <c r="U574" i="9"/>
  <c r="U575" i="9"/>
  <c r="U576" i="9"/>
  <c r="U577" i="9"/>
  <c r="U578" i="9"/>
  <c r="U579" i="9"/>
  <c r="U580" i="9"/>
  <c r="U581" i="9"/>
  <c r="U582" i="9"/>
  <c r="U583" i="9"/>
  <c r="U584" i="9"/>
  <c r="U585" i="9"/>
  <c r="U586" i="9"/>
  <c r="U587" i="9"/>
  <c r="U588" i="9"/>
  <c r="U589" i="9"/>
  <c r="U590" i="9"/>
  <c r="U591" i="9"/>
  <c r="U592" i="9"/>
  <c r="U593" i="9"/>
  <c r="U594" i="9"/>
  <c r="U595" i="9"/>
  <c r="U596" i="9"/>
  <c r="U597" i="9"/>
  <c r="U598" i="9"/>
  <c r="U599" i="9"/>
  <c r="U600" i="9"/>
  <c r="U601" i="9"/>
  <c r="U602" i="9"/>
  <c r="U603" i="9"/>
  <c r="U604" i="9"/>
  <c r="U605" i="9"/>
  <c r="U606" i="9"/>
  <c r="U607" i="9"/>
  <c r="U608" i="9"/>
  <c r="U609" i="9"/>
  <c r="U610" i="9"/>
  <c r="U611" i="9"/>
  <c r="U612" i="9"/>
  <c r="U613" i="9"/>
  <c r="U614" i="9"/>
  <c r="U615" i="9"/>
  <c r="U616" i="9"/>
  <c r="U617" i="9"/>
  <c r="U618" i="9"/>
  <c r="U619" i="9"/>
  <c r="U620" i="9"/>
  <c r="U621" i="9"/>
  <c r="U622" i="9"/>
  <c r="U623" i="9"/>
  <c r="U624" i="9"/>
  <c r="U625" i="9"/>
  <c r="U626" i="9"/>
  <c r="U627" i="9"/>
  <c r="U628" i="9"/>
  <c r="U629" i="9"/>
  <c r="U630" i="9"/>
  <c r="U631" i="9"/>
  <c r="U632" i="9"/>
  <c r="U633" i="9"/>
  <c r="U634" i="9"/>
  <c r="U635" i="9"/>
  <c r="U636" i="9"/>
  <c r="U637" i="9"/>
  <c r="U638" i="9"/>
  <c r="U639" i="9"/>
  <c r="U640" i="9"/>
  <c r="U641" i="9"/>
  <c r="U642" i="9"/>
  <c r="U643" i="9"/>
  <c r="U644" i="9"/>
  <c r="U645" i="9"/>
  <c r="U646" i="9"/>
  <c r="U647" i="9"/>
  <c r="U648" i="9"/>
  <c r="U649" i="9"/>
  <c r="U650" i="9"/>
  <c r="U651" i="9"/>
  <c r="U652" i="9"/>
  <c r="U653" i="9"/>
  <c r="U654" i="9"/>
  <c r="U655" i="9"/>
  <c r="U656" i="9"/>
  <c r="U657" i="9"/>
  <c r="U658" i="9"/>
  <c r="U659" i="9"/>
  <c r="U660" i="9"/>
  <c r="U661" i="9"/>
  <c r="U662" i="9"/>
  <c r="U663" i="9"/>
  <c r="U664" i="9"/>
  <c r="U665" i="9"/>
  <c r="U666" i="9"/>
  <c r="U667" i="9"/>
  <c r="U668" i="9"/>
  <c r="U669" i="9"/>
  <c r="U670" i="9"/>
  <c r="U671" i="9"/>
  <c r="U672" i="9"/>
  <c r="U673" i="9"/>
  <c r="U674" i="9"/>
  <c r="U675" i="9"/>
  <c r="U676" i="9"/>
  <c r="U677" i="9"/>
  <c r="U678" i="9"/>
  <c r="U679" i="9"/>
  <c r="U680" i="9"/>
  <c r="U681" i="9"/>
  <c r="U682" i="9"/>
  <c r="U683" i="9"/>
  <c r="U684" i="9"/>
  <c r="U685" i="9"/>
  <c r="U686" i="9"/>
  <c r="U687" i="9"/>
  <c r="U688" i="9"/>
  <c r="U689" i="9"/>
  <c r="U690" i="9"/>
  <c r="U691" i="9"/>
  <c r="U692" i="9"/>
  <c r="U693" i="9"/>
  <c r="U694" i="9"/>
  <c r="U695" i="9"/>
  <c r="U696" i="9"/>
  <c r="U697" i="9"/>
  <c r="U698" i="9"/>
  <c r="U699" i="9"/>
  <c r="U700" i="9"/>
  <c r="U701" i="9"/>
  <c r="U702" i="9"/>
  <c r="U703" i="9"/>
  <c r="U704" i="9"/>
  <c r="U705" i="9"/>
  <c r="U706" i="9"/>
  <c r="U707" i="9"/>
  <c r="U708" i="9"/>
  <c r="U709" i="9"/>
  <c r="U710" i="9"/>
  <c r="U711" i="9"/>
  <c r="U712" i="9"/>
  <c r="U713" i="9"/>
  <c r="U714" i="9"/>
  <c r="U715" i="9"/>
  <c r="U716" i="9"/>
  <c r="U717" i="9"/>
  <c r="U718" i="9"/>
  <c r="U719" i="9"/>
  <c r="U720" i="9"/>
  <c r="U721" i="9"/>
  <c r="U722" i="9"/>
  <c r="U723" i="9"/>
  <c r="U724" i="9"/>
  <c r="U725" i="9"/>
  <c r="U726" i="9"/>
  <c r="U727" i="9"/>
  <c r="U728" i="9"/>
  <c r="U729" i="9"/>
  <c r="U730" i="9"/>
  <c r="U731" i="9"/>
  <c r="U732" i="9"/>
  <c r="U733" i="9"/>
  <c r="U734" i="9"/>
  <c r="U735" i="9"/>
  <c r="U736" i="9"/>
  <c r="U737" i="9"/>
  <c r="U738" i="9"/>
  <c r="U739" i="9"/>
  <c r="U740" i="9"/>
  <c r="U741" i="9"/>
  <c r="U742" i="9"/>
  <c r="U743" i="9"/>
  <c r="U744" i="9"/>
  <c r="U745" i="9"/>
  <c r="U746" i="9"/>
  <c r="U747" i="9"/>
  <c r="U748" i="9"/>
  <c r="U749" i="9"/>
  <c r="U750" i="9"/>
  <c r="U751" i="9"/>
  <c r="U752" i="9"/>
  <c r="U753" i="9"/>
  <c r="U754" i="9"/>
  <c r="U755" i="9"/>
  <c r="U756" i="9"/>
  <c r="U757" i="9"/>
  <c r="U758" i="9"/>
  <c r="U759" i="9"/>
  <c r="U760" i="9"/>
  <c r="U761" i="9"/>
  <c r="U762" i="9"/>
  <c r="U763" i="9"/>
  <c r="U764" i="9"/>
  <c r="U765" i="9"/>
  <c r="U766" i="9"/>
  <c r="U767" i="9"/>
  <c r="U768" i="9"/>
  <c r="U769" i="9"/>
  <c r="U770" i="9"/>
  <c r="U771" i="9"/>
  <c r="U772" i="9"/>
  <c r="U773" i="9"/>
  <c r="U774" i="9"/>
  <c r="U775" i="9"/>
  <c r="U776" i="9"/>
  <c r="U777" i="9"/>
  <c r="U778" i="9"/>
  <c r="U779" i="9"/>
  <c r="U780" i="9"/>
  <c r="U781" i="9"/>
  <c r="U782" i="9"/>
  <c r="U783" i="9"/>
  <c r="U784" i="9"/>
  <c r="U785" i="9"/>
  <c r="U786" i="9"/>
  <c r="U787" i="9"/>
  <c r="U788" i="9"/>
  <c r="U789" i="9"/>
  <c r="U790" i="9"/>
  <c r="U791" i="9"/>
  <c r="U792" i="9"/>
  <c r="U793" i="9"/>
  <c r="U794" i="9"/>
  <c r="U795" i="9"/>
  <c r="U796" i="9"/>
  <c r="U797" i="9"/>
  <c r="U798" i="9"/>
  <c r="U799" i="9"/>
  <c r="U800" i="9"/>
  <c r="U801" i="9"/>
  <c r="U802" i="9"/>
  <c r="U803" i="9"/>
  <c r="U804" i="9"/>
  <c r="U805" i="9"/>
  <c r="U806" i="9"/>
  <c r="U807" i="9"/>
  <c r="U808" i="9"/>
  <c r="U809" i="9"/>
  <c r="U810" i="9"/>
  <c r="U811" i="9"/>
  <c r="U812" i="9"/>
  <c r="U813" i="9"/>
  <c r="U814" i="9"/>
  <c r="U815" i="9"/>
  <c r="U816" i="9"/>
  <c r="U817" i="9"/>
  <c r="U818" i="9"/>
  <c r="U819" i="9"/>
  <c r="U820" i="9"/>
  <c r="U821" i="9"/>
  <c r="U822" i="9"/>
  <c r="U823" i="9"/>
  <c r="U824" i="9"/>
  <c r="U825" i="9"/>
  <c r="U826" i="9"/>
  <c r="U827" i="9"/>
  <c r="U828" i="9"/>
  <c r="U829" i="9"/>
  <c r="U830" i="9"/>
  <c r="U831" i="9"/>
  <c r="U832" i="9"/>
  <c r="U833" i="9"/>
  <c r="U834" i="9"/>
  <c r="U835" i="9"/>
  <c r="U836" i="9"/>
  <c r="U837" i="9"/>
  <c r="U838" i="9"/>
  <c r="U839" i="9"/>
  <c r="U840" i="9"/>
  <c r="U841" i="9"/>
  <c r="U842" i="9"/>
  <c r="U843" i="9"/>
  <c r="U844" i="9"/>
  <c r="U845" i="9"/>
  <c r="U846" i="9"/>
  <c r="U847" i="9"/>
  <c r="U848" i="9"/>
  <c r="U849" i="9"/>
  <c r="U850" i="9"/>
  <c r="U851" i="9"/>
  <c r="U852" i="9"/>
  <c r="U853" i="9"/>
  <c r="U854" i="9"/>
  <c r="U855" i="9"/>
  <c r="U856" i="9"/>
  <c r="U857" i="9"/>
  <c r="U858" i="9"/>
  <c r="U859" i="9"/>
  <c r="U860" i="9"/>
  <c r="U861" i="9"/>
  <c r="U862" i="9"/>
  <c r="U863" i="9"/>
  <c r="U864" i="9"/>
  <c r="U865" i="9"/>
  <c r="U866" i="9"/>
  <c r="U867" i="9"/>
  <c r="U868" i="9"/>
  <c r="U869" i="9"/>
  <c r="U870" i="9"/>
  <c r="U871" i="9"/>
  <c r="U872" i="9"/>
  <c r="U873" i="9"/>
  <c r="U874" i="9"/>
  <c r="U875" i="9"/>
  <c r="U876" i="9"/>
  <c r="U877" i="9"/>
  <c r="U878" i="9"/>
  <c r="U879" i="9"/>
  <c r="U880" i="9"/>
  <c r="U881" i="9"/>
  <c r="U882" i="9"/>
  <c r="U883" i="9"/>
  <c r="U884" i="9"/>
  <c r="U885" i="9"/>
  <c r="U886" i="9"/>
  <c r="U887" i="9"/>
  <c r="U888" i="9"/>
  <c r="U889" i="9"/>
  <c r="U890" i="9"/>
  <c r="U891" i="9"/>
  <c r="U892" i="9"/>
  <c r="U893" i="9"/>
  <c r="U894" i="9"/>
  <c r="U895" i="9"/>
  <c r="U896" i="9"/>
  <c r="U897" i="9"/>
  <c r="U898" i="9"/>
  <c r="U899" i="9"/>
  <c r="U900" i="9"/>
  <c r="U901" i="9"/>
  <c r="U902" i="9"/>
  <c r="U903" i="9"/>
  <c r="U904" i="9"/>
  <c r="U905" i="9"/>
  <c r="U906" i="9"/>
  <c r="U907" i="9"/>
  <c r="U908" i="9"/>
  <c r="U909" i="9"/>
  <c r="U910" i="9"/>
  <c r="U911" i="9"/>
  <c r="U912" i="9"/>
  <c r="U913" i="9"/>
  <c r="U914" i="9"/>
  <c r="U915" i="9"/>
  <c r="U916" i="9"/>
  <c r="U917" i="9"/>
  <c r="U918" i="9"/>
  <c r="U919" i="9"/>
  <c r="U920" i="9"/>
  <c r="U921" i="9"/>
  <c r="U922" i="9"/>
  <c r="U923" i="9"/>
  <c r="U924" i="9"/>
  <c r="U925" i="9"/>
  <c r="U926" i="9"/>
  <c r="U927" i="9"/>
  <c r="U928" i="9"/>
  <c r="U929" i="9"/>
  <c r="U930" i="9"/>
  <c r="U931" i="9"/>
  <c r="U932" i="9"/>
  <c r="U933" i="9"/>
  <c r="U934" i="9"/>
  <c r="U935" i="9"/>
  <c r="U936" i="9"/>
  <c r="U937" i="9"/>
  <c r="U938" i="9"/>
  <c r="U939" i="9"/>
  <c r="U940" i="9"/>
  <c r="U941" i="9"/>
  <c r="U942" i="9"/>
  <c r="U943" i="9"/>
  <c r="U944" i="9"/>
  <c r="U945" i="9"/>
  <c r="U946" i="9"/>
  <c r="U947" i="9"/>
  <c r="U948" i="9"/>
  <c r="U949" i="9"/>
  <c r="U950" i="9"/>
  <c r="U951" i="9"/>
  <c r="U952" i="9"/>
  <c r="U953" i="9"/>
  <c r="U954" i="9"/>
  <c r="U955" i="9"/>
  <c r="U956" i="9"/>
  <c r="U957" i="9"/>
  <c r="U958" i="9"/>
  <c r="U959" i="9"/>
  <c r="U960" i="9"/>
  <c r="U961" i="9"/>
  <c r="U962" i="9"/>
  <c r="U963" i="9"/>
  <c r="U964" i="9"/>
  <c r="U965" i="9"/>
  <c r="U966" i="9"/>
  <c r="U967" i="9"/>
  <c r="U968" i="9"/>
  <c r="U969" i="9"/>
  <c r="U970" i="9"/>
  <c r="U971" i="9"/>
  <c r="U972" i="9"/>
  <c r="U973" i="9"/>
  <c r="U974" i="9"/>
  <c r="U975" i="9"/>
  <c r="U976" i="9"/>
  <c r="U977" i="9"/>
  <c r="U978" i="9"/>
  <c r="U979" i="9"/>
  <c r="U980" i="9"/>
  <c r="U981" i="9"/>
  <c r="U982" i="9"/>
  <c r="U983" i="9"/>
  <c r="U984" i="9"/>
  <c r="U985" i="9"/>
  <c r="U986" i="9"/>
  <c r="U987" i="9"/>
  <c r="U988" i="9"/>
  <c r="U989" i="9"/>
  <c r="U990" i="9"/>
  <c r="U991" i="9"/>
  <c r="U992" i="9"/>
  <c r="U993" i="9"/>
  <c r="U994" i="9"/>
  <c r="U995" i="9"/>
  <c r="U996" i="9"/>
  <c r="U997" i="9"/>
  <c r="U998" i="9"/>
  <c r="U999" i="9"/>
  <c r="U1000" i="9"/>
  <c r="U1001" i="9"/>
  <c r="U1002" i="9"/>
  <c r="U1003" i="9"/>
  <c r="U1004" i="9"/>
  <c r="U1005" i="9"/>
  <c r="U1006" i="9"/>
  <c r="U1007" i="9"/>
  <c r="U1008" i="9"/>
  <c r="U1009" i="9"/>
  <c r="U1010" i="9"/>
  <c r="U1011" i="9"/>
  <c r="U1012" i="9"/>
  <c r="U1013" i="9"/>
  <c r="U1014" i="9"/>
  <c r="U1015" i="9"/>
  <c r="U1016" i="9"/>
  <c r="U1017" i="9"/>
  <c r="U1018" i="9"/>
  <c r="U1019" i="9"/>
  <c r="U1020" i="9"/>
  <c r="U1021" i="9"/>
  <c r="U1022" i="9"/>
  <c r="U1023" i="9"/>
  <c r="U1024" i="9"/>
  <c r="U1025" i="9"/>
  <c r="U1026" i="9"/>
  <c r="U1027" i="9"/>
  <c r="U1028" i="9"/>
  <c r="U1029" i="9"/>
  <c r="U1030" i="9"/>
  <c r="U1031" i="9"/>
  <c r="U1032" i="9"/>
  <c r="U1033" i="9"/>
  <c r="U1034" i="9"/>
  <c r="U1035" i="9"/>
  <c r="U1036" i="9"/>
  <c r="U1037" i="9"/>
  <c r="U1038" i="9"/>
  <c r="U1039" i="9"/>
  <c r="U1040" i="9"/>
  <c r="U1041" i="9"/>
  <c r="U1042" i="9"/>
  <c r="U1043" i="9"/>
  <c r="U1044" i="9"/>
  <c r="U1045" i="9"/>
  <c r="U1046" i="9"/>
  <c r="U1047" i="9"/>
  <c r="U1048" i="9"/>
  <c r="U1049" i="9"/>
  <c r="U1050" i="9"/>
  <c r="U1051" i="9"/>
  <c r="U1052" i="9"/>
  <c r="U1053" i="9"/>
  <c r="U1054" i="9"/>
  <c r="U1055" i="9"/>
  <c r="U1056" i="9"/>
  <c r="U1057" i="9"/>
  <c r="U1058" i="9"/>
  <c r="U1059" i="9"/>
  <c r="U1060" i="9"/>
  <c r="U1061" i="9"/>
  <c r="U1062" i="9"/>
  <c r="U1063" i="9"/>
  <c r="U1064" i="9"/>
  <c r="U1065" i="9"/>
  <c r="U1066" i="9"/>
  <c r="U1067" i="9"/>
  <c r="U1068" i="9"/>
  <c r="U1069" i="9"/>
  <c r="U1070" i="9"/>
  <c r="U1071" i="9"/>
  <c r="U1072" i="9"/>
  <c r="U1073" i="9"/>
  <c r="U1074" i="9"/>
  <c r="U1075" i="9"/>
  <c r="U1076" i="9"/>
  <c r="U1077" i="9"/>
  <c r="U1078" i="9"/>
  <c r="U1079" i="9"/>
  <c r="U1080" i="9"/>
  <c r="U1081" i="9"/>
  <c r="U1082" i="9"/>
  <c r="U1083" i="9"/>
  <c r="U1084" i="9"/>
  <c r="U1085" i="9"/>
  <c r="U1086" i="9"/>
  <c r="U1087" i="9"/>
  <c r="U1088" i="9"/>
  <c r="U1089" i="9"/>
  <c r="U1090" i="9"/>
  <c r="U1091" i="9"/>
  <c r="U1092" i="9"/>
  <c r="U1093" i="9"/>
  <c r="U1094" i="9"/>
  <c r="U1095" i="9"/>
  <c r="U1096" i="9"/>
  <c r="U1097" i="9"/>
  <c r="U1098" i="9"/>
  <c r="U1099" i="9"/>
  <c r="U1100" i="9"/>
  <c r="U1101" i="9"/>
  <c r="U1102" i="9"/>
  <c r="U1103" i="9"/>
  <c r="U1104" i="9"/>
  <c r="U1105" i="9"/>
  <c r="U1106" i="9"/>
  <c r="U1107" i="9"/>
  <c r="U1108" i="9"/>
  <c r="U1109" i="9"/>
  <c r="U1110" i="9"/>
  <c r="U1111" i="9"/>
  <c r="U1112" i="9"/>
  <c r="U1113" i="9"/>
  <c r="U1114" i="9"/>
  <c r="U1115" i="9"/>
  <c r="U1116" i="9"/>
  <c r="U1117" i="9"/>
  <c r="U1118" i="9"/>
  <c r="U1119" i="9"/>
  <c r="U1120" i="9"/>
  <c r="U1121" i="9"/>
  <c r="U1122" i="9"/>
  <c r="U1123" i="9"/>
  <c r="U1124" i="9"/>
  <c r="U1125" i="9"/>
  <c r="U1126" i="9"/>
  <c r="U1127" i="9"/>
  <c r="U1128" i="9"/>
  <c r="U1129" i="9"/>
  <c r="U1130" i="9"/>
  <c r="U1131" i="9"/>
  <c r="U1132" i="9"/>
  <c r="U1133" i="9"/>
  <c r="U1134" i="9"/>
  <c r="U1135" i="9"/>
  <c r="U1136" i="9"/>
  <c r="U1137" i="9"/>
  <c r="U1138" i="9"/>
  <c r="U1139" i="9"/>
  <c r="U1140" i="9"/>
  <c r="U1141" i="9"/>
  <c r="U1142" i="9"/>
  <c r="U1143" i="9"/>
  <c r="U1144" i="9"/>
  <c r="U1145" i="9"/>
  <c r="U1146" i="9"/>
  <c r="U1147" i="9"/>
  <c r="U1148" i="9"/>
  <c r="U1149" i="9"/>
  <c r="U1150" i="9"/>
  <c r="U1151" i="9"/>
  <c r="U1152" i="9"/>
  <c r="U1153" i="9"/>
  <c r="U1154" i="9"/>
  <c r="U1155" i="9"/>
  <c r="U1156" i="9"/>
  <c r="U1157" i="9"/>
  <c r="U1158" i="9"/>
  <c r="U1159" i="9"/>
  <c r="U1160" i="9"/>
  <c r="U1161" i="9"/>
  <c r="U1162" i="9"/>
  <c r="U1163" i="9"/>
  <c r="U1164" i="9"/>
  <c r="U1165" i="9"/>
  <c r="U1166" i="9"/>
  <c r="U1167" i="9"/>
  <c r="U1168" i="9"/>
  <c r="U1169" i="9"/>
  <c r="U1170" i="9"/>
  <c r="U1171" i="9"/>
  <c r="U1172" i="9"/>
  <c r="U1173" i="9"/>
  <c r="U1174" i="9"/>
  <c r="U1175" i="9"/>
  <c r="U1176" i="9"/>
  <c r="U1177" i="9"/>
  <c r="U1178" i="9"/>
  <c r="U1179" i="9"/>
  <c r="U1180" i="9"/>
  <c r="U1181" i="9"/>
  <c r="U1182" i="9"/>
  <c r="U1183" i="9"/>
  <c r="U1184" i="9"/>
  <c r="U1185" i="9"/>
  <c r="U1186" i="9"/>
  <c r="U1187" i="9"/>
  <c r="U1188" i="9"/>
  <c r="U1189" i="9"/>
  <c r="U1190" i="9"/>
  <c r="U1191" i="9"/>
  <c r="U1192" i="9"/>
  <c r="U1193" i="9"/>
  <c r="U1194" i="9"/>
  <c r="U1195" i="9"/>
  <c r="U1196" i="9"/>
  <c r="U1197" i="9"/>
  <c r="U1198" i="9"/>
  <c r="U1199" i="9"/>
  <c r="U1200" i="9"/>
  <c r="U1201" i="9"/>
  <c r="U1202" i="9"/>
  <c r="U1203" i="9"/>
  <c r="U1204" i="9"/>
  <c r="U1205" i="9"/>
  <c r="U1206" i="9"/>
  <c r="U1207" i="9"/>
  <c r="U1208" i="9"/>
  <c r="U1209" i="9"/>
  <c r="U1210" i="9"/>
  <c r="U1211" i="9"/>
  <c r="U1212" i="9"/>
  <c r="U1213" i="9"/>
  <c r="U1214" i="9"/>
  <c r="U1215" i="9"/>
  <c r="U1216" i="9"/>
  <c r="U1217" i="9"/>
  <c r="U1218" i="9"/>
  <c r="U1219" i="9"/>
  <c r="U1220" i="9"/>
  <c r="U1221" i="9"/>
  <c r="U1222" i="9"/>
  <c r="U1223" i="9"/>
  <c r="U1224" i="9"/>
  <c r="U1225" i="9"/>
  <c r="U1226" i="9"/>
  <c r="U1227" i="9"/>
  <c r="U1228" i="9"/>
  <c r="U1229" i="9"/>
  <c r="U1230" i="9"/>
  <c r="U1231" i="9"/>
  <c r="U1232" i="9"/>
  <c r="U1233" i="9"/>
  <c r="U1234" i="9"/>
  <c r="U1235" i="9"/>
  <c r="U1236" i="9"/>
  <c r="U1237" i="9"/>
  <c r="U1238" i="9"/>
  <c r="U1239" i="9"/>
  <c r="U1240" i="9"/>
  <c r="U1241" i="9"/>
  <c r="U1242" i="9"/>
  <c r="U1243" i="9"/>
  <c r="U1244" i="9"/>
  <c r="U1245" i="9"/>
  <c r="U1246" i="9"/>
  <c r="U1247" i="9"/>
  <c r="U1248" i="9"/>
  <c r="U1249" i="9"/>
  <c r="U1250" i="9"/>
  <c r="U1251" i="9"/>
  <c r="U1252" i="9"/>
  <c r="U1253" i="9"/>
  <c r="U1254" i="9"/>
  <c r="U1255" i="9"/>
  <c r="U1256" i="9"/>
  <c r="U1257" i="9"/>
  <c r="U1258" i="9"/>
  <c r="U1259" i="9"/>
  <c r="U1260" i="9"/>
  <c r="U1261" i="9"/>
  <c r="U1262" i="9"/>
  <c r="U1263" i="9"/>
  <c r="U1264" i="9"/>
  <c r="U1265" i="9"/>
  <c r="U1266" i="9"/>
  <c r="U1267" i="9"/>
  <c r="U1268" i="9"/>
  <c r="U1269" i="9"/>
  <c r="U1270" i="9"/>
  <c r="U1271" i="9"/>
  <c r="U1272" i="9"/>
  <c r="U1273" i="9"/>
  <c r="U1274" i="9"/>
  <c r="U1275" i="9"/>
  <c r="U1276" i="9"/>
  <c r="U1277" i="9"/>
  <c r="U1278" i="9"/>
  <c r="U1279" i="9"/>
  <c r="U1280" i="9"/>
  <c r="U1281" i="9"/>
  <c r="U1282" i="9"/>
  <c r="U1283" i="9"/>
  <c r="U1284" i="9"/>
  <c r="U1285" i="9"/>
  <c r="U1286" i="9"/>
  <c r="U1287" i="9"/>
  <c r="U1288" i="9"/>
  <c r="U1289" i="9"/>
  <c r="U1290" i="9"/>
  <c r="U1291" i="9"/>
  <c r="U1292" i="9"/>
  <c r="U1293" i="9"/>
  <c r="U1294" i="9"/>
  <c r="U1295" i="9"/>
  <c r="U1296" i="9"/>
  <c r="U1297" i="9"/>
  <c r="U1298" i="9"/>
  <c r="U1299" i="9"/>
  <c r="U1300" i="9"/>
  <c r="U1301" i="9"/>
  <c r="U1302" i="9"/>
  <c r="U1303" i="9"/>
  <c r="U1304" i="9"/>
  <c r="U1305" i="9"/>
  <c r="U1306" i="9"/>
  <c r="U1307" i="9"/>
  <c r="U1308" i="9"/>
  <c r="U1309" i="9"/>
  <c r="U1310" i="9"/>
  <c r="U1311" i="9"/>
  <c r="U1312" i="9"/>
  <c r="U1313" i="9"/>
  <c r="U1314" i="9"/>
  <c r="U1315" i="9"/>
  <c r="U1316" i="9"/>
  <c r="U1317" i="9"/>
  <c r="U1318" i="9"/>
  <c r="U1319" i="9"/>
  <c r="U1320" i="9"/>
  <c r="U1321" i="9"/>
  <c r="U1322" i="9"/>
  <c r="U1323" i="9"/>
  <c r="U1324" i="9"/>
  <c r="U1325" i="9"/>
  <c r="U1326" i="9"/>
  <c r="U1327" i="9"/>
  <c r="U1328" i="9"/>
  <c r="U1329" i="9"/>
  <c r="U1330" i="9"/>
  <c r="U1331" i="9"/>
  <c r="U1332" i="9"/>
  <c r="U1333" i="9"/>
  <c r="U1334" i="9"/>
  <c r="U1335" i="9"/>
  <c r="U1336" i="9"/>
  <c r="U1337" i="9"/>
  <c r="U1338" i="9"/>
  <c r="U1339" i="9"/>
  <c r="U1340" i="9"/>
  <c r="U1341" i="9"/>
  <c r="U1342" i="9"/>
  <c r="U1343" i="9"/>
  <c r="U1344" i="9"/>
  <c r="U1345" i="9"/>
  <c r="U1346" i="9"/>
  <c r="U1347" i="9"/>
  <c r="U1348" i="9"/>
  <c r="U1349" i="9"/>
  <c r="U1350" i="9"/>
  <c r="U1351" i="9"/>
  <c r="U1352" i="9"/>
  <c r="U1353" i="9"/>
  <c r="U1354" i="9"/>
  <c r="U1355" i="9"/>
  <c r="U1356" i="9"/>
  <c r="U1357" i="9"/>
  <c r="U1358" i="9"/>
  <c r="U1359" i="9"/>
  <c r="U1360" i="9"/>
  <c r="U1361" i="9"/>
  <c r="U1362" i="9"/>
  <c r="U1363" i="9"/>
  <c r="U1364" i="9"/>
  <c r="U1365" i="9"/>
  <c r="U1366" i="9"/>
  <c r="U1367" i="9"/>
  <c r="U1368" i="9"/>
  <c r="U1369" i="9"/>
  <c r="U1370" i="9"/>
  <c r="U1371" i="9"/>
  <c r="U1372" i="9"/>
  <c r="U1373" i="9"/>
  <c r="U1374" i="9"/>
  <c r="U1375" i="9"/>
  <c r="U1376" i="9"/>
  <c r="U1377" i="9"/>
  <c r="U1378" i="9"/>
  <c r="U1379" i="9"/>
  <c r="U1380" i="9"/>
  <c r="U1381" i="9"/>
  <c r="U1382" i="9"/>
  <c r="U1383" i="9"/>
  <c r="U1384" i="9"/>
  <c r="U1385" i="9"/>
  <c r="U1386" i="9"/>
  <c r="U1387" i="9"/>
  <c r="U1388" i="9"/>
  <c r="U1389" i="9"/>
  <c r="U1390" i="9"/>
  <c r="U1391" i="9"/>
  <c r="U1392" i="9"/>
  <c r="U1393" i="9"/>
  <c r="U1394" i="9"/>
  <c r="U1395" i="9"/>
  <c r="U1396" i="9"/>
  <c r="U1397" i="9"/>
  <c r="U1398" i="9"/>
  <c r="U1399" i="9"/>
  <c r="U1400" i="9"/>
  <c r="U1401" i="9"/>
  <c r="U1402" i="9"/>
  <c r="U1403" i="9"/>
  <c r="U1404" i="9"/>
  <c r="U1405" i="9"/>
  <c r="U1406" i="9"/>
  <c r="U1407" i="9"/>
  <c r="U1408" i="9"/>
  <c r="U1409" i="9"/>
  <c r="U1410" i="9"/>
  <c r="U1411" i="9"/>
  <c r="U1412" i="9"/>
  <c r="U1413" i="9"/>
  <c r="U1414" i="9"/>
  <c r="U1415" i="9"/>
  <c r="U1416" i="9"/>
  <c r="U1417" i="9"/>
  <c r="U1418" i="9"/>
  <c r="U1419" i="9"/>
  <c r="U1420" i="9"/>
  <c r="U1421" i="9"/>
  <c r="U1422" i="9"/>
  <c r="U1423" i="9"/>
  <c r="U1424" i="9"/>
  <c r="U1425" i="9"/>
  <c r="U1426" i="9"/>
  <c r="U1427" i="9"/>
  <c r="U1428" i="9"/>
  <c r="U1429" i="9"/>
  <c r="U1430" i="9"/>
  <c r="U1431" i="9"/>
  <c r="U1432" i="9"/>
  <c r="U1433" i="9"/>
  <c r="U1434" i="9"/>
  <c r="U1435" i="9"/>
  <c r="U1436" i="9"/>
  <c r="U1437" i="9"/>
  <c r="U1438" i="9"/>
  <c r="U1439" i="9"/>
  <c r="U1440" i="9"/>
  <c r="U1441" i="9"/>
  <c r="U1442" i="9"/>
  <c r="U1443" i="9"/>
  <c r="U1444" i="9"/>
  <c r="U1445" i="9"/>
  <c r="U1446" i="9"/>
  <c r="U1447" i="9"/>
  <c r="U1448" i="9"/>
  <c r="U1449" i="9"/>
  <c r="U1450" i="9"/>
  <c r="U1451" i="9"/>
  <c r="U1452" i="9"/>
  <c r="U1453" i="9"/>
  <c r="U1454" i="9"/>
  <c r="U1455" i="9"/>
  <c r="U1456" i="9"/>
  <c r="U1457" i="9"/>
  <c r="U1458" i="9"/>
  <c r="U1459" i="9"/>
  <c r="U1460" i="9"/>
  <c r="U1461" i="9"/>
  <c r="U1462" i="9"/>
  <c r="U1463" i="9"/>
  <c r="U1464" i="9"/>
  <c r="U1465" i="9"/>
  <c r="U1466" i="9"/>
  <c r="U1467" i="9"/>
  <c r="U1468" i="9"/>
  <c r="U1469" i="9"/>
  <c r="U1470" i="9"/>
  <c r="U1471" i="9"/>
  <c r="U1472" i="9"/>
  <c r="U1473" i="9"/>
  <c r="U1474" i="9"/>
  <c r="U1475" i="9"/>
  <c r="U1476" i="9"/>
  <c r="U1477" i="9"/>
  <c r="U1478" i="9"/>
  <c r="U1479" i="9"/>
  <c r="U1480" i="9"/>
  <c r="U1481" i="9"/>
  <c r="U1482" i="9"/>
  <c r="U1483" i="9"/>
  <c r="U1484" i="9"/>
  <c r="U1485" i="9"/>
  <c r="U1486" i="9"/>
  <c r="U1487" i="9"/>
  <c r="U1488" i="9"/>
  <c r="U1489" i="9"/>
  <c r="U1490" i="9"/>
  <c r="U1491" i="9"/>
  <c r="U1492" i="9"/>
  <c r="U1493" i="9"/>
  <c r="U1494" i="9"/>
  <c r="U1495" i="9"/>
  <c r="U1496" i="9"/>
  <c r="U1497" i="9"/>
  <c r="U1498" i="9"/>
  <c r="U1499" i="9"/>
  <c r="U1500" i="9"/>
  <c r="U1501" i="9"/>
  <c r="U1502" i="9"/>
  <c r="U1503" i="9"/>
  <c r="U1504" i="9"/>
  <c r="U1505" i="9"/>
  <c r="U1506" i="9"/>
  <c r="U1507" i="9"/>
  <c r="U1508" i="9"/>
  <c r="U1509" i="9"/>
  <c r="U1510" i="9"/>
  <c r="U1511" i="9"/>
  <c r="U1512" i="9"/>
  <c r="U1513" i="9"/>
  <c r="U1514" i="9"/>
  <c r="U1515" i="9"/>
  <c r="U1516" i="9"/>
  <c r="U1517" i="9"/>
  <c r="U1518" i="9"/>
  <c r="U1519" i="9"/>
  <c r="U1520" i="9"/>
  <c r="U1521" i="9"/>
  <c r="U1522" i="9"/>
  <c r="U1523" i="9"/>
  <c r="U1524" i="9"/>
  <c r="U1525" i="9"/>
  <c r="U1526" i="9"/>
  <c r="U1527" i="9"/>
  <c r="U1528" i="9"/>
  <c r="U1529" i="9"/>
  <c r="U1530" i="9"/>
  <c r="U1531" i="9"/>
  <c r="U1532" i="9"/>
  <c r="U1533" i="9"/>
  <c r="U1534" i="9"/>
  <c r="U1535" i="9"/>
  <c r="U1536" i="9"/>
  <c r="U1537" i="9"/>
  <c r="U1538" i="9"/>
  <c r="U1539" i="9"/>
  <c r="U1540" i="9"/>
  <c r="U1541" i="9"/>
  <c r="U1542" i="9"/>
  <c r="U1543" i="9"/>
  <c r="U1544" i="9"/>
  <c r="U1545" i="9"/>
  <c r="U1546" i="9"/>
  <c r="U1547" i="9"/>
  <c r="U1548" i="9"/>
  <c r="U1549" i="9"/>
  <c r="U1550" i="9"/>
  <c r="U1551" i="9"/>
  <c r="U1552" i="9"/>
  <c r="U1553" i="9"/>
  <c r="U1554" i="9"/>
  <c r="U1555" i="9"/>
  <c r="U1556" i="9"/>
  <c r="U1557" i="9"/>
  <c r="U1558" i="9"/>
  <c r="U1559" i="9"/>
  <c r="U1560" i="9"/>
  <c r="U1561" i="9"/>
  <c r="U1562" i="9"/>
  <c r="U1563" i="9"/>
  <c r="U1564" i="9"/>
  <c r="U1565" i="9"/>
  <c r="U1566" i="9"/>
  <c r="U1567" i="9"/>
  <c r="U1568" i="9"/>
  <c r="U1569" i="9"/>
  <c r="U1570" i="9"/>
  <c r="U1571" i="9"/>
  <c r="U1572" i="9"/>
  <c r="U1573" i="9"/>
  <c r="U1574" i="9"/>
  <c r="U1575" i="9"/>
  <c r="U1576" i="9"/>
  <c r="U1577" i="9"/>
  <c r="U1578" i="9"/>
  <c r="U1579" i="9"/>
  <c r="U1580" i="9"/>
  <c r="U1581" i="9"/>
  <c r="U1582" i="9"/>
  <c r="U1583" i="9"/>
  <c r="U1584" i="9"/>
  <c r="U1585" i="9"/>
  <c r="U1586" i="9"/>
  <c r="U1587" i="9"/>
  <c r="U1588" i="9"/>
  <c r="U1589" i="9"/>
  <c r="U1590" i="9"/>
  <c r="U1591" i="9"/>
  <c r="U1592" i="9"/>
  <c r="U1593" i="9"/>
  <c r="U1594" i="9"/>
  <c r="U1595" i="9"/>
  <c r="U1596" i="9"/>
  <c r="U1597" i="9"/>
  <c r="U1598" i="9"/>
  <c r="U1599" i="9"/>
  <c r="U1600" i="9"/>
  <c r="U1601" i="9"/>
  <c r="U1602" i="9"/>
  <c r="U1603" i="9"/>
  <c r="U1604" i="9"/>
  <c r="U1605" i="9"/>
  <c r="U1606" i="9"/>
  <c r="U1607" i="9"/>
  <c r="U1608" i="9"/>
  <c r="U1609" i="9"/>
  <c r="U1610" i="9"/>
  <c r="U1611" i="9"/>
  <c r="U1612" i="9"/>
  <c r="U1613" i="9"/>
  <c r="U1614" i="9"/>
  <c r="U1615" i="9"/>
  <c r="U1616" i="9"/>
  <c r="U1617" i="9"/>
  <c r="U1618" i="9"/>
  <c r="U1619" i="9"/>
  <c r="U1620" i="9"/>
  <c r="U1621" i="9"/>
  <c r="U1622" i="9"/>
  <c r="U1623" i="9"/>
  <c r="U1624" i="9"/>
  <c r="U1625" i="9"/>
  <c r="U1626" i="9"/>
  <c r="U1627" i="9"/>
  <c r="U1628" i="9"/>
  <c r="U1629" i="9"/>
  <c r="U1630" i="9"/>
  <c r="U1631" i="9"/>
  <c r="U1632" i="9"/>
  <c r="U1633" i="9"/>
  <c r="U1634" i="9"/>
  <c r="U1635" i="9"/>
  <c r="U1636" i="9"/>
  <c r="U1637" i="9"/>
  <c r="U1638" i="9"/>
  <c r="U1639" i="9"/>
  <c r="U1640" i="9"/>
  <c r="U1641" i="9"/>
  <c r="U1642" i="9"/>
  <c r="U1643" i="9"/>
  <c r="U1644" i="9"/>
  <c r="U1645" i="9"/>
  <c r="U1646" i="9"/>
  <c r="U1647" i="9"/>
  <c r="U1648" i="9"/>
  <c r="U1649" i="9"/>
  <c r="U1650" i="9"/>
  <c r="U1651" i="9"/>
  <c r="U1652" i="9"/>
  <c r="U1653" i="9"/>
  <c r="U1654" i="9"/>
  <c r="U1655" i="9"/>
  <c r="U1656" i="9"/>
  <c r="U1657" i="9"/>
  <c r="U1658" i="9"/>
  <c r="U1659" i="9"/>
  <c r="U1660" i="9"/>
  <c r="U1661" i="9"/>
  <c r="U1662" i="9"/>
  <c r="U1663" i="9"/>
  <c r="U1664" i="9"/>
  <c r="U1665" i="9"/>
  <c r="U1666" i="9"/>
  <c r="U1667" i="9"/>
  <c r="U1668" i="9"/>
  <c r="U1669" i="9"/>
  <c r="U1670" i="9"/>
  <c r="U1671" i="9"/>
  <c r="U1672" i="9"/>
  <c r="U1673" i="9"/>
  <c r="U1674" i="9"/>
  <c r="U1675" i="9"/>
  <c r="U1676" i="9"/>
  <c r="U1677" i="9"/>
  <c r="U1678" i="9"/>
  <c r="U1679" i="9"/>
  <c r="U1680" i="9"/>
  <c r="U1681" i="9"/>
  <c r="U1682" i="9"/>
  <c r="U1683" i="9"/>
  <c r="U1684" i="9"/>
  <c r="U1685" i="9"/>
  <c r="U1686" i="9"/>
  <c r="U1687" i="9"/>
  <c r="U1688" i="9"/>
  <c r="U1689" i="9"/>
  <c r="U1690" i="9"/>
  <c r="U1691" i="9"/>
  <c r="U1692" i="9"/>
  <c r="U1693" i="9"/>
  <c r="U1694" i="9"/>
  <c r="U1695" i="9"/>
  <c r="U1696" i="9"/>
  <c r="U1697" i="9"/>
  <c r="U1698" i="9"/>
  <c r="U1699" i="9"/>
  <c r="U1700" i="9"/>
  <c r="U1701" i="9"/>
  <c r="U1702" i="9"/>
  <c r="U1703" i="9"/>
  <c r="U1704" i="9"/>
  <c r="U1705" i="9"/>
  <c r="U1706" i="9"/>
  <c r="U1707" i="9"/>
  <c r="U1708" i="9"/>
  <c r="U1709" i="9"/>
  <c r="U1710" i="9"/>
  <c r="U1711" i="9"/>
  <c r="U1712" i="9"/>
  <c r="U1713" i="9"/>
  <c r="U1714" i="9"/>
  <c r="U1715" i="9"/>
  <c r="U1716" i="9"/>
  <c r="U1717" i="9"/>
  <c r="U1718" i="9"/>
  <c r="U1719" i="9"/>
  <c r="U1720" i="9"/>
  <c r="U1721" i="9"/>
  <c r="U1722" i="9"/>
  <c r="U1723" i="9"/>
  <c r="U1724" i="9"/>
  <c r="U1725" i="9"/>
  <c r="U1726" i="9"/>
  <c r="U1727" i="9"/>
  <c r="U1728" i="9"/>
  <c r="U1729" i="9"/>
  <c r="U1730" i="9"/>
  <c r="U1731" i="9"/>
  <c r="U1732" i="9"/>
  <c r="U1733" i="9"/>
  <c r="U1734" i="9"/>
  <c r="U1735" i="9"/>
  <c r="U1736" i="9"/>
  <c r="U1737" i="9"/>
  <c r="U1738" i="9"/>
  <c r="U1739" i="9"/>
  <c r="U1740" i="9"/>
  <c r="U1741" i="9"/>
  <c r="U1742" i="9"/>
  <c r="U1743" i="9"/>
  <c r="U1744" i="9"/>
  <c r="U1745" i="9"/>
  <c r="U1746" i="9"/>
  <c r="U1747" i="9"/>
  <c r="U1748" i="9"/>
  <c r="U1749" i="9"/>
  <c r="U1750" i="9"/>
  <c r="U1751" i="9"/>
  <c r="U1752" i="9"/>
  <c r="U1753" i="9"/>
  <c r="U1754" i="9"/>
  <c r="U1755" i="9"/>
  <c r="U1756" i="9"/>
  <c r="U1757" i="9"/>
  <c r="U1758" i="9"/>
  <c r="U1759" i="9"/>
  <c r="U1760" i="9"/>
  <c r="U1761" i="9"/>
  <c r="U1762" i="9"/>
  <c r="U1763" i="9"/>
  <c r="U1764" i="9"/>
  <c r="U1765" i="9"/>
  <c r="U1766" i="9"/>
  <c r="U1767" i="9"/>
  <c r="U1768" i="9"/>
  <c r="U1769" i="9"/>
  <c r="U1770" i="9"/>
  <c r="U1771" i="9"/>
  <c r="U1772" i="9"/>
  <c r="U1773" i="9"/>
  <c r="U1774" i="9"/>
  <c r="U1775" i="9"/>
  <c r="U1776" i="9"/>
  <c r="U1777" i="9"/>
  <c r="U1778" i="9"/>
  <c r="U1779" i="9"/>
  <c r="U1780" i="9"/>
  <c r="U1781" i="9"/>
  <c r="U1782" i="9"/>
  <c r="U1783" i="9"/>
  <c r="U1784" i="9"/>
  <c r="U1785" i="9"/>
  <c r="U1786" i="9"/>
  <c r="U1787" i="9"/>
  <c r="U1788" i="9"/>
  <c r="U1789" i="9"/>
  <c r="U1790" i="9"/>
  <c r="U1791" i="9"/>
  <c r="U1792" i="9"/>
  <c r="U1793" i="9"/>
  <c r="U1794" i="9"/>
  <c r="U1795" i="9"/>
  <c r="U1796" i="9"/>
  <c r="U1797" i="9"/>
  <c r="U1798" i="9"/>
  <c r="U1799" i="9"/>
  <c r="U1800" i="9"/>
  <c r="U1801" i="9"/>
  <c r="U1802" i="9"/>
  <c r="U1803" i="9"/>
  <c r="U1804" i="9"/>
  <c r="U1805" i="9"/>
  <c r="U1806" i="9"/>
  <c r="U1807" i="9"/>
  <c r="U1808" i="9"/>
  <c r="U1809" i="9"/>
  <c r="U1810" i="9"/>
  <c r="U1811" i="9"/>
  <c r="U1812" i="9"/>
  <c r="U1813" i="9"/>
  <c r="U1814" i="9"/>
  <c r="U1815" i="9"/>
  <c r="U1816" i="9"/>
  <c r="U1817" i="9"/>
  <c r="U1818" i="9"/>
  <c r="U1819" i="9"/>
  <c r="U1820" i="9"/>
  <c r="U1821" i="9"/>
  <c r="U1822" i="9"/>
  <c r="U1823" i="9"/>
  <c r="U1824" i="9"/>
  <c r="U1825" i="9"/>
  <c r="U1826" i="9"/>
  <c r="U1827" i="9"/>
  <c r="U1828" i="9"/>
  <c r="U1829" i="9"/>
  <c r="U1830" i="9"/>
  <c r="U1831" i="9"/>
  <c r="U1832" i="9"/>
  <c r="U1833" i="9"/>
  <c r="U1834" i="9"/>
  <c r="U1835" i="9"/>
  <c r="U1836" i="9"/>
  <c r="U1837" i="9"/>
  <c r="U1838" i="9"/>
  <c r="U1839" i="9"/>
  <c r="U1840" i="9"/>
  <c r="U1841" i="9"/>
  <c r="U1842" i="9"/>
  <c r="U1843" i="9"/>
  <c r="U1844" i="9"/>
  <c r="U1845" i="9"/>
  <c r="U1846" i="9"/>
  <c r="U1847" i="9"/>
  <c r="U1848" i="9"/>
  <c r="U1849" i="9"/>
  <c r="U1850" i="9"/>
  <c r="U1851" i="9"/>
  <c r="U1852" i="9"/>
  <c r="U1853" i="9"/>
  <c r="U1854" i="9"/>
  <c r="U1855" i="9"/>
  <c r="U1856" i="9"/>
  <c r="U1857" i="9"/>
  <c r="U1858" i="9"/>
  <c r="U1859" i="9"/>
  <c r="U1860" i="9"/>
  <c r="U1861" i="9"/>
  <c r="U1862" i="9"/>
  <c r="U1863" i="9"/>
  <c r="U1864" i="9"/>
  <c r="U1865" i="9"/>
  <c r="U1866" i="9"/>
  <c r="U1867" i="9"/>
  <c r="U1868" i="9"/>
  <c r="U1869" i="9"/>
  <c r="U1870" i="9"/>
  <c r="U1871" i="9"/>
  <c r="U1872" i="9"/>
  <c r="U1873" i="9"/>
  <c r="U1874" i="9"/>
  <c r="U1875" i="9"/>
  <c r="U1876" i="9"/>
  <c r="U1877" i="9"/>
  <c r="U1878" i="9"/>
  <c r="U1879" i="9"/>
  <c r="U1880" i="9"/>
  <c r="U1881" i="9"/>
  <c r="U1882" i="9"/>
  <c r="U1883" i="9"/>
  <c r="U1884" i="9"/>
  <c r="U1885" i="9"/>
  <c r="U1886" i="9"/>
  <c r="U1887" i="9"/>
  <c r="U1888" i="9"/>
  <c r="U1889" i="9"/>
  <c r="U1890" i="9"/>
  <c r="U1891" i="9"/>
  <c r="U1892" i="9"/>
  <c r="U1893" i="9"/>
  <c r="U1894" i="9"/>
  <c r="U1895" i="9"/>
  <c r="U1896" i="9"/>
  <c r="U1897" i="9"/>
  <c r="U1898" i="9"/>
  <c r="U1899" i="9"/>
  <c r="U1900" i="9"/>
  <c r="U1901" i="9"/>
  <c r="U1902" i="9"/>
  <c r="U1903" i="9"/>
  <c r="U1904" i="9"/>
  <c r="U1905" i="9"/>
  <c r="U1906" i="9"/>
  <c r="U1907" i="9"/>
  <c r="U1908" i="9"/>
  <c r="U1909" i="9"/>
  <c r="U1910" i="9"/>
  <c r="U1911" i="9"/>
  <c r="U1912" i="9"/>
  <c r="U1913" i="9"/>
  <c r="U1914" i="9"/>
  <c r="U1915" i="9"/>
  <c r="U1916" i="9"/>
  <c r="U1917" i="9"/>
  <c r="U1918" i="9"/>
  <c r="U1919" i="9"/>
  <c r="U1920" i="9"/>
  <c r="U1921" i="9"/>
  <c r="U1922" i="9"/>
  <c r="U1923" i="9"/>
  <c r="U1924" i="9"/>
  <c r="U1925" i="9"/>
  <c r="U1926" i="9"/>
  <c r="U1927" i="9"/>
  <c r="U1928" i="9"/>
  <c r="U1929" i="9"/>
  <c r="U1930" i="9"/>
  <c r="U1931" i="9"/>
  <c r="U1932" i="9"/>
  <c r="U1933" i="9"/>
  <c r="U1934" i="9"/>
  <c r="U1935" i="9"/>
  <c r="U1936" i="9"/>
  <c r="U1937" i="9"/>
  <c r="U1938" i="9"/>
  <c r="U1939" i="9"/>
  <c r="U1940" i="9"/>
  <c r="U1941" i="9"/>
  <c r="U1942" i="9"/>
  <c r="U1943" i="9"/>
  <c r="U1944" i="9"/>
  <c r="U1945" i="9"/>
  <c r="U1946" i="9"/>
  <c r="U1947" i="9"/>
  <c r="U1948" i="9"/>
  <c r="U1949" i="9"/>
  <c r="U1950" i="9"/>
  <c r="U1951" i="9"/>
  <c r="U1952" i="9"/>
  <c r="U1953" i="9"/>
  <c r="U1954" i="9"/>
  <c r="U1955" i="9"/>
  <c r="U1956" i="9"/>
  <c r="U1957" i="9"/>
  <c r="U1958" i="9"/>
  <c r="U1959" i="9"/>
  <c r="U1960" i="9"/>
  <c r="U1961" i="9"/>
  <c r="U1962" i="9"/>
  <c r="U1963" i="9"/>
  <c r="U1964" i="9"/>
  <c r="U1965" i="9"/>
  <c r="U1966" i="9"/>
  <c r="U1967" i="9"/>
  <c r="U1968" i="9"/>
  <c r="U1969" i="9"/>
  <c r="U1970" i="9"/>
  <c r="U1971" i="9"/>
  <c r="U1972" i="9"/>
  <c r="U1973" i="9"/>
  <c r="U1974" i="9"/>
  <c r="U1975" i="9"/>
  <c r="U1976" i="9"/>
  <c r="U1977" i="9"/>
  <c r="U1978" i="9"/>
  <c r="U1979" i="9"/>
  <c r="U1980" i="9"/>
  <c r="U1981" i="9"/>
  <c r="U1982" i="9"/>
  <c r="U1983" i="9"/>
  <c r="U1984" i="9"/>
  <c r="U1985" i="9"/>
  <c r="U1986" i="9"/>
  <c r="U1987" i="9"/>
  <c r="U1988" i="9"/>
  <c r="U1989" i="9"/>
  <c r="U1990" i="9"/>
  <c r="U1991" i="9"/>
  <c r="U1992" i="9"/>
  <c r="U1993" i="9"/>
  <c r="U1994" i="9"/>
  <c r="U1995" i="9"/>
  <c r="U1996" i="9"/>
  <c r="U1997" i="9"/>
  <c r="U1998" i="9"/>
  <c r="U1999" i="9"/>
  <c r="U2000" i="9"/>
  <c r="U2001" i="9"/>
  <c r="U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U481" i="5"/>
  <c r="U482" i="5"/>
  <c r="U483" i="5"/>
  <c r="U484" i="5"/>
  <c r="U485" i="5"/>
  <c r="U486" i="5"/>
  <c r="U487" i="5"/>
  <c r="U488" i="5"/>
  <c r="U489" i="5"/>
  <c r="U490" i="5"/>
  <c r="U491" i="5"/>
  <c r="U492" i="5"/>
  <c r="U493" i="5"/>
  <c r="U494" i="5"/>
  <c r="U495" i="5"/>
  <c r="U496" i="5"/>
  <c r="U497" i="5"/>
  <c r="U498" i="5"/>
  <c r="U499" i="5"/>
  <c r="U500" i="5"/>
  <c r="U501" i="5"/>
  <c r="Z2" i="8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95" i="8"/>
  <c r="Z96" i="8"/>
  <c r="Z97" i="8"/>
  <c r="Z98" i="8"/>
  <c r="Z99" i="8"/>
  <c r="Z100" i="8"/>
  <c r="Z101" i="8"/>
  <c r="Z102" i="8"/>
  <c r="Z103" i="8"/>
  <c r="Z104" i="8"/>
  <c r="Z105" i="8"/>
  <c r="Z106" i="8"/>
  <c r="Z107" i="8"/>
  <c r="Z108" i="8"/>
  <c r="Z109" i="8"/>
  <c r="Z110" i="8"/>
  <c r="Z111" i="8"/>
  <c r="Z112" i="8"/>
  <c r="Z113" i="8"/>
  <c r="Z114" i="8"/>
  <c r="Z115" i="8"/>
  <c r="Z116" i="8"/>
  <c r="Z117" i="8"/>
  <c r="Z118" i="8"/>
  <c r="Z119" i="8"/>
  <c r="Z120" i="8"/>
  <c r="Z121" i="8"/>
  <c r="Z122" i="8"/>
  <c r="Z123" i="8"/>
  <c r="Z124" i="8"/>
  <c r="Z125" i="8"/>
  <c r="Z126" i="8"/>
  <c r="Z127" i="8"/>
  <c r="Z128" i="8"/>
  <c r="Z129" i="8"/>
  <c r="Z130" i="8"/>
  <c r="Z131" i="8"/>
  <c r="Z132" i="8"/>
  <c r="Z133" i="8"/>
  <c r="Z134" i="8"/>
  <c r="Z135" i="8"/>
  <c r="Z136" i="8"/>
  <c r="Z137" i="8"/>
  <c r="Z138" i="8"/>
  <c r="Z139" i="8"/>
  <c r="Z140" i="8"/>
  <c r="Z141" i="8"/>
  <c r="Z142" i="8"/>
  <c r="Z143" i="8"/>
  <c r="Z144" i="8"/>
  <c r="Z145" i="8"/>
  <c r="Z146" i="8"/>
  <c r="Z147" i="8"/>
  <c r="Z148" i="8"/>
  <c r="Z149" i="8"/>
  <c r="Z150" i="8"/>
  <c r="Z151" i="8"/>
  <c r="Z152" i="8"/>
  <c r="Z153" i="8"/>
  <c r="Z154" i="8"/>
  <c r="Z155" i="8"/>
  <c r="Z156" i="8"/>
  <c r="Z157" i="8"/>
  <c r="Z158" i="8"/>
  <c r="Z159" i="8"/>
  <c r="Z160" i="8"/>
  <c r="Z161" i="8"/>
  <c r="Z162" i="8"/>
  <c r="Z163" i="8"/>
  <c r="Z164" i="8"/>
  <c r="Z165" i="8"/>
  <c r="Z166" i="8"/>
  <c r="Z167" i="8"/>
  <c r="Z168" i="8"/>
  <c r="Z169" i="8"/>
  <c r="Z170" i="8"/>
  <c r="Z171" i="8"/>
  <c r="Z172" i="8"/>
  <c r="Z173" i="8"/>
  <c r="Z174" i="8"/>
  <c r="Z175" i="8"/>
  <c r="Z176" i="8"/>
  <c r="Z177" i="8"/>
  <c r="Z178" i="8"/>
  <c r="Z179" i="8"/>
  <c r="Z180" i="8"/>
  <c r="Z181" i="8"/>
  <c r="Z182" i="8"/>
  <c r="Z183" i="8"/>
  <c r="Z184" i="8"/>
  <c r="Z185" i="8"/>
  <c r="Z186" i="8"/>
  <c r="Z187" i="8"/>
  <c r="Z188" i="8"/>
  <c r="Z189" i="8"/>
  <c r="Z190" i="8"/>
  <c r="Z191" i="8"/>
  <c r="Z192" i="8"/>
  <c r="Z193" i="8"/>
  <c r="Z194" i="8"/>
  <c r="Z195" i="8"/>
  <c r="Z196" i="8"/>
  <c r="Z197" i="8"/>
  <c r="Z198" i="8"/>
  <c r="Z199" i="8"/>
  <c r="Z200" i="8"/>
  <c r="Z201" i="8"/>
  <c r="Z202" i="8"/>
  <c r="Z203" i="8"/>
  <c r="Z204" i="8"/>
  <c r="Z205" i="8"/>
  <c r="Z206" i="8"/>
  <c r="Z207" i="8"/>
  <c r="Z208" i="8"/>
  <c r="Z209" i="8"/>
  <c r="Z210" i="8"/>
  <c r="Z211" i="8"/>
  <c r="Z212" i="8"/>
  <c r="Z213" i="8"/>
  <c r="Z214" i="8"/>
  <c r="Z215" i="8"/>
  <c r="Z216" i="8"/>
  <c r="Z217" i="8"/>
  <c r="Z218" i="8"/>
  <c r="Z219" i="8"/>
  <c r="Z220" i="8"/>
  <c r="Z221" i="8"/>
  <c r="Z222" i="8"/>
  <c r="Z223" i="8"/>
  <c r="Z224" i="8"/>
  <c r="Z225" i="8"/>
  <c r="Z226" i="8"/>
  <c r="Z227" i="8"/>
  <c r="Z228" i="8"/>
  <c r="Z229" i="8"/>
  <c r="Z230" i="8"/>
  <c r="Z231" i="8"/>
  <c r="Z232" i="8"/>
  <c r="Z233" i="8"/>
  <c r="Z234" i="8"/>
  <c r="Z235" i="8"/>
  <c r="Z236" i="8"/>
  <c r="Z237" i="8"/>
  <c r="Z238" i="8"/>
  <c r="Z239" i="8"/>
  <c r="Z240" i="8"/>
  <c r="Z241" i="8"/>
  <c r="Z242" i="8"/>
  <c r="Z243" i="8"/>
  <c r="Z244" i="8"/>
  <c r="Z245" i="8"/>
  <c r="Z246" i="8"/>
  <c r="Z247" i="8"/>
  <c r="Z248" i="8"/>
  <c r="Z249" i="8"/>
  <c r="Z250" i="8"/>
  <c r="Z251" i="8"/>
  <c r="Z252" i="8"/>
  <c r="Z253" i="8"/>
  <c r="Z254" i="8"/>
  <c r="Z255" i="8"/>
  <c r="Z256" i="8"/>
  <c r="Z257" i="8"/>
  <c r="Z258" i="8"/>
  <c r="Z259" i="8"/>
  <c r="Z260" i="8"/>
  <c r="Z261" i="8"/>
  <c r="Z262" i="8"/>
  <c r="Z263" i="8"/>
  <c r="Z264" i="8"/>
  <c r="Z265" i="8"/>
  <c r="Z266" i="8"/>
  <c r="Z267" i="8"/>
  <c r="Z268" i="8"/>
  <c r="Z269" i="8"/>
  <c r="Z270" i="8"/>
  <c r="Z271" i="8"/>
  <c r="Z272" i="8"/>
  <c r="Z273" i="8"/>
  <c r="Z274" i="8"/>
  <c r="Z275" i="8"/>
  <c r="Z276" i="8"/>
  <c r="Z277" i="8"/>
  <c r="Z278" i="8"/>
  <c r="Z279" i="8"/>
  <c r="Z280" i="8"/>
  <c r="Z281" i="8"/>
  <c r="Z282" i="8"/>
  <c r="Z283" i="8"/>
  <c r="Z284" i="8"/>
  <c r="Z285" i="8"/>
  <c r="Z286" i="8"/>
  <c r="Z287" i="8"/>
  <c r="Z288" i="8"/>
  <c r="Z289" i="8"/>
  <c r="Z290" i="8"/>
  <c r="Z291" i="8"/>
  <c r="Z292" i="8"/>
  <c r="Z293" i="8"/>
  <c r="Z294" i="8"/>
  <c r="Z295" i="8"/>
  <c r="Z296" i="8"/>
  <c r="Z297" i="8"/>
  <c r="Z298" i="8"/>
  <c r="Z299" i="8"/>
  <c r="Z300" i="8"/>
  <c r="Z301" i="8"/>
  <c r="Z302" i="8"/>
  <c r="Z303" i="8"/>
  <c r="Z304" i="8"/>
  <c r="Z305" i="8"/>
  <c r="Z306" i="8"/>
  <c r="Z307" i="8"/>
  <c r="Z308" i="8"/>
  <c r="Z309" i="8"/>
  <c r="Z310" i="8"/>
  <c r="Z311" i="8"/>
  <c r="Z312" i="8"/>
  <c r="Z313" i="8"/>
  <c r="Z314" i="8"/>
  <c r="Z315" i="8"/>
  <c r="Z316" i="8"/>
  <c r="Z317" i="8"/>
  <c r="Z318" i="8"/>
  <c r="Z319" i="8"/>
  <c r="Z320" i="8"/>
  <c r="Z321" i="8"/>
  <c r="Z322" i="8"/>
  <c r="Z323" i="8"/>
  <c r="Z324" i="8"/>
  <c r="Z325" i="8"/>
  <c r="Z326" i="8"/>
  <c r="Z327" i="8"/>
  <c r="Z328" i="8"/>
  <c r="Z329" i="8"/>
  <c r="Z330" i="8"/>
  <c r="Z331" i="8"/>
  <c r="Z332" i="8"/>
  <c r="Z333" i="8"/>
  <c r="Z334" i="8"/>
  <c r="Z335" i="8"/>
  <c r="Z336" i="8"/>
  <c r="Z337" i="8"/>
  <c r="Z338" i="8"/>
  <c r="Z339" i="8"/>
  <c r="Z340" i="8"/>
  <c r="Z341" i="8"/>
  <c r="Z342" i="8"/>
  <c r="Z343" i="8"/>
  <c r="Z344" i="8"/>
  <c r="Z345" i="8"/>
  <c r="Z346" i="8"/>
  <c r="Z347" i="8"/>
  <c r="Z348" i="8"/>
  <c r="Z349" i="8"/>
  <c r="Z350" i="8"/>
  <c r="Z351" i="8"/>
  <c r="Z352" i="8"/>
  <c r="Z353" i="8"/>
  <c r="Z354" i="8"/>
  <c r="Z355" i="8"/>
  <c r="Z356" i="8"/>
  <c r="Z357" i="8"/>
  <c r="Z358" i="8"/>
  <c r="Z359" i="8"/>
  <c r="Z360" i="8"/>
  <c r="Z361" i="8"/>
  <c r="Z362" i="8"/>
  <c r="Z363" i="8"/>
  <c r="Z364" i="8"/>
  <c r="Z365" i="8"/>
  <c r="Z366" i="8"/>
  <c r="Z367" i="8"/>
  <c r="Z368" i="8"/>
  <c r="Z369" i="8"/>
  <c r="Z370" i="8"/>
  <c r="Z371" i="8"/>
  <c r="Z372" i="8"/>
  <c r="Z373" i="8"/>
  <c r="Z374" i="8"/>
  <c r="Z375" i="8"/>
  <c r="Z376" i="8"/>
  <c r="Z377" i="8"/>
  <c r="Z378" i="8"/>
  <c r="Z379" i="8"/>
  <c r="Z380" i="8"/>
  <c r="Z381" i="8"/>
  <c r="Z382" i="8"/>
  <c r="Z383" i="8"/>
  <c r="Z384" i="8"/>
  <c r="Z385" i="8"/>
  <c r="Z386" i="8"/>
  <c r="Z387" i="8"/>
  <c r="Z388" i="8"/>
  <c r="Z389" i="8"/>
  <c r="Z390" i="8"/>
  <c r="Z391" i="8"/>
  <c r="Z392" i="8"/>
  <c r="Z393" i="8"/>
  <c r="Z394" i="8"/>
  <c r="Z395" i="8"/>
  <c r="Z396" i="8"/>
  <c r="Z397" i="8"/>
  <c r="Z398" i="8"/>
  <c r="Z399" i="8"/>
  <c r="Z400" i="8"/>
  <c r="Z401" i="8"/>
  <c r="Z402" i="8"/>
  <c r="Z403" i="8"/>
  <c r="Z404" i="8"/>
  <c r="Z405" i="8"/>
  <c r="Z406" i="8"/>
  <c r="Z407" i="8"/>
  <c r="Z408" i="8"/>
  <c r="Z409" i="8"/>
  <c r="Z410" i="8"/>
  <c r="Z411" i="8"/>
  <c r="Z412" i="8"/>
  <c r="Z413" i="8"/>
  <c r="Z414" i="8"/>
  <c r="Z415" i="8"/>
  <c r="Z416" i="8"/>
  <c r="Z417" i="8"/>
  <c r="Z418" i="8"/>
  <c r="Z419" i="8"/>
  <c r="Z420" i="8"/>
  <c r="Z421" i="8"/>
  <c r="Z422" i="8"/>
  <c r="Z423" i="8"/>
  <c r="Z424" i="8"/>
  <c r="Z425" i="8"/>
  <c r="Z426" i="8"/>
  <c r="Z427" i="8"/>
  <c r="Z428" i="8"/>
  <c r="Z429" i="8"/>
  <c r="Z430" i="8"/>
  <c r="Z431" i="8"/>
  <c r="Z432" i="8"/>
  <c r="Z433" i="8"/>
  <c r="Z434" i="8"/>
  <c r="Z435" i="8"/>
  <c r="Z436" i="8"/>
  <c r="Z437" i="8"/>
  <c r="Z438" i="8"/>
  <c r="Z439" i="8"/>
  <c r="Z440" i="8"/>
  <c r="Z441" i="8"/>
  <c r="Z442" i="8"/>
  <c r="Z443" i="8"/>
  <c r="Z444" i="8"/>
  <c r="Z445" i="8"/>
  <c r="Z446" i="8"/>
  <c r="Z447" i="8"/>
  <c r="Z448" i="8"/>
  <c r="Z449" i="8"/>
  <c r="Z450" i="8"/>
  <c r="Z451" i="8"/>
  <c r="Z452" i="8"/>
  <c r="Z453" i="8"/>
  <c r="Z454" i="8"/>
  <c r="Z455" i="8"/>
  <c r="Z456" i="8"/>
  <c r="Z457" i="8"/>
  <c r="Z458" i="8"/>
  <c r="Z459" i="8"/>
  <c r="Z460" i="8"/>
  <c r="Z461" i="8"/>
  <c r="Z462" i="8"/>
  <c r="Z463" i="8"/>
  <c r="Z464" i="8"/>
  <c r="Z465" i="8"/>
  <c r="Z466" i="8"/>
  <c r="Z467" i="8"/>
  <c r="Z468" i="8"/>
  <c r="Z469" i="8"/>
  <c r="Z470" i="8"/>
  <c r="Z471" i="8"/>
  <c r="Z472" i="8"/>
  <c r="Z473" i="8"/>
  <c r="Z474" i="8"/>
  <c r="Z475" i="8"/>
  <c r="Z476" i="8"/>
  <c r="Z477" i="8"/>
  <c r="Z478" i="8"/>
  <c r="Z479" i="8"/>
  <c r="Z480" i="8"/>
  <c r="Z481" i="8"/>
  <c r="Z482" i="8"/>
  <c r="Z483" i="8"/>
  <c r="Z484" i="8"/>
  <c r="Z485" i="8"/>
  <c r="Z486" i="8"/>
  <c r="Z487" i="8"/>
  <c r="Z488" i="8"/>
  <c r="Z489" i="8"/>
  <c r="Z490" i="8"/>
  <c r="Z491" i="8"/>
  <c r="Z492" i="8"/>
  <c r="Z493" i="8"/>
  <c r="Z494" i="8"/>
  <c r="Z495" i="8"/>
  <c r="Z496" i="8"/>
  <c r="Z497" i="8"/>
  <c r="Z498" i="8"/>
  <c r="Z499" i="8"/>
  <c r="Z500" i="8"/>
  <c r="Z501" i="8"/>
  <c r="Z502" i="8"/>
  <c r="Z503" i="8"/>
  <c r="Z504" i="8"/>
  <c r="Z505" i="8"/>
  <c r="Z506" i="8"/>
  <c r="Z507" i="8"/>
  <c r="Z508" i="8"/>
  <c r="Z509" i="8"/>
  <c r="Z510" i="8"/>
  <c r="Z511" i="8"/>
  <c r="Z512" i="8"/>
  <c r="Z513" i="8"/>
  <c r="Z514" i="8"/>
  <c r="Z515" i="8"/>
  <c r="Z516" i="8"/>
  <c r="Z517" i="8"/>
  <c r="Z518" i="8"/>
  <c r="Z519" i="8"/>
  <c r="Z520" i="8"/>
  <c r="Z521" i="8"/>
  <c r="Z522" i="8"/>
  <c r="Z523" i="8"/>
  <c r="Z524" i="8"/>
  <c r="Z525" i="8"/>
  <c r="Z526" i="8"/>
  <c r="Z527" i="8"/>
  <c r="Z528" i="8"/>
  <c r="Z529" i="8"/>
  <c r="Z530" i="8"/>
  <c r="Z531" i="8"/>
  <c r="Z532" i="8"/>
  <c r="Z533" i="8"/>
  <c r="Z534" i="8"/>
  <c r="Z535" i="8"/>
  <c r="Z536" i="8"/>
  <c r="Z537" i="8"/>
  <c r="Z538" i="8"/>
  <c r="Z539" i="8"/>
  <c r="Z540" i="8"/>
  <c r="Z541" i="8"/>
  <c r="Z542" i="8"/>
  <c r="Z543" i="8"/>
  <c r="Z544" i="8"/>
  <c r="Z545" i="8"/>
  <c r="Z546" i="8"/>
  <c r="Z547" i="8"/>
  <c r="Z548" i="8"/>
  <c r="Z549" i="8"/>
  <c r="Z550" i="8"/>
  <c r="Z551" i="8"/>
  <c r="Z552" i="8"/>
  <c r="Z553" i="8"/>
  <c r="Z554" i="8"/>
  <c r="Z555" i="8"/>
  <c r="Z556" i="8"/>
  <c r="Z557" i="8"/>
  <c r="Z558" i="8"/>
  <c r="Z559" i="8"/>
  <c r="Z560" i="8"/>
  <c r="Z561" i="8"/>
  <c r="Z562" i="8"/>
  <c r="Z563" i="8"/>
  <c r="Z564" i="8"/>
  <c r="Z565" i="8"/>
  <c r="Z566" i="8"/>
  <c r="Z567" i="8"/>
  <c r="Z568" i="8"/>
  <c r="Z569" i="8"/>
  <c r="Z570" i="8"/>
  <c r="Z571" i="8"/>
  <c r="Z572" i="8"/>
  <c r="Z573" i="8"/>
  <c r="Z574" i="8"/>
  <c r="Z575" i="8"/>
  <c r="Z576" i="8"/>
  <c r="Z577" i="8"/>
  <c r="Z578" i="8"/>
  <c r="Z579" i="8"/>
  <c r="Z580" i="8"/>
  <c r="Z581" i="8"/>
  <c r="Z582" i="8"/>
  <c r="Z583" i="8"/>
  <c r="Z584" i="8"/>
  <c r="Z585" i="8"/>
  <c r="Z586" i="8"/>
  <c r="Z587" i="8"/>
  <c r="Z588" i="8"/>
  <c r="Z589" i="8"/>
  <c r="Z590" i="8"/>
  <c r="Z591" i="8"/>
  <c r="Z592" i="8"/>
  <c r="Z593" i="8"/>
  <c r="Z594" i="8"/>
  <c r="Z595" i="8"/>
  <c r="Z596" i="8"/>
  <c r="Z597" i="8"/>
  <c r="Z598" i="8"/>
  <c r="Z599" i="8"/>
  <c r="Z600" i="8"/>
  <c r="Z601" i="8"/>
  <c r="Z602" i="8"/>
  <c r="Z603" i="8"/>
  <c r="Z604" i="8"/>
  <c r="Z605" i="8"/>
  <c r="Z606" i="8"/>
  <c r="Z607" i="8"/>
  <c r="Z608" i="8"/>
  <c r="Z609" i="8"/>
  <c r="Z610" i="8"/>
  <c r="Z611" i="8"/>
  <c r="Z612" i="8"/>
  <c r="Z613" i="8"/>
  <c r="Z614" i="8"/>
  <c r="Z615" i="8"/>
  <c r="Z616" i="8"/>
  <c r="Z617" i="8"/>
  <c r="Z618" i="8"/>
  <c r="Z619" i="8"/>
  <c r="Z620" i="8"/>
  <c r="Z621" i="8"/>
  <c r="Z622" i="8"/>
  <c r="Z623" i="8"/>
  <c r="Z624" i="8"/>
  <c r="Z625" i="8"/>
  <c r="Z626" i="8"/>
  <c r="Z627" i="8"/>
  <c r="Z628" i="8"/>
  <c r="Z629" i="8"/>
  <c r="Z630" i="8"/>
  <c r="Z631" i="8"/>
  <c r="Z632" i="8"/>
  <c r="Z633" i="8"/>
  <c r="Z634" i="8"/>
  <c r="Z635" i="8"/>
  <c r="Z636" i="8"/>
  <c r="Z637" i="8"/>
  <c r="Z638" i="8"/>
  <c r="Z639" i="8"/>
  <c r="Z640" i="8"/>
  <c r="Z641" i="8"/>
  <c r="Z642" i="8"/>
  <c r="Z643" i="8"/>
  <c r="Z644" i="8"/>
  <c r="Z645" i="8"/>
  <c r="Z646" i="8"/>
  <c r="Z647" i="8"/>
  <c r="Z648" i="8"/>
  <c r="Z649" i="8"/>
  <c r="Z650" i="8"/>
  <c r="Z651" i="8"/>
  <c r="Z652" i="8"/>
  <c r="Z653" i="8"/>
  <c r="Z654" i="8"/>
  <c r="Z655" i="8"/>
  <c r="Z656" i="8"/>
  <c r="Z657" i="8"/>
  <c r="Z658" i="8"/>
  <c r="Z659" i="8"/>
  <c r="Z660" i="8"/>
  <c r="Z661" i="8"/>
  <c r="Z662" i="8"/>
  <c r="Z663" i="8"/>
  <c r="Z664" i="8"/>
  <c r="Z665" i="8"/>
  <c r="Z666" i="8"/>
  <c r="Z667" i="8"/>
  <c r="Z668" i="8"/>
  <c r="Z669" i="8"/>
  <c r="Z670" i="8"/>
  <c r="Z671" i="8"/>
  <c r="Z672" i="8"/>
  <c r="Z673" i="8"/>
  <c r="Z674" i="8"/>
  <c r="Z675" i="8"/>
  <c r="Z676" i="8"/>
  <c r="Z677" i="8"/>
  <c r="Z678" i="8"/>
  <c r="Z679" i="8"/>
  <c r="Z680" i="8"/>
  <c r="Z681" i="8"/>
  <c r="Z682" i="8"/>
  <c r="Z683" i="8"/>
  <c r="Z684" i="8"/>
  <c r="Z685" i="8"/>
  <c r="Z686" i="8"/>
  <c r="Z687" i="8"/>
  <c r="Z688" i="8"/>
  <c r="Z689" i="8"/>
  <c r="Z690" i="8"/>
  <c r="Z691" i="8"/>
  <c r="Z692" i="8"/>
  <c r="Z693" i="8"/>
  <c r="Z694" i="8"/>
  <c r="Z695" i="8"/>
  <c r="Z696" i="8"/>
  <c r="Z697" i="8"/>
  <c r="Z698" i="8"/>
  <c r="Z699" i="8"/>
  <c r="Z700" i="8"/>
  <c r="Z701" i="8"/>
  <c r="Z702" i="8"/>
  <c r="Z703" i="8"/>
  <c r="Z704" i="8"/>
  <c r="Z705" i="8"/>
  <c r="Z706" i="8"/>
  <c r="Z707" i="8"/>
  <c r="Z708" i="8"/>
  <c r="Z709" i="8"/>
  <c r="Z710" i="8"/>
  <c r="Z711" i="8"/>
  <c r="Z712" i="8"/>
  <c r="Z713" i="8"/>
  <c r="Z714" i="8"/>
  <c r="Z715" i="8"/>
  <c r="Z716" i="8"/>
  <c r="Z717" i="8"/>
  <c r="Z718" i="8"/>
  <c r="Z719" i="8"/>
  <c r="Z720" i="8"/>
  <c r="Z721" i="8"/>
  <c r="Z722" i="8"/>
  <c r="Z723" i="8"/>
  <c r="Z724" i="8"/>
  <c r="Z725" i="8"/>
  <c r="Z726" i="8"/>
  <c r="Z727" i="8"/>
  <c r="Z728" i="8"/>
  <c r="Z729" i="8"/>
  <c r="Z730" i="8"/>
  <c r="Z731" i="8"/>
  <c r="Z732" i="8"/>
  <c r="Z733" i="8"/>
  <c r="Z734" i="8"/>
  <c r="Z735" i="8"/>
  <c r="Z736" i="8"/>
  <c r="Z737" i="8"/>
  <c r="Z738" i="8"/>
  <c r="Z739" i="8"/>
  <c r="Z740" i="8"/>
  <c r="Z741" i="8"/>
  <c r="Z742" i="8"/>
  <c r="Z743" i="8"/>
  <c r="Z744" i="8"/>
  <c r="Z745" i="8"/>
  <c r="Z746" i="8"/>
  <c r="Z747" i="8"/>
  <c r="Z748" i="8"/>
  <c r="Z749" i="8"/>
  <c r="Z750" i="8"/>
  <c r="Z751" i="8"/>
  <c r="Z752" i="8"/>
  <c r="Z753" i="8"/>
  <c r="Z754" i="8"/>
  <c r="Z755" i="8"/>
  <c r="Z756" i="8"/>
  <c r="Z757" i="8"/>
  <c r="Z758" i="8"/>
  <c r="Z759" i="8"/>
  <c r="Z760" i="8"/>
  <c r="Z761" i="8"/>
  <c r="Z762" i="8"/>
  <c r="Z763" i="8"/>
  <c r="Z764" i="8"/>
  <c r="Z765" i="8"/>
  <c r="Z766" i="8"/>
  <c r="Z767" i="8"/>
  <c r="Z768" i="8"/>
  <c r="Z769" i="8"/>
  <c r="Z770" i="8"/>
  <c r="Z771" i="8"/>
  <c r="Z772" i="8"/>
  <c r="Z773" i="8"/>
  <c r="Z774" i="8"/>
  <c r="Z775" i="8"/>
  <c r="Z776" i="8"/>
  <c r="Z777" i="8"/>
  <c r="Z778" i="8"/>
  <c r="Z779" i="8"/>
  <c r="Z780" i="8"/>
  <c r="Z781" i="8"/>
  <c r="Z782" i="8"/>
  <c r="Z783" i="8"/>
  <c r="Z784" i="8"/>
  <c r="Z785" i="8"/>
  <c r="Z786" i="8"/>
  <c r="Z787" i="8"/>
  <c r="Z788" i="8"/>
  <c r="Z789" i="8"/>
  <c r="Z790" i="8"/>
  <c r="Z791" i="8"/>
  <c r="Z792" i="8"/>
  <c r="Z793" i="8"/>
  <c r="Z794" i="8"/>
  <c r="Z795" i="8"/>
  <c r="Z796" i="8"/>
  <c r="Z797" i="8"/>
  <c r="Z798" i="8"/>
  <c r="Z799" i="8"/>
  <c r="Z800" i="8"/>
  <c r="Z801" i="8"/>
  <c r="Z802" i="8"/>
  <c r="Z803" i="8"/>
  <c r="Z804" i="8"/>
  <c r="Z805" i="8"/>
  <c r="Z806" i="8"/>
  <c r="Z807" i="8"/>
  <c r="Z808" i="8"/>
  <c r="Z809" i="8"/>
  <c r="Z810" i="8"/>
  <c r="Z811" i="8"/>
  <c r="Z812" i="8"/>
  <c r="Z813" i="8"/>
  <c r="Z814" i="8"/>
  <c r="Z815" i="8"/>
  <c r="Z816" i="8"/>
  <c r="Z817" i="8"/>
  <c r="Z818" i="8"/>
  <c r="Z819" i="8"/>
  <c r="Z820" i="8"/>
  <c r="Z821" i="8"/>
  <c r="Z822" i="8"/>
  <c r="Z823" i="8"/>
  <c r="Z824" i="8"/>
  <c r="Z825" i="8"/>
  <c r="Z826" i="8"/>
  <c r="Z827" i="8"/>
  <c r="Z828" i="8"/>
  <c r="Z829" i="8"/>
  <c r="Z830" i="8"/>
  <c r="Z831" i="8"/>
  <c r="Z832" i="8"/>
  <c r="Z833" i="8"/>
  <c r="Z834" i="8"/>
  <c r="Z835" i="8"/>
  <c r="Z836" i="8"/>
  <c r="Z837" i="8"/>
  <c r="Z838" i="8"/>
  <c r="Z839" i="8"/>
  <c r="Z840" i="8"/>
  <c r="Z841" i="8"/>
  <c r="Z842" i="8"/>
  <c r="Z843" i="8"/>
  <c r="Z844" i="8"/>
  <c r="Z845" i="8"/>
  <c r="Z846" i="8"/>
  <c r="Z847" i="8"/>
  <c r="Z848" i="8"/>
  <c r="Z849" i="8"/>
  <c r="Z850" i="8"/>
  <c r="Z851" i="8"/>
  <c r="Z852" i="8"/>
  <c r="Z853" i="8"/>
  <c r="Z854" i="8"/>
  <c r="Z855" i="8"/>
  <c r="Z856" i="8"/>
  <c r="Z857" i="8"/>
  <c r="Z858" i="8"/>
  <c r="Z859" i="8"/>
  <c r="Z860" i="8"/>
  <c r="Z861" i="8"/>
  <c r="Z862" i="8"/>
  <c r="Z863" i="8"/>
  <c r="Z864" i="8"/>
  <c r="Z865" i="8"/>
  <c r="Z866" i="8"/>
  <c r="Z867" i="8"/>
  <c r="Z868" i="8"/>
  <c r="Z869" i="8"/>
  <c r="Z870" i="8"/>
  <c r="Z871" i="8"/>
  <c r="Z872" i="8"/>
  <c r="Z873" i="8"/>
  <c r="Z874" i="8"/>
  <c r="Z875" i="8"/>
  <c r="Z876" i="8"/>
  <c r="Z877" i="8"/>
  <c r="Z878" i="8"/>
  <c r="Z879" i="8"/>
  <c r="Z880" i="8"/>
  <c r="Z881" i="8"/>
  <c r="Z882" i="8"/>
  <c r="Z883" i="8"/>
  <c r="Z884" i="8"/>
  <c r="Z885" i="8"/>
  <c r="Z886" i="8"/>
  <c r="Z887" i="8"/>
  <c r="Z888" i="8"/>
  <c r="Z889" i="8"/>
  <c r="Z890" i="8"/>
  <c r="Z891" i="8"/>
  <c r="Z892" i="8"/>
  <c r="Z893" i="8"/>
  <c r="Z894" i="8"/>
  <c r="Z895" i="8"/>
  <c r="Z896" i="8"/>
  <c r="Z897" i="8"/>
  <c r="Z898" i="8"/>
  <c r="Z899" i="8"/>
  <c r="Z900" i="8"/>
  <c r="Z901" i="8"/>
  <c r="Z902" i="8"/>
  <c r="Z903" i="8"/>
  <c r="Z904" i="8"/>
  <c r="Z905" i="8"/>
  <c r="Z906" i="8"/>
  <c r="Z907" i="8"/>
  <c r="Z908" i="8"/>
  <c r="Z909" i="8"/>
  <c r="Z910" i="8"/>
  <c r="Z911" i="8"/>
  <c r="Z912" i="8"/>
  <c r="Z913" i="8"/>
  <c r="Z914" i="8"/>
  <c r="Z915" i="8"/>
  <c r="Z916" i="8"/>
  <c r="Z917" i="8"/>
  <c r="Z918" i="8"/>
  <c r="Z919" i="8"/>
  <c r="Z920" i="8"/>
  <c r="Z921" i="8"/>
  <c r="Z922" i="8"/>
  <c r="Z923" i="8"/>
  <c r="Z924" i="8"/>
  <c r="Z925" i="8"/>
  <c r="Z926" i="8"/>
  <c r="Z927" i="8"/>
  <c r="Z928" i="8"/>
  <c r="Z929" i="8"/>
  <c r="Z930" i="8"/>
  <c r="Z931" i="8"/>
  <c r="Z932" i="8"/>
  <c r="Z933" i="8"/>
  <c r="Z934" i="8"/>
  <c r="Z935" i="8"/>
  <c r="Z936" i="8"/>
  <c r="Z937" i="8"/>
  <c r="Z938" i="8"/>
  <c r="Z939" i="8"/>
  <c r="Z940" i="8"/>
  <c r="Z941" i="8"/>
  <c r="Z942" i="8"/>
  <c r="Z943" i="8"/>
  <c r="Z944" i="8"/>
  <c r="Z945" i="8"/>
  <c r="Z946" i="8"/>
  <c r="Z947" i="8"/>
  <c r="Z948" i="8"/>
  <c r="Z949" i="8"/>
  <c r="Z950" i="8"/>
  <c r="Z951" i="8"/>
  <c r="Z952" i="8"/>
  <c r="Z953" i="8"/>
  <c r="Z954" i="8"/>
  <c r="Z955" i="8"/>
  <c r="Z956" i="8"/>
  <c r="Z957" i="8"/>
  <c r="Z958" i="8"/>
  <c r="Z959" i="8"/>
  <c r="Z960" i="8"/>
  <c r="Z961" i="8"/>
  <c r="Z962" i="8"/>
  <c r="Z963" i="8"/>
  <c r="Z964" i="8"/>
  <c r="Z965" i="8"/>
  <c r="Z966" i="8"/>
  <c r="Z967" i="8"/>
  <c r="Z968" i="8"/>
  <c r="Z969" i="8"/>
  <c r="Z970" i="8"/>
  <c r="Z971" i="8"/>
  <c r="Z972" i="8"/>
  <c r="Z973" i="8"/>
  <c r="Z974" i="8"/>
  <c r="Z975" i="8"/>
  <c r="Z976" i="8"/>
  <c r="Z977" i="8"/>
  <c r="Z978" i="8"/>
  <c r="Z979" i="8"/>
  <c r="Z980" i="8"/>
  <c r="Z981" i="8"/>
  <c r="Z982" i="8"/>
  <c r="Z983" i="8"/>
  <c r="Z984" i="8"/>
  <c r="Z985" i="8"/>
  <c r="Z986" i="8"/>
  <c r="Z987" i="8"/>
  <c r="Z988" i="8"/>
  <c r="Z989" i="8"/>
  <c r="Z990" i="8"/>
  <c r="Z991" i="8"/>
  <c r="Z992" i="8"/>
  <c r="Z993" i="8"/>
  <c r="Z994" i="8"/>
  <c r="Z995" i="8"/>
  <c r="Z996" i="8"/>
  <c r="Z997" i="8"/>
  <c r="Z998" i="8"/>
  <c r="Z999" i="8"/>
  <c r="Z1000" i="8"/>
  <c r="Z1001" i="8"/>
  <c r="Z1002" i="8"/>
  <c r="Z1003" i="8"/>
  <c r="Z1004" i="8"/>
  <c r="Z1005" i="8"/>
  <c r="Z1006" i="8"/>
  <c r="Z1007" i="8"/>
  <c r="Z1008" i="8"/>
  <c r="Z1009" i="8"/>
  <c r="Z1010" i="8"/>
  <c r="Z1011" i="8"/>
  <c r="Z1012" i="8"/>
  <c r="Z1013" i="8"/>
  <c r="Z1014" i="8"/>
  <c r="Z1015" i="8"/>
  <c r="Z1016" i="8"/>
  <c r="Z1017" i="8"/>
  <c r="Z1018" i="8"/>
  <c r="Z1019" i="8"/>
  <c r="Z1020" i="8"/>
  <c r="Z1021" i="8"/>
  <c r="Z1022" i="8"/>
  <c r="Z1023" i="8"/>
  <c r="Z1024" i="8"/>
  <c r="Z1025" i="8"/>
  <c r="Z1026" i="8"/>
  <c r="Z1027" i="8"/>
  <c r="Z1028" i="8"/>
  <c r="Z1029" i="8"/>
  <c r="Z1030" i="8"/>
  <c r="Z1031" i="8"/>
  <c r="Z1032" i="8"/>
  <c r="Z1033" i="8"/>
  <c r="Z1034" i="8"/>
  <c r="Z1035" i="8"/>
  <c r="Z1036" i="8"/>
  <c r="Z1037" i="8"/>
  <c r="Z1038" i="8"/>
  <c r="Z1039" i="8"/>
  <c r="Z1040" i="8"/>
  <c r="Z1041" i="8"/>
  <c r="Z1042" i="8"/>
  <c r="Z1043" i="8"/>
  <c r="Z1044" i="8"/>
  <c r="Z1045" i="8"/>
  <c r="Z1046" i="8"/>
  <c r="Z1047" i="8"/>
  <c r="Z1048" i="8"/>
  <c r="Z1049" i="8"/>
  <c r="Z1050" i="8"/>
  <c r="Z1051" i="8"/>
  <c r="Z1052" i="8"/>
  <c r="Z1053" i="8"/>
  <c r="Z1054" i="8"/>
  <c r="Z1055" i="8"/>
  <c r="Z1056" i="8"/>
  <c r="Z1057" i="8"/>
  <c r="Z1058" i="8"/>
  <c r="Z1059" i="8"/>
  <c r="Z1060" i="8"/>
  <c r="Z1061" i="8"/>
  <c r="Z1062" i="8"/>
  <c r="Z1063" i="8"/>
  <c r="Z1064" i="8"/>
  <c r="Z1065" i="8"/>
  <c r="Z1066" i="8"/>
  <c r="Z1067" i="8"/>
  <c r="Z1068" i="8"/>
  <c r="Z1069" i="8"/>
  <c r="Z1070" i="8"/>
  <c r="Z1071" i="8"/>
  <c r="Z1072" i="8"/>
  <c r="Z1073" i="8"/>
  <c r="Z1074" i="8"/>
  <c r="Z1075" i="8"/>
  <c r="Z1076" i="8"/>
  <c r="Z1077" i="8"/>
  <c r="Z1078" i="8"/>
  <c r="Z1079" i="8"/>
  <c r="Z1080" i="8"/>
  <c r="Z1081" i="8"/>
  <c r="Z1082" i="8"/>
  <c r="Z1083" i="8"/>
  <c r="Z1084" i="8"/>
  <c r="Z1085" i="8"/>
  <c r="Z1086" i="8"/>
  <c r="Z1087" i="8"/>
  <c r="Z1088" i="8"/>
  <c r="Z1089" i="8"/>
  <c r="Z1090" i="8"/>
  <c r="Z1091" i="8"/>
  <c r="Z1092" i="8"/>
  <c r="Z1093" i="8"/>
  <c r="Z1094" i="8"/>
  <c r="Z1095" i="8"/>
  <c r="Z1096" i="8"/>
  <c r="Z1097" i="8"/>
  <c r="Z1098" i="8"/>
  <c r="Z1099" i="8"/>
  <c r="Z1100" i="8"/>
  <c r="Z1101" i="8"/>
  <c r="Z1102" i="8"/>
  <c r="Z1103" i="8"/>
  <c r="Z1104" i="8"/>
  <c r="Z1105" i="8"/>
  <c r="Z1106" i="8"/>
  <c r="Z1107" i="8"/>
  <c r="Z1108" i="8"/>
  <c r="Z1109" i="8"/>
  <c r="Z1110" i="8"/>
  <c r="Z1111" i="8"/>
  <c r="Z1112" i="8"/>
  <c r="Z1113" i="8"/>
  <c r="Z1114" i="8"/>
  <c r="Z1115" i="8"/>
  <c r="Z1116" i="8"/>
  <c r="Z1117" i="8"/>
  <c r="Z1118" i="8"/>
  <c r="Z1119" i="8"/>
  <c r="Z1120" i="8"/>
  <c r="Z1121" i="8"/>
  <c r="Z1122" i="8"/>
  <c r="Z1123" i="8"/>
  <c r="Z1124" i="8"/>
  <c r="Z1125" i="8"/>
  <c r="Z1126" i="8"/>
  <c r="Z1127" i="8"/>
  <c r="Z1128" i="8"/>
  <c r="Z1129" i="8"/>
  <c r="Z1130" i="8"/>
  <c r="Z1131" i="8"/>
  <c r="Z1132" i="8"/>
  <c r="Z1133" i="8"/>
  <c r="Z1134" i="8"/>
  <c r="Z1135" i="8"/>
  <c r="Z1136" i="8"/>
  <c r="Z1137" i="8"/>
  <c r="Z1138" i="8"/>
  <c r="Z1139" i="8"/>
  <c r="Z1140" i="8"/>
  <c r="Z1141" i="8"/>
  <c r="Z1142" i="8"/>
  <c r="Z1143" i="8"/>
  <c r="Z1144" i="8"/>
  <c r="Z1145" i="8"/>
  <c r="Z1146" i="8"/>
  <c r="Z1147" i="8"/>
  <c r="Z1148" i="8"/>
  <c r="Z1149" i="8"/>
  <c r="Z1150" i="8"/>
  <c r="Z1151" i="8"/>
  <c r="Z1152" i="8"/>
  <c r="Z1153" i="8"/>
  <c r="Z1154" i="8"/>
  <c r="Z1155" i="8"/>
  <c r="Z1156" i="8"/>
  <c r="Z1157" i="8"/>
  <c r="Z1158" i="8"/>
  <c r="Z1159" i="8"/>
  <c r="Z1160" i="8"/>
  <c r="Z1161" i="8"/>
  <c r="Z1162" i="8"/>
  <c r="Z1163" i="8"/>
  <c r="Z1164" i="8"/>
  <c r="Z1165" i="8"/>
  <c r="Z1166" i="8"/>
  <c r="Z1167" i="8"/>
  <c r="Z1168" i="8"/>
  <c r="Z1169" i="8"/>
  <c r="Z1170" i="8"/>
  <c r="Z1171" i="8"/>
  <c r="Z1172" i="8"/>
  <c r="Z1173" i="8"/>
  <c r="Z1174" i="8"/>
  <c r="Z1175" i="8"/>
  <c r="Z1176" i="8"/>
  <c r="Z1177" i="8"/>
  <c r="Z1178" i="8"/>
  <c r="Z1179" i="8"/>
  <c r="Z1180" i="8"/>
  <c r="Z1181" i="8"/>
  <c r="Z1182" i="8"/>
  <c r="Z1183" i="8"/>
  <c r="Z1184" i="8"/>
  <c r="Z1185" i="8"/>
  <c r="Z1186" i="8"/>
  <c r="Z1187" i="8"/>
  <c r="Z1188" i="8"/>
  <c r="Z1189" i="8"/>
  <c r="Z1190" i="8"/>
  <c r="Z1191" i="8"/>
  <c r="Z1192" i="8"/>
  <c r="Z1193" i="8"/>
  <c r="Z1194" i="8"/>
  <c r="Z1195" i="8"/>
  <c r="Z1196" i="8"/>
  <c r="Z1197" i="8"/>
  <c r="Z1198" i="8"/>
  <c r="Z1199" i="8"/>
  <c r="Z1200" i="8"/>
  <c r="Z1201" i="8"/>
  <c r="Z1202" i="8"/>
  <c r="Z1203" i="8"/>
  <c r="Z1204" i="8"/>
  <c r="Z1205" i="8"/>
  <c r="Z1206" i="8"/>
  <c r="Z1207" i="8"/>
  <c r="Z1208" i="8"/>
  <c r="Z1209" i="8"/>
  <c r="Z1210" i="8"/>
  <c r="Z1211" i="8"/>
  <c r="Z1212" i="8"/>
  <c r="Z1213" i="8"/>
  <c r="Z1214" i="8"/>
  <c r="Z1215" i="8"/>
  <c r="Z1216" i="8"/>
  <c r="Z1217" i="8"/>
  <c r="Z1218" i="8"/>
  <c r="Z1219" i="8"/>
  <c r="Z1220" i="8"/>
  <c r="Z1221" i="8"/>
  <c r="Z1222" i="8"/>
  <c r="Z1223" i="8"/>
  <c r="Z1224" i="8"/>
  <c r="Z1225" i="8"/>
  <c r="Z1226" i="8"/>
  <c r="Z1227" i="8"/>
  <c r="Z1228" i="8"/>
  <c r="Z1229" i="8"/>
  <c r="Z1230" i="8"/>
  <c r="Z1231" i="8"/>
  <c r="Z1232" i="8"/>
  <c r="Z1233" i="8"/>
  <c r="Z1234" i="8"/>
  <c r="Z1235" i="8"/>
  <c r="Z1236" i="8"/>
  <c r="Z1237" i="8"/>
  <c r="Z1238" i="8"/>
  <c r="Z1239" i="8"/>
  <c r="Z1240" i="8"/>
  <c r="Z1241" i="8"/>
  <c r="Z1242" i="8"/>
  <c r="Z1243" i="8"/>
  <c r="Z1244" i="8"/>
  <c r="Z1245" i="8"/>
  <c r="Z1246" i="8"/>
  <c r="Z1247" i="8"/>
  <c r="Z1248" i="8"/>
  <c r="Z1249" i="8"/>
  <c r="Z1250" i="8"/>
  <c r="Z1251" i="8"/>
  <c r="Z1252" i="8"/>
  <c r="Z1253" i="8"/>
  <c r="Z1254" i="8"/>
  <c r="Z1255" i="8"/>
  <c r="Z1256" i="8"/>
  <c r="Z1257" i="8"/>
  <c r="Z1258" i="8"/>
  <c r="Z1259" i="8"/>
  <c r="Z1260" i="8"/>
  <c r="Z1261" i="8"/>
  <c r="Z1262" i="8"/>
  <c r="Z1263" i="8"/>
  <c r="Z1264" i="8"/>
  <c r="Z1265" i="8"/>
  <c r="Z1266" i="8"/>
  <c r="Z1267" i="8"/>
  <c r="Z1268" i="8"/>
  <c r="Z1269" i="8"/>
  <c r="Z1270" i="8"/>
  <c r="Z1271" i="8"/>
  <c r="Z1272" i="8"/>
  <c r="Z1273" i="8"/>
  <c r="Z1274" i="8"/>
  <c r="Z1275" i="8"/>
  <c r="Z1276" i="8"/>
  <c r="Z1277" i="8"/>
  <c r="Z1278" i="8"/>
  <c r="Z1279" i="8"/>
  <c r="Z1280" i="8"/>
  <c r="Z1281" i="8"/>
  <c r="Z1282" i="8"/>
  <c r="Z1283" i="8"/>
  <c r="Z1284" i="8"/>
  <c r="Z1285" i="8"/>
  <c r="Z1286" i="8"/>
  <c r="Z1287" i="8"/>
  <c r="Z1288" i="8"/>
  <c r="Z1289" i="8"/>
  <c r="Z1290" i="8"/>
  <c r="Z1291" i="8"/>
  <c r="Z1292" i="8"/>
  <c r="Z1293" i="8"/>
  <c r="Z1294" i="8"/>
  <c r="Z1295" i="8"/>
  <c r="Z1296" i="8"/>
  <c r="Z1297" i="8"/>
  <c r="Z1298" i="8"/>
  <c r="Z1299" i="8"/>
  <c r="Z1300" i="8"/>
  <c r="Z1301" i="8"/>
  <c r="Z1302" i="8"/>
  <c r="Z1303" i="8"/>
  <c r="Z1304" i="8"/>
  <c r="Z1305" i="8"/>
  <c r="Z1306" i="8"/>
  <c r="Z1307" i="8"/>
  <c r="Z1308" i="8"/>
  <c r="Z1309" i="8"/>
  <c r="Z1310" i="8"/>
  <c r="Z1311" i="8"/>
  <c r="Z1312" i="8"/>
  <c r="Z1313" i="8"/>
  <c r="Z1314" i="8"/>
  <c r="Z1315" i="8"/>
  <c r="Z1316" i="8"/>
  <c r="Z1317" i="8"/>
  <c r="Z1318" i="8"/>
  <c r="Z1319" i="8"/>
  <c r="Z1320" i="8"/>
  <c r="Z1321" i="8"/>
  <c r="Z1322" i="8"/>
  <c r="Z1323" i="8"/>
  <c r="Z1324" i="8"/>
  <c r="Z1325" i="8"/>
  <c r="Z1326" i="8"/>
  <c r="Z1327" i="8"/>
  <c r="Z1328" i="8"/>
  <c r="Z1329" i="8"/>
  <c r="Z1330" i="8"/>
  <c r="Z1331" i="8"/>
  <c r="Z1332" i="8"/>
  <c r="Z1333" i="8"/>
  <c r="Z1334" i="8"/>
  <c r="Z1335" i="8"/>
  <c r="Z1336" i="8"/>
  <c r="Z1337" i="8"/>
  <c r="Z1338" i="8"/>
  <c r="Z1339" i="8"/>
  <c r="Z1340" i="8"/>
  <c r="Z1341" i="8"/>
  <c r="Z1342" i="8"/>
  <c r="Z1343" i="8"/>
  <c r="Z1344" i="8"/>
  <c r="Z1345" i="8"/>
  <c r="Z1346" i="8"/>
  <c r="Z1347" i="8"/>
  <c r="Z1348" i="8"/>
  <c r="Z1349" i="8"/>
  <c r="Z1350" i="8"/>
  <c r="Z1351" i="8"/>
  <c r="Z1352" i="8"/>
  <c r="Z1353" i="8"/>
  <c r="Z1354" i="8"/>
  <c r="Z1355" i="8"/>
  <c r="Z1356" i="8"/>
  <c r="Z1357" i="8"/>
  <c r="Z1358" i="8"/>
  <c r="Z1359" i="8"/>
  <c r="Z1360" i="8"/>
  <c r="Z1361" i="8"/>
  <c r="Z1362" i="8"/>
  <c r="Z1363" i="8"/>
  <c r="Z1364" i="8"/>
  <c r="Z1365" i="8"/>
  <c r="Z1366" i="8"/>
  <c r="Z1367" i="8"/>
  <c r="Z1368" i="8"/>
  <c r="Z1369" i="8"/>
  <c r="Z1370" i="8"/>
  <c r="Z1371" i="8"/>
  <c r="Z1372" i="8"/>
  <c r="Z1373" i="8"/>
  <c r="Z1374" i="8"/>
  <c r="Z1375" i="8"/>
  <c r="Z1376" i="8"/>
  <c r="Z1377" i="8"/>
  <c r="Z1378" i="8"/>
  <c r="Z1379" i="8"/>
  <c r="Z1380" i="8"/>
  <c r="Z1381" i="8"/>
  <c r="Z1382" i="8"/>
  <c r="Z1383" i="8"/>
  <c r="Z1384" i="8"/>
  <c r="Z1385" i="8"/>
  <c r="Z1386" i="8"/>
  <c r="Z1387" i="8"/>
  <c r="Z1388" i="8"/>
  <c r="Z1389" i="8"/>
  <c r="Z1390" i="8"/>
  <c r="Z1391" i="8"/>
  <c r="Z1392" i="8"/>
  <c r="Z1393" i="8"/>
  <c r="Z1394" i="8"/>
  <c r="Z1395" i="8"/>
  <c r="Z1396" i="8"/>
  <c r="Z1397" i="8"/>
  <c r="Z1398" i="8"/>
  <c r="Z1399" i="8"/>
  <c r="Z1400" i="8"/>
  <c r="Z1401" i="8"/>
  <c r="Z1402" i="8"/>
  <c r="Z1403" i="8"/>
  <c r="Z1404" i="8"/>
  <c r="Z1405" i="8"/>
  <c r="Z1406" i="8"/>
  <c r="Z1407" i="8"/>
  <c r="Z1408" i="8"/>
  <c r="Z1409" i="8"/>
  <c r="Z1410" i="8"/>
  <c r="Z1411" i="8"/>
  <c r="Z1412" i="8"/>
  <c r="Z1413" i="8"/>
  <c r="Z1414" i="8"/>
  <c r="Z1415" i="8"/>
  <c r="Z1416" i="8"/>
  <c r="Z1417" i="8"/>
  <c r="Z1418" i="8"/>
  <c r="Z1419" i="8"/>
  <c r="Z1420" i="8"/>
  <c r="Z1421" i="8"/>
  <c r="Z1422" i="8"/>
  <c r="Z1423" i="8"/>
  <c r="Z1424" i="8"/>
  <c r="Z1425" i="8"/>
  <c r="Z1426" i="8"/>
  <c r="Z1427" i="8"/>
  <c r="Z1428" i="8"/>
  <c r="Z1429" i="8"/>
  <c r="Z1430" i="8"/>
  <c r="Z1431" i="8"/>
  <c r="Z1432" i="8"/>
  <c r="Z1433" i="8"/>
  <c r="Z1434" i="8"/>
  <c r="Z1435" i="8"/>
  <c r="Z1436" i="8"/>
  <c r="Z1437" i="8"/>
  <c r="Z1438" i="8"/>
  <c r="Z1439" i="8"/>
  <c r="Z1440" i="8"/>
  <c r="Z1441" i="8"/>
  <c r="Z1442" i="8"/>
  <c r="Z1443" i="8"/>
  <c r="Z1444" i="8"/>
  <c r="Z1445" i="8"/>
  <c r="Z1446" i="8"/>
  <c r="Z1447" i="8"/>
  <c r="Z1448" i="8"/>
  <c r="Z1449" i="8"/>
  <c r="Z1450" i="8"/>
  <c r="Z1451" i="8"/>
  <c r="Z1452" i="8"/>
  <c r="Z1453" i="8"/>
  <c r="Z1454" i="8"/>
  <c r="Z1455" i="8"/>
  <c r="Z1456" i="8"/>
  <c r="Z1457" i="8"/>
  <c r="Z1458" i="8"/>
  <c r="Z1459" i="8"/>
  <c r="Z1460" i="8"/>
  <c r="Z1461" i="8"/>
  <c r="Z1462" i="8"/>
  <c r="Z1463" i="8"/>
  <c r="Z1464" i="8"/>
  <c r="Z1465" i="8"/>
  <c r="Z1466" i="8"/>
  <c r="Z1467" i="8"/>
  <c r="Z1468" i="8"/>
  <c r="Z1469" i="8"/>
  <c r="Z1470" i="8"/>
  <c r="Z1471" i="8"/>
  <c r="Z1472" i="8"/>
  <c r="Z1473" i="8"/>
  <c r="Z1474" i="8"/>
  <c r="Z1475" i="8"/>
  <c r="Z1476" i="8"/>
  <c r="Z1477" i="8"/>
  <c r="Z1478" i="8"/>
  <c r="Z1479" i="8"/>
  <c r="Z1480" i="8"/>
  <c r="Z1481" i="8"/>
  <c r="Z1482" i="8"/>
  <c r="Z1483" i="8"/>
  <c r="Z1484" i="8"/>
  <c r="Z1485" i="8"/>
  <c r="Z1486" i="8"/>
  <c r="Z1487" i="8"/>
  <c r="Z1488" i="8"/>
  <c r="Z1489" i="8"/>
  <c r="Z1490" i="8"/>
  <c r="Z1491" i="8"/>
  <c r="Z1492" i="8"/>
  <c r="Z1493" i="8"/>
  <c r="Z1494" i="8"/>
  <c r="Z1495" i="8"/>
  <c r="Z1496" i="8"/>
  <c r="Z1497" i="8"/>
  <c r="Z1498" i="8"/>
  <c r="Z1499" i="8"/>
  <c r="Z1500" i="8"/>
  <c r="Z1501" i="8"/>
  <c r="Z1502" i="8"/>
  <c r="Z1503" i="8"/>
  <c r="Z1504" i="8"/>
  <c r="Z1505" i="8"/>
  <c r="Z1506" i="8"/>
  <c r="Z1507" i="8"/>
  <c r="Z1508" i="8"/>
  <c r="Z1509" i="8"/>
  <c r="Z1510" i="8"/>
  <c r="Z1511" i="8"/>
  <c r="Z1512" i="8"/>
  <c r="Z1513" i="8"/>
  <c r="Z1514" i="8"/>
  <c r="Z1515" i="8"/>
  <c r="Z1516" i="8"/>
  <c r="Z1517" i="8"/>
  <c r="Z1518" i="8"/>
  <c r="Z1519" i="8"/>
  <c r="Z1520" i="8"/>
  <c r="Z1521" i="8"/>
  <c r="Z1522" i="8"/>
  <c r="Z1523" i="8"/>
  <c r="Z1524" i="8"/>
  <c r="Z1525" i="8"/>
  <c r="Z1526" i="8"/>
  <c r="Z1527" i="8"/>
  <c r="Z1528" i="8"/>
  <c r="Z1529" i="8"/>
  <c r="Z1530" i="8"/>
  <c r="Z1531" i="8"/>
  <c r="Z1532" i="8"/>
  <c r="Z1533" i="8"/>
  <c r="Z1534" i="8"/>
  <c r="Z1535" i="8"/>
  <c r="Z1536" i="8"/>
  <c r="Z1537" i="8"/>
  <c r="Z1538" i="8"/>
  <c r="Z1539" i="8"/>
  <c r="Z1540" i="8"/>
  <c r="Z1541" i="8"/>
  <c r="Z1542" i="8"/>
  <c r="Z1543" i="8"/>
  <c r="Z1544" i="8"/>
  <c r="Z1545" i="8"/>
  <c r="Z1546" i="8"/>
  <c r="Z1547" i="8"/>
  <c r="Z1548" i="8"/>
  <c r="Z1549" i="8"/>
  <c r="Z1550" i="8"/>
  <c r="Z1551" i="8"/>
  <c r="Z1552" i="8"/>
  <c r="Z1553" i="8"/>
  <c r="Z1554" i="8"/>
  <c r="Z1555" i="8"/>
  <c r="Z1556" i="8"/>
  <c r="Z1557" i="8"/>
  <c r="Z1558" i="8"/>
  <c r="Z1559" i="8"/>
  <c r="Z1560" i="8"/>
  <c r="Z1561" i="8"/>
  <c r="Z1562" i="8"/>
  <c r="Z1563" i="8"/>
  <c r="Z1564" i="8"/>
  <c r="Z1565" i="8"/>
  <c r="Z1566" i="8"/>
  <c r="Z1567" i="8"/>
  <c r="Z1568" i="8"/>
  <c r="Z1569" i="8"/>
  <c r="Z1570" i="8"/>
  <c r="Z1571" i="8"/>
  <c r="Z1572" i="8"/>
  <c r="Z1573" i="8"/>
  <c r="Z1574" i="8"/>
  <c r="Z1575" i="8"/>
  <c r="Z1576" i="8"/>
  <c r="Z1577" i="8"/>
  <c r="Z1578" i="8"/>
  <c r="Z1579" i="8"/>
  <c r="Z1580" i="8"/>
  <c r="Z1581" i="8"/>
  <c r="Z1582" i="8"/>
  <c r="Z1583" i="8"/>
  <c r="Z1584" i="8"/>
  <c r="Z1585" i="8"/>
  <c r="Z1586" i="8"/>
  <c r="Z1587" i="8"/>
  <c r="Z1588" i="8"/>
  <c r="Z1589" i="8"/>
  <c r="Z1590" i="8"/>
  <c r="Z1591" i="8"/>
  <c r="Z1592" i="8"/>
  <c r="Z1593" i="8"/>
  <c r="Z1594" i="8"/>
  <c r="Z1595" i="8"/>
  <c r="Z1596" i="8"/>
  <c r="Z1597" i="8"/>
  <c r="Z1598" i="8"/>
  <c r="Z1599" i="8"/>
  <c r="Z1600" i="8"/>
  <c r="Z1601" i="8"/>
  <c r="Z1602" i="8"/>
  <c r="Z1603" i="8"/>
  <c r="Z1604" i="8"/>
  <c r="Z1605" i="8"/>
  <c r="Z1606" i="8"/>
  <c r="Z1607" i="8"/>
  <c r="Z1608" i="8"/>
  <c r="Z1609" i="8"/>
  <c r="Z1610" i="8"/>
  <c r="Z1611" i="8"/>
  <c r="Z1612" i="8"/>
  <c r="Z1613" i="8"/>
  <c r="Z1614" i="8"/>
  <c r="Z1615" i="8"/>
  <c r="Z1616" i="8"/>
  <c r="Z1617" i="8"/>
  <c r="Z1618" i="8"/>
  <c r="Z1619" i="8"/>
  <c r="Z1620" i="8"/>
  <c r="Z1621" i="8"/>
  <c r="Z1622" i="8"/>
  <c r="Z1623" i="8"/>
  <c r="Z1624" i="8"/>
  <c r="Z1625" i="8"/>
  <c r="Z1626" i="8"/>
  <c r="Z1627" i="8"/>
  <c r="Z1628" i="8"/>
  <c r="Z1629" i="8"/>
  <c r="Z1630" i="8"/>
  <c r="Z1631" i="8"/>
  <c r="Z1632" i="8"/>
  <c r="Z1633" i="8"/>
  <c r="Z1634" i="8"/>
  <c r="Z1635" i="8"/>
  <c r="Z1636" i="8"/>
  <c r="Z1637" i="8"/>
  <c r="Z1638" i="8"/>
  <c r="Z1639" i="8"/>
  <c r="Z1640" i="8"/>
  <c r="Z1641" i="8"/>
  <c r="Z1642" i="8"/>
  <c r="Z1643" i="8"/>
  <c r="Z1644" i="8"/>
  <c r="Z1645" i="8"/>
  <c r="Z1646" i="8"/>
  <c r="Z1647" i="8"/>
  <c r="Z1648" i="8"/>
  <c r="Z1649" i="8"/>
  <c r="Z1650" i="8"/>
  <c r="Z1651" i="8"/>
  <c r="Z1652" i="8"/>
  <c r="Z1653" i="8"/>
  <c r="Z1654" i="8"/>
  <c r="Z1655" i="8"/>
  <c r="Z1656" i="8"/>
  <c r="Z1657" i="8"/>
  <c r="Z1658" i="8"/>
  <c r="Z1659" i="8"/>
  <c r="Z1660" i="8"/>
  <c r="Z1661" i="8"/>
  <c r="Z1662" i="8"/>
  <c r="Z1663" i="8"/>
  <c r="Z1664" i="8"/>
  <c r="Z1665" i="8"/>
  <c r="Z1666" i="8"/>
  <c r="Z1667" i="8"/>
  <c r="Z1668" i="8"/>
  <c r="Z1669" i="8"/>
  <c r="Z1670" i="8"/>
  <c r="Z1671" i="8"/>
  <c r="Z1672" i="8"/>
  <c r="Z1673" i="8"/>
  <c r="Z1674" i="8"/>
  <c r="Z1675" i="8"/>
  <c r="Z1676" i="8"/>
  <c r="Z1677" i="8"/>
  <c r="Z1678" i="8"/>
  <c r="Z1679" i="8"/>
  <c r="Z1680" i="8"/>
  <c r="Z1681" i="8"/>
  <c r="Z1682" i="8"/>
  <c r="Z1683" i="8"/>
  <c r="Z1684" i="8"/>
  <c r="Z1685" i="8"/>
  <c r="Z1686" i="8"/>
  <c r="Z1687" i="8"/>
  <c r="Z1688" i="8"/>
  <c r="Z1689" i="8"/>
  <c r="Z1690" i="8"/>
  <c r="Z1691" i="8"/>
  <c r="Z1692" i="8"/>
  <c r="Z1693" i="8"/>
  <c r="Z1694" i="8"/>
  <c r="Z1695" i="8"/>
  <c r="Z1696" i="8"/>
  <c r="Z1697" i="8"/>
  <c r="Z1698" i="8"/>
  <c r="Z1699" i="8"/>
  <c r="Z1700" i="8"/>
  <c r="Z1701" i="8"/>
  <c r="Z1702" i="8"/>
  <c r="Z1703" i="8"/>
  <c r="Z1704" i="8"/>
  <c r="Z1705" i="8"/>
  <c r="Z1706" i="8"/>
  <c r="Z1707" i="8"/>
  <c r="Z1708" i="8"/>
  <c r="Z1709" i="8"/>
  <c r="Z1710" i="8"/>
  <c r="Z1711" i="8"/>
  <c r="Z1712" i="8"/>
  <c r="Z1713" i="8"/>
  <c r="Z1714" i="8"/>
  <c r="Z1715" i="8"/>
  <c r="Z1716" i="8"/>
  <c r="Z1717" i="8"/>
  <c r="Z1718" i="8"/>
  <c r="Z1719" i="8"/>
  <c r="Z1720" i="8"/>
  <c r="Z1721" i="8"/>
  <c r="Z1722" i="8"/>
  <c r="Z1723" i="8"/>
  <c r="Z1724" i="8"/>
  <c r="Z1725" i="8"/>
  <c r="Z1726" i="8"/>
  <c r="Z1727" i="8"/>
  <c r="Z1728" i="8"/>
  <c r="Z1729" i="8"/>
  <c r="Z1730" i="8"/>
  <c r="Z1731" i="8"/>
  <c r="Z1732" i="8"/>
  <c r="Z1733" i="8"/>
  <c r="Z1734" i="8"/>
  <c r="Z1735" i="8"/>
  <c r="Z1736" i="8"/>
  <c r="Z1737" i="8"/>
  <c r="Z1738" i="8"/>
  <c r="Z1739" i="8"/>
  <c r="Z1740" i="8"/>
  <c r="Z1741" i="8"/>
  <c r="Z1742" i="8"/>
  <c r="Z1743" i="8"/>
  <c r="Z1744" i="8"/>
  <c r="Z1745" i="8"/>
  <c r="Z1746" i="8"/>
  <c r="Z1747" i="8"/>
  <c r="Z1748" i="8"/>
  <c r="Z1749" i="8"/>
  <c r="Z1750" i="8"/>
  <c r="Z1751" i="8"/>
  <c r="Z1752" i="8"/>
  <c r="Z1753" i="8"/>
  <c r="Z1754" i="8"/>
  <c r="Z1755" i="8"/>
  <c r="Z1756" i="8"/>
  <c r="Z1757" i="8"/>
  <c r="Z1758" i="8"/>
  <c r="Z1759" i="8"/>
  <c r="Z1760" i="8"/>
  <c r="Z1761" i="8"/>
  <c r="Z1762" i="8"/>
  <c r="Z1763" i="8"/>
  <c r="Z1764" i="8"/>
  <c r="Z1765" i="8"/>
  <c r="Z1766" i="8"/>
  <c r="Z1767" i="8"/>
  <c r="Z1768" i="8"/>
  <c r="Z1769" i="8"/>
  <c r="Z1770" i="8"/>
  <c r="Z1771" i="8"/>
  <c r="Z1772" i="8"/>
  <c r="Z1773" i="8"/>
  <c r="Z1774" i="8"/>
  <c r="Z1775" i="8"/>
  <c r="Z1776" i="8"/>
  <c r="Z1777" i="8"/>
  <c r="Z1778" i="8"/>
  <c r="Z1779" i="8"/>
  <c r="Z1780" i="8"/>
  <c r="Z1781" i="8"/>
  <c r="Z1782" i="8"/>
  <c r="Z1783" i="8"/>
  <c r="Z1784" i="8"/>
  <c r="Z1785" i="8"/>
  <c r="Z1786" i="8"/>
  <c r="Z1787" i="8"/>
  <c r="Z1788" i="8"/>
  <c r="Z1789" i="8"/>
  <c r="Z1790" i="8"/>
  <c r="Z1791" i="8"/>
  <c r="Z1792" i="8"/>
  <c r="Z1793" i="8"/>
  <c r="Z1794" i="8"/>
  <c r="Z1795" i="8"/>
  <c r="Z1796" i="8"/>
  <c r="Z1797" i="8"/>
  <c r="Z1798" i="8"/>
  <c r="Z1799" i="8"/>
  <c r="Z1800" i="8"/>
  <c r="Z1801" i="8"/>
  <c r="Z1802" i="8"/>
  <c r="Z1803" i="8"/>
  <c r="Z1804" i="8"/>
  <c r="Z1805" i="8"/>
  <c r="Z1806" i="8"/>
  <c r="Z1807" i="8"/>
  <c r="Z1808" i="8"/>
  <c r="Z1809" i="8"/>
  <c r="Z1810" i="8"/>
  <c r="Z1811" i="8"/>
  <c r="Z1812" i="8"/>
  <c r="Z1813" i="8"/>
  <c r="Z1814" i="8"/>
  <c r="Z1815" i="8"/>
  <c r="Z1816" i="8"/>
  <c r="Z1817" i="8"/>
  <c r="Z1818" i="8"/>
  <c r="Z1819" i="8"/>
  <c r="Z1820" i="8"/>
  <c r="Z1821" i="8"/>
  <c r="Z1822" i="8"/>
  <c r="Z1823" i="8"/>
  <c r="Z1824" i="8"/>
  <c r="Z1825" i="8"/>
  <c r="Z1826" i="8"/>
  <c r="Z1827" i="8"/>
  <c r="Z1828" i="8"/>
  <c r="Z1829" i="8"/>
  <c r="Z1830" i="8"/>
  <c r="Z1831" i="8"/>
  <c r="Z1832" i="8"/>
  <c r="Z1833" i="8"/>
  <c r="Z1834" i="8"/>
  <c r="Z1835" i="8"/>
  <c r="Z1836" i="8"/>
  <c r="Z1837" i="8"/>
  <c r="Z1838" i="8"/>
  <c r="Z1839" i="8"/>
  <c r="Z1840" i="8"/>
  <c r="Z1841" i="8"/>
  <c r="Z1842" i="8"/>
  <c r="Z1843" i="8"/>
  <c r="Z1844" i="8"/>
  <c r="Z1845" i="8"/>
  <c r="Z1846" i="8"/>
  <c r="Z1847" i="8"/>
  <c r="Z1848" i="8"/>
  <c r="Z1849" i="8"/>
  <c r="Z1850" i="8"/>
  <c r="Z1851" i="8"/>
  <c r="Z1852" i="8"/>
  <c r="Z1853" i="8"/>
  <c r="Z1854" i="8"/>
  <c r="Z1855" i="8"/>
  <c r="Z1856" i="8"/>
  <c r="Z1857" i="8"/>
  <c r="Z1858" i="8"/>
  <c r="Z1859" i="8"/>
  <c r="Z1860" i="8"/>
  <c r="Z1861" i="8"/>
  <c r="Z1862" i="8"/>
  <c r="Z1863" i="8"/>
  <c r="Z1864" i="8"/>
  <c r="Z1865" i="8"/>
  <c r="Z1866" i="8"/>
  <c r="Z1867" i="8"/>
  <c r="Z1868" i="8"/>
  <c r="Z1869" i="8"/>
  <c r="Z1870" i="8"/>
  <c r="Z1871" i="8"/>
  <c r="Z1872" i="8"/>
  <c r="Z1873" i="8"/>
  <c r="Z1874" i="8"/>
  <c r="Z1875" i="8"/>
  <c r="Z1876" i="8"/>
  <c r="Z1877" i="8"/>
  <c r="Z1878" i="8"/>
  <c r="Z1879" i="8"/>
  <c r="Z1880" i="8"/>
  <c r="Z1881" i="8"/>
  <c r="Z1882" i="8"/>
  <c r="Z1883" i="8"/>
  <c r="Z1884" i="8"/>
  <c r="Z1885" i="8"/>
  <c r="Z1886" i="8"/>
  <c r="Z1887" i="8"/>
  <c r="Z1888" i="8"/>
  <c r="Z1889" i="8"/>
  <c r="Z1890" i="8"/>
  <c r="Z1891" i="8"/>
  <c r="Z1892" i="8"/>
  <c r="Z1893" i="8"/>
  <c r="Z1894" i="8"/>
  <c r="Z1895" i="8"/>
  <c r="Z1896" i="8"/>
  <c r="Z1897" i="8"/>
  <c r="Z1898" i="8"/>
  <c r="Z1899" i="8"/>
  <c r="Z1900" i="8"/>
  <c r="Z1901" i="8"/>
  <c r="Z1902" i="8"/>
  <c r="Z1903" i="8"/>
  <c r="Z1904" i="8"/>
  <c r="Z1905" i="8"/>
  <c r="Z1906" i="8"/>
  <c r="Z1907" i="8"/>
  <c r="Z1908" i="8"/>
  <c r="Z1909" i="8"/>
  <c r="Z1910" i="8"/>
  <c r="Z1911" i="8"/>
  <c r="Z1912" i="8"/>
  <c r="Z1913" i="8"/>
  <c r="Z1914" i="8"/>
  <c r="Z1915" i="8"/>
  <c r="Z1916" i="8"/>
  <c r="Z1917" i="8"/>
  <c r="Z1918" i="8"/>
  <c r="Z1919" i="8"/>
  <c r="Z1920" i="8"/>
  <c r="Z1921" i="8"/>
  <c r="Z1922" i="8"/>
  <c r="Z1923" i="8"/>
  <c r="Z1924" i="8"/>
  <c r="Z1925" i="8"/>
  <c r="Z1926" i="8"/>
  <c r="Z1927" i="8"/>
  <c r="Z1928" i="8"/>
  <c r="Z1929" i="8"/>
  <c r="Z1930" i="8"/>
  <c r="Z1931" i="8"/>
  <c r="Z1932" i="8"/>
  <c r="Z1933" i="8"/>
  <c r="Z1934" i="8"/>
  <c r="Z1935" i="8"/>
  <c r="Z1936" i="8"/>
  <c r="Z1937" i="8"/>
  <c r="Z1938" i="8"/>
  <c r="Z1939" i="8"/>
  <c r="Z1940" i="8"/>
  <c r="Z1941" i="8"/>
  <c r="Z1942" i="8"/>
  <c r="Z1943" i="8"/>
  <c r="Z1944" i="8"/>
  <c r="Z1945" i="8"/>
  <c r="Z1946" i="8"/>
  <c r="Z1947" i="8"/>
  <c r="Z1948" i="8"/>
  <c r="Z1949" i="8"/>
  <c r="Z1950" i="8"/>
  <c r="Z1951" i="8"/>
  <c r="Z1952" i="8"/>
  <c r="Z1953" i="8"/>
  <c r="Z1954" i="8"/>
  <c r="Z1955" i="8"/>
  <c r="Z1956" i="8"/>
  <c r="Z1957" i="8"/>
  <c r="Z1958" i="8"/>
  <c r="Z1959" i="8"/>
  <c r="Z1960" i="8"/>
  <c r="Z1961" i="8"/>
  <c r="Z1962" i="8"/>
  <c r="Z1963" i="8"/>
  <c r="Z1964" i="8"/>
  <c r="Z1965" i="8"/>
  <c r="Z1966" i="8"/>
  <c r="Z1967" i="8"/>
  <c r="Z1968" i="8"/>
  <c r="Z1969" i="8"/>
  <c r="Z1970" i="8"/>
  <c r="Z1971" i="8"/>
  <c r="Z1972" i="8"/>
  <c r="Z1973" i="8"/>
  <c r="Z1974" i="8"/>
  <c r="Z1975" i="8"/>
  <c r="Z1976" i="8"/>
  <c r="Z1977" i="8"/>
  <c r="Z1978" i="8"/>
  <c r="Z1979" i="8"/>
  <c r="Z1980" i="8"/>
  <c r="Z1981" i="8"/>
  <c r="Z1982" i="8"/>
  <c r="Z1983" i="8"/>
  <c r="Z1984" i="8"/>
  <c r="Z1985" i="8"/>
  <c r="Z1986" i="8"/>
  <c r="Z1987" i="8"/>
  <c r="Z1988" i="8"/>
  <c r="Z1989" i="8"/>
  <c r="Z1990" i="8"/>
  <c r="Z1991" i="8"/>
  <c r="Z1992" i="8"/>
  <c r="Z1993" i="8"/>
  <c r="Z1994" i="8"/>
  <c r="Z1995" i="8"/>
  <c r="Z1996" i="8"/>
  <c r="Z1997" i="8"/>
  <c r="Z1998" i="8"/>
  <c r="Z1999" i="8"/>
  <c r="Z2000" i="8"/>
  <c r="Z2001" i="8"/>
  <c r="AE3" i="9"/>
  <c r="AE4" i="9"/>
  <c r="AE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32" i="9"/>
  <c r="AE33" i="9"/>
  <c r="AE34" i="9"/>
  <c r="AE35" i="9"/>
  <c r="AE36" i="9"/>
  <c r="AE37" i="9"/>
  <c r="AE38" i="9"/>
  <c r="AE39" i="9"/>
  <c r="AE40" i="9"/>
  <c r="AE41" i="9"/>
  <c r="AE42" i="9"/>
  <c r="AE43" i="9"/>
  <c r="AE44" i="9"/>
  <c r="AE45" i="9"/>
  <c r="AE46" i="9"/>
  <c r="AE47" i="9"/>
  <c r="AE48" i="9"/>
  <c r="AE49" i="9"/>
  <c r="AE50" i="9"/>
  <c r="AE51" i="9"/>
  <c r="AE52" i="9"/>
  <c r="AE53" i="9"/>
  <c r="AE54" i="9"/>
  <c r="AE55" i="9"/>
  <c r="AE56" i="9"/>
  <c r="AE57" i="9"/>
  <c r="AE58" i="9"/>
  <c r="AE59" i="9"/>
  <c r="AE60" i="9"/>
  <c r="AE61" i="9"/>
  <c r="AE62" i="9"/>
  <c r="AE63" i="9"/>
  <c r="AE64" i="9"/>
  <c r="AE65" i="9"/>
  <c r="AE66" i="9"/>
  <c r="AE67" i="9"/>
  <c r="AE68" i="9"/>
  <c r="AE69" i="9"/>
  <c r="AE70" i="9"/>
  <c r="AE71" i="9"/>
  <c r="AE72" i="9"/>
  <c r="AE73" i="9"/>
  <c r="AE74" i="9"/>
  <c r="AE75" i="9"/>
  <c r="AE76" i="9"/>
  <c r="AE77" i="9"/>
  <c r="AE78" i="9"/>
  <c r="AE79" i="9"/>
  <c r="AE80" i="9"/>
  <c r="AE81" i="9"/>
  <c r="AE82" i="9"/>
  <c r="AE83" i="9"/>
  <c r="AE84" i="9"/>
  <c r="AE85" i="9"/>
  <c r="AE86" i="9"/>
  <c r="AE87" i="9"/>
  <c r="AE88" i="9"/>
  <c r="AE89" i="9"/>
  <c r="AE90" i="9"/>
  <c r="AE91" i="9"/>
  <c r="AE92" i="9"/>
  <c r="AE93" i="9"/>
  <c r="AE94" i="9"/>
  <c r="AE95" i="9"/>
  <c r="AE96" i="9"/>
  <c r="AE97" i="9"/>
  <c r="AE98" i="9"/>
  <c r="AE99" i="9"/>
  <c r="AE100" i="9"/>
  <c r="AE101" i="9"/>
  <c r="AE102" i="9"/>
  <c r="AE103" i="9"/>
  <c r="AE104" i="9"/>
  <c r="AE105" i="9"/>
  <c r="AE106" i="9"/>
  <c r="AE107" i="9"/>
  <c r="AE108" i="9"/>
  <c r="AE109" i="9"/>
  <c r="AE110" i="9"/>
  <c r="AE111" i="9"/>
  <c r="AE112" i="9"/>
  <c r="AE113" i="9"/>
  <c r="AE114" i="9"/>
  <c r="AE115" i="9"/>
  <c r="AE116" i="9"/>
  <c r="AE117" i="9"/>
  <c r="AE118" i="9"/>
  <c r="AE119" i="9"/>
  <c r="AE120" i="9"/>
  <c r="AE121" i="9"/>
  <c r="AE122" i="9"/>
  <c r="AE123" i="9"/>
  <c r="AE124" i="9"/>
  <c r="AE125" i="9"/>
  <c r="AE126" i="9"/>
  <c r="AE127" i="9"/>
  <c r="AE128" i="9"/>
  <c r="AE129" i="9"/>
  <c r="AE130" i="9"/>
  <c r="AE131" i="9"/>
  <c r="AE132" i="9"/>
  <c r="AE133" i="9"/>
  <c r="AE134" i="9"/>
  <c r="AE135" i="9"/>
  <c r="AE136" i="9"/>
  <c r="AE137" i="9"/>
  <c r="AE138" i="9"/>
  <c r="AE139" i="9"/>
  <c r="AE140" i="9"/>
  <c r="AE141" i="9"/>
  <c r="AE142" i="9"/>
  <c r="AE143" i="9"/>
  <c r="AE144" i="9"/>
  <c r="AE145" i="9"/>
  <c r="AE146" i="9"/>
  <c r="AE147" i="9"/>
  <c r="AE148" i="9"/>
  <c r="AE149" i="9"/>
  <c r="AE150" i="9"/>
  <c r="AE151" i="9"/>
  <c r="AE152" i="9"/>
  <c r="AE153" i="9"/>
  <c r="AE154" i="9"/>
  <c r="AE155" i="9"/>
  <c r="AE156" i="9"/>
  <c r="AE157" i="9"/>
  <c r="AE158" i="9"/>
  <c r="AE159" i="9"/>
  <c r="AE160" i="9"/>
  <c r="AE161" i="9"/>
  <c r="AE162" i="9"/>
  <c r="AE163" i="9"/>
  <c r="AE164" i="9"/>
  <c r="AE165" i="9"/>
  <c r="AE166" i="9"/>
  <c r="AE167" i="9"/>
  <c r="AE168" i="9"/>
  <c r="AE169" i="9"/>
  <c r="AE170" i="9"/>
  <c r="AE171" i="9"/>
  <c r="AE172" i="9"/>
  <c r="AE173" i="9"/>
  <c r="AE174" i="9"/>
  <c r="AE175" i="9"/>
  <c r="AE176" i="9"/>
  <c r="AE177" i="9"/>
  <c r="AE178" i="9"/>
  <c r="AE179" i="9"/>
  <c r="AE180" i="9"/>
  <c r="AE181" i="9"/>
  <c r="AE182" i="9"/>
  <c r="AE183" i="9"/>
  <c r="AE184" i="9"/>
  <c r="AE185" i="9"/>
  <c r="AE186" i="9"/>
  <c r="AE187" i="9"/>
  <c r="AE188" i="9"/>
  <c r="AE189" i="9"/>
  <c r="AE190" i="9"/>
  <c r="AE191" i="9"/>
  <c r="AE192" i="9"/>
  <c r="AE193" i="9"/>
  <c r="AE194" i="9"/>
  <c r="AE195" i="9"/>
  <c r="AE196" i="9"/>
  <c r="AE197" i="9"/>
  <c r="AE198" i="9"/>
  <c r="AE199" i="9"/>
  <c r="AE200" i="9"/>
  <c r="AE201" i="9"/>
  <c r="AE202" i="9"/>
  <c r="AE203" i="9"/>
  <c r="AE204" i="9"/>
  <c r="AE205" i="9"/>
  <c r="AE206" i="9"/>
  <c r="AE207" i="9"/>
  <c r="AE208" i="9"/>
  <c r="AE209" i="9"/>
  <c r="AE210" i="9"/>
  <c r="AE211" i="9"/>
  <c r="AE212" i="9"/>
  <c r="AE213" i="9"/>
  <c r="AE214" i="9"/>
  <c r="AE215" i="9"/>
  <c r="AE216" i="9"/>
  <c r="AE217" i="9"/>
  <c r="AE218" i="9"/>
  <c r="AE219" i="9"/>
  <c r="AE220" i="9"/>
  <c r="AE221" i="9"/>
  <c r="AE222" i="9"/>
  <c r="AE223" i="9"/>
  <c r="AE224" i="9"/>
  <c r="AE225" i="9"/>
  <c r="AE226" i="9"/>
  <c r="AE227" i="9"/>
  <c r="AE228" i="9"/>
  <c r="AE229" i="9"/>
  <c r="AE230" i="9"/>
  <c r="AE231" i="9"/>
  <c r="AE232" i="9"/>
  <c r="AE233" i="9"/>
  <c r="AE234" i="9"/>
  <c r="AE235" i="9"/>
  <c r="AE236" i="9"/>
  <c r="AE237" i="9"/>
  <c r="AE238" i="9"/>
  <c r="AE239" i="9"/>
  <c r="AE240" i="9"/>
  <c r="AE241" i="9"/>
  <c r="AE242" i="9"/>
  <c r="AE243" i="9"/>
  <c r="AE244" i="9"/>
  <c r="AE245" i="9"/>
  <c r="AE246" i="9"/>
  <c r="AE247" i="9"/>
  <c r="AE248" i="9"/>
  <c r="AE249" i="9"/>
  <c r="AE250" i="9"/>
  <c r="AE251" i="9"/>
  <c r="AE252" i="9"/>
  <c r="AE253" i="9"/>
  <c r="AE254" i="9"/>
  <c r="AE255" i="9"/>
  <c r="AE256" i="9"/>
  <c r="AE257" i="9"/>
  <c r="AE258" i="9"/>
  <c r="AE259" i="9"/>
  <c r="AE260" i="9"/>
  <c r="AE261" i="9"/>
  <c r="AE262" i="9"/>
  <c r="AE263" i="9"/>
  <c r="AE264" i="9"/>
  <c r="AE265" i="9"/>
  <c r="AE266" i="9"/>
  <c r="AE267" i="9"/>
  <c r="AE268" i="9"/>
  <c r="AE269" i="9"/>
  <c r="AE270" i="9"/>
  <c r="AE271" i="9"/>
  <c r="AE272" i="9"/>
  <c r="AE273" i="9"/>
  <c r="AE274" i="9"/>
  <c r="AE275" i="9"/>
  <c r="AE276" i="9"/>
  <c r="AE277" i="9"/>
  <c r="AE278" i="9"/>
  <c r="AE279" i="9"/>
  <c r="AE280" i="9"/>
  <c r="AE281" i="9"/>
  <c r="AE282" i="9"/>
  <c r="AE283" i="9"/>
  <c r="AE284" i="9"/>
  <c r="AE285" i="9"/>
  <c r="AE286" i="9"/>
  <c r="AE287" i="9"/>
  <c r="AE288" i="9"/>
  <c r="AE289" i="9"/>
  <c r="AE290" i="9"/>
  <c r="AE291" i="9"/>
  <c r="AE292" i="9"/>
  <c r="AE293" i="9"/>
  <c r="AE294" i="9"/>
  <c r="AE295" i="9"/>
  <c r="AE296" i="9"/>
  <c r="AE297" i="9"/>
  <c r="AE298" i="9"/>
  <c r="AE299" i="9"/>
  <c r="AE300" i="9"/>
  <c r="AE301" i="9"/>
  <c r="AE302" i="9"/>
  <c r="AE303" i="9"/>
  <c r="AE304" i="9"/>
  <c r="AE305" i="9"/>
  <c r="AE306" i="9"/>
  <c r="AE307" i="9"/>
  <c r="AE308" i="9"/>
  <c r="AE309" i="9"/>
  <c r="AE310" i="9"/>
  <c r="AE311" i="9"/>
  <c r="AE312" i="9"/>
  <c r="AE313" i="9"/>
  <c r="AE314" i="9"/>
  <c r="AE315" i="9"/>
  <c r="AE316" i="9"/>
  <c r="AE317" i="9"/>
  <c r="AE318" i="9"/>
  <c r="AE319" i="9"/>
  <c r="AE320" i="9"/>
  <c r="AE321" i="9"/>
  <c r="AE322" i="9"/>
  <c r="AE323" i="9"/>
  <c r="AE324" i="9"/>
  <c r="AE325" i="9"/>
  <c r="AE326" i="9"/>
  <c r="AE327" i="9"/>
  <c r="AE328" i="9"/>
  <c r="AE329" i="9"/>
  <c r="AE330" i="9"/>
  <c r="AE331" i="9"/>
  <c r="AE332" i="9"/>
  <c r="AE333" i="9"/>
  <c r="AE334" i="9"/>
  <c r="AE335" i="9"/>
  <c r="AE336" i="9"/>
  <c r="AE337" i="9"/>
  <c r="AE338" i="9"/>
  <c r="AE339" i="9"/>
  <c r="AE340" i="9"/>
  <c r="AE341" i="9"/>
  <c r="AE342" i="9"/>
  <c r="AE343" i="9"/>
  <c r="AE344" i="9"/>
  <c r="AE345" i="9"/>
  <c r="AE346" i="9"/>
  <c r="AE347" i="9"/>
  <c r="AE348" i="9"/>
  <c r="AE349" i="9"/>
  <c r="AE350" i="9"/>
  <c r="AE351" i="9"/>
  <c r="AE352" i="9"/>
  <c r="AE353" i="9"/>
  <c r="AE354" i="9"/>
  <c r="AE355" i="9"/>
  <c r="AE356" i="9"/>
  <c r="AE357" i="9"/>
  <c r="AE358" i="9"/>
  <c r="AE359" i="9"/>
  <c r="AE360" i="9"/>
  <c r="AE361" i="9"/>
  <c r="AE362" i="9"/>
  <c r="AE363" i="9"/>
  <c r="AE364" i="9"/>
  <c r="AE365" i="9"/>
  <c r="AE366" i="9"/>
  <c r="AE367" i="9"/>
  <c r="AE368" i="9"/>
  <c r="AE369" i="9"/>
  <c r="AE370" i="9"/>
  <c r="AE371" i="9"/>
  <c r="AE372" i="9"/>
  <c r="AE373" i="9"/>
  <c r="AE374" i="9"/>
  <c r="AE375" i="9"/>
  <c r="AE376" i="9"/>
  <c r="AE377" i="9"/>
  <c r="AE378" i="9"/>
  <c r="AE379" i="9"/>
  <c r="AE380" i="9"/>
  <c r="AE381" i="9"/>
  <c r="AE382" i="9"/>
  <c r="AE383" i="9"/>
  <c r="AE384" i="9"/>
  <c r="AE385" i="9"/>
  <c r="AE386" i="9"/>
  <c r="AE387" i="9"/>
  <c r="AE388" i="9"/>
  <c r="AE389" i="9"/>
  <c r="AE390" i="9"/>
  <c r="AE391" i="9"/>
  <c r="AE392" i="9"/>
  <c r="AE393" i="9"/>
  <c r="AE394" i="9"/>
  <c r="AE395" i="9"/>
  <c r="AE396" i="9"/>
  <c r="AE397" i="9"/>
  <c r="AE398" i="9"/>
  <c r="AE399" i="9"/>
  <c r="AE400" i="9"/>
  <c r="AE401" i="9"/>
  <c r="AE402" i="9"/>
  <c r="AE403" i="9"/>
  <c r="AE404" i="9"/>
  <c r="AE405" i="9"/>
  <c r="AE406" i="9"/>
  <c r="AE407" i="9"/>
  <c r="AE408" i="9"/>
  <c r="AE409" i="9"/>
  <c r="AE410" i="9"/>
  <c r="AE411" i="9"/>
  <c r="AE412" i="9"/>
  <c r="AE413" i="9"/>
  <c r="AE414" i="9"/>
  <c r="AE415" i="9"/>
  <c r="AE416" i="9"/>
  <c r="AE417" i="9"/>
  <c r="AE418" i="9"/>
  <c r="AE419" i="9"/>
  <c r="AE420" i="9"/>
  <c r="AE421" i="9"/>
  <c r="AE422" i="9"/>
  <c r="AE423" i="9"/>
  <c r="AE424" i="9"/>
  <c r="AE425" i="9"/>
  <c r="AE426" i="9"/>
  <c r="AE427" i="9"/>
  <c r="AE428" i="9"/>
  <c r="AE429" i="9"/>
  <c r="AE430" i="9"/>
  <c r="AE431" i="9"/>
  <c r="AE432" i="9"/>
  <c r="AE433" i="9"/>
  <c r="AE434" i="9"/>
  <c r="AE435" i="9"/>
  <c r="AE436" i="9"/>
  <c r="AE437" i="9"/>
  <c r="AE438" i="9"/>
  <c r="AE439" i="9"/>
  <c r="AE440" i="9"/>
  <c r="AE441" i="9"/>
  <c r="AE442" i="9"/>
  <c r="AE443" i="9"/>
  <c r="AE444" i="9"/>
  <c r="AE445" i="9"/>
  <c r="AE446" i="9"/>
  <c r="AE447" i="9"/>
  <c r="AE448" i="9"/>
  <c r="AE449" i="9"/>
  <c r="AE450" i="9"/>
  <c r="AE451" i="9"/>
  <c r="AE452" i="9"/>
  <c r="AE453" i="9"/>
  <c r="AE454" i="9"/>
  <c r="AE455" i="9"/>
  <c r="AE456" i="9"/>
  <c r="AE457" i="9"/>
  <c r="AE458" i="9"/>
  <c r="AE459" i="9"/>
  <c r="AE460" i="9"/>
  <c r="AE461" i="9"/>
  <c r="AE462" i="9"/>
  <c r="AE463" i="9"/>
  <c r="AE464" i="9"/>
  <c r="AE465" i="9"/>
  <c r="AE466" i="9"/>
  <c r="AE467" i="9"/>
  <c r="AE468" i="9"/>
  <c r="AE469" i="9"/>
  <c r="AE470" i="9"/>
  <c r="AE471" i="9"/>
  <c r="AE472" i="9"/>
  <c r="AE473" i="9"/>
  <c r="AE474" i="9"/>
  <c r="AE475" i="9"/>
  <c r="AE476" i="9"/>
  <c r="AE477" i="9"/>
  <c r="AE478" i="9"/>
  <c r="AE479" i="9"/>
  <c r="AE480" i="9"/>
  <c r="AE481" i="9"/>
  <c r="AE482" i="9"/>
  <c r="AE483" i="9"/>
  <c r="AE484" i="9"/>
  <c r="AE485" i="9"/>
  <c r="AE486" i="9"/>
  <c r="AE487" i="9"/>
  <c r="AE488" i="9"/>
  <c r="AE489" i="9"/>
  <c r="AE490" i="9"/>
  <c r="AE491" i="9"/>
  <c r="AE492" i="9"/>
  <c r="AE493" i="9"/>
  <c r="AE494" i="9"/>
  <c r="AE495" i="9"/>
  <c r="AE496" i="9"/>
  <c r="AE497" i="9"/>
  <c r="AE498" i="9"/>
  <c r="AE499" i="9"/>
  <c r="AE500" i="9"/>
  <c r="AE501" i="9"/>
  <c r="AE502" i="9"/>
  <c r="AE503" i="9"/>
  <c r="AE504" i="9"/>
  <c r="AE505" i="9"/>
  <c r="AE506" i="9"/>
  <c r="AE507" i="9"/>
  <c r="AE508" i="9"/>
  <c r="AE509" i="9"/>
  <c r="AE510" i="9"/>
  <c r="AE511" i="9"/>
  <c r="AE512" i="9"/>
  <c r="AE513" i="9"/>
  <c r="AE514" i="9"/>
  <c r="AE515" i="9"/>
  <c r="AE516" i="9"/>
  <c r="AE517" i="9"/>
  <c r="AE518" i="9"/>
  <c r="AE519" i="9"/>
  <c r="AE520" i="9"/>
  <c r="AE521" i="9"/>
  <c r="AE522" i="9"/>
  <c r="AE523" i="9"/>
  <c r="AE524" i="9"/>
  <c r="AE525" i="9"/>
  <c r="AE526" i="9"/>
  <c r="AE527" i="9"/>
  <c r="AE528" i="9"/>
  <c r="AE529" i="9"/>
  <c r="AE530" i="9"/>
  <c r="AE531" i="9"/>
  <c r="AE532" i="9"/>
  <c r="AE533" i="9"/>
  <c r="AE534" i="9"/>
  <c r="AE535" i="9"/>
  <c r="AE536" i="9"/>
  <c r="AE537" i="9"/>
  <c r="AE538" i="9"/>
  <c r="AE539" i="9"/>
  <c r="AE540" i="9"/>
  <c r="AE541" i="9"/>
  <c r="AE542" i="9"/>
  <c r="AE543" i="9"/>
  <c r="AE544" i="9"/>
  <c r="AE545" i="9"/>
  <c r="AE546" i="9"/>
  <c r="AE547" i="9"/>
  <c r="AE548" i="9"/>
  <c r="AE549" i="9"/>
  <c r="AE550" i="9"/>
  <c r="AE551" i="9"/>
  <c r="AE552" i="9"/>
  <c r="AE553" i="9"/>
  <c r="AE554" i="9"/>
  <c r="AE555" i="9"/>
  <c r="AE556" i="9"/>
  <c r="AE557" i="9"/>
  <c r="AE558" i="9"/>
  <c r="AE559" i="9"/>
  <c r="AE560" i="9"/>
  <c r="AE561" i="9"/>
  <c r="AE562" i="9"/>
  <c r="AE563" i="9"/>
  <c r="AE564" i="9"/>
  <c r="AE565" i="9"/>
  <c r="AE566" i="9"/>
  <c r="AE567" i="9"/>
  <c r="AE568" i="9"/>
  <c r="AE569" i="9"/>
  <c r="AE570" i="9"/>
  <c r="AE571" i="9"/>
  <c r="AE572" i="9"/>
  <c r="AE573" i="9"/>
  <c r="AE574" i="9"/>
  <c r="AE575" i="9"/>
  <c r="AE576" i="9"/>
  <c r="AE577" i="9"/>
  <c r="AE578" i="9"/>
  <c r="AE579" i="9"/>
  <c r="AE580" i="9"/>
  <c r="AE581" i="9"/>
  <c r="AE582" i="9"/>
  <c r="AE583" i="9"/>
  <c r="AE584" i="9"/>
  <c r="AE585" i="9"/>
  <c r="AE586" i="9"/>
  <c r="AE587" i="9"/>
  <c r="AE588" i="9"/>
  <c r="AE589" i="9"/>
  <c r="AE590" i="9"/>
  <c r="AE591" i="9"/>
  <c r="AE592" i="9"/>
  <c r="AE593" i="9"/>
  <c r="AE594" i="9"/>
  <c r="AE595" i="9"/>
  <c r="AE596" i="9"/>
  <c r="AE597" i="9"/>
  <c r="AE598" i="9"/>
  <c r="AE599" i="9"/>
  <c r="AE600" i="9"/>
  <c r="AE601" i="9"/>
  <c r="AE602" i="9"/>
  <c r="AE603" i="9"/>
  <c r="AE604" i="9"/>
  <c r="AE605" i="9"/>
  <c r="AE606" i="9"/>
  <c r="AE607" i="9"/>
  <c r="AE608" i="9"/>
  <c r="AE609" i="9"/>
  <c r="AE610" i="9"/>
  <c r="AE611" i="9"/>
  <c r="AE612" i="9"/>
  <c r="AE613" i="9"/>
  <c r="AE614" i="9"/>
  <c r="AE615" i="9"/>
  <c r="AE616" i="9"/>
  <c r="AE617" i="9"/>
  <c r="AE618" i="9"/>
  <c r="AE619" i="9"/>
  <c r="AE620" i="9"/>
  <c r="AE621" i="9"/>
  <c r="AE622" i="9"/>
  <c r="AE623" i="9"/>
  <c r="AE624" i="9"/>
  <c r="AE625" i="9"/>
  <c r="AE626" i="9"/>
  <c r="AE627" i="9"/>
  <c r="AE628" i="9"/>
  <c r="AE629" i="9"/>
  <c r="AE630" i="9"/>
  <c r="AE631" i="9"/>
  <c r="AE632" i="9"/>
  <c r="AE633" i="9"/>
  <c r="AE634" i="9"/>
  <c r="AE635" i="9"/>
  <c r="AE636" i="9"/>
  <c r="AE637" i="9"/>
  <c r="AE638" i="9"/>
  <c r="AE639" i="9"/>
  <c r="AE640" i="9"/>
  <c r="AE641" i="9"/>
  <c r="AE642" i="9"/>
  <c r="AE643" i="9"/>
  <c r="AE644" i="9"/>
  <c r="AE645" i="9"/>
  <c r="AE646" i="9"/>
  <c r="AE647" i="9"/>
  <c r="AE648" i="9"/>
  <c r="AE649" i="9"/>
  <c r="AE650" i="9"/>
  <c r="AE651" i="9"/>
  <c r="AE652" i="9"/>
  <c r="AE653" i="9"/>
  <c r="AE654" i="9"/>
  <c r="AE655" i="9"/>
  <c r="AE656" i="9"/>
  <c r="AE657" i="9"/>
  <c r="AE658" i="9"/>
  <c r="AE659" i="9"/>
  <c r="AE660" i="9"/>
  <c r="AE661" i="9"/>
  <c r="AE662" i="9"/>
  <c r="AE663" i="9"/>
  <c r="AE664" i="9"/>
  <c r="AE665" i="9"/>
  <c r="AE666" i="9"/>
  <c r="AE667" i="9"/>
  <c r="AE668" i="9"/>
  <c r="AE669" i="9"/>
  <c r="AE670" i="9"/>
  <c r="AE671" i="9"/>
  <c r="AE672" i="9"/>
  <c r="AE673" i="9"/>
  <c r="AE674" i="9"/>
  <c r="AE675" i="9"/>
  <c r="AE676" i="9"/>
  <c r="AE677" i="9"/>
  <c r="AE678" i="9"/>
  <c r="AE679" i="9"/>
  <c r="AE680" i="9"/>
  <c r="AE681" i="9"/>
  <c r="AE682" i="9"/>
  <c r="AE683" i="9"/>
  <c r="AE684" i="9"/>
  <c r="AE685" i="9"/>
  <c r="AE686" i="9"/>
  <c r="AE687" i="9"/>
  <c r="AE688" i="9"/>
  <c r="AE689" i="9"/>
  <c r="AE690" i="9"/>
  <c r="AE691" i="9"/>
  <c r="AE692" i="9"/>
  <c r="AE693" i="9"/>
  <c r="AE694" i="9"/>
  <c r="AE695" i="9"/>
  <c r="AE696" i="9"/>
  <c r="AE697" i="9"/>
  <c r="AE698" i="9"/>
  <c r="AE699" i="9"/>
  <c r="AE700" i="9"/>
  <c r="AE701" i="9"/>
  <c r="AE702" i="9"/>
  <c r="AE703" i="9"/>
  <c r="AE704" i="9"/>
  <c r="AE705" i="9"/>
  <c r="AE706" i="9"/>
  <c r="AE707" i="9"/>
  <c r="AE708" i="9"/>
  <c r="AE709" i="9"/>
  <c r="AE710" i="9"/>
  <c r="AE711" i="9"/>
  <c r="AE712" i="9"/>
  <c r="AE713" i="9"/>
  <c r="AE714" i="9"/>
  <c r="AE715" i="9"/>
  <c r="AE716" i="9"/>
  <c r="AE717" i="9"/>
  <c r="AE718" i="9"/>
  <c r="AE719" i="9"/>
  <c r="AE720" i="9"/>
  <c r="AE721" i="9"/>
  <c r="AE722" i="9"/>
  <c r="AE723" i="9"/>
  <c r="AE724" i="9"/>
  <c r="AE725" i="9"/>
  <c r="AE726" i="9"/>
  <c r="AE727" i="9"/>
  <c r="AE728" i="9"/>
  <c r="AE729" i="9"/>
  <c r="AE730" i="9"/>
  <c r="AE731" i="9"/>
  <c r="AE732" i="9"/>
  <c r="AE733" i="9"/>
  <c r="AE734" i="9"/>
  <c r="AE735" i="9"/>
  <c r="AE736" i="9"/>
  <c r="AE737" i="9"/>
  <c r="AE738" i="9"/>
  <c r="AE739" i="9"/>
  <c r="AE740" i="9"/>
  <c r="AE741" i="9"/>
  <c r="AE742" i="9"/>
  <c r="AE743" i="9"/>
  <c r="AE744" i="9"/>
  <c r="AE745" i="9"/>
  <c r="AE746" i="9"/>
  <c r="AE747" i="9"/>
  <c r="AE748" i="9"/>
  <c r="AE749" i="9"/>
  <c r="AE750" i="9"/>
  <c r="AE751" i="9"/>
  <c r="AE752" i="9"/>
  <c r="AE753" i="9"/>
  <c r="AE754" i="9"/>
  <c r="AE755" i="9"/>
  <c r="AE756" i="9"/>
  <c r="AE757" i="9"/>
  <c r="AE758" i="9"/>
  <c r="AE759" i="9"/>
  <c r="AE760" i="9"/>
  <c r="AE761" i="9"/>
  <c r="AE762" i="9"/>
  <c r="AE763" i="9"/>
  <c r="AE764" i="9"/>
  <c r="AE765" i="9"/>
  <c r="AE766" i="9"/>
  <c r="AE767" i="9"/>
  <c r="AE768" i="9"/>
  <c r="AE769" i="9"/>
  <c r="AE770" i="9"/>
  <c r="AE771" i="9"/>
  <c r="AE772" i="9"/>
  <c r="AE773" i="9"/>
  <c r="AE774" i="9"/>
  <c r="AE775" i="9"/>
  <c r="AE776" i="9"/>
  <c r="AE777" i="9"/>
  <c r="AE778" i="9"/>
  <c r="AE779" i="9"/>
  <c r="AE780" i="9"/>
  <c r="AE781" i="9"/>
  <c r="AE782" i="9"/>
  <c r="AE783" i="9"/>
  <c r="AE784" i="9"/>
  <c r="AE785" i="9"/>
  <c r="AE786" i="9"/>
  <c r="AE787" i="9"/>
  <c r="AE788" i="9"/>
  <c r="AE789" i="9"/>
  <c r="AE790" i="9"/>
  <c r="AE791" i="9"/>
  <c r="AE792" i="9"/>
  <c r="AE793" i="9"/>
  <c r="AE794" i="9"/>
  <c r="AE795" i="9"/>
  <c r="AE796" i="9"/>
  <c r="AE797" i="9"/>
  <c r="AE798" i="9"/>
  <c r="AE799" i="9"/>
  <c r="AE800" i="9"/>
  <c r="AE801" i="9"/>
  <c r="AE802" i="9"/>
  <c r="AE803" i="9"/>
  <c r="AE804" i="9"/>
  <c r="AE805" i="9"/>
  <c r="AE806" i="9"/>
  <c r="AE807" i="9"/>
  <c r="AE808" i="9"/>
  <c r="AE809" i="9"/>
  <c r="AE810" i="9"/>
  <c r="AE811" i="9"/>
  <c r="AE812" i="9"/>
  <c r="AE813" i="9"/>
  <c r="AE814" i="9"/>
  <c r="AE815" i="9"/>
  <c r="AE816" i="9"/>
  <c r="AE817" i="9"/>
  <c r="AE818" i="9"/>
  <c r="AE819" i="9"/>
  <c r="AE820" i="9"/>
  <c r="AE821" i="9"/>
  <c r="AE822" i="9"/>
  <c r="AE823" i="9"/>
  <c r="AE824" i="9"/>
  <c r="AE825" i="9"/>
  <c r="AE826" i="9"/>
  <c r="AE827" i="9"/>
  <c r="AE828" i="9"/>
  <c r="AE829" i="9"/>
  <c r="AE830" i="9"/>
  <c r="AE831" i="9"/>
  <c r="AE832" i="9"/>
  <c r="AE833" i="9"/>
  <c r="AE834" i="9"/>
  <c r="AE835" i="9"/>
  <c r="AE836" i="9"/>
  <c r="AE837" i="9"/>
  <c r="AE838" i="9"/>
  <c r="AE839" i="9"/>
  <c r="AE840" i="9"/>
  <c r="AE841" i="9"/>
  <c r="AE842" i="9"/>
  <c r="AE843" i="9"/>
  <c r="AE844" i="9"/>
  <c r="AE845" i="9"/>
  <c r="AE846" i="9"/>
  <c r="AE847" i="9"/>
  <c r="AE848" i="9"/>
  <c r="AE849" i="9"/>
  <c r="AE850" i="9"/>
  <c r="AE851" i="9"/>
  <c r="AE852" i="9"/>
  <c r="AE853" i="9"/>
  <c r="AE854" i="9"/>
  <c r="AE855" i="9"/>
  <c r="AE856" i="9"/>
  <c r="AE857" i="9"/>
  <c r="AE858" i="9"/>
  <c r="AE859" i="9"/>
  <c r="AE860" i="9"/>
  <c r="AE861" i="9"/>
  <c r="AE862" i="9"/>
  <c r="AE863" i="9"/>
  <c r="AE864" i="9"/>
  <c r="AE865" i="9"/>
  <c r="AE866" i="9"/>
  <c r="AE867" i="9"/>
  <c r="AE868" i="9"/>
  <c r="AE869" i="9"/>
  <c r="AE870" i="9"/>
  <c r="AE871" i="9"/>
  <c r="AE872" i="9"/>
  <c r="AE873" i="9"/>
  <c r="AE874" i="9"/>
  <c r="AE875" i="9"/>
  <c r="AE876" i="9"/>
  <c r="AE877" i="9"/>
  <c r="AE878" i="9"/>
  <c r="AE879" i="9"/>
  <c r="AE880" i="9"/>
  <c r="AE881" i="9"/>
  <c r="AE882" i="9"/>
  <c r="AE883" i="9"/>
  <c r="AE884" i="9"/>
  <c r="AE885" i="9"/>
  <c r="AE886" i="9"/>
  <c r="AE887" i="9"/>
  <c r="AE888" i="9"/>
  <c r="AE889" i="9"/>
  <c r="AE890" i="9"/>
  <c r="AE891" i="9"/>
  <c r="AE892" i="9"/>
  <c r="AE893" i="9"/>
  <c r="AE894" i="9"/>
  <c r="AE895" i="9"/>
  <c r="AE896" i="9"/>
  <c r="AE897" i="9"/>
  <c r="AE898" i="9"/>
  <c r="AE899" i="9"/>
  <c r="AE900" i="9"/>
  <c r="AE901" i="9"/>
  <c r="AE902" i="9"/>
  <c r="AE903" i="9"/>
  <c r="AE904" i="9"/>
  <c r="AE905" i="9"/>
  <c r="AE906" i="9"/>
  <c r="AE907" i="9"/>
  <c r="AE908" i="9"/>
  <c r="AE909" i="9"/>
  <c r="AE910" i="9"/>
  <c r="AE911" i="9"/>
  <c r="AE912" i="9"/>
  <c r="AE913" i="9"/>
  <c r="AE914" i="9"/>
  <c r="AE915" i="9"/>
  <c r="AE916" i="9"/>
  <c r="AE917" i="9"/>
  <c r="AE918" i="9"/>
  <c r="AE919" i="9"/>
  <c r="AE920" i="9"/>
  <c r="AE921" i="9"/>
  <c r="AE922" i="9"/>
  <c r="AE923" i="9"/>
  <c r="AE924" i="9"/>
  <c r="AE925" i="9"/>
  <c r="AE926" i="9"/>
  <c r="AE927" i="9"/>
  <c r="AE928" i="9"/>
  <c r="AE929" i="9"/>
  <c r="AE930" i="9"/>
  <c r="AE931" i="9"/>
  <c r="AE932" i="9"/>
  <c r="AE933" i="9"/>
  <c r="AE934" i="9"/>
  <c r="AE935" i="9"/>
  <c r="AE936" i="9"/>
  <c r="AE937" i="9"/>
  <c r="AE938" i="9"/>
  <c r="AE939" i="9"/>
  <c r="AE940" i="9"/>
  <c r="AE941" i="9"/>
  <c r="AE942" i="9"/>
  <c r="AE943" i="9"/>
  <c r="AE944" i="9"/>
  <c r="AE945" i="9"/>
  <c r="AE946" i="9"/>
  <c r="AE947" i="9"/>
  <c r="AE948" i="9"/>
  <c r="AE949" i="9"/>
  <c r="AE950" i="9"/>
  <c r="AE951" i="9"/>
  <c r="AE952" i="9"/>
  <c r="AE953" i="9"/>
  <c r="AE954" i="9"/>
  <c r="AE955" i="9"/>
  <c r="AE956" i="9"/>
  <c r="AE957" i="9"/>
  <c r="AE958" i="9"/>
  <c r="AE959" i="9"/>
  <c r="AE960" i="9"/>
  <c r="AE961" i="9"/>
  <c r="AE962" i="9"/>
  <c r="AE963" i="9"/>
  <c r="AE964" i="9"/>
  <c r="AE965" i="9"/>
  <c r="AE966" i="9"/>
  <c r="AE967" i="9"/>
  <c r="AE968" i="9"/>
  <c r="AE969" i="9"/>
  <c r="AE970" i="9"/>
  <c r="AE971" i="9"/>
  <c r="AE972" i="9"/>
  <c r="AE973" i="9"/>
  <c r="AE974" i="9"/>
  <c r="AE975" i="9"/>
  <c r="AE976" i="9"/>
  <c r="AE977" i="9"/>
  <c r="AE978" i="9"/>
  <c r="AE979" i="9"/>
  <c r="AE980" i="9"/>
  <c r="AE981" i="9"/>
  <c r="AE982" i="9"/>
  <c r="AE983" i="9"/>
  <c r="AE984" i="9"/>
  <c r="AE985" i="9"/>
  <c r="AE986" i="9"/>
  <c r="AE987" i="9"/>
  <c r="AE988" i="9"/>
  <c r="AE989" i="9"/>
  <c r="AE990" i="9"/>
  <c r="AE991" i="9"/>
  <c r="AE992" i="9"/>
  <c r="AE993" i="9"/>
  <c r="AE994" i="9"/>
  <c r="AE995" i="9"/>
  <c r="AE996" i="9"/>
  <c r="AE997" i="9"/>
  <c r="AE998" i="9"/>
  <c r="AE999" i="9"/>
  <c r="AE1000" i="9"/>
  <c r="AE1001" i="9"/>
  <c r="AE1002" i="9"/>
  <c r="AE1003" i="9"/>
  <c r="AE1004" i="9"/>
  <c r="AE1005" i="9"/>
  <c r="AE1006" i="9"/>
  <c r="AE1007" i="9"/>
  <c r="AE1008" i="9"/>
  <c r="AE1009" i="9"/>
  <c r="AE1010" i="9"/>
  <c r="AE1011" i="9"/>
  <c r="AE1012" i="9"/>
  <c r="AE1013" i="9"/>
  <c r="AE1014" i="9"/>
  <c r="AE1015" i="9"/>
  <c r="AE1016" i="9"/>
  <c r="AE1017" i="9"/>
  <c r="AE1018" i="9"/>
  <c r="AE1019" i="9"/>
  <c r="AE1020" i="9"/>
  <c r="AE1021" i="9"/>
  <c r="AE1022" i="9"/>
  <c r="AE1023" i="9"/>
  <c r="AE1024" i="9"/>
  <c r="AE1025" i="9"/>
  <c r="AE1026" i="9"/>
  <c r="AE1027" i="9"/>
  <c r="AE1028" i="9"/>
  <c r="AE1029" i="9"/>
  <c r="AE1030" i="9"/>
  <c r="AE1031" i="9"/>
  <c r="AE1032" i="9"/>
  <c r="AE1033" i="9"/>
  <c r="AE1034" i="9"/>
  <c r="AE1035" i="9"/>
  <c r="AE1036" i="9"/>
  <c r="AE1037" i="9"/>
  <c r="AE1038" i="9"/>
  <c r="AE1039" i="9"/>
  <c r="AE1040" i="9"/>
  <c r="AE1041" i="9"/>
  <c r="AE1042" i="9"/>
  <c r="AE1043" i="9"/>
  <c r="AE1044" i="9"/>
  <c r="AE1045" i="9"/>
  <c r="AE1046" i="9"/>
  <c r="AE1047" i="9"/>
  <c r="AE1048" i="9"/>
  <c r="AE1049" i="9"/>
  <c r="AE1050" i="9"/>
  <c r="AE1051" i="9"/>
  <c r="AE1052" i="9"/>
  <c r="AE1053" i="9"/>
  <c r="AE1054" i="9"/>
  <c r="AE1055" i="9"/>
  <c r="AE1056" i="9"/>
  <c r="AE1057" i="9"/>
  <c r="AE1058" i="9"/>
  <c r="AE1059" i="9"/>
  <c r="AE1060" i="9"/>
  <c r="AE1061" i="9"/>
  <c r="AE1062" i="9"/>
  <c r="AE1063" i="9"/>
  <c r="AE1064" i="9"/>
  <c r="AE1065" i="9"/>
  <c r="AE1066" i="9"/>
  <c r="AE1067" i="9"/>
  <c r="AE1068" i="9"/>
  <c r="AE1069" i="9"/>
  <c r="AE1070" i="9"/>
  <c r="AE1071" i="9"/>
  <c r="AE1072" i="9"/>
  <c r="AE1073" i="9"/>
  <c r="AE1074" i="9"/>
  <c r="AE1075" i="9"/>
  <c r="AE1076" i="9"/>
  <c r="AE1077" i="9"/>
  <c r="AE1078" i="9"/>
  <c r="AE1079" i="9"/>
  <c r="AE1080" i="9"/>
  <c r="AE1081" i="9"/>
  <c r="AE1082" i="9"/>
  <c r="AE1083" i="9"/>
  <c r="AE1084" i="9"/>
  <c r="AE1085" i="9"/>
  <c r="AE1086" i="9"/>
  <c r="AE1087" i="9"/>
  <c r="AE1088" i="9"/>
  <c r="AE1089" i="9"/>
  <c r="AE1090" i="9"/>
  <c r="AE1091" i="9"/>
  <c r="AE1092" i="9"/>
  <c r="AE1093" i="9"/>
  <c r="AE1094" i="9"/>
  <c r="AE1095" i="9"/>
  <c r="AE1096" i="9"/>
  <c r="AE1097" i="9"/>
  <c r="AE1098" i="9"/>
  <c r="AE1099" i="9"/>
  <c r="AE1100" i="9"/>
  <c r="AE1101" i="9"/>
  <c r="AE1102" i="9"/>
  <c r="AE1103" i="9"/>
  <c r="AE1104" i="9"/>
  <c r="AE1105" i="9"/>
  <c r="AE1106" i="9"/>
  <c r="AE1107" i="9"/>
  <c r="AE1108" i="9"/>
  <c r="AE1109" i="9"/>
  <c r="AE1110" i="9"/>
  <c r="AE1111" i="9"/>
  <c r="AE1112" i="9"/>
  <c r="AE1113" i="9"/>
  <c r="AE1114" i="9"/>
  <c r="AE1115" i="9"/>
  <c r="AE1116" i="9"/>
  <c r="AE1117" i="9"/>
  <c r="AE1118" i="9"/>
  <c r="AE1119" i="9"/>
  <c r="AE1120" i="9"/>
  <c r="AE1121" i="9"/>
  <c r="AE1122" i="9"/>
  <c r="AE1123" i="9"/>
  <c r="AE1124" i="9"/>
  <c r="AE1125" i="9"/>
  <c r="AE1126" i="9"/>
  <c r="AE1127" i="9"/>
  <c r="AE1128" i="9"/>
  <c r="AE1129" i="9"/>
  <c r="AE1130" i="9"/>
  <c r="AE1131" i="9"/>
  <c r="AE1132" i="9"/>
  <c r="AE1133" i="9"/>
  <c r="AE1134" i="9"/>
  <c r="AE1135" i="9"/>
  <c r="AE1136" i="9"/>
  <c r="AE1137" i="9"/>
  <c r="AE1138" i="9"/>
  <c r="AE1139" i="9"/>
  <c r="AE1140" i="9"/>
  <c r="AE1141" i="9"/>
  <c r="AE1142" i="9"/>
  <c r="AE1143" i="9"/>
  <c r="AE1144" i="9"/>
  <c r="AE1145" i="9"/>
  <c r="AE1146" i="9"/>
  <c r="AE1147" i="9"/>
  <c r="AE1148" i="9"/>
  <c r="AE1149" i="9"/>
  <c r="AE1150" i="9"/>
  <c r="AE1151" i="9"/>
  <c r="AE1152" i="9"/>
  <c r="AE1153" i="9"/>
  <c r="AE1154" i="9"/>
  <c r="AE1155" i="9"/>
  <c r="AE1156" i="9"/>
  <c r="AE1157" i="9"/>
  <c r="AE1158" i="9"/>
  <c r="AE1159" i="9"/>
  <c r="AE1160" i="9"/>
  <c r="AE1161" i="9"/>
  <c r="AE1162" i="9"/>
  <c r="AE1163" i="9"/>
  <c r="AE1164" i="9"/>
  <c r="AE1165" i="9"/>
  <c r="AE1166" i="9"/>
  <c r="AE1167" i="9"/>
  <c r="AE1168" i="9"/>
  <c r="AE1169" i="9"/>
  <c r="AE1170" i="9"/>
  <c r="AE1171" i="9"/>
  <c r="AE1172" i="9"/>
  <c r="AE1173" i="9"/>
  <c r="AE1174" i="9"/>
  <c r="AE1175" i="9"/>
  <c r="AE1176" i="9"/>
  <c r="AE1177" i="9"/>
  <c r="AE1178" i="9"/>
  <c r="AE1179" i="9"/>
  <c r="AE1180" i="9"/>
  <c r="AE1181" i="9"/>
  <c r="AE1182" i="9"/>
  <c r="AE1183" i="9"/>
  <c r="AE1184" i="9"/>
  <c r="AE1185" i="9"/>
  <c r="AE1186" i="9"/>
  <c r="AE1187" i="9"/>
  <c r="AE1188" i="9"/>
  <c r="AE1189" i="9"/>
  <c r="AE1190" i="9"/>
  <c r="AE1191" i="9"/>
  <c r="AE1192" i="9"/>
  <c r="AE1193" i="9"/>
  <c r="AE1194" i="9"/>
  <c r="AE1195" i="9"/>
  <c r="AE1196" i="9"/>
  <c r="AE1197" i="9"/>
  <c r="AE1198" i="9"/>
  <c r="AE1199" i="9"/>
  <c r="AE1200" i="9"/>
  <c r="AE1201" i="9"/>
  <c r="AE1202" i="9"/>
  <c r="AE1203" i="9"/>
  <c r="AE1204" i="9"/>
  <c r="AE1205" i="9"/>
  <c r="AE1206" i="9"/>
  <c r="AE1207" i="9"/>
  <c r="AE1208" i="9"/>
  <c r="AE1209" i="9"/>
  <c r="AE1210" i="9"/>
  <c r="AE1211" i="9"/>
  <c r="AE1212" i="9"/>
  <c r="AE1213" i="9"/>
  <c r="AE1214" i="9"/>
  <c r="AE1215" i="9"/>
  <c r="AE1216" i="9"/>
  <c r="AE1217" i="9"/>
  <c r="AE1218" i="9"/>
  <c r="AE1219" i="9"/>
  <c r="AE1220" i="9"/>
  <c r="AE1221" i="9"/>
  <c r="AE1222" i="9"/>
  <c r="AE1223" i="9"/>
  <c r="AE1224" i="9"/>
  <c r="AE1225" i="9"/>
  <c r="AE1226" i="9"/>
  <c r="AE1227" i="9"/>
  <c r="AE1228" i="9"/>
  <c r="AE1229" i="9"/>
  <c r="AE1230" i="9"/>
  <c r="AE1231" i="9"/>
  <c r="AE1232" i="9"/>
  <c r="AE1233" i="9"/>
  <c r="AE1234" i="9"/>
  <c r="AE1235" i="9"/>
  <c r="AE1236" i="9"/>
  <c r="AE1237" i="9"/>
  <c r="AE1238" i="9"/>
  <c r="AE1239" i="9"/>
  <c r="AE1240" i="9"/>
  <c r="AE1241" i="9"/>
  <c r="AE1242" i="9"/>
  <c r="AE1243" i="9"/>
  <c r="AE1244" i="9"/>
  <c r="AE1245" i="9"/>
  <c r="AE1246" i="9"/>
  <c r="AE1247" i="9"/>
  <c r="AE1248" i="9"/>
  <c r="AE1249" i="9"/>
  <c r="AE1250" i="9"/>
  <c r="AE1251" i="9"/>
  <c r="AE1252" i="9"/>
  <c r="AE1253" i="9"/>
  <c r="AE1254" i="9"/>
  <c r="AE1255" i="9"/>
  <c r="AE1256" i="9"/>
  <c r="AE1257" i="9"/>
  <c r="AE1258" i="9"/>
  <c r="AE1259" i="9"/>
  <c r="AE1260" i="9"/>
  <c r="AE1261" i="9"/>
  <c r="AE1262" i="9"/>
  <c r="AE1263" i="9"/>
  <c r="AE1264" i="9"/>
  <c r="AE1265" i="9"/>
  <c r="AE1266" i="9"/>
  <c r="AE1267" i="9"/>
  <c r="AE1268" i="9"/>
  <c r="AE1269" i="9"/>
  <c r="AE1270" i="9"/>
  <c r="AE1271" i="9"/>
  <c r="AE1272" i="9"/>
  <c r="AE1273" i="9"/>
  <c r="AE1274" i="9"/>
  <c r="AE1275" i="9"/>
  <c r="AE1276" i="9"/>
  <c r="AE1277" i="9"/>
  <c r="AE1278" i="9"/>
  <c r="AE1279" i="9"/>
  <c r="AE1280" i="9"/>
  <c r="AE1281" i="9"/>
  <c r="AE1282" i="9"/>
  <c r="AE1283" i="9"/>
  <c r="AE1284" i="9"/>
  <c r="AE1285" i="9"/>
  <c r="AE1286" i="9"/>
  <c r="AE1287" i="9"/>
  <c r="AE1288" i="9"/>
  <c r="AE1289" i="9"/>
  <c r="AE1290" i="9"/>
  <c r="AE1291" i="9"/>
  <c r="AE1292" i="9"/>
  <c r="AE1293" i="9"/>
  <c r="AE1294" i="9"/>
  <c r="AE1295" i="9"/>
  <c r="AE1296" i="9"/>
  <c r="AE1297" i="9"/>
  <c r="AE1298" i="9"/>
  <c r="AE1299" i="9"/>
  <c r="AE1300" i="9"/>
  <c r="AE1301" i="9"/>
  <c r="AE1302" i="9"/>
  <c r="AE1303" i="9"/>
  <c r="AE1304" i="9"/>
  <c r="AE1305" i="9"/>
  <c r="AE1306" i="9"/>
  <c r="AE1307" i="9"/>
  <c r="AE1308" i="9"/>
  <c r="AE1309" i="9"/>
  <c r="AE1310" i="9"/>
  <c r="AE1311" i="9"/>
  <c r="AE1312" i="9"/>
  <c r="AE1313" i="9"/>
  <c r="AE1314" i="9"/>
  <c r="AE1315" i="9"/>
  <c r="AE1316" i="9"/>
  <c r="AE1317" i="9"/>
  <c r="AE1318" i="9"/>
  <c r="AE1319" i="9"/>
  <c r="AE1320" i="9"/>
  <c r="AE1321" i="9"/>
  <c r="AE1322" i="9"/>
  <c r="AE1323" i="9"/>
  <c r="AE1324" i="9"/>
  <c r="AE1325" i="9"/>
  <c r="AE1326" i="9"/>
  <c r="AE1327" i="9"/>
  <c r="AE1328" i="9"/>
  <c r="AE1329" i="9"/>
  <c r="AE1330" i="9"/>
  <c r="AE1331" i="9"/>
  <c r="AE1332" i="9"/>
  <c r="AE1333" i="9"/>
  <c r="AE1334" i="9"/>
  <c r="AE1335" i="9"/>
  <c r="AE1336" i="9"/>
  <c r="AE1337" i="9"/>
  <c r="AE1338" i="9"/>
  <c r="AE1339" i="9"/>
  <c r="AE1340" i="9"/>
  <c r="AE1341" i="9"/>
  <c r="AE1342" i="9"/>
  <c r="AE1343" i="9"/>
  <c r="AE1344" i="9"/>
  <c r="AE1345" i="9"/>
  <c r="AE1346" i="9"/>
  <c r="AE1347" i="9"/>
  <c r="AE1348" i="9"/>
  <c r="AE1349" i="9"/>
  <c r="AE1350" i="9"/>
  <c r="AE1351" i="9"/>
  <c r="AE1352" i="9"/>
  <c r="AE1353" i="9"/>
  <c r="AE1354" i="9"/>
  <c r="AE1355" i="9"/>
  <c r="AE1356" i="9"/>
  <c r="AE1357" i="9"/>
  <c r="AE1358" i="9"/>
  <c r="AE1359" i="9"/>
  <c r="AE1360" i="9"/>
  <c r="AE1361" i="9"/>
  <c r="AE1362" i="9"/>
  <c r="AE1363" i="9"/>
  <c r="AE1364" i="9"/>
  <c r="AE1365" i="9"/>
  <c r="AE1366" i="9"/>
  <c r="AE1367" i="9"/>
  <c r="AE1368" i="9"/>
  <c r="AE1369" i="9"/>
  <c r="AE1370" i="9"/>
  <c r="AE1371" i="9"/>
  <c r="AE1372" i="9"/>
  <c r="AE1373" i="9"/>
  <c r="AE1374" i="9"/>
  <c r="AE1375" i="9"/>
  <c r="AE1376" i="9"/>
  <c r="AE1377" i="9"/>
  <c r="AE1378" i="9"/>
  <c r="AE1379" i="9"/>
  <c r="AE1380" i="9"/>
  <c r="AE1381" i="9"/>
  <c r="AE1382" i="9"/>
  <c r="AE1383" i="9"/>
  <c r="AE1384" i="9"/>
  <c r="AE1385" i="9"/>
  <c r="AE1386" i="9"/>
  <c r="AE1387" i="9"/>
  <c r="AE1388" i="9"/>
  <c r="AE1389" i="9"/>
  <c r="AE1390" i="9"/>
  <c r="AE1391" i="9"/>
  <c r="AE1392" i="9"/>
  <c r="AE1393" i="9"/>
  <c r="AE1394" i="9"/>
  <c r="AE1395" i="9"/>
  <c r="AE1396" i="9"/>
  <c r="AE1397" i="9"/>
  <c r="AE1398" i="9"/>
  <c r="AE1399" i="9"/>
  <c r="AE1400" i="9"/>
  <c r="AE1401" i="9"/>
  <c r="AE1402" i="9"/>
  <c r="AE1403" i="9"/>
  <c r="AE1404" i="9"/>
  <c r="AE1405" i="9"/>
  <c r="AE1406" i="9"/>
  <c r="AE1407" i="9"/>
  <c r="AE1408" i="9"/>
  <c r="AE1409" i="9"/>
  <c r="AE1410" i="9"/>
  <c r="AE1411" i="9"/>
  <c r="AE1412" i="9"/>
  <c r="AE1413" i="9"/>
  <c r="AE1414" i="9"/>
  <c r="AE1415" i="9"/>
  <c r="AE1416" i="9"/>
  <c r="AE1417" i="9"/>
  <c r="AE1418" i="9"/>
  <c r="AE1419" i="9"/>
  <c r="AE1420" i="9"/>
  <c r="AE1421" i="9"/>
  <c r="AE1422" i="9"/>
  <c r="AE1423" i="9"/>
  <c r="AE1424" i="9"/>
  <c r="AE1425" i="9"/>
  <c r="AE1426" i="9"/>
  <c r="AE1427" i="9"/>
  <c r="AE1428" i="9"/>
  <c r="AE1429" i="9"/>
  <c r="AE1430" i="9"/>
  <c r="AE1431" i="9"/>
  <c r="AE1432" i="9"/>
  <c r="AE1433" i="9"/>
  <c r="AE1434" i="9"/>
  <c r="AE1435" i="9"/>
  <c r="AE1436" i="9"/>
  <c r="AE1437" i="9"/>
  <c r="AE1438" i="9"/>
  <c r="AE1439" i="9"/>
  <c r="AE1440" i="9"/>
  <c r="AE1441" i="9"/>
  <c r="AE1442" i="9"/>
  <c r="AE1443" i="9"/>
  <c r="AE1444" i="9"/>
  <c r="AE1445" i="9"/>
  <c r="AE1446" i="9"/>
  <c r="AE1447" i="9"/>
  <c r="AE1448" i="9"/>
  <c r="AE1449" i="9"/>
  <c r="AE1450" i="9"/>
  <c r="AE1451" i="9"/>
  <c r="AE1452" i="9"/>
  <c r="AE1453" i="9"/>
  <c r="AE1454" i="9"/>
  <c r="AE1455" i="9"/>
  <c r="AE1456" i="9"/>
  <c r="AE1457" i="9"/>
  <c r="AE1458" i="9"/>
  <c r="AE1459" i="9"/>
  <c r="AE1460" i="9"/>
  <c r="AE1461" i="9"/>
  <c r="AE1462" i="9"/>
  <c r="AE1463" i="9"/>
  <c r="AE1464" i="9"/>
  <c r="AE1465" i="9"/>
  <c r="AE1466" i="9"/>
  <c r="AE1467" i="9"/>
  <c r="AE1468" i="9"/>
  <c r="AE1469" i="9"/>
  <c r="AE1470" i="9"/>
  <c r="AE1471" i="9"/>
  <c r="AE1472" i="9"/>
  <c r="AE1473" i="9"/>
  <c r="AE1474" i="9"/>
  <c r="AE1475" i="9"/>
  <c r="AE1476" i="9"/>
  <c r="AE1477" i="9"/>
  <c r="AE1478" i="9"/>
  <c r="AE1479" i="9"/>
  <c r="AE1480" i="9"/>
  <c r="AE1481" i="9"/>
  <c r="AE1482" i="9"/>
  <c r="AE1483" i="9"/>
  <c r="AE1484" i="9"/>
  <c r="AE1485" i="9"/>
  <c r="AE1486" i="9"/>
  <c r="AE1487" i="9"/>
  <c r="AE1488" i="9"/>
  <c r="AE1489" i="9"/>
  <c r="AE1490" i="9"/>
  <c r="AE1491" i="9"/>
  <c r="AE1492" i="9"/>
  <c r="AE1493" i="9"/>
  <c r="AE1494" i="9"/>
  <c r="AE1495" i="9"/>
  <c r="AE1496" i="9"/>
  <c r="AE1497" i="9"/>
  <c r="AE1498" i="9"/>
  <c r="AE1499" i="9"/>
  <c r="AE1500" i="9"/>
  <c r="AE1501" i="9"/>
  <c r="AE1502" i="9"/>
  <c r="AE1503" i="9"/>
  <c r="AE1504" i="9"/>
  <c r="AE1505" i="9"/>
  <c r="AE1506" i="9"/>
  <c r="AE1507" i="9"/>
  <c r="AE1508" i="9"/>
  <c r="AE1509" i="9"/>
  <c r="AE1510" i="9"/>
  <c r="AE1511" i="9"/>
  <c r="AE1512" i="9"/>
  <c r="AE1513" i="9"/>
  <c r="AE1514" i="9"/>
  <c r="AE1515" i="9"/>
  <c r="AE1516" i="9"/>
  <c r="AE1517" i="9"/>
  <c r="AE1518" i="9"/>
  <c r="AE1519" i="9"/>
  <c r="AE1520" i="9"/>
  <c r="AE1521" i="9"/>
  <c r="AE1522" i="9"/>
  <c r="AE1523" i="9"/>
  <c r="AE1524" i="9"/>
  <c r="AE1525" i="9"/>
  <c r="AE1526" i="9"/>
  <c r="AE1527" i="9"/>
  <c r="AE1528" i="9"/>
  <c r="AE1529" i="9"/>
  <c r="AE1530" i="9"/>
  <c r="AE1531" i="9"/>
  <c r="AE1532" i="9"/>
  <c r="AE1533" i="9"/>
  <c r="AE1534" i="9"/>
  <c r="AE1535" i="9"/>
  <c r="AE1536" i="9"/>
  <c r="AE1537" i="9"/>
  <c r="AE1538" i="9"/>
  <c r="AE1539" i="9"/>
  <c r="AE1540" i="9"/>
  <c r="AE1541" i="9"/>
  <c r="AE1542" i="9"/>
  <c r="AE1543" i="9"/>
  <c r="AE1544" i="9"/>
  <c r="AE1545" i="9"/>
  <c r="AE1546" i="9"/>
  <c r="AE1547" i="9"/>
  <c r="AE1548" i="9"/>
  <c r="AE1549" i="9"/>
  <c r="AE1550" i="9"/>
  <c r="AE1551" i="9"/>
  <c r="AE1552" i="9"/>
  <c r="AE1553" i="9"/>
  <c r="AE1554" i="9"/>
  <c r="AE1555" i="9"/>
  <c r="AE1556" i="9"/>
  <c r="AE1557" i="9"/>
  <c r="AE1558" i="9"/>
  <c r="AE1559" i="9"/>
  <c r="AE1560" i="9"/>
  <c r="AE1561" i="9"/>
  <c r="AE1562" i="9"/>
  <c r="AE1563" i="9"/>
  <c r="AE1564" i="9"/>
  <c r="AE1565" i="9"/>
  <c r="AE1566" i="9"/>
  <c r="AE1567" i="9"/>
  <c r="AE1568" i="9"/>
  <c r="AE1569" i="9"/>
  <c r="AE1570" i="9"/>
  <c r="AE1571" i="9"/>
  <c r="AE1572" i="9"/>
  <c r="AE1573" i="9"/>
  <c r="AE1574" i="9"/>
  <c r="AE1575" i="9"/>
  <c r="AE1576" i="9"/>
  <c r="AE1577" i="9"/>
  <c r="AE1578" i="9"/>
  <c r="AE1579" i="9"/>
  <c r="AE1580" i="9"/>
  <c r="AE1581" i="9"/>
  <c r="AE1582" i="9"/>
  <c r="AE1583" i="9"/>
  <c r="AE1584" i="9"/>
  <c r="AE1585" i="9"/>
  <c r="AE1586" i="9"/>
  <c r="AE1587" i="9"/>
  <c r="AE1588" i="9"/>
  <c r="AE1589" i="9"/>
  <c r="AE1590" i="9"/>
  <c r="AE1591" i="9"/>
  <c r="AE1592" i="9"/>
  <c r="AE1593" i="9"/>
  <c r="AE1594" i="9"/>
  <c r="AE1595" i="9"/>
  <c r="AE1596" i="9"/>
  <c r="AE1597" i="9"/>
  <c r="AE1598" i="9"/>
  <c r="AE1599" i="9"/>
  <c r="AE1600" i="9"/>
  <c r="AE1601" i="9"/>
  <c r="AE1602" i="9"/>
  <c r="AE1603" i="9"/>
  <c r="AE1604" i="9"/>
  <c r="AE1605" i="9"/>
  <c r="AE1606" i="9"/>
  <c r="AE1607" i="9"/>
  <c r="AE1608" i="9"/>
  <c r="AE1609" i="9"/>
  <c r="AE1610" i="9"/>
  <c r="AE1611" i="9"/>
  <c r="AE1612" i="9"/>
  <c r="AE1613" i="9"/>
  <c r="AE1614" i="9"/>
  <c r="AE1615" i="9"/>
  <c r="AE1616" i="9"/>
  <c r="AE1617" i="9"/>
  <c r="AE1618" i="9"/>
  <c r="AE1619" i="9"/>
  <c r="AE1620" i="9"/>
  <c r="AE1621" i="9"/>
  <c r="AE1622" i="9"/>
  <c r="AE1623" i="9"/>
  <c r="AE1624" i="9"/>
  <c r="AE1625" i="9"/>
  <c r="AE1626" i="9"/>
  <c r="AE1627" i="9"/>
  <c r="AE1628" i="9"/>
  <c r="AE1629" i="9"/>
  <c r="AE1630" i="9"/>
  <c r="AE1631" i="9"/>
  <c r="AE1632" i="9"/>
  <c r="AE1633" i="9"/>
  <c r="AE1634" i="9"/>
  <c r="AE1635" i="9"/>
  <c r="AE1636" i="9"/>
  <c r="AE1637" i="9"/>
  <c r="AE1638" i="9"/>
  <c r="AE1639" i="9"/>
  <c r="AE1640" i="9"/>
  <c r="AE1641" i="9"/>
  <c r="AE1642" i="9"/>
  <c r="AE1643" i="9"/>
  <c r="AE1644" i="9"/>
  <c r="AE1645" i="9"/>
  <c r="AE1646" i="9"/>
  <c r="AE1647" i="9"/>
  <c r="AE1648" i="9"/>
  <c r="AE1649" i="9"/>
  <c r="AE1650" i="9"/>
  <c r="AE1651" i="9"/>
  <c r="AE1652" i="9"/>
  <c r="AE1653" i="9"/>
  <c r="AE1654" i="9"/>
  <c r="AE1655" i="9"/>
  <c r="AE1656" i="9"/>
  <c r="AE1657" i="9"/>
  <c r="AE1658" i="9"/>
  <c r="AE1659" i="9"/>
  <c r="AE1660" i="9"/>
  <c r="AE1661" i="9"/>
  <c r="AE1662" i="9"/>
  <c r="AE1663" i="9"/>
  <c r="AE1664" i="9"/>
  <c r="AE1665" i="9"/>
  <c r="AE1666" i="9"/>
  <c r="AE1667" i="9"/>
  <c r="AE1668" i="9"/>
  <c r="AE1669" i="9"/>
  <c r="AE1670" i="9"/>
  <c r="AE1671" i="9"/>
  <c r="AE1672" i="9"/>
  <c r="AE1673" i="9"/>
  <c r="AE1674" i="9"/>
  <c r="AE1675" i="9"/>
  <c r="AE1676" i="9"/>
  <c r="AE1677" i="9"/>
  <c r="AE1678" i="9"/>
  <c r="AE1679" i="9"/>
  <c r="AE1680" i="9"/>
  <c r="AE1681" i="9"/>
  <c r="AE1682" i="9"/>
  <c r="AE1683" i="9"/>
  <c r="AE1684" i="9"/>
  <c r="AE1685" i="9"/>
  <c r="AE1686" i="9"/>
  <c r="AE1687" i="9"/>
  <c r="AE1688" i="9"/>
  <c r="AE1689" i="9"/>
  <c r="AE1690" i="9"/>
  <c r="AE1691" i="9"/>
  <c r="AE1692" i="9"/>
  <c r="AE1693" i="9"/>
  <c r="AE1694" i="9"/>
  <c r="AE1695" i="9"/>
  <c r="AE1696" i="9"/>
  <c r="AE1697" i="9"/>
  <c r="AE1698" i="9"/>
  <c r="AE1699" i="9"/>
  <c r="AE1700" i="9"/>
  <c r="AE1701" i="9"/>
  <c r="AE1702" i="9"/>
  <c r="AE1703" i="9"/>
  <c r="AE1704" i="9"/>
  <c r="AE1705" i="9"/>
  <c r="AE1706" i="9"/>
  <c r="AE1707" i="9"/>
  <c r="AE1708" i="9"/>
  <c r="AE1709" i="9"/>
  <c r="AE1710" i="9"/>
  <c r="AE1711" i="9"/>
  <c r="AE1712" i="9"/>
  <c r="AE1713" i="9"/>
  <c r="AE1714" i="9"/>
  <c r="AE1715" i="9"/>
  <c r="AE1716" i="9"/>
  <c r="AE1717" i="9"/>
  <c r="AE1718" i="9"/>
  <c r="AE1719" i="9"/>
  <c r="AE1720" i="9"/>
  <c r="AE1721" i="9"/>
  <c r="AE1722" i="9"/>
  <c r="AE1723" i="9"/>
  <c r="AE1724" i="9"/>
  <c r="AE1725" i="9"/>
  <c r="AE1726" i="9"/>
  <c r="AE1727" i="9"/>
  <c r="AE1728" i="9"/>
  <c r="AE1729" i="9"/>
  <c r="AE1730" i="9"/>
  <c r="AE1731" i="9"/>
  <c r="AE1732" i="9"/>
  <c r="AE1733" i="9"/>
  <c r="AE1734" i="9"/>
  <c r="AE1735" i="9"/>
  <c r="AE1736" i="9"/>
  <c r="AE1737" i="9"/>
  <c r="AE1738" i="9"/>
  <c r="AE1739" i="9"/>
  <c r="AE1740" i="9"/>
  <c r="AE1741" i="9"/>
  <c r="AE1742" i="9"/>
  <c r="AE1743" i="9"/>
  <c r="AE1744" i="9"/>
  <c r="AE1745" i="9"/>
  <c r="AE1746" i="9"/>
  <c r="AE1747" i="9"/>
  <c r="AE1748" i="9"/>
  <c r="AE1749" i="9"/>
  <c r="AE1750" i="9"/>
  <c r="AE1751" i="9"/>
  <c r="AE1752" i="9"/>
  <c r="AE1753" i="9"/>
  <c r="AE1754" i="9"/>
  <c r="AE1755" i="9"/>
  <c r="AE1756" i="9"/>
  <c r="AE1757" i="9"/>
  <c r="AE1758" i="9"/>
  <c r="AE1759" i="9"/>
  <c r="AE1760" i="9"/>
  <c r="AE1761" i="9"/>
  <c r="AE1762" i="9"/>
  <c r="AE1763" i="9"/>
  <c r="AE1764" i="9"/>
  <c r="AE1765" i="9"/>
  <c r="AE1766" i="9"/>
  <c r="AE1767" i="9"/>
  <c r="AE1768" i="9"/>
  <c r="AE1769" i="9"/>
  <c r="AE1770" i="9"/>
  <c r="AE1771" i="9"/>
  <c r="AE1772" i="9"/>
  <c r="AE1773" i="9"/>
  <c r="AE1774" i="9"/>
  <c r="AE1775" i="9"/>
  <c r="AE1776" i="9"/>
  <c r="AE1777" i="9"/>
  <c r="AE1778" i="9"/>
  <c r="AE1779" i="9"/>
  <c r="AE1780" i="9"/>
  <c r="AE1781" i="9"/>
  <c r="AE1782" i="9"/>
  <c r="AE1783" i="9"/>
  <c r="AE1784" i="9"/>
  <c r="AE1785" i="9"/>
  <c r="AE1786" i="9"/>
  <c r="AE1787" i="9"/>
  <c r="AE1788" i="9"/>
  <c r="AE1789" i="9"/>
  <c r="AE1790" i="9"/>
  <c r="AE1791" i="9"/>
  <c r="AE1792" i="9"/>
  <c r="AE1793" i="9"/>
  <c r="AE1794" i="9"/>
  <c r="AE1795" i="9"/>
  <c r="AE1796" i="9"/>
  <c r="AE1797" i="9"/>
  <c r="AE1798" i="9"/>
  <c r="AE1799" i="9"/>
  <c r="AE1800" i="9"/>
  <c r="AE1801" i="9"/>
  <c r="AE1802" i="9"/>
  <c r="AE1803" i="9"/>
  <c r="AE1804" i="9"/>
  <c r="AE1805" i="9"/>
  <c r="AE1806" i="9"/>
  <c r="AE1807" i="9"/>
  <c r="AE1808" i="9"/>
  <c r="AE1809" i="9"/>
  <c r="AE1810" i="9"/>
  <c r="AE1811" i="9"/>
  <c r="AE1812" i="9"/>
  <c r="AE1813" i="9"/>
  <c r="AE1814" i="9"/>
  <c r="AE1815" i="9"/>
  <c r="AE1816" i="9"/>
  <c r="AE1817" i="9"/>
  <c r="AE1818" i="9"/>
  <c r="AE1819" i="9"/>
  <c r="AE1820" i="9"/>
  <c r="AE1821" i="9"/>
  <c r="AE1822" i="9"/>
  <c r="AE1823" i="9"/>
  <c r="AE1824" i="9"/>
  <c r="AE1825" i="9"/>
  <c r="AE1826" i="9"/>
  <c r="AE1827" i="9"/>
  <c r="AE1828" i="9"/>
  <c r="AE1829" i="9"/>
  <c r="AE1830" i="9"/>
  <c r="AE1831" i="9"/>
  <c r="AE1832" i="9"/>
  <c r="AE1833" i="9"/>
  <c r="AE1834" i="9"/>
  <c r="AE1835" i="9"/>
  <c r="AE1836" i="9"/>
  <c r="AE1837" i="9"/>
  <c r="AE1838" i="9"/>
  <c r="AE1839" i="9"/>
  <c r="AE1840" i="9"/>
  <c r="AE1841" i="9"/>
  <c r="AE1842" i="9"/>
  <c r="AE1843" i="9"/>
  <c r="AE1844" i="9"/>
  <c r="AE1845" i="9"/>
  <c r="AE1846" i="9"/>
  <c r="AE1847" i="9"/>
  <c r="AE1848" i="9"/>
  <c r="AE1849" i="9"/>
  <c r="AE1850" i="9"/>
  <c r="AE1851" i="9"/>
  <c r="AE1852" i="9"/>
  <c r="AE1853" i="9"/>
  <c r="AE1854" i="9"/>
  <c r="AE1855" i="9"/>
  <c r="AE1856" i="9"/>
  <c r="AE1857" i="9"/>
  <c r="AE1858" i="9"/>
  <c r="AE1859" i="9"/>
  <c r="AE1860" i="9"/>
  <c r="AE1861" i="9"/>
  <c r="AE1862" i="9"/>
  <c r="AE1863" i="9"/>
  <c r="AE1864" i="9"/>
  <c r="AE1865" i="9"/>
  <c r="AE1866" i="9"/>
  <c r="AE1867" i="9"/>
  <c r="AE1868" i="9"/>
  <c r="AE1869" i="9"/>
  <c r="AE1870" i="9"/>
  <c r="AE1871" i="9"/>
  <c r="AE1872" i="9"/>
  <c r="AE1873" i="9"/>
  <c r="AE1874" i="9"/>
  <c r="AE1875" i="9"/>
  <c r="AE1876" i="9"/>
  <c r="AE1877" i="9"/>
  <c r="AE1878" i="9"/>
  <c r="AE1879" i="9"/>
  <c r="AE1880" i="9"/>
  <c r="AE1881" i="9"/>
  <c r="AE1882" i="9"/>
  <c r="AE1883" i="9"/>
  <c r="AE1884" i="9"/>
  <c r="AE1885" i="9"/>
  <c r="AE1886" i="9"/>
  <c r="AE1887" i="9"/>
  <c r="AE1888" i="9"/>
  <c r="AE1889" i="9"/>
  <c r="AE1890" i="9"/>
  <c r="AE1891" i="9"/>
  <c r="AE1892" i="9"/>
  <c r="AE1893" i="9"/>
  <c r="AE1894" i="9"/>
  <c r="AE1895" i="9"/>
  <c r="AE1896" i="9"/>
  <c r="AE1897" i="9"/>
  <c r="AE1898" i="9"/>
  <c r="AE1899" i="9"/>
  <c r="AE1900" i="9"/>
  <c r="AE1901" i="9"/>
  <c r="AE1902" i="9"/>
  <c r="AE1903" i="9"/>
  <c r="AE1904" i="9"/>
  <c r="AE1905" i="9"/>
  <c r="AE1906" i="9"/>
  <c r="AE1907" i="9"/>
  <c r="AE1908" i="9"/>
  <c r="AE1909" i="9"/>
  <c r="AE1910" i="9"/>
  <c r="AE1911" i="9"/>
  <c r="AE1912" i="9"/>
  <c r="AE1913" i="9"/>
  <c r="AE1914" i="9"/>
  <c r="AE1915" i="9"/>
  <c r="AE1916" i="9"/>
  <c r="AE1917" i="9"/>
  <c r="AE1918" i="9"/>
  <c r="AE1919" i="9"/>
  <c r="AE1920" i="9"/>
  <c r="AE1921" i="9"/>
  <c r="AE1922" i="9"/>
  <c r="AE1923" i="9"/>
  <c r="AE1924" i="9"/>
  <c r="AE1925" i="9"/>
  <c r="AE1926" i="9"/>
  <c r="AE1927" i="9"/>
  <c r="AE1928" i="9"/>
  <c r="AE1929" i="9"/>
  <c r="AE1930" i="9"/>
  <c r="AE1931" i="9"/>
  <c r="AE1932" i="9"/>
  <c r="AE1933" i="9"/>
  <c r="AE1934" i="9"/>
  <c r="AE1935" i="9"/>
  <c r="AE1936" i="9"/>
  <c r="AE1937" i="9"/>
  <c r="AE1938" i="9"/>
  <c r="AE1939" i="9"/>
  <c r="AE1940" i="9"/>
  <c r="AE1941" i="9"/>
  <c r="AE1942" i="9"/>
  <c r="AE1943" i="9"/>
  <c r="AE1944" i="9"/>
  <c r="AE1945" i="9"/>
  <c r="AE1946" i="9"/>
  <c r="AE1947" i="9"/>
  <c r="AE1948" i="9"/>
  <c r="AE1949" i="9"/>
  <c r="AE1950" i="9"/>
  <c r="AE1951" i="9"/>
  <c r="AE1952" i="9"/>
  <c r="AE1953" i="9"/>
  <c r="AE1954" i="9"/>
  <c r="AE1955" i="9"/>
  <c r="AE1956" i="9"/>
  <c r="AE1957" i="9"/>
  <c r="AE1958" i="9"/>
  <c r="AE1959" i="9"/>
  <c r="AE1960" i="9"/>
  <c r="AE1961" i="9"/>
  <c r="AE1962" i="9"/>
  <c r="AE1963" i="9"/>
  <c r="AE1964" i="9"/>
  <c r="AE1965" i="9"/>
  <c r="AE1966" i="9"/>
  <c r="AE1967" i="9"/>
  <c r="AE1968" i="9"/>
  <c r="AE1969" i="9"/>
  <c r="AE1970" i="9"/>
  <c r="AE1971" i="9"/>
  <c r="AE1972" i="9"/>
  <c r="AE1973" i="9"/>
  <c r="AE1974" i="9"/>
  <c r="AE1975" i="9"/>
  <c r="AE1976" i="9"/>
  <c r="AE1977" i="9"/>
  <c r="AE1978" i="9"/>
  <c r="AE1979" i="9"/>
  <c r="AE1980" i="9"/>
  <c r="AE1981" i="9"/>
  <c r="AE1982" i="9"/>
  <c r="AE1983" i="9"/>
  <c r="AE1984" i="9"/>
  <c r="AE1985" i="9"/>
  <c r="AE1986" i="9"/>
  <c r="AE1987" i="9"/>
  <c r="AE1988" i="9"/>
  <c r="AE1989" i="9"/>
  <c r="AE1990" i="9"/>
  <c r="AE1991" i="9"/>
  <c r="AE1992" i="9"/>
  <c r="AE1993" i="9"/>
  <c r="AE1994" i="9"/>
  <c r="AE1995" i="9"/>
  <c r="AE1996" i="9"/>
  <c r="AE1997" i="9"/>
  <c r="AE1998" i="9"/>
  <c r="AE1999" i="9"/>
  <c r="AE2000" i="9"/>
  <c r="AE2001" i="9"/>
  <c r="AD2" i="9"/>
  <c r="AD3" i="9"/>
  <c r="AD4" i="9"/>
  <c r="AD5" i="9"/>
  <c r="AD6" i="9"/>
  <c r="AD7" i="9"/>
  <c r="AD8" i="9"/>
  <c r="AD9" i="9"/>
  <c r="AD10" i="9"/>
  <c r="AD11" i="9"/>
  <c r="AD12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5" i="9"/>
  <c r="AD36" i="9"/>
  <c r="AD37" i="9"/>
  <c r="AD38" i="9"/>
  <c r="AD39" i="9"/>
  <c r="AD40" i="9"/>
  <c r="AD41" i="9"/>
  <c r="AD42" i="9"/>
  <c r="AD43" i="9"/>
  <c r="AD44" i="9"/>
  <c r="AD45" i="9"/>
  <c r="AD46" i="9"/>
  <c r="AD47" i="9"/>
  <c r="AD48" i="9"/>
  <c r="AD49" i="9"/>
  <c r="AD50" i="9"/>
  <c r="AD51" i="9"/>
  <c r="AD52" i="9"/>
  <c r="AD53" i="9"/>
  <c r="AD54" i="9"/>
  <c r="AD55" i="9"/>
  <c r="AD56" i="9"/>
  <c r="AD57" i="9"/>
  <c r="AD58" i="9"/>
  <c r="AD59" i="9"/>
  <c r="AD60" i="9"/>
  <c r="AD61" i="9"/>
  <c r="AD62" i="9"/>
  <c r="AD63" i="9"/>
  <c r="AD64" i="9"/>
  <c r="AD65" i="9"/>
  <c r="AD66" i="9"/>
  <c r="AD67" i="9"/>
  <c r="AD68" i="9"/>
  <c r="AD69" i="9"/>
  <c r="AD70" i="9"/>
  <c r="AD71" i="9"/>
  <c r="AD72" i="9"/>
  <c r="AD73" i="9"/>
  <c r="AD74" i="9"/>
  <c r="AD75" i="9"/>
  <c r="AD76" i="9"/>
  <c r="AD77" i="9"/>
  <c r="AD78" i="9"/>
  <c r="AD79" i="9"/>
  <c r="AD80" i="9"/>
  <c r="AD81" i="9"/>
  <c r="AD82" i="9"/>
  <c r="AD83" i="9"/>
  <c r="AD84" i="9"/>
  <c r="AD85" i="9"/>
  <c r="AD86" i="9"/>
  <c r="AD87" i="9"/>
  <c r="AD88" i="9"/>
  <c r="AD89" i="9"/>
  <c r="AD90" i="9"/>
  <c r="AD91" i="9"/>
  <c r="AD92" i="9"/>
  <c r="AD93" i="9"/>
  <c r="AD94" i="9"/>
  <c r="AD95" i="9"/>
  <c r="AD96" i="9"/>
  <c r="AD97" i="9"/>
  <c r="AD98" i="9"/>
  <c r="AD99" i="9"/>
  <c r="AD100" i="9"/>
  <c r="AD101" i="9"/>
  <c r="AD102" i="9"/>
  <c r="AD103" i="9"/>
  <c r="AD104" i="9"/>
  <c r="AD105" i="9"/>
  <c r="AD106" i="9"/>
  <c r="AD107" i="9"/>
  <c r="AD108" i="9"/>
  <c r="AD109" i="9"/>
  <c r="AD110" i="9"/>
  <c r="AD111" i="9"/>
  <c r="AD112" i="9"/>
  <c r="AD113" i="9"/>
  <c r="AD114" i="9"/>
  <c r="AD115" i="9"/>
  <c r="AD116" i="9"/>
  <c r="AD117" i="9"/>
  <c r="AD118" i="9"/>
  <c r="AD119" i="9"/>
  <c r="AD120" i="9"/>
  <c r="AD121" i="9"/>
  <c r="AD122" i="9"/>
  <c r="AD123" i="9"/>
  <c r="AD124" i="9"/>
  <c r="AD125" i="9"/>
  <c r="AD126" i="9"/>
  <c r="AD127" i="9"/>
  <c r="AD128" i="9"/>
  <c r="AD129" i="9"/>
  <c r="AD130" i="9"/>
  <c r="AD131" i="9"/>
  <c r="AD132" i="9"/>
  <c r="AD133" i="9"/>
  <c r="AD134" i="9"/>
  <c r="AD135" i="9"/>
  <c r="AD136" i="9"/>
  <c r="AD137" i="9"/>
  <c r="AD138" i="9"/>
  <c r="AD139" i="9"/>
  <c r="AD140" i="9"/>
  <c r="AD141" i="9"/>
  <c r="AD142" i="9"/>
  <c r="AD143" i="9"/>
  <c r="AD144" i="9"/>
  <c r="AD145" i="9"/>
  <c r="AD146" i="9"/>
  <c r="AD147" i="9"/>
  <c r="AD148" i="9"/>
  <c r="AD149" i="9"/>
  <c r="AD150" i="9"/>
  <c r="AD151" i="9"/>
  <c r="AD152" i="9"/>
  <c r="AD153" i="9"/>
  <c r="AD154" i="9"/>
  <c r="AD155" i="9"/>
  <c r="AD156" i="9"/>
  <c r="AD157" i="9"/>
  <c r="AD158" i="9"/>
  <c r="AD159" i="9"/>
  <c r="AD160" i="9"/>
  <c r="AD161" i="9"/>
  <c r="AD162" i="9"/>
  <c r="AD163" i="9"/>
  <c r="AD164" i="9"/>
  <c r="AD165" i="9"/>
  <c r="AD166" i="9"/>
  <c r="AD167" i="9"/>
  <c r="AD168" i="9"/>
  <c r="AD169" i="9"/>
  <c r="AD170" i="9"/>
  <c r="AD171" i="9"/>
  <c r="AD172" i="9"/>
  <c r="AD173" i="9"/>
  <c r="AD174" i="9"/>
  <c r="AD175" i="9"/>
  <c r="AD176" i="9"/>
  <c r="AD177" i="9"/>
  <c r="AD178" i="9"/>
  <c r="AD179" i="9"/>
  <c r="AD180" i="9"/>
  <c r="AD181" i="9"/>
  <c r="AD182" i="9"/>
  <c r="AD183" i="9"/>
  <c r="AD184" i="9"/>
  <c r="AD185" i="9"/>
  <c r="AD186" i="9"/>
  <c r="AD187" i="9"/>
  <c r="AD188" i="9"/>
  <c r="AD189" i="9"/>
  <c r="AD190" i="9"/>
  <c r="AD191" i="9"/>
  <c r="AD192" i="9"/>
  <c r="AD193" i="9"/>
  <c r="AD194" i="9"/>
  <c r="AD195" i="9"/>
  <c r="AD196" i="9"/>
  <c r="AD197" i="9"/>
  <c r="AD198" i="9"/>
  <c r="AD199" i="9"/>
  <c r="AD200" i="9"/>
  <c r="AD201" i="9"/>
  <c r="AD202" i="9"/>
  <c r="AD203" i="9"/>
  <c r="AD204" i="9"/>
  <c r="AD205" i="9"/>
  <c r="AD206" i="9"/>
  <c r="AD207" i="9"/>
  <c r="AD208" i="9"/>
  <c r="AD209" i="9"/>
  <c r="AD210" i="9"/>
  <c r="AD211" i="9"/>
  <c r="AD212" i="9"/>
  <c r="AD213" i="9"/>
  <c r="AD214" i="9"/>
  <c r="AD215" i="9"/>
  <c r="AD216" i="9"/>
  <c r="AD217" i="9"/>
  <c r="AD218" i="9"/>
  <c r="AD219" i="9"/>
  <c r="AD220" i="9"/>
  <c r="AD221" i="9"/>
  <c r="AD222" i="9"/>
  <c r="AD223" i="9"/>
  <c r="AD224" i="9"/>
  <c r="AD225" i="9"/>
  <c r="AD226" i="9"/>
  <c r="AD227" i="9"/>
  <c r="AD228" i="9"/>
  <c r="AD229" i="9"/>
  <c r="AD230" i="9"/>
  <c r="AD231" i="9"/>
  <c r="AD232" i="9"/>
  <c r="AD233" i="9"/>
  <c r="AD234" i="9"/>
  <c r="AD235" i="9"/>
  <c r="AD236" i="9"/>
  <c r="AD237" i="9"/>
  <c r="AD238" i="9"/>
  <c r="AD239" i="9"/>
  <c r="AD240" i="9"/>
  <c r="AD241" i="9"/>
  <c r="AD242" i="9"/>
  <c r="AD243" i="9"/>
  <c r="AD244" i="9"/>
  <c r="AD245" i="9"/>
  <c r="AD246" i="9"/>
  <c r="AD247" i="9"/>
  <c r="AD248" i="9"/>
  <c r="AD249" i="9"/>
  <c r="AD250" i="9"/>
  <c r="AD251" i="9"/>
  <c r="AD252" i="9"/>
  <c r="AD253" i="9"/>
  <c r="AD254" i="9"/>
  <c r="AD255" i="9"/>
  <c r="AD256" i="9"/>
  <c r="AD257" i="9"/>
  <c r="AD258" i="9"/>
  <c r="AD259" i="9"/>
  <c r="AD260" i="9"/>
  <c r="AD261" i="9"/>
  <c r="AD262" i="9"/>
  <c r="AD263" i="9"/>
  <c r="AD264" i="9"/>
  <c r="AD265" i="9"/>
  <c r="AD266" i="9"/>
  <c r="AD267" i="9"/>
  <c r="AD268" i="9"/>
  <c r="AD269" i="9"/>
  <c r="AD270" i="9"/>
  <c r="AD271" i="9"/>
  <c r="AD272" i="9"/>
  <c r="AD273" i="9"/>
  <c r="AD274" i="9"/>
  <c r="AD275" i="9"/>
  <c r="AD276" i="9"/>
  <c r="AD277" i="9"/>
  <c r="AD278" i="9"/>
  <c r="AD279" i="9"/>
  <c r="AD280" i="9"/>
  <c r="AD281" i="9"/>
  <c r="AD282" i="9"/>
  <c r="AD283" i="9"/>
  <c r="AD284" i="9"/>
  <c r="AD285" i="9"/>
  <c r="AD286" i="9"/>
  <c r="AD287" i="9"/>
  <c r="AD288" i="9"/>
  <c r="AD289" i="9"/>
  <c r="AD290" i="9"/>
  <c r="AD291" i="9"/>
  <c r="AD292" i="9"/>
  <c r="AD293" i="9"/>
  <c r="AD294" i="9"/>
  <c r="AD295" i="9"/>
  <c r="AD296" i="9"/>
  <c r="AD297" i="9"/>
  <c r="AD298" i="9"/>
  <c r="AD299" i="9"/>
  <c r="AD300" i="9"/>
  <c r="AD301" i="9"/>
  <c r="AD302" i="9"/>
  <c r="AD303" i="9"/>
  <c r="AD304" i="9"/>
  <c r="AD305" i="9"/>
  <c r="AD306" i="9"/>
  <c r="AD307" i="9"/>
  <c r="AD308" i="9"/>
  <c r="AD309" i="9"/>
  <c r="AD310" i="9"/>
  <c r="AD311" i="9"/>
  <c r="AD312" i="9"/>
  <c r="AD313" i="9"/>
  <c r="AD314" i="9"/>
  <c r="AD315" i="9"/>
  <c r="AD316" i="9"/>
  <c r="AD317" i="9"/>
  <c r="AD318" i="9"/>
  <c r="AD319" i="9"/>
  <c r="AD320" i="9"/>
  <c r="AD321" i="9"/>
  <c r="AD322" i="9"/>
  <c r="AD323" i="9"/>
  <c r="AD324" i="9"/>
  <c r="AD325" i="9"/>
  <c r="AD326" i="9"/>
  <c r="AD327" i="9"/>
  <c r="AD328" i="9"/>
  <c r="AD329" i="9"/>
  <c r="AD330" i="9"/>
  <c r="AD331" i="9"/>
  <c r="AD332" i="9"/>
  <c r="AD333" i="9"/>
  <c r="AD334" i="9"/>
  <c r="AD335" i="9"/>
  <c r="AD336" i="9"/>
  <c r="AD337" i="9"/>
  <c r="AD338" i="9"/>
  <c r="AD339" i="9"/>
  <c r="AD340" i="9"/>
  <c r="AD341" i="9"/>
  <c r="AD342" i="9"/>
  <c r="AD343" i="9"/>
  <c r="AD344" i="9"/>
  <c r="AD345" i="9"/>
  <c r="AD346" i="9"/>
  <c r="AD347" i="9"/>
  <c r="AD348" i="9"/>
  <c r="AD349" i="9"/>
  <c r="AD350" i="9"/>
  <c r="AD351" i="9"/>
  <c r="AD352" i="9"/>
  <c r="AD353" i="9"/>
  <c r="AD354" i="9"/>
  <c r="AD355" i="9"/>
  <c r="AD356" i="9"/>
  <c r="AD357" i="9"/>
  <c r="AD358" i="9"/>
  <c r="AD359" i="9"/>
  <c r="AD360" i="9"/>
  <c r="AD361" i="9"/>
  <c r="AD362" i="9"/>
  <c r="AD363" i="9"/>
  <c r="AD364" i="9"/>
  <c r="AD365" i="9"/>
  <c r="AD366" i="9"/>
  <c r="AD367" i="9"/>
  <c r="AD368" i="9"/>
  <c r="AD369" i="9"/>
  <c r="AD370" i="9"/>
  <c r="AD371" i="9"/>
  <c r="AD372" i="9"/>
  <c r="AD373" i="9"/>
  <c r="AD374" i="9"/>
  <c r="AD375" i="9"/>
  <c r="AD376" i="9"/>
  <c r="AD377" i="9"/>
  <c r="AD378" i="9"/>
  <c r="AD379" i="9"/>
  <c r="AD380" i="9"/>
  <c r="AD381" i="9"/>
  <c r="AD382" i="9"/>
  <c r="AD383" i="9"/>
  <c r="AD384" i="9"/>
  <c r="AD385" i="9"/>
  <c r="AD386" i="9"/>
  <c r="AD387" i="9"/>
  <c r="AD388" i="9"/>
  <c r="AD389" i="9"/>
  <c r="AD390" i="9"/>
  <c r="AD391" i="9"/>
  <c r="AD392" i="9"/>
  <c r="AD393" i="9"/>
  <c r="AD394" i="9"/>
  <c r="AD395" i="9"/>
  <c r="AD396" i="9"/>
  <c r="AD397" i="9"/>
  <c r="AD398" i="9"/>
  <c r="AD399" i="9"/>
  <c r="AD400" i="9"/>
  <c r="AD401" i="9"/>
  <c r="AD402" i="9"/>
  <c r="AD403" i="9"/>
  <c r="AD404" i="9"/>
  <c r="AD405" i="9"/>
  <c r="AD406" i="9"/>
  <c r="AD407" i="9"/>
  <c r="AD408" i="9"/>
  <c r="AD409" i="9"/>
  <c r="AD410" i="9"/>
  <c r="AD411" i="9"/>
  <c r="AD412" i="9"/>
  <c r="AD413" i="9"/>
  <c r="AD414" i="9"/>
  <c r="AD415" i="9"/>
  <c r="AD416" i="9"/>
  <c r="AD417" i="9"/>
  <c r="AD418" i="9"/>
  <c r="AD419" i="9"/>
  <c r="AD420" i="9"/>
  <c r="AD421" i="9"/>
  <c r="AD422" i="9"/>
  <c r="AD423" i="9"/>
  <c r="AD424" i="9"/>
  <c r="AD425" i="9"/>
  <c r="AD426" i="9"/>
  <c r="AD427" i="9"/>
  <c r="AD428" i="9"/>
  <c r="AD429" i="9"/>
  <c r="AD430" i="9"/>
  <c r="AD431" i="9"/>
  <c r="AD432" i="9"/>
  <c r="AD433" i="9"/>
  <c r="AD434" i="9"/>
  <c r="AD435" i="9"/>
  <c r="AD436" i="9"/>
  <c r="AD437" i="9"/>
  <c r="AD438" i="9"/>
  <c r="AD439" i="9"/>
  <c r="AD440" i="9"/>
  <c r="AD441" i="9"/>
  <c r="AD442" i="9"/>
  <c r="AD443" i="9"/>
  <c r="AD444" i="9"/>
  <c r="AD445" i="9"/>
  <c r="AD446" i="9"/>
  <c r="AD447" i="9"/>
  <c r="AD448" i="9"/>
  <c r="AD449" i="9"/>
  <c r="AD450" i="9"/>
  <c r="AD451" i="9"/>
  <c r="AD452" i="9"/>
  <c r="AD453" i="9"/>
  <c r="AD454" i="9"/>
  <c r="AD455" i="9"/>
  <c r="AD456" i="9"/>
  <c r="AD457" i="9"/>
  <c r="AD458" i="9"/>
  <c r="AD459" i="9"/>
  <c r="AD460" i="9"/>
  <c r="AD461" i="9"/>
  <c r="AD462" i="9"/>
  <c r="AD463" i="9"/>
  <c r="AD464" i="9"/>
  <c r="AD465" i="9"/>
  <c r="AD466" i="9"/>
  <c r="AD467" i="9"/>
  <c r="AD468" i="9"/>
  <c r="AD469" i="9"/>
  <c r="AD470" i="9"/>
  <c r="AD471" i="9"/>
  <c r="AD472" i="9"/>
  <c r="AD473" i="9"/>
  <c r="AD474" i="9"/>
  <c r="AD475" i="9"/>
  <c r="AD476" i="9"/>
  <c r="AD477" i="9"/>
  <c r="AD478" i="9"/>
  <c r="AD479" i="9"/>
  <c r="AD480" i="9"/>
  <c r="AD481" i="9"/>
  <c r="AD482" i="9"/>
  <c r="AD483" i="9"/>
  <c r="AD484" i="9"/>
  <c r="AD485" i="9"/>
  <c r="AD486" i="9"/>
  <c r="AD487" i="9"/>
  <c r="AD488" i="9"/>
  <c r="AD489" i="9"/>
  <c r="AD490" i="9"/>
  <c r="AD491" i="9"/>
  <c r="AD492" i="9"/>
  <c r="AD493" i="9"/>
  <c r="AD494" i="9"/>
  <c r="AD495" i="9"/>
  <c r="AD496" i="9"/>
  <c r="AD497" i="9"/>
  <c r="AD498" i="9"/>
  <c r="AD499" i="9"/>
  <c r="AD500" i="9"/>
  <c r="AD501" i="9"/>
  <c r="AD502" i="9"/>
  <c r="AD503" i="9"/>
  <c r="AD504" i="9"/>
  <c r="AD505" i="9"/>
  <c r="AD506" i="9"/>
  <c r="AD507" i="9"/>
  <c r="AD508" i="9"/>
  <c r="AD509" i="9"/>
  <c r="AD510" i="9"/>
  <c r="AD511" i="9"/>
  <c r="AD512" i="9"/>
  <c r="AD513" i="9"/>
  <c r="AD514" i="9"/>
  <c r="AD515" i="9"/>
  <c r="AD516" i="9"/>
  <c r="AD517" i="9"/>
  <c r="AD518" i="9"/>
  <c r="AD519" i="9"/>
  <c r="AD520" i="9"/>
  <c r="AD521" i="9"/>
  <c r="AD522" i="9"/>
  <c r="AD523" i="9"/>
  <c r="AD524" i="9"/>
  <c r="AD525" i="9"/>
  <c r="AD526" i="9"/>
  <c r="AD527" i="9"/>
  <c r="AD528" i="9"/>
  <c r="AD529" i="9"/>
  <c r="AD530" i="9"/>
  <c r="AD531" i="9"/>
  <c r="AD532" i="9"/>
  <c r="AD533" i="9"/>
  <c r="AD534" i="9"/>
  <c r="AD535" i="9"/>
  <c r="AD536" i="9"/>
  <c r="AD537" i="9"/>
  <c r="AD538" i="9"/>
  <c r="AD539" i="9"/>
  <c r="AD540" i="9"/>
  <c r="AD541" i="9"/>
  <c r="AD542" i="9"/>
  <c r="AD543" i="9"/>
  <c r="AD544" i="9"/>
  <c r="AD545" i="9"/>
  <c r="AD546" i="9"/>
  <c r="AD547" i="9"/>
  <c r="AD548" i="9"/>
  <c r="AD549" i="9"/>
  <c r="AD550" i="9"/>
  <c r="AD551" i="9"/>
  <c r="AD552" i="9"/>
  <c r="AD553" i="9"/>
  <c r="AD554" i="9"/>
  <c r="AD555" i="9"/>
  <c r="AD556" i="9"/>
  <c r="AD557" i="9"/>
  <c r="AD558" i="9"/>
  <c r="AD559" i="9"/>
  <c r="AD560" i="9"/>
  <c r="AD561" i="9"/>
  <c r="AD562" i="9"/>
  <c r="AD563" i="9"/>
  <c r="AD564" i="9"/>
  <c r="AD565" i="9"/>
  <c r="AD566" i="9"/>
  <c r="AD567" i="9"/>
  <c r="AD568" i="9"/>
  <c r="AD569" i="9"/>
  <c r="AD570" i="9"/>
  <c r="AD571" i="9"/>
  <c r="AD572" i="9"/>
  <c r="AD573" i="9"/>
  <c r="AD574" i="9"/>
  <c r="AD575" i="9"/>
  <c r="AD576" i="9"/>
  <c r="AD577" i="9"/>
  <c r="AD578" i="9"/>
  <c r="AD579" i="9"/>
  <c r="AD580" i="9"/>
  <c r="AD581" i="9"/>
  <c r="AD582" i="9"/>
  <c r="AD583" i="9"/>
  <c r="AD584" i="9"/>
  <c r="AD585" i="9"/>
  <c r="AD586" i="9"/>
  <c r="AD587" i="9"/>
  <c r="AD588" i="9"/>
  <c r="AD589" i="9"/>
  <c r="AD590" i="9"/>
  <c r="AD591" i="9"/>
  <c r="AD592" i="9"/>
  <c r="AD593" i="9"/>
  <c r="AD594" i="9"/>
  <c r="AD595" i="9"/>
  <c r="AD596" i="9"/>
  <c r="AD597" i="9"/>
  <c r="AD598" i="9"/>
  <c r="AD599" i="9"/>
  <c r="AD600" i="9"/>
  <c r="AD601" i="9"/>
  <c r="AD602" i="9"/>
  <c r="AD603" i="9"/>
  <c r="AD604" i="9"/>
  <c r="AD605" i="9"/>
  <c r="AD606" i="9"/>
  <c r="AD607" i="9"/>
  <c r="AD608" i="9"/>
  <c r="AD609" i="9"/>
  <c r="AD610" i="9"/>
  <c r="AD611" i="9"/>
  <c r="AD612" i="9"/>
  <c r="AD613" i="9"/>
  <c r="AD614" i="9"/>
  <c r="AD615" i="9"/>
  <c r="AD616" i="9"/>
  <c r="AD617" i="9"/>
  <c r="AD618" i="9"/>
  <c r="AD619" i="9"/>
  <c r="AD620" i="9"/>
  <c r="AD621" i="9"/>
  <c r="AD622" i="9"/>
  <c r="AD623" i="9"/>
  <c r="AD624" i="9"/>
  <c r="AD625" i="9"/>
  <c r="AD626" i="9"/>
  <c r="AD627" i="9"/>
  <c r="AD628" i="9"/>
  <c r="AD629" i="9"/>
  <c r="AD630" i="9"/>
  <c r="AD631" i="9"/>
  <c r="AD632" i="9"/>
  <c r="AD633" i="9"/>
  <c r="AD634" i="9"/>
  <c r="AD635" i="9"/>
  <c r="AD636" i="9"/>
  <c r="AD637" i="9"/>
  <c r="AD638" i="9"/>
  <c r="AD639" i="9"/>
  <c r="AD640" i="9"/>
  <c r="AD641" i="9"/>
  <c r="AD642" i="9"/>
  <c r="AD643" i="9"/>
  <c r="AD644" i="9"/>
  <c r="AD645" i="9"/>
  <c r="AD646" i="9"/>
  <c r="AD647" i="9"/>
  <c r="AD648" i="9"/>
  <c r="AD649" i="9"/>
  <c r="AD650" i="9"/>
  <c r="AD651" i="9"/>
  <c r="AD652" i="9"/>
  <c r="AD653" i="9"/>
  <c r="AD654" i="9"/>
  <c r="AD655" i="9"/>
  <c r="AD656" i="9"/>
  <c r="AD657" i="9"/>
  <c r="AD658" i="9"/>
  <c r="AD659" i="9"/>
  <c r="AD660" i="9"/>
  <c r="AD661" i="9"/>
  <c r="AD662" i="9"/>
  <c r="AD663" i="9"/>
  <c r="AD664" i="9"/>
  <c r="AD665" i="9"/>
  <c r="AD666" i="9"/>
  <c r="AD667" i="9"/>
  <c r="AD668" i="9"/>
  <c r="AD669" i="9"/>
  <c r="AD670" i="9"/>
  <c r="AD671" i="9"/>
  <c r="AD672" i="9"/>
  <c r="AD673" i="9"/>
  <c r="AD674" i="9"/>
  <c r="AD675" i="9"/>
  <c r="AD676" i="9"/>
  <c r="AD677" i="9"/>
  <c r="AD678" i="9"/>
  <c r="AD679" i="9"/>
  <c r="AD680" i="9"/>
  <c r="AD681" i="9"/>
  <c r="AD682" i="9"/>
  <c r="AD683" i="9"/>
  <c r="AD684" i="9"/>
  <c r="AD685" i="9"/>
  <c r="AD686" i="9"/>
  <c r="AD687" i="9"/>
  <c r="AD688" i="9"/>
  <c r="AD689" i="9"/>
  <c r="AD690" i="9"/>
  <c r="AD691" i="9"/>
  <c r="AD692" i="9"/>
  <c r="AD693" i="9"/>
  <c r="AD694" i="9"/>
  <c r="AD695" i="9"/>
  <c r="AD696" i="9"/>
  <c r="AD697" i="9"/>
  <c r="AD698" i="9"/>
  <c r="AD699" i="9"/>
  <c r="AD700" i="9"/>
  <c r="AD701" i="9"/>
  <c r="AD702" i="9"/>
  <c r="AD703" i="9"/>
  <c r="AD704" i="9"/>
  <c r="AD705" i="9"/>
  <c r="AD706" i="9"/>
  <c r="AD707" i="9"/>
  <c r="AD708" i="9"/>
  <c r="AD709" i="9"/>
  <c r="AD710" i="9"/>
  <c r="AD711" i="9"/>
  <c r="AD712" i="9"/>
  <c r="AD713" i="9"/>
  <c r="AD714" i="9"/>
  <c r="AD715" i="9"/>
  <c r="AD716" i="9"/>
  <c r="AD717" i="9"/>
  <c r="AD718" i="9"/>
  <c r="AD719" i="9"/>
  <c r="AD720" i="9"/>
  <c r="AD721" i="9"/>
  <c r="AD722" i="9"/>
  <c r="AD723" i="9"/>
  <c r="AD724" i="9"/>
  <c r="AD725" i="9"/>
  <c r="AD726" i="9"/>
  <c r="AD727" i="9"/>
  <c r="AD728" i="9"/>
  <c r="AD729" i="9"/>
  <c r="AD730" i="9"/>
  <c r="AD731" i="9"/>
  <c r="AD732" i="9"/>
  <c r="AD733" i="9"/>
  <c r="AD734" i="9"/>
  <c r="AD735" i="9"/>
  <c r="AD736" i="9"/>
  <c r="AD737" i="9"/>
  <c r="AD738" i="9"/>
  <c r="AD739" i="9"/>
  <c r="AD740" i="9"/>
  <c r="AD741" i="9"/>
  <c r="AD742" i="9"/>
  <c r="AD743" i="9"/>
  <c r="AD744" i="9"/>
  <c r="AD745" i="9"/>
  <c r="AD746" i="9"/>
  <c r="AD747" i="9"/>
  <c r="AD748" i="9"/>
  <c r="AD749" i="9"/>
  <c r="AD750" i="9"/>
  <c r="AD751" i="9"/>
  <c r="AD752" i="9"/>
  <c r="AD753" i="9"/>
  <c r="AD754" i="9"/>
  <c r="AD755" i="9"/>
  <c r="AD756" i="9"/>
  <c r="AD757" i="9"/>
  <c r="AD758" i="9"/>
  <c r="AD759" i="9"/>
  <c r="AD760" i="9"/>
  <c r="AD761" i="9"/>
  <c r="AD762" i="9"/>
  <c r="AD763" i="9"/>
  <c r="AD764" i="9"/>
  <c r="AD765" i="9"/>
  <c r="AD766" i="9"/>
  <c r="AD767" i="9"/>
  <c r="AD768" i="9"/>
  <c r="AD769" i="9"/>
  <c r="AD770" i="9"/>
  <c r="AD771" i="9"/>
  <c r="AD772" i="9"/>
  <c r="AD773" i="9"/>
  <c r="AD774" i="9"/>
  <c r="AD775" i="9"/>
  <c r="AD776" i="9"/>
  <c r="AD777" i="9"/>
  <c r="AD778" i="9"/>
  <c r="AD779" i="9"/>
  <c r="AD780" i="9"/>
  <c r="AD781" i="9"/>
  <c r="AD782" i="9"/>
  <c r="AD783" i="9"/>
  <c r="AD784" i="9"/>
  <c r="AD785" i="9"/>
  <c r="AD786" i="9"/>
  <c r="AD787" i="9"/>
  <c r="AD788" i="9"/>
  <c r="AD789" i="9"/>
  <c r="AD790" i="9"/>
  <c r="AD791" i="9"/>
  <c r="AD792" i="9"/>
  <c r="AD793" i="9"/>
  <c r="AD794" i="9"/>
  <c r="AD795" i="9"/>
  <c r="AD796" i="9"/>
  <c r="AD797" i="9"/>
  <c r="AD798" i="9"/>
  <c r="AD799" i="9"/>
  <c r="AD800" i="9"/>
  <c r="AD801" i="9"/>
  <c r="AD802" i="9"/>
  <c r="AD803" i="9"/>
  <c r="AD804" i="9"/>
  <c r="AD805" i="9"/>
  <c r="AD806" i="9"/>
  <c r="AD807" i="9"/>
  <c r="AD808" i="9"/>
  <c r="AD809" i="9"/>
  <c r="AD810" i="9"/>
  <c r="AD811" i="9"/>
  <c r="AD812" i="9"/>
  <c r="AD813" i="9"/>
  <c r="AD814" i="9"/>
  <c r="AD815" i="9"/>
  <c r="AD816" i="9"/>
  <c r="AD817" i="9"/>
  <c r="AD818" i="9"/>
  <c r="AD819" i="9"/>
  <c r="AD820" i="9"/>
  <c r="AD821" i="9"/>
  <c r="AD822" i="9"/>
  <c r="AD823" i="9"/>
  <c r="AD824" i="9"/>
  <c r="AD825" i="9"/>
  <c r="AD826" i="9"/>
  <c r="AD827" i="9"/>
  <c r="AD828" i="9"/>
  <c r="AD829" i="9"/>
  <c r="AD830" i="9"/>
  <c r="AD831" i="9"/>
  <c r="AD832" i="9"/>
  <c r="AD833" i="9"/>
  <c r="AD834" i="9"/>
  <c r="AD835" i="9"/>
  <c r="AD836" i="9"/>
  <c r="AD837" i="9"/>
  <c r="AD838" i="9"/>
  <c r="AD839" i="9"/>
  <c r="AD840" i="9"/>
  <c r="AD841" i="9"/>
  <c r="AD842" i="9"/>
  <c r="AD843" i="9"/>
  <c r="AD844" i="9"/>
  <c r="AD845" i="9"/>
  <c r="AD846" i="9"/>
  <c r="AD847" i="9"/>
  <c r="AD848" i="9"/>
  <c r="AD849" i="9"/>
  <c r="AD850" i="9"/>
  <c r="AD851" i="9"/>
  <c r="AD852" i="9"/>
  <c r="AD853" i="9"/>
  <c r="AD854" i="9"/>
  <c r="AD855" i="9"/>
  <c r="AD856" i="9"/>
  <c r="AD857" i="9"/>
  <c r="AD858" i="9"/>
  <c r="AD859" i="9"/>
  <c r="AD860" i="9"/>
  <c r="AD861" i="9"/>
  <c r="AD862" i="9"/>
  <c r="AD863" i="9"/>
  <c r="AD864" i="9"/>
  <c r="AD865" i="9"/>
  <c r="AD866" i="9"/>
  <c r="AD867" i="9"/>
  <c r="AD868" i="9"/>
  <c r="AD869" i="9"/>
  <c r="AD870" i="9"/>
  <c r="AD871" i="9"/>
  <c r="AD872" i="9"/>
  <c r="AD873" i="9"/>
  <c r="AD874" i="9"/>
  <c r="AD875" i="9"/>
  <c r="AD876" i="9"/>
  <c r="AD877" i="9"/>
  <c r="AD878" i="9"/>
  <c r="AD879" i="9"/>
  <c r="AD880" i="9"/>
  <c r="AD881" i="9"/>
  <c r="AD882" i="9"/>
  <c r="AD883" i="9"/>
  <c r="AD884" i="9"/>
  <c r="AD885" i="9"/>
  <c r="AD886" i="9"/>
  <c r="AD887" i="9"/>
  <c r="AD888" i="9"/>
  <c r="AD889" i="9"/>
  <c r="AD890" i="9"/>
  <c r="AD891" i="9"/>
  <c r="AD892" i="9"/>
  <c r="AD893" i="9"/>
  <c r="AD894" i="9"/>
  <c r="AD895" i="9"/>
  <c r="AD896" i="9"/>
  <c r="AD897" i="9"/>
  <c r="AD898" i="9"/>
  <c r="AD899" i="9"/>
  <c r="AD900" i="9"/>
  <c r="AD901" i="9"/>
  <c r="AD902" i="9"/>
  <c r="AD903" i="9"/>
  <c r="AD904" i="9"/>
  <c r="AD905" i="9"/>
  <c r="AD906" i="9"/>
  <c r="AD907" i="9"/>
  <c r="AD908" i="9"/>
  <c r="AD909" i="9"/>
  <c r="AD910" i="9"/>
  <c r="AD911" i="9"/>
  <c r="AD912" i="9"/>
  <c r="AD913" i="9"/>
  <c r="AD914" i="9"/>
  <c r="AD915" i="9"/>
  <c r="AD916" i="9"/>
  <c r="AD917" i="9"/>
  <c r="AD918" i="9"/>
  <c r="AD919" i="9"/>
  <c r="AD920" i="9"/>
  <c r="AD921" i="9"/>
  <c r="AD922" i="9"/>
  <c r="AD923" i="9"/>
  <c r="AD924" i="9"/>
  <c r="AD925" i="9"/>
  <c r="AD926" i="9"/>
  <c r="AD927" i="9"/>
  <c r="AD928" i="9"/>
  <c r="AD929" i="9"/>
  <c r="AD930" i="9"/>
  <c r="AD931" i="9"/>
  <c r="AD932" i="9"/>
  <c r="AD933" i="9"/>
  <c r="AD934" i="9"/>
  <c r="AD935" i="9"/>
  <c r="AD936" i="9"/>
  <c r="AD937" i="9"/>
  <c r="AD938" i="9"/>
  <c r="AD939" i="9"/>
  <c r="AD940" i="9"/>
  <c r="AD941" i="9"/>
  <c r="AD942" i="9"/>
  <c r="AD943" i="9"/>
  <c r="AD944" i="9"/>
  <c r="AD945" i="9"/>
  <c r="AD946" i="9"/>
  <c r="AD947" i="9"/>
  <c r="AD948" i="9"/>
  <c r="AD949" i="9"/>
  <c r="AD950" i="9"/>
  <c r="AD951" i="9"/>
  <c r="AD952" i="9"/>
  <c r="AD953" i="9"/>
  <c r="AD954" i="9"/>
  <c r="AD955" i="9"/>
  <c r="AD956" i="9"/>
  <c r="AD957" i="9"/>
  <c r="AD958" i="9"/>
  <c r="AD959" i="9"/>
  <c r="AD960" i="9"/>
  <c r="AD961" i="9"/>
  <c r="AD962" i="9"/>
  <c r="AD963" i="9"/>
  <c r="AD964" i="9"/>
  <c r="AD965" i="9"/>
  <c r="AD966" i="9"/>
  <c r="AD967" i="9"/>
  <c r="AD968" i="9"/>
  <c r="AD969" i="9"/>
  <c r="AD970" i="9"/>
  <c r="AD971" i="9"/>
  <c r="AD972" i="9"/>
  <c r="AD973" i="9"/>
  <c r="AD974" i="9"/>
  <c r="AD975" i="9"/>
  <c r="AD976" i="9"/>
  <c r="AD977" i="9"/>
  <c r="AD978" i="9"/>
  <c r="AD979" i="9"/>
  <c r="AD980" i="9"/>
  <c r="AD981" i="9"/>
  <c r="AD982" i="9"/>
  <c r="AD983" i="9"/>
  <c r="AD984" i="9"/>
  <c r="AD985" i="9"/>
  <c r="AD986" i="9"/>
  <c r="AD987" i="9"/>
  <c r="AD988" i="9"/>
  <c r="AD989" i="9"/>
  <c r="AD990" i="9"/>
  <c r="AD991" i="9"/>
  <c r="AD992" i="9"/>
  <c r="AD993" i="9"/>
  <c r="AD994" i="9"/>
  <c r="AD995" i="9"/>
  <c r="AD996" i="9"/>
  <c r="AD997" i="9"/>
  <c r="AD998" i="9"/>
  <c r="AD999" i="9"/>
  <c r="AD1000" i="9"/>
  <c r="AD1001" i="9"/>
  <c r="AD1002" i="9"/>
  <c r="AD1003" i="9"/>
  <c r="AD1004" i="9"/>
  <c r="AD1005" i="9"/>
  <c r="AD1006" i="9"/>
  <c r="AD1007" i="9"/>
  <c r="AD1008" i="9"/>
  <c r="AD1009" i="9"/>
  <c r="AD1010" i="9"/>
  <c r="AD1011" i="9"/>
  <c r="AD1012" i="9"/>
  <c r="AD1013" i="9"/>
  <c r="AD1014" i="9"/>
  <c r="AD1015" i="9"/>
  <c r="AD1016" i="9"/>
  <c r="AD1017" i="9"/>
  <c r="AD1018" i="9"/>
  <c r="AD1019" i="9"/>
  <c r="AD1020" i="9"/>
  <c r="AD1021" i="9"/>
  <c r="AD1022" i="9"/>
  <c r="AD1023" i="9"/>
  <c r="AD1024" i="9"/>
  <c r="AD1025" i="9"/>
  <c r="AD1026" i="9"/>
  <c r="AD1027" i="9"/>
  <c r="AD1028" i="9"/>
  <c r="AD1029" i="9"/>
  <c r="AD1030" i="9"/>
  <c r="AD1031" i="9"/>
  <c r="AD1032" i="9"/>
  <c r="AD1033" i="9"/>
  <c r="AD1034" i="9"/>
  <c r="AD1035" i="9"/>
  <c r="AD1036" i="9"/>
  <c r="AD1037" i="9"/>
  <c r="AD1038" i="9"/>
  <c r="AD1039" i="9"/>
  <c r="AD1040" i="9"/>
  <c r="AD1041" i="9"/>
  <c r="AD1042" i="9"/>
  <c r="AD1043" i="9"/>
  <c r="AD1044" i="9"/>
  <c r="AD1045" i="9"/>
  <c r="AD1046" i="9"/>
  <c r="AD1047" i="9"/>
  <c r="AD1048" i="9"/>
  <c r="AD1049" i="9"/>
  <c r="AD1050" i="9"/>
  <c r="AD1051" i="9"/>
  <c r="AD1052" i="9"/>
  <c r="AD1053" i="9"/>
  <c r="AD1054" i="9"/>
  <c r="AD1055" i="9"/>
  <c r="AD1056" i="9"/>
  <c r="AD1057" i="9"/>
  <c r="AD1058" i="9"/>
  <c r="AD1059" i="9"/>
  <c r="AD1060" i="9"/>
  <c r="AD1061" i="9"/>
  <c r="AD1062" i="9"/>
  <c r="AD1063" i="9"/>
  <c r="AD1064" i="9"/>
  <c r="AD1065" i="9"/>
  <c r="AD1066" i="9"/>
  <c r="AD1067" i="9"/>
  <c r="AD1068" i="9"/>
  <c r="AD1069" i="9"/>
  <c r="AD1070" i="9"/>
  <c r="AD1071" i="9"/>
  <c r="AD1072" i="9"/>
  <c r="AD1073" i="9"/>
  <c r="AD1074" i="9"/>
  <c r="AD1075" i="9"/>
  <c r="AD1076" i="9"/>
  <c r="AD1077" i="9"/>
  <c r="AD1078" i="9"/>
  <c r="AD1079" i="9"/>
  <c r="AD1080" i="9"/>
  <c r="AD1081" i="9"/>
  <c r="AD1082" i="9"/>
  <c r="AD1083" i="9"/>
  <c r="AD1084" i="9"/>
  <c r="AD1085" i="9"/>
  <c r="AD1086" i="9"/>
  <c r="AD1087" i="9"/>
  <c r="AD1088" i="9"/>
  <c r="AD1089" i="9"/>
  <c r="AD1090" i="9"/>
  <c r="AD1091" i="9"/>
  <c r="AD1092" i="9"/>
  <c r="AD1093" i="9"/>
  <c r="AD1094" i="9"/>
  <c r="AD1095" i="9"/>
  <c r="AD1096" i="9"/>
  <c r="AD1097" i="9"/>
  <c r="AD1098" i="9"/>
  <c r="AD1099" i="9"/>
  <c r="AD1100" i="9"/>
  <c r="AD1101" i="9"/>
  <c r="AD1102" i="9"/>
  <c r="AD1103" i="9"/>
  <c r="AD1104" i="9"/>
  <c r="AD1105" i="9"/>
  <c r="AD1106" i="9"/>
  <c r="AD1107" i="9"/>
  <c r="AD1108" i="9"/>
  <c r="AD1109" i="9"/>
  <c r="AD1110" i="9"/>
  <c r="AD1111" i="9"/>
  <c r="AD1112" i="9"/>
  <c r="AD1113" i="9"/>
  <c r="AD1114" i="9"/>
  <c r="AD1115" i="9"/>
  <c r="AD1116" i="9"/>
  <c r="AD1117" i="9"/>
  <c r="AD1118" i="9"/>
  <c r="AD1119" i="9"/>
  <c r="AD1120" i="9"/>
  <c r="AD1121" i="9"/>
  <c r="AD1122" i="9"/>
  <c r="AD1123" i="9"/>
  <c r="AD1124" i="9"/>
  <c r="AD1125" i="9"/>
  <c r="AD1126" i="9"/>
  <c r="AD1127" i="9"/>
  <c r="AD1128" i="9"/>
  <c r="AD1129" i="9"/>
  <c r="AD1130" i="9"/>
  <c r="AD1131" i="9"/>
  <c r="AD1132" i="9"/>
  <c r="AD1133" i="9"/>
  <c r="AD1134" i="9"/>
  <c r="AD1135" i="9"/>
  <c r="AD1136" i="9"/>
  <c r="AD1137" i="9"/>
  <c r="AD1138" i="9"/>
  <c r="AD1139" i="9"/>
  <c r="AD1140" i="9"/>
  <c r="AD1141" i="9"/>
  <c r="AD1142" i="9"/>
  <c r="AD1143" i="9"/>
  <c r="AD1144" i="9"/>
  <c r="AD1145" i="9"/>
  <c r="AD1146" i="9"/>
  <c r="AD1147" i="9"/>
  <c r="AD1148" i="9"/>
  <c r="AD1149" i="9"/>
  <c r="AD1150" i="9"/>
  <c r="AD1151" i="9"/>
  <c r="AD1152" i="9"/>
  <c r="AD1153" i="9"/>
  <c r="AD1154" i="9"/>
  <c r="AD1155" i="9"/>
  <c r="AD1156" i="9"/>
  <c r="AD1157" i="9"/>
  <c r="AD1158" i="9"/>
  <c r="AD1159" i="9"/>
  <c r="AD1160" i="9"/>
  <c r="AD1161" i="9"/>
  <c r="AD1162" i="9"/>
  <c r="AD1163" i="9"/>
  <c r="AD1164" i="9"/>
  <c r="AD1165" i="9"/>
  <c r="AD1166" i="9"/>
  <c r="AD1167" i="9"/>
  <c r="AD1168" i="9"/>
  <c r="AD1169" i="9"/>
  <c r="AD1170" i="9"/>
  <c r="AD1171" i="9"/>
  <c r="AD1172" i="9"/>
  <c r="AD1173" i="9"/>
  <c r="AD1174" i="9"/>
  <c r="AD1175" i="9"/>
  <c r="AD1176" i="9"/>
  <c r="AD1177" i="9"/>
  <c r="AD1178" i="9"/>
  <c r="AD1179" i="9"/>
  <c r="AD1180" i="9"/>
  <c r="AD1181" i="9"/>
  <c r="AD1182" i="9"/>
  <c r="AD1183" i="9"/>
  <c r="AD1184" i="9"/>
  <c r="AD1185" i="9"/>
  <c r="AD1186" i="9"/>
  <c r="AD1187" i="9"/>
  <c r="AD1188" i="9"/>
  <c r="AD1189" i="9"/>
  <c r="AD1190" i="9"/>
  <c r="AD1191" i="9"/>
  <c r="AD1192" i="9"/>
  <c r="AD1193" i="9"/>
  <c r="AD1194" i="9"/>
  <c r="AD1195" i="9"/>
  <c r="AD1196" i="9"/>
  <c r="AD1197" i="9"/>
  <c r="AD1198" i="9"/>
  <c r="AD1199" i="9"/>
  <c r="AD1200" i="9"/>
  <c r="AD1201" i="9"/>
  <c r="AD1202" i="9"/>
  <c r="AD1203" i="9"/>
  <c r="AD1204" i="9"/>
  <c r="AD1205" i="9"/>
  <c r="AD1206" i="9"/>
  <c r="AD1207" i="9"/>
  <c r="AD1208" i="9"/>
  <c r="AD1209" i="9"/>
  <c r="AD1210" i="9"/>
  <c r="AD1211" i="9"/>
  <c r="AD1212" i="9"/>
  <c r="AD1213" i="9"/>
  <c r="AD1214" i="9"/>
  <c r="AD1215" i="9"/>
  <c r="AD1216" i="9"/>
  <c r="AD1217" i="9"/>
  <c r="AD1218" i="9"/>
  <c r="AD1219" i="9"/>
  <c r="AD1220" i="9"/>
  <c r="AD1221" i="9"/>
  <c r="AD1222" i="9"/>
  <c r="AD1223" i="9"/>
  <c r="AD1224" i="9"/>
  <c r="AD1225" i="9"/>
  <c r="AD1226" i="9"/>
  <c r="AD1227" i="9"/>
  <c r="AD1228" i="9"/>
  <c r="AD1229" i="9"/>
  <c r="AD1230" i="9"/>
  <c r="AD1231" i="9"/>
  <c r="AD1232" i="9"/>
  <c r="AD1233" i="9"/>
  <c r="AD1234" i="9"/>
  <c r="AD1235" i="9"/>
  <c r="AD1236" i="9"/>
  <c r="AD1237" i="9"/>
  <c r="AD1238" i="9"/>
  <c r="AD1239" i="9"/>
  <c r="AD1240" i="9"/>
  <c r="AD1241" i="9"/>
  <c r="AD1242" i="9"/>
  <c r="AD1243" i="9"/>
  <c r="AD1244" i="9"/>
  <c r="AD1245" i="9"/>
  <c r="AD1246" i="9"/>
  <c r="AD1247" i="9"/>
  <c r="AD1248" i="9"/>
  <c r="AD1249" i="9"/>
  <c r="AD1250" i="9"/>
  <c r="AD1251" i="9"/>
  <c r="AD1252" i="9"/>
  <c r="AD1253" i="9"/>
  <c r="AD1254" i="9"/>
  <c r="AD1255" i="9"/>
  <c r="AD1256" i="9"/>
  <c r="AD1257" i="9"/>
  <c r="AD1258" i="9"/>
  <c r="AD1259" i="9"/>
  <c r="AD1260" i="9"/>
  <c r="AD1261" i="9"/>
  <c r="AD1262" i="9"/>
  <c r="AD1263" i="9"/>
  <c r="AD1264" i="9"/>
  <c r="AD1265" i="9"/>
  <c r="AD1266" i="9"/>
  <c r="AD1267" i="9"/>
  <c r="AD1268" i="9"/>
  <c r="AD1269" i="9"/>
  <c r="AD1270" i="9"/>
  <c r="AD1271" i="9"/>
  <c r="AD1272" i="9"/>
  <c r="AD1273" i="9"/>
  <c r="AD1274" i="9"/>
  <c r="AD1275" i="9"/>
  <c r="AD1276" i="9"/>
  <c r="AD1277" i="9"/>
  <c r="AD1278" i="9"/>
  <c r="AD1279" i="9"/>
  <c r="AD1280" i="9"/>
  <c r="AD1281" i="9"/>
  <c r="AD1282" i="9"/>
  <c r="AD1283" i="9"/>
  <c r="AD1284" i="9"/>
  <c r="AD1285" i="9"/>
  <c r="AD1286" i="9"/>
  <c r="AD1287" i="9"/>
  <c r="AD1288" i="9"/>
  <c r="AD1289" i="9"/>
  <c r="AD1290" i="9"/>
  <c r="AD1291" i="9"/>
  <c r="AD1292" i="9"/>
  <c r="AD1293" i="9"/>
  <c r="AD1294" i="9"/>
  <c r="AD1295" i="9"/>
  <c r="AD1296" i="9"/>
  <c r="AD1297" i="9"/>
  <c r="AD1298" i="9"/>
  <c r="AD1299" i="9"/>
  <c r="AD1300" i="9"/>
  <c r="AD1301" i="9"/>
  <c r="AD1302" i="9"/>
  <c r="AD1303" i="9"/>
  <c r="AD1304" i="9"/>
  <c r="AD1305" i="9"/>
  <c r="AD1306" i="9"/>
  <c r="AD1307" i="9"/>
  <c r="AD1308" i="9"/>
  <c r="AD1309" i="9"/>
  <c r="AD1310" i="9"/>
  <c r="AD1311" i="9"/>
  <c r="AD1312" i="9"/>
  <c r="AD1313" i="9"/>
  <c r="AD1314" i="9"/>
  <c r="AD1315" i="9"/>
  <c r="AD1316" i="9"/>
  <c r="AD1317" i="9"/>
  <c r="AD1318" i="9"/>
  <c r="AD1319" i="9"/>
  <c r="AD1320" i="9"/>
  <c r="AD1321" i="9"/>
  <c r="AD1322" i="9"/>
  <c r="AD1323" i="9"/>
  <c r="AD1324" i="9"/>
  <c r="AD1325" i="9"/>
  <c r="AD1326" i="9"/>
  <c r="AD1327" i="9"/>
  <c r="AD1328" i="9"/>
  <c r="AD1329" i="9"/>
  <c r="AD1330" i="9"/>
  <c r="AD1331" i="9"/>
  <c r="AD1332" i="9"/>
  <c r="AD1333" i="9"/>
  <c r="AD1334" i="9"/>
  <c r="AD1335" i="9"/>
  <c r="AD1336" i="9"/>
  <c r="AD1337" i="9"/>
  <c r="AD1338" i="9"/>
  <c r="AD1339" i="9"/>
  <c r="AD1340" i="9"/>
  <c r="AD1341" i="9"/>
  <c r="AD1342" i="9"/>
  <c r="AD1343" i="9"/>
  <c r="AD1344" i="9"/>
  <c r="AD1345" i="9"/>
  <c r="AD1346" i="9"/>
  <c r="AD1347" i="9"/>
  <c r="AD1348" i="9"/>
  <c r="AD1349" i="9"/>
  <c r="AD1350" i="9"/>
  <c r="AD1351" i="9"/>
  <c r="AD1352" i="9"/>
  <c r="AD1353" i="9"/>
  <c r="AD1354" i="9"/>
  <c r="AD1355" i="9"/>
  <c r="AD1356" i="9"/>
  <c r="AD1357" i="9"/>
  <c r="AD1358" i="9"/>
  <c r="AD1359" i="9"/>
  <c r="AD1360" i="9"/>
  <c r="AD1361" i="9"/>
  <c r="AD1362" i="9"/>
  <c r="AD1363" i="9"/>
  <c r="AD1364" i="9"/>
  <c r="AD1365" i="9"/>
  <c r="AD1366" i="9"/>
  <c r="AD1367" i="9"/>
  <c r="AD1368" i="9"/>
  <c r="AD1369" i="9"/>
  <c r="AD1370" i="9"/>
  <c r="AD1371" i="9"/>
  <c r="AD1372" i="9"/>
  <c r="AD1373" i="9"/>
  <c r="AD1374" i="9"/>
  <c r="AD1375" i="9"/>
  <c r="AD1376" i="9"/>
  <c r="AD1377" i="9"/>
  <c r="AD1378" i="9"/>
  <c r="AD1379" i="9"/>
  <c r="AD1380" i="9"/>
  <c r="AD1381" i="9"/>
  <c r="AD1382" i="9"/>
  <c r="AD1383" i="9"/>
  <c r="AD1384" i="9"/>
  <c r="AD1385" i="9"/>
  <c r="AD1386" i="9"/>
  <c r="AD1387" i="9"/>
  <c r="AD1388" i="9"/>
  <c r="AD1389" i="9"/>
  <c r="AD1390" i="9"/>
  <c r="AD1391" i="9"/>
  <c r="AD1392" i="9"/>
  <c r="AD1393" i="9"/>
  <c r="AD1394" i="9"/>
  <c r="AD1395" i="9"/>
  <c r="AD1396" i="9"/>
  <c r="AD1397" i="9"/>
  <c r="AD1398" i="9"/>
  <c r="AD1399" i="9"/>
  <c r="AD1400" i="9"/>
  <c r="AD1401" i="9"/>
  <c r="AD1402" i="9"/>
  <c r="AD1403" i="9"/>
  <c r="AD1404" i="9"/>
  <c r="AD1405" i="9"/>
  <c r="AD1406" i="9"/>
  <c r="AD1407" i="9"/>
  <c r="AD1408" i="9"/>
  <c r="AD1409" i="9"/>
  <c r="AD1410" i="9"/>
  <c r="AD1411" i="9"/>
  <c r="AD1412" i="9"/>
  <c r="AD1413" i="9"/>
  <c r="AD1414" i="9"/>
  <c r="AD1415" i="9"/>
  <c r="AD1416" i="9"/>
  <c r="AD1417" i="9"/>
  <c r="AD1418" i="9"/>
  <c r="AD1419" i="9"/>
  <c r="AD1420" i="9"/>
  <c r="AD1421" i="9"/>
  <c r="AD1422" i="9"/>
  <c r="AD1423" i="9"/>
  <c r="AD1424" i="9"/>
  <c r="AD1425" i="9"/>
  <c r="AD1426" i="9"/>
  <c r="AD1427" i="9"/>
  <c r="AD1428" i="9"/>
  <c r="AD1429" i="9"/>
  <c r="AD1430" i="9"/>
  <c r="AD1431" i="9"/>
  <c r="AD1432" i="9"/>
  <c r="AD1433" i="9"/>
  <c r="AD1434" i="9"/>
  <c r="AD1435" i="9"/>
  <c r="AD1436" i="9"/>
  <c r="AD1437" i="9"/>
  <c r="AD1438" i="9"/>
  <c r="AD1439" i="9"/>
  <c r="AD1440" i="9"/>
  <c r="AD1441" i="9"/>
  <c r="AD1442" i="9"/>
  <c r="AD1443" i="9"/>
  <c r="AD1444" i="9"/>
  <c r="AD1445" i="9"/>
  <c r="AD1446" i="9"/>
  <c r="AD1447" i="9"/>
  <c r="AD1448" i="9"/>
  <c r="AD1449" i="9"/>
  <c r="AD1450" i="9"/>
  <c r="AD1451" i="9"/>
  <c r="AD1452" i="9"/>
  <c r="AD1453" i="9"/>
  <c r="AD1454" i="9"/>
  <c r="AD1455" i="9"/>
  <c r="AD1456" i="9"/>
  <c r="AD1457" i="9"/>
  <c r="AD1458" i="9"/>
  <c r="AD1459" i="9"/>
  <c r="AD1460" i="9"/>
  <c r="AD1461" i="9"/>
  <c r="AD1462" i="9"/>
  <c r="AD1463" i="9"/>
  <c r="AD1464" i="9"/>
  <c r="AD1465" i="9"/>
  <c r="AD1466" i="9"/>
  <c r="AD1467" i="9"/>
  <c r="AD1468" i="9"/>
  <c r="AD1469" i="9"/>
  <c r="AD1470" i="9"/>
  <c r="AD1471" i="9"/>
  <c r="AD1472" i="9"/>
  <c r="AD1473" i="9"/>
  <c r="AD1474" i="9"/>
  <c r="AD1475" i="9"/>
  <c r="AD1476" i="9"/>
  <c r="AD1477" i="9"/>
  <c r="AD1478" i="9"/>
  <c r="AD1479" i="9"/>
  <c r="AD1480" i="9"/>
  <c r="AD1481" i="9"/>
  <c r="AD1482" i="9"/>
  <c r="AD1483" i="9"/>
  <c r="AD1484" i="9"/>
  <c r="AD1485" i="9"/>
  <c r="AD1486" i="9"/>
  <c r="AD1487" i="9"/>
  <c r="AD1488" i="9"/>
  <c r="AD1489" i="9"/>
  <c r="AD1490" i="9"/>
  <c r="AD1491" i="9"/>
  <c r="AD1492" i="9"/>
  <c r="AD1493" i="9"/>
  <c r="AD1494" i="9"/>
  <c r="AD1495" i="9"/>
  <c r="AD1496" i="9"/>
  <c r="AD1497" i="9"/>
  <c r="AD1498" i="9"/>
  <c r="AD1499" i="9"/>
  <c r="AD1500" i="9"/>
  <c r="AD1501" i="9"/>
  <c r="AD1502" i="9"/>
  <c r="AD1503" i="9"/>
  <c r="AD1504" i="9"/>
  <c r="AD1505" i="9"/>
  <c r="AD1506" i="9"/>
  <c r="AD1507" i="9"/>
  <c r="AD1508" i="9"/>
  <c r="AD1509" i="9"/>
  <c r="AD1510" i="9"/>
  <c r="AD1511" i="9"/>
  <c r="AD1512" i="9"/>
  <c r="AD1513" i="9"/>
  <c r="AD1514" i="9"/>
  <c r="AD1515" i="9"/>
  <c r="AD1516" i="9"/>
  <c r="AD1517" i="9"/>
  <c r="AD1518" i="9"/>
  <c r="AD1519" i="9"/>
  <c r="AD1520" i="9"/>
  <c r="AD1521" i="9"/>
  <c r="AD1522" i="9"/>
  <c r="AD1523" i="9"/>
  <c r="AD1524" i="9"/>
  <c r="AD1525" i="9"/>
  <c r="AD1526" i="9"/>
  <c r="AD1527" i="9"/>
  <c r="AD1528" i="9"/>
  <c r="AD1529" i="9"/>
  <c r="AD1530" i="9"/>
  <c r="AD1531" i="9"/>
  <c r="AD1532" i="9"/>
  <c r="AD1533" i="9"/>
  <c r="AD1534" i="9"/>
  <c r="AD1535" i="9"/>
  <c r="AD1536" i="9"/>
  <c r="AD1537" i="9"/>
  <c r="AD1538" i="9"/>
  <c r="AD1539" i="9"/>
  <c r="AD1540" i="9"/>
  <c r="AD1541" i="9"/>
  <c r="AD1542" i="9"/>
  <c r="AD1543" i="9"/>
  <c r="AD1544" i="9"/>
  <c r="AD1545" i="9"/>
  <c r="AD1546" i="9"/>
  <c r="AD1547" i="9"/>
  <c r="AD1548" i="9"/>
  <c r="AD1549" i="9"/>
  <c r="AD1550" i="9"/>
  <c r="AD1551" i="9"/>
  <c r="AD1552" i="9"/>
  <c r="AD1553" i="9"/>
  <c r="AD1554" i="9"/>
  <c r="AD1555" i="9"/>
  <c r="AD1556" i="9"/>
  <c r="AD1557" i="9"/>
  <c r="AD1558" i="9"/>
  <c r="AD1559" i="9"/>
  <c r="AD1560" i="9"/>
  <c r="AD1561" i="9"/>
  <c r="AD1562" i="9"/>
  <c r="AD1563" i="9"/>
  <c r="AD1564" i="9"/>
  <c r="AD1565" i="9"/>
  <c r="AD1566" i="9"/>
  <c r="AD1567" i="9"/>
  <c r="AD1568" i="9"/>
  <c r="AD1569" i="9"/>
  <c r="AD1570" i="9"/>
  <c r="AD1571" i="9"/>
  <c r="AD1572" i="9"/>
  <c r="AD1573" i="9"/>
  <c r="AD1574" i="9"/>
  <c r="AD1575" i="9"/>
  <c r="AD1576" i="9"/>
  <c r="AD1577" i="9"/>
  <c r="AD1578" i="9"/>
  <c r="AD1579" i="9"/>
  <c r="AD1580" i="9"/>
  <c r="AD1581" i="9"/>
  <c r="AD1582" i="9"/>
  <c r="AD1583" i="9"/>
  <c r="AD1584" i="9"/>
  <c r="AD1585" i="9"/>
  <c r="AD1586" i="9"/>
  <c r="AD1587" i="9"/>
  <c r="AD1588" i="9"/>
  <c r="AD1589" i="9"/>
  <c r="AD1590" i="9"/>
  <c r="AD1591" i="9"/>
  <c r="AD1592" i="9"/>
  <c r="AD1593" i="9"/>
  <c r="AD1594" i="9"/>
  <c r="AD1595" i="9"/>
  <c r="AD1596" i="9"/>
  <c r="AD1597" i="9"/>
  <c r="AD1598" i="9"/>
  <c r="AD1599" i="9"/>
  <c r="AD1600" i="9"/>
  <c r="AD1601" i="9"/>
  <c r="AD1602" i="9"/>
  <c r="AD1603" i="9"/>
  <c r="AD1604" i="9"/>
  <c r="AD1605" i="9"/>
  <c r="AD1606" i="9"/>
  <c r="AD1607" i="9"/>
  <c r="AD1608" i="9"/>
  <c r="AD1609" i="9"/>
  <c r="AD1610" i="9"/>
  <c r="AD1611" i="9"/>
  <c r="AD1612" i="9"/>
  <c r="AD1613" i="9"/>
  <c r="AD1614" i="9"/>
  <c r="AD1615" i="9"/>
  <c r="AD1616" i="9"/>
  <c r="AD1617" i="9"/>
  <c r="AD1618" i="9"/>
  <c r="AD1619" i="9"/>
  <c r="AD1620" i="9"/>
  <c r="AD1621" i="9"/>
  <c r="AD1622" i="9"/>
  <c r="AD1623" i="9"/>
  <c r="AD1624" i="9"/>
  <c r="AD1625" i="9"/>
  <c r="AD1626" i="9"/>
  <c r="AD1627" i="9"/>
  <c r="AD1628" i="9"/>
  <c r="AD1629" i="9"/>
  <c r="AD1630" i="9"/>
  <c r="AD1631" i="9"/>
  <c r="AD1632" i="9"/>
  <c r="AD1633" i="9"/>
  <c r="AD1634" i="9"/>
  <c r="AD1635" i="9"/>
  <c r="AD1636" i="9"/>
  <c r="AD1637" i="9"/>
  <c r="AD1638" i="9"/>
  <c r="AD1639" i="9"/>
  <c r="AD1640" i="9"/>
  <c r="AD1641" i="9"/>
  <c r="AD1642" i="9"/>
  <c r="AD1643" i="9"/>
  <c r="AD1644" i="9"/>
  <c r="AD1645" i="9"/>
  <c r="AD1646" i="9"/>
  <c r="AD1647" i="9"/>
  <c r="AD1648" i="9"/>
  <c r="AD1649" i="9"/>
  <c r="AD1650" i="9"/>
  <c r="AD1651" i="9"/>
  <c r="AD1652" i="9"/>
  <c r="AD1653" i="9"/>
  <c r="AD1654" i="9"/>
  <c r="AD1655" i="9"/>
  <c r="AD1656" i="9"/>
  <c r="AD1657" i="9"/>
  <c r="AD1658" i="9"/>
  <c r="AD1659" i="9"/>
  <c r="AD1660" i="9"/>
  <c r="AD1661" i="9"/>
  <c r="AD1662" i="9"/>
  <c r="AD1663" i="9"/>
  <c r="AD1664" i="9"/>
  <c r="AD1665" i="9"/>
  <c r="AD1666" i="9"/>
  <c r="AD1667" i="9"/>
  <c r="AD1668" i="9"/>
  <c r="AD1669" i="9"/>
  <c r="AD1670" i="9"/>
  <c r="AD1671" i="9"/>
  <c r="AD1672" i="9"/>
  <c r="AD1673" i="9"/>
  <c r="AD1674" i="9"/>
  <c r="AD1675" i="9"/>
  <c r="AD1676" i="9"/>
  <c r="AD1677" i="9"/>
  <c r="AD1678" i="9"/>
  <c r="AD1679" i="9"/>
  <c r="AD1680" i="9"/>
  <c r="AD1681" i="9"/>
  <c r="AD1682" i="9"/>
  <c r="AD1683" i="9"/>
  <c r="AD1684" i="9"/>
  <c r="AD1685" i="9"/>
  <c r="AD1686" i="9"/>
  <c r="AD1687" i="9"/>
  <c r="AD1688" i="9"/>
  <c r="AD1689" i="9"/>
  <c r="AD1690" i="9"/>
  <c r="AD1691" i="9"/>
  <c r="AD1692" i="9"/>
  <c r="AD1693" i="9"/>
  <c r="AD1694" i="9"/>
  <c r="AD1695" i="9"/>
  <c r="AD1696" i="9"/>
  <c r="AD1697" i="9"/>
  <c r="AD1698" i="9"/>
  <c r="AD1699" i="9"/>
  <c r="AD1700" i="9"/>
  <c r="AD1701" i="9"/>
  <c r="AD1702" i="9"/>
  <c r="AD1703" i="9"/>
  <c r="AD1704" i="9"/>
  <c r="AD1705" i="9"/>
  <c r="AD1706" i="9"/>
  <c r="AD1707" i="9"/>
  <c r="AD1708" i="9"/>
  <c r="AD1709" i="9"/>
  <c r="AD1710" i="9"/>
  <c r="AD1711" i="9"/>
  <c r="AD1712" i="9"/>
  <c r="AD1713" i="9"/>
  <c r="AD1714" i="9"/>
  <c r="AD1715" i="9"/>
  <c r="AD1716" i="9"/>
  <c r="AD1717" i="9"/>
  <c r="AD1718" i="9"/>
  <c r="AD1719" i="9"/>
  <c r="AD1720" i="9"/>
  <c r="AD1721" i="9"/>
  <c r="AD1722" i="9"/>
  <c r="AD1723" i="9"/>
  <c r="AD1724" i="9"/>
  <c r="AD1725" i="9"/>
  <c r="AD1726" i="9"/>
  <c r="AD1727" i="9"/>
  <c r="AD1728" i="9"/>
  <c r="AD1729" i="9"/>
  <c r="AD1730" i="9"/>
  <c r="AD1731" i="9"/>
  <c r="AD1732" i="9"/>
  <c r="AD1733" i="9"/>
  <c r="AD1734" i="9"/>
  <c r="AD1735" i="9"/>
  <c r="AD1736" i="9"/>
  <c r="AD1737" i="9"/>
  <c r="AD1738" i="9"/>
  <c r="AD1739" i="9"/>
  <c r="AD1740" i="9"/>
  <c r="AD1741" i="9"/>
  <c r="AD1742" i="9"/>
  <c r="AD1743" i="9"/>
  <c r="AD1744" i="9"/>
  <c r="AD1745" i="9"/>
  <c r="AD1746" i="9"/>
  <c r="AD1747" i="9"/>
  <c r="AD1748" i="9"/>
  <c r="AD1749" i="9"/>
  <c r="AD1750" i="9"/>
  <c r="AD1751" i="9"/>
  <c r="AD1752" i="9"/>
  <c r="AD1753" i="9"/>
  <c r="AD1754" i="9"/>
  <c r="AD1755" i="9"/>
  <c r="AD1756" i="9"/>
  <c r="AD1757" i="9"/>
  <c r="AD1758" i="9"/>
  <c r="AD1759" i="9"/>
  <c r="AD1760" i="9"/>
  <c r="AD1761" i="9"/>
  <c r="AD1762" i="9"/>
  <c r="AD1763" i="9"/>
  <c r="AD1764" i="9"/>
  <c r="AD1765" i="9"/>
  <c r="AD1766" i="9"/>
  <c r="AD1767" i="9"/>
  <c r="AD1768" i="9"/>
  <c r="AD1769" i="9"/>
  <c r="AD1770" i="9"/>
  <c r="AD1771" i="9"/>
  <c r="AD1772" i="9"/>
  <c r="AD1773" i="9"/>
  <c r="AD1774" i="9"/>
  <c r="AD1775" i="9"/>
  <c r="AD1776" i="9"/>
  <c r="AD1777" i="9"/>
  <c r="AD1778" i="9"/>
  <c r="AD1779" i="9"/>
  <c r="AD1780" i="9"/>
  <c r="AD1781" i="9"/>
  <c r="AD1782" i="9"/>
  <c r="AD1783" i="9"/>
  <c r="AD1784" i="9"/>
  <c r="AD1785" i="9"/>
  <c r="AD1786" i="9"/>
  <c r="AD1787" i="9"/>
  <c r="AD1788" i="9"/>
  <c r="AD1789" i="9"/>
  <c r="AD1790" i="9"/>
  <c r="AD1791" i="9"/>
  <c r="AD1792" i="9"/>
  <c r="AD1793" i="9"/>
  <c r="AD1794" i="9"/>
  <c r="AD1795" i="9"/>
  <c r="AD1796" i="9"/>
  <c r="AD1797" i="9"/>
  <c r="AD1798" i="9"/>
  <c r="AD1799" i="9"/>
  <c r="AD1800" i="9"/>
  <c r="AD1801" i="9"/>
  <c r="AD1802" i="9"/>
  <c r="AD1803" i="9"/>
  <c r="AD1804" i="9"/>
  <c r="AD1805" i="9"/>
  <c r="AD1806" i="9"/>
  <c r="AD1807" i="9"/>
  <c r="AD1808" i="9"/>
  <c r="AD1809" i="9"/>
  <c r="AD1810" i="9"/>
  <c r="AD1811" i="9"/>
  <c r="AD1812" i="9"/>
  <c r="AD1813" i="9"/>
  <c r="AD1814" i="9"/>
  <c r="AD1815" i="9"/>
  <c r="AD1816" i="9"/>
  <c r="AD1817" i="9"/>
  <c r="AD1818" i="9"/>
  <c r="AD1819" i="9"/>
  <c r="AD1820" i="9"/>
  <c r="AD1821" i="9"/>
  <c r="AD1822" i="9"/>
  <c r="AD1823" i="9"/>
  <c r="AD1824" i="9"/>
  <c r="AD1825" i="9"/>
  <c r="AD1826" i="9"/>
  <c r="AD1827" i="9"/>
  <c r="AD1828" i="9"/>
  <c r="AD1829" i="9"/>
  <c r="AD1830" i="9"/>
  <c r="AD1831" i="9"/>
  <c r="AD1832" i="9"/>
  <c r="AD1833" i="9"/>
  <c r="AD1834" i="9"/>
  <c r="AD1835" i="9"/>
  <c r="AD1836" i="9"/>
  <c r="AD1837" i="9"/>
  <c r="AD1838" i="9"/>
  <c r="AD1839" i="9"/>
  <c r="AD1840" i="9"/>
  <c r="AD1841" i="9"/>
  <c r="AD1842" i="9"/>
  <c r="AD1843" i="9"/>
  <c r="AD1844" i="9"/>
  <c r="AD1845" i="9"/>
  <c r="AD1846" i="9"/>
  <c r="AD1847" i="9"/>
  <c r="AD1848" i="9"/>
  <c r="AD1849" i="9"/>
  <c r="AD1850" i="9"/>
  <c r="AD1851" i="9"/>
  <c r="AD1852" i="9"/>
  <c r="AD1853" i="9"/>
  <c r="AD1854" i="9"/>
  <c r="AD1855" i="9"/>
  <c r="AD1856" i="9"/>
  <c r="AD1857" i="9"/>
  <c r="AD1858" i="9"/>
  <c r="AD1859" i="9"/>
  <c r="AD1860" i="9"/>
  <c r="AD1861" i="9"/>
  <c r="AD1862" i="9"/>
  <c r="AD1863" i="9"/>
  <c r="AD1864" i="9"/>
  <c r="AD1865" i="9"/>
  <c r="AD1866" i="9"/>
  <c r="AD1867" i="9"/>
  <c r="AD1868" i="9"/>
  <c r="AD1869" i="9"/>
  <c r="AD1870" i="9"/>
  <c r="AD1871" i="9"/>
  <c r="AD1872" i="9"/>
  <c r="AD1873" i="9"/>
  <c r="AD1874" i="9"/>
  <c r="AD1875" i="9"/>
  <c r="AD1876" i="9"/>
  <c r="AD1877" i="9"/>
  <c r="AD1878" i="9"/>
  <c r="AD1879" i="9"/>
  <c r="AD1880" i="9"/>
  <c r="AD1881" i="9"/>
  <c r="AD1882" i="9"/>
  <c r="AD1883" i="9"/>
  <c r="AD1884" i="9"/>
  <c r="AD1885" i="9"/>
  <c r="AD1886" i="9"/>
  <c r="AD1887" i="9"/>
  <c r="AD1888" i="9"/>
  <c r="AD1889" i="9"/>
  <c r="AD1890" i="9"/>
  <c r="AD1891" i="9"/>
  <c r="AD1892" i="9"/>
  <c r="AD1893" i="9"/>
  <c r="AD1894" i="9"/>
  <c r="AD1895" i="9"/>
  <c r="AD1896" i="9"/>
  <c r="AD1897" i="9"/>
  <c r="AD1898" i="9"/>
  <c r="AD1899" i="9"/>
  <c r="AD1900" i="9"/>
  <c r="AD1901" i="9"/>
  <c r="AD1902" i="9"/>
  <c r="AD1903" i="9"/>
  <c r="AD1904" i="9"/>
  <c r="AD1905" i="9"/>
  <c r="AD1906" i="9"/>
  <c r="AD1907" i="9"/>
  <c r="AD1908" i="9"/>
  <c r="AD1909" i="9"/>
  <c r="AD1910" i="9"/>
  <c r="AD1911" i="9"/>
  <c r="AD1912" i="9"/>
  <c r="AD1913" i="9"/>
  <c r="AD1914" i="9"/>
  <c r="AD1915" i="9"/>
  <c r="AD1916" i="9"/>
  <c r="AD1917" i="9"/>
  <c r="AD1918" i="9"/>
  <c r="AD1919" i="9"/>
  <c r="AD1920" i="9"/>
  <c r="AD1921" i="9"/>
  <c r="AD1922" i="9"/>
  <c r="AD1923" i="9"/>
  <c r="AD1924" i="9"/>
  <c r="AD1925" i="9"/>
  <c r="AD1926" i="9"/>
  <c r="AD1927" i="9"/>
  <c r="AD1928" i="9"/>
  <c r="AD1929" i="9"/>
  <c r="AD1930" i="9"/>
  <c r="AD1931" i="9"/>
  <c r="AD1932" i="9"/>
  <c r="AD1933" i="9"/>
  <c r="AD1934" i="9"/>
  <c r="AD1935" i="9"/>
  <c r="AD1936" i="9"/>
  <c r="AD1937" i="9"/>
  <c r="AD1938" i="9"/>
  <c r="AD1939" i="9"/>
  <c r="AD1940" i="9"/>
  <c r="AD1941" i="9"/>
  <c r="AD1942" i="9"/>
  <c r="AD1943" i="9"/>
  <c r="AD1944" i="9"/>
  <c r="AD1945" i="9"/>
  <c r="AD1946" i="9"/>
  <c r="AD1947" i="9"/>
  <c r="AD1948" i="9"/>
  <c r="AD1949" i="9"/>
  <c r="AD1950" i="9"/>
  <c r="AD1951" i="9"/>
  <c r="AD1952" i="9"/>
  <c r="AD1953" i="9"/>
  <c r="AD1954" i="9"/>
  <c r="AD1955" i="9"/>
  <c r="AD1956" i="9"/>
  <c r="AD1957" i="9"/>
  <c r="AD1958" i="9"/>
  <c r="AD1959" i="9"/>
  <c r="AD1960" i="9"/>
  <c r="AD1961" i="9"/>
  <c r="AD1962" i="9"/>
  <c r="AD1963" i="9"/>
  <c r="AD1964" i="9"/>
  <c r="AD1965" i="9"/>
  <c r="AD1966" i="9"/>
  <c r="AD1967" i="9"/>
  <c r="AD1968" i="9"/>
  <c r="AD1969" i="9"/>
  <c r="AD1970" i="9"/>
  <c r="AD1971" i="9"/>
  <c r="AD1972" i="9"/>
  <c r="AD1973" i="9"/>
  <c r="AD1974" i="9"/>
  <c r="AD1975" i="9"/>
  <c r="AD1976" i="9"/>
  <c r="AD1977" i="9"/>
  <c r="AD1978" i="9"/>
  <c r="AD1979" i="9"/>
  <c r="AD1980" i="9"/>
  <c r="AD1981" i="9"/>
  <c r="AD1982" i="9"/>
  <c r="AD1983" i="9"/>
  <c r="AD1984" i="9"/>
  <c r="AD1985" i="9"/>
  <c r="AD1986" i="9"/>
  <c r="AD1987" i="9"/>
  <c r="AD1988" i="9"/>
  <c r="AD1989" i="9"/>
  <c r="AD1990" i="9"/>
  <c r="AD1991" i="9"/>
  <c r="AD1992" i="9"/>
  <c r="AD1993" i="9"/>
  <c r="AD1994" i="9"/>
  <c r="AD1995" i="9"/>
  <c r="AD1996" i="9"/>
  <c r="AD1997" i="9"/>
  <c r="AD1998" i="9"/>
  <c r="AD1999" i="9"/>
  <c r="AD2000" i="9"/>
  <c r="AD2001" i="9"/>
  <c r="AC2" i="9"/>
  <c r="AC3" i="9"/>
  <c r="AC4" i="9"/>
  <c r="AC5" i="9"/>
  <c r="AC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50" i="9"/>
  <c r="AC51" i="9"/>
  <c r="AC52" i="9"/>
  <c r="AC53" i="9"/>
  <c r="AC54" i="9"/>
  <c r="AC55" i="9"/>
  <c r="AC56" i="9"/>
  <c r="AC57" i="9"/>
  <c r="AC58" i="9"/>
  <c r="AC59" i="9"/>
  <c r="AC60" i="9"/>
  <c r="AC61" i="9"/>
  <c r="AC62" i="9"/>
  <c r="AC63" i="9"/>
  <c r="AC64" i="9"/>
  <c r="AC65" i="9"/>
  <c r="AC66" i="9"/>
  <c r="AC67" i="9"/>
  <c r="AC68" i="9"/>
  <c r="AC69" i="9"/>
  <c r="AC70" i="9"/>
  <c r="AC71" i="9"/>
  <c r="AC72" i="9"/>
  <c r="AC73" i="9"/>
  <c r="AC74" i="9"/>
  <c r="AC75" i="9"/>
  <c r="AC76" i="9"/>
  <c r="AC77" i="9"/>
  <c r="AC78" i="9"/>
  <c r="AC79" i="9"/>
  <c r="AC80" i="9"/>
  <c r="AC81" i="9"/>
  <c r="AC82" i="9"/>
  <c r="AC83" i="9"/>
  <c r="AC84" i="9"/>
  <c r="AC85" i="9"/>
  <c r="AC86" i="9"/>
  <c r="AC87" i="9"/>
  <c r="AC88" i="9"/>
  <c r="AC89" i="9"/>
  <c r="AC90" i="9"/>
  <c r="AC91" i="9"/>
  <c r="AC92" i="9"/>
  <c r="AC93" i="9"/>
  <c r="AC94" i="9"/>
  <c r="AC95" i="9"/>
  <c r="AC96" i="9"/>
  <c r="AC97" i="9"/>
  <c r="AC98" i="9"/>
  <c r="AC99" i="9"/>
  <c r="AC100" i="9"/>
  <c r="AC101" i="9"/>
  <c r="AC102" i="9"/>
  <c r="AC103" i="9"/>
  <c r="AC104" i="9"/>
  <c r="AC105" i="9"/>
  <c r="AC106" i="9"/>
  <c r="AC107" i="9"/>
  <c r="AC108" i="9"/>
  <c r="AC109" i="9"/>
  <c r="AC110" i="9"/>
  <c r="AC111" i="9"/>
  <c r="AC112" i="9"/>
  <c r="AC113" i="9"/>
  <c r="AC114" i="9"/>
  <c r="AC115" i="9"/>
  <c r="AC116" i="9"/>
  <c r="AC117" i="9"/>
  <c r="AC118" i="9"/>
  <c r="AC119" i="9"/>
  <c r="AC120" i="9"/>
  <c r="AC121" i="9"/>
  <c r="AC122" i="9"/>
  <c r="AC123" i="9"/>
  <c r="AC124" i="9"/>
  <c r="AC125" i="9"/>
  <c r="AC126" i="9"/>
  <c r="AC127" i="9"/>
  <c r="AC128" i="9"/>
  <c r="AC129" i="9"/>
  <c r="AC130" i="9"/>
  <c r="AC131" i="9"/>
  <c r="AC132" i="9"/>
  <c r="AC133" i="9"/>
  <c r="AC134" i="9"/>
  <c r="AC135" i="9"/>
  <c r="AC136" i="9"/>
  <c r="AC137" i="9"/>
  <c r="AC138" i="9"/>
  <c r="AC139" i="9"/>
  <c r="AC140" i="9"/>
  <c r="AC141" i="9"/>
  <c r="AC142" i="9"/>
  <c r="AC143" i="9"/>
  <c r="AC144" i="9"/>
  <c r="AC145" i="9"/>
  <c r="AC146" i="9"/>
  <c r="AC147" i="9"/>
  <c r="AC148" i="9"/>
  <c r="AC149" i="9"/>
  <c r="AC150" i="9"/>
  <c r="AC151" i="9"/>
  <c r="AC152" i="9"/>
  <c r="AC153" i="9"/>
  <c r="AC154" i="9"/>
  <c r="AC155" i="9"/>
  <c r="AC156" i="9"/>
  <c r="AC157" i="9"/>
  <c r="AC158" i="9"/>
  <c r="AC159" i="9"/>
  <c r="AC160" i="9"/>
  <c r="AC161" i="9"/>
  <c r="AC162" i="9"/>
  <c r="AC163" i="9"/>
  <c r="AC164" i="9"/>
  <c r="AC165" i="9"/>
  <c r="AC166" i="9"/>
  <c r="AC167" i="9"/>
  <c r="AC168" i="9"/>
  <c r="AC169" i="9"/>
  <c r="AC170" i="9"/>
  <c r="AC171" i="9"/>
  <c r="AC172" i="9"/>
  <c r="AC173" i="9"/>
  <c r="AC174" i="9"/>
  <c r="AC175" i="9"/>
  <c r="AC176" i="9"/>
  <c r="AC177" i="9"/>
  <c r="AC178" i="9"/>
  <c r="AC179" i="9"/>
  <c r="AC180" i="9"/>
  <c r="AC181" i="9"/>
  <c r="AC182" i="9"/>
  <c r="AC183" i="9"/>
  <c r="AC184" i="9"/>
  <c r="AC185" i="9"/>
  <c r="AC186" i="9"/>
  <c r="AC187" i="9"/>
  <c r="AC188" i="9"/>
  <c r="AC189" i="9"/>
  <c r="AC190" i="9"/>
  <c r="AC191" i="9"/>
  <c r="AC192" i="9"/>
  <c r="AC193" i="9"/>
  <c r="AC194" i="9"/>
  <c r="AC195" i="9"/>
  <c r="AC196" i="9"/>
  <c r="AC197" i="9"/>
  <c r="AC198" i="9"/>
  <c r="AC199" i="9"/>
  <c r="AC200" i="9"/>
  <c r="AC201" i="9"/>
  <c r="AC202" i="9"/>
  <c r="AC203" i="9"/>
  <c r="AC204" i="9"/>
  <c r="AC205" i="9"/>
  <c r="AC206" i="9"/>
  <c r="AC207" i="9"/>
  <c r="AC208" i="9"/>
  <c r="AC209" i="9"/>
  <c r="AC210" i="9"/>
  <c r="AC211" i="9"/>
  <c r="AC212" i="9"/>
  <c r="AC213" i="9"/>
  <c r="AC214" i="9"/>
  <c r="AC215" i="9"/>
  <c r="AC216" i="9"/>
  <c r="AC217" i="9"/>
  <c r="AC218" i="9"/>
  <c r="AC219" i="9"/>
  <c r="AC220" i="9"/>
  <c r="AC221" i="9"/>
  <c r="AC222" i="9"/>
  <c r="AC223" i="9"/>
  <c r="AC224" i="9"/>
  <c r="AC225" i="9"/>
  <c r="AC226" i="9"/>
  <c r="AC227" i="9"/>
  <c r="AC228" i="9"/>
  <c r="AC229" i="9"/>
  <c r="AC230" i="9"/>
  <c r="AC231" i="9"/>
  <c r="AC232" i="9"/>
  <c r="AC233" i="9"/>
  <c r="AC234" i="9"/>
  <c r="AC235" i="9"/>
  <c r="AC236" i="9"/>
  <c r="AC237" i="9"/>
  <c r="AC238" i="9"/>
  <c r="AC239" i="9"/>
  <c r="AC240" i="9"/>
  <c r="AC241" i="9"/>
  <c r="AC242" i="9"/>
  <c r="AC243" i="9"/>
  <c r="AC244" i="9"/>
  <c r="AC245" i="9"/>
  <c r="AC246" i="9"/>
  <c r="AC247" i="9"/>
  <c r="AC248" i="9"/>
  <c r="AC249" i="9"/>
  <c r="AC250" i="9"/>
  <c r="AC251" i="9"/>
  <c r="AC252" i="9"/>
  <c r="AC253" i="9"/>
  <c r="AC254" i="9"/>
  <c r="AC255" i="9"/>
  <c r="AC256" i="9"/>
  <c r="AC257" i="9"/>
  <c r="AC258" i="9"/>
  <c r="AC259" i="9"/>
  <c r="AC260" i="9"/>
  <c r="AC261" i="9"/>
  <c r="AC262" i="9"/>
  <c r="AC263" i="9"/>
  <c r="AC264" i="9"/>
  <c r="AC265" i="9"/>
  <c r="AC266" i="9"/>
  <c r="AC267" i="9"/>
  <c r="AC268" i="9"/>
  <c r="AC269" i="9"/>
  <c r="AC270" i="9"/>
  <c r="AC271" i="9"/>
  <c r="AC272" i="9"/>
  <c r="AC273" i="9"/>
  <c r="AC274" i="9"/>
  <c r="AC275" i="9"/>
  <c r="AC276" i="9"/>
  <c r="AC277" i="9"/>
  <c r="AC278" i="9"/>
  <c r="AC279" i="9"/>
  <c r="AC280" i="9"/>
  <c r="AC281" i="9"/>
  <c r="AC282" i="9"/>
  <c r="AC283" i="9"/>
  <c r="AC284" i="9"/>
  <c r="AC285" i="9"/>
  <c r="AC286" i="9"/>
  <c r="AC287" i="9"/>
  <c r="AC288" i="9"/>
  <c r="AC289" i="9"/>
  <c r="AC290" i="9"/>
  <c r="AC291" i="9"/>
  <c r="AC292" i="9"/>
  <c r="AC293" i="9"/>
  <c r="AC294" i="9"/>
  <c r="AC295" i="9"/>
  <c r="AC296" i="9"/>
  <c r="AC297" i="9"/>
  <c r="AC298" i="9"/>
  <c r="AC299" i="9"/>
  <c r="AC300" i="9"/>
  <c r="AC301" i="9"/>
  <c r="AC302" i="9"/>
  <c r="AC303" i="9"/>
  <c r="AC304" i="9"/>
  <c r="AC305" i="9"/>
  <c r="AC306" i="9"/>
  <c r="AC307" i="9"/>
  <c r="AC308" i="9"/>
  <c r="AC309" i="9"/>
  <c r="AC310" i="9"/>
  <c r="AC311" i="9"/>
  <c r="AC312" i="9"/>
  <c r="AC313" i="9"/>
  <c r="AC314" i="9"/>
  <c r="AC315" i="9"/>
  <c r="AC316" i="9"/>
  <c r="AC317" i="9"/>
  <c r="AC318" i="9"/>
  <c r="AC319" i="9"/>
  <c r="AC320" i="9"/>
  <c r="AC321" i="9"/>
  <c r="AC322" i="9"/>
  <c r="AC323" i="9"/>
  <c r="AC324" i="9"/>
  <c r="AC325" i="9"/>
  <c r="AC326" i="9"/>
  <c r="AC327" i="9"/>
  <c r="AC328" i="9"/>
  <c r="AC329" i="9"/>
  <c r="AC330" i="9"/>
  <c r="AC331" i="9"/>
  <c r="AC332" i="9"/>
  <c r="AC333" i="9"/>
  <c r="AC334" i="9"/>
  <c r="AC335" i="9"/>
  <c r="AC336" i="9"/>
  <c r="AC337" i="9"/>
  <c r="AC338" i="9"/>
  <c r="AC339" i="9"/>
  <c r="AC340" i="9"/>
  <c r="AC341" i="9"/>
  <c r="AC342" i="9"/>
  <c r="AC343" i="9"/>
  <c r="AC344" i="9"/>
  <c r="AC345" i="9"/>
  <c r="AC346" i="9"/>
  <c r="AC347" i="9"/>
  <c r="AC348" i="9"/>
  <c r="AC349" i="9"/>
  <c r="AC350" i="9"/>
  <c r="AC351" i="9"/>
  <c r="AC352" i="9"/>
  <c r="AC353" i="9"/>
  <c r="AC354" i="9"/>
  <c r="AC355" i="9"/>
  <c r="AC356" i="9"/>
  <c r="AC357" i="9"/>
  <c r="AC358" i="9"/>
  <c r="AC359" i="9"/>
  <c r="AC360" i="9"/>
  <c r="AC361" i="9"/>
  <c r="AC362" i="9"/>
  <c r="AC363" i="9"/>
  <c r="AC364" i="9"/>
  <c r="AC365" i="9"/>
  <c r="AC366" i="9"/>
  <c r="AC367" i="9"/>
  <c r="AC368" i="9"/>
  <c r="AC369" i="9"/>
  <c r="AC370" i="9"/>
  <c r="AC371" i="9"/>
  <c r="AC372" i="9"/>
  <c r="AC373" i="9"/>
  <c r="AC374" i="9"/>
  <c r="AC375" i="9"/>
  <c r="AC376" i="9"/>
  <c r="AC377" i="9"/>
  <c r="AC378" i="9"/>
  <c r="AC379" i="9"/>
  <c r="AC380" i="9"/>
  <c r="AC381" i="9"/>
  <c r="AC382" i="9"/>
  <c r="AC383" i="9"/>
  <c r="AC384" i="9"/>
  <c r="AC385" i="9"/>
  <c r="AC386" i="9"/>
  <c r="AC387" i="9"/>
  <c r="AC388" i="9"/>
  <c r="AC389" i="9"/>
  <c r="AC390" i="9"/>
  <c r="AC391" i="9"/>
  <c r="AC392" i="9"/>
  <c r="AC393" i="9"/>
  <c r="AC394" i="9"/>
  <c r="AC395" i="9"/>
  <c r="AC396" i="9"/>
  <c r="AC397" i="9"/>
  <c r="AC398" i="9"/>
  <c r="AC399" i="9"/>
  <c r="AC400" i="9"/>
  <c r="AC401" i="9"/>
  <c r="AC402" i="9"/>
  <c r="AC403" i="9"/>
  <c r="AC404" i="9"/>
  <c r="AC405" i="9"/>
  <c r="AC406" i="9"/>
  <c r="AC407" i="9"/>
  <c r="AC408" i="9"/>
  <c r="AC409" i="9"/>
  <c r="AC410" i="9"/>
  <c r="AC411" i="9"/>
  <c r="AC412" i="9"/>
  <c r="AC413" i="9"/>
  <c r="AC414" i="9"/>
  <c r="AC415" i="9"/>
  <c r="AC416" i="9"/>
  <c r="AC417" i="9"/>
  <c r="AC418" i="9"/>
  <c r="AC419" i="9"/>
  <c r="AC420" i="9"/>
  <c r="AC421" i="9"/>
  <c r="AC422" i="9"/>
  <c r="AC423" i="9"/>
  <c r="AC424" i="9"/>
  <c r="AC425" i="9"/>
  <c r="AC426" i="9"/>
  <c r="AC427" i="9"/>
  <c r="AC428" i="9"/>
  <c r="AC429" i="9"/>
  <c r="AC430" i="9"/>
  <c r="AC431" i="9"/>
  <c r="AC432" i="9"/>
  <c r="AC433" i="9"/>
  <c r="AC434" i="9"/>
  <c r="AC435" i="9"/>
  <c r="AC436" i="9"/>
  <c r="AC437" i="9"/>
  <c r="AC438" i="9"/>
  <c r="AC439" i="9"/>
  <c r="AC440" i="9"/>
  <c r="AC441" i="9"/>
  <c r="AC442" i="9"/>
  <c r="AC443" i="9"/>
  <c r="AC444" i="9"/>
  <c r="AC445" i="9"/>
  <c r="AC446" i="9"/>
  <c r="AC447" i="9"/>
  <c r="AC448" i="9"/>
  <c r="AC449" i="9"/>
  <c r="AC450" i="9"/>
  <c r="AC451" i="9"/>
  <c r="AC452" i="9"/>
  <c r="AC453" i="9"/>
  <c r="AC454" i="9"/>
  <c r="AC455" i="9"/>
  <c r="AC456" i="9"/>
  <c r="AC457" i="9"/>
  <c r="AC458" i="9"/>
  <c r="AC459" i="9"/>
  <c r="AC460" i="9"/>
  <c r="AC461" i="9"/>
  <c r="AC462" i="9"/>
  <c r="AC463" i="9"/>
  <c r="AC464" i="9"/>
  <c r="AC465" i="9"/>
  <c r="AC466" i="9"/>
  <c r="AC467" i="9"/>
  <c r="AC468" i="9"/>
  <c r="AC469" i="9"/>
  <c r="AC470" i="9"/>
  <c r="AC471" i="9"/>
  <c r="AC472" i="9"/>
  <c r="AC473" i="9"/>
  <c r="AC474" i="9"/>
  <c r="AC475" i="9"/>
  <c r="AC476" i="9"/>
  <c r="AC477" i="9"/>
  <c r="AC478" i="9"/>
  <c r="AC479" i="9"/>
  <c r="AC480" i="9"/>
  <c r="AC481" i="9"/>
  <c r="AC482" i="9"/>
  <c r="AC483" i="9"/>
  <c r="AC484" i="9"/>
  <c r="AC485" i="9"/>
  <c r="AC486" i="9"/>
  <c r="AC487" i="9"/>
  <c r="AC488" i="9"/>
  <c r="AC489" i="9"/>
  <c r="AC490" i="9"/>
  <c r="AC491" i="9"/>
  <c r="AC492" i="9"/>
  <c r="AC493" i="9"/>
  <c r="AC494" i="9"/>
  <c r="AC495" i="9"/>
  <c r="AC496" i="9"/>
  <c r="AC497" i="9"/>
  <c r="AC498" i="9"/>
  <c r="AC499" i="9"/>
  <c r="AC500" i="9"/>
  <c r="AC501" i="9"/>
  <c r="AC502" i="9"/>
  <c r="AC503" i="9"/>
  <c r="AC504" i="9"/>
  <c r="AC505" i="9"/>
  <c r="AC506" i="9"/>
  <c r="AC507" i="9"/>
  <c r="AC508" i="9"/>
  <c r="AC509" i="9"/>
  <c r="AC510" i="9"/>
  <c r="AC511" i="9"/>
  <c r="AC512" i="9"/>
  <c r="AC513" i="9"/>
  <c r="AC514" i="9"/>
  <c r="AC515" i="9"/>
  <c r="AC516" i="9"/>
  <c r="AC517" i="9"/>
  <c r="AC518" i="9"/>
  <c r="AC519" i="9"/>
  <c r="AC520" i="9"/>
  <c r="AC521" i="9"/>
  <c r="AC522" i="9"/>
  <c r="AC523" i="9"/>
  <c r="AC524" i="9"/>
  <c r="AC525" i="9"/>
  <c r="AC526" i="9"/>
  <c r="AC527" i="9"/>
  <c r="AC528" i="9"/>
  <c r="AC529" i="9"/>
  <c r="AC530" i="9"/>
  <c r="AC531" i="9"/>
  <c r="AC532" i="9"/>
  <c r="AC533" i="9"/>
  <c r="AC534" i="9"/>
  <c r="AC535" i="9"/>
  <c r="AC536" i="9"/>
  <c r="AC537" i="9"/>
  <c r="AC538" i="9"/>
  <c r="AC539" i="9"/>
  <c r="AC540" i="9"/>
  <c r="AC541" i="9"/>
  <c r="AC542" i="9"/>
  <c r="AC543" i="9"/>
  <c r="AC544" i="9"/>
  <c r="AC545" i="9"/>
  <c r="AC546" i="9"/>
  <c r="AC547" i="9"/>
  <c r="AC548" i="9"/>
  <c r="AC549" i="9"/>
  <c r="AC550" i="9"/>
  <c r="AC551" i="9"/>
  <c r="AC552" i="9"/>
  <c r="AC553" i="9"/>
  <c r="AC554" i="9"/>
  <c r="AC555" i="9"/>
  <c r="AC556" i="9"/>
  <c r="AC557" i="9"/>
  <c r="AC558" i="9"/>
  <c r="AC559" i="9"/>
  <c r="AC560" i="9"/>
  <c r="AC561" i="9"/>
  <c r="AC562" i="9"/>
  <c r="AC563" i="9"/>
  <c r="AC564" i="9"/>
  <c r="AC565" i="9"/>
  <c r="AC566" i="9"/>
  <c r="AC567" i="9"/>
  <c r="AC568" i="9"/>
  <c r="AC569" i="9"/>
  <c r="AC570" i="9"/>
  <c r="AC571" i="9"/>
  <c r="AC572" i="9"/>
  <c r="AC573" i="9"/>
  <c r="AC574" i="9"/>
  <c r="AC575" i="9"/>
  <c r="AC576" i="9"/>
  <c r="AC577" i="9"/>
  <c r="AC578" i="9"/>
  <c r="AC579" i="9"/>
  <c r="AC580" i="9"/>
  <c r="AC581" i="9"/>
  <c r="AC582" i="9"/>
  <c r="AC583" i="9"/>
  <c r="AC584" i="9"/>
  <c r="AC585" i="9"/>
  <c r="AC586" i="9"/>
  <c r="AC587" i="9"/>
  <c r="AC588" i="9"/>
  <c r="AC589" i="9"/>
  <c r="AC590" i="9"/>
  <c r="AC591" i="9"/>
  <c r="AC592" i="9"/>
  <c r="AC593" i="9"/>
  <c r="AC594" i="9"/>
  <c r="AC595" i="9"/>
  <c r="AC596" i="9"/>
  <c r="AC597" i="9"/>
  <c r="AC598" i="9"/>
  <c r="AC599" i="9"/>
  <c r="AC600" i="9"/>
  <c r="AC601" i="9"/>
  <c r="AC602" i="9"/>
  <c r="AC603" i="9"/>
  <c r="AC604" i="9"/>
  <c r="AC605" i="9"/>
  <c r="AC606" i="9"/>
  <c r="AC607" i="9"/>
  <c r="AC608" i="9"/>
  <c r="AC609" i="9"/>
  <c r="AC610" i="9"/>
  <c r="AC611" i="9"/>
  <c r="AC612" i="9"/>
  <c r="AC613" i="9"/>
  <c r="AC614" i="9"/>
  <c r="AC615" i="9"/>
  <c r="AC616" i="9"/>
  <c r="AC617" i="9"/>
  <c r="AC618" i="9"/>
  <c r="AC619" i="9"/>
  <c r="AC620" i="9"/>
  <c r="AC621" i="9"/>
  <c r="AC622" i="9"/>
  <c r="AC623" i="9"/>
  <c r="AC624" i="9"/>
  <c r="AC625" i="9"/>
  <c r="AC626" i="9"/>
  <c r="AC627" i="9"/>
  <c r="AC628" i="9"/>
  <c r="AC629" i="9"/>
  <c r="AC630" i="9"/>
  <c r="AC631" i="9"/>
  <c r="AC632" i="9"/>
  <c r="AC633" i="9"/>
  <c r="AC634" i="9"/>
  <c r="AC635" i="9"/>
  <c r="AC636" i="9"/>
  <c r="AC637" i="9"/>
  <c r="AC638" i="9"/>
  <c r="AC639" i="9"/>
  <c r="AC640" i="9"/>
  <c r="AC641" i="9"/>
  <c r="AC642" i="9"/>
  <c r="AC643" i="9"/>
  <c r="AC644" i="9"/>
  <c r="AC645" i="9"/>
  <c r="AC646" i="9"/>
  <c r="AC647" i="9"/>
  <c r="AC648" i="9"/>
  <c r="AC649" i="9"/>
  <c r="AC650" i="9"/>
  <c r="AC651" i="9"/>
  <c r="AC652" i="9"/>
  <c r="AC653" i="9"/>
  <c r="AC654" i="9"/>
  <c r="AC655" i="9"/>
  <c r="AC656" i="9"/>
  <c r="AC657" i="9"/>
  <c r="AC658" i="9"/>
  <c r="AC659" i="9"/>
  <c r="AC660" i="9"/>
  <c r="AC661" i="9"/>
  <c r="AC662" i="9"/>
  <c r="AC663" i="9"/>
  <c r="AC664" i="9"/>
  <c r="AC665" i="9"/>
  <c r="AC666" i="9"/>
  <c r="AC667" i="9"/>
  <c r="AC668" i="9"/>
  <c r="AC669" i="9"/>
  <c r="AC670" i="9"/>
  <c r="AC671" i="9"/>
  <c r="AC672" i="9"/>
  <c r="AC673" i="9"/>
  <c r="AC674" i="9"/>
  <c r="AC675" i="9"/>
  <c r="AC676" i="9"/>
  <c r="AC677" i="9"/>
  <c r="AC678" i="9"/>
  <c r="AC679" i="9"/>
  <c r="AC680" i="9"/>
  <c r="AC681" i="9"/>
  <c r="AC682" i="9"/>
  <c r="AC683" i="9"/>
  <c r="AC684" i="9"/>
  <c r="AC685" i="9"/>
  <c r="AC686" i="9"/>
  <c r="AC687" i="9"/>
  <c r="AC688" i="9"/>
  <c r="AC689" i="9"/>
  <c r="AC690" i="9"/>
  <c r="AC691" i="9"/>
  <c r="AC692" i="9"/>
  <c r="AC693" i="9"/>
  <c r="AC694" i="9"/>
  <c r="AC695" i="9"/>
  <c r="AC696" i="9"/>
  <c r="AC697" i="9"/>
  <c r="AC698" i="9"/>
  <c r="AC699" i="9"/>
  <c r="AC700" i="9"/>
  <c r="AC701" i="9"/>
  <c r="AC702" i="9"/>
  <c r="AC703" i="9"/>
  <c r="AC704" i="9"/>
  <c r="AC705" i="9"/>
  <c r="AC706" i="9"/>
  <c r="AC707" i="9"/>
  <c r="AC708" i="9"/>
  <c r="AC709" i="9"/>
  <c r="AC710" i="9"/>
  <c r="AC711" i="9"/>
  <c r="AC712" i="9"/>
  <c r="AC713" i="9"/>
  <c r="AC714" i="9"/>
  <c r="AC715" i="9"/>
  <c r="AC716" i="9"/>
  <c r="AC717" i="9"/>
  <c r="AC718" i="9"/>
  <c r="AC719" i="9"/>
  <c r="AC720" i="9"/>
  <c r="AC721" i="9"/>
  <c r="AC722" i="9"/>
  <c r="AC723" i="9"/>
  <c r="AC724" i="9"/>
  <c r="AC725" i="9"/>
  <c r="AC726" i="9"/>
  <c r="AC727" i="9"/>
  <c r="AC728" i="9"/>
  <c r="AC729" i="9"/>
  <c r="AC730" i="9"/>
  <c r="AC731" i="9"/>
  <c r="AC732" i="9"/>
  <c r="AC733" i="9"/>
  <c r="AC734" i="9"/>
  <c r="AC735" i="9"/>
  <c r="AC736" i="9"/>
  <c r="AC737" i="9"/>
  <c r="AC738" i="9"/>
  <c r="AC739" i="9"/>
  <c r="AC740" i="9"/>
  <c r="AC741" i="9"/>
  <c r="AC742" i="9"/>
  <c r="AC743" i="9"/>
  <c r="AC744" i="9"/>
  <c r="AC745" i="9"/>
  <c r="AC746" i="9"/>
  <c r="AC747" i="9"/>
  <c r="AC748" i="9"/>
  <c r="AC749" i="9"/>
  <c r="AC750" i="9"/>
  <c r="AC751" i="9"/>
  <c r="AC752" i="9"/>
  <c r="AC753" i="9"/>
  <c r="AC754" i="9"/>
  <c r="AC755" i="9"/>
  <c r="AC756" i="9"/>
  <c r="AC757" i="9"/>
  <c r="AC758" i="9"/>
  <c r="AC759" i="9"/>
  <c r="AC760" i="9"/>
  <c r="AC761" i="9"/>
  <c r="AC762" i="9"/>
  <c r="AC763" i="9"/>
  <c r="AC764" i="9"/>
  <c r="AC765" i="9"/>
  <c r="AC766" i="9"/>
  <c r="AC767" i="9"/>
  <c r="AC768" i="9"/>
  <c r="AC769" i="9"/>
  <c r="AC770" i="9"/>
  <c r="AC771" i="9"/>
  <c r="AC772" i="9"/>
  <c r="AC773" i="9"/>
  <c r="AC774" i="9"/>
  <c r="AC775" i="9"/>
  <c r="AC776" i="9"/>
  <c r="AC777" i="9"/>
  <c r="AC778" i="9"/>
  <c r="AC779" i="9"/>
  <c r="AC780" i="9"/>
  <c r="AC781" i="9"/>
  <c r="AC782" i="9"/>
  <c r="AC783" i="9"/>
  <c r="AC784" i="9"/>
  <c r="AC785" i="9"/>
  <c r="AC786" i="9"/>
  <c r="AC787" i="9"/>
  <c r="AC788" i="9"/>
  <c r="AC789" i="9"/>
  <c r="AC790" i="9"/>
  <c r="AC791" i="9"/>
  <c r="AC792" i="9"/>
  <c r="AC793" i="9"/>
  <c r="AC794" i="9"/>
  <c r="AC795" i="9"/>
  <c r="AC796" i="9"/>
  <c r="AC797" i="9"/>
  <c r="AC798" i="9"/>
  <c r="AC799" i="9"/>
  <c r="AC800" i="9"/>
  <c r="AC801" i="9"/>
  <c r="AC802" i="9"/>
  <c r="AC803" i="9"/>
  <c r="AC804" i="9"/>
  <c r="AC805" i="9"/>
  <c r="AC806" i="9"/>
  <c r="AC807" i="9"/>
  <c r="AC808" i="9"/>
  <c r="AC809" i="9"/>
  <c r="AC810" i="9"/>
  <c r="AC811" i="9"/>
  <c r="AC812" i="9"/>
  <c r="AC813" i="9"/>
  <c r="AC814" i="9"/>
  <c r="AC815" i="9"/>
  <c r="AC816" i="9"/>
  <c r="AC817" i="9"/>
  <c r="AC818" i="9"/>
  <c r="AC819" i="9"/>
  <c r="AC820" i="9"/>
  <c r="AC821" i="9"/>
  <c r="AC822" i="9"/>
  <c r="AC823" i="9"/>
  <c r="AC824" i="9"/>
  <c r="AC825" i="9"/>
  <c r="AC826" i="9"/>
  <c r="AC827" i="9"/>
  <c r="AC828" i="9"/>
  <c r="AC829" i="9"/>
  <c r="AC830" i="9"/>
  <c r="AC831" i="9"/>
  <c r="AC832" i="9"/>
  <c r="AC833" i="9"/>
  <c r="AC834" i="9"/>
  <c r="AC835" i="9"/>
  <c r="AC836" i="9"/>
  <c r="AC837" i="9"/>
  <c r="AC838" i="9"/>
  <c r="AC839" i="9"/>
  <c r="AC840" i="9"/>
  <c r="AC841" i="9"/>
  <c r="AC842" i="9"/>
  <c r="AC843" i="9"/>
  <c r="AC844" i="9"/>
  <c r="AC845" i="9"/>
  <c r="AC846" i="9"/>
  <c r="AC847" i="9"/>
  <c r="AC848" i="9"/>
  <c r="AC849" i="9"/>
  <c r="AC850" i="9"/>
  <c r="AC851" i="9"/>
  <c r="AC852" i="9"/>
  <c r="AC853" i="9"/>
  <c r="AC854" i="9"/>
  <c r="AC855" i="9"/>
  <c r="AC856" i="9"/>
  <c r="AC857" i="9"/>
  <c r="AC858" i="9"/>
  <c r="AC859" i="9"/>
  <c r="AC860" i="9"/>
  <c r="AC861" i="9"/>
  <c r="AC862" i="9"/>
  <c r="AC863" i="9"/>
  <c r="AC864" i="9"/>
  <c r="AC865" i="9"/>
  <c r="AC866" i="9"/>
  <c r="AC867" i="9"/>
  <c r="AC868" i="9"/>
  <c r="AC869" i="9"/>
  <c r="AC870" i="9"/>
  <c r="AC871" i="9"/>
  <c r="AC872" i="9"/>
  <c r="AC873" i="9"/>
  <c r="AC874" i="9"/>
  <c r="AC875" i="9"/>
  <c r="AC876" i="9"/>
  <c r="AC877" i="9"/>
  <c r="AC878" i="9"/>
  <c r="AC879" i="9"/>
  <c r="AC880" i="9"/>
  <c r="AC881" i="9"/>
  <c r="AC882" i="9"/>
  <c r="AC883" i="9"/>
  <c r="AC884" i="9"/>
  <c r="AC885" i="9"/>
  <c r="AC886" i="9"/>
  <c r="AC887" i="9"/>
  <c r="AC888" i="9"/>
  <c r="AC889" i="9"/>
  <c r="AC890" i="9"/>
  <c r="AC891" i="9"/>
  <c r="AC892" i="9"/>
  <c r="AC893" i="9"/>
  <c r="AC894" i="9"/>
  <c r="AC895" i="9"/>
  <c r="AC896" i="9"/>
  <c r="AC897" i="9"/>
  <c r="AC898" i="9"/>
  <c r="AC899" i="9"/>
  <c r="AC900" i="9"/>
  <c r="AC901" i="9"/>
  <c r="AC902" i="9"/>
  <c r="AC903" i="9"/>
  <c r="AC904" i="9"/>
  <c r="AC905" i="9"/>
  <c r="AC906" i="9"/>
  <c r="AC907" i="9"/>
  <c r="AC908" i="9"/>
  <c r="AC909" i="9"/>
  <c r="AC910" i="9"/>
  <c r="AC911" i="9"/>
  <c r="AC912" i="9"/>
  <c r="AC913" i="9"/>
  <c r="AC914" i="9"/>
  <c r="AC915" i="9"/>
  <c r="AC916" i="9"/>
  <c r="AC917" i="9"/>
  <c r="AC918" i="9"/>
  <c r="AC919" i="9"/>
  <c r="AC920" i="9"/>
  <c r="AC921" i="9"/>
  <c r="AC922" i="9"/>
  <c r="AC923" i="9"/>
  <c r="AC924" i="9"/>
  <c r="AC925" i="9"/>
  <c r="AC926" i="9"/>
  <c r="AC927" i="9"/>
  <c r="AC928" i="9"/>
  <c r="AC929" i="9"/>
  <c r="AC930" i="9"/>
  <c r="AC931" i="9"/>
  <c r="AC932" i="9"/>
  <c r="AC933" i="9"/>
  <c r="AC934" i="9"/>
  <c r="AC935" i="9"/>
  <c r="AC936" i="9"/>
  <c r="AC937" i="9"/>
  <c r="AC938" i="9"/>
  <c r="AC939" i="9"/>
  <c r="AC940" i="9"/>
  <c r="AC941" i="9"/>
  <c r="AC942" i="9"/>
  <c r="AC943" i="9"/>
  <c r="AC944" i="9"/>
  <c r="AC945" i="9"/>
  <c r="AC946" i="9"/>
  <c r="AC947" i="9"/>
  <c r="AC948" i="9"/>
  <c r="AC949" i="9"/>
  <c r="AC950" i="9"/>
  <c r="AC951" i="9"/>
  <c r="AC952" i="9"/>
  <c r="AC953" i="9"/>
  <c r="AC954" i="9"/>
  <c r="AC955" i="9"/>
  <c r="AC956" i="9"/>
  <c r="AC957" i="9"/>
  <c r="AC958" i="9"/>
  <c r="AC959" i="9"/>
  <c r="AC960" i="9"/>
  <c r="AC961" i="9"/>
  <c r="AC962" i="9"/>
  <c r="AC963" i="9"/>
  <c r="AC964" i="9"/>
  <c r="AC965" i="9"/>
  <c r="AC966" i="9"/>
  <c r="AC967" i="9"/>
  <c r="AC968" i="9"/>
  <c r="AC969" i="9"/>
  <c r="AC970" i="9"/>
  <c r="AC971" i="9"/>
  <c r="AC972" i="9"/>
  <c r="AC973" i="9"/>
  <c r="AC974" i="9"/>
  <c r="AC975" i="9"/>
  <c r="AC976" i="9"/>
  <c r="AC977" i="9"/>
  <c r="AC978" i="9"/>
  <c r="AC979" i="9"/>
  <c r="AC980" i="9"/>
  <c r="AC981" i="9"/>
  <c r="AC982" i="9"/>
  <c r="AC983" i="9"/>
  <c r="AC984" i="9"/>
  <c r="AC985" i="9"/>
  <c r="AC986" i="9"/>
  <c r="AC987" i="9"/>
  <c r="AC988" i="9"/>
  <c r="AC989" i="9"/>
  <c r="AC990" i="9"/>
  <c r="AC991" i="9"/>
  <c r="AC992" i="9"/>
  <c r="AC993" i="9"/>
  <c r="AC994" i="9"/>
  <c r="AC995" i="9"/>
  <c r="AC996" i="9"/>
  <c r="AC997" i="9"/>
  <c r="AC998" i="9"/>
  <c r="AC999" i="9"/>
  <c r="AC1000" i="9"/>
  <c r="AC1001" i="9"/>
  <c r="AC1002" i="9"/>
  <c r="AC1003" i="9"/>
  <c r="AC1004" i="9"/>
  <c r="AC1005" i="9"/>
  <c r="AC1006" i="9"/>
  <c r="AC1007" i="9"/>
  <c r="AC1008" i="9"/>
  <c r="AC1009" i="9"/>
  <c r="AC1010" i="9"/>
  <c r="AC1011" i="9"/>
  <c r="AC1012" i="9"/>
  <c r="AC1013" i="9"/>
  <c r="AC1014" i="9"/>
  <c r="AC1015" i="9"/>
  <c r="AC1016" i="9"/>
  <c r="AC1017" i="9"/>
  <c r="AC1018" i="9"/>
  <c r="AC1019" i="9"/>
  <c r="AC1020" i="9"/>
  <c r="AC1021" i="9"/>
  <c r="AC1022" i="9"/>
  <c r="AC1023" i="9"/>
  <c r="AC1024" i="9"/>
  <c r="AC1025" i="9"/>
  <c r="AC1026" i="9"/>
  <c r="AC1027" i="9"/>
  <c r="AC1028" i="9"/>
  <c r="AC1029" i="9"/>
  <c r="AC1030" i="9"/>
  <c r="AC1031" i="9"/>
  <c r="AC1032" i="9"/>
  <c r="AC1033" i="9"/>
  <c r="AC1034" i="9"/>
  <c r="AC1035" i="9"/>
  <c r="AC1036" i="9"/>
  <c r="AC1037" i="9"/>
  <c r="AC1038" i="9"/>
  <c r="AC1039" i="9"/>
  <c r="AC1040" i="9"/>
  <c r="AC1041" i="9"/>
  <c r="AC1042" i="9"/>
  <c r="AC1043" i="9"/>
  <c r="AC1044" i="9"/>
  <c r="AC1045" i="9"/>
  <c r="AC1046" i="9"/>
  <c r="AC1047" i="9"/>
  <c r="AC1048" i="9"/>
  <c r="AC1049" i="9"/>
  <c r="AC1050" i="9"/>
  <c r="AC1051" i="9"/>
  <c r="AC1052" i="9"/>
  <c r="AC1053" i="9"/>
  <c r="AC1054" i="9"/>
  <c r="AC1055" i="9"/>
  <c r="AC1056" i="9"/>
  <c r="AC1057" i="9"/>
  <c r="AC1058" i="9"/>
  <c r="AC1059" i="9"/>
  <c r="AC1060" i="9"/>
  <c r="AC1061" i="9"/>
  <c r="AC1062" i="9"/>
  <c r="AC1063" i="9"/>
  <c r="AC1064" i="9"/>
  <c r="AC1065" i="9"/>
  <c r="AC1066" i="9"/>
  <c r="AC1067" i="9"/>
  <c r="AC1068" i="9"/>
  <c r="AC1069" i="9"/>
  <c r="AC1070" i="9"/>
  <c r="AC1071" i="9"/>
  <c r="AC1072" i="9"/>
  <c r="AC1073" i="9"/>
  <c r="AC1074" i="9"/>
  <c r="AC1075" i="9"/>
  <c r="AC1076" i="9"/>
  <c r="AC1077" i="9"/>
  <c r="AC1078" i="9"/>
  <c r="AC1079" i="9"/>
  <c r="AC1080" i="9"/>
  <c r="AC1081" i="9"/>
  <c r="AC1082" i="9"/>
  <c r="AC1083" i="9"/>
  <c r="AC1084" i="9"/>
  <c r="AC1085" i="9"/>
  <c r="AC1086" i="9"/>
  <c r="AC1087" i="9"/>
  <c r="AC1088" i="9"/>
  <c r="AC1089" i="9"/>
  <c r="AC1090" i="9"/>
  <c r="AC1091" i="9"/>
  <c r="AC1092" i="9"/>
  <c r="AC1093" i="9"/>
  <c r="AC1094" i="9"/>
  <c r="AC1095" i="9"/>
  <c r="AC1096" i="9"/>
  <c r="AC1097" i="9"/>
  <c r="AC1098" i="9"/>
  <c r="AC1099" i="9"/>
  <c r="AC1100" i="9"/>
  <c r="AC1101" i="9"/>
  <c r="AC1102" i="9"/>
  <c r="AC1103" i="9"/>
  <c r="AC1104" i="9"/>
  <c r="AC1105" i="9"/>
  <c r="AC1106" i="9"/>
  <c r="AC1107" i="9"/>
  <c r="AC1108" i="9"/>
  <c r="AC1109" i="9"/>
  <c r="AC1110" i="9"/>
  <c r="AC1111" i="9"/>
  <c r="AC1112" i="9"/>
  <c r="AC1113" i="9"/>
  <c r="AC1114" i="9"/>
  <c r="AC1115" i="9"/>
  <c r="AC1116" i="9"/>
  <c r="AC1117" i="9"/>
  <c r="AC1118" i="9"/>
  <c r="AC1119" i="9"/>
  <c r="AC1120" i="9"/>
  <c r="AC1121" i="9"/>
  <c r="AC1122" i="9"/>
  <c r="AC1123" i="9"/>
  <c r="AC1124" i="9"/>
  <c r="AC1125" i="9"/>
  <c r="AC1126" i="9"/>
  <c r="AC1127" i="9"/>
  <c r="AC1128" i="9"/>
  <c r="AC1129" i="9"/>
  <c r="AC1130" i="9"/>
  <c r="AC1131" i="9"/>
  <c r="AC1132" i="9"/>
  <c r="AC1133" i="9"/>
  <c r="AC1134" i="9"/>
  <c r="AC1135" i="9"/>
  <c r="AC1136" i="9"/>
  <c r="AC1137" i="9"/>
  <c r="AC1138" i="9"/>
  <c r="AC1139" i="9"/>
  <c r="AC1140" i="9"/>
  <c r="AC1141" i="9"/>
  <c r="AC1142" i="9"/>
  <c r="AC1143" i="9"/>
  <c r="AC1144" i="9"/>
  <c r="AC1145" i="9"/>
  <c r="AC1146" i="9"/>
  <c r="AC1147" i="9"/>
  <c r="AC1148" i="9"/>
  <c r="AC1149" i="9"/>
  <c r="AC1150" i="9"/>
  <c r="AC1151" i="9"/>
  <c r="AC1152" i="9"/>
  <c r="AC1153" i="9"/>
  <c r="AC1154" i="9"/>
  <c r="AC1155" i="9"/>
  <c r="AC1156" i="9"/>
  <c r="AC1157" i="9"/>
  <c r="AC1158" i="9"/>
  <c r="AC1159" i="9"/>
  <c r="AC1160" i="9"/>
  <c r="AC1161" i="9"/>
  <c r="AC1162" i="9"/>
  <c r="AC1163" i="9"/>
  <c r="AC1164" i="9"/>
  <c r="AC1165" i="9"/>
  <c r="AC1166" i="9"/>
  <c r="AC1167" i="9"/>
  <c r="AC1168" i="9"/>
  <c r="AC1169" i="9"/>
  <c r="AC1170" i="9"/>
  <c r="AC1171" i="9"/>
  <c r="AC1172" i="9"/>
  <c r="AC1173" i="9"/>
  <c r="AC1174" i="9"/>
  <c r="AC1175" i="9"/>
  <c r="AC1176" i="9"/>
  <c r="AC1177" i="9"/>
  <c r="AC1178" i="9"/>
  <c r="AC1179" i="9"/>
  <c r="AC1180" i="9"/>
  <c r="AC1181" i="9"/>
  <c r="AC1182" i="9"/>
  <c r="AC1183" i="9"/>
  <c r="AC1184" i="9"/>
  <c r="AC1185" i="9"/>
  <c r="AC1186" i="9"/>
  <c r="AC1187" i="9"/>
  <c r="AC1188" i="9"/>
  <c r="AC1189" i="9"/>
  <c r="AC1190" i="9"/>
  <c r="AC1191" i="9"/>
  <c r="AC1192" i="9"/>
  <c r="AC1193" i="9"/>
  <c r="AC1194" i="9"/>
  <c r="AC1195" i="9"/>
  <c r="AC1196" i="9"/>
  <c r="AC1197" i="9"/>
  <c r="AC1198" i="9"/>
  <c r="AC1199" i="9"/>
  <c r="AC1200" i="9"/>
  <c r="AC1201" i="9"/>
  <c r="AC1202" i="9"/>
  <c r="AC1203" i="9"/>
  <c r="AC1204" i="9"/>
  <c r="AC1205" i="9"/>
  <c r="AC1206" i="9"/>
  <c r="AC1207" i="9"/>
  <c r="AC1208" i="9"/>
  <c r="AC1209" i="9"/>
  <c r="AC1210" i="9"/>
  <c r="AC1211" i="9"/>
  <c r="AC1212" i="9"/>
  <c r="AC1213" i="9"/>
  <c r="AC1214" i="9"/>
  <c r="AC1215" i="9"/>
  <c r="AC1216" i="9"/>
  <c r="AC1217" i="9"/>
  <c r="AC1218" i="9"/>
  <c r="AC1219" i="9"/>
  <c r="AC1220" i="9"/>
  <c r="AC1221" i="9"/>
  <c r="AC1222" i="9"/>
  <c r="AC1223" i="9"/>
  <c r="AC1224" i="9"/>
  <c r="AC1225" i="9"/>
  <c r="AC1226" i="9"/>
  <c r="AC1227" i="9"/>
  <c r="AC1228" i="9"/>
  <c r="AC1229" i="9"/>
  <c r="AC1230" i="9"/>
  <c r="AC1231" i="9"/>
  <c r="AC1232" i="9"/>
  <c r="AC1233" i="9"/>
  <c r="AC1234" i="9"/>
  <c r="AC1235" i="9"/>
  <c r="AC1236" i="9"/>
  <c r="AC1237" i="9"/>
  <c r="AC1238" i="9"/>
  <c r="AC1239" i="9"/>
  <c r="AC1240" i="9"/>
  <c r="AC1241" i="9"/>
  <c r="AC1242" i="9"/>
  <c r="AC1243" i="9"/>
  <c r="AC1244" i="9"/>
  <c r="AC1245" i="9"/>
  <c r="AC1246" i="9"/>
  <c r="AC1247" i="9"/>
  <c r="AC1248" i="9"/>
  <c r="AC1249" i="9"/>
  <c r="AC1250" i="9"/>
  <c r="AC1251" i="9"/>
  <c r="AC1252" i="9"/>
  <c r="AC1253" i="9"/>
  <c r="AC1254" i="9"/>
  <c r="AC1255" i="9"/>
  <c r="AC1256" i="9"/>
  <c r="AC1257" i="9"/>
  <c r="AC1258" i="9"/>
  <c r="AC1259" i="9"/>
  <c r="AC1260" i="9"/>
  <c r="AC1261" i="9"/>
  <c r="AC1262" i="9"/>
  <c r="AC1263" i="9"/>
  <c r="AC1264" i="9"/>
  <c r="AC1265" i="9"/>
  <c r="AC1266" i="9"/>
  <c r="AC1267" i="9"/>
  <c r="AC1268" i="9"/>
  <c r="AC1269" i="9"/>
  <c r="AC1270" i="9"/>
  <c r="AC1271" i="9"/>
  <c r="AC1272" i="9"/>
  <c r="AC1273" i="9"/>
  <c r="AC1274" i="9"/>
  <c r="AC1275" i="9"/>
  <c r="AC1276" i="9"/>
  <c r="AC1277" i="9"/>
  <c r="AC1278" i="9"/>
  <c r="AC1279" i="9"/>
  <c r="AC1280" i="9"/>
  <c r="AC1281" i="9"/>
  <c r="AC1282" i="9"/>
  <c r="AC1283" i="9"/>
  <c r="AC1284" i="9"/>
  <c r="AC1285" i="9"/>
  <c r="AC1286" i="9"/>
  <c r="AC1287" i="9"/>
  <c r="AC1288" i="9"/>
  <c r="AC1289" i="9"/>
  <c r="AC1290" i="9"/>
  <c r="AC1291" i="9"/>
  <c r="AC1292" i="9"/>
  <c r="AC1293" i="9"/>
  <c r="AC1294" i="9"/>
  <c r="AC1295" i="9"/>
  <c r="AC1296" i="9"/>
  <c r="AC1297" i="9"/>
  <c r="AC1298" i="9"/>
  <c r="AC1299" i="9"/>
  <c r="AC1300" i="9"/>
  <c r="AC1301" i="9"/>
  <c r="AC1302" i="9"/>
  <c r="AC1303" i="9"/>
  <c r="AC1304" i="9"/>
  <c r="AC1305" i="9"/>
  <c r="AC1306" i="9"/>
  <c r="AC1307" i="9"/>
  <c r="AC1308" i="9"/>
  <c r="AC1309" i="9"/>
  <c r="AC1310" i="9"/>
  <c r="AC1311" i="9"/>
  <c r="AC1312" i="9"/>
  <c r="AC1313" i="9"/>
  <c r="AC1314" i="9"/>
  <c r="AC1315" i="9"/>
  <c r="AC1316" i="9"/>
  <c r="AC1317" i="9"/>
  <c r="AC1318" i="9"/>
  <c r="AC1319" i="9"/>
  <c r="AC1320" i="9"/>
  <c r="AC1321" i="9"/>
  <c r="AC1322" i="9"/>
  <c r="AC1323" i="9"/>
  <c r="AC1324" i="9"/>
  <c r="AC1325" i="9"/>
  <c r="AC1326" i="9"/>
  <c r="AC1327" i="9"/>
  <c r="AC1328" i="9"/>
  <c r="AC1329" i="9"/>
  <c r="AC1330" i="9"/>
  <c r="AC1331" i="9"/>
  <c r="AC1332" i="9"/>
  <c r="AC1333" i="9"/>
  <c r="AC1334" i="9"/>
  <c r="AC1335" i="9"/>
  <c r="AC1336" i="9"/>
  <c r="AC1337" i="9"/>
  <c r="AC1338" i="9"/>
  <c r="AC1339" i="9"/>
  <c r="AC1340" i="9"/>
  <c r="AC1341" i="9"/>
  <c r="AC1342" i="9"/>
  <c r="AC1343" i="9"/>
  <c r="AC1344" i="9"/>
  <c r="AC1345" i="9"/>
  <c r="AC1346" i="9"/>
  <c r="AC1347" i="9"/>
  <c r="AC1348" i="9"/>
  <c r="AC1349" i="9"/>
  <c r="AC1350" i="9"/>
  <c r="AC1351" i="9"/>
  <c r="AC1352" i="9"/>
  <c r="AC1353" i="9"/>
  <c r="AC1354" i="9"/>
  <c r="AC1355" i="9"/>
  <c r="AC1356" i="9"/>
  <c r="AC1357" i="9"/>
  <c r="AC1358" i="9"/>
  <c r="AC1359" i="9"/>
  <c r="AC1360" i="9"/>
  <c r="AC1361" i="9"/>
  <c r="AC1362" i="9"/>
  <c r="AC1363" i="9"/>
  <c r="AC1364" i="9"/>
  <c r="AC1365" i="9"/>
  <c r="AC1366" i="9"/>
  <c r="AC1367" i="9"/>
  <c r="AC1368" i="9"/>
  <c r="AC1369" i="9"/>
  <c r="AC1370" i="9"/>
  <c r="AC1371" i="9"/>
  <c r="AC1372" i="9"/>
  <c r="AC1373" i="9"/>
  <c r="AC1374" i="9"/>
  <c r="AC1375" i="9"/>
  <c r="AC1376" i="9"/>
  <c r="AC1377" i="9"/>
  <c r="AC1378" i="9"/>
  <c r="AC1379" i="9"/>
  <c r="AC1380" i="9"/>
  <c r="AC1381" i="9"/>
  <c r="AC1382" i="9"/>
  <c r="AC1383" i="9"/>
  <c r="AC1384" i="9"/>
  <c r="AC1385" i="9"/>
  <c r="AC1386" i="9"/>
  <c r="AC1387" i="9"/>
  <c r="AC1388" i="9"/>
  <c r="AC1389" i="9"/>
  <c r="AC1390" i="9"/>
  <c r="AC1391" i="9"/>
  <c r="AC1392" i="9"/>
  <c r="AC1393" i="9"/>
  <c r="AC1394" i="9"/>
  <c r="AC1395" i="9"/>
  <c r="AC1396" i="9"/>
  <c r="AC1397" i="9"/>
  <c r="AC1398" i="9"/>
  <c r="AC1399" i="9"/>
  <c r="AC1400" i="9"/>
  <c r="AC1401" i="9"/>
  <c r="AC1402" i="9"/>
  <c r="AC1403" i="9"/>
  <c r="AC1404" i="9"/>
  <c r="AC1405" i="9"/>
  <c r="AC1406" i="9"/>
  <c r="AC1407" i="9"/>
  <c r="AC1408" i="9"/>
  <c r="AC1409" i="9"/>
  <c r="AC1410" i="9"/>
  <c r="AC1411" i="9"/>
  <c r="AC1412" i="9"/>
  <c r="AC1413" i="9"/>
  <c r="AC1414" i="9"/>
  <c r="AC1415" i="9"/>
  <c r="AC1416" i="9"/>
  <c r="AC1417" i="9"/>
  <c r="AC1418" i="9"/>
  <c r="AC1419" i="9"/>
  <c r="AC1420" i="9"/>
  <c r="AC1421" i="9"/>
  <c r="AC1422" i="9"/>
  <c r="AC1423" i="9"/>
  <c r="AC1424" i="9"/>
  <c r="AC1425" i="9"/>
  <c r="AC1426" i="9"/>
  <c r="AC1427" i="9"/>
  <c r="AC1428" i="9"/>
  <c r="AC1429" i="9"/>
  <c r="AC1430" i="9"/>
  <c r="AC1431" i="9"/>
  <c r="AC1432" i="9"/>
  <c r="AC1433" i="9"/>
  <c r="AC1434" i="9"/>
  <c r="AC1435" i="9"/>
  <c r="AC1436" i="9"/>
  <c r="AC1437" i="9"/>
  <c r="AC1438" i="9"/>
  <c r="AC1439" i="9"/>
  <c r="AC1440" i="9"/>
  <c r="AC1441" i="9"/>
  <c r="AC1442" i="9"/>
  <c r="AC1443" i="9"/>
  <c r="AC1444" i="9"/>
  <c r="AC1445" i="9"/>
  <c r="AC1446" i="9"/>
  <c r="AC1447" i="9"/>
  <c r="AC1448" i="9"/>
  <c r="AC1449" i="9"/>
  <c r="AC1450" i="9"/>
  <c r="AC1451" i="9"/>
  <c r="AC1452" i="9"/>
  <c r="AC1453" i="9"/>
  <c r="AC1454" i="9"/>
  <c r="AC1455" i="9"/>
  <c r="AC1456" i="9"/>
  <c r="AC1457" i="9"/>
  <c r="AC1458" i="9"/>
  <c r="AC1459" i="9"/>
  <c r="AC1460" i="9"/>
  <c r="AC1461" i="9"/>
  <c r="AC1462" i="9"/>
  <c r="AC1463" i="9"/>
  <c r="AC1464" i="9"/>
  <c r="AC1465" i="9"/>
  <c r="AC1466" i="9"/>
  <c r="AC1467" i="9"/>
  <c r="AC1468" i="9"/>
  <c r="AC1469" i="9"/>
  <c r="AC1470" i="9"/>
  <c r="AC1471" i="9"/>
  <c r="AC1472" i="9"/>
  <c r="AC1473" i="9"/>
  <c r="AC1474" i="9"/>
  <c r="AC1475" i="9"/>
  <c r="AC1476" i="9"/>
  <c r="AC1477" i="9"/>
  <c r="AC1478" i="9"/>
  <c r="AC1479" i="9"/>
  <c r="AC1480" i="9"/>
  <c r="AC1481" i="9"/>
  <c r="AC1482" i="9"/>
  <c r="AC1483" i="9"/>
  <c r="AC1484" i="9"/>
  <c r="AC1485" i="9"/>
  <c r="AC1486" i="9"/>
  <c r="AC1487" i="9"/>
  <c r="AC1488" i="9"/>
  <c r="AC1489" i="9"/>
  <c r="AC1490" i="9"/>
  <c r="AC1491" i="9"/>
  <c r="AC1492" i="9"/>
  <c r="AC1493" i="9"/>
  <c r="AC1494" i="9"/>
  <c r="AC1495" i="9"/>
  <c r="AC1496" i="9"/>
  <c r="AC1497" i="9"/>
  <c r="AC1498" i="9"/>
  <c r="AC1499" i="9"/>
  <c r="AC1500" i="9"/>
  <c r="AC1501" i="9"/>
  <c r="AC1502" i="9"/>
  <c r="AC1503" i="9"/>
  <c r="AC1504" i="9"/>
  <c r="AC1505" i="9"/>
  <c r="AC1506" i="9"/>
  <c r="AC1507" i="9"/>
  <c r="AC1508" i="9"/>
  <c r="AC1509" i="9"/>
  <c r="AC1510" i="9"/>
  <c r="AC1511" i="9"/>
  <c r="AC1512" i="9"/>
  <c r="AC1513" i="9"/>
  <c r="AC1514" i="9"/>
  <c r="AC1515" i="9"/>
  <c r="AC1516" i="9"/>
  <c r="AC1517" i="9"/>
  <c r="AC1518" i="9"/>
  <c r="AC1519" i="9"/>
  <c r="AC1520" i="9"/>
  <c r="AC1521" i="9"/>
  <c r="AC1522" i="9"/>
  <c r="AC1523" i="9"/>
  <c r="AC1524" i="9"/>
  <c r="AC1525" i="9"/>
  <c r="AC1526" i="9"/>
  <c r="AC1527" i="9"/>
  <c r="AC1528" i="9"/>
  <c r="AC1529" i="9"/>
  <c r="AC1530" i="9"/>
  <c r="AC1531" i="9"/>
  <c r="AC1532" i="9"/>
  <c r="AC1533" i="9"/>
  <c r="AC1534" i="9"/>
  <c r="AC1535" i="9"/>
  <c r="AC1536" i="9"/>
  <c r="AC1537" i="9"/>
  <c r="AC1538" i="9"/>
  <c r="AC1539" i="9"/>
  <c r="AC1540" i="9"/>
  <c r="AC1541" i="9"/>
  <c r="AC1542" i="9"/>
  <c r="AC1543" i="9"/>
  <c r="AC1544" i="9"/>
  <c r="AC1545" i="9"/>
  <c r="AC1546" i="9"/>
  <c r="AC1547" i="9"/>
  <c r="AC1548" i="9"/>
  <c r="AC1549" i="9"/>
  <c r="AC1550" i="9"/>
  <c r="AC1551" i="9"/>
  <c r="AC1552" i="9"/>
  <c r="AC1553" i="9"/>
  <c r="AC1554" i="9"/>
  <c r="AC1555" i="9"/>
  <c r="AC1556" i="9"/>
  <c r="AC1557" i="9"/>
  <c r="AC1558" i="9"/>
  <c r="AC1559" i="9"/>
  <c r="AC1560" i="9"/>
  <c r="AC1561" i="9"/>
  <c r="AC1562" i="9"/>
  <c r="AC1563" i="9"/>
  <c r="AC1564" i="9"/>
  <c r="AC1565" i="9"/>
  <c r="AC1566" i="9"/>
  <c r="AC1567" i="9"/>
  <c r="AC1568" i="9"/>
  <c r="AC1569" i="9"/>
  <c r="AC1570" i="9"/>
  <c r="AC1571" i="9"/>
  <c r="AC1572" i="9"/>
  <c r="AC1573" i="9"/>
  <c r="AC1574" i="9"/>
  <c r="AC1575" i="9"/>
  <c r="AC1576" i="9"/>
  <c r="AC1577" i="9"/>
  <c r="AC1578" i="9"/>
  <c r="AC1579" i="9"/>
  <c r="AC1580" i="9"/>
  <c r="AC1581" i="9"/>
  <c r="AC1582" i="9"/>
  <c r="AC1583" i="9"/>
  <c r="AC1584" i="9"/>
  <c r="AC1585" i="9"/>
  <c r="AC1586" i="9"/>
  <c r="AC1587" i="9"/>
  <c r="AC1588" i="9"/>
  <c r="AC1589" i="9"/>
  <c r="AC1590" i="9"/>
  <c r="AC1591" i="9"/>
  <c r="AC1592" i="9"/>
  <c r="AC1593" i="9"/>
  <c r="AC1594" i="9"/>
  <c r="AC1595" i="9"/>
  <c r="AC1596" i="9"/>
  <c r="AC1597" i="9"/>
  <c r="AC1598" i="9"/>
  <c r="AC1599" i="9"/>
  <c r="AC1600" i="9"/>
  <c r="AC1601" i="9"/>
  <c r="AC1602" i="9"/>
  <c r="AC1603" i="9"/>
  <c r="AC1604" i="9"/>
  <c r="AC1605" i="9"/>
  <c r="AC1606" i="9"/>
  <c r="AC1607" i="9"/>
  <c r="AC1608" i="9"/>
  <c r="AC1609" i="9"/>
  <c r="AC1610" i="9"/>
  <c r="AC1611" i="9"/>
  <c r="AC1612" i="9"/>
  <c r="AC1613" i="9"/>
  <c r="AC1614" i="9"/>
  <c r="AC1615" i="9"/>
  <c r="AC1616" i="9"/>
  <c r="AC1617" i="9"/>
  <c r="AC1618" i="9"/>
  <c r="AC1619" i="9"/>
  <c r="AC1620" i="9"/>
  <c r="AC1621" i="9"/>
  <c r="AC1622" i="9"/>
  <c r="AC1623" i="9"/>
  <c r="AC1624" i="9"/>
  <c r="AC1625" i="9"/>
  <c r="AC1626" i="9"/>
  <c r="AC1627" i="9"/>
  <c r="AC1628" i="9"/>
  <c r="AC1629" i="9"/>
  <c r="AC1630" i="9"/>
  <c r="AC1631" i="9"/>
  <c r="AC1632" i="9"/>
  <c r="AC1633" i="9"/>
  <c r="AC1634" i="9"/>
  <c r="AC1635" i="9"/>
  <c r="AC1636" i="9"/>
  <c r="AC1637" i="9"/>
  <c r="AC1638" i="9"/>
  <c r="AC1639" i="9"/>
  <c r="AC1640" i="9"/>
  <c r="AC1641" i="9"/>
  <c r="AC1642" i="9"/>
  <c r="AC1643" i="9"/>
  <c r="AC1644" i="9"/>
  <c r="AC1645" i="9"/>
  <c r="AC1646" i="9"/>
  <c r="AC1647" i="9"/>
  <c r="AC1648" i="9"/>
  <c r="AC1649" i="9"/>
  <c r="AC1650" i="9"/>
  <c r="AC1651" i="9"/>
  <c r="AC1652" i="9"/>
  <c r="AC1653" i="9"/>
  <c r="AC1654" i="9"/>
  <c r="AC1655" i="9"/>
  <c r="AC1656" i="9"/>
  <c r="AC1657" i="9"/>
  <c r="AC1658" i="9"/>
  <c r="AC1659" i="9"/>
  <c r="AC1660" i="9"/>
  <c r="AC1661" i="9"/>
  <c r="AC1662" i="9"/>
  <c r="AC1663" i="9"/>
  <c r="AC1664" i="9"/>
  <c r="AC1665" i="9"/>
  <c r="AC1666" i="9"/>
  <c r="AC1667" i="9"/>
  <c r="AC1668" i="9"/>
  <c r="AC1669" i="9"/>
  <c r="AC1670" i="9"/>
  <c r="AC1671" i="9"/>
  <c r="AC1672" i="9"/>
  <c r="AC1673" i="9"/>
  <c r="AC1674" i="9"/>
  <c r="AC1675" i="9"/>
  <c r="AC1676" i="9"/>
  <c r="AC1677" i="9"/>
  <c r="AC1678" i="9"/>
  <c r="AC1679" i="9"/>
  <c r="AC1680" i="9"/>
  <c r="AC1681" i="9"/>
  <c r="AC1682" i="9"/>
  <c r="AC1683" i="9"/>
  <c r="AC1684" i="9"/>
  <c r="AC1685" i="9"/>
  <c r="AC1686" i="9"/>
  <c r="AC1687" i="9"/>
  <c r="AC1688" i="9"/>
  <c r="AC1689" i="9"/>
  <c r="AC1690" i="9"/>
  <c r="AC1691" i="9"/>
  <c r="AC1692" i="9"/>
  <c r="AC1693" i="9"/>
  <c r="AC1694" i="9"/>
  <c r="AC1695" i="9"/>
  <c r="AC1696" i="9"/>
  <c r="AC1697" i="9"/>
  <c r="AC1698" i="9"/>
  <c r="AC1699" i="9"/>
  <c r="AC1700" i="9"/>
  <c r="AC1701" i="9"/>
  <c r="AC1702" i="9"/>
  <c r="AC1703" i="9"/>
  <c r="AC1704" i="9"/>
  <c r="AC1705" i="9"/>
  <c r="AC1706" i="9"/>
  <c r="AC1707" i="9"/>
  <c r="AC1708" i="9"/>
  <c r="AC1709" i="9"/>
  <c r="AC1710" i="9"/>
  <c r="AC1711" i="9"/>
  <c r="AC1712" i="9"/>
  <c r="AC1713" i="9"/>
  <c r="AC1714" i="9"/>
  <c r="AC1715" i="9"/>
  <c r="AC1716" i="9"/>
  <c r="AC1717" i="9"/>
  <c r="AC1718" i="9"/>
  <c r="AC1719" i="9"/>
  <c r="AC1720" i="9"/>
  <c r="AC1721" i="9"/>
  <c r="AC1722" i="9"/>
  <c r="AC1723" i="9"/>
  <c r="AC1724" i="9"/>
  <c r="AC1725" i="9"/>
  <c r="AC1726" i="9"/>
  <c r="AC1727" i="9"/>
  <c r="AC1728" i="9"/>
  <c r="AC1729" i="9"/>
  <c r="AC1730" i="9"/>
  <c r="AC1731" i="9"/>
  <c r="AC1732" i="9"/>
  <c r="AC1733" i="9"/>
  <c r="AC1734" i="9"/>
  <c r="AC1735" i="9"/>
  <c r="AC1736" i="9"/>
  <c r="AC1737" i="9"/>
  <c r="AC1738" i="9"/>
  <c r="AC1739" i="9"/>
  <c r="AC1740" i="9"/>
  <c r="AC1741" i="9"/>
  <c r="AC1742" i="9"/>
  <c r="AC1743" i="9"/>
  <c r="AC1744" i="9"/>
  <c r="AC1745" i="9"/>
  <c r="AC1746" i="9"/>
  <c r="AC1747" i="9"/>
  <c r="AC1748" i="9"/>
  <c r="AC1749" i="9"/>
  <c r="AC1750" i="9"/>
  <c r="AC1751" i="9"/>
  <c r="AC1752" i="9"/>
  <c r="AC1753" i="9"/>
  <c r="AC1754" i="9"/>
  <c r="AC1755" i="9"/>
  <c r="AC1756" i="9"/>
  <c r="AC1757" i="9"/>
  <c r="AC1758" i="9"/>
  <c r="AC1759" i="9"/>
  <c r="AC1760" i="9"/>
  <c r="AC1761" i="9"/>
  <c r="AC1762" i="9"/>
  <c r="AC1763" i="9"/>
  <c r="AC1764" i="9"/>
  <c r="AC1765" i="9"/>
  <c r="AC1766" i="9"/>
  <c r="AC1767" i="9"/>
  <c r="AC1768" i="9"/>
  <c r="AC1769" i="9"/>
  <c r="AC1770" i="9"/>
  <c r="AC1771" i="9"/>
  <c r="AC1772" i="9"/>
  <c r="AC1773" i="9"/>
  <c r="AC1774" i="9"/>
  <c r="AC1775" i="9"/>
  <c r="AC1776" i="9"/>
  <c r="AC1777" i="9"/>
  <c r="AC1778" i="9"/>
  <c r="AC1779" i="9"/>
  <c r="AC1780" i="9"/>
  <c r="AC1781" i="9"/>
  <c r="AC1782" i="9"/>
  <c r="AC1783" i="9"/>
  <c r="AC1784" i="9"/>
  <c r="AC1785" i="9"/>
  <c r="AC1786" i="9"/>
  <c r="AC1787" i="9"/>
  <c r="AC1788" i="9"/>
  <c r="AC1789" i="9"/>
  <c r="AC1790" i="9"/>
  <c r="AC1791" i="9"/>
  <c r="AC1792" i="9"/>
  <c r="AC1793" i="9"/>
  <c r="AC1794" i="9"/>
  <c r="AC1795" i="9"/>
  <c r="AC1796" i="9"/>
  <c r="AC1797" i="9"/>
  <c r="AC1798" i="9"/>
  <c r="AC1799" i="9"/>
  <c r="AC1800" i="9"/>
  <c r="AC1801" i="9"/>
  <c r="AC1802" i="9"/>
  <c r="AC1803" i="9"/>
  <c r="AC1804" i="9"/>
  <c r="AC1805" i="9"/>
  <c r="AC1806" i="9"/>
  <c r="AC1807" i="9"/>
  <c r="AC1808" i="9"/>
  <c r="AC1809" i="9"/>
  <c r="AC1810" i="9"/>
  <c r="AC1811" i="9"/>
  <c r="AC1812" i="9"/>
  <c r="AC1813" i="9"/>
  <c r="AC1814" i="9"/>
  <c r="AC1815" i="9"/>
  <c r="AC1816" i="9"/>
  <c r="AC1817" i="9"/>
  <c r="AC1818" i="9"/>
  <c r="AC1819" i="9"/>
  <c r="AC1820" i="9"/>
  <c r="AC1821" i="9"/>
  <c r="AC1822" i="9"/>
  <c r="AC1823" i="9"/>
  <c r="AC1824" i="9"/>
  <c r="AC1825" i="9"/>
  <c r="AC1826" i="9"/>
  <c r="AC1827" i="9"/>
  <c r="AC1828" i="9"/>
  <c r="AC1829" i="9"/>
  <c r="AC1830" i="9"/>
  <c r="AC1831" i="9"/>
  <c r="AC1832" i="9"/>
  <c r="AC1833" i="9"/>
  <c r="AC1834" i="9"/>
  <c r="AC1835" i="9"/>
  <c r="AC1836" i="9"/>
  <c r="AC1837" i="9"/>
  <c r="AC1838" i="9"/>
  <c r="AC1839" i="9"/>
  <c r="AC1840" i="9"/>
  <c r="AC1841" i="9"/>
  <c r="AC1842" i="9"/>
  <c r="AC1843" i="9"/>
  <c r="AC1844" i="9"/>
  <c r="AC1845" i="9"/>
  <c r="AC1846" i="9"/>
  <c r="AC1847" i="9"/>
  <c r="AC1848" i="9"/>
  <c r="AC1849" i="9"/>
  <c r="AC1850" i="9"/>
  <c r="AC1851" i="9"/>
  <c r="AC1852" i="9"/>
  <c r="AC1853" i="9"/>
  <c r="AC1854" i="9"/>
  <c r="AC1855" i="9"/>
  <c r="AC1856" i="9"/>
  <c r="AC1857" i="9"/>
  <c r="AC1858" i="9"/>
  <c r="AC1859" i="9"/>
  <c r="AC1860" i="9"/>
  <c r="AC1861" i="9"/>
  <c r="AC1862" i="9"/>
  <c r="AC1863" i="9"/>
  <c r="AC1864" i="9"/>
  <c r="AC1865" i="9"/>
  <c r="AC1866" i="9"/>
  <c r="AC1867" i="9"/>
  <c r="AC1868" i="9"/>
  <c r="AC1869" i="9"/>
  <c r="AC1870" i="9"/>
  <c r="AC1871" i="9"/>
  <c r="AC1872" i="9"/>
  <c r="AC1873" i="9"/>
  <c r="AC1874" i="9"/>
  <c r="AC1875" i="9"/>
  <c r="AC1876" i="9"/>
  <c r="AC1877" i="9"/>
  <c r="AC1878" i="9"/>
  <c r="AC1879" i="9"/>
  <c r="AC1880" i="9"/>
  <c r="AC1881" i="9"/>
  <c r="AC1882" i="9"/>
  <c r="AC1883" i="9"/>
  <c r="AC1884" i="9"/>
  <c r="AC1885" i="9"/>
  <c r="AC1886" i="9"/>
  <c r="AC1887" i="9"/>
  <c r="AC1888" i="9"/>
  <c r="AC1889" i="9"/>
  <c r="AC1890" i="9"/>
  <c r="AC1891" i="9"/>
  <c r="AC1892" i="9"/>
  <c r="AC1893" i="9"/>
  <c r="AC1894" i="9"/>
  <c r="AC1895" i="9"/>
  <c r="AC1896" i="9"/>
  <c r="AC1897" i="9"/>
  <c r="AC1898" i="9"/>
  <c r="AC1899" i="9"/>
  <c r="AC1900" i="9"/>
  <c r="AC1901" i="9"/>
  <c r="AC1902" i="9"/>
  <c r="AC1903" i="9"/>
  <c r="AC1904" i="9"/>
  <c r="AC1905" i="9"/>
  <c r="AC1906" i="9"/>
  <c r="AC1907" i="9"/>
  <c r="AC1908" i="9"/>
  <c r="AC1909" i="9"/>
  <c r="AC1910" i="9"/>
  <c r="AC1911" i="9"/>
  <c r="AC1912" i="9"/>
  <c r="AC1913" i="9"/>
  <c r="AC1914" i="9"/>
  <c r="AC1915" i="9"/>
  <c r="AC1916" i="9"/>
  <c r="AC1917" i="9"/>
  <c r="AC1918" i="9"/>
  <c r="AC1919" i="9"/>
  <c r="AC1920" i="9"/>
  <c r="AC1921" i="9"/>
  <c r="AC1922" i="9"/>
  <c r="AC1923" i="9"/>
  <c r="AC1924" i="9"/>
  <c r="AC1925" i="9"/>
  <c r="AC1926" i="9"/>
  <c r="AC1927" i="9"/>
  <c r="AC1928" i="9"/>
  <c r="AC1929" i="9"/>
  <c r="AC1930" i="9"/>
  <c r="AC1931" i="9"/>
  <c r="AC1932" i="9"/>
  <c r="AC1933" i="9"/>
  <c r="AC1934" i="9"/>
  <c r="AC1935" i="9"/>
  <c r="AC1936" i="9"/>
  <c r="AC1937" i="9"/>
  <c r="AC1938" i="9"/>
  <c r="AC1939" i="9"/>
  <c r="AC1940" i="9"/>
  <c r="AC1941" i="9"/>
  <c r="AC1942" i="9"/>
  <c r="AC1943" i="9"/>
  <c r="AC1944" i="9"/>
  <c r="AC1945" i="9"/>
  <c r="AC1946" i="9"/>
  <c r="AC1947" i="9"/>
  <c r="AC1948" i="9"/>
  <c r="AC1949" i="9"/>
  <c r="AC1950" i="9"/>
  <c r="AC1951" i="9"/>
  <c r="AC1952" i="9"/>
  <c r="AC1953" i="9"/>
  <c r="AC1954" i="9"/>
  <c r="AC1955" i="9"/>
  <c r="AC1956" i="9"/>
  <c r="AC1957" i="9"/>
  <c r="AC1958" i="9"/>
  <c r="AC1959" i="9"/>
  <c r="AC1960" i="9"/>
  <c r="AC1961" i="9"/>
  <c r="AC1962" i="9"/>
  <c r="AC1963" i="9"/>
  <c r="AC1964" i="9"/>
  <c r="AC1965" i="9"/>
  <c r="AC1966" i="9"/>
  <c r="AC1967" i="9"/>
  <c r="AC1968" i="9"/>
  <c r="AC1969" i="9"/>
  <c r="AC1970" i="9"/>
  <c r="AC1971" i="9"/>
  <c r="AC1972" i="9"/>
  <c r="AC1973" i="9"/>
  <c r="AC1974" i="9"/>
  <c r="AC1975" i="9"/>
  <c r="AC1976" i="9"/>
  <c r="AC1977" i="9"/>
  <c r="AC1978" i="9"/>
  <c r="AC1979" i="9"/>
  <c r="AC1980" i="9"/>
  <c r="AC1981" i="9"/>
  <c r="AC1982" i="9"/>
  <c r="AC1983" i="9"/>
  <c r="AC1984" i="9"/>
  <c r="AC1985" i="9"/>
  <c r="AC1986" i="9"/>
  <c r="AC1987" i="9"/>
  <c r="AC1988" i="9"/>
  <c r="AC1989" i="9"/>
  <c r="AC1990" i="9"/>
  <c r="AC1991" i="9"/>
  <c r="AC1992" i="9"/>
  <c r="AC1993" i="9"/>
  <c r="AC1994" i="9"/>
  <c r="AC1995" i="9"/>
  <c r="AC1996" i="9"/>
  <c r="AC1997" i="9"/>
  <c r="AC1998" i="9"/>
  <c r="AC1999" i="9"/>
  <c r="AC2000" i="9"/>
  <c r="AC2001" i="9"/>
  <c r="AB2" i="9"/>
  <c r="AB3" i="9"/>
  <c r="AB4" i="9"/>
  <c r="AB5" i="9"/>
  <c r="AB6" i="9"/>
  <c r="AB7" i="9"/>
  <c r="AB8" i="9"/>
  <c r="AB9" i="9"/>
  <c r="AB10" i="9"/>
  <c r="AB11" i="9"/>
  <c r="AB12" i="9"/>
  <c r="AB13" i="9"/>
  <c r="AB14" i="9"/>
  <c r="AB15" i="9"/>
  <c r="AB16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50" i="9"/>
  <c r="AB51" i="9"/>
  <c r="AB52" i="9"/>
  <c r="AB53" i="9"/>
  <c r="AB54" i="9"/>
  <c r="AB55" i="9"/>
  <c r="AB56" i="9"/>
  <c r="AB57" i="9"/>
  <c r="AB58" i="9"/>
  <c r="AB59" i="9"/>
  <c r="AB60" i="9"/>
  <c r="AB61" i="9"/>
  <c r="AB62" i="9"/>
  <c r="AB63" i="9"/>
  <c r="AB64" i="9"/>
  <c r="AB65" i="9"/>
  <c r="AB66" i="9"/>
  <c r="AB67" i="9"/>
  <c r="AB68" i="9"/>
  <c r="AB69" i="9"/>
  <c r="AB70" i="9"/>
  <c r="AB71" i="9"/>
  <c r="AB72" i="9"/>
  <c r="AB73" i="9"/>
  <c r="AB74" i="9"/>
  <c r="AB75" i="9"/>
  <c r="AB76" i="9"/>
  <c r="AB77" i="9"/>
  <c r="AB78" i="9"/>
  <c r="AB79" i="9"/>
  <c r="AB80" i="9"/>
  <c r="AB81" i="9"/>
  <c r="AB82" i="9"/>
  <c r="AB83" i="9"/>
  <c r="AB84" i="9"/>
  <c r="AB85" i="9"/>
  <c r="AB86" i="9"/>
  <c r="AB87" i="9"/>
  <c r="AB88" i="9"/>
  <c r="AB89" i="9"/>
  <c r="AB90" i="9"/>
  <c r="AB91" i="9"/>
  <c r="AB92" i="9"/>
  <c r="AB93" i="9"/>
  <c r="AB94" i="9"/>
  <c r="AB95" i="9"/>
  <c r="AB96" i="9"/>
  <c r="AB97" i="9"/>
  <c r="AB98" i="9"/>
  <c r="AB99" i="9"/>
  <c r="AB100" i="9"/>
  <c r="AB101" i="9"/>
  <c r="AB102" i="9"/>
  <c r="AB103" i="9"/>
  <c r="AB104" i="9"/>
  <c r="AB105" i="9"/>
  <c r="AB106" i="9"/>
  <c r="AB107" i="9"/>
  <c r="AB108" i="9"/>
  <c r="AB109" i="9"/>
  <c r="AB110" i="9"/>
  <c r="AB111" i="9"/>
  <c r="AB112" i="9"/>
  <c r="AB113" i="9"/>
  <c r="AB114" i="9"/>
  <c r="AB115" i="9"/>
  <c r="AB116" i="9"/>
  <c r="AB117" i="9"/>
  <c r="AB118" i="9"/>
  <c r="AB119" i="9"/>
  <c r="AB120" i="9"/>
  <c r="AB121" i="9"/>
  <c r="AB122" i="9"/>
  <c r="AB123" i="9"/>
  <c r="AB124" i="9"/>
  <c r="AB125" i="9"/>
  <c r="AB126" i="9"/>
  <c r="AB127" i="9"/>
  <c r="AB128" i="9"/>
  <c r="AB129" i="9"/>
  <c r="AB130" i="9"/>
  <c r="AB131" i="9"/>
  <c r="AB132" i="9"/>
  <c r="AB133" i="9"/>
  <c r="AB134" i="9"/>
  <c r="AB135" i="9"/>
  <c r="AB136" i="9"/>
  <c r="AB137" i="9"/>
  <c r="AB138" i="9"/>
  <c r="AB139" i="9"/>
  <c r="AB140" i="9"/>
  <c r="AB141" i="9"/>
  <c r="AB142" i="9"/>
  <c r="AB143" i="9"/>
  <c r="AB144" i="9"/>
  <c r="AB145" i="9"/>
  <c r="AB146" i="9"/>
  <c r="AB147" i="9"/>
  <c r="AB148" i="9"/>
  <c r="AB149" i="9"/>
  <c r="AB150" i="9"/>
  <c r="AB151" i="9"/>
  <c r="AB152" i="9"/>
  <c r="AB153" i="9"/>
  <c r="AB154" i="9"/>
  <c r="AB155" i="9"/>
  <c r="AB156" i="9"/>
  <c r="AB157" i="9"/>
  <c r="AB158" i="9"/>
  <c r="AB159" i="9"/>
  <c r="AB160" i="9"/>
  <c r="AB161" i="9"/>
  <c r="AB162" i="9"/>
  <c r="AB163" i="9"/>
  <c r="AB164" i="9"/>
  <c r="AB165" i="9"/>
  <c r="AB166" i="9"/>
  <c r="AB167" i="9"/>
  <c r="AB168" i="9"/>
  <c r="AB169" i="9"/>
  <c r="AB170" i="9"/>
  <c r="AB171" i="9"/>
  <c r="AB172" i="9"/>
  <c r="AB173" i="9"/>
  <c r="AB174" i="9"/>
  <c r="AB175" i="9"/>
  <c r="AB176" i="9"/>
  <c r="AB177" i="9"/>
  <c r="AB178" i="9"/>
  <c r="AB179" i="9"/>
  <c r="AB180" i="9"/>
  <c r="AB181" i="9"/>
  <c r="AB182" i="9"/>
  <c r="AB183" i="9"/>
  <c r="AB184" i="9"/>
  <c r="AB185" i="9"/>
  <c r="AB186" i="9"/>
  <c r="AB187" i="9"/>
  <c r="AB188" i="9"/>
  <c r="AB189" i="9"/>
  <c r="AB190" i="9"/>
  <c r="AB191" i="9"/>
  <c r="AB192" i="9"/>
  <c r="AB193" i="9"/>
  <c r="AB194" i="9"/>
  <c r="AB195" i="9"/>
  <c r="AB196" i="9"/>
  <c r="AB197" i="9"/>
  <c r="AB198" i="9"/>
  <c r="AB199" i="9"/>
  <c r="AB200" i="9"/>
  <c r="AB201" i="9"/>
  <c r="AB202" i="9"/>
  <c r="AB203" i="9"/>
  <c r="AB204" i="9"/>
  <c r="AB205" i="9"/>
  <c r="AB206" i="9"/>
  <c r="AB207" i="9"/>
  <c r="AB208" i="9"/>
  <c r="AB209" i="9"/>
  <c r="AB210" i="9"/>
  <c r="AB211" i="9"/>
  <c r="AB212" i="9"/>
  <c r="AB213" i="9"/>
  <c r="AB214" i="9"/>
  <c r="AB215" i="9"/>
  <c r="AB216" i="9"/>
  <c r="AB217" i="9"/>
  <c r="AB218" i="9"/>
  <c r="AB219" i="9"/>
  <c r="AB220" i="9"/>
  <c r="AB221" i="9"/>
  <c r="AB222" i="9"/>
  <c r="AB223" i="9"/>
  <c r="AB224" i="9"/>
  <c r="AB225" i="9"/>
  <c r="AB226" i="9"/>
  <c r="AB227" i="9"/>
  <c r="AB228" i="9"/>
  <c r="AB229" i="9"/>
  <c r="AB230" i="9"/>
  <c r="AB231" i="9"/>
  <c r="AB232" i="9"/>
  <c r="AB233" i="9"/>
  <c r="AB234" i="9"/>
  <c r="AB235" i="9"/>
  <c r="AB236" i="9"/>
  <c r="AB237" i="9"/>
  <c r="AB238" i="9"/>
  <c r="AB239" i="9"/>
  <c r="AB240" i="9"/>
  <c r="AB241" i="9"/>
  <c r="AB242" i="9"/>
  <c r="AB243" i="9"/>
  <c r="AB244" i="9"/>
  <c r="AB245" i="9"/>
  <c r="AB246" i="9"/>
  <c r="AB247" i="9"/>
  <c r="AB248" i="9"/>
  <c r="AB249" i="9"/>
  <c r="AB250" i="9"/>
  <c r="AB251" i="9"/>
  <c r="AB252" i="9"/>
  <c r="AB253" i="9"/>
  <c r="AB254" i="9"/>
  <c r="AB255" i="9"/>
  <c r="AB256" i="9"/>
  <c r="AB257" i="9"/>
  <c r="AB258" i="9"/>
  <c r="AB259" i="9"/>
  <c r="AB260" i="9"/>
  <c r="AB261" i="9"/>
  <c r="AB262" i="9"/>
  <c r="AB263" i="9"/>
  <c r="AB264" i="9"/>
  <c r="AB265" i="9"/>
  <c r="AB266" i="9"/>
  <c r="AB267" i="9"/>
  <c r="AB268" i="9"/>
  <c r="AB269" i="9"/>
  <c r="AB270" i="9"/>
  <c r="AB271" i="9"/>
  <c r="AB272" i="9"/>
  <c r="AB273" i="9"/>
  <c r="AB274" i="9"/>
  <c r="AB275" i="9"/>
  <c r="AB276" i="9"/>
  <c r="AB277" i="9"/>
  <c r="AB278" i="9"/>
  <c r="AB279" i="9"/>
  <c r="AB280" i="9"/>
  <c r="AB281" i="9"/>
  <c r="AB282" i="9"/>
  <c r="AB283" i="9"/>
  <c r="AB284" i="9"/>
  <c r="AB285" i="9"/>
  <c r="AB286" i="9"/>
  <c r="AB287" i="9"/>
  <c r="AB288" i="9"/>
  <c r="AB289" i="9"/>
  <c r="AB290" i="9"/>
  <c r="AB291" i="9"/>
  <c r="AB292" i="9"/>
  <c r="AB293" i="9"/>
  <c r="AB294" i="9"/>
  <c r="AB295" i="9"/>
  <c r="AB296" i="9"/>
  <c r="AB297" i="9"/>
  <c r="AB298" i="9"/>
  <c r="AB299" i="9"/>
  <c r="AB300" i="9"/>
  <c r="AB301" i="9"/>
  <c r="AB302" i="9"/>
  <c r="AB303" i="9"/>
  <c r="AB304" i="9"/>
  <c r="AB305" i="9"/>
  <c r="AB306" i="9"/>
  <c r="AB307" i="9"/>
  <c r="AB308" i="9"/>
  <c r="AB309" i="9"/>
  <c r="AB310" i="9"/>
  <c r="AB311" i="9"/>
  <c r="AB312" i="9"/>
  <c r="AB313" i="9"/>
  <c r="AB314" i="9"/>
  <c r="AB315" i="9"/>
  <c r="AB316" i="9"/>
  <c r="AB317" i="9"/>
  <c r="AB318" i="9"/>
  <c r="AB319" i="9"/>
  <c r="AB320" i="9"/>
  <c r="AB321" i="9"/>
  <c r="AB322" i="9"/>
  <c r="AB323" i="9"/>
  <c r="AB324" i="9"/>
  <c r="AB325" i="9"/>
  <c r="AB326" i="9"/>
  <c r="AB327" i="9"/>
  <c r="AB328" i="9"/>
  <c r="AB329" i="9"/>
  <c r="AB330" i="9"/>
  <c r="AB331" i="9"/>
  <c r="AB332" i="9"/>
  <c r="AB333" i="9"/>
  <c r="AB334" i="9"/>
  <c r="AB335" i="9"/>
  <c r="AB336" i="9"/>
  <c r="AB337" i="9"/>
  <c r="AB338" i="9"/>
  <c r="AB339" i="9"/>
  <c r="AB340" i="9"/>
  <c r="AB341" i="9"/>
  <c r="AB342" i="9"/>
  <c r="AB343" i="9"/>
  <c r="AB344" i="9"/>
  <c r="AB345" i="9"/>
  <c r="AB346" i="9"/>
  <c r="AB347" i="9"/>
  <c r="AB348" i="9"/>
  <c r="AB349" i="9"/>
  <c r="AB350" i="9"/>
  <c r="AB351" i="9"/>
  <c r="AB352" i="9"/>
  <c r="AB353" i="9"/>
  <c r="AB354" i="9"/>
  <c r="AB355" i="9"/>
  <c r="AB356" i="9"/>
  <c r="AB357" i="9"/>
  <c r="AB358" i="9"/>
  <c r="AB359" i="9"/>
  <c r="AB360" i="9"/>
  <c r="AB361" i="9"/>
  <c r="AB362" i="9"/>
  <c r="AB363" i="9"/>
  <c r="AB364" i="9"/>
  <c r="AB365" i="9"/>
  <c r="AB366" i="9"/>
  <c r="AB367" i="9"/>
  <c r="AB368" i="9"/>
  <c r="AB369" i="9"/>
  <c r="AB370" i="9"/>
  <c r="AB371" i="9"/>
  <c r="AB372" i="9"/>
  <c r="AB373" i="9"/>
  <c r="AB374" i="9"/>
  <c r="AB375" i="9"/>
  <c r="AB376" i="9"/>
  <c r="AB377" i="9"/>
  <c r="AB378" i="9"/>
  <c r="AB379" i="9"/>
  <c r="AB380" i="9"/>
  <c r="AB381" i="9"/>
  <c r="AB382" i="9"/>
  <c r="AB383" i="9"/>
  <c r="AB384" i="9"/>
  <c r="AB385" i="9"/>
  <c r="AB386" i="9"/>
  <c r="AB387" i="9"/>
  <c r="AB388" i="9"/>
  <c r="AB389" i="9"/>
  <c r="AB390" i="9"/>
  <c r="AB391" i="9"/>
  <c r="AB392" i="9"/>
  <c r="AB393" i="9"/>
  <c r="AB394" i="9"/>
  <c r="AB395" i="9"/>
  <c r="AB396" i="9"/>
  <c r="AB397" i="9"/>
  <c r="AB398" i="9"/>
  <c r="AB399" i="9"/>
  <c r="AB400" i="9"/>
  <c r="AB401" i="9"/>
  <c r="AB402" i="9"/>
  <c r="AB403" i="9"/>
  <c r="AB404" i="9"/>
  <c r="AB405" i="9"/>
  <c r="AB406" i="9"/>
  <c r="AB407" i="9"/>
  <c r="AB408" i="9"/>
  <c r="AB409" i="9"/>
  <c r="AB410" i="9"/>
  <c r="AB411" i="9"/>
  <c r="AB412" i="9"/>
  <c r="AB413" i="9"/>
  <c r="AB414" i="9"/>
  <c r="AB415" i="9"/>
  <c r="AB416" i="9"/>
  <c r="AB417" i="9"/>
  <c r="AB418" i="9"/>
  <c r="AB419" i="9"/>
  <c r="AB420" i="9"/>
  <c r="AB421" i="9"/>
  <c r="AB422" i="9"/>
  <c r="AB423" i="9"/>
  <c r="AB424" i="9"/>
  <c r="AB425" i="9"/>
  <c r="AB426" i="9"/>
  <c r="AB427" i="9"/>
  <c r="AB428" i="9"/>
  <c r="AB429" i="9"/>
  <c r="AB430" i="9"/>
  <c r="AB431" i="9"/>
  <c r="AB432" i="9"/>
  <c r="AB433" i="9"/>
  <c r="AB434" i="9"/>
  <c r="AB435" i="9"/>
  <c r="AB436" i="9"/>
  <c r="AB437" i="9"/>
  <c r="AB438" i="9"/>
  <c r="AB439" i="9"/>
  <c r="AB440" i="9"/>
  <c r="AB441" i="9"/>
  <c r="AB442" i="9"/>
  <c r="AB443" i="9"/>
  <c r="AB444" i="9"/>
  <c r="AB445" i="9"/>
  <c r="AB446" i="9"/>
  <c r="AB447" i="9"/>
  <c r="AB448" i="9"/>
  <c r="AB449" i="9"/>
  <c r="AB450" i="9"/>
  <c r="AB451" i="9"/>
  <c r="AB452" i="9"/>
  <c r="AB453" i="9"/>
  <c r="AB454" i="9"/>
  <c r="AB455" i="9"/>
  <c r="AB456" i="9"/>
  <c r="AB457" i="9"/>
  <c r="AB458" i="9"/>
  <c r="AB459" i="9"/>
  <c r="AB460" i="9"/>
  <c r="AB461" i="9"/>
  <c r="AB462" i="9"/>
  <c r="AB463" i="9"/>
  <c r="AB464" i="9"/>
  <c r="AB465" i="9"/>
  <c r="AB466" i="9"/>
  <c r="AB467" i="9"/>
  <c r="AB468" i="9"/>
  <c r="AB469" i="9"/>
  <c r="AB470" i="9"/>
  <c r="AB471" i="9"/>
  <c r="AB472" i="9"/>
  <c r="AB473" i="9"/>
  <c r="AB474" i="9"/>
  <c r="AB475" i="9"/>
  <c r="AB476" i="9"/>
  <c r="AB477" i="9"/>
  <c r="AB478" i="9"/>
  <c r="AB479" i="9"/>
  <c r="AB480" i="9"/>
  <c r="AB481" i="9"/>
  <c r="AB482" i="9"/>
  <c r="AB483" i="9"/>
  <c r="AB484" i="9"/>
  <c r="AB485" i="9"/>
  <c r="AB486" i="9"/>
  <c r="AB487" i="9"/>
  <c r="AB488" i="9"/>
  <c r="AB489" i="9"/>
  <c r="AB490" i="9"/>
  <c r="AB491" i="9"/>
  <c r="AB492" i="9"/>
  <c r="AB493" i="9"/>
  <c r="AB494" i="9"/>
  <c r="AB495" i="9"/>
  <c r="AB496" i="9"/>
  <c r="AB497" i="9"/>
  <c r="AB498" i="9"/>
  <c r="AB499" i="9"/>
  <c r="AB500" i="9"/>
  <c r="AB501" i="9"/>
  <c r="AB502" i="9"/>
  <c r="AB503" i="9"/>
  <c r="AB504" i="9"/>
  <c r="AB505" i="9"/>
  <c r="AB506" i="9"/>
  <c r="AB507" i="9"/>
  <c r="AB508" i="9"/>
  <c r="AB509" i="9"/>
  <c r="AB510" i="9"/>
  <c r="AB511" i="9"/>
  <c r="AB512" i="9"/>
  <c r="AB513" i="9"/>
  <c r="AB514" i="9"/>
  <c r="AB515" i="9"/>
  <c r="AB516" i="9"/>
  <c r="AB517" i="9"/>
  <c r="AB518" i="9"/>
  <c r="AB519" i="9"/>
  <c r="AB520" i="9"/>
  <c r="AB521" i="9"/>
  <c r="AB522" i="9"/>
  <c r="AB523" i="9"/>
  <c r="AB524" i="9"/>
  <c r="AB525" i="9"/>
  <c r="AB526" i="9"/>
  <c r="AB527" i="9"/>
  <c r="AB528" i="9"/>
  <c r="AB529" i="9"/>
  <c r="AB530" i="9"/>
  <c r="AB531" i="9"/>
  <c r="AB532" i="9"/>
  <c r="AB533" i="9"/>
  <c r="AB534" i="9"/>
  <c r="AB535" i="9"/>
  <c r="AB536" i="9"/>
  <c r="AB537" i="9"/>
  <c r="AB538" i="9"/>
  <c r="AB539" i="9"/>
  <c r="AB540" i="9"/>
  <c r="AB541" i="9"/>
  <c r="AB542" i="9"/>
  <c r="AB543" i="9"/>
  <c r="AB544" i="9"/>
  <c r="AB545" i="9"/>
  <c r="AB546" i="9"/>
  <c r="AB547" i="9"/>
  <c r="AB548" i="9"/>
  <c r="AB549" i="9"/>
  <c r="AB550" i="9"/>
  <c r="AB551" i="9"/>
  <c r="AB552" i="9"/>
  <c r="AB553" i="9"/>
  <c r="AB554" i="9"/>
  <c r="AB555" i="9"/>
  <c r="AB556" i="9"/>
  <c r="AB557" i="9"/>
  <c r="AB558" i="9"/>
  <c r="AB559" i="9"/>
  <c r="AB560" i="9"/>
  <c r="AB561" i="9"/>
  <c r="AB562" i="9"/>
  <c r="AB563" i="9"/>
  <c r="AB564" i="9"/>
  <c r="AB565" i="9"/>
  <c r="AB566" i="9"/>
  <c r="AB567" i="9"/>
  <c r="AB568" i="9"/>
  <c r="AB569" i="9"/>
  <c r="AB570" i="9"/>
  <c r="AB571" i="9"/>
  <c r="AB572" i="9"/>
  <c r="AB573" i="9"/>
  <c r="AB574" i="9"/>
  <c r="AB575" i="9"/>
  <c r="AB576" i="9"/>
  <c r="AB577" i="9"/>
  <c r="AB578" i="9"/>
  <c r="AB579" i="9"/>
  <c r="AB580" i="9"/>
  <c r="AB581" i="9"/>
  <c r="AB582" i="9"/>
  <c r="AB583" i="9"/>
  <c r="AB584" i="9"/>
  <c r="AB585" i="9"/>
  <c r="AB586" i="9"/>
  <c r="AB587" i="9"/>
  <c r="AB588" i="9"/>
  <c r="AB589" i="9"/>
  <c r="AB590" i="9"/>
  <c r="AB591" i="9"/>
  <c r="AB592" i="9"/>
  <c r="AB593" i="9"/>
  <c r="AB594" i="9"/>
  <c r="AB595" i="9"/>
  <c r="AB596" i="9"/>
  <c r="AB597" i="9"/>
  <c r="AB598" i="9"/>
  <c r="AB599" i="9"/>
  <c r="AB600" i="9"/>
  <c r="AB601" i="9"/>
  <c r="AB602" i="9"/>
  <c r="AB603" i="9"/>
  <c r="AB604" i="9"/>
  <c r="AB605" i="9"/>
  <c r="AB606" i="9"/>
  <c r="AB607" i="9"/>
  <c r="AB608" i="9"/>
  <c r="AB609" i="9"/>
  <c r="AB610" i="9"/>
  <c r="AB611" i="9"/>
  <c r="AB612" i="9"/>
  <c r="AB613" i="9"/>
  <c r="AB614" i="9"/>
  <c r="AB615" i="9"/>
  <c r="AB616" i="9"/>
  <c r="AB617" i="9"/>
  <c r="AB618" i="9"/>
  <c r="AB619" i="9"/>
  <c r="AB620" i="9"/>
  <c r="AB621" i="9"/>
  <c r="AB622" i="9"/>
  <c r="AB623" i="9"/>
  <c r="AB624" i="9"/>
  <c r="AB625" i="9"/>
  <c r="AB626" i="9"/>
  <c r="AB627" i="9"/>
  <c r="AB628" i="9"/>
  <c r="AB629" i="9"/>
  <c r="AB630" i="9"/>
  <c r="AB631" i="9"/>
  <c r="AB632" i="9"/>
  <c r="AB633" i="9"/>
  <c r="AB634" i="9"/>
  <c r="AB635" i="9"/>
  <c r="AB636" i="9"/>
  <c r="AB637" i="9"/>
  <c r="AB638" i="9"/>
  <c r="AB639" i="9"/>
  <c r="AB640" i="9"/>
  <c r="AB641" i="9"/>
  <c r="AB642" i="9"/>
  <c r="AB643" i="9"/>
  <c r="AB644" i="9"/>
  <c r="AB645" i="9"/>
  <c r="AB646" i="9"/>
  <c r="AB647" i="9"/>
  <c r="AB648" i="9"/>
  <c r="AB649" i="9"/>
  <c r="AB650" i="9"/>
  <c r="AB651" i="9"/>
  <c r="AB652" i="9"/>
  <c r="AB653" i="9"/>
  <c r="AB654" i="9"/>
  <c r="AB655" i="9"/>
  <c r="AB656" i="9"/>
  <c r="AB657" i="9"/>
  <c r="AB658" i="9"/>
  <c r="AB659" i="9"/>
  <c r="AB660" i="9"/>
  <c r="AB661" i="9"/>
  <c r="AB662" i="9"/>
  <c r="AB663" i="9"/>
  <c r="AB664" i="9"/>
  <c r="AB665" i="9"/>
  <c r="AB666" i="9"/>
  <c r="AB667" i="9"/>
  <c r="AB668" i="9"/>
  <c r="AB669" i="9"/>
  <c r="AB670" i="9"/>
  <c r="AB671" i="9"/>
  <c r="AB672" i="9"/>
  <c r="AB673" i="9"/>
  <c r="AB674" i="9"/>
  <c r="AB675" i="9"/>
  <c r="AB676" i="9"/>
  <c r="AB677" i="9"/>
  <c r="AB678" i="9"/>
  <c r="AB679" i="9"/>
  <c r="AB680" i="9"/>
  <c r="AB681" i="9"/>
  <c r="AB682" i="9"/>
  <c r="AB683" i="9"/>
  <c r="AB684" i="9"/>
  <c r="AB685" i="9"/>
  <c r="AB686" i="9"/>
  <c r="AB687" i="9"/>
  <c r="AB688" i="9"/>
  <c r="AB689" i="9"/>
  <c r="AB690" i="9"/>
  <c r="AB691" i="9"/>
  <c r="AB692" i="9"/>
  <c r="AB693" i="9"/>
  <c r="AB694" i="9"/>
  <c r="AB695" i="9"/>
  <c r="AB696" i="9"/>
  <c r="AB697" i="9"/>
  <c r="AB698" i="9"/>
  <c r="AB699" i="9"/>
  <c r="AB700" i="9"/>
  <c r="AB701" i="9"/>
  <c r="AB702" i="9"/>
  <c r="AB703" i="9"/>
  <c r="AB704" i="9"/>
  <c r="AB705" i="9"/>
  <c r="AB706" i="9"/>
  <c r="AB707" i="9"/>
  <c r="AB708" i="9"/>
  <c r="AB709" i="9"/>
  <c r="AB710" i="9"/>
  <c r="AB711" i="9"/>
  <c r="AB712" i="9"/>
  <c r="AB713" i="9"/>
  <c r="AB714" i="9"/>
  <c r="AB715" i="9"/>
  <c r="AB716" i="9"/>
  <c r="AB717" i="9"/>
  <c r="AB718" i="9"/>
  <c r="AB719" i="9"/>
  <c r="AB720" i="9"/>
  <c r="AB721" i="9"/>
  <c r="AB722" i="9"/>
  <c r="AB723" i="9"/>
  <c r="AB724" i="9"/>
  <c r="AB725" i="9"/>
  <c r="AB726" i="9"/>
  <c r="AB727" i="9"/>
  <c r="AB728" i="9"/>
  <c r="AB729" i="9"/>
  <c r="AB730" i="9"/>
  <c r="AB731" i="9"/>
  <c r="AB732" i="9"/>
  <c r="AB733" i="9"/>
  <c r="AB734" i="9"/>
  <c r="AB735" i="9"/>
  <c r="AB736" i="9"/>
  <c r="AB737" i="9"/>
  <c r="AB738" i="9"/>
  <c r="AB739" i="9"/>
  <c r="AB740" i="9"/>
  <c r="AB741" i="9"/>
  <c r="AB742" i="9"/>
  <c r="AB743" i="9"/>
  <c r="AB744" i="9"/>
  <c r="AB745" i="9"/>
  <c r="AB746" i="9"/>
  <c r="AB747" i="9"/>
  <c r="AB748" i="9"/>
  <c r="AB749" i="9"/>
  <c r="AB750" i="9"/>
  <c r="AB751" i="9"/>
  <c r="AB752" i="9"/>
  <c r="AB753" i="9"/>
  <c r="AB754" i="9"/>
  <c r="AB755" i="9"/>
  <c r="AB756" i="9"/>
  <c r="AB757" i="9"/>
  <c r="AB758" i="9"/>
  <c r="AB759" i="9"/>
  <c r="AB760" i="9"/>
  <c r="AB761" i="9"/>
  <c r="AB762" i="9"/>
  <c r="AB763" i="9"/>
  <c r="AB764" i="9"/>
  <c r="AB765" i="9"/>
  <c r="AB766" i="9"/>
  <c r="AB767" i="9"/>
  <c r="AB768" i="9"/>
  <c r="AB769" i="9"/>
  <c r="AB770" i="9"/>
  <c r="AB771" i="9"/>
  <c r="AB772" i="9"/>
  <c r="AB773" i="9"/>
  <c r="AB774" i="9"/>
  <c r="AB775" i="9"/>
  <c r="AB776" i="9"/>
  <c r="AB777" i="9"/>
  <c r="AB778" i="9"/>
  <c r="AB779" i="9"/>
  <c r="AB780" i="9"/>
  <c r="AB781" i="9"/>
  <c r="AB782" i="9"/>
  <c r="AB783" i="9"/>
  <c r="AB784" i="9"/>
  <c r="AB785" i="9"/>
  <c r="AB786" i="9"/>
  <c r="AB787" i="9"/>
  <c r="AB788" i="9"/>
  <c r="AB789" i="9"/>
  <c r="AB790" i="9"/>
  <c r="AB791" i="9"/>
  <c r="AB792" i="9"/>
  <c r="AB793" i="9"/>
  <c r="AB794" i="9"/>
  <c r="AB795" i="9"/>
  <c r="AB796" i="9"/>
  <c r="AB797" i="9"/>
  <c r="AB798" i="9"/>
  <c r="AB799" i="9"/>
  <c r="AB800" i="9"/>
  <c r="AB801" i="9"/>
  <c r="AB802" i="9"/>
  <c r="AB803" i="9"/>
  <c r="AB804" i="9"/>
  <c r="AB805" i="9"/>
  <c r="AB806" i="9"/>
  <c r="AB807" i="9"/>
  <c r="AB808" i="9"/>
  <c r="AB809" i="9"/>
  <c r="AB810" i="9"/>
  <c r="AB811" i="9"/>
  <c r="AB812" i="9"/>
  <c r="AB813" i="9"/>
  <c r="AB814" i="9"/>
  <c r="AB815" i="9"/>
  <c r="AB816" i="9"/>
  <c r="AB817" i="9"/>
  <c r="AB818" i="9"/>
  <c r="AB819" i="9"/>
  <c r="AB820" i="9"/>
  <c r="AB821" i="9"/>
  <c r="AB822" i="9"/>
  <c r="AB823" i="9"/>
  <c r="AB824" i="9"/>
  <c r="AB825" i="9"/>
  <c r="AB826" i="9"/>
  <c r="AB827" i="9"/>
  <c r="AB828" i="9"/>
  <c r="AB829" i="9"/>
  <c r="AB830" i="9"/>
  <c r="AB831" i="9"/>
  <c r="AB832" i="9"/>
  <c r="AB833" i="9"/>
  <c r="AB834" i="9"/>
  <c r="AB835" i="9"/>
  <c r="AB836" i="9"/>
  <c r="AB837" i="9"/>
  <c r="AB838" i="9"/>
  <c r="AB839" i="9"/>
  <c r="AB840" i="9"/>
  <c r="AB841" i="9"/>
  <c r="AB842" i="9"/>
  <c r="AB843" i="9"/>
  <c r="AB844" i="9"/>
  <c r="AB845" i="9"/>
  <c r="AB846" i="9"/>
  <c r="AB847" i="9"/>
  <c r="AB848" i="9"/>
  <c r="AB849" i="9"/>
  <c r="AB850" i="9"/>
  <c r="AB851" i="9"/>
  <c r="AB852" i="9"/>
  <c r="AB853" i="9"/>
  <c r="AB854" i="9"/>
  <c r="AB855" i="9"/>
  <c r="AB856" i="9"/>
  <c r="AB857" i="9"/>
  <c r="AB858" i="9"/>
  <c r="AB859" i="9"/>
  <c r="AB860" i="9"/>
  <c r="AB861" i="9"/>
  <c r="AB862" i="9"/>
  <c r="AB863" i="9"/>
  <c r="AB864" i="9"/>
  <c r="AB865" i="9"/>
  <c r="AB866" i="9"/>
  <c r="AB867" i="9"/>
  <c r="AB868" i="9"/>
  <c r="AB869" i="9"/>
  <c r="AB870" i="9"/>
  <c r="AB871" i="9"/>
  <c r="AB872" i="9"/>
  <c r="AB873" i="9"/>
  <c r="AB874" i="9"/>
  <c r="AB875" i="9"/>
  <c r="AB876" i="9"/>
  <c r="AB877" i="9"/>
  <c r="AB878" i="9"/>
  <c r="AB879" i="9"/>
  <c r="AB880" i="9"/>
  <c r="AB881" i="9"/>
  <c r="AB882" i="9"/>
  <c r="AB883" i="9"/>
  <c r="AB884" i="9"/>
  <c r="AB885" i="9"/>
  <c r="AB886" i="9"/>
  <c r="AB887" i="9"/>
  <c r="AB888" i="9"/>
  <c r="AB889" i="9"/>
  <c r="AB890" i="9"/>
  <c r="AB891" i="9"/>
  <c r="AB892" i="9"/>
  <c r="AB893" i="9"/>
  <c r="AB894" i="9"/>
  <c r="AB895" i="9"/>
  <c r="AB896" i="9"/>
  <c r="AB897" i="9"/>
  <c r="AB898" i="9"/>
  <c r="AB899" i="9"/>
  <c r="AB900" i="9"/>
  <c r="AB901" i="9"/>
  <c r="AB902" i="9"/>
  <c r="AB903" i="9"/>
  <c r="AB904" i="9"/>
  <c r="AB905" i="9"/>
  <c r="AB906" i="9"/>
  <c r="AB907" i="9"/>
  <c r="AB908" i="9"/>
  <c r="AB909" i="9"/>
  <c r="AB910" i="9"/>
  <c r="AB911" i="9"/>
  <c r="AB912" i="9"/>
  <c r="AB913" i="9"/>
  <c r="AB914" i="9"/>
  <c r="AB915" i="9"/>
  <c r="AB916" i="9"/>
  <c r="AB917" i="9"/>
  <c r="AB918" i="9"/>
  <c r="AB919" i="9"/>
  <c r="AB920" i="9"/>
  <c r="AB921" i="9"/>
  <c r="AB922" i="9"/>
  <c r="AB923" i="9"/>
  <c r="AB924" i="9"/>
  <c r="AB925" i="9"/>
  <c r="AB926" i="9"/>
  <c r="AB927" i="9"/>
  <c r="AB928" i="9"/>
  <c r="AB929" i="9"/>
  <c r="AB930" i="9"/>
  <c r="AB931" i="9"/>
  <c r="AB932" i="9"/>
  <c r="AB933" i="9"/>
  <c r="AB934" i="9"/>
  <c r="AB935" i="9"/>
  <c r="AB936" i="9"/>
  <c r="AB937" i="9"/>
  <c r="AB938" i="9"/>
  <c r="AB939" i="9"/>
  <c r="AB940" i="9"/>
  <c r="AB941" i="9"/>
  <c r="AB942" i="9"/>
  <c r="AB943" i="9"/>
  <c r="AB944" i="9"/>
  <c r="AB945" i="9"/>
  <c r="AB946" i="9"/>
  <c r="AB947" i="9"/>
  <c r="AB948" i="9"/>
  <c r="AB949" i="9"/>
  <c r="AB950" i="9"/>
  <c r="AB951" i="9"/>
  <c r="AB952" i="9"/>
  <c r="AB953" i="9"/>
  <c r="AB954" i="9"/>
  <c r="AB955" i="9"/>
  <c r="AB956" i="9"/>
  <c r="AB957" i="9"/>
  <c r="AB958" i="9"/>
  <c r="AB959" i="9"/>
  <c r="AB960" i="9"/>
  <c r="AB961" i="9"/>
  <c r="AB962" i="9"/>
  <c r="AB963" i="9"/>
  <c r="AB964" i="9"/>
  <c r="AB965" i="9"/>
  <c r="AB966" i="9"/>
  <c r="AB967" i="9"/>
  <c r="AB968" i="9"/>
  <c r="AB969" i="9"/>
  <c r="AB970" i="9"/>
  <c r="AB971" i="9"/>
  <c r="AB972" i="9"/>
  <c r="AB973" i="9"/>
  <c r="AB974" i="9"/>
  <c r="AB975" i="9"/>
  <c r="AB976" i="9"/>
  <c r="AB977" i="9"/>
  <c r="AB978" i="9"/>
  <c r="AB979" i="9"/>
  <c r="AB980" i="9"/>
  <c r="AB981" i="9"/>
  <c r="AB982" i="9"/>
  <c r="AB983" i="9"/>
  <c r="AB984" i="9"/>
  <c r="AB985" i="9"/>
  <c r="AB986" i="9"/>
  <c r="AB987" i="9"/>
  <c r="AB988" i="9"/>
  <c r="AB989" i="9"/>
  <c r="AB990" i="9"/>
  <c r="AB991" i="9"/>
  <c r="AB992" i="9"/>
  <c r="AB993" i="9"/>
  <c r="AB994" i="9"/>
  <c r="AB995" i="9"/>
  <c r="AB996" i="9"/>
  <c r="AB997" i="9"/>
  <c r="AB998" i="9"/>
  <c r="AB999" i="9"/>
  <c r="AB1000" i="9"/>
  <c r="AB1001" i="9"/>
  <c r="AB1002" i="9"/>
  <c r="AB1003" i="9"/>
  <c r="AB1004" i="9"/>
  <c r="AB1005" i="9"/>
  <c r="AB1006" i="9"/>
  <c r="AB1007" i="9"/>
  <c r="AB1008" i="9"/>
  <c r="AB1009" i="9"/>
  <c r="AB1010" i="9"/>
  <c r="AB1011" i="9"/>
  <c r="AB1012" i="9"/>
  <c r="AB1013" i="9"/>
  <c r="AB1014" i="9"/>
  <c r="AB1015" i="9"/>
  <c r="AB1016" i="9"/>
  <c r="AB1017" i="9"/>
  <c r="AB1018" i="9"/>
  <c r="AB1019" i="9"/>
  <c r="AB1020" i="9"/>
  <c r="AB1021" i="9"/>
  <c r="AB1022" i="9"/>
  <c r="AB1023" i="9"/>
  <c r="AB1024" i="9"/>
  <c r="AB1025" i="9"/>
  <c r="AB1026" i="9"/>
  <c r="AB1027" i="9"/>
  <c r="AB1028" i="9"/>
  <c r="AB1029" i="9"/>
  <c r="AB1030" i="9"/>
  <c r="AB1031" i="9"/>
  <c r="AB1032" i="9"/>
  <c r="AB1033" i="9"/>
  <c r="AB1034" i="9"/>
  <c r="AB1035" i="9"/>
  <c r="AB1036" i="9"/>
  <c r="AB1037" i="9"/>
  <c r="AB1038" i="9"/>
  <c r="AB1039" i="9"/>
  <c r="AB1040" i="9"/>
  <c r="AB1041" i="9"/>
  <c r="AB1042" i="9"/>
  <c r="AB1043" i="9"/>
  <c r="AB1044" i="9"/>
  <c r="AB1045" i="9"/>
  <c r="AB1046" i="9"/>
  <c r="AB1047" i="9"/>
  <c r="AB1048" i="9"/>
  <c r="AB1049" i="9"/>
  <c r="AB1050" i="9"/>
  <c r="AB1051" i="9"/>
  <c r="AB1052" i="9"/>
  <c r="AB1053" i="9"/>
  <c r="AB1054" i="9"/>
  <c r="AB1055" i="9"/>
  <c r="AB1056" i="9"/>
  <c r="AB1057" i="9"/>
  <c r="AB1058" i="9"/>
  <c r="AB1059" i="9"/>
  <c r="AB1060" i="9"/>
  <c r="AB1061" i="9"/>
  <c r="AB1062" i="9"/>
  <c r="AB1063" i="9"/>
  <c r="AB1064" i="9"/>
  <c r="AB1065" i="9"/>
  <c r="AB1066" i="9"/>
  <c r="AB1067" i="9"/>
  <c r="AB1068" i="9"/>
  <c r="AB1069" i="9"/>
  <c r="AB1070" i="9"/>
  <c r="AB1071" i="9"/>
  <c r="AB1072" i="9"/>
  <c r="AB1073" i="9"/>
  <c r="AB1074" i="9"/>
  <c r="AB1075" i="9"/>
  <c r="AB1076" i="9"/>
  <c r="AB1077" i="9"/>
  <c r="AB1078" i="9"/>
  <c r="AB1079" i="9"/>
  <c r="AB1080" i="9"/>
  <c r="AB1081" i="9"/>
  <c r="AB1082" i="9"/>
  <c r="AB1083" i="9"/>
  <c r="AB1084" i="9"/>
  <c r="AB1085" i="9"/>
  <c r="AB1086" i="9"/>
  <c r="AB1087" i="9"/>
  <c r="AB1088" i="9"/>
  <c r="AB1089" i="9"/>
  <c r="AB1090" i="9"/>
  <c r="AB1091" i="9"/>
  <c r="AB1092" i="9"/>
  <c r="AB1093" i="9"/>
  <c r="AB1094" i="9"/>
  <c r="AB1095" i="9"/>
  <c r="AB1096" i="9"/>
  <c r="AB1097" i="9"/>
  <c r="AB1098" i="9"/>
  <c r="AB1099" i="9"/>
  <c r="AB1100" i="9"/>
  <c r="AB1101" i="9"/>
  <c r="AB1102" i="9"/>
  <c r="AB1103" i="9"/>
  <c r="AB1104" i="9"/>
  <c r="AB1105" i="9"/>
  <c r="AB1106" i="9"/>
  <c r="AB1107" i="9"/>
  <c r="AB1108" i="9"/>
  <c r="AB1109" i="9"/>
  <c r="AB1110" i="9"/>
  <c r="AB1111" i="9"/>
  <c r="AB1112" i="9"/>
  <c r="AB1113" i="9"/>
  <c r="AB1114" i="9"/>
  <c r="AB1115" i="9"/>
  <c r="AB1116" i="9"/>
  <c r="AB1117" i="9"/>
  <c r="AB1118" i="9"/>
  <c r="AB1119" i="9"/>
  <c r="AB1120" i="9"/>
  <c r="AB1121" i="9"/>
  <c r="AB1122" i="9"/>
  <c r="AB1123" i="9"/>
  <c r="AB1124" i="9"/>
  <c r="AB1125" i="9"/>
  <c r="AB1126" i="9"/>
  <c r="AB1127" i="9"/>
  <c r="AB1128" i="9"/>
  <c r="AB1129" i="9"/>
  <c r="AB1130" i="9"/>
  <c r="AB1131" i="9"/>
  <c r="AB1132" i="9"/>
  <c r="AB1133" i="9"/>
  <c r="AB1134" i="9"/>
  <c r="AB1135" i="9"/>
  <c r="AB1136" i="9"/>
  <c r="AB1137" i="9"/>
  <c r="AB1138" i="9"/>
  <c r="AB1139" i="9"/>
  <c r="AB1140" i="9"/>
  <c r="AB1141" i="9"/>
  <c r="AB1142" i="9"/>
  <c r="AB1143" i="9"/>
  <c r="AB1144" i="9"/>
  <c r="AB1145" i="9"/>
  <c r="AB1146" i="9"/>
  <c r="AB1147" i="9"/>
  <c r="AB1148" i="9"/>
  <c r="AB1149" i="9"/>
  <c r="AB1150" i="9"/>
  <c r="AB1151" i="9"/>
  <c r="AB1152" i="9"/>
  <c r="AB1153" i="9"/>
  <c r="AB1154" i="9"/>
  <c r="AB1155" i="9"/>
  <c r="AB1156" i="9"/>
  <c r="AB1157" i="9"/>
  <c r="AB1158" i="9"/>
  <c r="AB1159" i="9"/>
  <c r="AB1160" i="9"/>
  <c r="AB1161" i="9"/>
  <c r="AB1162" i="9"/>
  <c r="AB1163" i="9"/>
  <c r="AB1164" i="9"/>
  <c r="AB1165" i="9"/>
  <c r="AB1166" i="9"/>
  <c r="AB1167" i="9"/>
  <c r="AB1168" i="9"/>
  <c r="AB1169" i="9"/>
  <c r="AB1170" i="9"/>
  <c r="AB1171" i="9"/>
  <c r="AB1172" i="9"/>
  <c r="AB1173" i="9"/>
  <c r="AB1174" i="9"/>
  <c r="AB1175" i="9"/>
  <c r="AB1176" i="9"/>
  <c r="AB1177" i="9"/>
  <c r="AB1178" i="9"/>
  <c r="AB1179" i="9"/>
  <c r="AB1180" i="9"/>
  <c r="AB1181" i="9"/>
  <c r="AB1182" i="9"/>
  <c r="AB1183" i="9"/>
  <c r="AB1184" i="9"/>
  <c r="AB1185" i="9"/>
  <c r="AB1186" i="9"/>
  <c r="AB1187" i="9"/>
  <c r="AB1188" i="9"/>
  <c r="AB1189" i="9"/>
  <c r="AB1190" i="9"/>
  <c r="AB1191" i="9"/>
  <c r="AB1192" i="9"/>
  <c r="AB1193" i="9"/>
  <c r="AB1194" i="9"/>
  <c r="AB1195" i="9"/>
  <c r="AB1196" i="9"/>
  <c r="AB1197" i="9"/>
  <c r="AB1198" i="9"/>
  <c r="AB1199" i="9"/>
  <c r="AB1200" i="9"/>
  <c r="AB1201" i="9"/>
  <c r="AB1202" i="9"/>
  <c r="AB1203" i="9"/>
  <c r="AB1204" i="9"/>
  <c r="AB1205" i="9"/>
  <c r="AB1206" i="9"/>
  <c r="AB1207" i="9"/>
  <c r="AB1208" i="9"/>
  <c r="AB1209" i="9"/>
  <c r="AB1210" i="9"/>
  <c r="AB1211" i="9"/>
  <c r="AB1212" i="9"/>
  <c r="AB1213" i="9"/>
  <c r="AB1214" i="9"/>
  <c r="AB1215" i="9"/>
  <c r="AB1216" i="9"/>
  <c r="AB1217" i="9"/>
  <c r="AB1218" i="9"/>
  <c r="AB1219" i="9"/>
  <c r="AB1220" i="9"/>
  <c r="AB1221" i="9"/>
  <c r="AB1222" i="9"/>
  <c r="AB1223" i="9"/>
  <c r="AB1224" i="9"/>
  <c r="AB1225" i="9"/>
  <c r="AB1226" i="9"/>
  <c r="AB1227" i="9"/>
  <c r="AB1228" i="9"/>
  <c r="AB1229" i="9"/>
  <c r="AB1230" i="9"/>
  <c r="AB1231" i="9"/>
  <c r="AB1232" i="9"/>
  <c r="AB1233" i="9"/>
  <c r="AB1234" i="9"/>
  <c r="AB1235" i="9"/>
  <c r="AB1236" i="9"/>
  <c r="AB1237" i="9"/>
  <c r="AB1238" i="9"/>
  <c r="AB1239" i="9"/>
  <c r="AB1240" i="9"/>
  <c r="AB1241" i="9"/>
  <c r="AB1242" i="9"/>
  <c r="AB1243" i="9"/>
  <c r="AB1244" i="9"/>
  <c r="AB1245" i="9"/>
  <c r="AB1246" i="9"/>
  <c r="AB1247" i="9"/>
  <c r="AB1248" i="9"/>
  <c r="AB1249" i="9"/>
  <c r="AB1250" i="9"/>
  <c r="AB1251" i="9"/>
  <c r="AB1252" i="9"/>
  <c r="AB1253" i="9"/>
  <c r="AB1254" i="9"/>
  <c r="AB1255" i="9"/>
  <c r="AB1256" i="9"/>
  <c r="AB1257" i="9"/>
  <c r="AB1258" i="9"/>
  <c r="AB1259" i="9"/>
  <c r="AB1260" i="9"/>
  <c r="AB1261" i="9"/>
  <c r="AB1262" i="9"/>
  <c r="AB1263" i="9"/>
  <c r="AB1264" i="9"/>
  <c r="AB1265" i="9"/>
  <c r="AB1266" i="9"/>
  <c r="AB1267" i="9"/>
  <c r="AB1268" i="9"/>
  <c r="AB1269" i="9"/>
  <c r="AB1270" i="9"/>
  <c r="AB1271" i="9"/>
  <c r="AB1272" i="9"/>
  <c r="AB1273" i="9"/>
  <c r="AB1274" i="9"/>
  <c r="AB1275" i="9"/>
  <c r="AB1276" i="9"/>
  <c r="AB1277" i="9"/>
  <c r="AB1278" i="9"/>
  <c r="AB1279" i="9"/>
  <c r="AB1280" i="9"/>
  <c r="AB1281" i="9"/>
  <c r="AB1282" i="9"/>
  <c r="AB1283" i="9"/>
  <c r="AB1284" i="9"/>
  <c r="AB1285" i="9"/>
  <c r="AB1286" i="9"/>
  <c r="AB1287" i="9"/>
  <c r="AB1288" i="9"/>
  <c r="AB1289" i="9"/>
  <c r="AB1290" i="9"/>
  <c r="AB1291" i="9"/>
  <c r="AB1292" i="9"/>
  <c r="AB1293" i="9"/>
  <c r="AB1294" i="9"/>
  <c r="AB1295" i="9"/>
  <c r="AB1296" i="9"/>
  <c r="AB1297" i="9"/>
  <c r="AB1298" i="9"/>
  <c r="AB1299" i="9"/>
  <c r="AB1300" i="9"/>
  <c r="AB1301" i="9"/>
  <c r="AB1302" i="9"/>
  <c r="AB1303" i="9"/>
  <c r="AB1304" i="9"/>
  <c r="AB1305" i="9"/>
  <c r="AB1306" i="9"/>
  <c r="AB1307" i="9"/>
  <c r="AB1308" i="9"/>
  <c r="AB1309" i="9"/>
  <c r="AB1310" i="9"/>
  <c r="AB1311" i="9"/>
  <c r="AB1312" i="9"/>
  <c r="AB1313" i="9"/>
  <c r="AB1314" i="9"/>
  <c r="AB1315" i="9"/>
  <c r="AB1316" i="9"/>
  <c r="AB1317" i="9"/>
  <c r="AB1318" i="9"/>
  <c r="AB1319" i="9"/>
  <c r="AB1320" i="9"/>
  <c r="AB1321" i="9"/>
  <c r="AB1322" i="9"/>
  <c r="AB1323" i="9"/>
  <c r="AB1324" i="9"/>
  <c r="AB1325" i="9"/>
  <c r="AB1326" i="9"/>
  <c r="AB1327" i="9"/>
  <c r="AB1328" i="9"/>
  <c r="AB1329" i="9"/>
  <c r="AB1330" i="9"/>
  <c r="AB1331" i="9"/>
  <c r="AB1332" i="9"/>
  <c r="AB1333" i="9"/>
  <c r="AB1334" i="9"/>
  <c r="AB1335" i="9"/>
  <c r="AB1336" i="9"/>
  <c r="AB1337" i="9"/>
  <c r="AB1338" i="9"/>
  <c r="AB1339" i="9"/>
  <c r="AB1340" i="9"/>
  <c r="AB1341" i="9"/>
  <c r="AB1342" i="9"/>
  <c r="AB1343" i="9"/>
  <c r="AB1344" i="9"/>
  <c r="AB1345" i="9"/>
  <c r="AB1346" i="9"/>
  <c r="AB1347" i="9"/>
  <c r="AB1348" i="9"/>
  <c r="AB1349" i="9"/>
  <c r="AB1350" i="9"/>
  <c r="AB1351" i="9"/>
  <c r="AB1352" i="9"/>
  <c r="AB1353" i="9"/>
  <c r="AB1354" i="9"/>
  <c r="AB1355" i="9"/>
  <c r="AB1356" i="9"/>
  <c r="AB1357" i="9"/>
  <c r="AB1358" i="9"/>
  <c r="AB1359" i="9"/>
  <c r="AB1360" i="9"/>
  <c r="AB1361" i="9"/>
  <c r="AB1362" i="9"/>
  <c r="AB1363" i="9"/>
  <c r="AB1364" i="9"/>
  <c r="AB1365" i="9"/>
  <c r="AB1366" i="9"/>
  <c r="AB1367" i="9"/>
  <c r="AB1368" i="9"/>
  <c r="AB1369" i="9"/>
  <c r="AB1370" i="9"/>
  <c r="AB1371" i="9"/>
  <c r="AB1372" i="9"/>
  <c r="AB1373" i="9"/>
  <c r="AB1374" i="9"/>
  <c r="AB1375" i="9"/>
  <c r="AB1376" i="9"/>
  <c r="AB1377" i="9"/>
  <c r="AB1378" i="9"/>
  <c r="AB1379" i="9"/>
  <c r="AB1380" i="9"/>
  <c r="AB1381" i="9"/>
  <c r="AB1382" i="9"/>
  <c r="AB1383" i="9"/>
  <c r="AB1384" i="9"/>
  <c r="AB1385" i="9"/>
  <c r="AB1386" i="9"/>
  <c r="AB1387" i="9"/>
  <c r="AB1388" i="9"/>
  <c r="AB1389" i="9"/>
  <c r="AB1390" i="9"/>
  <c r="AB1391" i="9"/>
  <c r="AB1392" i="9"/>
  <c r="AB1393" i="9"/>
  <c r="AB1394" i="9"/>
  <c r="AB1395" i="9"/>
  <c r="AB1396" i="9"/>
  <c r="AB1397" i="9"/>
  <c r="AB1398" i="9"/>
  <c r="AB1399" i="9"/>
  <c r="AB1400" i="9"/>
  <c r="AB1401" i="9"/>
  <c r="AB1402" i="9"/>
  <c r="AB1403" i="9"/>
  <c r="AB1404" i="9"/>
  <c r="AB1405" i="9"/>
  <c r="AB1406" i="9"/>
  <c r="AB1407" i="9"/>
  <c r="AB1408" i="9"/>
  <c r="AB1409" i="9"/>
  <c r="AB1410" i="9"/>
  <c r="AB1411" i="9"/>
  <c r="AB1412" i="9"/>
  <c r="AB1413" i="9"/>
  <c r="AB1414" i="9"/>
  <c r="AB1415" i="9"/>
  <c r="AB1416" i="9"/>
  <c r="AB1417" i="9"/>
  <c r="AB1418" i="9"/>
  <c r="AB1419" i="9"/>
  <c r="AB1420" i="9"/>
  <c r="AB1421" i="9"/>
  <c r="AB1422" i="9"/>
  <c r="AB1423" i="9"/>
  <c r="AB1424" i="9"/>
  <c r="AB1425" i="9"/>
  <c r="AB1426" i="9"/>
  <c r="AB1427" i="9"/>
  <c r="AB1428" i="9"/>
  <c r="AB1429" i="9"/>
  <c r="AB1430" i="9"/>
  <c r="AB1431" i="9"/>
  <c r="AB1432" i="9"/>
  <c r="AB1433" i="9"/>
  <c r="AB1434" i="9"/>
  <c r="AB1435" i="9"/>
  <c r="AB1436" i="9"/>
  <c r="AB1437" i="9"/>
  <c r="AB1438" i="9"/>
  <c r="AB1439" i="9"/>
  <c r="AB1440" i="9"/>
  <c r="AB1441" i="9"/>
  <c r="AB1442" i="9"/>
  <c r="AB1443" i="9"/>
  <c r="AB1444" i="9"/>
  <c r="AB1445" i="9"/>
  <c r="AB1446" i="9"/>
  <c r="AB1447" i="9"/>
  <c r="AB1448" i="9"/>
  <c r="AB1449" i="9"/>
  <c r="AB1450" i="9"/>
  <c r="AB1451" i="9"/>
  <c r="AB1452" i="9"/>
  <c r="AB1453" i="9"/>
  <c r="AB1454" i="9"/>
  <c r="AB1455" i="9"/>
  <c r="AB1456" i="9"/>
  <c r="AB1457" i="9"/>
  <c r="AB1458" i="9"/>
  <c r="AB1459" i="9"/>
  <c r="AB1460" i="9"/>
  <c r="AB1461" i="9"/>
  <c r="AB1462" i="9"/>
  <c r="AB1463" i="9"/>
  <c r="AB1464" i="9"/>
  <c r="AB1465" i="9"/>
  <c r="AB1466" i="9"/>
  <c r="AB1467" i="9"/>
  <c r="AB1468" i="9"/>
  <c r="AB1469" i="9"/>
  <c r="AB1470" i="9"/>
  <c r="AB1471" i="9"/>
  <c r="AB1472" i="9"/>
  <c r="AB1473" i="9"/>
  <c r="AB1474" i="9"/>
  <c r="AB1475" i="9"/>
  <c r="AB1476" i="9"/>
  <c r="AB1477" i="9"/>
  <c r="AB1478" i="9"/>
  <c r="AB1479" i="9"/>
  <c r="AB1480" i="9"/>
  <c r="AB1481" i="9"/>
  <c r="AB1482" i="9"/>
  <c r="AB1483" i="9"/>
  <c r="AB1484" i="9"/>
  <c r="AB1485" i="9"/>
  <c r="AB1486" i="9"/>
  <c r="AB1487" i="9"/>
  <c r="AB1488" i="9"/>
  <c r="AB1489" i="9"/>
  <c r="AB1490" i="9"/>
  <c r="AB1491" i="9"/>
  <c r="AB1492" i="9"/>
  <c r="AB1493" i="9"/>
  <c r="AB1494" i="9"/>
  <c r="AB1495" i="9"/>
  <c r="AB1496" i="9"/>
  <c r="AB1497" i="9"/>
  <c r="AB1498" i="9"/>
  <c r="AB1499" i="9"/>
  <c r="AB1500" i="9"/>
  <c r="AB1501" i="9"/>
  <c r="AB1502" i="9"/>
  <c r="AB1503" i="9"/>
  <c r="AB1504" i="9"/>
  <c r="AB1505" i="9"/>
  <c r="AB1506" i="9"/>
  <c r="AB1507" i="9"/>
  <c r="AB1508" i="9"/>
  <c r="AB1509" i="9"/>
  <c r="AB1510" i="9"/>
  <c r="AB1511" i="9"/>
  <c r="AB1512" i="9"/>
  <c r="AB1513" i="9"/>
  <c r="AB1514" i="9"/>
  <c r="AB1515" i="9"/>
  <c r="AB1516" i="9"/>
  <c r="AB1517" i="9"/>
  <c r="AB1518" i="9"/>
  <c r="AB1519" i="9"/>
  <c r="AB1520" i="9"/>
  <c r="AB1521" i="9"/>
  <c r="AB1522" i="9"/>
  <c r="AB1523" i="9"/>
  <c r="AB1524" i="9"/>
  <c r="AB1525" i="9"/>
  <c r="AB1526" i="9"/>
  <c r="AB1527" i="9"/>
  <c r="AB1528" i="9"/>
  <c r="AB1529" i="9"/>
  <c r="AB1530" i="9"/>
  <c r="AB1531" i="9"/>
  <c r="AB1532" i="9"/>
  <c r="AB1533" i="9"/>
  <c r="AB1534" i="9"/>
  <c r="AB1535" i="9"/>
  <c r="AB1536" i="9"/>
  <c r="AB1537" i="9"/>
  <c r="AB1538" i="9"/>
  <c r="AB1539" i="9"/>
  <c r="AB1540" i="9"/>
  <c r="AB1541" i="9"/>
  <c r="AB1542" i="9"/>
  <c r="AB1543" i="9"/>
  <c r="AB1544" i="9"/>
  <c r="AB1545" i="9"/>
  <c r="AB1546" i="9"/>
  <c r="AB1547" i="9"/>
  <c r="AB1548" i="9"/>
  <c r="AB1549" i="9"/>
  <c r="AB1550" i="9"/>
  <c r="AB1551" i="9"/>
  <c r="AB1552" i="9"/>
  <c r="AB1553" i="9"/>
  <c r="AB1554" i="9"/>
  <c r="AB1555" i="9"/>
  <c r="AB1556" i="9"/>
  <c r="AB1557" i="9"/>
  <c r="AB1558" i="9"/>
  <c r="AB1559" i="9"/>
  <c r="AB1560" i="9"/>
  <c r="AB1561" i="9"/>
  <c r="AB1562" i="9"/>
  <c r="AB1563" i="9"/>
  <c r="AB1564" i="9"/>
  <c r="AB1565" i="9"/>
  <c r="AB1566" i="9"/>
  <c r="AB1567" i="9"/>
  <c r="AB1568" i="9"/>
  <c r="AB1569" i="9"/>
  <c r="AB1570" i="9"/>
  <c r="AB1571" i="9"/>
  <c r="AB1572" i="9"/>
  <c r="AB1573" i="9"/>
  <c r="AB1574" i="9"/>
  <c r="AB1575" i="9"/>
  <c r="AB1576" i="9"/>
  <c r="AB1577" i="9"/>
  <c r="AB1578" i="9"/>
  <c r="AB1579" i="9"/>
  <c r="AB1580" i="9"/>
  <c r="AB1581" i="9"/>
  <c r="AB1582" i="9"/>
  <c r="AB1583" i="9"/>
  <c r="AB1584" i="9"/>
  <c r="AB1585" i="9"/>
  <c r="AB1586" i="9"/>
  <c r="AB1587" i="9"/>
  <c r="AB1588" i="9"/>
  <c r="AB1589" i="9"/>
  <c r="AB1590" i="9"/>
  <c r="AB1591" i="9"/>
  <c r="AB1592" i="9"/>
  <c r="AB1593" i="9"/>
  <c r="AB1594" i="9"/>
  <c r="AB1595" i="9"/>
  <c r="AB1596" i="9"/>
  <c r="AB1597" i="9"/>
  <c r="AB1598" i="9"/>
  <c r="AB1599" i="9"/>
  <c r="AB1600" i="9"/>
  <c r="AB1601" i="9"/>
  <c r="AB1602" i="9"/>
  <c r="AB1603" i="9"/>
  <c r="AB1604" i="9"/>
  <c r="AB1605" i="9"/>
  <c r="AB1606" i="9"/>
  <c r="AB1607" i="9"/>
  <c r="AB1608" i="9"/>
  <c r="AB1609" i="9"/>
  <c r="AB1610" i="9"/>
  <c r="AB1611" i="9"/>
  <c r="AB1612" i="9"/>
  <c r="AB1613" i="9"/>
  <c r="AB1614" i="9"/>
  <c r="AB1615" i="9"/>
  <c r="AB1616" i="9"/>
  <c r="AB1617" i="9"/>
  <c r="AB1618" i="9"/>
  <c r="AB1619" i="9"/>
  <c r="AB1620" i="9"/>
  <c r="AB1621" i="9"/>
  <c r="AB1622" i="9"/>
  <c r="AB1623" i="9"/>
  <c r="AB1624" i="9"/>
  <c r="AB1625" i="9"/>
  <c r="AB1626" i="9"/>
  <c r="AB1627" i="9"/>
  <c r="AB1628" i="9"/>
  <c r="AB1629" i="9"/>
  <c r="AB1630" i="9"/>
  <c r="AB1631" i="9"/>
  <c r="AB1632" i="9"/>
  <c r="AB1633" i="9"/>
  <c r="AB1634" i="9"/>
  <c r="AB1635" i="9"/>
  <c r="AB1636" i="9"/>
  <c r="AB1637" i="9"/>
  <c r="AB1638" i="9"/>
  <c r="AB1639" i="9"/>
  <c r="AB1640" i="9"/>
  <c r="AB1641" i="9"/>
  <c r="AB1642" i="9"/>
  <c r="AB1643" i="9"/>
  <c r="AB1644" i="9"/>
  <c r="AB1645" i="9"/>
  <c r="AB1646" i="9"/>
  <c r="AB1647" i="9"/>
  <c r="AB1648" i="9"/>
  <c r="AB1649" i="9"/>
  <c r="AB1650" i="9"/>
  <c r="AB1651" i="9"/>
  <c r="AB1652" i="9"/>
  <c r="AB1653" i="9"/>
  <c r="AB1654" i="9"/>
  <c r="AB1655" i="9"/>
  <c r="AB1656" i="9"/>
  <c r="AB1657" i="9"/>
  <c r="AB1658" i="9"/>
  <c r="AB1659" i="9"/>
  <c r="AB1660" i="9"/>
  <c r="AB1661" i="9"/>
  <c r="AB1662" i="9"/>
  <c r="AB1663" i="9"/>
  <c r="AB1664" i="9"/>
  <c r="AB1665" i="9"/>
  <c r="AB1666" i="9"/>
  <c r="AB1667" i="9"/>
  <c r="AB1668" i="9"/>
  <c r="AB1669" i="9"/>
  <c r="AB1670" i="9"/>
  <c r="AB1671" i="9"/>
  <c r="AB1672" i="9"/>
  <c r="AB1673" i="9"/>
  <c r="AB1674" i="9"/>
  <c r="AB1675" i="9"/>
  <c r="AB1676" i="9"/>
  <c r="AB1677" i="9"/>
  <c r="AB1678" i="9"/>
  <c r="AB1679" i="9"/>
  <c r="AB1680" i="9"/>
  <c r="AB1681" i="9"/>
  <c r="AB1682" i="9"/>
  <c r="AB1683" i="9"/>
  <c r="AB1684" i="9"/>
  <c r="AB1685" i="9"/>
  <c r="AB1686" i="9"/>
  <c r="AB1687" i="9"/>
  <c r="AB1688" i="9"/>
  <c r="AB1689" i="9"/>
  <c r="AB1690" i="9"/>
  <c r="AB1691" i="9"/>
  <c r="AB1692" i="9"/>
  <c r="AB1693" i="9"/>
  <c r="AB1694" i="9"/>
  <c r="AB1695" i="9"/>
  <c r="AB1696" i="9"/>
  <c r="AB1697" i="9"/>
  <c r="AB1698" i="9"/>
  <c r="AB1699" i="9"/>
  <c r="AB1700" i="9"/>
  <c r="AB1701" i="9"/>
  <c r="AB1702" i="9"/>
  <c r="AB1703" i="9"/>
  <c r="AB1704" i="9"/>
  <c r="AB1705" i="9"/>
  <c r="AB1706" i="9"/>
  <c r="AB1707" i="9"/>
  <c r="AB1708" i="9"/>
  <c r="AB1709" i="9"/>
  <c r="AB1710" i="9"/>
  <c r="AB1711" i="9"/>
  <c r="AB1712" i="9"/>
  <c r="AB1713" i="9"/>
  <c r="AB1714" i="9"/>
  <c r="AB1715" i="9"/>
  <c r="AB1716" i="9"/>
  <c r="AB1717" i="9"/>
  <c r="AB1718" i="9"/>
  <c r="AB1719" i="9"/>
  <c r="AB1720" i="9"/>
  <c r="AB1721" i="9"/>
  <c r="AB1722" i="9"/>
  <c r="AB1723" i="9"/>
  <c r="AB1724" i="9"/>
  <c r="AB1725" i="9"/>
  <c r="AB1726" i="9"/>
  <c r="AB1727" i="9"/>
  <c r="AB1728" i="9"/>
  <c r="AB1729" i="9"/>
  <c r="AB1730" i="9"/>
  <c r="AB1731" i="9"/>
  <c r="AB1732" i="9"/>
  <c r="AB1733" i="9"/>
  <c r="AB1734" i="9"/>
  <c r="AB1735" i="9"/>
  <c r="AB1736" i="9"/>
  <c r="AB1737" i="9"/>
  <c r="AB1738" i="9"/>
  <c r="AB1739" i="9"/>
  <c r="AB1740" i="9"/>
  <c r="AB1741" i="9"/>
  <c r="AB1742" i="9"/>
  <c r="AB1743" i="9"/>
  <c r="AB1744" i="9"/>
  <c r="AB1745" i="9"/>
  <c r="AB1746" i="9"/>
  <c r="AB1747" i="9"/>
  <c r="AB1748" i="9"/>
  <c r="AB1749" i="9"/>
  <c r="AB1750" i="9"/>
  <c r="AB1751" i="9"/>
  <c r="AB1752" i="9"/>
  <c r="AB1753" i="9"/>
  <c r="AB1754" i="9"/>
  <c r="AB1755" i="9"/>
  <c r="AB1756" i="9"/>
  <c r="AB1757" i="9"/>
  <c r="AB1758" i="9"/>
  <c r="AB1759" i="9"/>
  <c r="AB1760" i="9"/>
  <c r="AB1761" i="9"/>
  <c r="AB1762" i="9"/>
  <c r="AB1763" i="9"/>
  <c r="AB1764" i="9"/>
  <c r="AB1765" i="9"/>
  <c r="AB1766" i="9"/>
  <c r="AB1767" i="9"/>
  <c r="AB1768" i="9"/>
  <c r="AB1769" i="9"/>
  <c r="AB1770" i="9"/>
  <c r="AB1771" i="9"/>
  <c r="AB1772" i="9"/>
  <c r="AB1773" i="9"/>
  <c r="AB1774" i="9"/>
  <c r="AB1775" i="9"/>
  <c r="AB1776" i="9"/>
  <c r="AB1777" i="9"/>
  <c r="AB1778" i="9"/>
  <c r="AB1779" i="9"/>
  <c r="AB1780" i="9"/>
  <c r="AB1781" i="9"/>
  <c r="AB1782" i="9"/>
  <c r="AB1783" i="9"/>
  <c r="AB1784" i="9"/>
  <c r="AB1785" i="9"/>
  <c r="AB1786" i="9"/>
  <c r="AB1787" i="9"/>
  <c r="AB1788" i="9"/>
  <c r="AB1789" i="9"/>
  <c r="AB1790" i="9"/>
  <c r="AB1791" i="9"/>
  <c r="AB1792" i="9"/>
  <c r="AB1793" i="9"/>
  <c r="AB1794" i="9"/>
  <c r="AB1795" i="9"/>
  <c r="AB1796" i="9"/>
  <c r="AB1797" i="9"/>
  <c r="AB1798" i="9"/>
  <c r="AB1799" i="9"/>
  <c r="AB1800" i="9"/>
  <c r="AB1801" i="9"/>
  <c r="AB1802" i="9"/>
  <c r="AB1803" i="9"/>
  <c r="AB1804" i="9"/>
  <c r="AB1805" i="9"/>
  <c r="AB1806" i="9"/>
  <c r="AB1807" i="9"/>
  <c r="AB1808" i="9"/>
  <c r="AB1809" i="9"/>
  <c r="AB1810" i="9"/>
  <c r="AB1811" i="9"/>
  <c r="AB1812" i="9"/>
  <c r="AB1813" i="9"/>
  <c r="AB1814" i="9"/>
  <c r="AB1815" i="9"/>
  <c r="AB1816" i="9"/>
  <c r="AB1817" i="9"/>
  <c r="AB1818" i="9"/>
  <c r="AB1819" i="9"/>
  <c r="AB1820" i="9"/>
  <c r="AB1821" i="9"/>
  <c r="AB1822" i="9"/>
  <c r="AB1823" i="9"/>
  <c r="AB1824" i="9"/>
  <c r="AB1825" i="9"/>
  <c r="AB1826" i="9"/>
  <c r="AB1827" i="9"/>
  <c r="AB1828" i="9"/>
  <c r="AB1829" i="9"/>
  <c r="AB1830" i="9"/>
  <c r="AB1831" i="9"/>
  <c r="AB1832" i="9"/>
  <c r="AB1833" i="9"/>
  <c r="AB1834" i="9"/>
  <c r="AB1835" i="9"/>
  <c r="AB1836" i="9"/>
  <c r="AB1837" i="9"/>
  <c r="AB1838" i="9"/>
  <c r="AB1839" i="9"/>
  <c r="AB1840" i="9"/>
  <c r="AB1841" i="9"/>
  <c r="AB1842" i="9"/>
  <c r="AB1843" i="9"/>
  <c r="AB1844" i="9"/>
  <c r="AB1845" i="9"/>
  <c r="AB1846" i="9"/>
  <c r="AB1847" i="9"/>
  <c r="AB1848" i="9"/>
  <c r="AB1849" i="9"/>
  <c r="AB1850" i="9"/>
  <c r="AB1851" i="9"/>
  <c r="AB1852" i="9"/>
  <c r="AB1853" i="9"/>
  <c r="AB1854" i="9"/>
  <c r="AB1855" i="9"/>
  <c r="AB1856" i="9"/>
  <c r="AB1857" i="9"/>
  <c r="AB1858" i="9"/>
  <c r="AB1859" i="9"/>
  <c r="AB1860" i="9"/>
  <c r="AB1861" i="9"/>
  <c r="AB1862" i="9"/>
  <c r="AB1863" i="9"/>
  <c r="AB1864" i="9"/>
  <c r="AB1865" i="9"/>
  <c r="AB1866" i="9"/>
  <c r="AB1867" i="9"/>
  <c r="AB1868" i="9"/>
  <c r="AB1869" i="9"/>
  <c r="AB1870" i="9"/>
  <c r="AB1871" i="9"/>
  <c r="AB1872" i="9"/>
  <c r="AB1873" i="9"/>
  <c r="AB1874" i="9"/>
  <c r="AB1875" i="9"/>
  <c r="AB1876" i="9"/>
  <c r="AB1877" i="9"/>
  <c r="AB1878" i="9"/>
  <c r="AB1879" i="9"/>
  <c r="AB1880" i="9"/>
  <c r="AB1881" i="9"/>
  <c r="AB1882" i="9"/>
  <c r="AB1883" i="9"/>
  <c r="AB1884" i="9"/>
  <c r="AB1885" i="9"/>
  <c r="AB1886" i="9"/>
  <c r="AB1887" i="9"/>
  <c r="AB1888" i="9"/>
  <c r="AB1889" i="9"/>
  <c r="AB1890" i="9"/>
  <c r="AB1891" i="9"/>
  <c r="AB1892" i="9"/>
  <c r="AB1893" i="9"/>
  <c r="AB1894" i="9"/>
  <c r="AB1895" i="9"/>
  <c r="AB1896" i="9"/>
  <c r="AB1897" i="9"/>
  <c r="AB1898" i="9"/>
  <c r="AB1899" i="9"/>
  <c r="AB1900" i="9"/>
  <c r="AB1901" i="9"/>
  <c r="AB1902" i="9"/>
  <c r="AB1903" i="9"/>
  <c r="AB1904" i="9"/>
  <c r="AB1905" i="9"/>
  <c r="AB1906" i="9"/>
  <c r="AB1907" i="9"/>
  <c r="AB1908" i="9"/>
  <c r="AB1909" i="9"/>
  <c r="AB1910" i="9"/>
  <c r="AB1911" i="9"/>
  <c r="AB1912" i="9"/>
  <c r="AB1913" i="9"/>
  <c r="AB1914" i="9"/>
  <c r="AB1915" i="9"/>
  <c r="AB1916" i="9"/>
  <c r="AB1917" i="9"/>
  <c r="AB1918" i="9"/>
  <c r="AB1919" i="9"/>
  <c r="AB1920" i="9"/>
  <c r="AB1921" i="9"/>
  <c r="AB1922" i="9"/>
  <c r="AB1923" i="9"/>
  <c r="AB1924" i="9"/>
  <c r="AB1925" i="9"/>
  <c r="AB1926" i="9"/>
  <c r="AB1927" i="9"/>
  <c r="AB1928" i="9"/>
  <c r="AB1929" i="9"/>
  <c r="AB1930" i="9"/>
  <c r="AB1931" i="9"/>
  <c r="AB1932" i="9"/>
  <c r="AB1933" i="9"/>
  <c r="AB1934" i="9"/>
  <c r="AB1935" i="9"/>
  <c r="AB1936" i="9"/>
  <c r="AB1937" i="9"/>
  <c r="AB1938" i="9"/>
  <c r="AB1939" i="9"/>
  <c r="AB1940" i="9"/>
  <c r="AB1941" i="9"/>
  <c r="AB1942" i="9"/>
  <c r="AB1943" i="9"/>
  <c r="AB1944" i="9"/>
  <c r="AB1945" i="9"/>
  <c r="AB1946" i="9"/>
  <c r="AB1947" i="9"/>
  <c r="AB1948" i="9"/>
  <c r="AB1949" i="9"/>
  <c r="AB1950" i="9"/>
  <c r="AB1951" i="9"/>
  <c r="AB1952" i="9"/>
  <c r="AB1953" i="9"/>
  <c r="AB1954" i="9"/>
  <c r="AB1955" i="9"/>
  <c r="AB1956" i="9"/>
  <c r="AB1957" i="9"/>
  <c r="AB1958" i="9"/>
  <c r="AB1959" i="9"/>
  <c r="AB1960" i="9"/>
  <c r="AB1961" i="9"/>
  <c r="AB1962" i="9"/>
  <c r="AB1963" i="9"/>
  <c r="AB1964" i="9"/>
  <c r="AB1965" i="9"/>
  <c r="AB1966" i="9"/>
  <c r="AB1967" i="9"/>
  <c r="AB1968" i="9"/>
  <c r="AB1969" i="9"/>
  <c r="AB1970" i="9"/>
  <c r="AB1971" i="9"/>
  <c r="AB1972" i="9"/>
  <c r="AB1973" i="9"/>
  <c r="AB1974" i="9"/>
  <c r="AB1975" i="9"/>
  <c r="AB1976" i="9"/>
  <c r="AB1977" i="9"/>
  <c r="AB1978" i="9"/>
  <c r="AB1979" i="9"/>
  <c r="AB1980" i="9"/>
  <c r="AB1981" i="9"/>
  <c r="AB1982" i="9"/>
  <c r="AB1983" i="9"/>
  <c r="AB1984" i="9"/>
  <c r="AB1985" i="9"/>
  <c r="AB1986" i="9"/>
  <c r="AB1987" i="9"/>
  <c r="AB1988" i="9"/>
  <c r="AB1989" i="9"/>
  <c r="AB1990" i="9"/>
  <c r="AB1991" i="9"/>
  <c r="AB1992" i="9"/>
  <c r="AB1993" i="9"/>
  <c r="AB1994" i="9"/>
  <c r="AB1995" i="9"/>
  <c r="AB1996" i="9"/>
  <c r="AB1997" i="9"/>
  <c r="AB1998" i="9"/>
  <c r="AB1999" i="9"/>
  <c r="AB2000" i="9"/>
  <c r="AB2001" i="9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113" i="9"/>
  <c r="S114" i="9"/>
  <c r="S115" i="9"/>
  <c r="S116" i="9"/>
  <c r="S117" i="9"/>
  <c r="S118" i="9"/>
  <c r="S119" i="9"/>
  <c r="S120" i="9"/>
  <c r="S121" i="9"/>
  <c r="S122" i="9"/>
  <c r="S123" i="9"/>
  <c r="S124" i="9"/>
  <c r="S125" i="9"/>
  <c r="S126" i="9"/>
  <c r="S127" i="9"/>
  <c r="S128" i="9"/>
  <c r="S129" i="9"/>
  <c r="S130" i="9"/>
  <c r="S131" i="9"/>
  <c r="S132" i="9"/>
  <c r="S133" i="9"/>
  <c r="S134" i="9"/>
  <c r="S135" i="9"/>
  <c r="S136" i="9"/>
  <c r="S137" i="9"/>
  <c r="S138" i="9"/>
  <c r="S139" i="9"/>
  <c r="S140" i="9"/>
  <c r="S141" i="9"/>
  <c r="S142" i="9"/>
  <c r="S143" i="9"/>
  <c r="S144" i="9"/>
  <c r="S145" i="9"/>
  <c r="S146" i="9"/>
  <c r="S147" i="9"/>
  <c r="S148" i="9"/>
  <c r="S149" i="9"/>
  <c r="S150" i="9"/>
  <c r="S151" i="9"/>
  <c r="S152" i="9"/>
  <c r="S153" i="9"/>
  <c r="S154" i="9"/>
  <c r="S155" i="9"/>
  <c r="S156" i="9"/>
  <c r="S157" i="9"/>
  <c r="S158" i="9"/>
  <c r="S159" i="9"/>
  <c r="S160" i="9"/>
  <c r="S161" i="9"/>
  <c r="S162" i="9"/>
  <c r="S163" i="9"/>
  <c r="S164" i="9"/>
  <c r="S165" i="9"/>
  <c r="S166" i="9"/>
  <c r="S167" i="9"/>
  <c r="S168" i="9"/>
  <c r="S169" i="9"/>
  <c r="S170" i="9"/>
  <c r="S171" i="9"/>
  <c r="S172" i="9"/>
  <c r="S173" i="9"/>
  <c r="S174" i="9"/>
  <c r="S175" i="9"/>
  <c r="S176" i="9"/>
  <c r="S177" i="9"/>
  <c r="S178" i="9"/>
  <c r="S179" i="9"/>
  <c r="S180" i="9"/>
  <c r="S181" i="9"/>
  <c r="S182" i="9"/>
  <c r="S183" i="9"/>
  <c r="S184" i="9"/>
  <c r="S185" i="9"/>
  <c r="S186" i="9"/>
  <c r="S187" i="9"/>
  <c r="S188" i="9"/>
  <c r="S189" i="9"/>
  <c r="S190" i="9"/>
  <c r="S191" i="9"/>
  <c r="S192" i="9"/>
  <c r="S193" i="9"/>
  <c r="S194" i="9"/>
  <c r="S195" i="9"/>
  <c r="S196" i="9"/>
  <c r="S197" i="9"/>
  <c r="S198" i="9"/>
  <c r="S199" i="9"/>
  <c r="S200" i="9"/>
  <c r="S201" i="9"/>
  <c r="S202" i="9"/>
  <c r="S203" i="9"/>
  <c r="S204" i="9"/>
  <c r="S205" i="9"/>
  <c r="S206" i="9"/>
  <c r="S207" i="9"/>
  <c r="S208" i="9"/>
  <c r="S209" i="9"/>
  <c r="S210" i="9"/>
  <c r="S211" i="9"/>
  <c r="S212" i="9"/>
  <c r="S213" i="9"/>
  <c r="S214" i="9"/>
  <c r="S215" i="9"/>
  <c r="S216" i="9"/>
  <c r="S217" i="9"/>
  <c r="S218" i="9"/>
  <c r="S219" i="9"/>
  <c r="S220" i="9"/>
  <c r="S221" i="9"/>
  <c r="S222" i="9"/>
  <c r="S223" i="9"/>
  <c r="S224" i="9"/>
  <c r="S225" i="9"/>
  <c r="S226" i="9"/>
  <c r="S227" i="9"/>
  <c r="S228" i="9"/>
  <c r="S229" i="9"/>
  <c r="S230" i="9"/>
  <c r="S231" i="9"/>
  <c r="S232" i="9"/>
  <c r="S233" i="9"/>
  <c r="S234" i="9"/>
  <c r="S235" i="9"/>
  <c r="S236" i="9"/>
  <c r="S237" i="9"/>
  <c r="S238" i="9"/>
  <c r="S239" i="9"/>
  <c r="S240" i="9"/>
  <c r="S241" i="9"/>
  <c r="S242" i="9"/>
  <c r="S243" i="9"/>
  <c r="S244" i="9"/>
  <c r="S245" i="9"/>
  <c r="S246" i="9"/>
  <c r="S247" i="9"/>
  <c r="S248" i="9"/>
  <c r="S249" i="9"/>
  <c r="S250" i="9"/>
  <c r="S251" i="9"/>
  <c r="S252" i="9"/>
  <c r="S253" i="9"/>
  <c r="S254" i="9"/>
  <c r="S255" i="9"/>
  <c r="S256" i="9"/>
  <c r="S257" i="9"/>
  <c r="S258" i="9"/>
  <c r="S259" i="9"/>
  <c r="S260" i="9"/>
  <c r="S261" i="9"/>
  <c r="S262" i="9"/>
  <c r="S263" i="9"/>
  <c r="S264" i="9"/>
  <c r="S265" i="9"/>
  <c r="S266" i="9"/>
  <c r="S267" i="9"/>
  <c r="S268" i="9"/>
  <c r="S269" i="9"/>
  <c r="S270" i="9"/>
  <c r="S271" i="9"/>
  <c r="S272" i="9"/>
  <c r="S273" i="9"/>
  <c r="S274" i="9"/>
  <c r="S275" i="9"/>
  <c r="S276" i="9"/>
  <c r="S277" i="9"/>
  <c r="S278" i="9"/>
  <c r="S279" i="9"/>
  <c r="S280" i="9"/>
  <c r="S281" i="9"/>
  <c r="S282" i="9"/>
  <c r="S283" i="9"/>
  <c r="S284" i="9"/>
  <c r="S285" i="9"/>
  <c r="S286" i="9"/>
  <c r="S287" i="9"/>
  <c r="S288" i="9"/>
  <c r="S289" i="9"/>
  <c r="S290" i="9"/>
  <c r="S291" i="9"/>
  <c r="S292" i="9"/>
  <c r="S293" i="9"/>
  <c r="S294" i="9"/>
  <c r="S295" i="9"/>
  <c r="S296" i="9"/>
  <c r="S297" i="9"/>
  <c r="S298" i="9"/>
  <c r="S299" i="9"/>
  <c r="S300" i="9"/>
  <c r="S301" i="9"/>
  <c r="S302" i="9"/>
  <c r="S303" i="9"/>
  <c r="S304" i="9"/>
  <c r="S305" i="9"/>
  <c r="S306" i="9"/>
  <c r="S307" i="9"/>
  <c r="S308" i="9"/>
  <c r="S309" i="9"/>
  <c r="S310" i="9"/>
  <c r="S311" i="9"/>
  <c r="S312" i="9"/>
  <c r="S313" i="9"/>
  <c r="S314" i="9"/>
  <c r="S315" i="9"/>
  <c r="S316" i="9"/>
  <c r="S317" i="9"/>
  <c r="S318" i="9"/>
  <c r="S319" i="9"/>
  <c r="S320" i="9"/>
  <c r="S321" i="9"/>
  <c r="S322" i="9"/>
  <c r="S323" i="9"/>
  <c r="S324" i="9"/>
  <c r="S325" i="9"/>
  <c r="S326" i="9"/>
  <c r="S327" i="9"/>
  <c r="S328" i="9"/>
  <c r="S329" i="9"/>
  <c r="S330" i="9"/>
  <c r="S331" i="9"/>
  <c r="S332" i="9"/>
  <c r="S333" i="9"/>
  <c r="S334" i="9"/>
  <c r="S335" i="9"/>
  <c r="S336" i="9"/>
  <c r="S337" i="9"/>
  <c r="S338" i="9"/>
  <c r="S339" i="9"/>
  <c r="S340" i="9"/>
  <c r="S341" i="9"/>
  <c r="S342" i="9"/>
  <c r="S343" i="9"/>
  <c r="S344" i="9"/>
  <c r="S345" i="9"/>
  <c r="S346" i="9"/>
  <c r="S347" i="9"/>
  <c r="S348" i="9"/>
  <c r="S349" i="9"/>
  <c r="S350" i="9"/>
  <c r="S351" i="9"/>
  <c r="S352" i="9"/>
  <c r="S353" i="9"/>
  <c r="S354" i="9"/>
  <c r="S355" i="9"/>
  <c r="S356" i="9"/>
  <c r="S357" i="9"/>
  <c r="S358" i="9"/>
  <c r="S359" i="9"/>
  <c r="S360" i="9"/>
  <c r="S361" i="9"/>
  <c r="S362" i="9"/>
  <c r="S363" i="9"/>
  <c r="S364" i="9"/>
  <c r="S365" i="9"/>
  <c r="S366" i="9"/>
  <c r="S367" i="9"/>
  <c r="S368" i="9"/>
  <c r="S369" i="9"/>
  <c r="S370" i="9"/>
  <c r="S371" i="9"/>
  <c r="S372" i="9"/>
  <c r="S373" i="9"/>
  <c r="S374" i="9"/>
  <c r="S375" i="9"/>
  <c r="S376" i="9"/>
  <c r="S377" i="9"/>
  <c r="S378" i="9"/>
  <c r="S379" i="9"/>
  <c r="S380" i="9"/>
  <c r="S381" i="9"/>
  <c r="S382" i="9"/>
  <c r="S383" i="9"/>
  <c r="S384" i="9"/>
  <c r="S385" i="9"/>
  <c r="S386" i="9"/>
  <c r="S387" i="9"/>
  <c r="S388" i="9"/>
  <c r="S389" i="9"/>
  <c r="S390" i="9"/>
  <c r="S391" i="9"/>
  <c r="S392" i="9"/>
  <c r="S393" i="9"/>
  <c r="S394" i="9"/>
  <c r="S395" i="9"/>
  <c r="S396" i="9"/>
  <c r="S397" i="9"/>
  <c r="S398" i="9"/>
  <c r="S399" i="9"/>
  <c r="S400" i="9"/>
  <c r="S401" i="9"/>
  <c r="S402" i="9"/>
  <c r="S403" i="9"/>
  <c r="S404" i="9"/>
  <c r="S405" i="9"/>
  <c r="S406" i="9"/>
  <c r="S407" i="9"/>
  <c r="S408" i="9"/>
  <c r="S409" i="9"/>
  <c r="S410" i="9"/>
  <c r="S411" i="9"/>
  <c r="S412" i="9"/>
  <c r="S413" i="9"/>
  <c r="S414" i="9"/>
  <c r="S415" i="9"/>
  <c r="S416" i="9"/>
  <c r="S417" i="9"/>
  <c r="S418" i="9"/>
  <c r="S419" i="9"/>
  <c r="S420" i="9"/>
  <c r="S421" i="9"/>
  <c r="S422" i="9"/>
  <c r="S423" i="9"/>
  <c r="S424" i="9"/>
  <c r="S425" i="9"/>
  <c r="S426" i="9"/>
  <c r="S427" i="9"/>
  <c r="S428" i="9"/>
  <c r="S429" i="9"/>
  <c r="S430" i="9"/>
  <c r="S431" i="9"/>
  <c r="S432" i="9"/>
  <c r="S433" i="9"/>
  <c r="S434" i="9"/>
  <c r="S435" i="9"/>
  <c r="S436" i="9"/>
  <c r="S437" i="9"/>
  <c r="S438" i="9"/>
  <c r="S439" i="9"/>
  <c r="S440" i="9"/>
  <c r="S441" i="9"/>
  <c r="S442" i="9"/>
  <c r="S443" i="9"/>
  <c r="S444" i="9"/>
  <c r="S445" i="9"/>
  <c r="S446" i="9"/>
  <c r="S447" i="9"/>
  <c r="S448" i="9"/>
  <c r="S449" i="9"/>
  <c r="S450" i="9"/>
  <c r="S451" i="9"/>
  <c r="S452" i="9"/>
  <c r="S453" i="9"/>
  <c r="S454" i="9"/>
  <c r="S455" i="9"/>
  <c r="S456" i="9"/>
  <c r="S457" i="9"/>
  <c r="S458" i="9"/>
  <c r="S459" i="9"/>
  <c r="S460" i="9"/>
  <c r="S461" i="9"/>
  <c r="S462" i="9"/>
  <c r="S463" i="9"/>
  <c r="S464" i="9"/>
  <c r="S465" i="9"/>
  <c r="S466" i="9"/>
  <c r="S467" i="9"/>
  <c r="S468" i="9"/>
  <c r="S469" i="9"/>
  <c r="S470" i="9"/>
  <c r="S471" i="9"/>
  <c r="S472" i="9"/>
  <c r="S473" i="9"/>
  <c r="S474" i="9"/>
  <c r="S475" i="9"/>
  <c r="S476" i="9"/>
  <c r="S477" i="9"/>
  <c r="S478" i="9"/>
  <c r="S479" i="9"/>
  <c r="S480" i="9"/>
  <c r="S481" i="9"/>
  <c r="S482" i="9"/>
  <c r="S483" i="9"/>
  <c r="S484" i="9"/>
  <c r="S485" i="9"/>
  <c r="S486" i="9"/>
  <c r="S487" i="9"/>
  <c r="S488" i="9"/>
  <c r="S489" i="9"/>
  <c r="S490" i="9"/>
  <c r="S491" i="9"/>
  <c r="S492" i="9"/>
  <c r="S493" i="9"/>
  <c r="S494" i="9"/>
  <c r="S495" i="9"/>
  <c r="S496" i="9"/>
  <c r="S497" i="9"/>
  <c r="S498" i="9"/>
  <c r="S499" i="9"/>
  <c r="S500" i="9"/>
  <c r="S501" i="9"/>
  <c r="S502" i="9"/>
  <c r="S503" i="9"/>
  <c r="S504" i="9"/>
  <c r="S505" i="9"/>
  <c r="S506" i="9"/>
  <c r="S507" i="9"/>
  <c r="S508" i="9"/>
  <c r="S509" i="9"/>
  <c r="S510" i="9"/>
  <c r="S511" i="9"/>
  <c r="S512" i="9"/>
  <c r="S513" i="9"/>
  <c r="S514" i="9"/>
  <c r="S515" i="9"/>
  <c r="S516" i="9"/>
  <c r="S517" i="9"/>
  <c r="S518" i="9"/>
  <c r="S519" i="9"/>
  <c r="S520" i="9"/>
  <c r="S521" i="9"/>
  <c r="S522" i="9"/>
  <c r="S523" i="9"/>
  <c r="S524" i="9"/>
  <c r="S525" i="9"/>
  <c r="S526" i="9"/>
  <c r="S527" i="9"/>
  <c r="S528" i="9"/>
  <c r="S529" i="9"/>
  <c r="S530" i="9"/>
  <c r="S531" i="9"/>
  <c r="S532" i="9"/>
  <c r="S533" i="9"/>
  <c r="S534" i="9"/>
  <c r="S535" i="9"/>
  <c r="S536" i="9"/>
  <c r="S537" i="9"/>
  <c r="S538" i="9"/>
  <c r="S539" i="9"/>
  <c r="S540" i="9"/>
  <c r="S541" i="9"/>
  <c r="S542" i="9"/>
  <c r="S543" i="9"/>
  <c r="S544" i="9"/>
  <c r="S545" i="9"/>
  <c r="S546" i="9"/>
  <c r="S547" i="9"/>
  <c r="S548" i="9"/>
  <c r="S549" i="9"/>
  <c r="S550" i="9"/>
  <c r="S551" i="9"/>
  <c r="S552" i="9"/>
  <c r="S553" i="9"/>
  <c r="S554" i="9"/>
  <c r="S555" i="9"/>
  <c r="S556" i="9"/>
  <c r="S557" i="9"/>
  <c r="S558" i="9"/>
  <c r="S559" i="9"/>
  <c r="S560" i="9"/>
  <c r="S561" i="9"/>
  <c r="S562" i="9"/>
  <c r="S563" i="9"/>
  <c r="S564" i="9"/>
  <c r="S565" i="9"/>
  <c r="S566" i="9"/>
  <c r="S567" i="9"/>
  <c r="S568" i="9"/>
  <c r="S569" i="9"/>
  <c r="S570" i="9"/>
  <c r="S571" i="9"/>
  <c r="S572" i="9"/>
  <c r="S573" i="9"/>
  <c r="S574" i="9"/>
  <c r="S575" i="9"/>
  <c r="S576" i="9"/>
  <c r="S577" i="9"/>
  <c r="S578" i="9"/>
  <c r="S579" i="9"/>
  <c r="S580" i="9"/>
  <c r="S581" i="9"/>
  <c r="S582" i="9"/>
  <c r="S583" i="9"/>
  <c r="S584" i="9"/>
  <c r="S585" i="9"/>
  <c r="S586" i="9"/>
  <c r="S587" i="9"/>
  <c r="S588" i="9"/>
  <c r="S589" i="9"/>
  <c r="S590" i="9"/>
  <c r="S591" i="9"/>
  <c r="S592" i="9"/>
  <c r="S593" i="9"/>
  <c r="S594" i="9"/>
  <c r="S595" i="9"/>
  <c r="S596" i="9"/>
  <c r="S597" i="9"/>
  <c r="S598" i="9"/>
  <c r="S599" i="9"/>
  <c r="S600" i="9"/>
  <c r="S601" i="9"/>
  <c r="S602" i="9"/>
  <c r="S603" i="9"/>
  <c r="S604" i="9"/>
  <c r="S605" i="9"/>
  <c r="S606" i="9"/>
  <c r="S607" i="9"/>
  <c r="S608" i="9"/>
  <c r="S609" i="9"/>
  <c r="S610" i="9"/>
  <c r="S611" i="9"/>
  <c r="S612" i="9"/>
  <c r="S613" i="9"/>
  <c r="S614" i="9"/>
  <c r="S615" i="9"/>
  <c r="S616" i="9"/>
  <c r="S617" i="9"/>
  <c r="S618" i="9"/>
  <c r="S619" i="9"/>
  <c r="S620" i="9"/>
  <c r="S621" i="9"/>
  <c r="S622" i="9"/>
  <c r="S623" i="9"/>
  <c r="S624" i="9"/>
  <c r="S625" i="9"/>
  <c r="S626" i="9"/>
  <c r="S627" i="9"/>
  <c r="S628" i="9"/>
  <c r="S629" i="9"/>
  <c r="S630" i="9"/>
  <c r="S631" i="9"/>
  <c r="S632" i="9"/>
  <c r="S633" i="9"/>
  <c r="S634" i="9"/>
  <c r="S635" i="9"/>
  <c r="S636" i="9"/>
  <c r="S637" i="9"/>
  <c r="S638" i="9"/>
  <c r="S639" i="9"/>
  <c r="S640" i="9"/>
  <c r="S641" i="9"/>
  <c r="S642" i="9"/>
  <c r="S643" i="9"/>
  <c r="S644" i="9"/>
  <c r="S645" i="9"/>
  <c r="S646" i="9"/>
  <c r="S647" i="9"/>
  <c r="S648" i="9"/>
  <c r="S649" i="9"/>
  <c r="S650" i="9"/>
  <c r="S651" i="9"/>
  <c r="S652" i="9"/>
  <c r="S653" i="9"/>
  <c r="S654" i="9"/>
  <c r="S655" i="9"/>
  <c r="S656" i="9"/>
  <c r="S657" i="9"/>
  <c r="S658" i="9"/>
  <c r="S659" i="9"/>
  <c r="S660" i="9"/>
  <c r="S661" i="9"/>
  <c r="S662" i="9"/>
  <c r="S663" i="9"/>
  <c r="S664" i="9"/>
  <c r="S665" i="9"/>
  <c r="S666" i="9"/>
  <c r="S667" i="9"/>
  <c r="S668" i="9"/>
  <c r="S669" i="9"/>
  <c r="S670" i="9"/>
  <c r="S671" i="9"/>
  <c r="S672" i="9"/>
  <c r="S673" i="9"/>
  <c r="S674" i="9"/>
  <c r="S675" i="9"/>
  <c r="S676" i="9"/>
  <c r="S677" i="9"/>
  <c r="S678" i="9"/>
  <c r="S679" i="9"/>
  <c r="S680" i="9"/>
  <c r="S681" i="9"/>
  <c r="S682" i="9"/>
  <c r="S683" i="9"/>
  <c r="S684" i="9"/>
  <c r="S685" i="9"/>
  <c r="S686" i="9"/>
  <c r="S687" i="9"/>
  <c r="S688" i="9"/>
  <c r="S689" i="9"/>
  <c r="S690" i="9"/>
  <c r="S691" i="9"/>
  <c r="S692" i="9"/>
  <c r="S693" i="9"/>
  <c r="S694" i="9"/>
  <c r="S695" i="9"/>
  <c r="S696" i="9"/>
  <c r="S697" i="9"/>
  <c r="S698" i="9"/>
  <c r="S699" i="9"/>
  <c r="S700" i="9"/>
  <c r="S701" i="9"/>
  <c r="S702" i="9"/>
  <c r="S703" i="9"/>
  <c r="S704" i="9"/>
  <c r="S705" i="9"/>
  <c r="S706" i="9"/>
  <c r="S707" i="9"/>
  <c r="S708" i="9"/>
  <c r="S709" i="9"/>
  <c r="S710" i="9"/>
  <c r="S711" i="9"/>
  <c r="S712" i="9"/>
  <c r="S713" i="9"/>
  <c r="S714" i="9"/>
  <c r="S715" i="9"/>
  <c r="S716" i="9"/>
  <c r="S717" i="9"/>
  <c r="S718" i="9"/>
  <c r="S719" i="9"/>
  <c r="S720" i="9"/>
  <c r="S721" i="9"/>
  <c r="S722" i="9"/>
  <c r="S723" i="9"/>
  <c r="S724" i="9"/>
  <c r="S725" i="9"/>
  <c r="S726" i="9"/>
  <c r="S727" i="9"/>
  <c r="S728" i="9"/>
  <c r="S729" i="9"/>
  <c r="S730" i="9"/>
  <c r="S731" i="9"/>
  <c r="S732" i="9"/>
  <c r="S733" i="9"/>
  <c r="S734" i="9"/>
  <c r="S735" i="9"/>
  <c r="S736" i="9"/>
  <c r="S737" i="9"/>
  <c r="S738" i="9"/>
  <c r="S739" i="9"/>
  <c r="S740" i="9"/>
  <c r="S741" i="9"/>
  <c r="S742" i="9"/>
  <c r="S743" i="9"/>
  <c r="S744" i="9"/>
  <c r="S745" i="9"/>
  <c r="S746" i="9"/>
  <c r="S747" i="9"/>
  <c r="S748" i="9"/>
  <c r="S749" i="9"/>
  <c r="S750" i="9"/>
  <c r="S751" i="9"/>
  <c r="S752" i="9"/>
  <c r="S753" i="9"/>
  <c r="S754" i="9"/>
  <c r="S755" i="9"/>
  <c r="S756" i="9"/>
  <c r="S757" i="9"/>
  <c r="S758" i="9"/>
  <c r="S759" i="9"/>
  <c r="S760" i="9"/>
  <c r="S761" i="9"/>
  <c r="S762" i="9"/>
  <c r="S763" i="9"/>
  <c r="S764" i="9"/>
  <c r="S765" i="9"/>
  <c r="S766" i="9"/>
  <c r="S767" i="9"/>
  <c r="S768" i="9"/>
  <c r="S769" i="9"/>
  <c r="S770" i="9"/>
  <c r="S771" i="9"/>
  <c r="S772" i="9"/>
  <c r="S773" i="9"/>
  <c r="S774" i="9"/>
  <c r="S775" i="9"/>
  <c r="S776" i="9"/>
  <c r="S777" i="9"/>
  <c r="S778" i="9"/>
  <c r="S779" i="9"/>
  <c r="S780" i="9"/>
  <c r="S781" i="9"/>
  <c r="S782" i="9"/>
  <c r="S783" i="9"/>
  <c r="S784" i="9"/>
  <c r="S785" i="9"/>
  <c r="S786" i="9"/>
  <c r="S787" i="9"/>
  <c r="S788" i="9"/>
  <c r="S789" i="9"/>
  <c r="S790" i="9"/>
  <c r="S791" i="9"/>
  <c r="S792" i="9"/>
  <c r="S793" i="9"/>
  <c r="S794" i="9"/>
  <c r="S795" i="9"/>
  <c r="S796" i="9"/>
  <c r="S797" i="9"/>
  <c r="S798" i="9"/>
  <c r="S799" i="9"/>
  <c r="S800" i="9"/>
  <c r="S801" i="9"/>
  <c r="S802" i="9"/>
  <c r="S803" i="9"/>
  <c r="S804" i="9"/>
  <c r="S805" i="9"/>
  <c r="S806" i="9"/>
  <c r="S807" i="9"/>
  <c r="S808" i="9"/>
  <c r="S809" i="9"/>
  <c r="S810" i="9"/>
  <c r="S811" i="9"/>
  <c r="S812" i="9"/>
  <c r="S813" i="9"/>
  <c r="S814" i="9"/>
  <c r="S815" i="9"/>
  <c r="S816" i="9"/>
  <c r="S817" i="9"/>
  <c r="S818" i="9"/>
  <c r="S819" i="9"/>
  <c r="S820" i="9"/>
  <c r="S821" i="9"/>
  <c r="S822" i="9"/>
  <c r="S823" i="9"/>
  <c r="S824" i="9"/>
  <c r="S825" i="9"/>
  <c r="S826" i="9"/>
  <c r="S827" i="9"/>
  <c r="S828" i="9"/>
  <c r="S829" i="9"/>
  <c r="S830" i="9"/>
  <c r="S831" i="9"/>
  <c r="S832" i="9"/>
  <c r="S833" i="9"/>
  <c r="S834" i="9"/>
  <c r="S835" i="9"/>
  <c r="S836" i="9"/>
  <c r="S837" i="9"/>
  <c r="S838" i="9"/>
  <c r="S839" i="9"/>
  <c r="S840" i="9"/>
  <c r="S841" i="9"/>
  <c r="S842" i="9"/>
  <c r="S843" i="9"/>
  <c r="S844" i="9"/>
  <c r="S845" i="9"/>
  <c r="S846" i="9"/>
  <c r="S847" i="9"/>
  <c r="S848" i="9"/>
  <c r="S849" i="9"/>
  <c r="S850" i="9"/>
  <c r="S851" i="9"/>
  <c r="S852" i="9"/>
  <c r="S853" i="9"/>
  <c r="S854" i="9"/>
  <c r="S855" i="9"/>
  <c r="S856" i="9"/>
  <c r="S857" i="9"/>
  <c r="S858" i="9"/>
  <c r="S859" i="9"/>
  <c r="S860" i="9"/>
  <c r="S861" i="9"/>
  <c r="S862" i="9"/>
  <c r="S863" i="9"/>
  <c r="S864" i="9"/>
  <c r="S865" i="9"/>
  <c r="S866" i="9"/>
  <c r="S867" i="9"/>
  <c r="S868" i="9"/>
  <c r="S869" i="9"/>
  <c r="S870" i="9"/>
  <c r="S871" i="9"/>
  <c r="S872" i="9"/>
  <c r="S873" i="9"/>
  <c r="S874" i="9"/>
  <c r="S875" i="9"/>
  <c r="S876" i="9"/>
  <c r="S877" i="9"/>
  <c r="S878" i="9"/>
  <c r="S879" i="9"/>
  <c r="S880" i="9"/>
  <c r="S881" i="9"/>
  <c r="S882" i="9"/>
  <c r="S883" i="9"/>
  <c r="S884" i="9"/>
  <c r="S885" i="9"/>
  <c r="S886" i="9"/>
  <c r="S887" i="9"/>
  <c r="S888" i="9"/>
  <c r="S889" i="9"/>
  <c r="S890" i="9"/>
  <c r="S891" i="9"/>
  <c r="S892" i="9"/>
  <c r="S893" i="9"/>
  <c r="S894" i="9"/>
  <c r="S895" i="9"/>
  <c r="S896" i="9"/>
  <c r="S897" i="9"/>
  <c r="S898" i="9"/>
  <c r="S899" i="9"/>
  <c r="S900" i="9"/>
  <c r="S901" i="9"/>
  <c r="S902" i="9"/>
  <c r="S903" i="9"/>
  <c r="S904" i="9"/>
  <c r="S905" i="9"/>
  <c r="S906" i="9"/>
  <c r="S907" i="9"/>
  <c r="S908" i="9"/>
  <c r="S909" i="9"/>
  <c r="S910" i="9"/>
  <c r="S911" i="9"/>
  <c r="S912" i="9"/>
  <c r="S913" i="9"/>
  <c r="S914" i="9"/>
  <c r="S915" i="9"/>
  <c r="S916" i="9"/>
  <c r="S917" i="9"/>
  <c r="S918" i="9"/>
  <c r="S919" i="9"/>
  <c r="S920" i="9"/>
  <c r="S921" i="9"/>
  <c r="S922" i="9"/>
  <c r="S923" i="9"/>
  <c r="S924" i="9"/>
  <c r="S925" i="9"/>
  <c r="S926" i="9"/>
  <c r="S927" i="9"/>
  <c r="S928" i="9"/>
  <c r="S929" i="9"/>
  <c r="S930" i="9"/>
  <c r="S931" i="9"/>
  <c r="S932" i="9"/>
  <c r="S933" i="9"/>
  <c r="S934" i="9"/>
  <c r="S935" i="9"/>
  <c r="S936" i="9"/>
  <c r="S937" i="9"/>
  <c r="S938" i="9"/>
  <c r="S939" i="9"/>
  <c r="S940" i="9"/>
  <c r="S941" i="9"/>
  <c r="S942" i="9"/>
  <c r="S943" i="9"/>
  <c r="S944" i="9"/>
  <c r="S945" i="9"/>
  <c r="S946" i="9"/>
  <c r="S947" i="9"/>
  <c r="S948" i="9"/>
  <c r="S949" i="9"/>
  <c r="S950" i="9"/>
  <c r="S951" i="9"/>
  <c r="S952" i="9"/>
  <c r="S953" i="9"/>
  <c r="S954" i="9"/>
  <c r="S955" i="9"/>
  <c r="S956" i="9"/>
  <c r="S957" i="9"/>
  <c r="S958" i="9"/>
  <c r="S959" i="9"/>
  <c r="S960" i="9"/>
  <c r="S961" i="9"/>
  <c r="S962" i="9"/>
  <c r="S963" i="9"/>
  <c r="S964" i="9"/>
  <c r="S965" i="9"/>
  <c r="S966" i="9"/>
  <c r="S967" i="9"/>
  <c r="S968" i="9"/>
  <c r="S969" i="9"/>
  <c r="S970" i="9"/>
  <c r="S971" i="9"/>
  <c r="S972" i="9"/>
  <c r="S973" i="9"/>
  <c r="S974" i="9"/>
  <c r="S975" i="9"/>
  <c r="S976" i="9"/>
  <c r="S977" i="9"/>
  <c r="S978" i="9"/>
  <c r="S979" i="9"/>
  <c r="S980" i="9"/>
  <c r="S981" i="9"/>
  <c r="S982" i="9"/>
  <c r="S983" i="9"/>
  <c r="S984" i="9"/>
  <c r="S985" i="9"/>
  <c r="S986" i="9"/>
  <c r="S987" i="9"/>
  <c r="S988" i="9"/>
  <c r="S989" i="9"/>
  <c r="S990" i="9"/>
  <c r="S991" i="9"/>
  <c r="S992" i="9"/>
  <c r="S993" i="9"/>
  <c r="S994" i="9"/>
  <c r="S995" i="9"/>
  <c r="S996" i="9"/>
  <c r="S997" i="9"/>
  <c r="S998" i="9"/>
  <c r="S999" i="9"/>
  <c r="S1000" i="9"/>
  <c r="S1001" i="9"/>
  <c r="S1002" i="9"/>
  <c r="S1003" i="9"/>
  <c r="S1004" i="9"/>
  <c r="S1005" i="9"/>
  <c r="S1006" i="9"/>
  <c r="S1007" i="9"/>
  <c r="S1008" i="9"/>
  <c r="S1009" i="9"/>
  <c r="S1010" i="9"/>
  <c r="S1011" i="9"/>
  <c r="S1012" i="9"/>
  <c r="S1013" i="9"/>
  <c r="S1014" i="9"/>
  <c r="S1015" i="9"/>
  <c r="S1016" i="9"/>
  <c r="S1017" i="9"/>
  <c r="S1018" i="9"/>
  <c r="S1019" i="9"/>
  <c r="S1020" i="9"/>
  <c r="S1021" i="9"/>
  <c r="S1022" i="9"/>
  <c r="S1023" i="9"/>
  <c r="S1024" i="9"/>
  <c r="S1025" i="9"/>
  <c r="S1026" i="9"/>
  <c r="S1027" i="9"/>
  <c r="S1028" i="9"/>
  <c r="S1029" i="9"/>
  <c r="S1030" i="9"/>
  <c r="S1031" i="9"/>
  <c r="S1032" i="9"/>
  <c r="S1033" i="9"/>
  <c r="S1034" i="9"/>
  <c r="S1035" i="9"/>
  <c r="S1036" i="9"/>
  <c r="S1037" i="9"/>
  <c r="S1038" i="9"/>
  <c r="S1039" i="9"/>
  <c r="S1040" i="9"/>
  <c r="S1041" i="9"/>
  <c r="S1042" i="9"/>
  <c r="S1043" i="9"/>
  <c r="S1044" i="9"/>
  <c r="S1045" i="9"/>
  <c r="S1046" i="9"/>
  <c r="S1047" i="9"/>
  <c r="S1048" i="9"/>
  <c r="S1049" i="9"/>
  <c r="S1050" i="9"/>
  <c r="S1051" i="9"/>
  <c r="S1052" i="9"/>
  <c r="S1053" i="9"/>
  <c r="S1054" i="9"/>
  <c r="S1055" i="9"/>
  <c r="S1056" i="9"/>
  <c r="S1057" i="9"/>
  <c r="S1058" i="9"/>
  <c r="S1059" i="9"/>
  <c r="S1060" i="9"/>
  <c r="S1061" i="9"/>
  <c r="S1062" i="9"/>
  <c r="S1063" i="9"/>
  <c r="S1064" i="9"/>
  <c r="S1065" i="9"/>
  <c r="S1066" i="9"/>
  <c r="S1067" i="9"/>
  <c r="S1068" i="9"/>
  <c r="S1069" i="9"/>
  <c r="S1070" i="9"/>
  <c r="S1071" i="9"/>
  <c r="S1072" i="9"/>
  <c r="S1073" i="9"/>
  <c r="S1074" i="9"/>
  <c r="S1075" i="9"/>
  <c r="S1076" i="9"/>
  <c r="S1077" i="9"/>
  <c r="S1078" i="9"/>
  <c r="S1079" i="9"/>
  <c r="S1080" i="9"/>
  <c r="S1081" i="9"/>
  <c r="S1082" i="9"/>
  <c r="S1083" i="9"/>
  <c r="S1084" i="9"/>
  <c r="S1085" i="9"/>
  <c r="S1086" i="9"/>
  <c r="S1087" i="9"/>
  <c r="S1088" i="9"/>
  <c r="S1089" i="9"/>
  <c r="S1090" i="9"/>
  <c r="S1091" i="9"/>
  <c r="S1092" i="9"/>
  <c r="S1093" i="9"/>
  <c r="S1094" i="9"/>
  <c r="S1095" i="9"/>
  <c r="S1096" i="9"/>
  <c r="S1097" i="9"/>
  <c r="S1098" i="9"/>
  <c r="S1099" i="9"/>
  <c r="S1100" i="9"/>
  <c r="S1101" i="9"/>
  <c r="S1102" i="9"/>
  <c r="S1103" i="9"/>
  <c r="S1104" i="9"/>
  <c r="S1105" i="9"/>
  <c r="S1106" i="9"/>
  <c r="S1107" i="9"/>
  <c r="S1108" i="9"/>
  <c r="S1109" i="9"/>
  <c r="S1110" i="9"/>
  <c r="S1111" i="9"/>
  <c r="S1112" i="9"/>
  <c r="S1113" i="9"/>
  <c r="S1114" i="9"/>
  <c r="S1115" i="9"/>
  <c r="S1116" i="9"/>
  <c r="S1117" i="9"/>
  <c r="S1118" i="9"/>
  <c r="S1119" i="9"/>
  <c r="S1120" i="9"/>
  <c r="S1121" i="9"/>
  <c r="S1122" i="9"/>
  <c r="S1123" i="9"/>
  <c r="S1124" i="9"/>
  <c r="S1125" i="9"/>
  <c r="S1126" i="9"/>
  <c r="S1127" i="9"/>
  <c r="S1128" i="9"/>
  <c r="S1129" i="9"/>
  <c r="S1130" i="9"/>
  <c r="S1131" i="9"/>
  <c r="S1132" i="9"/>
  <c r="S1133" i="9"/>
  <c r="S1134" i="9"/>
  <c r="S1135" i="9"/>
  <c r="S1136" i="9"/>
  <c r="S1137" i="9"/>
  <c r="S1138" i="9"/>
  <c r="S1139" i="9"/>
  <c r="S1140" i="9"/>
  <c r="S1141" i="9"/>
  <c r="S1142" i="9"/>
  <c r="S1143" i="9"/>
  <c r="S1144" i="9"/>
  <c r="S1145" i="9"/>
  <c r="S1146" i="9"/>
  <c r="S1147" i="9"/>
  <c r="S1148" i="9"/>
  <c r="S1149" i="9"/>
  <c r="S1150" i="9"/>
  <c r="S1151" i="9"/>
  <c r="S1152" i="9"/>
  <c r="S1153" i="9"/>
  <c r="S1154" i="9"/>
  <c r="S1155" i="9"/>
  <c r="S1156" i="9"/>
  <c r="S1157" i="9"/>
  <c r="S1158" i="9"/>
  <c r="S1159" i="9"/>
  <c r="S1160" i="9"/>
  <c r="S1161" i="9"/>
  <c r="S1162" i="9"/>
  <c r="S1163" i="9"/>
  <c r="S1164" i="9"/>
  <c r="S1165" i="9"/>
  <c r="S1166" i="9"/>
  <c r="S1167" i="9"/>
  <c r="S1168" i="9"/>
  <c r="S1169" i="9"/>
  <c r="S1170" i="9"/>
  <c r="S1171" i="9"/>
  <c r="S1172" i="9"/>
  <c r="S1173" i="9"/>
  <c r="S1174" i="9"/>
  <c r="S1175" i="9"/>
  <c r="S1176" i="9"/>
  <c r="S1177" i="9"/>
  <c r="S1178" i="9"/>
  <c r="S1179" i="9"/>
  <c r="S1180" i="9"/>
  <c r="S1181" i="9"/>
  <c r="S1182" i="9"/>
  <c r="S1183" i="9"/>
  <c r="S1184" i="9"/>
  <c r="S1185" i="9"/>
  <c r="S1186" i="9"/>
  <c r="S1187" i="9"/>
  <c r="S1188" i="9"/>
  <c r="S1189" i="9"/>
  <c r="S1190" i="9"/>
  <c r="S1191" i="9"/>
  <c r="S1192" i="9"/>
  <c r="S1193" i="9"/>
  <c r="S1194" i="9"/>
  <c r="S1195" i="9"/>
  <c r="S1196" i="9"/>
  <c r="S1197" i="9"/>
  <c r="S1198" i="9"/>
  <c r="S1199" i="9"/>
  <c r="S1200" i="9"/>
  <c r="S1201" i="9"/>
  <c r="S1202" i="9"/>
  <c r="S1203" i="9"/>
  <c r="S1204" i="9"/>
  <c r="S1205" i="9"/>
  <c r="S1206" i="9"/>
  <c r="S1207" i="9"/>
  <c r="S1208" i="9"/>
  <c r="S1209" i="9"/>
  <c r="S1210" i="9"/>
  <c r="S1211" i="9"/>
  <c r="S1212" i="9"/>
  <c r="S1213" i="9"/>
  <c r="S1214" i="9"/>
  <c r="S1215" i="9"/>
  <c r="S1216" i="9"/>
  <c r="S1217" i="9"/>
  <c r="S1218" i="9"/>
  <c r="S1219" i="9"/>
  <c r="S1220" i="9"/>
  <c r="S1221" i="9"/>
  <c r="S1222" i="9"/>
  <c r="S1223" i="9"/>
  <c r="S1224" i="9"/>
  <c r="S1225" i="9"/>
  <c r="S1226" i="9"/>
  <c r="S1227" i="9"/>
  <c r="S1228" i="9"/>
  <c r="S1229" i="9"/>
  <c r="S1230" i="9"/>
  <c r="S1231" i="9"/>
  <c r="S1232" i="9"/>
  <c r="S1233" i="9"/>
  <c r="S1234" i="9"/>
  <c r="S1235" i="9"/>
  <c r="S1236" i="9"/>
  <c r="S1237" i="9"/>
  <c r="S1238" i="9"/>
  <c r="S1239" i="9"/>
  <c r="S1240" i="9"/>
  <c r="S1241" i="9"/>
  <c r="S1242" i="9"/>
  <c r="S1243" i="9"/>
  <c r="S1244" i="9"/>
  <c r="S1245" i="9"/>
  <c r="S1246" i="9"/>
  <c r="S1247" i="9"/>
  <c r="S1248" i="9"/>
  <c r="S1249" i="9"/>
  <c r="S1250" i="9"/>
  <c r="S1251" i="9"/>
  <c r="S1252" i="9"/>
  <c r="S1253" i="9"/>
  <c r="S1254" i="9"/>
  <c r="S1255" i="9"/>
  <c r="S1256" i="9"/>
  <c r="S1257" i="9"/>
  <c r="S1258" i="9"/>
  <c r="S1259" i="9"/>
  <c r="S1260" i="9"/>
  <c r="S1261" i="9"/>
  <c r="S1262" i="9"/>
  <c r="S1263" i="9"/>
  <c r="S1264" i="9"/>
  <c r="S1265" i="9"/>
  <c r="S1266" i="9"/>
  <c r="S1267" i="9"/>
  <c r="S1268" i="9"/>
  <c r="S1269" i="9"/>
  <c r="S1270" i="9"/>
  <c r="S1271" i="9"/>
  <c r="S1272" i="9"/>
  <c r="S1273" i="9"/>
  <c r="S1274" i="9"/>
  <c r="S1275" i="9"/>
  <c r="S1276" i="9"/>
  <c r="S1277" i="9"/>
  <c r="S1278" i="9"/>
  <c r="S1279" i="9"/>
  <c r="S1280" i="9"/>
  <c r="S1281" i="9"/>
  <c r="S1282" i="9"/>
  <c r="S1283" i="9"/>
  <c r="S1284" i="9"/>
  <c r="S1285" i="9"/>
  <c r="S1286" i="9"/>
  <c r="S1287" i="9"/>
  <c r="S1288" i="9"/>
  <c r="S1289" i="9"/>
  <c r="S1290" i="9"/>
  <c r="S1291" i="9"/>
  <c r="S1292" i="9"/>
  <c r="S1293" i="9"/>
  <c r="S1294" i="9"/>
  <c r="S1295" i="9"/>
  <c r="S1296" i="9"/>
  <c r="S1297" i="9"/>
  <c r="S1298" i="9"/>
  <c r="S1299" i="9"/>
  <c r="S1300" i="9"/>
  <c r="S1301" i="9"/>
  <c r="S1302" i="9"/>
  <c r="S1303" i="9"/>
  <c r="S1304" i="9"/>
  <c r="S1305" i="9"/>
  <c r="S1306" i="9"/>
  <c r="S1307" i="9"/>
  <c r="S1308" i="9"/>
  <c r="S1309" i="9"/>
  <c r="S1310" i="9"/>
  <c r="S1311" i="9"/>
  <c r="S1312" i="9"/>
  <c r="S1313" i="9"/>
  <c r="S1314" i="9"/>
  <c r="S1315" i="9"/>
  <c r="S1316" i="9"/>
  <c r="S1317" i="9"/>
  <c r="S1318" i="9"/>
  <c r="S1319" i="9"/>
  <c r="S1320" i="9"/>
  <c r="S1321" i="9"/>
  <c r="S1322" i="9"/>
  <c r="S1323" i="9"/>
  <c r="S1324" i="9"/>
  <c r="S1325" i="9"/>
  <c r="S1326" i="9"/>
  <c r="S1327" i="9"/>
  <c r="S1328" i="9"/>
  <c r="S1329" i="9"/>
  <c r="S1330" i="9"/>
  <c r="S1331" i="9"/>
  <c r="S1332" i="9"/>
  <c r="S1333" i="9"/>
  <c r="S1334" i="9"/>
  <c r="S1335" i="9"/>
  <c r="S1336" i="9"/>
  <c r="S1337" i="9"/>
  <c r="S1338" i="9"/>
  <c r="S1339" i="9"/>
  <c r="S1340" i="9"/>
  <c r="S1341" i="9"/>
  <c r="S1342" i="9"/>
  <c r="S1343" i="9"/>
  <c r="S1344" i="9"/>
  <c r="S1345" i="9"/>
  <c r="S1346" i="9"/>
  <c r="S1347" i="9"/>
  <c r="S1348" i="9"/>
  <c r="S1349" i="9"/>
  <c r="S1350" i="9"/>
  <c r="S1351" i="9"/>
  <c r="S1352" i="9"/>
  <c r="S1353" i="9"/>
  <c r="S1354" i="9"/>
  <c r="S1355" i="9"/>
  <c r="S1356" i="9"/>
  <c r="S1357" i="9"/>
  <c r="S1358" i="9"/>
  <c r="S1359" i="9"/>
  <c r="S1360" i="9"/>
  <c r="S1361" i="9"/>
  <c r="S1362" i="9"/>
  <c r="S1363" i="9"/>
  <c r="S1364" i="9"/>
  <c r="S1365" i="9"/>
  <c r="S1366" i="9"/>
  <c r="S1367" i="9"/>
  <c r="S1368" i="9"/>
  <c r="S1369" i="9"/>
  <c r="S1370" i="9"/>
  <c r="S1371" i="9"/>
  <c r="S1372" i="9"/>
  <c r="S1373" i="9"/>
  <c r="S1374" i="9"/>
  <c r="S1375" i="9"/>
  <c r="S1376" i="9"/>
  <c r="S1377" i="9"/>
  <c r="S1378" i="9"/>
  <c r="S1379" i="9"/>
  <c r="S1380" i="9"/>
  <c r="S1381" i="9"/>
  <c r="S1382" i="9"/>
  <c r="S1383" i="9"/>
  <c r="S1384" i="9"/>
  <c r="S1385" i="9"/>
  <c r="S1386" i="9"/>
  <c r="S1387" i="9"/>
  <c r="S1388" i="9"/>
  <c r="S1389" i="9"/>
  <c r="S1390" i="9"/>
  <c r="S1391" i="9"/>
  <c r="S1392" i="9"/>
  <c r="S1393" i="9"/>
  <c r="S1394" i="9"/>
  <c r="S1395" i="9"/>
  <c r="S1396" i="9"/>
  <c r="S1397" i="9"/>
  <c r="S1398" i="9"/>
  <c r="S1399" i="9"/>
  <c r="S1400" i="9"/>
  <c r="S1401" i="9"/>
  <c r="S1402" i="9"/>
  <c r="S1403" i="9"/>
  <c r="S1404" i="9"/>
  <c r="S1405" i="9"/>
  <c r="S1406" i="9"/>
  <c r="S1407" i="9"/>
  <c r="S1408" i="9"/>
  <c r="S1409" i="9"/>
  <c r="S1410" i="9"/>
  <c r="S1411" i="9"/>
  <c r="S1412" i="9"/>
  <c r="S1413" i="9"/>
  <c r="S1414" i="9"/>
  <c r="S1415" i="9"/>
  <c r="S1416" i="9"/>
  <c r="S1417" i="9"/>
  <c r="S1418" i="9"/>
  <c r="S1419" i="9"/>
  <c r="S1420" i="9"/>
  <c r="S1421" i="9"/>
  <c r="S1422" i="9"/>
  <c r="S1423" i="9"/>
  <c r="S1424" i="9"/>
  <c r="S1425" i="9"/>
  <c r="S1426" i="9"/>
  <c r="S1427" i="9"/>
  <c r="S1428" i="9"/>
  <c r="S1429" i="9"/>
  <c r="S1430" i="9"/>
  <c r="S1431" i="9"/>
  <c r="S1432" i="9"/>
  <c r="S1433" i="9"/>
  <c r="S1434" i="9"/>
  <c r="S1435" i="9"/>
  <c r="S1436" i="9"/>
  <c r="S1437" i="9"/>
  <c r="S1438" i="9"/>
  <c r="S1439" i="9"/>
  <c r="S1440" i="9"/>
  <c r="S1441" i="9"/>
  <c r="S1442" i="9"/>
  <c r="S1443" i="9"/>
  <c r="S1444" i="9"/>
  <c r="S1445" i="9"/>
  <c r="S1446" i="9"/>
  <c r="S1447" i="9"/>
  <c r="S1448" i="9"/>
  <c r="S1449" i="9"/>
  <c r="S1450" i="9"/>
  <c r="S1451" i="9"/>
  <c r="S1452" i="9"/>
  <c r="S1453" i="9"/>
  <c r="S1454" i="9"/>
  <c r="S1455" i="9"/>
  <c r="S1456" i="9"/>
  <c r="S1457" i="9"/>
  <c r="S1458" i="9"/>
  <c r="S1459" i="9"/>
  <c r="S1460" i="9"/>
  <c r="S1461" i="9"/>
  <c r="S1462" i="9"/>
  <c r="S1463" i="9"/>
  <c r="S1464" i="9"/>
  <c r="S1465" i="9"/>
  <c r="S1466" i="9"/>
  <c r="S1467" i="9"/>
  <c r="S1468" i="9"/>
  <c r="S1469" i="9"/>
  <c r="S1470" i="9"/>
  <c r="S1471" i="9"/>
  <c r="S1472" i="9"/>
  <c r="S1473" i="9"/>
  <c r="S1474" i="9"/>
  <c r="S1475" i="9"/>
  <c r="S1476" i="9"/>
  <c r="S1477" i="9"/>
  <c r="S1478" i="9"/>
  <c r="S1479" i="9"/>
  <c r="S1480" i="9"/>
  <c r="S1481" i="9"/>
  <c r="S1482" i="9"/>
  <c r="S1483" i="9"/>
  <c r="S1484" i="9"/>
  <c r="S1485" i="9"/>
  <c r="S1486" i="9"/>
  <c r="S1487" i="9"/>
  <c r="S1488" i="9"/>
  <c r="S1489" i="9"/>
  <c r="S1490" i="9"/>
  <c r="S1491" i="9"/>
  <c r="S1492" i="9"/>
  <c r="S1493" i="9"/>
  <c r="S1494" i="9"/>
  <c r="S1495" i="9"/>
  <c r="S1496" i="9"/>
  <c r="S1497" i="9"/>
  <c r="S1498" i="9"/>
  <c r="S1499" i="9"/>
  <c r="S1500" i="9"/>
  <c r="S1501" i="9"/>
  <c r="S1502" i="9"/>
  <c r="S1503" i="9"/>
  <c r="S1504" i="9"/>
  <c r="S1505" i="9"/>
  <c r="S1506" i="9"/>
  <c r="S1507" i="9"/>
  <c r="S1508" i="9"/>
  <c r="S1509" i="9"/>
  <c r="S1510" i="9"/>
  <c r="S1511" i="9"/>
  <c r="S1512" i="9"/>
  <c r="S1513" i="9"/>
  <c r="S1514" i="9"/>
  <c r="S1515" i="9"/>
  <c r="S1516" i="9"/>
  <c r="S1517" i="9"/>
  <c r="S1518" i="9"/>
  <c r="S1519" i="9"/>
  <c r="S1520" i="9"/>
  <c r="S1521" i="9"/>
  <c r="S1522" i="9"/>
  <c r="S1523" i="9"/>
  <c r="S1524" i="9"/>
  <c r="S1525" i="9"/>
  <c r="S1526" i="9"/>
  <c r="S1527" i="9"/>
  <c r="S1528" i="9"/>
  <c r="S1529" i="9"/>
  <c r="S1530" i="9"/>
  <c r="S1531" i="9"/>
  <c r="S1532" i="9"/>
  <c r="S1533" i="9"/>
  <c r="S1534" i="9"/>
  <c r="S1535" i="9"/>
  <c r="S1536" i="9"/>
  <c r="S1537" i="9"/>
  <c r="S1538" i="9"/>
  <c r="S1539" i="9"/>
  <c r="S1540" i="9"/>
  <c r="S1541" i="9"/>
  <c r="S1542" i="9"/>
  <c r="S1543" i="9"/>
  <c r="S1544" i="9"/>
  <c r="S1545" i="9"/>
  <c r="S1546" i="9"/>
  <c r="S1547" i="9"/>
  <c r="S1548" i="9"/>
  <c r="S1549" i="9"/>
  <c r="S1550" i="9"/>
  <c r="S1551" i="9"/>
  <c r="S1552" i="9"/>
  <c r="S1553" i="9"/>
  <c r="S1554" i="9"/>
  <c r="S1555" i="9"/>
  <c r="S1556" i="9"/>
  <c r="S1557" i="9"/>
  <c r="S1558" i="9"/>
  <c r="S1559" i="9"/>
  <c r="S1560" i="9"/>
  <c r="S1561" i="9"/>
  <c r="S1562" i="9"/>
  <c r="S1563" i="9"/>
  <c r="S1564" i="9"/>
  <c r="S1565" i="9"/>
  <c r="S1566" i="9"/>
  <c r="S1567" i="9"/>
  <c r="S1568" i="9"/>
  <c r="S1569" i="9"/>
  <c r="S1570" i="9"/>
  <c r="S1571" i="9"/>
  <c r="S1572" i="9"/>
  <c r="S1573" i="9"/>
  <c r="S1574" i="9"/>
  <c r="S1575" i="9"/>
  <c r="S1576" i="9"/>
  <c r="S1577" i="9"/>
  <c r="S1578" i="9"/>
  <c r="S1579" i="9"/>
  <c r="S1580" i="9"/>
  <c r="S1581" i="9"/>
  <c r="S1582" i="9"/>
  <c r="S1583" i="9"/>
  <c r="S1584" i="9"/>
  <c r="S1585" i="9"/>
  <c r="S1586" i="9"/>
  <c r="S1587" i="9"/>
  <c r="S1588" i="9"/>
  <c r="S1589" i="9"/>
  <c r="S1590" i="9"/>
  <c r="S1591" i="9"/>
  <c r="S1592" i="9"/>
  <c r="S1593" i="9"/>
  <c r="S1594" i="9"/>
  <c r="S1595" i="9"/>
  <c r="S1596" i="9"/>
  <c r="S1597" i="9"/>
  <c r="S1598" i="9"/>
  <c r="S1599" i="9"/>
  <c r="S1600" i="9"/>
  <c r="S1601" i="9"/>
  <c r="S1602" i="9"/>
  <c r="S1603" i="9"/>
  <c r="S1604" i="9"/>
  <c r="S1605" i="9"/>
  <c r="S1606" i="9"/>
  <c r="S1607" i="9"/>
  <c r="S1608" i="9"/>
  <c r="S1609" i="9"/>
  <c r="S1610" i="9"/>
  <c r="S1611" i="9"/>
  <c r="S1612" i="9"/>
  <c r="S1613" i="9"/>
  <c r="S1614" i="9"/>
  <c r="S1615" i="9"/>
  <c r="S1616" i="9"/>
  <c r="S1617" i="9"/>
  <c r="S1618" i="9"/>
  <c r="S1619" i="9"/>
  <c r="S1620" i="9"/>
  <c r="S1621" i="9"/>
  <c r="S1622" i="9"/>
  <c r="S1623" i="9"/>
  <c r="S1624" i="9"/>
  <c r="S1625" i="9"/>
  <c r="S1626" i="9"/>
  <c r="S1627" i="9"/>
  <c r="S1628" i="9"/>
  <c r="S1629" i="9"/>
  <c r="S1630" i="9"/>
  <c r="S1631" i="9"/>
  <c r="S1632" i="9"/>
  <c r="S1633" i="9"/>
  <c r="S1634" i="9"/>
  <c r="S1635" i="9"/>
  <c r="S1636" i="9"/>
  <c r="S1637" i="9"/>
  <c r="S1638" i="9"/>
  <c r="S1639" i="9"/>
  <c r="S1640" i="9"/>
  <c r="S1641" i="9"/>
  <c r="S1642" i="9"/>
  <c r="S1643" i="9"/>
  <c r="S1644" i="9"/>
  <c r="S1645" i="9"/>
  <c r="S1646" i="9"/>
  <c r="S1647" i="9"/>
  <c r="S1648" i="9"/>
  <c r="S1649" i="9"/>
  <c r="S1650" i="9"/>
  <c r="S1651" i="9"/>
  <c r="S1652" i="9"/>
  <c r="S1653" i="9"/>
  <c r="S1654" i="9"/>
  <c r="S1655" i="9"/>
  <c r="S1656" i="9"/>
  <c r="S1657" i="9"/>
  <c r="S1658" i="9"/>
  <c r="S1659" i="9"/>
  <c r="S1660" i="9"/>
  <c r="S1661" i="9"/>
  <c r="S1662" i="9"/>
  <c r="S1663" i="9"/>
  <c r="S1664" i="9"/>
  <c r="S1665" i="9"/>
  <c r="S1666" i="9"/>
  <c r="S1667" i="9"/>
  <c r="S1668" i="9"/>
  <c r="S1669" i="9"/>
  <c r="S1670" i="9"/>
  <c r="S1671" i="9"/>
  <c r="S1672" i="9"/>
  <c r="S1673" i="9"/>
  <c r="S1674" i="9"/>
  <c r="S1675" i="9"/>
  <c r="S1676" i="9"/>
  <c r="S1677" i="9"/>
  <c r="S1678" i="9"/>
  <c r="S1679" i="9"/>
  <c r="S1680" i="9"/>
  <c r="S1681" i="9"/>
  <c r="S1682" i="9"/>
  <c r="S1683" i="9"/>
  <c r="S1684" i="9"/>
  <c r="S1685" i="9"/>
  <c r="S1686" i="9"/>
  <c r="S1687" i="9"/>
  <c r="S1688" i="9"/>
  <c r="S1689" i="9"/>
  <c r="S1690" i="9"/>
  <c r="S1691" i="9"/>
  <c r="S1692" i="9"/>
  <c r="S1693" i="9"/>
  <c r="S1694" i="9"/>
  <c r="S1695" i="9"/>
  <c r="S1696" i="9"/>
  <c r="S1697" i="9"/>
  <c r="S1698" i="9"/>
  <c r="S1699" i="9"/>
  <c r="S1700" i="9"/>
  <c r="S1701" i="9"/>
  <c r="S1702" i="9"/>
  <c r="S1703" i="9"/>
  <c r="S1704" i="9"/>
  <c r="S1705" i="9"/>
  <c r="S1706" i="9"/>
  <c r="S1707" i="9"/>
  <c r="S1708" i="9"/>
  <c r="S1709" i="9"/>
  <c r="S1710" i="9"/>
  <c r="S1711" i="9"/>
  <c r="S1712" i="9"/>
  <c r="S1713" i="9"/>
  <c r="S1714" i="9"/>
  <c r="S1715" i="9"/>
  <c r="S1716" i="9"/>
  <c r="S1717" i="9"/>
  <c r="S1718" i="9"/>
  <c r="S1719" i="9"/>
  <c r="S1720" i="9"/>
  <c r="S1721" i="9"/>
  <c r="S1722" i="9"/>
  <c r="S1723" i="9"/>
  <c r="S1724" i="9"/>
  <c r="S1725" i="9"/>
  <c r="S1726" i="9"/>
  <c r="S1727" i="9"/>
  <c r="S1728" i="9"/>
  <c r="S1729" i="9"/>
  <c r="S1730" i="9"/>
  <c r="S1731" i="9"/>
  <c r="S1732" i="9"/>
  <c r="S1733" i="9"/>
  <c r="S1734" i="9"/>
  <c r="S1735" i="9"/>
  <c r="S1736" i="9"/>
  <c r="S1737" i="9"/>
  <c r="S1738" i="9"/>
  <c r="S1739" i="9"/>
  <c r="S1740" i="9"/>
  <c r="S1741" i="9"/>
  <c r="S1742" i="9"/>
  <c r="S1743" i="9"/>
  <c r="S1744" i="9"/>
  <c r="S1745" i="9"/>
  <c r="S1746" i="9"/>
  <c r="S1747" i="9"/>
  <c r="S1748" i="9"/>
  <c r="S1749" i="9"/>
  <c r="S1750" i="9"/>
  <c r="S1751" i="9"/>
  <c r="S1752" i="9"/>
  <c r="S1753" i="9"/>
  <c r="S1754" i="9"/>
  <c r="S1755" i="9"/>
  <c r="S1756" i="9"/>
  <c r="S1757" i="9"/>
  <c r="S1758" i="9"/>
  <c r="S1759" i="9"/>
  <c r="S1760" i="9"/>
  <c r="S1761" i="9"/>
  <c r="S1762" i="9"/>
  <c r="S1763" i="9"/>
  <c r="S1764" i="9"/>
  <c r="S1765" i="9"/>
  <c r="S1766" i="9"/>
  <c r="S1767" i="9"/>
  <c r="S1768" i="9"/>
  <c r="S1769" i="9"/>
  <c r="S1770" i="9"/>
  <c r="S1771" i="9"/>
  <c r="S1772" i="9"/>
  <c r="S1773" i="9"/>
  <c r="S1774" i="9"/>
  <c r="S1775" i="9"/>
  <c r="S1776" i="9"/>
  <c r="S1777" i="9"/>
  <c r="S1778" i="9"/>
  <c r="S1779" i="9"/>
  <c r="S1780" i="9"/>
  <c r="S1781" i="9"/>
  <c r="S1782" i="9"/>
  <c r="S1783" i="9"/>
  <c r="S1784" i="9"/>
  <c r="S1785" i="9"/>
  <c r="S1786" i="9"/>
  <c r="S1787" i="9"/>
  <c r="S1788" i="9"/>
  <c r="S1789" i="9"/>
  <c r="S1790" i="9"/>
  <c r="S1791" i="9"/>
  <c r="S1792" i="9"/>
  <c r="S1793" i="9"/>
  <c r="S1794" i="9"/>
  <c r="S1795" i="9"/>
  <c r="S1796" i="9"/>
  <c r="S1797" i="9"/>
  <c r="S1798" i="9"/>
  <c r="S1799" i="9"/>
  <c r="S1800" i="9"/>
  <c r="S1801" i="9"/>
  <c r="S1802" i="9"/>
  <c r="S1803" i="9"/>
  <c r="S1804" i="9"/>
  <c r="S1805" i="9"/>
  <c r="S1806" i="9"/>
  <c r="S1807" i="9"/>
  <c r="S1808" i="9"/>
  <c r="S1809" i="9"/>
  <c r="S1810" i="9"/>
  <c r="S1811" i="9"/>
  <c r="S1812" i="9"/>
  <c r="S1813" i="9"/>
  <c r="S1814" i="9"/>
  <c r="S1815" i="9"/>
  <c r="S1816" i="9"/>
  <c r="S1817" i="9"/>
  <c r="S1818" i="9"/>
  <c r="S1819" i="9"/>
  <c r="S1820" i="9"/>
  <c r="S1821" i="9"/>
  <c r="S1822" i="9"/>
  <c r="S1823" i="9"/>
  <c r="S1824" i="9"/>
  <c r="S1825" i="9"/>
  <c r="S1826" i="9"/>
  <c r="S1827" i="9"/>
  <c r="S1828" i="9"/>
  <c r="S1829" i="9"/>
  <c r="S1830" i="9"/>
  <c r="S1831" i="9"/>
  <c r="S1832" i="9"/>
  <c r="S1833" i="9"/>
  <c r="S1834" i="9"/>
  <c r="S1835" i="9"/>
  <c r="S1836" i="9"/>
  <c r="S1837" i="9"/>
  <c r="S1838" i="9"/>
  <c r="S1839" i="9"/>
  <c r="S1840" i="9"/>
  <c r="S1841" i="9"/>
  <c r="S1842" i="9"/>
  <c r="S1843" i="9"/>
  <c r="S1844" i="9"/>
  <c r="S1845" i="9"/>
  <c r="S1846" i="9"/>
  <c r="S1847" i="9"/>
  <c r="S1848" i="9"/>
  <c r="S1849" i="9"/>
  <c r="S1850" i="9"/>
  <c r="S1851" i="9"/>
  <c r="S1852" i="9"/>
  <c r="S1853" i="9"/>
  <c r="S1854" i="9"/>
  <c r="S1855" i="9"/>
  <c r="S1856" i="9"/>
  <c r="S1857" i="9"/>
  <c r="S1858" i="9"/>
  <c r="S1859" i="9"/>
  <c r="S1860" i="9"/>
  <c r="S1861" i="9"/>
  <c r="S1862" i="9"/>
  <c r="S1863" i="9"/>
  <c r="S1864" i="9"/>
  <c r="S1865" i="9"/>
  <c r="S1866" i="9"/>
  <c r="S1867" i="9"/>
  <c r="S1868" i="9"/>
  <c r="S1869" i="9"/>
  <c r="S1870" i="9"/>
  <c r="S1871" i="9"/>
  <c r="S1872" i="9"/>
  <c r="S1873" i="9"/>
  <c r="S1874" i="9"/>
  <c r="S1875" i="9"/>
  <c r="S1876" i="9"/>
  <c r="S1877" i="9"/>
  <c r="S1878" i="9"/>
  <c r="S1879" i="9"/>
  <c r="S1880" i="9"/>
  <c r="S1881" i="9"/>
  <c r="S1882" i="9"/>
  <c r="S1883" i="9"/>
  <c r="S1884" i="9"/>
  <c r="S1885" i="9"/>
  <c r="S1886" i="9"/>
  <c r="S1887" i="9"/>
  <c r="S1888" i="9"/>
  <c r="S1889" i="9"/>
  <c r="S1890" i="9"/>
  <c r="S1891" i="9"/>
  <c r="S1892" i="9"/>
  <c r="S1893" i="9"/>
  <c r="S1894" i="9"/>
  <c r="S1895" i="9"/>
  <c r="S1896" i="9"/>
  <c r="S1897" i="9"/>
  <c r="S1898" i="9"/>
  <c r="S1899" i="9"/>
  <c r="S1900" i="9"/>
  <c r="S1901" i="9"/>
  <c r="S1902" i="9"/>
  <c r="S1903" i="9"/>
  <c r="S1904" i="9"/>
  <c r="S1905" i="9"/>
  <c r="S1906" i="9"/>
  <c r="S1907" i="9"/>
  <c r="S1908" i="9"/>
  <c r="S1909" i="9"/>
  <c r="S1910" i="9"/>
  <c r="S1911" i="9"/>
  <c r="S1912" i="9"/>
  <c r="S1913" i="9"/>
  <c r="S1914" i="9"/>
  <c r="S1915" i="9"/>
  <c r="S1916" i="9"/>
  <c r="S1917" i="9"/>
  <c r="S1918" i="9"/>
  <c r="S1919" i="9"/>
  <c r="S1920" i="9"/>
  <c r="S1921" i="9"/>
  <c r="S1922" i="9"/>
  <c r="S1923" i="9"/>
  <c r="S1924" i="9"/>
  <c r="S1925" i="9"/>
  <c r="S1926" i="9"/>
  <c r="S1927" i="9"/>
  <c r="S1928" i="9"/>
  <c r="S1929" i="9"/>
  <c r="S1930" i="9"/>
  <c r="S1931" i="9"/>
  <c r="S1932" i="9"/>
  <c r="S1933" i="9"/>
  <c r="S1934" i="9"/>
  <c r="S1935" i="9"/>
  <c r="S1936" i="9"/>
  <c r="S1937" i="9"/>
  <c r="S1938" i="9"/>
  <c r="S1939" i="9"/>
  <c r="S1940" i="9"/>
  <c r="S1941" i="9"/>
  <c r="S1942" i="9"/>
  <c r="S1943" i="9"/>
  <c r="S1944" i="9"/>
  <c r="S1945" i="9"/>
  <c r="S1946" i="9"/>
  <c r="S1947" i="9"/>
  <c r="S1948" i="9"/>
  <c r="S1949" i="9"/>
  <c r="S1950" i="9"/>
  <c r="S1951" i="9"/>
  <c r="S1952" i="9"/>
  <c r="S1953" i="9"/>
  <c r="S1954" i="9"/>
  <c r="S1955" i="9"/>
  <c r="S1956" i="9"/>
  <c r="S1957" i="9"/>
  <c r="S1958" i="9"/>
  <c r="S1959" i="9"/>
  <c r="S1960" i="9"/>
  <c r="S1961" i="9"/>
  <c r="S1962" i="9"/>
  <c r="S1963" i="9"/>
  <c r="S1964" i="9"/>
  <c r="S1965" i="9"/>
  <c r="S1966" i="9"/>
  <c r="S1967" i="9"/>
  <c r="S1968" i="9"/>
  <c r="S1969" i="9"/>
  <c r="S1970" i="9"/>
  <c r="S1971" i="9"/>
  <c r="S1972" i="9"/>
  <c r="S1973" i="9"/>
  <c r="S1974" i="9"/>
  <c r="S1975" i="9"/>
  <c r="S1976" i="9"/>
  <c r="S1977" i="9"/>
  <c r="S1978" i="9"/>
  <c r="S1979" i="9"/>
  <c r="S1980" i="9"/>
  <c r="S1981" i="9"/>
  <c r="S1982" i="9"/>
  <c r="S1983" i="9"/>
  <c r="S1984" i="9"/>
  <c r="S1985" i="9"/>
  <c r="S1986" i="9"/>
  <c r="S1987" i="9"/>
  <c r="S1988" i="9"/>
  <c r="S1989" i="9"/>
  <c r="S1990" i="9"/>
  <c r="S1991" i="9"/>
  <c r="S1992" i="9"/>
  <c r="S1993" i="9"/>
  <c r="S1994" i="9"/>
  <c r="S1995" i="9"/>
  <c r="S1996" i="9"/>
  <c r="S1997" i="9"/>
  <c r="S1998" i="9"/>
  <c r="S1999" i="9"/>
  <c r="S2000" i="9"/>
  <c r="S2001" i="9"/>
  <c r="R2" i="9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203" i="9"/>
  <c r="R204" i="9"/>
  <c r="R205" i="9"/>
  <c r="R206" i="9"/>
  <c r="R207" i="9"/>
  <c r="R208" i="9"/>
  <c r="R209" i="9"/>
  <c r="R210" i="9"/>
  <c r="R211" i="9"/>
  <c r="R212" i="9"/>
  <c r="R213" i="9"/>
  <c r="R214" i="9"/>
  <c r="R215" i="9"/>
  <c r="R216" i="9"/>
  <c r="R217" i="9"/>
  <c r="R218" i="9"/>
  <c r="R219" i="9"/>
  <c r="R220" i="9"/>
  <c r="R221" i="9"/>
  <c r="R222" i="9"/>
  <c r="R223" i="9"/>
  <c r="R224" i="9"/>
  <c r="R225" i="9"/>
  <c r="R226" i="9"/>
  <c r="R227" i="9"/>
  <c r="R228" i="9"/>
  <c r="R229" i="9"/>
  <c r="R230" i="9"/>
  <c r="R231" i="9"/>
  <c r="R232" i="9"/>
  <c r="R233" i="9"/>
  <c r="R234" i="9"/>
  <c r="R235" i="9"/>
  <c r="R236" i="9"/>
  <c r="R237" i="9"/>
  <c r="R238" i="9"/>
  <c r="R239" i="9"/>
  <c r="R240" i="9"/>
  <c r="R241" i="9"/>
  <c r="R242" i="9"/>
  <c r="R243" i="9"/>
  <c r="R244" i="9"/>
  <c r="R245" i="9"/>
  <c r="R246" i="9"/>
  <c r="R247" i="9"/>
  <c r="R248" i="9"/>
  <c r="R249" i="9"/>
  <c r="R250" i="9"/>
  <c r="R251" i="9"/>
  <c r="R252" i="9"/>
  <c r="R253" i="9"/>
  <c r="R254" i="9"/>
  <c r="R255" i="9"/>
  <c r="R256" i="9"/>
  <c r="R257" i="9"/>
  <c r="R258" i="9"/>
  <c r="R259" i="9"/>
  <c r="R260" i="9"/>
  <c r="R261" i="9"/>
  <c r="R262" i="9"/>
  <c r="R263" i="9"/>
  <c r="R264" i="9"/>
  <c r="R265" i="9"/>
  <c r="R266" i="9"/>
  <c r="R267" i="9"/>
  <c r="R268" i="9"/>
  <c r="R269" i="9"/>
  <c r="R270" i="9"/>
  <c r="R271" i="9"/>
  <c r="R272" i="9"/>
  <c r="R273" i="9"/>
  <c r="R274" i="9"/>
  <c r="R275" i="9"/>
  <c r="R276" i="9"/>
  <c r="R277" i="9"/>
  <c r="R278" i="9"/>
  <c r="R279" i="9"/>
  <c r="R280" i="9"/>
  <c r="R281" i="9"/>
  <c r="R282" i="9"/>
  <c r="R283" i="9"/>
  <c r="R284" i="9"/>
  <c r="R285" i="9"/>
  <c r="R286" i="9"/>
  <c r="R287" i="9"/>
  <c r="R288" i="9"/>
  <c r="R289" i="9"/>
  <c r="R290" i="9"/>
  <c r="R291" i="9"/>
  <c r="R292" i="9"/>
  <c r="R293" i="9"/>
  <c r="R294" i="9"/>
  <c r="R295" i="9"/>
  <c r="R296" i="9"/>
  <c r="R297" i="9"/>
  <c r="R298" i="9"/>
  <c r="R299" i="9"/>
  <c r="R300" i="9"/>
  <c r="R301" i="9"/>
  <c r="R302" i="9"/>
  <c r="R303" i="9"/>
  <c r="R304" i="9"/>
  <c r="R305" i="9"/>
  <c r="R306" i="9"/>
  <c r="R307" i="9"/>
  <c r="R308" i="9"/>
  <c r="R309" i="9"/>
  <c r="R310" i="9"/>
  <c r="R311" i="9"/>
  <c r="R312" i="9"/>
  <c r="R313" i="9"/>
  <c r="R314" i="9"/>
  <c r="R315" i="9"/>
  <c r="R316" i="9"/>
  <c r="R317" i="9"/>
  <c r="R318" i="9"/>
  <c r="R319" i="9"/>
  <c r="R320" i="9"/>
  <c r="R321" i="9"/>
  <c r="R322" i="9"/>
  <c r="R323" i="9"/>
  <c r="R324" i="9"/>
  <c r="R325" i="9"/>
  <c r="R326" i="9"/>
  <c r="R327" i="9"/>
  <c r="R328" i="9"/>
  <c r="R329" i="9"/>
  <c r="R330" i="9"/>
  <c r="R331" i="9"/>
  <c r="R332" i="9"/>
  <c r="R333" i="9"/>
  <c r="R334" i="9"/>
  <c r="R335" i="9"/>
  <c r="R336" i="9"/>
  <c r="R337" i="9"/>
  <c r="R338" i="9"/>
  <c r="R339" i="9"/>
  <c r="R340" i="9"/>
  <c r="R341" i="9"/>
  <c r="R342" i="9"/>
  <c r="R343" i="9"/>
  <c r="R344" i="9"/>
  <c r="R345" i="9"/>
  <c r="R346" i="9"/>
  <c r="R347" i="9"/>
  <c r="R348" i="9"/>
  <c r="R349" i="9"/>
  <c r="R350" i="9"/>
  <c r="R351" i="9"/>
  <c r="R352" i="9"/>
  <c r="R353" i="9"/>
  <c r="R354" i="9"/>
  <c r="R355" i="9"/>
  <c r="R356" i="9"/>
  <c r="R357" i="9"/>
  <c r="R358" i="9"/>
  <c r="R359" i="9"/>
  <c r="R360" i="9"/>
  <c r="R361" i="9"/>
  <c r="R362" i="9"/>
  <c r="R363" i="9"/>
  <c r="R364" i="9"/>
  <c r="R365" i="9"/>
  <c r="R366" i="9"/>
  <c r="R367" i="9"/>
  <c r="R368" i="9"/>
  <c r="R369" i="9"/>
  <c r="R370" i="9"/>
  <c r="R371" i="9"/>
  <c r="R372" i="9"/>
  <c r="R373" i="9"/>
  <c r="R374" i="9"/>
  <c r="R375" i="9"/>
  <c r="R376" i="9"/>
  <c r="R377" i="9"/>
  <c r="R378" i="9"/>
  <c r="R379" i="9"/>
  <c r="R380" i="9"/>
  <c r="R381" i="9"/>
  <c r="R382" i="9"/>
  <c r="R383" i="9"/>
  <c r="R384" i="9"/>
  <c r="R385" i="9"/>
  <c r="R386" i="9"/>
  <c r="R387" i="9"/>
  <c r="R388" i="9"/>
  <c r="R389" i="9"/>
  <c r="R390" i="9"/>
  <c r="R391" i="9"/>
  <c r="R392" i="9"/>
  <c r="R393" i="9"/>
  <c r="R394" i="9"/>
  <c r="R395" i="9"/>
  <c r="R396" i="9"/>
  <c r="R397" i="9"/>
  <c r="R398" i="9"/>
  <c r="R399" i="9"/>
  <c r="R400" i="9"/>
  <c r="R401" i="9"/>
  <c r="R402" i="9"/>
  <c r="R403" i="9"/>
  <c r="R404" i="9"/>
  <c r="R405" i="9"/>
  <c r="R406" i="9"/>
  <c r="R407" i="9"/>
  <c r="R408" i="9"/>
  <c r="R409" i="9"/>
  <c r="R410" i="9"/>
  <c r="R411" i="9"/>
  <c r="R412" i="9"/>
  <c r="R413" i="9"/>
  <c r="R414" i="9"/>
  <c r="R415" i="9"/>
  <c r="R416" i="9"/>
  <c r="R417" i="9"/>
  <c r="R418" i="9"/>
  <c r="R419" i="9"/>
  <c r="R420" i="9"/>
  <c r="R421" i="9"/>
  <c r="R422" i="9"/>
  <c r="R423" i="9"/>
  <c r="R424" i="9"/>
  <c r="R425" i="9"/>
  <c r="R426" i="9"/>
  <c r="R427" i="9"/>
  <c r="R428" i="9"/>
  <c r="R429" i="9"/>
  <c r="R430" i="9"/>
  <c r="R431" i="9"/>
  <c r="R432" i="9"/>
  <c r="R433" i="9"/>
  <c r="R434" i="9"/>
  <c r="R435" i="9"/>
  <c r="R436" i="9"/>
  <c r="R437" i="9"/>
  <c r="R438" i="9"/>
  <c r="R439" i="9"/>
  <c r="R440" i="9"/>
  <c r="R441" i="9"/>
  <c r="R442" i="9"/>
  <c r="R443" i="9"/>
  <c r="R444" i="9"/>
  <c r="R445" i="9"/>
  <c r="R446" i="9"/>
  <c r="R447" i="9"/>
  <c r="R448" i="9"/>
  <c r="R449" i="9"/>
  <c r="R450" i="9"/>
  <c r="R451" i="9"/>
  <c r="R452" i="9"/>
  <c r="R453" i="9"/>
  <c r="R454" i="9"/>
  <c r="R455" i="9"/>
  <c r="R456" i="9"/>
  <c r="R457" i="9"/>
  <c r="R458" i="9"/>
  <c r="R459" i="9"/>
  <c r="R460" i="9"/>
  <c r="R461" i="9"/>
  <c r="R462" i="9"/>
  <c r="R463" i="9"/>
  <c r="R464" i="9"/>
  <c r="R465" i="9"/>
  <c r="R466" i="9"/>
  <c r="R467" i="9"/>
  <c r="R468" i="9"/>
  <c r="R469" i="9"/>
  <c r="R470" i="9"/>
  <c r="R471" i="9"/>
  <c r="R472" i="9"/>
  <c r="R473" i="9"/>
  <c r="R474" i="9"/>
  <c r="R475" i="9"/>
  <c r="R476" i="9"/>
  <c r="R477" i="9"/>
  <c r="R478" i="9"/>
  <c r="R479" i="9"/>
  <c r="R480" i="9"/>
  <c r="R481" i="9"/>
  <c r="R482" i="9"/>
  <c r="R483" i="9"/>
  <c r="R484" i="9"/>
  <c r="R485" i="9"/>
  <c r="R486" i="9"/>
  <c r="R487" i="9"/>
  <c r="R488" i="9"/>
  <c r="R489" i="9"/>
  <c r="R490" i="9"/>
  <c r="R491" i="9"/>
  <c r="R492" i="9"/>
  <c r="R493" i="9"/>
  <c r="R494" i="9"/>
  <c r="R495" i="9"/>
  <c r="R496" i="9"/>
  <c r="R497" i="9"/>
  <c r="R498" i="9"/>
  <c r="R499" i="9"/>
  <c r="R500" i="9"/>
  <c r="R501" i="9"/>
  <c r="R502" i="9"/>
  <c r="R503" i="9"/>
  <c r="R504" i="9"/>
  <c r="R505" i="9"/>
  <c r="R506" i="9"/>
  <c r="R507" i="9"/>
  <c r="R508" i="9"/>
  <c r="R509" i="9"/>
  <c r="R510" i="9"/>
  <c r="R511" i="9"/>
  <c r="R512" i="9"/>
  <c r="R513" i="9"/>
  <c r="R514" i="9"/>
  <c r="R515" i="9"/>
  <c r="R516" i="9"/>
  <c r="R517" i="9"/>
  <c r="R518" i="9"/>
  <c r="R519" i="9"/>
  <c r="R520" i="9"/>
  <c r="R521" i="9"/>
  <c r="R522" i="9"/>
  <c r="R523" i="9"/>
  <c r="R524" i="9"/>
  <c r="R525" i="9"/>
  <c r="R526" i="9"/>
  <c r="R527" i="9"/>
  <c r="R528" i="9"/>
  <c r="R529" i="9"/>
  <c r="R530" i="9"/>
  <c r="R531" i="9"/>
  <c r="R532" i="9"/>
  <c r="R533" i="9"/>
  <c r="R534" i="9"/>
  <c r="R535" i="9"/>
  <c r="R536" i="9"/>
  <c r="R537" i="9"/>
  <c r="R538" i="9"/>
  <c r="R539" i="9"/>
  <c r="R540" i="9"/>
  <c r="R541" i="9"/>
  <c r="R542" i="9"/>
  <c r="R543" i="9"/>
  <c r="R544" i="9"/>
  <c r="R545" i="9"/>
  <c r="R546" i="9"/>
  <c r="R547" i="9"/>
  <c r="R548" i="9"/>
  <c r="R549" i="9"/>
  <c r="R550" i="9"/>
  <c r="R551" i="9"/>
  <c r="R552" i="9"/>
  <c r="R553" i="9"/>
  <c r="R554" i="9"/>
  <c r="R555" i="9"/>
  <c r="R556" i="9"/>
  <c r="R557" i="9"/>
  <c r="R558" i="9"/>
  <c r="R559" i="9"/>
  <c r="R560" i="9"/>
  <c r="R561" i="9"/>
  <c r="R562" i="9"/>
  <c r="R563" i="9"/>
  <c r="R564" i="9"/>
  <c r="R565" i="9"/>
  <c r="R566" i="9"/>
  <c r="R567" i="9"/>
  <c r="R568" i="9"/>
  <c r="R569" i="9"/>
  <c r="R570" i="9"/>
  <c r="R571" i="9"/>
  <c r="R572" i="9"/>
  <c r="R573" i="9"/>
  <c r="R574" i="9"/>
  <c r="R575" i="9"/>
  <c r="R576" i="9"/>
  <c r="R577" i="9"/>
  <c r="R578" i="9"/>
  <c r="R579" i="9"/>
  <c r="R580" i="9"/>
  <c r="R581" i="9"/>
  <c r="R582" i="9"/>
  <c r="R583" i="9"/>
  <c r="R584" i="9"/>
  <c r="R585" i="9"/>
  <c r="R586" i="9"/>
  <c r="R587" i="9"/>
  <c r="R588" i="9"/>
  <c r="R589" i="9"/>
  <c r="R590" i="9"/>
  <c r="R591" i="9"/>
  <c r="R592" i="9"/>
  <c r="R593" i="9"/>
  <c r="R594" i="9"/>
  <c r="R595" i="9"/>
  <c r="R596" i="9"/>
  <c r="R597" i="9"/>
  <c r="R598" i="9"/>
  <c r="R599" i="9"/>
  <c r="R600" i="9"/>
  <c r="R601" i="9"/>
  <c r="R602" i="9"/>
  <c r="R603" i="9"/>
  <c r="R604" i="9"/>
  <c r="R605" i="9"/>
  <c r="R606" i="9"/>
  <c r="R607" i="9"/>
  <c r="R608" i="9"/>
  <c r="R609" i="9"/>
  <c r="R610" i="9"/>
  <c r="R611" i="9"/>
  <c r="R612" i="9"/>
  <c r="R613" i="9"/>
  <c r="R614" i="9"/>
  <c r="R615" i="9"/>
  <c r="R616" i="9"/>
  <c r="R617" i="9"/>
  <c r="R618" i="9"/>
  <c r="R619" i="9"/>
  <c r="R620" i="9"/>
  <c r="R621" i="9"/>
  <c r="R622" i="9"/>
  <c r="R623" i="9"/>
  <c r="R624" i="9"/>
  <c r="R625" i="9"/>
  <c r="R626" i="9"/>
  <c r="R627" i="9"/>
  <c r="R628" i="9"/>
  <c r="R629" i="9"/>
  <c r="R630" i="9"/>
  <c r="R631" i="9"/>
  <c r="R632" i="9"/>
  <c r="R633" i="9"/>
  <c r="R634" i="9"/>
  <c r="R635" i="9"/>
  <c r="R636" i="9"/>
  <c r="R637" i="9"/>
  <c r="R638" i="9"/>
  <c r="R639" i="9"/>
  <c r="R640" i="9"/>
  <c r="R641" i="9"/>
  <c r="R642" i="9"/>
  <c r="R643" i="9"/>
  <c r="R644" i="9"/>
  <c r="R645" i="9"/>
  <c r="R646" i="9"/>
  <c r="R647" i="9"/>
  <c r="R648" i="9"/>
  <c r="R649" i="9"/>
  <c r="R650" i="9"/>
  <c r="R651" i="9"/>
  <c r="R652" i="9"/>
  <c r="R653" i="9"/>
  <c r="R654" i="9"/>
  <c r="R655" i="9"/>
  <c r="R656" i="9"/>
  <c r="R657" i="9"/>
  <c r="R658" i="9"/>
  <c r="R659" i="9"/>
  <c r="R660" i="9"/>
  <c r="R661" i="9"/>
  <c r="R662" i="9"/>
  <c r="R663" i="9"/>
  <c r="R664" i="9"/>
  <c r="R665" i="9"/>
  <c r="R666" i="9"/>
  <c r="R667" i="9"/>
  <c r="R668" i="9"/>
  <c r="R669" i="9"/>
  <c r="R670" i="9"/>
  <c r="R671" i="9"/>
  <c r="R672" i="9"/>
  <c r="R673" i="9"/>
  <c r="R674" i="9"/>
  <c r="R675" i="9"/>
  <c r="R676" i="9"/>
  <c r="R677" i="9"/>
  <c r="R678" i="9"/>
  <c r="R679" i="9"/>
  <c r="R680" i="9"/>
  <c r="R681" i="9"/>
  <c r="R682" i="9"/>
  <c r="R683" i="9"/>
  <c r="R684" i="9"/>
  <c r="R685" i="9"/>
  <c r="R686" i="9"/>
  <c r="R687" i="9"/>
  <c r="R688" i="9"/>
  <c r="R689" i="9"/>
  <c r="R690" i="9"/>
  <c r="R691" i="9"/>
  <c r="R692" i="9"/>
  <c r="R693" i="9"/>
  <c r="R694" i="9"/>
  <c r="R695" i="9"/>
  <c r="R696" i="9"/>
  <c r="R697" i="9"/>
  <c r="R698" i="9"/>
  <c r="R699" i="9"/>
  <c r="R700" i="9"/>
  <c r="R701" i="9"/>
  <c r="R702" i="9"/>
  <c r="R703" i="9"/>
  <c r="R704" i="9"/>
  <c r="R705" i="9"/>
  <c r="R706" i="9"/>
  <c r="R707" i="9"/>
  <c r="R708" i="9"/>
  <c r="R709" i="9"/>
  <c r="R710" i="9"/>
  <c r="R711" i="9"/>
  <c r="R712" i="9"/>
  <c r="R713" i="9"/>
  <c r="R714" i="9"/>
  <c r="R715" i="9"/>
  <c r="R716" i="9"/>
  <c r="R717" i="9"/>
  <c r="R718" i="9"/>
  <c r="R719" i="9"/>
  <c r="R720" i="9"/>
  <c r="R721" i="9"/>
  <c r="R722" i="9"/>
  <c r="R723" i="9"/>
  <c r="R724" i="9"/>
  <c r="R725" i="9"/>
  <c r="R726" i="9"/>
  <c r="R727" i="9"/>
  <c r="R728" i="9"/>
  <c r="R729" i="9"/>
  <c r="R730" i="9"/>
  <c r="R731" i="9"/>
  <c r="R732" i="9"/>
  <c r="R733" i="9"/>
  <c r="R734" i="9"/>
  <c r="R735" i="9"/>
  <c r="R736" i="9"/>
  <c r="R737" i="9"/>
  <c r="R738" i="9"/>
  <c r="R739" i="9"/>
  <c r="R740" i="9"/>
  <c r="R741" i="9"/>
  <c r="R742" i="9"/>
  <c r="R743" i="9"/>
  <c r="R744" i="9"/>
  <c r="R745" i="9"/>
  <c r="R746" i="9"/>
  <c r="R747" i="9"/>
  <c r="R748" i="9"/>
  <c r="R749" i="9"/>
  <c r="R750" i="9"/>
  <c r="R751" i="9"/>
  <c r="R752" i="9"/>
  <c r="R753" i="9"/>
  <c r="R754" i="9"/>
  <c r="R755" i="9"/>
  <c r="R756" i="9"/>
  <c r="R757" i="9"/>
  <c r="R758" i="9"/>
  <c r="R759" i="9"/>
  <c r="R760" i="9"/>
  <c r="R761" i="9"/>
  <c r="R762" i="9"/>
  <c r="R763" i="9"/>
  <c r="R764" i="9"/>
  <c r="R765" i="9"/>
  <c r="R766" i="9"/>
  <c r="R767" i="9"/>
  <c r="R768" i="9"/>
  <c r="R769" i="9"/>
  <c r="R770" i="9"/>
  <c r="R771" i="9"/>
  <c r="R772" i="9"/>
  <c r="R773" i="9"/>
  <c r="R774" i="9"/>
  <c r="R775" i="9"/>
  <c r="R776" i="9"/>
  <c r="R777" i="9"/>
  <c r="R778" i="9"/>
  <c r="R779" i="9"/>
  <c r="R780" i="9"/>
  <c r="R781" i="9"/>
  <c r="R782" i="9"/>
  <c r="R783" i="9"/>
  <c r="R784" i="9"/>
  <c r="R785" i="9"/>
  <c r="R786" i="9"/>
  <c r="R787" i="9"/>
  <c r="R788" i="9"/>
  <c r="R789" i="9"/>
  <c r="R790" i="9"/>
  <c r="R791" i="9"/>
  <c r="R792" i="9"/>
  <c r="R793" i="9"/>
  <c r="R794" i="9"/>
  <c r="R795" i="9"/>
  <c r="R796" i="9"/>
  <c r="R797" i="9"/>
  <c r="R798" i="9"/>
  <c r="R799" i="9"/>
  <c r="R800" i="9"/>
  <c r="R801" i="9"/>
  <c r="R802" i="9"/>
  <c r="R803" i="9"/>
  <c r="R804" i="9"/>
  <c r="R805" i="9"/>
  <c r="R806" i="9"/>
  <c r="R807" i="9"/>
  <c r="R808" i="9"/>
  <c r="R809" i="9"/>
  <c r="R810" i="9"/>
  <c r="R811" i="9"/>
  <c r="R812" i="9"/>
  <c r="R813" i="9"/>
  <c r="R814" i="9"/>
  <c r="R815" i="9"/>
  <c r="R816" i="9"/>
  <c r="R817" i="9"/>
  <c r="R818" i="9"/>
  <c r="R819" i="9"/>
  <c r="R820" i="9"/>
  <c r="R821" i="9"/>
  <c r="R822" i="9"/>
  <c r="R823" i="9"/>
  <c r="R824" i="9"/>
  <c r="R825" i="9"/>
  <c r="R826" i="9"/>
  <c r="R827" i="9"/>
  <c r="R828" i="9"/>
  <c r="R829" i="9"/>
  <c r="R830" i="9"/>
  <c r="R831" i="9"/>
  <c r="R832" i="9"/>
  <c r="R833" i="9"/>
  <c r="R834" i="9"/>
  <c r="R835" i="9"/>
  <c r="R836" i="9"/>
  <c r="R837" i="9"/>
  <c r="R838" i="9"/>
  <c r="R839" i="9"/>
  <c r="R840" i="9"/>
  <c r="R841" i="9"/>
  <c r="R842" i="9"/>
  <c r="R843" i="9"/>
  <c r="R844" i="9"/>
  <c r="R845" i="9"/>
  <c r="R846" i="9"/>
  <c r="R847" i="9"/>
  <c r="R848" i="9"/>
  <c r="R849" i="9"/>
  <c r="R850" i="9"/>
  <c r="R851" i="9"/>
  <c r="R852" i="9"/>
  <c r="R853" i="9"/>
  <c r="R854" i="9"/>
  <c r="R855" i="9"/>
  <c r="R856" i="9"/>
  <c r="R857" i="9"/>
  <c r="R858" i="9"/>
  <c r="R859" i="9"/>
  <c r="R860" i="9"/>
  <c r="R861" i="9"/>
  <c r="R862" i="9"/>
  <c r="R863" i="9"/>
  <c r="R864" i="9"/>
  <c r="R865" i="9"/>
  <c r="R866" i="9"/>
  <c r="R867" i="9"/>
  <c r="R868" i="9"/>
  <c r="R869" i="9"/>
  <c r="R870" i="9"/>
  <c r="R871" i="9"/>
  <c r="R872" i="9"/>
  <c r="R873" i="9"/>
  <c r="R874" i="9"/>
  <c r="R875" i="9"/>
  <c r="R876" i="9"/>
  <c r="R877" i="9"/>
  <c r="R878" i="9"/>
  <c r="R879" i="9"/>
  <c r="R880" i="9"/>
  <c r="R881" i="9"/>
  <c r="R882" i="9"/>
  <c r="R883" i="9"/>
  <c r="R884" i="9"/>
  <c r="R885" i="9"/>
  <c r="R886" i="9"/>
  <c r="R887" i="9"/>
  <c r="R888" i="9"/>
  <c r="R889" i="9"/>
  <c r="R890" i="9"/>
  <c r="R891" i="9"/>
  <c r="R892" i="9"/>
  <c r="R893" i="9"/>
  <c r="R894" i="9"/>
  <c r="R895" i="9"/>
  <c r="R896" i="9"/>
  <c r="R897" i="9"/>
  <c r="R898" i="9"/>
  <c r="R899" i="9"/>
  <c r="R900" i="9"/>
  <c r="R901" i="9"/>
  <c r="R902" i="9"/>
  <c r="R903" i="9"/>
  <c r="R904" i="9"/>
  <c r="R905" i="9"/>
  <c r="R906" i="9"/>
  <c r="R907" i="9"/>
  <c r="R908" i="9"/>
  <c r="R909" i="9"/>
  <c r="R910" i="9"/>
  <c r="R911" i="9"/>
  <c r="R912" i="9"/>
  <c r="R913" i="9"/>
  <c r="R914" i="9"/>
  <c r="R915" i="9"/>
  <c r="R916" i="9"/>
  <c r="R917" i="9"/>
  <c r="R918" i="9"/>
  <c r="R919" i="9"/>
  <c r="R920" i="9"/>
  <c r="R921" i="9"/>
  <c r="R922" i="9"/>
  <c r="R923" i="9"/>
  <c r="R924" i="9"/>
  <c r="R925" i="9"/>
  <c r="R926" i="9"/>
  <c r="R927" i="9"/>
  <c r="R928" i="9"/>
  <c r="R929" i="9"/>
  <c r="R930" i="9"/>
  <c r="R931" i="9"/>
  <c r="R932" i="9"/>
  <c r="R933" i="9"/>
  <c r="R934" i="9"/>
  <c r="R935" i="9"/>
  <c r="R936" i="9"/>
  <c r="R937" i="9"/>
  <c r="R938" i="9"/>
  <c r="R939" i="9"/>
  <c r="R940" i="9"/>
  <c r="R941" i="9"/>
  <c r="R942" i="9"/>
  <c r="R943" i="9"/>
  <c r="R944" i="9"/>
  <c r="R945" i="9"/>
  <c r="R946" i="9"/>
  <c r="R947" i="9"/>
  <c r="R948" i="9"/>
  <c r="R949" i="9"/>
  <c r="R950" i="9"/>
  <c r="R951" i="9"/>
  <c r="R952" i="9"/>
  <c r="R953" i="9"/>
  <c r="R954" i="9"/>
  <c r="R955" i="9"/>
  <c r="R956" i="9"/>
  <c r="R957" i="9"/>
  <c r="R958" i="9"/>
  <c r="R959" i="9"/>
  <c r="R960" i="9"/>
  <c r="R961" i="9"/>
  <c r="R962" i="9"/>
  <c r="R963" i="9"/>
  <c r="R964" i="9"/>
  <c r="R965" i="9"/>
  <c r="R966" i="9"/>
  <c r="R967" i="9"/>
  <c r="R968" i="9"/>
  <c r="R969" i="9"/>
  <c r="R970" i="9"/>
  <c r="R971" i="9"/>
  <c r="R972" i="9"/>
  <c r="R973" i="9"/>
  <c r="R974" i="9"/>
  <c r="R975" i="9"/>
  <c r="R976" i="9"/>
  <c r="R977" i="9"/>
  <c r="R978" i="9"/>
  <c r="R979" i="9"/>
  <c r="R980" i="9"/>
  <c r="R981" i="9"/>
  <c r="R982" i="9"/>
  <c r="R983" i="9"/>
  <c r="R984" i="9"/>
  <c r="R985" i="9"/>
  <c r="R986" i="9"/>
  <c r="R987" i="9"/>
  <c r="R988" i="9"/>
  <c r="R989" i="9"/>
  <c r="R990" i="9"/>
  <c r="R991" i="9"/>
  <c r="R992" i="9"/>
  <c r="R993" i="9"/>
  <c r="R994" i="9"/>
  <c r="R995" i="9"/>
  <c r="R996" i="9"/>
  <c r="R997" i="9"/>
  <c r="R998" i="9"/>
  <c r="R999" i="9"/>
  <c r="R1000" i="9"/>
  <c r="R1001" i="9"/>
  <c r="R1002" i="9"/>
  <c r="R1003" i="9"/>
  <c r="R1004" i="9"/>
  <c r="R1005" i="9"/>
  <c r="R1006" i="9"/>
  <c r="R1007" i="9"/>
  <c r="R1008" i="9"/>
  <c r="R1009" i="9"/>
  <c r="R1010" i="9"/>
  <c r="R1011" i="9"/>
  <c r="R1012" i="9"/>
  <c r="R1013" i="9"/>
  <c r="R1014" i="9"/>
  <c r="R1015" i="9"/>
  <c r="R1016" i="9"/>
  <c r="R1017" i="9"/>
  <c r="R1018" i="9"/>
  <c r="R1019" i="9"/>
  <c r="R1020" i="9"/>
  <c r="R1021" i="9"/>
  <c r="R1022" i="9"/>
  <c r="R1023" i="9"/>
  <c r="R1024" i="9"/>
  <c r="R1025" i="9"/>
  <c r="R1026" i="9"/>
  <c r="R1027" i="9"/>
  <c r="R1028" i="9"/>
  <c r="R1029" i="9"/>
  <c r="R1030" i="9"/>
  <c r="R1031" i="9"/>
  <c r="R1032" i="9"/>
  <c r="R1033" i="9"/>
  <c r="R1034" i="9"/>
  <c r="R1035" i="9"/>
  <c r="R1036" i="9"/>
  <c r="R1037" i="9"/>
  <c r="R1038" i="9"/>
  <c r="R1039" i="9"/>
  <c r="R1040" i="9"/>
  <c r="R1041" i="9"/>
  <c r="R1042" i="9"/>
  <c r="R1043" i="9"/>
  <c r="R1044" i="9"/>
  <c r="R1045" i="9"/>
  <c r="R1046" i="9"/>
  <c r="R1047" i="9"/>
  <c r="R1048" i="9"/>
  <c r="R1049" i="9"/>
  <c r="R1050" i="9"/>
  <c r="R1051" i="9"/>
  <c r="R1052" i="9"/>
  <c r="R1053" i="9"/>
  <c r="R1054" i="9"/>
  <c r="R1055" i="9"/>
  <c r="R1056" i="9"/>
  <c r="R1057" i="9"/>
  <c r="R1058" i="9"/>
  <c r="R1059" i="9"/>
  <c r="R1060" i="9"/>
  <c r="R1061" i="9"/>
  <c r="R1062" i="9"/>
  <c r="R1063" i="9"/>
  <c r="R1064" i="9"/>
  <c r="R1065" i="9"/>
  <c r="R1066" i="9"/>
  <c r="R1067" i="9"/>
  <c r="R1068" i="9"/>
  <c r="R1069" i="9"/>
  <c r="R1070" i="9"/>
  <c r="R1071" i="9"/>
  <c r="R1072" i="9"/>
  <c r="R1073" i="9"/>
  <c r="R1074" i="9"/>
  <c r="R1075" i="9"/>
  <c r="R1076" i="9"/>
  <c r="R1077" i="9"/>
  <c r="R1078" i="9"/>
  <c r="R1079" i="9"/>
  <c r="R1080" i="9"/>
  <c r="R1081" i="9"/>
  <c r="R1082" i="9"/>
  <c r="R1083" i="9"/>
  <c r="R1084" i="9"/>
  <c r="R1085" i="9"/>
  <c r="R1086" i="9"/>
  <c r="R1087" i="9"/>
  <c r="R1088" i="9"/>
  <c r="R1089" i="9"/>
  <c r="R1090" i="9"/>
  <c r="R1091" i="9"/>
  <c r="R1092" i="9"/>
  <c r="R1093" i="9"/>
  <c r="R1094" i="9"/>
  <c r="R1095" i="9"/>
  <c r="R1096" i="9"/>
  <c r="R1097" i="9"/>
  <c r="R1098" i="9"/>
  <c r="R1099" i="9"/>
  <c r="R1100" i="9"/>
  <c r="R1101" i="9"/>
  <c r="R1102" i="9"/>
  <c r="R1103" i="9"/>
  <c r="R1104" i="9"/>
  <c r="R1105" i="9"/>
  <c r="R1106" i="9"/>
  <c r="R1107" i="9"/>
  <c r="R1108" i="9"/>
  <c r="R1109" i="9"/>
  <c r="R1110" i="9"/>
  <c r="R1111" i="9"/>
  <c r="R1112" i="9"/>
  <c r="R1113" i="9"/>
  <c r="R1114" i="9"/>
  <c r="R1115" i="9"/>
  <c r="R1116" i="9"/>
  <c r="R1117" i="9"/>
  <c r="R1118" i="9"/>
  <c r="R1119" i="9"/>
  <c r="R1120" i="9"/>
  <c r="R1121" i="9"/>
  <c r="R1122" i="9"/>
  <c r="R1123" i="9"/>
  <c r="R1124" i="9"/>
  <c r="R1125" i="9"/>
  <c r="R1126" i="9"/>
  <c r="R1127" i="9"/>
  <c r="R1128" i="9"/>
  <c r="R1129" i="9"/>
  <c r="R1130" i="9"/>
  <c r="R1131" i="9"/>
  <c r="R1132" i="9"/>
  <c r="R1133" i="9"/>
  <c r="R1134" i="9"/>
  <c r="R1135" i="9"/>
  <c r="R1136" i="9"/>
  <c r="R1137" i="9"/>
  <c r="R1138" i="9"/>
  <c r="R1139" i="9"/>
  <c r="R1140" i="9"/>
  <c r="R1141" i="9"/>
  <c r="R1142" i="9"/>
  <c r="R1143" i="9"/>
  <c r="R1144" i="9"/>
  <c r="R1145" i="9"/>
  <c r="R1146" i="9"/>
  <c r="R1147" i="9"/>
  <c r="R1148" i="9"/>
  <c r="R1149" i="9"/>
  <c r="R1150" i="9"/>
  <c r="R1151" i="9"/>
  <c r="R1152" i="9"/>
  <c r="R1153" i="9"/>
  <c r="R1154" i="9"/>
  <c r="R1155" i="9"/>
  <c r="R1156" i="9"/>
  <c r="R1157" i="9"/>
  <c r="R1158" i="9"/>
  <c r="R1159" i="9"/>
  <c r="R1160" i="9"/>
  <c r="R1161" i="9"/>
  <c r="R1162" i="9"/>
  <c r="R1163" i="9"/>
  <c r="R1164" i="9"/>
  <c r="R1165" i="9"/>
  <c r="R1166" i="9"/>
  <c r="R1167" i="9"/>
  <c r="R1168" i="9"/>
  <c r="R1169" i="9"/>
  <c r="R1170" i="9"/>
  <c r="R1171" i="9"/>
  <c r="R1172" i="9"/>
  <c r="R1173" i="9"/>
  <c r="R1174" i="9"/>
  <c r="R1175" i="9"/>
  <c r="R1176" i="9"/>
  <c r="R1177" i="9"/>
  <c r="R1178" i="9"/>
  <c r="R1179" i="9"/>
  <c r="R1180" i="9"/>
  <c r="R1181" i="9"/>
  <c r="R1182" i="9"/>
  <c r="R1183" i="9"/>
  <c r="R1184" i="9"/>
  <c r="R1185" i="9"/>
  <c r="R1186" i="9"/>
  <c r="R1187" i="9"/>
  <c r="R1188" i="9"/>
  <c r="R1189" i="9"/>
  <c r="R1190" i="9"/>
  <c r="R1191" i="9"/>
  <c r="R1192" i="9"/>
  <c r="R1193" i="9"/>
  <c r="R1194" i="9"/>
  <c r="R1195" i="9"/>
  <c r="R1196" i="9"/>
  <c r="R1197" i="9"/>
  <c r="R1198" i="9"/>
  <c r="R1199" i="9"/>
  <c r="R1200" i="9"/>
  <c r="R1201" i="9"/>
  <c r="R1202" i="9"/>
  <c r="R1203" i="9"/>
  <c r="R1204" i="9"/>
  <c r="R1205" i="9"/>
  <c r="R1206" i="9"/>
  <c r="R1207" i="9"/>
  <c r="R1208" i="9"/>
  <c r="R1209" i="9"/>
  <c r="R1210" i="9"/>
  <c r="R1211" i="9"/>
  <c r="R1212" i="9"/>
  <c r="R1213" i="9"/>
  <c r="R1214" i="9"/>
  <c r="R1215" i="9"/>
  <c r="R1216" i="9"/>
  <c r="R1217" i="9"/>
  <c r="R1218" i="9"/>
  <c r="R1219" i="9"/>
  <c r="R1220" i="9"/>
  <c r="R1221" i="9"/>
  <c r="R1222" i="9"/>
  <c r="R1223" i="9"/>
  <c r="R1224" i="9"/>
  <c r="R1225" i="9"/>
  <c r="R1226" i="9"/>
  <c r="R1227" i="9"/>
  <c r="R1228" i="9"/>
  <c r="R1229" i="9"/>
  <c r="R1230" i="9"/>
  <c r="R1231" i="9"/>
  <c r="R1232" i="9"/>
  <c r="R1233" i="9"/>
  <c r="R1234" i="9"/>
  <c r="R1235" i="9"/>
  <c r="R1236" i="9"/>
  <c r="R1237" i="9"/>
  <c r="R1238" i="9"/>
  <c r="R1239" i="9"/>
  <c r="R1240" i="9"/>
  <c r="R1241" i="9"/>
  <c r="R1242" i="9"/>
  <c r="R1243" i="9"/>
  <c r="R1244" i="9"/>
  <c r="R1245" i="9"/>
  <c r="R1246" i="9"/>
  <c r="R1247" i="9"/>
  <c r="R1248" i="9"/>
  <c r="R1249" i="9"/>
  <c r="R1250" i="9"/>
  <c r="R1251" i="9"/>
  <c r="R1252" i="9"/>
  <c r="R1253" i="9"/>
  <c r="R1254" i="9"/>
  <c r="R1255" i="9"/>
  <c r="R1256" i="9"/>
  <c r="R1257" i="9"/>
  <c r="R1258" i="9"/>
  <c r="R1259" i="9"/>
  <c r="R1260" i="9"/>
  <c r="R1261" i="9"/>
  <c r="R1262" i="9"/>
  <c r="R1263" i="9"/>
  <c r="R1264" i="9"/>
  <c r="R1265" i="9"/>
  <c r="R1266" i="9"/>
  <c r="R1267" i="9"/>
  <c r="R1268" i="9"/>
  <c r="R1269" i="9"/>
  <c r="R1270" i="9"/>
  <c r="R1271" i="9"/>
  <c r="R1272" i="9"/>
  <c r="R1273" i="9"/>
  <c r="R1274" i="9"/>
  <c r="R1275" i="9"/>
  <c r="R1276" i="9"/>
  <c r="R1277" i="9"/>
  <c r="R1278" i="9"/>
  <c r="R1279" i="9"/>
  <c r="R1280" i="9"/>
  <c r="R1281" i="9"/>
  <c r="R1282" i="9"/>
  <c r="R1283" i="9"/>
  <c r="R1284" i="9"/>
  <c r="R1285" i="9"/>
  <c r="R1286" i="9"/>
  <c r="R1287" i="9"/>
  <c r="R1288" i="9"/>
  <c r="R1289" i="9"/>
  <c r="R1290" i="9"/>
  <c r="R1291" i="9"/>
  <c r="R1292" i="9"/>
  <c r="R1293" i="9"/>
  <c r="R1294" i="9"/>
  <c r="R1295" i="9"/>
  <c r="R1296" i="9"/>
  <c r="R1297" i="9"/>
  <c r="R1298" i="9"/>
  <c r="R1299" i="9"/>
  <c r="R1300" i="9"/>
  <c r="R1301" i="9"/>
  <c r="R1302" i="9"/>
  <c r="R1303" i="9"/>
  <c r="R1304" i="9"/>
  <c r="R1305" i="9"/>
  <c r="R1306" i="9"/>
  <c r="R1307" i="9"/>
  <c r="R1308" i="9"/>
  <c r="R1309" i="9"/>
  <c r="R1310" i="9"/>
  <c r="R1311" i="9"/>
  <c r="R1312" i="9"/>
  <c r="R1313" i="9"/>
  <c r="R1314" i="9"/>
  <c r="R1315" i="9"/>
  <c r="R1316" i="9"/>
  <c r="R1317" i="9"/>
  <c r="R1318" i="9"/>
  <c r="R1319" i="9"/>
  <c r="R1320" i="9"/>
  <c r="R1321" i="9"/>
  <c r="R1322" i="9"/>
  <c r="R1323" i="9"/>
  <c r="R1324" i="9"/>
  <c r="R1325" i="9"/>
  <c r="R1326" i="9"/>
  <c r="R1327" i="9"/>
  <c r="R1328" i="9"/>
  <c r="R1329" i="9"/>
  <c r="R1330" i="9"/>
  <c r="R1331" i="9"/>
  <c r="R1332" i="9"/>
  <c r="R1333" i="9"/>
  <c r="R1334" i="9"/>
  <c r="R1335" i="9"/>
  <c r="R1336" i="9"/>
  <c r="R1337" i="9"/>
  <c r="R1338" i="9"/>
  <c r="R1339" i="9"/>
  <c r="R1340" i="9"/>
  <c r="R1341" i="9"/>
  <c r="R1342" i="9"/>
  <c r="R1343" i="9"/>
  <c r="R1344" i="9"/>
  <c r="R1345" i="9"/>
  <c r="R1346" i="9"/>
  <c r="R1347" i="9"/>
  <c r="R1348" i="9"/>
  <c r="R1349" i="9"/>
  <c r="R1350" i="9"/>
  <c r="R1351" i="9"/>
  <c r="R1352" i="9"/>
  <c r="R1353" i="9"/>
  <c r="R1354" i="9"/>
  <c r="R1355" i="9"/>
  <c r="R1356" i="9"/>
  <c r="R1357" i="9"/>
  <c r="R1358" i="9"/>
  <c r="R1359" i="9"/>
  <c r="R1360" i="9"/>
  <c r="R1361" i="9"/>
  <c r="R1362" i="9"/>
  <c r="R1363" i="9"/>
  <c r="R1364" i="9"/>
  <c r="R1365" i="9"/>
  <c r="R1366" i="9"/>
  <c r="R1367" i="9"/>
  <c r="R1368" i="9"/>
  <c r="R1369" i="9"/>
  <c r="R1370" i="9"/>
  <c r="R1371" i="9"/>
  <c r="R1372" i="9"/>
  <c r="R1373" i="9"/>
  <c r="R1374" i="9"/>
  <c r="R1375" i="9"/>
  <c r="R1376" i="9"/>
  <c r="R1377" i="9"/>
  <c r="R1378" i="9"/>
  <c r="R1379" i="9"/>
  <c r="R1380" i="9"/>
  <c r="R1381" i="9"/>
  <c r="R1382" i="9"/>
  <c r="R1383" i="9"/>
  <c r="R1384" i="9"/>
  <c r="R1385" i="9"/>
  <c r="R1386" i="9"/>
  <c r="R1387" i="9"/>
  <c r="R1388" i="9"/>
  <c r="R1389" i="9"/>
  <c r="R1390" i="9"/>
  <c r="R1391" i="9"/>
  <c r="R1392" i="9"/>
  <c r="R1393" i="9"/>
  <c r="R1394" i="9"/>
  <c r="R1395" i="9"/>
  <c r="R1396" i="9"/>
  <c r="R1397" i="9"/>
  <c r="R1398" i="9"/>
  <c r="R1399" i="9"/>
  <c r="R1400" i="9"/>
  <c r="R1401" i="9"/>
  <c r="R1402" i="9"/>
  <c r="R1403" i="9"/>
  <c r="R1404" i="9"/>
  <c r="R1405" i="9"/>
  <c r="R1406" i="9"/>
  <c r="R1407" i="9"/>
  <c r="R1408" i="9"/>
  <c r="R1409" i="9"/>
  <c r="R1410" i="9"/>
  <c r="R1411" i="9"/>
  <c r="R1412" i="9"/>
  <c r="R1413" i="9"/>
  <c r="R1414" i="9"/>
  <c r="R1415" i="9"/>
  <c r="R1416" i="9"/>
  <c r="R1417" i="9"/>
  <c r="R1418" i="9"/>
  <c r="R1419" i="9"/>
  <c r="R1420" i="9"/>
  <c r="R1421" i="9"/>
  <c r="R1422" i="9"/>
  <c r="R1423" i="9"/>
  <c r="R1424" i="9"/>
  <c r="R1425" i="9"/>
  <c r="R1426" i="9"/>
  <c r="R1427" i="9"/>
  <c r="R1428" i="9"/>
  <c r="R1429" i="9"/>
  <c r="R1430" i="9"/>
  <c r="R1431" i="9"/>
  <c r="R1432" i="9"/>
  <c r="R1433" i="9"/>
  <c r="R1434" i="9"/>
  <c r="R1435" i="9"/>
  <c r="R1436" i="9"/>
  <c r="R1437" i="9"/>
  <c r="R1438" i="9"/>
  <c r="R1439" i="9"/>
  <c r="R1440" i="9"/>
  <c r="R1441" i="9"/>
  <c r="R1442" i="9"/>
  <c r="R1443" i="9"/>
  <c r="R1444" i="9"/>
  <c r="R1445" i="9"/>
  <c r="R1446" i="9"/>
  <c r="R1447" i="9"/>
  <c r="R1448" i="9"/>
  <c r="R1449" i="9"/>
  <c r="R1450" i="9"/>
  <c r="R1451" i="9"/>
  <c r="R1452" i="9"/>
  <c r="R1453" i="9"/>
  <c r="R1454" i="9"/>
  <c r="R1455" i="9"/>
  <c r="R1456" i="9"/>
  <c r="R1457" i="9"/>
  <c r="R1458" i="9"/>
  <c r="R1459" i="9"/>
  <c r="R1460" i="9"/>
  <c r="R1461" i="9"/>
  <c r="R1462" i="9"/>
  <c r="R1463" i="9"/>
  <c r="R1464" i="9"/>
  <c r="R1465" i="9"/>
  <c r="R1466" i="9"/>
  <c r="R1467" i="9"/>
  <c r="R1468" i="9"/>
  <c r="R1469" i="9"/>
  <c r="R1470" i="9"/>
  <c r="R1471" i="9"/>
  <c r="R1472" i="9"/>
  <c r="R1473" i="9"/>
  <c r="R1474" i="9"/>
  <c r="R1475" i="9"/>
  <c r="R1476" i="9"/>
  <c r="R1477" i="9"/>
  <c r="R1478" i="9"/>
  <c r="R1479" i="9"/>
  <c r="R1480" i="9"/>
  <c r="R1481" i="9"/>
  <c r="R1482" i="9"/>
  <c r="R1483" i="9"/>
  <c r="R1484" i="9"/>
  <c r="R1485" i="9"/>
  <c r="R1486" i="9"/>
  <c r="R1487" i="9"/>
  <c r="R1488" i="9"/>
  <c r="R1489" i="9"/>
  <c r="R1490" i="9"/>
  <c r="R1491" i="9"/>
  <c r="R1492" i="9"/>
  <c r="R1493" i="9"/>
  <c r="R1494" i="9"/>
  <c r="R1495" i="9"/>
  <c r="R1496" i="9"/>
  <c r="R1497" i="9"/>
  <c r="R1498" i="9"/>
  <c r="R1499" i="9"/>
  <c r="R1500" i="9"/>
  <c r="R1501" i="9"/>
  <c r="R1502" i="9"/>
  <c r="R1503" i="9"/>
  <c r="R1504" i="9"/>
  <c r="R1505" i="9"/>
  <c r="R1506" i="9"/>
  <c r="R1507" i="9"/>
  <c r="R1508" i="9"/>
  <c r="R1509" i="9"/>
  <c r="R1510" i="9"/>
  <c r="R1511" i="9"/>
  <c r="R1512" i="9"/>
  <c r="R1513" i="9"/>
  <c r="R1514" i="9"/>
  <c r="R1515" i="9"/>
  <c r="R1516" i="9"/>
  <c r="R1517" i="9"/>
  <c r="R1518" i="9"/>
  <c r="R1519" i="9"/>
  <c r="R1520" i="9"/>
  <c r="R1521" i="9"/>
  <c r="R1522" i="9"/>
  <c r="R1523" i="9"/>
  <c r="R1524" i="9"/>
  <c r="R1525" i="9"/>
  <c r="R1526" i="9"/>
  <c r="R1527" i="9"/>
  <c r="R1528" i="9"/>
  <c r="R1529" i="9"/>
  <c r="R1530" i="9"/>
  <c r="R1531" i="9"/>
  <c r="R1532" i="9"/>
  <c r="R1533" i="9"/>
  <c r="R1534" i="9"/>
  <c r="R1535" i="9"/>
  <c r="R1536" i="9"/>
  <c r="R1537" i="9"/>
  <c r="R1538" i="9"/>
  <c r="R1539" i="9"/>
  <c r="R1540" i="9"/>
  <c r="R1541" i="9"/>
  <c r="R1542" i="9"/>
  <c r="R1543" i="9"/>
  <c r="R1544" i="9"/>
  <c r="R1545" i="9"/>
  <c r="R1546" i="9"/>
  <c r="R1547" i="9"/>
  <c r="R1548" i="9"/>
  <c r="R1549" i="9"/>
  <c r="R1550" i="9"/>
  <c r="R1551" i="9"/>
  <c r="R1552" i="9"/>
  <c r="R1553" i="9"/>
  <c r="R1554" i="9"/>
  <c r="R1555" i="9"/>
  <c r="R1556" i="9"/>
  <c r="R1557" i="9"/>
  <c r="R1558" i="9"/>
  <c r="R1559" i="9"/>
  <c r="R1560" i="9"/>
  <c r="R1561" i="9"/>
  <c r="R1562" i="9"/>
  <c r="R1563" i="9"/>
  <c r="R1564" i="9"/>
  <c r="R1565" i="9"/>
  <c r="R1566" i="9"/>
  <c r="R1567" i="9"/>
  <c r="R1568" i="9"/>
  <c r="R1569" i="9"/>
  <c r="R1570" i="9"/>
  <c r="R1571" i="9"/>
  <c r="R1572" i="9"/>
  <c r="R1573" i="9"/>
  <c r="R1574" i="9"/>
  <c r="R1575" i="9"/>
  <c r="R1576" i="9"/>
  <c r="R1577" i="9"/>
  <c r="R1578" i="9"/>
  <c r="R1579" i="9"/>
  <c r="R1580" i="9"/>
  <c r="R1581" i="9"/>
  <c r="R1582" i="9"/>
  <c r="R1583" i="9"/>
  <c r="R1584" i="9"/>
  <c r="R1585" i="9"/>
  <c r="R1586" i="9"/>
  <c r="R1587" i="9"/>
  <c r="R1588" i="9"/>
  <c r="R1589" i="9"/>
  <c r="R1590" i="9"/>
  <c r="R1591" i="9"/>
  <c r="R1592" i="9"/>
  <c r="R1593" i="9"/>
  <c r="R1594" i="9"/>
  <c r="R1595" i="9"/>
  <c r="R1596" i="9"/>
  <c r="R1597" i="9"/>
  <c r="R1598" i="9"/>
  <c r="R1599" i="9"/>
  <c r="R1600" i="9"/>
  <c r="R1601" i="9"/>
  <c r="R1602" i="9"/>
  <c r="R1603" i="9"/>
  <c r="R1604" i="9"/>
  <c r="R1605" i="9"/>
  <c r="R1606" i="9"/>
  <c r="R1607" i="9"/>
  <c r="R1608" i="9"/>
  <c r="R1609" i="9"/>
  <c r="R1610" i="9"/>
  <c r="R1611" i="9"/>
  <c r="R1612" i="9"/>
  <c r="R1613" i="9"/>
  <c r="R1614" i="9"/>
  <c r="R1615" i="9"/>
  <c r="R1616" i="9"/>
  <c r="R1617" i="9"/>
  <c r="R1618" i="9"/>
  <c r="R1619" i="9"/>
  <c r="R1620" i="9"/>
  <c r="R1621" i="9"/>
  <c r="R1622" i="9"/>
  <c r="R1623" i="9"/>
  <c r="R1624" i="9"/>
  <c r="R1625" i="9"/>
  <c r="R1626" i="9"/>
  <c r="R1627" i="9"/>
  <c r="R1628" i="9"/>
  <c r="R1629" i="9"/>
  <c r="R1630" i="9"/>
  <c r="R1631" i="9"/>
  <c r="R1632" i="9"/>
  <c r="R1633" i="9"/>
  <c r="R1634" i="9"/>
  <c r="R1635" i="9"/>
  <c r="R1636" i="9"/>
  <c r="R1637" i="9"/>
  <c r="R1638" i="9"/>
  <c r="R1639" i="9"/>
  <c r="R1640" i="9"/>
  <c r="R1641" i="9"/>
  <c r="R1642" i="9"/>
  <c r="R1643" i="9"/>
  <c r="R1644" i="9"/>
  <c r="R1645" i="9"/>
  <c r="R1646" i="9"/>
  <c r="R1647" i="9"/>
  <c r="R1648" i="9"/>
  <c r="R1649" i="9"/>
  <c r="R1650" i="9"/>
  <c r="R1651" i="9"/>
  <c r="R1652" i="9"/>
  <c r="R1653" i="9"/>
  <c r="R1654" i="9"/>
  <c r="R1655" i="9"/>
  <c r="R1656" i="9"/>
  <c r="R1657" i="9"/>
  <c r="R1658" i="9"/>
  <c r="R1659" i="9"/>
  <c r="R1660" i="9"/>
  <c r="R1661" i="9"/>
  <c r="R1662" i="9"/>
  <c r="R1663" i="9"/>
  <c r="R1664" i="9"/>
  <c r="R1665" i="9"/>
  <c r="R1666" i="9"/>
  <c r="R1667" i="9"/>
  <c r="R1668" i="9"/>
  <c r="R1669" i="9"/>
  <c r="R1670" i="9"/>
  <c r="R1671" i="9"/>
  <c r="R1672" i="9"/>
  <c r="R1673" i="9"/>
  <c r="R1674" i="9"/>
  <c r="R1675" i="9"/>
  <c r="R1676" i="9"/>
  <c r="R1677" i="9"/>
  <c r="R1678" i="9"/>
  <c r="R1679" i="9"/>
  <c r="R1680" i="9"/>
  <c r="R1681" i="9"/>
  <c r="R1682" i="9"/>
  <c r="R1683" i="9"/>
  <c r="R1684" i="9"/>
  <c r="R1685" i="9"/>
  <c r="R1686" i="9"/>
  <c r="R1687" i="9"/>
  <c r="R1688" i="9"/>
  <c r="R1689" i="9"/>
  <c r="R1690" i="9"/>
  <c r="R1691" i="9"/>
  <c r="R1692" i="9"/>
  <c r="R1693" i="9"/>
  <c r="R1694" i="9"/>
  <c r="R1695" i="9"/>
  <c r="R1696" i="9"/>
  <c r="R1697" i="9"/>
  <c r="R1698" i="9"/>
  <c r="R1699" i="9"/>
  <c r="R1700" i="9"/>
  <c r="R1701" i="9"/>
  <c r="R1702" i="9"/>
  <c r="R1703" i="9"/>
  <c r="R1704" i="9"/>
  <c r="R1705" i="9"/>
  <c r="R1706" i="9"/>
  <c r="R1707" i="9"/>
  <c r="R1708" i="9"/>
  <c r="R1709" i="9"/>
  <c r="R1710" i="9"/>
  <c r="R1711" i="9"/>
  <c r="R1712" i="9"/>
  <c r="R1713" i="9"/>
  <c r="R1714" i="9"/>
  <c r="R1715" i="9"/>
  <c r="R1716" i="9"/>
  <c r="R1717" i="9"/>
  <c r="R1718" i="9"/>
  <c r="R1719" i="9"/>
  <c r="R1720" i="9"/>
  <c r="R1721" i="9"/>
  <c r="R1722" i="9"/>
  <c r="R1723" i="9"/>
  <c r="R1724" i="9"/>
  <c r="R1725" i="9"/>
  <c r="R1726" i="9"/>
  <c r="R1727" i="9"/>
  <c r="R1728" i="9"/>
  <c r="R1729" i="9"/>
  <c r="R1730" i="9"/>
  <c r="R1731" i="9"/>
  <c r="R1732" i="9"/>
  <c r="R1733" i="9"/>
  <c r="R1734" i="9"/>
  <c r="R1735" i="9"/>
  <c r="R1736" i="9"/>
  <c r="R1737" i="9"/>
  <c r="R1738" i="9"/>
  <c r="R1739" i="9"/>
  <c r="R1740" i="9"/>
  <c r="R1741" i="9"/>
  <c r="R1742" i="9"/>
  <c r="R1743" i="9"/>
  <c r="R1744" i="9"/>
  <c r="R1745" i="9"/>
  <c r="R1746" i="9"/>
  <c r="R1747" i="9"/>
  <c r="R1748" i="9"/>
  <c r="R1749" i="9"/>
  <c r="R1750" i="9"/>
  <c r="R1751" i="9"/>
  <c r="R1752" i="9"/>
  <c r="R1753" i="9"/>
  <c r="R1754" i="9"/>
  <c r="R1755" i="9"/>
  <c r="R1756" i="9"/>
  <c r="R1757" i="9"/>
  <c r="R1758" i="9"/>
  <c r="R1759" i="9"/>
  <c r="R1760" i="9"/>
  <c r="R1761" i="9"/>
  <c r="R1762" i="9"/>
  <c r="R1763" i="9"/>
  <c r="R1764" i="9"/>
  <c r="R1765" i="9"/>
  <c r="R1766" i="9"/>
  <c r="R1767" i="9"/>
  <c r="R1768" i="9"/>
  <c r="R1769" i="9"/>
  <c r="R1770" i="9"/>
  <c r="R1771" i="9"/>
  <c r="R1772" i="9"/>
  <c r="R1773" i="9"/>
  <c r="R1774" i="9"/>
  <c r="R1775" i="9"/>
  <c r="R1776" i="9"/>
  <c r="R1777" i="9"/>
  <c r="R1778" i="9"/>
  <c r="R1779" i="9"/>
  <c r="R1780" i="9"/>
  <c r="R1781" i="9"/>
  <c r="R1782" i="9"/>
  <c r="R1783" i="9"/>
  <c r="R1784" i="9"/>
  <c r="R1785" i="9"/>
  <c r="R1786" i="9"/>
  <c r="R1787" i="9"/>
  <c r="R1788" i="9"/>
  <c r="R1789" i="9"/>
  <c r="R1790" i="9"/>
  <c r="R1791" i="9"/>
  <c r="R1792" i="9"/>
  <c r="R1793" i="9"/>
  <c r="R1794" i="9"/>
  <c r="R1795" i="9"/>
  <c r="R1796" i="9"/>
  <c r="R1797" i="9"/>
  <c r="R1798" i="9"/>
  <c r="R1799" i="9"/>
  <c r="R1800" i="9"/>
  <c r="R1801" i="9"/>
  <c r="R1802" i="9"/>
  <c r="R1803" i="9"/>
  <c r="R1804" i="9"/>
  <c r="R1805" i="9"/>
  <c r="R1806" i="9"/>
  <c r="R1807" i="9"/>
  <c r="R1808" i="9"/>
  <c r="R1809" i="9"/>
  <c r="R1810" i="9"/>
  <c r="R1811" i="9"/>
  <c r="R1812" i="9"/>
  <c r="R1813" i="9"/>
  <c r="R1814" i="9"/>
  <c r="R1815" i="9"/>
  <c r="R1816" i="9"/>
  <c r="R1817" i="9"/>
  <c r="R1818" i="9"/>
  <c r="R1819" i="9"/>
  <c r="R1820" i="9"/>
  <c r="R1821" i="9"/>
  <c r="R1822" i="9"/>
  <c r="R1823" i="9"/>
  <c r="R1824" i="9"/>
  <c r="R1825" i="9"/>
  <c r="R1826" i="9"/>
  <c r="R1827" i="9"/>
  <c r="R1828" i="9"/>
  <c r="R1829" i="9"/>
  <c r="R1830" i="9"/>
  <c r="R1831" i="9"/>
  <c r="R1832" i="9"/>
  <c r="R1833" i="9"/>
  <c r="R1834" i="9"/>
  <c r="R1835" i="9"/>
  <c r="R1836" i="9"/>
  <c r="R1837" i="9"/>
  <c r="R1838" i="9"/>
  <c r="R1839" i="9"/>
  <c r="R1840" i="9"/>
  <c r="R1841" i="9"/>
  <c r="R1842" i="9"/>
  <c r="R1843" i="9"/>
  <c r="R1844" i="9"/>
  <c r="R1845" i="9"/>
  <c r="R1846" i="9"/>
  <c r="R1847" i="9"/>
  <c r="R1848" i="9"/>
  <c r="R1849" i="9"/>
  <c r="R1850" i="9"/>
  <c r="R1851" i="9"/>
  <c r="R1852" i="9"/>
  <c r="R1853" i="9"/>
  <c r="R1854" i="9"/>
  <c r="R1855" i="9"/>
  <c r="R1856" i="9"/>
  <c r="R1857" i="9"/>
  <c r="R1858" i="9"/>
  <c r="R1859" i="9"/>
  <c r="R1860" i="9"/>
  <c r="R1861" i="9"/>
  <c r="R1862" i="9"/>
  <c r="R1863" i="9"/>
  <c r="R1864" i="9"/>
  <c r="R1865" i="9"/>
  <c r="R1866" i="9"/>
  <c r="R1867" i="9"/>
  <c r="R1868" i="9"/>
  <c r="R1869" i="9"/>
  <c r="R1870" i="9"/>
  <c r="R1871" i="9"/>
  <c r="R1872" i="9"/>
  <c r="R1873" i="9"/>
  <c r="R1874" i="9"/>
  <c r="R1875" i="9"/>
  <c r="R1876" i="9"/>
  <c r="R1877" i="9"/>
  <c r="R1878" i="9"/>
  <c r="R1879" i="9"/>
  <c r="R1880" i="9"/>
  <c r="R1881" i="9"/>
  <c r="R1882" i="9"/>
  <c r="R1883" i="9"/>
  <c r="R1884" i="9"/>
  <c r="R1885" i="9"/>
  <c r="R1886" i="9"/>
  <c r="R1887" i="9"/>
  <c r="R1888" i="9"/>
  <c r="R1889" i="9"/>
  <c r="R1890" i="9"/>
  <c r="R1891" i="9"/>
  <c r="R1892" i="9"/>
  <c r="R1893" i="9"/>
  <c r="R1894" i="9"/>
  <c r="R1895" i="9"/>
  <c r="R1896" i="9"/>
  <c r="R1897" i="9"/>
  <c r="R1898" i="9"/>
  <c r="R1899" i="9"/>
  <c r="R1900" i="9"/>
  <c r="R1901" i="9"/>
  <c r="R1902" i="9"/>
  <c r="R1903" i="9"/>
  <c r="R1904" i="9"/>
  <c r="R1905" i="9"/>
  <c r="R1906" i="9"/>
  <c r="R1907" i="9"/>
  <c r="R1908" i="9"/>
  <c r="R1909" i="9"/>
  <c r="R1910" i="9"/>
  <c r="R1911" i="9"/>
  <c r="R1912" i="9"/>
  <c r="R1913" i="9"/>
  <c r="R1914" i="9"/>
  <c r="R1915" i="9"/>
  <c r="R1916" i="9"/>
  <c r="R1917" i="9"/>
  <c r="R1918" i="9"/>
  <c r="R1919" i="9"/>
  <c r="R1920" i="9"/>
  <c r="R1921" i="9"/>
  <c r="R1922" i="9"/>
  <c r="R1923" i="9"/>
  <c r="R1924" i="9"/>
  <c r="R1925" i="9"/>
  <c r="R1926" i="9"/>
  <c r="R1927" i="9"/>
  <c r="R1928" i="9"/>
  <c r="R1929" i="9"/>
  <c r="R1930" i="9"/>
  <c r="R1931" i="9"/>
  <c r="R1932" i="9"/>
  <c r="R1933" i="9"/>
  <c r="R1934" i="9"/>
  <c r="R1935" i="9"/>
  <c r="R1936" i="9"/>
  <c r="R1937" i="9"/>
  <c r="R1938" i="9"/>
  <c r="R1939" i="9"/>
  <c r="R1940" i="9"/>
  <c r="R1941" i="9"/>
  <c r="R1942" i="9"/>
  <c r="R1943" i="9"/>
  <c r="R1944" i="9"/>
  <c r="R1945" i="9"/>
  <c r="R1946" i="9"/>
  <c r="R1947" i="9"/>
  <c r="R1948" i="9"/>
  <c r="R1949" i="9"/>
  <c r="R1950" i="9"/>
  <c r="R1951" i="9"/>
  <c r="R1952" i="9"/>
  <c r="R1953" i="9"/>
  <c r="R1954" i="9"/>
  <c r="R1955" i="9"/>
  <c r="R1956" i="9"/>
  <c r="R1957" i="9"/>
  <c r="R1958" i="9"/>
  <c r="R1959" i="9"/>
  <c r="R1960" i="9"/>
  <c r="R1961" i="9"/>
  <c r="R1962" i="9"/>
  <c r="R1963" i="9"/>
  <c r="R1964" i="9"/>
  <c r="R1965" i="9"/>
  <c r="R1966" i="9"/>
  <c r="R1967" i="9"/>
  <c r="R1968" i="9"/>
  <c r="R1969" i="9"/>
  <c r="R1970" i="9"/>
  <c r="R1971" i="9"/>
  <c r="R1972" i="9"/>
  <c r="R1973" i="9"/>
  <c r="R1974" i="9"/>
  <c r="R1975" i="9"/>
  <c r="R1976" i="9"/>
  <c r="R1977" i="9"/>
  <c r="R1978" i="9"/>
  <c r="R1979" i="9"/>
  <c r="R1980" i="9"/>
  <c r="R1981" i="9"/>
  <c r="R1982" i="9"/>
  <c r="R1983" i="9"/>
  <c r="R1984" i="9"/>
  <c r="R1985" i="9"/>
  <c r="R1986" i="9"/>
  <c r="R1987" i="9"/>
  <c r="R1988" i="9"/>
  <c r="R1989" i="9"/>
  <c r="R1990" i="9"/>
  <c r="R1991" i="9"/>
  <c r="R1992" i="9"/>
  <c r="R1993" i="9"/>
  <c r="R1994" i="9"/>
  <c r="R1995" i="9"/>
  <c r="R1996" i="9"/>
  <c r="R1997" i="9"/>
  <c r="R1998" i="9"/>
  <c r="R1999" i="9"/>
  <c r="R2000" i="9"/>
  <c r="R2001" i="9"/>
  <c r="Q2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243" i="9"/>
  <c r="Q244" i="9"/>
  <c r="Q245" i="9"/>
  <c r="Q246" i="9"/>
  <c r="Q247" i="9"/>
  <c r="Q248" i="9"/>
  <c r="Q249" i="9"/>
  <c r="Q250" i="9"/>
  <c r="Q251" i="9"/>
  <c r="Q252" i="9"/>
  <c r="Q253" i="9"/>
  <c r="Q254" i="9"/>
  <c r="Q255" i="9"/>
  <c r="Q256" i="9"/>
  <c r="Q257" i="9"/>
  <c r="Q258" i="9"/>
  <c r="Q259" i="9"/>
  <c r="Q260" i="9"/>
  <c r="Q261" i="9"/>
  <c r="Q262" i="9"/>
  <c r="Q263" i="9"/>
  <c r="Q264" i="9"/>
  <c r="Q265" i="9"/>
  <c r="Q266" i="9"/>
  <c r="Q267" i="9"/>
  <c r="Q268" i="9"/>
  <c r="Q269" i="9"/>
  <c r="Q270" i="9"/>
  <c r="Q271" i="9"/>
  <c r="Q272" i="9"/>
  <c r="Q273" i="9"/>
  <c r="Q274" i="9"/>
  <c r="Q275" i="9"/>
  <c r="Q276" i="9"/>
  <c r="Q277" i="9"/>
  <c r="Q278" i="9"/>
  <c r="Q279" i="9"/>
  <c r="Q280" i="9"/>
  <c r="Q281" i="9"/>
  <c r="Q282" i="9"/>
  <c r="Q283" i="9"/>
  <c r="Q284" i="9"/>
  <c r="Q285" i="9"/>
  <c r="Q286" i="9"/>
  <c r="Q287" i="9"/>
  <c r="Q288" i="9"/>
  <c r="Q289" i="9"/>
  <c r="Q290" i="9"/>
  <c r="Q291" i="9"/>
  <c r="Q292" i="9"/>
  <c r="Q293" i="9"/>
  <c r="Q294" i="9"/>
  <c r="Q295" i="9"/>
  <c r="Q296" i="9"/>
  <c r="Q297" i="9"/>
  <c r="Q298" i="9"/>
  <c r="Q299" i="9"/>
  <c r="Q300" i="9"/>
  <c r="Q301" i="9"/>
  <c r="Q302" i="9"/>
  <c r="Q303" i="9"/>
  <c r="Q304" i="9"/>
  <c r="Q305" i="9"/>
  <c r="Q306" i="9"/>
  <c r="Q307" i="9"/>
  <c r="Q308" i="9"/>
  <c r="Q309" i="9"/>
  <c r="Q310" i="9"/>
  <c r="Q311" i="9"/>
  <c r="Q312" i="9"/>
  <c r="Q313" i="9"/>
  <c r="Q314" i="9"/>
  <c r="Q315" i="9"/>
  <c r="Q316" i="9"/>
  <c r="Q317" i="9"/>
  <c r="Q318" i="9"/>
  <c r="Q319" i="9"/>
  <c r="Q320" i="9"/>
  <c r="Q321" i="9"/>
  <c r="Q322" i="9"/>
  <c r="Q323" i="9"/>
  <c r="Q324" i="9"/>
  <c r="Q325" i="9"/>
  <c r="Q326" i="9"/>
  <c r="Q327" i="9"/>
  <c r="Q328" i="9"/>
  <c r="Q329" i="9"/>
  <c r="Q330" i="9"/>
  <c r="Q331" i="9"/>
  <c r="Q332" i="9"/>
  <c r="Q333" i="9"/>
  <c r="Q334" i="9"/>
  <c r="Q335" i="9"/>
  <c r="Q336" i="9"/>
  <c r="Q337" i="9"/>
  <c r="Q338" i="9"/>
  <c r="Q339" i="9"/>
  <c r="Q340" i="9"/>
  <c r="Q341" i="9"/>
  <c r="Q342" i="9"/>
  <c r="Q343" i="9"/>
  <c r="Q344" i="9"/>
  <c r="Q345" i="9"/>
  <c r="Q346" i="9"/>
  <c r="Q347" i="9"/>
  <c r="Q348" i="9"/>
  <c r="Q349" i="9"/>
  <c r="Q350" i="9"/>
  <c r="Q351" i="9"/>
  <c r="Q352" i="9"/>
  <c r="Q353" i="9"/>
  <c r="Q354" i="9"/>
  <c r="Q355" i="9"/>
  <c r="Q356" i="9"/>
  <c r="Q357" i="9"/>
  <c r="Q358" i="9"/>
  <c r="Q359" i="9"/>
  <c r="Q360" i="9"/>
  <c r="Q361" i="9"/>
  <c r="Q362" i="9"/>
  <c r="Q363" i="9"/>
  <c r="Q364" i="9"/>
  <c r="Q365" i="9"/>
  <c r="Q366" i="9"/>
  <c r="Q367" i="9"/>
  <c r="Q368" i="9"/>
  <c r="Q369" i="9"/>
  <c r="Q370" i="9"/>
  <c r="Q371" i="9"/>
  <c r="Q372" i="9"/>
  <c r="Q373" i="9"/>
  <c r="Q374" i="9"/>
  <c r="Q375" i="9"/>
  <c r="Q376" i="9"/>
  <c r="Q377" i="9"/>
  <c r="Q378" i="9"/>
  <c r="Q379" i="9"/>
  <c r="Q380" i="9"/>
  <c r="Q381" i="9"/>
  <c r="Q382" i="9"/>
  <c r="Q383" i="9"/>
  <c r="Q384" i="9"/>
  <c r="Q385" i="9"/>
  <c r="Q386" i="9"/>
  <c r="Q387" i="9"/>
  <c r="Q388" i="9"/>
  <c r="Q389" i="9"/>
  <c r="Q390" i="9"/>
  <c r="Q391" i="9"/>
  <c r="Q392" i="9"/>
  <c r="Q393" i="9"/>
  <c r="Q394" i="9"/>
  <c r="Q395" i="9"/>
  <c r="Q396" i="9"/>
  <c r="Q397" i="9"/>
  <c r="Q398" i="9"/>
  <c r="Q399" i="9"/>
  <c r="Q400" i="9"/>
  <c r="Q401" i="9"/>
  <c r="Q402" i="9"/>
  <c r="Q403" i="9"/>
  <c r="Q404" i="9"/>
  <c r="Q405" i="9"/>
  <c r="Q406" i="9"/>
  <c r="Q407" i="9"/>
  <c r="Q408" i="9"/>
  <c r="Q409" i="9"/>
  <c r="Q410" i="9"/>
  <c r="Q411" i="9"/>
  <c r="Q412" i="9"/>
  <c r="Q413" i="9"/>
  <c r="Q414" i="9"/>
  <c r="Q415" i="9"/>
  <c r="Q416" i="9"/>
  <c r="Q417" i="9"/>
  <c r="Q418" i="9"/>
  <c r="Q419" i="9"/>
  <c r="Q420" i="9"/>
  <c r="Q421" i="9"/>
  <c r="Q422" i="9"/>
  <c r="Q423" i="9"/>
  <c r="Q424" i="9"/>
  <c r="Q425" i="9"/>
  <c r="Q426" i="9"/>
  <c r="Q427" i="9"/>
  <c r="Q428" i="9"/>
  <c r="Q429" i="9"/>
  <c r="Q430" i="9"/>
  <c r="Q431" i="9"/>
  <c r="Q432" i="9"/>
  <c r="Q433" i="9"/>
  <c r="Q434" i="9"/>
  <c r="Q435" i="9"/>
  <c r="Q436" i="9"/>
  <c r="Q437" i="9"/>
  <c r="Q438" i="9"/>
  <c r="Q439" i="9"/>
  <c r="Q440" i="9"/>
  <c r="Q441" i="9"/>
  <c r="Q442" i="9"/>
  <c r="Q443" i="9"/>
  <c r="Q444" i="9"/>
  <c r="Q445" i="9"/>
  <c r="Q446" i="9"/>
  <c r="Q447" i="9"/>
  <c r="Q448" i="9"/>
  <c r="Q449" i="9"/>
  <c r="Q450" i="9"/>
  <c r="Q451" i="9"/>
  <c r="Q452" i="9"/>
  <c r="Q453" i="9"/>
  <c r="Q454" i="9"/>
  <c r="Q455" i="9"/>
  <c r="Q456" i="9"/>
  <c r="Q457" i="9"/>
  <c r="Q458" i="9"/>
  <c r="Q459" i="9"/>
  <c r="Q460" i="9"/>
  <c r="Q461" i="9"/>
  <c r="Q462" i="9"/>
  <c r="Q463" i="9"/>
  <c r="Q464" i="9"/>
  <c r="Q465" i="9"/>
  <c r="Q466" i="9"/>
  <c r="Q467" i="9"/>
  <c r="Q468" i="9"/>
  <c r="Q469" i="9"/>
  <c r="Q470" i="9"/>
  <c r="Q471" i="9"/>
  <c r="Q472" i="9"/>
  <c r="Q473" i="9"/>
  <c r="Q474" i="9"/>
  <c r="Q475" i="9"/>
  <c r="Q476" i="9"/>
  <c r="Q477" i="9"/>
  <c r="Q478" i="9"/>
  <c r="Q479" i="9"/>
  <c r="Q480" i="9"/>
  <c r="Q481" i="9"/>
  <c r="Q482" i="9"/>
  <c r="Q483" i="9"/>
  <c r="Q484" i="9"/>
  <c r="Q485" i="9"/>
  <c r="Q486" i="9"/>
  <c r="Q487" i="9"/>
  <c r="Q488" i="9"/>
  <c r="Q489" i="9"/>
  <c r="Q490" i="9"/>
  <c r="Q491" i="9"/>
  <c r="Q492" i="9"/>
  <c r="Q493" i="9"/>
  <c r="Q494" i="9"/>
  <c r="Q495" i="9"/>
  <c r="Q496" i="9"/>
  <c r="Q497" i="9"/>
  <c r="Q498" i="9"/>
  <c r="Q499" i="9"/>
  <c r="Q500" i="9"/>
  <c r="Q501" i="9"/>
  <c r="Q502" i="9"/>
  <c r="Q503" i="9"/>
  <c r="Q504" i="9"/>
  <c r="Q505" i="9"/>
  <c r="Q506" i="9"/>
  <c r="Q507" i="9"/>
  <c r="Q508" i="9"/>
  <c r="Q509" i="9"/>
  <c r="Q510" i="9"/>
  <c r="Q511" i="9"/>
  <c r="Q512" i="9"/>
  <c r="Q513" i="9"/>
  <c r="Q514" i="9"/>
  <c r="Q515" i="9"/>
  <c r="Q516" i="9"/>
  <c r="Q517" i="9"/>
  <c r="Q518" i="9"/>
  <c r="Q519" i="9"/>
  <c r="Q520" i="9"/>
  <c r="Q521" i="9"/>
  <c r="Q522" i="9"/>
  <c r="Q523" i="9"/>
  <c r="Q524" i="9"/>
  <c r="Q525" i="9"/>
  <c r="Q526" i="9"/>
  <c r="Q527" i="9"/>
  <c r="Q528" i="9"/>
  <c r="Q529" i="9"/>
  <c r="Q530" i="9"/>
  <c r="Q531" i="9"/>
  <c r="Q532" i="9"/>
  <c r="Q533" i="9"/>
  <c r="Q534" i="9"/>
  <c r="Q535" i="9"/>
  <c r="Q536" i="9"/>
  <c r="Q537" i="9"/>
  <c r="Q538" i="9"/>
  <c r="Q539" i="9"/>
  <c r="Q540" i="9"/>
  <c r="Q541" i="9"/>
  <c r="Q542" i="9"/>
  <c r="Q543" i="9"/>
  <c r="Q544" i="9"/>
  <c r="Q545" i="9"/>
  <c r="Q546" i="9"/>
  <c r="Q547" i="9"/>
  <c r="Q548" i="9"/>
  <c r="Q549" i="9"/>
  <c r="Q550" i="9"/>
  <c r="Q551" i="9"/>
  <c r="Q552" i="9"/>
  <c r="Q553" i="9"/>
  <c r="Q554" i="9"/>
  <c r="Q555" i="9"/>
  <c r="Q556" i="9"/>
  <c r="Q557" i="9"/>
  <c r="Q558" i="9"/>
  <c r="Q559" i="9"/>
  <c r="Q560" i="9"/>
  <c r="Q561" i="9"/>
  <c r="Q562" i="9"/>
  <c r="Q563" i="9"/>
  <c r="Q564" i="9"/>
  <c r="Q565" i="9"/>
  <c r="Q566" i="9"/>
  <c r="Q567" i="9"/>
  <c r="Q568" i="9"/>
  <c r="Q569" i="9"/>
  <c r="Q570" i="9"/>
  <c r="Q571" i="9"/>
  <c r="Q572" i="9"/>
  <c r="Q573" i="9"/>
  <c r="Q574" i="9"/>
  <c r="Q575" i="9"/>
  <c r="Q576" i="9"/>
  <c r="Q577" i="9"/>
  <c r="Q578" i="9"/>
  <c r="Q579" i="9"/>
  <c r="Q580" i="9"/>
  <c r="Q581" i="9"/>
  <c r="Q582" i="9"/>
  <c r="Q583" i="9"/>
  <c r="Q584" i="9"/>
  <c r="Q585" i="9"/>
  <c r="Q586" i="9"/>
  <c r="Q587" i="9"/>
  <c r="Q588" i="9"/>
  <c r="Q589" i="9"/>
  <c r="Q590" i="9"/>
  <c r="Q591" i="9"/>
  <c r="Q592" i="9"/>
  <c r="Q593" i="9"/>
  <c r="Q594" i="9"/>
  <c r="Q595" i="9"/>
  <c r="Q596" i="9"/>
  <c r="Q597" i="9"/>
  <c r="Q598" i="9"/>
  <c r="Q599" i="9"/>
  <c r="Q600" i="9"/>
  <c r="Q601" i="9"/>
  <c r="Q602" i="9"/>
  <c r="Q603" i="9"/>
  <c r="Q604" i="9"/>
  <c r="Q605" i="9"/>
  <c r="Q606" i="9"/>
  <c r="Q607" i="9"/>
  <c r="Q608" i="9"/>
  <c r="Q609" i="9"/>
  <c r="Q610" i="9"/>
  <c r="Q611" i="9"/>
  <c r="Q612" i="9"/>
  <c r="Q613" i="9"/>
  <c r="Q614" i="9"/>
  <c r="Q615" i="9"/>
  <c r="Q616" i="9"/>
  <c r="Q617" i="9"/>
  <c r="Q618" i="9"/>
  <c r="Q619" i="9"/>
  <c r="Q620" i="9"/>
  <c r="Q621" i="9"/>
  <c r="Q622" i="9"/>
  <c r="Q623" i="9"/>
  <c r="Q624" i="9"/>
  <c r="Q625" i="9"/>
  <c r="Q626" i="9"/>
  <c r="Q627" i="9"/>
  <c r="Q628" i="9"/>
  <c r="Q629" i="9"/>
  <c r="Q630" i="9"/>
  <c r="Q631" i="9"/>
  <c r="Q632" i="9"/>
  <c r="Q633" i="9"/>
  <c r="Q634" i="9"/>
  <c r="Q635" i="9"/>
  <c r="Q636" i="9"/>
  <c r="Q637" i="9"/>
  <c r="Q638" i="9"/>
  <c r="Q639" i="9"/>
  <c r="Q640" i="9"/>
  <c r="Q641" i="9"/>
  <c r="Q642" i="9"/>
  <c r="Q643" i="9"/>
  <c r="Q644" i="9"/>
  <c r="Q645" i="9"/>
  <c r="Q646" i="9"/>
  <c r="Q647" i="9"/>
  <c r="Q648" i="9"/>
  <c r="Q649" i="9"/>
  <c r="Q650" i="9"/>
  <c r="Q651" i="9"/>
  <c r="Q652" i="9"/>
  <c r="Q653" i="9"/>
  <c r="Q654" i="9"/>
  <c r="Q655" i="9"/>
  <c r="Q656" i="9"/>
  <c r="Q657" i="9"/>
  <c r="Q658" i="9"/>
  <c r="Q659" i="9"/>
  <c r="Q660" i="9"/>
  <c r="Q661" i="9"/>
  <c r="Q662" i="9"/>
  <c r="Q663" i="9"/>
  <c r="Q664" i="9"/>
  <c r="Q665" i="9"/>
  <c r="Q666" i="9"/>
  <c r="Q667" i="9"/>
  <c r="Q668" i="9"/>
  <c r="Q669" i="9"/>
  <c r="Q670" i="9"/>
  <c r="Q671" i="9"/>
  <c r="Q672" i="9"/>
  <c r="Q673" i="9"/>
  <c r="Q674" i="9"/>
  <c r="Q675" i="9"/>
  <c r="Q676" i="9"/>
  <c r="Q677" i="9"/>
  <c r="Q678" i="9"/>
  <c r="Q679" i="9"/>
  <c r="Q680" i="9"/>
  <c r="Q681" i="9"/>
  <c r="Q682" i="9"/>
  <c r="Q683" i="9"/>
  <c r="Q684" i="9"/>
  <c r="Q685" i="9"/>
  <c r="Q686" i="9"/>
  <c r="Q687" i="9"/>
  <c r="Q688" i="9"/>
  <c r="Q689" i="9"/>
  <c r="Q690" i="9"/>
  <c r="Q691" i="9"/>
  <c r="Q692" i="9"/>
  <c r="Q693" i="9"/>
  <c r="Q694" i="9"/>
  <c r="Q695" i="9"/>
  <c r="Q696" i="9"/>
  <c r="Q697" i="9"/>
  <c r="Q698" i="9"/>
  <c r="Q699" i="9"/>
  <c r="Q700" i="9"/>
  <c r="Q701" i="9"/>
  <c r="Q702" i="9"/>
  <c r="Q703" i="9"/>
  <c r="Q704" i="9"/>
  <c r="Q705" i="9"/>
  <c r="Q706" i="9"/>
  <c r="Q707" i="9"/>
  <c r="Q708" i="9"/>
  <c r="Q709" i="9"/>
  <c r="Q710" i="9"/>
  <c r="Q711" i="9"/>
  <c r="Q712" i="9"/>
  <c r="Q713" i="9"/>
  <c r="Q714" i="9"/>
  <c r="Q715" i="9"/>
  <c r="Q716" i="9"/>
  <c r="Q717" i="9"/>
  <c r="Q718" i="9"/>
  <c r="Q719" i="9"/>
  <c r="Q720" i="9"/>
  <c r="Q721" i="9"/>
  <c r="Q722" i="9"/>
  <c r="Q723" i="9"/>
  <c r="Q724" i="9"/>
  <c r="Q725" i="9"/>
  <c r="Q726" i="9"/>
  <c r="Q727" i="9"/>
  <c r="Q728" i="9"/>
  <c r="Q729" i="9"/>
  <c r="Q730" i="9"/>
  <c r="Q731" i="9"/>
  <c r="Q732" i="9"/>
  <c r="Q733" i="9"/>
  <c r="Q734" i="9"/>
  <c r="Q735" i="9"/>
  <c r="Q736" i="9"/>
  <c r="Q737" i="9"/>
  <c r="Q738" i="9"/>
  <c r="Q739" i="9"/>
  <c r="Q740" i="9"/>
  <c r="Q741" i="9"/>
  <c r="Q742" i="9"/>
  <c r="Q743" i="9"/>
  <c r="Q744" i="9"/>
  <c r="Q745" i="9"/>
  <c r="Q746" i="9"/>
  <c r="Q747" i="9"/>
  <c r="Q748" i="9"/>
  <c r="Q749" i="9"/>
  <c r="Q750" i="9"/>
  <c r="Q751" i="9"/>
  <c r="Q752" i="9"/>
  <c r="Q753" i="9"/>
  <c r="Q754" i="9"/>
  <c r="Q755" i="9"/>
  <c r="Q756" i="9"/>
  <c r="Q757" i="9"/>
  <c r="Q758" i="9"/>
  <c r="Q759" i="9"/>
  <c r="Q760" i="9"/>
  <c r="Q761" i="9"/>
  <c r="Q762" i="9"/>
  <c r="Q763" i="9"/>
  <c r="Q764" i="9"/>
  <c r="Q765" i="9"/>
  <c r="Q766" i="9"/>
  <c r="Q767" i="9"/>
  <c r="Q768" i="9"/>
  <c r="Q769" i="9"/>
  <c r="Q770" i="9"/>
  <c r="Q771" i="9"/>
  <c r="Q772" i="9"/>
  <c r="Q773" i="9"/>
  <c r="Q774" i="9"/>
  <c r="Q775" i="9"/>
  <c r="Q776" i="9"/>
  <c r="Q777" i="9"/>
  <c r="Q778" i="9"/>
  <c r="Q779" i="9"/>
  <c r="Q780" i="9"/>
  <c r="Q781" i="9"/>
  <c r="Q782" i="9"/>
  <c r="Q783" i="9"/>
  <c r="Q784" i="9"/>
  <c r="Q785" i="9"/>
  <c r="Q786" i="9"/>
  <c r="Q787" i="9"/>
  <c r="Q788" i="9"/>
  <c r="Q789" i="9"/>
  <c r="Q790" i="9"/>
  <c r="Q791" i="9"/>
  <c r="Q792" i="9"/>
  <c r="Q793" i="9"/>
  <c r="Q794" i="9"/>
  <c r="Q795" i="9"/>
  <c r="Q796" i="9"/>
  <c r="Q797" i="9"/>
  <c r="Q798" i="9"/>
  <c r="Q799" i="9"/>
  <c r="Q800" i="9"/>
  <c r="Q801" i="9"/>
  <c r="Q802" i="9"/>
  <c r="Q803" i="9"/>
  <c r="Q804" i="9"/>
  <c r="Q805" i="9"/>
  <c r="Q806" i="9"/>
  <c r="Q807" i="9"/>
  <c r="Q808" i="9"/>
  <c r="Q809" i="9"/>
  <c r="Q810" i="9"/>
  <c r="Q811" i="9"/>
  <c r="Q812" i="9"/>
  <c r="Q813" i="9"/>
  <c r="Q814" i="9"/>
  <c r="Q815" i="9"/>
  <c r="Q816" i="9"/>
  <c r="Q817" i="9"/>
  <c r="Q818" i="9"/>
  <c r="Q819" i="9"/>
  <c r="Q820" i="9"/>
  <c r="Q821" i="9"/>
  <c r="Q822" i="9"/>
  <c r="Q823" i="9"/>
  <c r="Q824" i="9"/>
  <c r="Q825" i="9"/>
  <c r="Q826" i="9"/>
  <c r="Q827" i="9"/>
  <c r="Q828" i="9"/>
  <c r="Q829" i="9"/>
  <c r="Q830" i="9"/>
  <c r="Q831" i="9"/>
  <c r="Q832" i="9"/>
  <c r="Q833" i="9"/>
  <c r="Q834" i="9"/>
  <c r="Q835" i="9"/>
  <c r="Q836" i="9"/>
  <c r="Q837" i="9"/>
  <c r="Q838" i="9"/>
  <c r="Q839" i="9"/>
  <c r="Q840" i="9"/>
  <c r="Q841" i="9"/>
  <c r="Q842" i="9"/>
  <c r="Q843" i="9"/>
  <c r="Q844" i="9"/>
  <c r="Q845" i="9"/>
  <c r="Q846" i="9"/>
  <c r="Q847" i="9"/>
  <c r="Q848" i="9"/>
  <c r="Q849" i="9"/>
  <c r="Q850" i="9"/>
  <c r="Q851" i="9"/>
  <c r="Q852" i="9"/>
  <c r="Q853" i="9"/>
  <c r="Q854" i="9"/>
  <c r="Q855" i="9"/>
  <c r="Q856" i="9"/>
  <c r="Q857" i="9"/>
  <c r="Q858" i="9"/>
  <c r="Q859" i="9"/>
  <c r="Q860" i="9"/>
  <c r="Q861" i="9"/>
  <c r="Q862" i="9"/>
  <c r="Q863" i="9"/>
  <c r="Q864" i="9"/>
  <c r="Q865" i="9"/>
  <c r="Q866" i="9"/>
  <c r="Q867" i="9"/>
  <c r="Q868" i="9"/>
  <c r="Q869" i="9"/>
  <c r="Q870" i="9"/>
  <c r="Q871" i="9"/>
  <c r="Q872" i="9"/>
  <c r="Q873" i="9"/>
  <c r="Q874" i="9"/>
  <c r="Q875" i="9"/>
  <c r="Q876" i="9"/>
  <c r="Q877" i="9"/>
  <c r="Q878" i="9"/>
  <c r="Q879" i="9"/>
  <c r="Q880" i="9"/>
  <c r="Q881" i="9"/>
  <c r="Q882" i="9"/>
  <c r="Q883" i="9"/>
  <c r="Q884" i="9"/>
  <c r="Q885" i="9"/>
  <c r="Q886" i="9"/>
  <c r="Q887" i="9"/>
  <c r="Q888" i="9"/>
  <c r="Q889" i="9"/>
  <c r="Q890" i="9"/>
  <c r="Q891" i="9"/>
  <c r="Q892" i="9"/>
  <c r="Q893" i="9"/>
  <c r="Q894" i="9"/>
  <c r="Q895" i="9"/>
  <c r="Q896" i="9"/>
  <c r="Q897" i="9"/>
  <c r="Q898" i="9"/>
  <c r="Q899" i="9"/>
  <c r="Q900" i="9"/>
  <c r="Q901" i="9"/>
  <c r="Q902" i="9"/>
  <c r="Q903" i="9"/>
  <c r="Q904" i="9"/>
  <c r="Q905" i="9"/>
  <c r="Q906" i="9"/>
  <c r="Q907" i="9"/>
  <c r="Q908" i="9"/>
  <c r="Q909" i="9"/>
  <c r="Q910" i="9"/>
  <c r="Q911" i="9"/>
  <c r="Q912" i="9"/>
  <c r="Q913" i="9"/>
  <c r="Q914" i="9"/>
  <c r="Q915" i="9"/>
  <c r="Q916" i="9"/>
  <c r="Q917" i="9"/>
  <c r="Q918" i="9"/>
  <c r="Q919" i="9"/>
  <c r="Q920" i="9"/>
  <c r="Q921" i="9"/>
  <c r="Q922" i="9"/>
  <c r="Q923" i="9"/>
  <c r="Q924" i="9"/>
  <c r="Q925" i="9"/>
  <c r="Q926" i="9"/>
  <c r="Q927" i="9"/>
  <c r="Q928" i="9"/>
  <c r="Q929" i="9"/>
  <c r="Q930" i="9"/>
  <c r="Q931" i="9"/>
  <c r="Q932" i="9"/>
  <c r="Q933" i="9"/>
  <c r="Q934" i="9"/>
  <c r="Q935" i="9"/>
  <c r="Q936" i="9"/>
  <c r="Q937" i="9"/>
  <c r="Q938" i="9"/>
  <c r="Q939" i="9"/>
  <c r="Q940" i="9"/>
  <c r="Q941" i="9"/>
  <c r="Q942" i="9"/>
  <c r="Q943" i="9"/>
  <c r="Q944" i="9"/>
  <c r="Q945" i="9"/>
  <c r="Q946" i="9"/>
  <c r="Q947" i="9"/>
  <c r="Q948" i="9"/>
  <c r="Q949" i="9"/>
  <c r="Q950" i="9"/>
  <c r="Q951" i="9"/>
  <c r="Q952" i="9"/>
  <c r="Q953" i="9"/>
  <c r="Q954" i="9"/>
  <c r="Q955" i="9"/>
  <c r="Q956" i="9"/>
  <c r="Q957" i="9"/>
  <c r="Q958" i="9"/>
  <c r="Q959" i="9"/>
  <c r="Q960" i="9"/>
  <c r="Q961" i="9"/>
  <c r="Q962" i="9"/>
  <c r="Q963" i="9"/>
  <c r="Q964" i="9"/>
  <c r="Q965" i="9"/>
  <c r="Q966" i="9"/>
  <c r="Q967" i="9"/>
  <c r="Q968" i="9"/>
  <c r="Q969" i="9"/>
  <c r="Q970" i="9"/>
  <c r="Q971" i="9"/>
  <c r="Q972" i="9"/>
  <c r="Q973" i="9"/>
  <c r="Q974" i="9"/>
  <c r="Q975" i="9"/>
  <c r="Q976" i="9"/>
  <c r="Q977" i="9"/>
  <c r="Q978" i="9"/>
  <c r="Q979" i="9"/>
  <c r="Q980" i="9"/>
  <c r="Q981" i="9"/>
  <c r="Q982" i="9"/>
  <c r="Q983" i="9"/>
  <c r="Q984" i="9"/>
  <c r="Q985" i="9"/>
  <c r="Q986" i="9"/>
  <c r="Q987" i="9"/>
  <c r="Q988" i="9"/>
  <c r="Q989" i="9"/>
  <c r="Q990" i="9"/>
  <c r="Q991" i="9"/>
  <c r="Q992" i="9"/>
  <c r="Q993" i="9"/>
  <c r="Q994" i="9"/>
  <c r="Q995" i="9"/>
  <c r="Q996" i="9"/>
  <c r="Q997" i="9"/>
  <c r="Q998" i="9"/>
  <c r="Q999" i="9"/>
  <c r="Q1000" i="9"/>
  <c r="Q1001" i="9"/>
  <c r="Q1002" i="9"/>
  <c r="Q1003" i="9"/>
  <c r="Q1004" i="9"/>
  <c r="Q1005" i="9"/>
  <c r="Q1006" i="9"/>
  <c r="Q1007" i="9"/>
  <c r="Q1008" i="9"/>
  <c r="Q1009" i="9"/>
  <c r="Q1010" i="9"/>
  <c r="Q1011" i="9"/>
  <c r="Q1012" i="9"/>
  <c r="Q1013" i="9"/>
  <c r="Q1014" i="9"/>
  <c r="Q1015" i="9"/>
  <c r="Q1016" i="9"/>
  <c r="Q1017" i="9"/>
  <c r="Q1018" i="9"/>
  <c r="Q1019" i="9"/>
  <c r="Q1020" i="9"/>
  <c r="Q1021" i="9"/>
  <c r="Q1022" i="9"/>
  <c r="Q1023" i="9"/>
  <c r="Q1024" i="9"/>
  <c r="Q1025" i="9"/>
  <c r="Q1026" i="9"/>
  <c r="Q1027" i="9"/>
  <c r="Q1028" i="9"/>
  <c r="Q1029" i="9"/>
  <c r="Q1030" i="9"/>
  <c r="Q1031" i="9"/>
  <c r="Q1032" i="9"/>
  <c r="Q1033" i="9"/>
  <c r="Q1034" i="9"/>
  <c r="Q1035" i="9"/>
  <c r="Q1036" i="9"/>
  <c r="Q1037" i="9"/>
  <c r="Q1038" i="9"/>
  <c r="Q1039" i="9"/>
  <c r="Q1040" i="9"/>
  <c r="Q1041" i="9"/>
  <c r="Q1042" i="9"/>
  <c r="Q1043" i="9"/>
  <c r="Q1044" i="9"/>
  <c r="Q1045" i="9"/>
  <c r="Q1046" i="9"/>
  <c r="Q1047" i="9"/>
  <c r="Q1048" i="9"/>
  <c r="Q1049" i="9"/>
  <c r="Q1050" i="9"/>
  <c r="Q1051" i="9"/>
  <c r="Q1052" i="9"/>
  <c r="Q1053" i="9"/>
  <c r="Q1054" i="9"/>
  <c r="Q1055" i="9"/>
  <c r="Q1056" i="9"/>
  <c r="Q1057" i="9"/>
  <c r="Q1058" i="9"/>
  <c r="Q1059" i="9"/>
  <c r="Q1060" i="9"/>
  <c r="Q1061" i="9"/>
  <c r="Q1062" i="9"/>
  <c r="Q1063" i="9"/>
  <c r="Q1064" i="9"/>
  <c r="Q1065" i="9"/>
  <c r="Q1066" i="9"/>
  <c r="Q1067" i="9"/>
  <c r="Q1068" i="9"/>
  <c r="Q1069" i="9"/>
  <c r="Q1070" i="9"/>
  <c r="Q1071" i="9"/>
  <c r="Q1072" i="9"/>
  <c r="Q1073" i="9"/>
  <c r="Q1074" i="9"/>
  <c r="Q1075" i="9"/>
  <c r="Q1076" i="9"/>
  <c r="Q1077" i="9"/>
  <c r="Q1078" i="9"/>
  <c r="Q1079" i="9"/>
  <c r="Q1080" i="9"/>
  <c r="Q1081" i="9"/>
  <c r="Q1082" i="9"/>
  <c r="Q1083" i="9"/>
  <c r="Q1084" i="9"/>
  <c r="Q1085" i="9"/>
  <c r="Q1086" i="9"/>
  <c r="Q1087" i="9"/>
  <c r="Q1088" i="9"/>
  <c r="Q1089" i="9"/>
  <c r="Q1090" i="9"/>
  <c r="Q1091" i="9"/>
  <c r="Q1092" i="9"/>
  <c r="Q1093" i="9"/>
  <c r="Q1094" i="9"/>
  <c r="Q1095" i="9"/>
  <c r="Q1096" i="9"/>
  <c r="Q1097" i="9"/>
  <c r="Q1098" i="9"/>
  <c r="Q1099" i="9"/>
  <c r="Q1100" i="9"/>
  <c r="Q1101" i="9"/>
  <c r="Q1102" i="9"/>
  <c r="Q1103" i="9"/>
  <c r="Q1104" i="9"/>
  <c r="Q1105" i="9"/>
  <c r="Q1106" i="9"/>
  <c r="Q1107" i="9"/>
  <c r="Q1108" i="9"/>
  <c r="Q1109" i="9"/>
  <c r="Q1110" i="9"/>
  <c r="Q1111" i="9"/>
  <c r="Q1112" i="9"/>
  <c r="Q1113" i="9"/>
  <c r="Q1114" i="9"/>
  <c r="Q1115" i="9"/>
  <c r="Q1116" i="9"/>
  <c r="Q1117" i="9"/>
  <c r="Q1118" i="9"/>
  <c r="Q1119" i="9"/>
  <c r="Q1120" i="9"/>
  <c r="Q1121" i="9"/>
  <c r="Q1122" i="9"/>
  <c r="Q1123" i="9"/>
  <c r="Q1124" i="9"/>
  <c r="Q1125" i="9"/>
  <c r="Q1126" i="9"/>
  <c r="Q1127" i="9"/>
  <c r="Q1128" i="9"/>
  <c r="Q1129" i="9"/>
  <c r="Q1130" i="9"/>
  <c r="Q1131" i="9"/>
  <c r="Q1132" i="9"/>
  <c r="Q1133" i="9"/>
  <c r="Q1134" i="9"/>
  <c r="Q1135" i="9"/>
  <c r="Q1136" i="9"/>
  <c r="Q1137" i="9"/>
  <c r="Q1138" i="9"/>
  <c r="Q1139" i="9"/>
  <c r="Q1140" i="9"/>
  <c r="Q1141" i="9"/>
  <c r="Q1142" i="9"/>
  <c r="Q1143" i="9"/>
  <c r="Q1144" i="9"/>
  <c r="Q1145" i="9"/>
  <c r="Q1146" i="9"/>
  <c r="Q1147" i="9"/>
  <c r="Q1148" i="9"/>
  <c r="Q1149" i="9"/>
  <c r="Q1150" i="9"/>
  <c r="Q1151" i="9"/>
  <c r="Q1152" i="9"/>
  <c r="Q1153" i="9"/>
  <c r="Q1154" i="9"/>
  <c r="Q1155" i="9"/>
  <c r="Q1156" i="9"/>
  <c r="Q1157" i="9"/>
  <c r="Q1158" i="9"/>
  <c r="Q1159" i="9"/>
  <c r="Q1160" i="9"/>
  <c r="Q1161" i="9"/>
  <c r="Q1162" i="9"/>
  <c r="Q1163" i="9"/>
  <c r="Q1164" i="9"/>
  <c r="Q1165" i="9"/>
  <c r="Q1166" i="9"/>
  <c r="Q1167" i="9"/>
  <c r="Q1168" i="9"/>
  <c r="Q1169" i="9"/>
  <c r="Q1170" i="9"/>
  <c r="Q1171" i="9"/>
  <c r="Q1172" i="9"/>
  <c r="Q1173" i="9"/>
  <c r="Q1174" i="9"/>
  <c r="Q1175" i="9"/>
  <c r="Q1176" i="9"/>
  <c r="Q1177" i="9"/>
  <c r="Q1178" i="9"/>
  <c r="Q1179" i="9"/>
  <c r="Q1180" i="9"/>
  <c r="Q1181" i="9"/>
  <c r="Q1182" i="9"/>
  <c r="Q1183" i="9"/>
  <c r="Q1184" i="9"/>
  <c r="Q1185" i="9"/>
  <c r="Q1186" i="9"/>
  <c r="Q1187" i="9"/>
  <c r="Q1188" i="9"/>
  <c r="Q1189" i="9"/>
  <c r="Q1190" i="9"/>
  <c r="Q1191" i="9"/>
  <c r="Q1192" i="9"/>
  <c r="Q1193" i="9"/>
  <c r="Q1194" i="9"/>
  <c r="Q1195" i="9"/>
  <c r="Q1196" i="9"/>
  <c r="Q1197" i="9"/>
  <c r="Q1198" i="9"/>
  <c r="Q1199" i="9"/>
  <c r="Q1200" i="9"/>
  <c r="Q1201" i="9"/>
  <c r="Q1202" i="9"/>
  <c r="Q1203" i="9"/>
  <c r="Q1204" i="9"/>
  <c r="Q1205" i="9"/>
  <c r="Q1206" i="9"/>
  <c r="Q1207" i="9"/>
  <c r="Q1208" i="9"/>
  <c r="Q1209" i="9"/>
  <c r="Q1210" i="9"/>
  <c r="Q1211" i="9"/>
  <c r="Q1212" i="9"/>
  <c r="Q1213" i="9"/>
  <c r="Q1214" i="9"/>
  <c r="Q1215" i="9"/>
  <c r="Q1216" i="9"/>
  <c r="Q1217" i="9"/>
  <c r="Q1218" i="9"/>
  <c r="Q1219" i="9"/>
  <c r="Q1220" i="9"/>
  <c r="Q1221" i="9"/>
  <c r="Q1222" i="9"/>
  <c r="Q1223" i="9"/>
  <c r="Q1224" i="9"/>
  <c r="Q1225" i="9"/>
  <c r="Q1226" i="9"/>
  <c r="Q1227" i="9"/>
  <c r="Q1228" i="9"/>
  <c r="Q1229" i="9"/>
  <c r="Q1230" i="9"/>
  <c r="Q1231" i="9"/>
  <c r="Q1232" i="9"/>
  <c r="Q1233" i="9"/>
  <c r="Q1234" i="9"/>
  <c r="Q1235" i="9"/>
  <c r="Q1236" i="9"/>
  <c r="Q1237" i="9"/>
  <c r="Q1238" i="9"/>
  <c r="Q1239" i="9"/>
  <c r="Q1240" i="9"/>
  <c r="Q1241" i="9"/>
  <c r="Q1242" i="9"/>
  <c r="Q1243" i="9"/>
  <c r="Q1244" i="9"/>
  <c r="Q1245" i="9"/>
  <c r="Q1246" i="9"/>
  <c r="Q1247" i="9"/>
  <c r="Q1248" i="9"/>
  <c r="Q1249" i="9"/>
  <c r="Q1250" i="9"/>
  <c r="Q1251" i="9"/>
  <c r="Q1252" i="9"/>
  <c r="Q1253" i="9"/>
  <c r="Q1254" i="9"/>
  <c r="Q1255" i="9"/>
  <c r="Q1256" i="9"/>
  <c r="Q1257" i="9"/>
  <c r="Q1258" i="9"/>
  <c r="Q1259" i="9"/>
  <c r="Q1260" i="9"/>
  <c r="Q1261" i="9"/>
  <c r="Q1262" i="9"/>
  <c r="Q1263" i="9"/>
  <c r="Q1264" i="9"/>
  <c r="Q1265" i="9"/>
  <c r="Q1266" i="9"/>
  <c r="Q1267" i="9"/>
  <c r="Q1268" i="9"/>
  <c r="Q1269" i="9"/>
  <c r="Q1270" i="9"/>
  <c r="Q1271" i="9"/>
  <c r="Q1272" i="9"/>
  <c r="Q1273" i="9"/>
  <c r="Q1274" i="9"/>
  <c r="Q1275" i="9"/>
  <c r="Q1276" i="9"/>
  <c r="Q1277" i="9"/>
  <c r="Q1278" i="9"/>
  <c r="Q1279" i="9"/>
  <c r="Q1280" i="9"/>
  <c r="Q1281" i="9"/>
  <c r="Q1282" i="9"/>
  <c r="Q1283" i="9"/>
  <c r="Q1284" i="9"/>
  <c r="Q1285" i="9"/>
  <c r="Q1286" i="9"/>
  <c r="Q1287" i="9"/>
  <c r="Q1288" i="9"/>
  <c r="Q1289" i="9"/>
  <c r="Q1290" i="9"/>
  <c r="Q1291" i="9"/>
  <c r="Q1292" i="9"/>
  <c r="Q1293" i="9"/>
  <c r="Q1294" i="9"/>
  <c r="Q1295" i="9"/>
  <c r="Q1296" i="9"/>
  <c r="Q1297" i="9"/>
  <c r="Q1298" i="9"/>
  <c r="Q1299" i="9"/>
  <c r="Q1300" i="9"/>
  <c r="Q1301" i="9"/>
  <c r="Q1302" i="9"/>
  <c r="Q1303" i="9"/>
  <c r="Q1304" i="9"/>
  <c r="Q1305" i="9"/>
  <c r="Q1306" i="9"/>
  <c r="Q1307" i="9"/>
  <c r="Q1308" i="9"/>
  <c r="Q1309" i="9"/>
  <c r="Q1310" i="9"/>
  <c r="Q1311" i="9"/>
  <c r="Q1312" i="9"/>
  <c r="Q1313" i="9"/>
  <c r="Q1314" i="9"/>
  <c r="Q1315" i="9"/>
  <c r="Q1316" i="9"/>
  <c r="Q1317" i="9"/>
  <c r="Q1318" i="9"/>
  <c r="Q1319" i="9"/>
  <c r="Q1320" i="9"/>
  <c r="Q1321" i="9"/>
  <c r="Q1322" i="9"/>
  <c r="Q1323" i="9"/>
  <c r="Q1324" i="9"/>
  <c r="Q1325" i="9"/>
  <c r="Q1326" i="9"/>
  <c r="Q1327" i="9"/>
  <c r="Q1328" i="9"/>
  <c r="Q1329" i="9"/>
  <c r="Q1330" i="9"/>
  <c r="Q1331" i="9"/>
  <c r="Q1332" i="9"/>
  <c r="Q1333" i="9"/>
  <c r="Q1334" i="9"/>
  <c r="Q1335" i="9"/>
  <c r="Q1336" i="9"/>
  <c r="Q1337" i="9"/>
  <c r="Q1338" i="9"/>
  <c r="Q1339" i="9"/>
  <c r="Q1340" i="9"/>
  <c r="Q1341" i="9"/>
  <c r="Q1342" i="9"/>
  <c r="Q1343" i="9"/>
  <c r="Q1344" i="9"/>
  <c r="Q1345" i="9"/>
  <c r="Q1346" i="9"/>
  <c r="Q1347" i="9"/>
  <c r="Q1348" i="9"/>
  <c r="Q1349" i="9"/>
  <c r="Q1350" i="9"/>
  <c r="Q1351" i="9"/>
  <c r="Q1352" i="9"/>
  <c r="Q1353" i="9"/>
  <c r="Q1354" i="9"/>
  <c r="Q1355" i="9"/>
  <c r="Q1356" i="9"/>
  <c r="Q1357" i="9"/>
  <c r="Q1358" i="9"/>
  <c r="Q1359" i="9"/>
  <c r="Q1360" i="9"/>
  <c r="Q1361" i="9"/>
  <c r="Q1362" i="9"/>
  <c r="Q1363" i="9"/>
  <c r="Q1364" i="9"/>
  <c r="Q1365" i="9"/>
  <c r="Q1366" i="9"/>
  <c r="Q1367" i="9"/>
  <c r="Q1368" i="9"/>
  <c r="Q1369" i="9"/>
  <c r="Q1370" i="9"/>
  <c r="Q1371" i="9"/>
  <c r="Q1372" i="9"/>
  <c r="Q1373" i="9"/>
  <c r="Q1374" i="9"/>
  <c r="Q1375" i="9"/>
  <c r="Q1376" i="9"/>
  <c r="Q1377" i="9"/>
  <c r="Q1378" i="9"/>
  <c r="Q1379" i="9"/>
  <c r="Q1380" i="9"/>
  <c r="Q1381" i="9"/>
  <c r="Q1382" i="9"/>
  <c r="Q1383" i="9"/>
  <c r="Q1384" i="9"/>
  <c r="Q1385" i="9"/>
  <c r="Q1386" i="9"/>
  <c r="Q1387" i="9"/>
  <c r="Q1388" i="9"/>
  <c r="Q1389" i="9"/>
  <c r="Q1390" i="9"/>
  <c r="Q1391" i="9"/>
  <c r="Q1392" i="9"/>
  <c r="Q1393" i="9"/>
  <c r="Q1394" i="9"/>
  <c r="Q1395" i="9"/>
  <c r="Q1396" i="9"/>
  <c r="Q1397" i="9"/>
  <c r="Q1398" i="9"/>
  <c r="Q1399" i="9"/>
  <c r="Q1400" i="9"/>
  <c r="Q1401" i="9"/>
  <c r="Q1402" i="9"/>
  <c r="Q1403" i="9"/>
  <c r="Q1404" i="9"/>
  <c r="Q1405" i="9"/>
  <c r="Q1406" i="9"/>
  <c r="Q1407" i="9"/>
  <c r="Q1408" i="9"/>
  <c r="Q1409" i="9"/>
  <c r="Q1410" i="9"/>
  <c r="Q1411" i="9"/>
  <c r="Q1412" i="9"/>
  <c r="Q1413" i="9"/>
  <c r="Q1414" i="9"/>
  <c r="Q1415" i="9"/>
  <c r="Q1416" i="9"/>
  <c r="Q1417" i="9"/>
  <c r="Q1418" i="9"/>
  <c r="Q1419" i="9"/>
  <c r="Q1420" i="9"/>
  <c r="Q1421" i="9"/>
  <c r="Q1422" i="9"/>
  <c r="Q1423" i="9"/>
  <c r="Q1424" i="9"/>
  <c r="Q1425" i="9"/>
  <c r="Q1426" i="9"/>
  <c r="Q1427" i="9"/>
  <c r="Q1428" i="9"/>
  <c r="Q1429" i="9"/>
  <c r="Q1430" i="9"/>
  <c r="Q1431" i="9"/>
  <c r="Q1432" i="9"/>
  <c r="Q1433" i="9"/>
  <c r="Q1434" i="9"/>
  <c r="Q1435" i="9"/>
  <c r="Q1436" i="9"/>
  <c r="Q1437" i="9"/>
  <c r="Q1438" i="9"/>
  <c r="Q1439" i="9"/>
  <c r="Q1440" i="9"/>
  <c r="Q1441" i="9"/>
  <c r="Q1442" i="9"/>
  <c r="Q1443" i="9"/>
  <c r="Q1444" i="9"/>
  <c r="Q1445" i="9"/>
  <c r="Q1446" i="9"/>
  <c r="Q1447" i="9"/>
  <c r="Q1448" i="9"/>
  <c r="Q1449" i="9"/>
  <c r="Q1450" i="9"/>
  <c r="Q1451" i="9"/>
  <c r="Q1452" i="9"/>
  <c r="Q1453" i="9"/>
  <c r="Q1454" i="9"/>
  <c r="Q1455" i="9"/>
  <c r="Q1456" i="9"/>
  <c r="Q1457" i="9"/>
  <c r="Q1458" i="9"/>
  <c r="Q1459" i="9"/>
  <c r="Q1460" i="9"/>
  <c r="Q1461" i="9"/>
  <c r="Q1462" i="9"/>
  <c r="Q1463" i="9"/>
  <c r="Q1464" i="9"/>
  <c r="Q1465" i="9"/>
  <c r="Q1466" i="9"/>
  <c r="Q1467" i="9"/>
  <c r="Q1468" i="9"/>
  <c r="Q1469" i="9"/>
  <c r="Q1470" i="9"/>
  <c r="Q1471" i="9"/>
  <c r="Q1472" i="9"/>
  <c r="Q1473" i="9"/>
  <c r="Q1474" i="9"/>
  <c r="Q1475" i="9"/>
  <c r="Q1476" i="9"/>
  <c r="Q1477" i="9"/>
  <c r="Q1478" i="9"/>
  <c r="Q1479" i="9"/>
  <c r="Q1480" i="9"/>
  <c r="Q1481" i="9"/>
  <c r="Q1482" i="9"/>
  <c r="Q1483" i="9"/>
  <c r="Q1484" i="9"/>
  <c r="Q1485" i="9"/>
  <c r="Q1486" i="9"/>
  <c r="Q1487" i="9"/>
  <c r="Q1488" i="9"/>
  <c r="Q1489" i="9"/>
  <c r="Q1490" i="9"/>
  <c r="Q1491" i="9"/>
  <c r="Q1492" i="9"/>
  <c r="Q1493" i="9"/>
  <c r="Q1494" i="9"/>
  <c r="Q1495" i="9"/>
  <c r="Q1496" i="9"/>
  <c r="Q1497" i="9"/>
  <c r="Q1498" i="9"/>
  <c r="Q1499" i="9"/>
  <c r="Q1500" i="9"/>
  <c r="Q1501" i="9"/>
  <c r="Q1502" i="9"/>
  <c r="Q1503" i="9"/>
  <c r="Q1504" i="9"/>
  <c r="Q1505" i="9"/>
  <c r="Q1506" i="9"/>
  <c r="Q1507" i="9"/>
  <c r="Q1508" i="9"/>
  <c r="Q1509" i="9"/>
  <c r="Q1510" i="9"/>
  <c r="Q1511" i="9"/>
  <c r="Q1512" i="9"/>
  <c r="Q1513" i="9"/>
  <c r="Q1514" i="9"/>
  <c r="Q1515" i="9"/>
  <c r="Q1516" i="9"/>
  <c r="Q1517" i="9"/>
  <c r="Q1518" i="9"/>
  <c r="Q1519" i="9"/>
  <c r="Q1520" i="9"/>
  <c r="Q1521" i="9"/>
  <c r="Q1522" i="9"/>
  <c r="Q1523" i="9"/>
  <c r="Q1524" i="9"/>
  <c r="Q1525" i="9"/>
  <c r="Q1526" i="9"/>
  <c r="Q1527" i="9"/>
  <c r="Q1528" i="9"/>
  <c r="Q1529" i="9"/>
  <c r="Q1530" i="9"/>
  <c r="Q1531" i="9"/>
  <c r="Q1532" i="9"/>
  <c r="Q1533" i="9"/>
  <c r="Q1534" i="9"/>
  <c r="Q1535" i="9"/>
  <c r="Q1536" i="9"/>
  <c r="Q1537" i="9"/>
  <c r="Q1538" i="9"/>
  <c r="Q1539" i="9"/>
  <c r="Q1540" i="9"/>
  <c r="Q1541" i="9"/>
  <c r="Q1542" i="9"/>
  <c r="Q1543" i="9"/>
  <c r="Q1544" i="9"/>
  <c r="Q1545" i="9"/>
  <c r="Q1546" i="9"/>
  <c r="Q1547" i="9"/>
  <c r="Q1548" i="9"/>
  <c r="Q1549" i="9"/>
  <c r="Q1550" i="9"/>
  <c r="Q1551" i="9"/>
  <c r="Q1552" i="9"/>
  <c r="Q1553" i="9"/>
  <c r="Q1554" i="9"/>
  <c r="Q1555" i="9"/>
  <c r="Q1556" i="9"/>
  <c r="Q1557" i="9"/>
  <c r="Q1558" i="9"/>
  <c r="Q1559" i="9"/>
  <c r="Q1560" i="9"/>
  <c r="Q1561" i="9"/>
  <c r="Q1562" i="9"/>
  <c r="Q1563" i="9"/>
  <c r="Q1564" i="9"/>
  <c r="Q1565" i="9"/>
  <c r="Q1566" i="9"/>
  <c r="Q1567" i="9"/>
  <c r="Q1568" i="9"/>
  <c r="Q1569" i="9"/>
  <c r="Q1570" i="9"/>
  <c r="Q1571" i="9"/>
  <c r="Q1572" i="9"/>
  <c r="Q1573" i="9"/>
  <c r="Q1574" i="9"/>
  <c r="Q1575" i="9"/>
  <c r="Q1576" i="9"/>
  <c r="Q1577" i="9"/>
  <c r="Q1578" i="9"/>
  <c r="Q1579" i="9"/>
  <c r="Q1580" i="9"/>
  <c r="Q1581" i="9"/>
  <c r="Q1582" i="9"/>
  <c r="Q1583" i="9"/>
  <c r="Q1584" i="9"/>
  <c r="Q1585" i="9"/>
  <c r="Q1586" i="9"/>
  <c r="Q1587" i="9"/>
  <c r="Q1588" i="9"/>
  <c r="Q1589" i="9"/>
  <c r="Q1590" i="9"/>
  <c r="Q1591" i="9"/>
  <c r="Q1592" i="9"/>
  <c r="Q1593" i="9"/>
  <c r="Q1594" i="9"/>
  <c r="Q1595" i="9"/>
  <c r="Q1596" i="9"/>
  <c r="Q1597" i="9"/>
  <c r="Q1598" i="9"/>
  <c r="Q1599" i="9"/>
  <c r="Q1600" i="9"/>
  <c r="Q1601" i="9"/>
  <c r="Q1602" i="9"/>
  <c r="Q1603" i="9"/>
  <c r="Q1604" i="9"/>
  <c r="Q1605" i="9"/>
  <c r="Q1606" i="9"/>
  <c r="Q1607" i="9"/>
  <c r="Q1608" i="9"/>
  <c r="Q1609" i="9"/>
  <c r="Q1610" i="9"/>
  <c r="Q1611" i="9"/>
  <c r="Q1612" i="9"/>
  <c r="Q1613" i="9"/>
  <c r="Q1614" i="9"/>
  <c r="Q1615" i="9"/>
  <c r="Q1616" i="9"/>
  <c r="Q1617" i="9"/>
  <c r="Q1618" i="9"/>
  <c r="Q1619" i="9"/>
  <c r="Q1620" i="9"/>
  <c r="Q1621" i="9"/>
  <c r="Q1622" i="9"/>
  <c r="Q1623" i="9"/>
  <c r="Q1624" i="9"/>
  <c r="Q1625" i="9"/>
  <c r="Q1626" i="9"/>
  <c r="Q1627" i="9"/>
  <c r="Q1628" i="9"/>
  <c r="Q1629" i="9"/>
  <c r="Q1630" i="9"/>
  <c r="Q1631" i="9"/>
  <c r="Q1632" i="9"/>
  <c r="Q1633" i="9"/>
  <c r="Q1634" i="9"/>
  <c r="Q1635" i="9"/>
  <c r="Q1636" i="9"/>
  <c r="Q1637" i="9"/>
  <c r="Q1638" i="9"/>
  <c r="Q1639" i="9"/>
  <c r="Q1640" i="9"/>
  <c r="Q1641" i="9"/>
  <c r="Q1642" i="9"/>
  <c r="Q1643" i="9"/>
  <c r="Q1644" i="9"/>
  <c r="Q1645" i="9"/>
  <c r="Q1646" i="9"/>
  <c r="Q1647" i="9"/>
  <c r="Q1648" i="9"/>
  <c r="Q1649" i="9"/>
  <c r="Q1650" i="9"/>
  <c r="Q1651" i="9"/>
  <c r="Q1652" i="9"/>
  <c r="Q1653" i="9"/>
  <c r="Q1654" i="9"/>
  <c r="Q1655" i="9"/>
  <c r="Q1656" i="9"/>
  <c r="Q1657" i="9"/>
  <c r="Q1658" i="9"/>
  <c r="Q1659" i="9"/>
  <c r="Q1660" i="9"/>
  <c r="Q1661" i="9"/>
  <c r="Q1662" i="9"/>
  <c r="Q1663" i="9"/>
  <c r="Q1664" i="9"/>
  <c r="Q1665" i="9"/>
  <c r="Q1666" i="9"/>
  <c r="Q1667" i="9"/>
  <c r="Q1668" i="9"/>
  <c r="Q1669" i="9"/>
  <c r="Q1670" i="9"/>
  <c r="Q1671" i="9"/>
  <c r="Q1672" i="9"/>
  <c r="Q1673" i="9"/>
  <c r="Q1674" i="9"/>
  <c r="Q1675" i="9"/>
  <c r="Q1676" i="9"/>
  <c r="Q1677" i="9"/>
  <c r="Q1678" i="9"/>
  <c r="Q1679" i="9"/>
  <c r="Q1680" i="9"/>
  <c r="Q1681" i="9"/>
  <c r="Q1682" i="9"/>
  <c r="Q1683" i="9"/>
  <c r="Q1684" i="9"/>
  <c r="Q1685" i="9"/>
  <c r="Q1686" i="9"/>
  <c r="Q1687" i="9"/>
  <c r="Q1688" i="9"/>
  <c r="Q1689" i="9"/>
  <c r="Q1690" i="9"/>
  <c r="Q1691" i="9"/>
  <c r="Q1692" i="9"/>
  <c r="Q1693" i="9"/>
  <c r="Q1694" i="9"/>
  <c r="Q1695" i="9"/>
  <c r="Q1696" i="9"/>
  <c r="Q1697" i="9"/>
  <c r="Q1698" i="9"/>
  <c r="Q1699" i="9"/>
  <c r="Q1700" i="9"/>
  <c r="Q1701" i="9"/>
  <c r="Q1702" i="9"/>
  <c r="Q1703" i="9"/>
  <c r="Q1704" i="9"/>
  <c r="Q1705" i="9"/>
  <c r="Q1706" i="9"/>
  <c r="Q1707" i="9"/>
  <c r="Q1708" i="9"/>
  <c r="Q1709" i="9"/>
  <c r="Q1710" i="9"/>
  <c r="Q1711" i="9"/>
  <c r="Q1712" i="9"/>
  <c r="Q1713" i="9"/>
  <c r="Q1714" i="9"/>
  <c r="Q1715" i="9"/>
  <c r="Q1716" i="9"/>
  <c r="Q1717" i="9"/>
  <c r="Q1718" i="9"/>
  <c r="Q1719" i="9"/>
  <c r="Q1720" i="9"/>
  <c r="Q1721" i="9"/>
  <c r="Q1722" i="9"/>
  <c r="Q1723" i="9"/>
  <c r="Q1724" i="9"/>
  <c r="Q1725" i="9"/>
  <c r="Q1726" i="9"/>
  <c r="Q1727" i="9"/>
  <c r="Q1728" i="9"/>
  <c r="Q1729" i="9"/>
  <c r="Q1730" i="9"/>
  <c r="Q1731" i="9"/>
  <c r="Q1732" i="9"/>
  <c r="Q1733" i="9"/>
  <c r="Q1734" i="9"/>
  <c r="Q1735" i="9"/>
  <c r="Q1736" i="9"/>
  <c r="Q1737" i="9"/>
  <c r="Q1738" i="9"/>
  <c r="Q1739" i="9"/>
  <c r="Q1740" i="9"/>
  <c r="Q1741" i="9"/>
  <c r="Q1742" i="9"/>
  <c r="Q1743" i="9"/>
  <c r="Q1744" i="9"/>
  <c r="Q1745" i="9"/>
  <c r="Q1746" i="9"/>
  <c r="Q1747" i="9"/>
  <c r="Q1748" i="9"/>
  <c r="Q1749" i="9"/>
  <c r="Q1750" i="9"/>
  <c r="Q1751" i="9"/>
  <c r="Q1752" i="9"/>
  <c r="Q1753" i="9"/>
  <c r="Q1754" i="9"/>
  <c r="Q1755" i="9"/>
  <c r="Q1756" i="9"/>
  <c r="Q1757" i="9"/>
  <c r="Q1758" i="9"/>
  <c r="Q1759" i="9"/>
  <c r="Q1760" i="9"/>
  <c r="Q1761" i="9"/>
  <c r="Q1762" i="9"/>
  <c r="Q1763" i="9"/>
  <c r="Q1764" i="9"/>
  <c r="Q1765" i="9"/>
  <c r="Q1766" i="9"/>
  <c r="Q1767" i="9"/>
  <c r="Q1768" i="9"/>
  <c r="Q1769" i="9"/>
  <c r="Q1770" i="9"/>
  <c r="Q1771" i="9"/>
  <c r="Q1772" i="9"/>
  <c r="Q1773" i="9"/>
  <c r="Q1774" i="9"/>
  <c r="Q1775" i="9"/>
  <c r="Q1776" i="9"/>
  <c r="Q1777" i="9"/>
  <c r="Q1778" i="9"/>
  <c r="Q1779" i="9"/>
  <c r="Q1780" i="9"/>
  <c r="Q1781" i="9"/>
  <c r="Q1782" i="9"/>
  <c r="Q1783" i="9"/>
  <c r="Q1784" i="9"/>
  <c r="Q1785" i="9"/>
  <c r="Q1786" i="9"/>
  <c r="Q1787" i="9"/>
  <c r="Q1788" i="9"/>
  <c r="Q1789" i="9"/>
  <c r="Q1790" i="9"/>
  <c r="Q1791" i="9"/>
  <c r="Q1792" i="9"/>
  <c r="Q1793" i="9"/>
  <c r="Q1794" i="9"/>
  <c r="Q1795" i="9"/>
  <c r="Q1796" i="9"/>
  <c r="Q1797" i="9"/>
  <c r="Q1798" i="9"/>
  <c r="Q1799" i="9"/>
  <c r="Q1800" i="9"/>
  <c r="Q1801" i="9"/>
  <c r="Q1802" i="9"/>
  <c r="Q1803" i="9"/>
  <c r="Q1804" i="9"/>
  <c r="Q1805" i="9"/>
  <c r="Q1806" i="9"/>
  <c r="Q1807" i="9"/>
  <c r="Q1808" i="9"/>
  <c r="Q1809" i="9"/>
  <c r="Q1810" i="9"/>
  <c r="Q1811" i="9"/>
  <c r="Q1812" i="9"/>
  <c r="Q1813" i="9"/>
  <c r="Q1814" i="9"/>
  <c r="Q1815" i="9"/>
  <c r="Q1816" i="9"/>
  <c r="Q1817" i="9"/>
  <c r="Q1818" i="9"/>
  <c r="Q1819" i="9"/>
  <c r="Q1820" i="9"/>
  <c r="Q1821" i="9"/>
  <c r="Q1822" i="9"/>
  <c r="Q1823" i="9"/>
  <c r="Q1824" i="9"/>
  <c r="Q1825" i="9"/>
  <c r="Q1826" i="9"/>
  <c r="Q1827" i="9"/>
  <c r="Q1828" i="9"/>
  <c r="Q1829" i="9"/>
  <c r="Q1830" i="9"/>
  <c r="Q1831" i="9"/>
  <c r="Q1832" i="9"/>
  <c r="Q1833" i="9"/>
  <c r="Q1834" i="9"/>
  <c r="Q1835" i="9"/>
  <c r="Q1836" i="9"/>
  <c r="Q1837" i="9"/>
  <c r="Q1838" i="9"/>
  <c r="Q1839" i="9"/>
  <c r="Q1840" i="9"/>
  <c r="Q1841" i="9"/>
  <c r="Q1842" i="9"/>
  <c r="Q1843" i="9"/>
  <c r="Q1844" i="9"/>
  <c r="Q1845" i="9"/>
  <c r="Q1846" i="9"/>
  <c r="Q1847" i="9"/>
  <c r="Q1848" i="9"/>
  <c r="Q1849" i="9"/>
  <c r="Q1850" i="9"/>
  <c r="Q1851" i="9"/>
  <c r="Q1852" i="9"/>
  <c r="Q1853" i="9"/>
  <c r="Q1854" i="9"/>
  <c r="Q1855" i="9"/>
  <c r="Q1856" i="9"/>
  <c r="Q1857" i="9"/>
  <c r="Q1858" i="9"/>
  <c r="Q1859" i="9"/>
  <c r="Q1860" i="9"/>
  <c r="Q1861" i="9"/>
  <c r="Q1862" i="9"/>
  <c r="Q1863" i="9"/>
  <c r="Q1864" i="9"/>
  <c r="Q1865" i="9"/>
  <c r="Q1866" i="9"/>
  <c r="Q1867" i="9"/>
  <c r="Q1868" i="9"/>
  <c r="Q1869" i="9"/>
  <c r="Q1870" i="9"/>
  <c r="Q1871" i="9"/>
  <c r="Q1872" i="9"/>
  <c r="Q1873" i="9"/>
  <c r="Q1874" i="9"/>
  <c r="Q1875" i="9"/>
  <c r="Q1876" i="9"/>
  <c r="Q1877" i="9"/>
  <c r="Q1878" i="9"/>
  <c r="Q1879" i="9"/>
  <c r="Q1880" i="9"/>
  <c r="Q1881" i="9"/>
  <c r="Q1882" i="9"/>
  <c r="Q1883" i="9"/>
  <c r="Q1884" i="9"/>
  <c r="Q1885" i="9"/>
  <c r="Q1886" i="9"/>
  <c r="Q1887" i="9"/>
  <c r="Q1888" i="9"/>
  <c r="Q1889" i="9"/>
  <c r="Q1890" i="9"/>
  <c r="Q1891" i="9"/>
  <c r="Q1892" i="9"/>
  <c r="Q1893" i="9"/>
  <c r="Q1894" i="9"/>
  <c r="Q1895" i="9"/>
  <c r="Q1896" i="9"/>
  <c r="Q1897" i="9"/>
  <c r="Q1898" i="9"/>
  <c r="Q1899" i="9"/>
  <c r="Q1900" i="9"/>
  <c r="Q1901" i="9"/>
  <c r="Q1902" i="9"/>
  <c r="Q1903" i="9"/>
  <c r="Q1904" i="9"/>
  <c r="Q1905" i="9"/>
  <c r="Q1906" i="9"/>
  <c r="Q1907" i="9"/>
  <c r="Q1908" i="9"/>
  <c r="Q1909" i="9"/>
  <c r="Q1910" i="9"/>
  <c r="Q1911" i="9"/>
  <c r="Q1912" i="9"/>
  <c r="Q1913" i="9"/>
  <c r="Q1914" i="9"/>
  <c r="Q1915" i="9"/>
  <c r="Q1916" i="9"/>
  <c r="Q1917" i="9"/>
  <c r="Q1918" i="9"/>
  <c r="Q1919" i="9"/>
  <c r="Q1920" i="9"/>
  <c r="Q1921" i="9"/>
  <c r="Q1922" i="9"/>
  <c r="Q1923" i="9"/>
  <c r="Q1924" i="9"/>
  <c r="Q1925" i="9"/>
  <c r="Q1926" i="9"/>
  <c r="Q1927" i="9"/>
  <c r="Q1928" i="9"/>
  <c r="Q1929" i="9"/>
  <c r="Q1930" i="9"/>
  <c r="Q1931" i="9"/>
  <c r="Q1932" i="9"/>
  <c r="Q1933" i="9"/>
  <c r="Q1934" i="9"/>
  <c r="Q1935" i="9"/>
  <c r="Q1936" i="9"/>
  <c r="Q1937" i="9"/>
  <c r="Q1938" i="9"/>
  <c r="Q1939" i="9"/>
  <c r="Q1940" i="9"/>
  <c r="Q1941" i="9"/>
  <c r="Q1942" i="9"/>
  <c r="Q1943" i="9"/>
  <c r="Q1944" i="9"/>
  <c r="Q1945" i="9"/>
  <c r="Q1946" i="9"/>
  <c r="Q1947" i="9"/>
  <c r="Q1948" i="9"/>
  <c r="Q1949" i="9"/>
  <c r="Q1950" i="9"/>
  <c r="Q1951" i="9"/>
  <c r="Q1952" i="9"/>
  <c r="Q1953" i="9"/>
  <c r="Q1954" i="9"/>
  <c r="Q1955" i="9"/>
  <c r="Q1956" i="9"/>
  <c r="Q1957" i="9"/>
  <c r="Q1958" i="9"/>
  <c r="Q1959" i="9"/>
  <c r="Q1960" i="9"/>
  <c r="Q1961" i="9"/>
  <c r="Q1962" i="9"/>
  <c r="Q1963" i="9"/>
  <c r="Q1964" i="9"/>
  <c r="Q1965" i="9"/>
  <c r="Q1966" i="9"/>
  <c r="Q1967" i="9"/>
  <c r="Q1968" i="9"/>
  <c r="Q1969" i="9"/>
  <c r="Q1970" i="9"/>
  <c r="Q1971" i="9"/>
  <c r="Q1972" i="9"/>
  <c r="Q1973" i="9"/>
  <c r="Q1974" i="9"/>
  <c r="Q1975" i="9"/>
  <c r="Q1976" i="9"/>
  <c r="Q1977" i="9"/>
  <c r="Q1978" i="9"/>
  <c r="Q1979" i="9"/>
  <c r="Q1980" i="9"/>
  <c r="Q1981" i="9"/>
  <c r="Q1982" i="9"/>
  <c r="Q1983" i="9"/>
  <c r="Q1984" i="9"/>
  <c r="Q1985" i="9"/>
  <c r="Q1986" i="9"/>
  <c r="Q1987" i="9"/>
  <c r="Q1988" i="9"/>
  <c r="Q1989" i="9"/>
  <c r="Q1990" i="9"/>
  <c r="Q1991" i="9"/>
  <c r="Q1992" i="9"/>
  <c r="Q1993" i="9"/>
  <c r="Q1994" i="9"/>
  <c r="Q1995" i="9"/>
  <c r="Q1996" i="9"/>
  <c r="Q1997" i="9"/>
  <c r="Q1998" i="9"/>
  <c r="Q1999" i="9"/>
  <c r="Q2000" i="9"/>
  <c r="Q2001" i="9"/>
  <c r="P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310" i="9"/>
  <c r="P311" i="9"/>
  <c r="P312" i="9"/>
  <c r="P313" i="9"/>
  <c r="P314" i="9"/>
  <c r="P315" i="9"/>
  <c r="P316" i="9"/>
  <c r="P317" i="9"/>
  <c r="P318" i="9"/>
  <c r="P319" i="9"/>
  <c r="P320" i="9"/>
  <c r="P321" i="9"/>
  <c r="P322" i="9"/>
  <c r="P323" i="9"/>
  <c r="P324" i="9"/>
  <c r="P325" i="9"/>
  <c r="P326" i="9"/>
  <c r="P327" i="9"/>
  <c r="P328" i="9"/>
  <c r="P329" i="9"/>
  <c r="P330" i="9"/>
  <c r="P331" i="9"/>
  <c r="P332" i="9"/>
  <c r="P333" i="9"/>
  <c r="P334" i="9"/>
  <c r="P335" i="9"/>
  <c r="P336" i="9"/>
  <c r="P337" i="9"/>
  <c r="P338" i="9"/>
  <c r="P339" i="9"/>
  <c r="P340" i="9"/>
  <c r="P341" i="9"/>
  <c r="P342" i="9"/>
  <c r="P343" i="9"/>
  <c r="P344" i="9"/>
  <c r="P345" i="9"/>
  <c r="P346" i="9"/>
  <c r="P347" i="9"/>
  <c r="P348" i="9"/>
  <c r="P349" i="9"/>
  <c r="P350" i="9"/>
  <c r="P351" i="9"/>
  <c r="P352" i="9"/>
  <c r="P353" i="9"/>
  <c r="P354" i="9"/>
  <c r="P355" i="9"/>
  <c r="P356" i="9"/>
  <c r="P357" i="9"/>
  <c r="P358" i="9"/>
  <c r="P359" i="9"/>
  <c r="P360" i="9"/>
  <c r="P361" i="9"/>
  <c r="P362" i="9"/>
  <c r="P363" i="9"/>
  <c r="P364" i="9"/>
  <c r="P365" i="9"/>
  <c r="P366" i="9"/>
  <c r="P367" i="9"/>
  <c r="P368" i="9"/>
  <c r="P369" i="9"/>
  <c r="P370" i="9"/>
  <c r="P371" i="9"/>
  <c r="P372" i="9"/>
  <c r="P373" i="9"/>
  <c r="P374" i="9"/>
  <c r="P375" i="9"/>
  <c r="P376" i="9"/>
  <c r="P377" i="9"/>
  <c r="P378" i="9"/>
  <c r="P379" i="9"/>
  <c r="P380" i="9"/>
  <c r="P381" i="9"/>
  <c r="P382" i="9"/>
  <c r="P383" i="9"/>
  <c r="P384" i="9"/>
  <c r="P385" i="9"/>
  <c r="P386" i="9"/>
  <c r="P387" i="9"/>
  <c r="P388" i="9"/>
  <c r="P389" i="9"/>
  <c r="P390" i="9"/>
  <c r="P391" i="9"/>
  <c r="P392" i="9"/>
  <c r="P393" i="9"/>
  <c r="P394" i="9"/>
  <c r="P395" i="9"/>
  <c r="P396" i="9"/>
  <c r="P397" i="9"/>
  <c r="P398" i="9"/>
  <c r="P399" i="9"/>
  <c r="P400" i="9"/>
  <c r="P401" i="9"/>
  <c r="P402" i="9"/>
  <c r="P403" i="9"/>
  <c r="P404" i="9"/>
  <c r="P405" i="9"/>
  <c r="P406" i="9"/>
  <c r="P407" i="9"/>
  <c r="P408" i="9"/>
  <c r="P409" i="9"/>
  <c r="P410" i="9"/>
  <c r="P411" i="9"/>
  <c r="P412" i="9"/>
  <c r="P413" i="9"/>
  <c r="P414" i="9"/>
  <c r="P415" i="9"/>
  <c r="P416" i="9"/>
  <c r="P417" i="9"/>
  <c r="P418" i="9"/>
  <c r="P419" i="9"/>
  <c r="P420" i="9"/>
  <c r="P421" i="9"/>
  <c r="P422" i="9"/>
  <c r="P423" i="9"/>
  <c r="P424" i="9"/>
  <c r="P425" i="9"/>
  <c r="P426" i="9"/>
  <c r="P427" i="9"/>
  <c r="P428" i="9"/>
  <c r="P429" i="9"/>
  <c r="P430" i="9"/>
  <c r="P431" i="9"/>
  <c r="P432" i="9"/>
  <c r="P433" i="9"/>
  <c r="P434" i="9"/>
  <c r="P435" i="9"/>
  <c r="P436" i="9"/>
  <c r="P437" i="9"/>
  <c r="P438" i="9"/>
  <c r="P439" i="9"/>
  <c r="P440" i="9"/>
  <c r="P441" i="9"/>
  <c r="P442" i="9"/>
  <c r="P443" i="9"/>
  <c r="P444" i="9"/>
  <c r="P445" i="9"/>
  <c r="P446" i="9"/>
  <c r="P447" i="9"/>
  <c r="P448" i="9"/>
  <c r="P449" i="9"/>
  <c r="P450" i="9"/>
  <c r="P451" i="9"/>
  <c r="P452" i="9"/>
  <c r="P453" i="9"/>
  <c r="P454" i="9"/>
  <c r="P455" i="9"/>
  <c r="P456" i="9"/>
  <c r="P457" i="9"/>
  <c r="P458" i="9"/>
  <c r="P459" i="9"/>
  <c r="P460" i="9"/>
  <c r="P461" i="9"/>
  <c r="P462" i="9"/>
  <c r="P463" i="9"/>
  <c r="P464" i="9"/>
  <c r="P465" i="9"/>
  <c r="P466" i="9"/>
  <c r="P467" i="9"/>
  <c r="P468" i="9"/>
  <c r="P469" i="9"/>
  <c r="P470" i="9"/>
  <c r="P471" i="9"/>
  <c r="P472" i="9"/>
  <c r="P473" i="9"/>
  <c r="P474" i="9"/>
  <c r="P475" i="9"/>
  <c r="P476" i="9"/>
  <c r="P477" i="9"/>
  <c r="P478" i="9"/>
  <c r="P479" i="9"/>
  <c r="P480" i="9"/>
  <c r="P481" i="9"/>
  <c r="P482" i="9"/>
  <c r="P483" i="9"/>
  <c r="P484" i="9"/>
  <c r="P485" i="9"/>
  <c r="P486" i="9"/>
  <c r="P487" i="9"/>
  <c r="P488" i="9"/>
  <c r="P489" i="9"/>
  <c r="P490" i="9"/>
  <c r="P491" i="9"/>
  <c r="P492" i="9"/>
  <c r="P493" i="9"/>
  <c r="P494" i="9"/>
  <c r="P495" i="9"/>
  <c r="P496" i="9"/>
  <c r="P497" i="9"/>
  <c r="P498" i="9"/>
  <c r="P499" i="9"/>
  <c r="P500" i="9"/>
  <c r="P501" i="9"/>
  <c r="P502" i="9"/>
  <c r="P503" i="9"/>
  <c r="P504" i="9"/>
  <c r="P505" i="9"/>
  <c r="P506" i="9"/>
  <c r="P507" i="9"/>
  <c r="P508" i="9"/>
  <c r="P509" i="9"/>
  <c r="P510" i="9"/>
  <c r="P511" i="9"/>
  <c r="P512" i="9"/>
  <c r="P513" i="9"/>
  <c r="P514" i="9"/>
  <c r="P515" i="9"/>
  <c r="P516" i="9"/>
  <c r="P517" i="9"/>
  <c r="P518" i="9"/>
  <c r="P519" i="9"/>
  <c r="P520" i="9"/>
  <c r="P521" i="9"/>
  <c r="P522" i="9"/>
  <c r="P523" i="9"/>
  <c r="P524" i="9"/>
  <c r="P525" i="9"/>
  <c r="P526" i="9"/>
  <c r="P527" i="9"/>
  <c r="P528" i="9"/>
  <c r="P529" i="9"/>
  <c r="P530" i="9"/>
  <c r="P531" i="9"/>
  <c r="P532" i="9"/>
  <c r="P533" i="9"/>
  <c r="P534" i="9"/>
  <c r="P535" i="9"/>
  <c r="P536" i="9"/>
  <c r="P537" i="9"/>
  <c r="P538" i="9"/>
  <c r="P539" i="9"/>
  <c r="P540" i="9"/>
  <c r="P541" i="9"/>
  <c r="P542" i="9"/>
  <c r="P543" i="9"/>
  <c r="P544" i="9"/>
  <c r="P545" i="9"/>
  <c r="P546" i="9"/>
  <c r="P547" i="9"/>
  <c r="P548" i="9"/>
  <c r="P549" i="9"/>
  <c r="P550" i="9"/>
  <c r="P551" i="9"/>
  <c r="P552" i="9"/>
  <c r="P553" i="9"/>
  <c r="P554" i="9"/>
  <c r="P555" i="9"/>
  <c r="P556" i="9"/>
  <c r="P557" i="9"/>
  <c r="P558" i="9"/>
  <c r="P559" i="9"/>
  <c r="P560" i="9"/>
  <c r="P561" i="9"/>
  <c r="P562" i="9"/>
  <c r="P563" i="9"/>
  <c r="P564" i="9"/>
  <c r="P565" i="9"/>
  <c r="P566" i="9"/>
  <c r="P567" i="9"/>
  <c r="P568" i="9"/>
  <c r="P569" i="9"/>
  <c r="P570" i="9"/>
  <c r="P571" i="9"/>
  <c r="P572" i="9"/>
  <c r="P573" i="9"/>
  <c r="P574" i="9"/>
  <c r="P575" i="9"/>
  <c r="P576" i="9"/>
  <c r="P577" i="9"/>
  <c r="P578" i="9"/>
  <c r="P579" i="9"/>
  <c r="P580" i="9"/>
  <c r="P581" i="9"/>
  <c r="P582" i="9"/>
  <c r="P583" i="9"/>
  <c r="P584" i="9"/>
  <c r="P585" i="9"/>
  <c r="P586" i="9"/>
  <c r="P587" i="9"/>
  <c r="P588" i="9"/>
  <c r="P589" i="9"/>
  <c r="P590" i="9"/>
  <c r="P591" i="9"/>
  <c r="P592" i="9"/>
  <c r="P593" i="9"/>
  <c r="P594" i="9"/>
  <c r="P595" i="9"/>
  <c r="P596" i="9"/>
  <c r="P597" i="9"/>
  <c r="P598" i="9"/>
  <c r="P599" i="9"/>
  <c r="P600" i="9"/>
  <c r="P601" i="9"/>
  <c r="P602" i="9"/>
  <c r="P603" i="9"/>
  <c r="P604" i="9"/>
  <c r="P605" i="9"/>
  <c r="P606" i="9"/>
  <c r="P607" i="9"/>
  <c r="P608" i="9"/>
  <c r="P609" i="9"/>
  <c r="P610" i="9"/>
  <c r="P611" i="9"/>
  <c r="P612" i="9"/>
  <c r="P613" i="9"/>
  <c r="P614" i="9"/>
  <c r="P615" i="9"/>
  <c r="P616" i="9"/>
  <c r="P617" i="9"/>
  <c r="P618" i="9"/>
  <c r="P619" i="9"/>
  <c r="P620" i="9"/>
  <c r="P621" i="9"/>
  <c r="P622" i="9"/>
  <c r="P623" i="9"/>
  <c r="P624" i="9"/>
  <c r="P625" i="9"/>
  <c r="P626" i="9"/>
  <c r="P627" i="9"/>
  <c r="P628" i="9"/>
  <c r="P629" i="9"/>
  <c r="P630" i="9"/>
  <c r="P631" i="9"/>
  <c r="P632" i="9"/>
  <c r="P633" i="9"/>
  <c r="P634" i="9"/>
  <c r="P635" i="9"/>
  <c r="P636" i="9"/>
  <c r="P637" i="9"/>
  <c r="P638" i="9"/>
  <c r="P639" i="9"/>
  <c r="P640" i="9"/>
  <c r="P641" i="9"/>
  <c r="P642" i="9"/>
  <c r="P643" i="9"/>
  <c r="P644" i="9"/>
  <c r="P645" i="9"/>
  <c r="P646" i="9"/>
  <c r="P647" i="9"/>
  <c r="P648" i="9"/>
  <c r="P649" i="9"/>
  <c r="P650" i="9"/>
  <c r="P651" i="9"/>
  <c r="P652" i="9"/>
  <c r="P653" i="9"/>
  <c r="P654" i="9"/>
  <c r="P655" i="9"/>
  <c r="P656" i="9"/>
  <c r="P657" i="9"/>
  <c r="P658" i="9"/>
  <c r="P659" i="9"/>
  <c r="P660" i="9"/>
  <c r="P661" i="9"/>
  <c r="P662" i="9"/>
  <c r="P663" i="9"/>
  <c r="P664" i="9"/>
  <c r="P665" i="9"/>
  <c r="P666" i="9"/>
  <c r="P667" i="9"/>
  <c r="P668" i="9"/>
  <c r="P669" i="9"/>
  <c r="P670" i="9"/>
  <c r="P671" i="9"/>
  <c r="P672" i="9"/>
  <c r="P673" i="9"/>
  <c r="P674" i="9"/>
  <c r="P675" i="9"/>
  <c r="P676" i="9"/>
  <c r="P677" i="9"/>
  <c r="P678" i="9"/>
  <c r="P679" i="9"/>
  <c r="P680" i="9"/>
  <c r="P681" i="9"/>
  <c r="P682" i="9"/>
  <c r="P683" i="9"/>
  <c r="P684" i="9"/>
  <c r="P685" i="9"/>
  <c r="P686" i="9"/>
  <c r="P687" i="9"/>
  <c r="P688" i="9"/>
  <c r="P689" i="9"/>
  <c r="P690" i="9"/>
  <c r="P691" i="9"/>
  <c r="P692" i="9"/>
  <c r="P693" i="9"/>
  <c r="P694" i="9"/>
  <c r="P695" i="9"/>
  <c r="P696" i="9"/>
  <c r="P697" i="9"/>
  <c r="P698" i="9"/>
  <c r="P699" i="9"/>
  <c r="P700" i="9"/>
  <c r="P701" i="9"/>
  <c r="P702" i="9"/>
  <c r="P703" i="9"/>
  <c r="P704" i="9"/>
  <c r="P705" i="9"/>
  <c r="P706" i="9"/>
  <c r="P707" i="9"/>
  <c r="P708" i="9"/>
  <c r="P709" i="9"/>
  <c r="P710" i="9"/>
  <c r="P711" i="9"/>
  <c r="P712" i="9"/>
  <c r="P713" i="9"/>
  <c r="P714" i="9"/>
  <c r="P715" i="9"/>
  <c r="P716" i="9"/>
  <c r="P717" i="9"/>
  <c r="P718" i="9"/>
  <c r="P719" i="9"/>
  <c r="P720" i="9"/>
  <c r="P721" i="9"/>
  <c r="P722" i="9"/>
  <c r="P723" i="9"/>
  <c r="P724" i="9"/>
  <c r="P725" i="9"/>
  <c r="P726" i="9"/>
  <c r="P727" i="9"/>
  <c r="P728" i="9"/>
  <c r="P729" i="9"/>
  <c r="P730" i="9"/>
  <c r="P731" i="9"/>
  <c r="P732" i="9"/>
  <c r="P733" i="9"/>
  <c r="P734" i="9"/>
  <c r="P735" i="9"/>
  <c r="P736" i="9"/>
  <c r="P737" i="9"/>
  <c r="P738" i="9"/>
  <c r="P739" i="9"/>
  <c r="P740" i="9"/>
  <c r="P741" i="9"/>
  <c r="P742" i="9"/>
  <c r="P743" i="9"/>
  <c r="P744" i="9"/>
  <c r="P745" i="9"/>
  <c r="P746" i="9"/>
  <c r="P747" i="9"/>
  <c r="P748" i="9"/>
  <c r="P749" i="9"/>
  <c r="P750" i="9"/>
  <c r="P751" i="9"/>
  <c r="P752" i="9"/>
  <c r="P753" i="9"/>
  <c r="P754" i="9"/>
  <c r="P755" i="9"/>
  <c r="P756" i="9"/>
  <c r="P757" i="9"/>
  <c r="P758" i="9"/>
  <c r="P759" i="9"/>
  <c r="P760" i="9"/>
  <c r="P761" i="9"/>
  <c r="P762" i="9"/>
  <c r="P763" i="9"/>
  <c r="P764" i="9"/>
  <c r="P765" i="9"/>
  <c r="P766" i="9"/>
  <c r="P767" i="9"/>
  <c r="P768" i="9"/>
  <c r="P769" i="9"/>
  <c r="P770" i="9"/>
  <c r="P771" i="9"/>
  <c r="P772" i="9"/>
  <c r="P773" i="9"/>
  <c r="P774" i="9"/>
  <c r="P775" i="9"/>
  <c r="P776" i="9"/>
  <c r="P777" i="9"/>
  <c r="P778" i="9"/>
  <c r="P779" i="9"/>
  <c r="P780" i="9"/>
  <c r="P781" i="9"/>
  <c r="P782" i="9"/>
  <c r="P783" i="9"/>
  <c r="P784" i="9"/>
  <c r="P785" i="9"/>
  <c r="P786" i="9"/>
  <c r="P787" i="9"/>
  <c r="P788" i="9"/>
  <c r="P789" i="9"/>
  <c r="P790" i="9"/>
  <c r="P791" i="9"/>
  <c r="P792" i="9"/>
  <c r="P793" i="9"/>
  <c r="P794" i="9"/>
  <c r="P795" i="9"/>
  <c r="P796" i="9"/>
  <c r="P797" i="9"/>
  <c r="P798" i="9"/>
  <c r="P799" i="9"/>
  <c r="P800" i="9"/>
  <c r="P801" i="9"/>
  <c r="P802" i="9"/>
  <c r="P803" i="9"/>
  <c r="P804" i="9"/>
  <c r="P805" i="9"/>
  <c r="P806" i="9"/>
  <c r="P807" i="9"/>
  <c r="P808" i="9"/>
  <c r="P809" i="9"/>
  <c r="P810" i="9"/>
  <c r="P811" i="9"/>
  <c r="P812" i="9"/>
  <c r="P813" i="9"/>
  <c r="P814" i="9"/>
  <c r="P815" i="9"/>
  <c r="P816" i="9"/>
  <c r="P817" i="9"/>
  <c r="P818" i="9"/>
  <c r="P819" i="9"/>
  <c r="P820" i="9"/>
  <c r="P821" i="9"/>
  <c r="P822" i="9"/>
  <c r="P823" i="9"/>
  <c r="P824" i="9"/>
  <c r="P825" i="9"/>
  <c r="P826" i="9"/>
  <c r="P827" i="9"/>
  <c r="P828" i="9"/>
  <c r="P829" i="9"/>
  <c r="P830" i="9"/>
  <c r="P831" i="9"/>
  <c r="P832" i="9"/>
  <c r="P833" i="9"/>
  <c r="P834" i="9"/>
  <c r="P835" i="9"/>
  <c r="P836" i="9"/>
  <c r="P837" i="9"/>
  <c r="P838" i="9"/>
  <c r="P839" i="9"/>
  <c r="P840" i="9"/>
  <c r="P841" i="9"/>
  <c r="P842" i="9"/>
  <c r="P843" i="9"/>
  <c r="P844" i="9"/>
  <c r="P845" i="9"/>
  <c r="P846" i="9"/>
  <c r="P847" i="9"/>
  <c r="P848" i="9"/>
  <c r="P849" i="9"/>
  <c r="P850" i="9"/>
  <c r="P851" i="9"/>
  <c r="P852" i="9"/>
  <c r="P853" i="9"/>
  <c r="P854" i="9"/>
  <c r="P855" i="9"/>
  <c r="P856" i="9"/>
  <c r="P857" i="9"/>
  <c r="P858" i="9"/>
  <c r="P859" i="9"/>
  <c r="P860" i="9"/>
  <c r="P861" i="9"/>
  <c r="P862" i="9"/>
  <c r="P863" i="9"/>
  <c r="P864" i="9"/>
  <c r="P865" i="9"/>
  <c r="P866" i="9"/>
  <c r="P867" i="9"/>
  <c r="P868" i="9"/>
  <c r="P869" i="9"/>
  <c r="P870" i="9"/>
  <c r="P871" i="9"/>
  <c r="P872" i="9"/>
  <c r="P873" i="9"/>
  <c r="P874" i="9"/>
  <c r="P875" i="9"/>
  <c r="P876" i="9"/>
  <c r="P877" i="9"/>
  <c r="P878" i="9"/>
  <c r="P879" i="9"/>
  <c r="P880" i="9"/>
  <c r="P881" i="9"/>
  <c r="P882" i="9"/>
  <c r="P883" i="9"/>
  <c r="P884" i="9"/>
  <c r="P885" i="9"/>
  <c r="P886" i="9"/>
  <c r="P887" i="9"/>
  <c r="P888" i="9"/>
  <c r="P889" i="9"/>
  <c r="P890" i="9"/>
  <c r="P891" i="9"/>
  <c r="P892" i="9"/>
  <c r="P893" i="9"/>
  <c r="P894" i="9"/>
  <c r="P895" i="9"/>
  <c r="P896" i="9"/>
  <c r="P897" i="9"/>
  <c r="P898" i="9"/>
  <c r="P899" i="9"/>
  <c r="P900" i="9"/>
  <c r="P901" i="9"/>
  <c r="P902" i="9"/>
  <c r="P903" i="9"/>
  <c r="P904" i="9"/>
  <c r="P905" i="9"/>
  <c r="P906" i="9"/>
  <c r="P907" i="9"/>
  <c r="P908" i="9"/>
  <c r="P909" i="9"/>
  <c r="P910" i="9"/>
  <c r="P911" i="9"/>
  <c r="P912" i="9"/>
  <c r="P913" i="9"/>
  <c r="P914" i="9"/>
  <c r="P915" i="9"/>
  <c r="P916" i="9"/>
  <c r="P917" i="9"/>
  <c r="P918" i="9"/>
  <c r="P919" i="9"/>
  <c r="P920" i="9"/>
  <c r="P921" i="9"/>
  <c r="P922" i="9"/>
  <c r="P923" i="9"/>
  <c r="P924" i="9"/>
  <c r="P925" i="9"/>
  <c r="P926" i="9"/>
  <c r="P927" i="9"/>
  <c r="P928" i="9"/>
  <c r="P929" i="9"/>
  <c r="P930" i="9"/>
  <c r="P931" i="9"/>
  <c r="P932" i="9"/>
  <c r="P933" i="9"/>
  <c r="P934" i="9"/>
  <c r="P935" i="9"/>
  <c r="P936" i="9"/>
  <c r="P937" i="9"/>
  <c r="P938" i="9"/>
  <c r="P939" i="9"/>
  <c r="P940" i="9"/>
  <c r="P941" i="9"/>
  <c r="P942" i="9"/>
  <c r="P943" i="9"/>
  <c r="P944" i="9"/>
  <c r="P945" i="9"/>
  <c r="P946" i="9"/>
  <c r="P947" i="9"/>
  <c r="P948" i="9"/>
  <c r="P949" i="9"/>
  <c r="P950" i="9"/>
  <c r="P951" i="9"/>
  <c r="P952" i="9"/>
  <c r="P953" i="9"/>
  <c r="P954" i="9"/>
  <c r="P955" i="9"/>
  <c r="P956" i="9"/>
  <c r="P957" i="9"/>
  <c r="P958" i="9"/>
  <c r="P959" i="9"/>
  <c r="P960" i="9"/>
  <c r="P961" i="9"/>
  <c r="P962" i="9"/>
  <c r="P963" i="9"/>
  <c r="P964" i="9"/>
  <c r="P965" i="9"/>
  <c r="P966" i="9"/>
  <c r="P967" i="9"/>
  <c r="P968" i="9"/>
  <c r="P969" i="9"/>
  <c r="P970" i="9"/>
  <c r="P971" i="9"/>
  <c r="P972" i="9"/>
  <c r="P973" i="9"/>
  <c r="P974" i="9"/>
  <c r="P975" i="9"/>
  <c r="P976" i="9"/>
  <c r="P977" i="9"/>
  <c r="P978" i="9"/>
  <c r="P979" i="9"/>
  <c r="P980" i="9"/>
  <c r="P981" i="9"/>
  <c r="P982" i="9"/>
  <c r="P983" i="9"/>
  <c r="P984" i="9"/>
  <c r="P985" i="9"/>
  <c r="P986" i="9"/>
  <c r="P987" i="9"/>
  <c r="P988" i="9"/>
  <c r="P989" i="9"/>
  <c r="P990" i="9"/>
  <c r="P991" i="9"/>
  <c r="P992" i="9"/>
  <c r="P993" i="9"/>
  <c r="P994" i="9"/>
  <c r="P995" i="9"/>
  <c r="P996" i="9"/>
  <c r="P997" i="9"/>
  <c r="P998" i="9"/>
  <c r="P999" i="9"/>
  <c r="P1000" i="9"/>
  <c r="P1001" i="9"/>
  <c r="P1002" i="9"/>
  <c r="P1003" i="9"/>
  <c r="P1004" i="9"/>
  <c r="P1005" i="9"/>
  <c r="P1006" i="9"/>
  <c r="P1007" i="9"/>
  <c r="P1008" i="9"/>
  <c r="P1009" i="9"/>
  <c r="P1010" i="9"/>
  <c r="P1011" i="9"/>
  <c r="P1012" i="9"/>
  <c r="P1013" i="9"/>
  <c r="P1014" i="9"/>
  <c r="P1015" i="9"/>
  <c r="P1016" i="9"/>
  <c r="P1017" i="9"/>
  <c r="P1018" i="9"/>
  <c r="P1019" i="9"/>
  <c r="P1020" i="9"/>
  <c r="P1021" i="9"/>
  <c r="P1022" i="9"/>
  <c r="P1023" i="9"/>
  <c r="P1024" i="9"/>
  <c r="P1025" i="9"/>
  <c r="P1026" i="9"/>
  <c r="P1027" i="9"/>
  <c r="P1028" i="9"/>
  <c r="P1029" i="9"/>
  <c r="P1030" i="9"/>
  <c r="P1031" i="9"/>
  <c r="P1032" i="9"/>
  <c r="P1033" i="9"/>
  <c r="P1034" i="9"/>
  <c r="P1035" i="9"/>
  <c r="P1036" i="9"/>
  <c r="P1037" i="9"/>
  <c r="P1038" i="9"/>
  <c r="P1039" i="9"/>
  <c r="P1040" i="9"/>
  <c r="P1041" i="9"/>
  <c r="P1042" i="9"/>
  <c r="P1043" i="9"/>
  <c r="P1044" i="9"/>
  <c r="P1045" i="9"/>
  <c r="P1046" i="9"/>
  <c r="P1047" i="9"/>
  <c r="P1048" i="9"/>
  <c r="P1049" i="9"/>
  <c r="P1050" i="9"/>
  <c r="P1051" i="9"/>
  <c r="P1052" i="9"/>
  <c r="P1053" i="9"/>
  <c r="P1054" i="9"/>
  <c r="P1055" i="9"/>
  <c r="P1056" i="9"/>
  <c r="P1057" i="9"/>
  <c r="P1058" i="9"/>
  <c r="P1059" i="9"/>
  <c r="P1060" i="9"/>
  <c r="P1061" i="9"/>
  <c r="P1062" i="9"/>
  <c r="P1063" i="9"/>
  <c r="P1064" i="9"/>
  <c r="P1065" i="9"/>
  <c r="P1066" i="9"/>
  <c r="P1067" i="9"/>
  <c r="P1068" i="9"/>
  <c r="P1069" i="9"/>
  <c r="P1070" i="9"/>
  <c r="P1071" i="9"/>
  <c r="P1072" i="9"/>
  <c r="P1073" i="9"/>
  <c r="P1074" i="9"/>
  <c r="P1075" i="9"/>
  <c r="P1076" i="9"/>
  <c r="P1077" i="9"/>
  <c r="P1078" i="9"/>
  <c r="P1079" i="9"/>
  <c r="P1080" i="9"/>
  <c r="P1081" i="9"/>
  <c r="P1082" i="9"/>
  <c r="P1083" i="9"/>
  <c r="P1084" i="9"/>
  <c r="P1085" i="9"/>
  <c r="P1086" i="9"/>
  <c r="P1087" i="9"/>
  <c r="P1088" i="9"/>
  <c r="P1089" i="9"/>
  <c r="P1090" i="9"/>
  <c r="P1091" i="9"/>
  <c r="P1092" i="9"/>
  <c r="P1093" i="9"/>
  <c r="P1094" i="9"/>
  <c r="P1095" i="9"/>
  <c r="P1096" i="9"/>
  <c r="P1097" i="9"/>
  <c r="P1098" i="9"/>
  <c r="P1099" i="9"/>
  <c r="P1100" i="9"/>
  <c r="P1101" i="9"/>
  <c r="P1102" i="9"/>
  <c r="P1103" i="9"/>
  <c r="P1104" i="9"/>
  <c r="P1105" i="9"/>
  <c r="P1106" i="9"/>
  <c r="P1107" i="9"/>
  <c r="P1108" i="9"/>
  <c r="P1109" i="9"/>
  <c r="P1110" i="9"/>
  <c r="P1111" i="9"/>
  <c r="P1112" i="9"/>
  <c r="P1113" i="9"/>
  <c r="P1114" i="9"/>
  <c r="P1115" i="9"/>
  <c r="P1116" i="9"/>
  <c r="P1117" i="9"/>
  <c r="P1118" i="9"/>
  <c r="P1119" i="9"/>
  <c r="P1120" i="9"/>
  <c r="P1121" i="9"/>
  <c r="P1122" i="9"/>
  <c r="P1123" i="9"/>
  <c r="P1124" i="9"/>
  <c r="P1125" i="9"/>
  <c r="P1126" i="9"/>
  <c r="P1127" i="9"/>
  <c r="P1128" i="9"/>
  <c r="P1129" i="9"/>
  <c r="P1130" i="9"/>
  <c r="P1131" i="9"/>
  <c r="P1132" i="9"/>
  <c r="P1133" i="9"/>
  <c r="P1134" i="9"/>
  <c r="P1135" i="9"/>
  <c r="P1136" i="9"/>
  <c r="P1137" i="9"/>
  <c r="P1138" i="9"/>
  <c r="P1139" i="9"/>
  <c r="P1140" i="9"/>
  <c r="P1141" i="9"/>
  <c r="P1142" i="9"/>
  <c r="P1143" i="9"/>
  <c r="P1144" i="9"/>
  <c r="P1145" i="9"/>
  <c r="P1146" i="9"/>
  <c r="P1147" i="9"/>
  <c r="P1148" i="9"/>
  <c r="P1149" i="9"/>
  <c r="P1150" i="9"/>
  <c r="P1151" i="9"/>
  <c r="P1152" i="9"/>
  <c r="P1153" i="9"/>
  <c r="P1154" i="9"/>
  <c r="P1155" i="9"/>
  <c r="P1156" i="9"/>
  <c r="P1157" i="9"/>
  <c r="P1158" i="9"/>
  <c r="P1159" i="9"/>
  <c r="P1160" i="9"/>
  <c r="P1161" i="9"/>
  <c r="P1162" i="9"/>
  <c r="P1163" i="9"/>
  <c r="P1164" i="9"/>
  <c r="P1165" i="9"/>
  <c r="P1166" i="9"/>
  <c r="P1167" i="9"/>
  <c r="P1168" i="9"/>
  <c r="P1169" i="9"/>
  <c r="P1170" i="9"/>
  <c r="P1171" i="9"/>
  <c r="P1172" i="9"/>
  <c r="P1173" i="9"/>
  <c r="P1174" i="9"/>
  <c r="P1175" i="9"/>
  <c r="P1176" i="9"/>
  <c r="P1177" i="9"/>
  <c r="P1178" i="9"/>
  <c r="P1179" i="9"/>
  <c r="P1180" i="9"/>
  <c r="P1181" i="9"/>
  <c r="P1182" i="9"/>
  <c r="P1183" i="9"/>
  <c r="P1184" i="9"/>
  <c r="P1185" i="9"/>
  <c r="P1186" i="9"/>
  <c r="P1187" i="9"/>
  <c r="P1188" i="9"/>
  <c r="P1189" i="9"/>
  <c r="P1190" i="9"/>
  <c r="P1191" i="9"/>
  <c r="P1192" i="9"/>
  <c r="P1193" i="9"/>
  <c r="P1194" i="9"/>
  <c r="P1195" i="9"/>
  <c r="P1196" i="9"/>
  <c r="P1197" i="9"/>
  <c r="P1198" i="9"/>
  <c r="P1199" i="9"/>
  <c r="P1200" i="9"/>
  <c r="P1201" i="9"/>
  <c r="P1202" i="9"/>
  <c r="P1203" i="9"/>
  <c r="P1204" i="9"/>
  <c r="P1205" i="9"/>
  <c r="P1206" i="9"/>
  <c r="P1207" i="9"/>
  <c r="P1208" i="9"/>
  <c r="P1209" i="9"/>
  <c r="P1210" i="9"/>
  <c r="P1211" i="9"/>
  <c r="P1212" i="9"/>
  <c r="P1213" i="9"/>
  <c r="P1214" i="9"/>
  <c r="P1215" i="9"/>
  <c r="P1216" i="9"/>
  <c r="P1217" i="9"/>
  <c r="P1218" i="9"/>
  <c r="P1219" i="9"/>
  <c r="P1220" i="9"/>
  <c r="P1221" i="9"/>
  <c r="P1222" i="9"/>
  <c r="P1223" i="9"/>
  <c r="P1224" i="9"/>
  <c r="P1225" i="9"/>
  <c r="P1226" i="9"/>
  <c r="P1227" i="9"/>
  <c r="P1228" i="9"/>
  <c r="P1229" i="9"/>
  <c r="P1230" i="9"/>
  <c r="P1231" i="9"/>
  <c r="P1232" i="9"/>
  <c r="P1233" i="9"/>
  <c r="P1234" i="9"/>
  <c r="P1235" i="9"/>
  <c r="P1236" i="9"/>
  <c r="P1237" i="9"/>
  <c r="P1238" i="9"/>
  <c r="P1239" i="9"/>
  <c r="P1240" i="9"/>
  <c r="P1241" i="9"/>
  <c r="P1242" i="9"/>
  <c r="P1243" i="9"/>
  <c r="P1244" i="9"/>
  <c r="P1245" i="9"/>
  <c r="P1246" i="9"/>
  <c r="P1247" i="9"/>
  <c r="P1248" i="9"/>
  <c r="P1249" i="9"/>
  <c r="P1250" i="9"/>
  <c r="P1251" i="9"/>
  <c r="P1252" i="9"/>
  <c r="P1253" i="9"/>
  <c r="P1254" i="9"/>
  <c r="P1255" i="9"/>
  <c r="P1256" i="9"/>
  <c r="P1257" i="9"/>
  <c r="P1258" i="9"/>
  <c r="P1259" i="9"/>
  <c r="P1260" i="9"/>
  <c r="P1261" i="9"/>
  <c r="P1262" i="9"/>
  <c r="P1263" i="9"/>
  <c r="P1264" i="9"/>
  <c r="P1265" i="9"/>
  <c r="P1266" i="9"/>
  <c r="P1267" i="9"/>
  <c r="P1268" i="9"/>
  <c r="P1269" i="9"/>
  <c r="P1270" i="9"/>
  <c r="P1271" i="9"/>
  <c r="P1272" i="9"/>
  <c r="P1273" i="9"/>
  <c r="P1274" i="9"/>
  <c r="P1275" i="9"/>
  <c r="P1276" i="9"/>
  <c r="P1277" i="9"/>
  <c r="P1278" i="9"/>
  <c r="P1279" i="9"/>
  <c r="P1280" i="9"/>
  <c r="P1281" i="9"/>
  <c r="P1282" i="9"/>
  <c r="P1283" i="9"/>
  <c r="P1284" i="9"/>
  <c r="P1285" i="9"/>
  <c r="P1286" i="9"/>
  <c r="P1287" i="9"/>
  <c r="P1288" i="9"/>
  <c r="P1289" i="9"/>
  <c r="P1290" i="9"/>
  <c r="P1291" i="9"/>
  <c r="P1292" i="9"/>
  <c r="P1293" i="9"/>
  <c r="P1294" i="9"/>
  <c r="P1295" i="9"/>
  <c r="P1296" i="9"/>
  <c r="P1297" i="9"/>
  <c r="P1298" i="9"/>
  <c r="P1299" i="9"/>
  <c r="P1300" i="9"/>
  <c r="P1301" i="9"/>
  <c r="P1302" i="9"/>
  <c r="P1303" i="9"/>
  <c r="P1304" i="9"/>
  <c r="P1305" i="9"/>
  <c r="P1306" i="9"/>
  <c r="P1307" i="9"/>
  <c r="P1308" i="9"/>
  <c r="P1309" i="9"/>
  <c r="P1310" i="9"/>
  <c r="P1311" i="9"/>
  <c r="P1312" i="9"/>
  <c r="P1313" i="9"/>
  <c r="P1314" i="9"/>
  <c r="P1315" i="9"/>
  <c r="P1316" i="9"/>
  <c r="P1317" i="9"/>
  <c r="P1318" i="9"/>
  <c r="P1319" i="9"/>
  <c r="P1320" i="9"/>
  <c r="P1321" i="9"/>
  <c r="P1322" i="9"/>
  <c r="P1323" i="9"/>
  <c r="P1324" i="9"/>
  <c r="P1325" i="9"/>
  <c r="P1326" i="9"/>
  <c r="P1327" i="9"/>
  <c r="P1328" i="9"/>
  <c r="P1329" i="9"/>
  <c r="P1330" i="9"/>
  <c r="P1331" i="9"/>
  <c r="P1332" i="9"/>
  <c r="P1333" i="9"/>
  <c r="P1334" i="9"/>
  <c r="P1335" i="9"/>
  <c r="P1336" i="9"/>
  <c r="P1337" i="9"/>
  <c r="P1338" i="9"/>
  <c r="P1339" i="9"/>
  <c r="P1340" i="9"/>
  <c r="P1341" i="9"/>
  <c r="P1342" i="9"/>
  <c r="P1343" i="9"/>
  <c r="P1344" i="9"/>
  <c r="P1345" i="9"/>
  <c r="P1346" i="9"/>
  <c r="P1347" i="9"/>
  <c r="P1348" i="9"/>
  <c r="P1349" i="9"/>
  <c r="P1350" i="9"/>
  <c r="P1351" i="9"/>
  <c r="P1352" i="9"/>
  <c r="P1353" i="9"/>
  <c r="P1354" i="9"/>
  <c r="P1355" i="9"/>
  <c r="P1356" i="9"/>
  <c r="P1357" i="9"/>
  <c r="P1358" i="9"/>
  <c r="P1359" i="9"/>
  <c r="P1360" i="9"/>
  <c r="P1361" i="9"/>
  <c r="P1362" i="9"/>
  <c r="P1363" i="9"/>
  <c r="P1364" i="9"/>
  <c r="P1365" i="9"/>
  <c r="P1366" i="9"/>
  <c r="P1367" i="9"/>
  <c r="P1368" i="9"/>
  <c r="P1369" i="9"/>
  <c r="P1370" i="9"/>
  <c r="P1371" i="9"/>
  <c r="P1372" i="9"/>
  <c r="P1373" i="9"/>
  <c r="P1374" i="9"/>
  <c r="P1375" i="9"/>
  <c r="P1376" i="9"/>
  <c r="P1377" i="9"/>
  <c r="P1378" i="9"/>
  <c r="P1379" i="9"/>
  <c r="P1380" i="9"/>
  <c r="P1381" i="9"/>
  <c r="P1382" i="9"/>
  <c r="P1383" i="9"/>
  <c r="P1384" i="9"/>
  <c r="P1385" i="9"/>
  <c r="P1386" i="9"/>
  <c r="P1387" i="9"/>
  <c r="P1388" i="9"/>
  <c r="P1389" i="9"/>
  <c r="P1390" i="9"/>
  <c r="P1391" i="9"/>
  <c r="P1392" i="9"/>
  <c r="P1393" i="9"/>
  <c r="P1394" i="9"/>
  <c r="P1395" i="9"/>
  <c r="P1396" i="9"/>
  <c r="P1397" i="9"/>
  <c r="P1398" i="9"/>
  <c r="P1399" i="9"/>
  <c r="P1400" i="9"/>
  <c r="P1401" i="9"/>
  <c r="P1402" i="9"/>
  <c r="P1403" i="9"/>
  <c r="P1404" i="9"/>
  <c r="P1405" i="9"/>
  <c r="P1406" i="9"/>
  <c r="P1407" i="9"/>
  <c r="P1408" i="9"/>
  <c r="P1409" i="9"/>
  <c r="P1410" i="9"/>
  <c r="P1411" i="9"/>
  <c r="P1412" i="9"/>
  <c r="P1413" i="9"/>
  <c r="P1414" i="9"/>
  <c r="P1415" i="9"/>
  <c r="P1416" i="9"/>
  <c r="P1417" i="9"/>
  <c r="P1418" i="9"/>
  <c r="P1419" i="9"/>
  <c r="P1420" i="9"/>
  <c r="P1421" i="9"/>
  <c r="P1422" i="9"/>
  <c r="P1423" i="9"/>
  <c r="P1424" i="9"/>
  <c r="P1425" i="9"/>
  <c r="P1426" i="9"/>
  <c r="P1427" i="9"/>
  <c r="P1428" i="9"/>
  <c r="P1429" i="9"/>
  <c r="P1430" i="9"/>
  <c r="P1431" i="9"/>
  <c r="P1432" i="9"/>
  <c r="P1433" i="9"/>
  <c r="P1434" i="9"/>
  <c r="P1435" i="9"/>
  <c r="P1436" i="9"/>
  <c r="P1437" i="9"/>
  <c r="P1438" i="9"/>
  <c r="P1439" i="9"/>
  <c r="P1440" i="9"/>
  <c r="P1441" i="9"/>
  <c r="P1442" i="9"/>
  <c r="P1443" i="9"/>
  <c r="P1444" i="9"/>
  <c r="P1445" i="9"/>
  <c r="P1446" i="9"/>
  <c r="P1447" i="9"/>
  <c r="P1448" i="9"/>
  <c r="P1449" i="9"/>
  <c r="P1450" i="9"/>
  <c r="P1451" i="9"/>
  <c r="P1452" i="9"/>
  <c r="P1453" i="9"/>
  <c r="P1454" i="9"/>
  <c r="P1455" i="9"/>
  <c r="P1456" i="9"/>
  <c r="P1457" i="9"/>
  <c r="P1458" i="9"/>
  <c r="P1459" i="9"/>
  <c r="P1460" i="9"/>
  <c r="P1461" i="9"/>
  <c r="P1462" i="9"/>
  <c r="P1463" i="9"/>
  <c r="P1464" i="9"/>
  <c r="P1465" i="9"/>
  <c r="P1466" i="9"/>
  <c r="P1467" i="9"/>
  <c r="P1468" i="9"/>
  <c r="P1469" i="9"/>
  <c r="P1470" i="9"/>
  <c r="P1471" i="9"/>
  <c r="P1472" i="9"/>
  <c r="P1473" i="9"/>
  <c r="P1474" i="9"/>
  <c r="P1475" i="9"/>
  <c r="P1476" i="9"/>
  <c r="P1477" i="9"/>
  <c r="P1478" i="9"/>
  <c r="P1479" i="9"/>
  <c r="P1480" i="9"/>
  <c r="P1481" i="9"/>
  <c r="P1482" i="9"/>
  <c r="P1483" i="9"/>
  <c r="P1484" i="9"/>
  <c r="P1485" i="9"/>
  <c r="P1486" i="9"/>
  <c r="P1487" i="9"/>
  <c r="P1488" i="9"/>
  <c r="P1489" i="9"/>
  <c r="P1490" i="9"/>
  <c r="P1491" i="9"/>
  <c r="P1492" i="9"/>
  <c r="P1493" i="9"/>
  <c r="P1494" i="9"/>
  <c r="P1495" i="9"/>
  <c r="P1496" i="9"/>
  <c r="P1497" i="9"/>
  <c r="P1498" i="9"/>
  <c r="P1499" i="9"/>
  <c r="P1500" i="9"/>
  <c r="P1501" i="9"/>
  <c r="P1502" i="9"/>
  <c r="P1503" i="9"/>
  <c r="P1504" i="9"/>
  <c r="P1505" i="9"/>
  <c r="P1506" i="9"/>
  <c r="P1507" i="9"/>
  <c r="P1508" i="9"/>
  <c r="P1509" i="9"/>
  <c r="P1510" i="9"/>
  <c r="P1511" i="9"/>
  <c r="P1512" i="9"/>
  <c r="P1513" i="9"/>
  <c r="P1514" i="9"/>
  <c r="P1515" i="9"/>
  <c r="P1516" i="9"/>
  <c r="P1517" i="9"/>
  <c r="P1518" i="9"/>
  <c r="P1519" i="9"/>
  <c r="P1520" i="9"/>
  <c r="P1521" i="9"/>
  <c r="P1522" i="9"/>
  <c r="P1523" i="9"/>
  <c r="P1524" i="9"/>
  <c r="P1525" i="9"/>
  <c r="P1526" i="9"/>
  <c r="P1527" i="9"/>
  <c r="P1528" i="9"/>
  <c r="P1529" i="9"/>
  <c r="P1530" i="9"/>
  <c r="P1531" i="9"/>
  <c r="P1532" i="9"/>
  <c r="P1533" i="9"/>
  <c r="P1534" i="9"/>
  <c r="P1535" i="9"/>
  <c r="P1536" i="9"/>
  <c r="P1537" i="9"/>
  <c r="P1538" i="9"/>
  <c r="P1539" i="9"/>
  <c r="P1540" i="9"/>
  <c r="P1541" i="9"/>
  <c r="P1542" i="9"/>
  <c r="P1543" i="9"/>
  <c r="P1544" i="9"/>
  <c r="P1545" i="9"/>
  <c r="P1546" i="9"/>
  <c r="P1547" i="9"/>
  <c r="P1548" i="9"/>
  <c r="P1549" i="9"/>
  <c r="P1550" i="9"/>
  <c r="P1551" i="9"/>
  <c r="P1552" i="9"/>
  <c r="P1553" i="9"/>
  <c r="P1554" i="9"/>
  <c r="P1555" i="9"/>
  <c r="P1556" i="9"/>
  <c r="P1557" i="9"/>
  <c r="P1558" i="9"/>
  <c r="P1559" i="9"/>
  <c r="P1560" i="9"/>
  <c r="P1561" i="9"/>
  <c r="P1562" i="9"/>
  <c r="P1563" i="9"/>
  <c r="P1564" i="9"/>
  <c r="P1565" i="9"/>
  <c r="P1566" i="9"/>
  <c r="P1567" i="9"/>
  <c r="P1568" i="9"/>
  <c r="P1569" i="9"/>
  <c r="P1570" i="9"/>
  <c r="P1571" i="9"/>
  <c r="P1572" i="9"/>
  <c r="P1573" i="9"/>
  <c r="P1574" i="9"/>
  <c r="P1575" i="9"/>
  <c r="P1576" i="9"/>
  <c r="P1577" i="9"/>
  <c r="P1578" i="9"/>
  <c r="P1579" i="9"/>
  <c r="P1580" i="9"/>
  <c r="P1581" i="9"/>
  <c r="P1582" i="9"/>
  <c r="P1583" i="9"/>
  <c r="P1584" i="9"/>
  <c r="P1585" i="9"/>
  <c r="P1586" i="9"/>
  <c r="P1587" i="9"/>
  <c r="P1588" i="9"/>
  <c r="P1589" i="9"/>
  <c r="P1590" i="9"/>
  <c r="P1591" i="9"/>
  <c r="P1592" i="9"/>
  <c r="P1593" i="9"/>
  <c r="P1594" i="9"/>
  <c r="P1595" i="9"/>
  <c r="P1596" i="9"/>
  <c r="P1597" i="9"/>
  <c r="P1598" i="9"/>
  <c r="P1599" i="9"/>
  <c r="P1600" i="9"/>
  <c r="P1601" i="9"/>
  <c r="P1602" i="9"/>
  <c r="P1603" i="9"/>
  <c r="P1604" i="9"/>
  <c r="P1605" i="9"/>
  <c r="P1606" i="9"/>
  <c r="P1607" i="9"/>
  <c r="P1608" i="9"/>
  <c r="P1609" i="9"/>
  <c r="P1610" i="9"/>
  <c r="P1611" i="9"/>
  <c r="P1612" i="9"/>
  <c r="P1613" i="9"/>
  <c r="P1614" i="9"/>
  <c r="P1615" i="9"/>
  <c r="P1616" i="9"/>
  <c r="P1617" i="9"/>
  <c r="P1618" i="9"/>
  <c r="P1619" i="9"/>
  <c r="P1620" i="9"/>
  <c r="P1621" i="9"/>
  <c r="P1622" i="9"/>
  <c r="P1623" i="9"/>
  <c r="P1624" i="9"/>
  <c r="P1625" i="9"/>
  <c r="P1626" i="9"/>
  <c r="P1627" i="9"/>
  <c r="P1628" i="9"/>
  <c r="P1629" i="9"/>
  <c r="P1630" i="9"/>
  <c r="P1631" i="9"/>
  <c r="P1632" i="9"/>
  <c r="P1633" i="9"/>
  <c r="P1634" i="9"/>
  <c r="P1635" i="9"/>
  <c r="P1636" i="9"/>
  <c r="P1637" i="9"/>
  <c r="P1638" i="9"/>
  <c r="P1639" i="9"/>
  <c r="P1640" i="9"/>
  <c r="P1641" i="9"/>
  <c r="P1642" i="9"/>
  <c r="P1643" i="9"/>
  <c r="P1644" i="9"/>
  <c r="P1645" i="9"/>
  <c r="P1646" i="9"/>
  <c r="P1647" i="9"/>
  <c r="P1648" i="9"/>
  <c r="P1649" i="9"/>
  <c r="P1650" i="9"/>
  <c r="P1651" i="9"/>
  <c r="P1652" i="9"/>
  <c r="P1653" i="9"/>
  <c r="P1654" i="9"/>
  <c r="P1655" i="9"/>
  <c r="P1656" i="9"/>
  <c r="P1657" i="9"/>
  <c r="P1658" i="9"/>
  <c r="P1659" i="9"/>
  <c r="P1660" i="9"/>
  <c r="P1661" i="9"/>
  <c r="P1662" i="9"/>
  <c r="P1663" i="9"/>
  <c r="P1664" i="9"/>
  <c r="P1665" i="9"/>
  <c r="P1666" i="9"/>
  <c r="P1667" i="9"/>
  <c r="P1668" i="9"/>
  <c r="P1669" i="9"/>
  <c r="P1670" i="9"/>
  <c r="P1671" i="9"/>
  <c r="P1672" i="9"/>
  <c r="P1673" i="9"/>
  <c r="P1674" i="9"/>
  <c r="P1675" i="9"/>
  <c r="P1676" i="9"/>
  <c r="P1677" i="9"/>
  <c r="P1678" i="9"/>
  <c r="P1679" i="9"/>
  <c r="P1680" i="9"/>
  <c r="P1681" i="9"/>
  <c r="P1682" i="9"/>
  <c r="P1683" i="9"/>
  <c r="P1684" i="9"/>
  <c r="P1685" i="9"/>
  <c r="P1686" i="9"/>
  <c r="P1687" i="9"/>
  <c r="P1688" i="9"/>
  <c r="P1689" i="9"/>
  <c r="P1690" i="9"/>
  <c r="P1691" i="9"/>
  <c r="P1692" i="9"/>
  <c r="P1693" i="9"/>
  <c r="P1694" i="9"/>
  <c r="P1695" i="9"/>
  <c r="P1696" i="9"/>
  <c r="P1697" i="9"/>
  <c r="P1698" i="9"/>
  <c r="P1699" i="9"/>
  <c r="P1700" i="9"/>
  <c r="P1701" i="9"/>
  <c r="P1702" i="9"/>
  <c r="P1703" i="9"/>
  <c r="P1704" i="9"/>
  <c r="P1705" i="9"/>
  <c r="P1706" i="9"/>
  <c r="P1707" i="9"/>
  <c r="P1708" i="9"/>
  <c r="P1709" i="9"/>
  <c r="P1710" i="9"/>
  <c r="P1711" i="9"/>
  <c r="P1712" i="9"/>
  <c r="P1713" i="9"/>
  <c r="P1714" i="9"/>
  <c r="P1715" i="9"/>
  <c r="P1716" i="9"/>
  <c r="P1717" i="9"/>
  <c r="P1718" i="9"/>
  <c r="P1719" i="9"/>
  <c r="P1720" i="9"/>
  <c r="P1721" i="9"/>
  <c r="P1722" i="9"/>
  <c r="P1723" i="9"/>
  <c r="P1724" i="9"/>
  <c r="P1725" i="9"/>
  <c r="P1726" i="9"/>
  <c r="P1727" i="9"/>
  <c r="P1728" i="9"/>
  <c r="P1729" i="9"/>
  <c r="P1730" i="9"/>
  <c r="P1731" i="9"/>
  <c r="P1732" i="9"/>
  <c r="P1733" i="9"/>
  <c r="P1734" i="9"/>
  <c r="P1735" i="9"/>
  <c r="P1736" i="9"/>
  <c r="P1737" i="9"/>
  <c r="P1738" i="9"/>
  <c r="P1739" i="9"/>
  <c r="P1740" i="9"/>
  <c r="P1741" i="9"/>
  <c r="P1742" i="9"/>
  <c r="P1743" i="9"/>
  <c r="P1744" i="9"/>
  <c r="P1745" i="9"/>
  <c r="P1746" i="9"/>
  <c r="P1747" i="9"/>
  <c r="P1748" i="9"/>
  <c r="P1749" i="9"/>
  <c r="P1750" i="9"/>
  <c r="P1751" i="9"/>
  <c r="P1752" i="9"/>
  <c r="P1753" i="9"/>
  <c r="P1754" i="9"/>
  <c r="P1755" i="9"/>
  <c r="P1756" i="9"/>
  <c r="P1757" i="9"/>
  <c r="P1758" i="9"/>
  <c r="P1759" i="9"/>
  <c r="P1760" i="9"/>
  <c r="P1761" i="9"/>
  <c r="P1762" i="9"/>
  <c r="P1763" i="9"/>
  <c r="P1764" i="9"/>
  <c r="P1765" i="9"/>
  <c r="P1766" i="9"/>
  <c r="P1767" i="9"/>
  <c r="P1768" i="9"/>
  <c r="P1769" i="9"/>
  <c r="P1770" i="9"/>
  <c r="P1771" i="9"/>
  <c r="P1772" i="9"/>
  <c r="P1773" i="9"/>
  <c r="P1774" i="9"/>
  <c r="P1775" i="9"/>
  <c r="P1776" i="9"/>
  <c r="P1777" i="9"/>
  <c r="P1778" i="9"/>
  <c r="P1779" i="9"/>
  <c r="P1780" i="9"/>
  <c r="P1781" i="9"/>
  <c r="P1782" i="9"/>
  <c r="P1783" i="9"/>
  <c r="P1784" i="9"/>
  <c r="P1785" i="9"/>
  <c r="P1786" i="9"/>
  <c r="P1787" i="9"/>
  <c r="P1788" i="9"/>
  <c r="P1789" i="9"/>
  <c r="P1790" i="9"/>
  <c r="P1791" i="9"/>
  <c r="P1792" i="9"/>
  <c r="P1793" i="9"/>
  <c r="P1794" i="9"/>
  <c r="P1795" i="9"/>
  <c r="P1796" i="9"/>
  <c r="P1797" i="9"/>
  <c r="P1798" i="9"/>
  <c r="P1799" i="9"/>
  <c r="P1800" i="9"/>
  <c r="P1801" i="9"/>
  <c r="P1802" i="9"/>
  <c r="P1803" i="9"/>
  <c r="P1804" i="9"/>
  <c r="P1805" i="9"/>
  <c r="P1806" i="9"/>
  <c r="P1807" i="9"/>
  <c r="P1808" i="9"/>
  <c r="P1809" i="9"/>
  <c r="P1810" i="9"/>
  <c r="P1811" i="9"/>
  <c r="P1812" i="9"/>
  <c r="P1813" i="9"/>
  <c r="P1814" i="9"/>
  <c r="P1815" i="9"/>
  <c r="P1816" i="9"/>
  <c r="P1817" i="9"/>
  <c r="P1818" i="9"/>
  <c r="P1819" i="9"/>
  <c r="P1820" i="9"/>
  <c r="P1821" i="9"/>
  <c r="P1822" i="9"/>
  <c r="P1823" i="9"/>
  <c r="P1824" i="9"/>
  <c r="P1825" i="9"/>
  <c r="P1826" i="9"/>
  <c r="P1827" i="9"/>
  <c r="P1828" i="9"/>
  <c r="P1829" i="9"/>
  <c r="P1830" i="9"/>
  <c r="P1831" i="9"/>
  <c r="P1832" i="9"/>
  <c r="P1833" i="9"/>
  <c r="P1834" i="9"/>
  <c r="P1835" i="9"/>
  <c r="P1836" i="9"/>
  <c r="P1837" i="9"/>
  <c r="P1838" i="9"/>
  <c r="P1839" i="9"/>
  <c r="P1840" i="9"/>
  <c r="P1841" i="9"/>
  <c r="P1842" i="9"/>
  <c r="P1843" i="9"/>
  <c r="P1844" i="9"/>
  <c r="P1845" i="9"/>
  <c r="P1846" i="9"/>
  <c r="P1847" i="9"/>
  <c r="P1848" i="9"/>
  <c r="P1849" i="9"/>
  <c r="P1850" i="9"/>
  <c r="P1851" i="9"/>
  <c r="P1852" i="9"/>
  <c r="P1853" i="9"/>
  <c r="P1854" i="9"/>
  <c r="P1855" i="9"/>
  <c r="P1856" i="9"/>
  <c r="P1857" i="9"/>
  <c r="P1858" i="9"/>
  <c r="P1859" i="9"/>
  <c r="P1860" i="9"/>
  <c r="P1861" i="9"/>
  <c r="P1862" i="9"/>
  <c r="P1863" i="9"/>
  <c r="P1864" i="9"/>
  <c r="P1865" i="9"/>
  <c r="P1866" i="9"/>
  <c r="P1867" i="9"/>
  <c r="P1868" i="9"/>
  <c r="P1869" i="9"/>
  <c r="P1870" i="9"/>
  <c r="P1871" i="9"/>
  <c r="P1872" i="9"/>
  <c r="P1873" i="9"/>
  <c r="P1874" i="9"/>
  <c r="P1875" i="9"/>
  <c r="P1876" i="9"/>
  <c r="P1877" i="9"/>
  <c r="P1878" i="9"/>
  <c r="P1879" i="9"/>
  <c r="P1880" i="9"/>
  <c r="P1881" i="9"/>
  <c r="P1882" i="9"/>
  <c r="P1883" i="9"/>
  <c r="P1884" i="9"/>
  <c r="P1885" i="9"/>
  <c r="P1886" i="9"/>
  <c r="P1887" i="9"/>
  <c r="P1888" i="9"/>
  <c r="P1889" i="9"/>
  <c r="P1890" i="9"/>
  <c r="P1891" i="9"/>
  <c r="P1892" i="9"/>
  <c r="P1893" i="9"/>
  <c r="P1894" i="9"/>
  <c r="P1895" i="9"/>
  <c r="P1896" i="9"/>
  <c r="P1897" i="9"/>
  <c r="P1898" i="9"/>
  <c r="P1899" i="9"/>
  <c r="P1900" i="9"/>
  <c r="P1901" i="9"/>
  <c r="P1902" i="9"/>
  <c r="P1903" i="9"/>
  <c r="P1904" i="9"/>
  <c r="P1905" i="9"/>
  <c r="P1906" i="9"/>
  <c r="P1907" i="9"/>
  <c r="P1908" i="9"/>
  <c r="P1909" i="9"/>
  <c r="P1910" i="9"/>
  <c r="P1911" i="9"/>
  <c r="P1912" i="9"/>
  <c r="P1913" i="9"/>
  <c r="P1914" i="9"/>
  <c r="P1915" i="9"/>
  <c r="P1916" i="9"/>
  <c r="P1917" i="9"/>
  <c r="P1918" i="9"/>
  <c r="P1919" i="9"/>
  <c r="P1920" i="9"/>
  <c r="P1921" i="9"/>
  <c r="P1922" i="9"/>
  <c r="P1923" i="9"/>
  <c r="P1924" i="9"/>
  <c r="P1925" i="9"/>
  <c r="P1926" i="9"/>
  <c r="P1927" i="9"/>
  <c r="P1928" i="9"/>
  <c r="P1929" i="9"/>
  <c r="P1930" i="9"/>
  <c r="P1931" i="9"/>
  <c r="P1932" i="9"/>
  <c r="P1933" i="9"/>
  <c r="P1934" i="9"/>
  <c r="P1935" i="9"/>
  <c r="P1936" i="9"/>
  <c r="P1937" i="9"/>
  <c r="P1938" i="9"/>
  <c r="P1939" i="9"/>
  <c r="P1940" i="9"/>
  <c r="P1941" i="9"/>
  <c r="P1942" i="9"/>
  <c r="P1943" i="9"/>
  <c r="P1944" i="9"/>
  <c r="P1945" i="9"/>
  <c r="P1946" i="9"/>
  <c r="P1947" i="9"/>
  <c r="P1948" i="9"/>
  <c r="P1949" i="9"/>
  <c r="P1950" i="9"/>
  <c r="P1951" i="9"/>
  <c r="P1952" i="9"/>
  <c r="P1953" i="9"/>
  <c r="P1954" i="9"/>
  <c r="P1955" i="9"/>
  <c r="P1956" i="9"/>
  <c r="P1957" i="9"/>
  <c r="P1958" i="9"/>
  <c r="P1959" i="9"/>
  <c r="P1960" i="9"/>
  <c r="P1961" i="9"/>
  <c r="P1962" i="9"/>
  <c r="P1963" i="9"/>
  <c r="P1964" i="9"/>
  <c r="P1965" i="9"/>
  <c r="P1966" i="9"/>
  <c r="P1967" i="9"/>
  <c r="P1968" i="9"/>
  <c r="P1969" i="9"/>
  <c r="P1970" i="9"/>
  <c r="P1971" i="9"/>
  <c r="P1972" i="9"/>
  <c r="P1973" i="9"/>
  <c r="P1974" i="9"/>
  <c r="P1975" i="9"/>
  <c r="P1976" i="9"/>
  <c r="P1977" i="9"/>
  <c r="P1978" i="9"/>
  <c r="P1979" i="9"/>
  <c r="P1980" i="9"/>
  <c r="P1981" i="9"/>
  <c r="P1982" i="9"/>
  <c r="P1983" i="9"/>
  <c r="P1984" i="9"/>
  <c r="P1985" i="9"/>
  <c r="P1986" i="9"/>
  <c r="P1987" i="9"/>
  <c r="P1988" i="9"/>
  <c r="P1989" i="9"/>
  <c r="P1990" i="9"/>
  <c r="P1991" i="9"/>
  <c r="P1992" i="9"/>
  <c r="P1993" i="9"/>
  <c r="P1994" i="9"/>
  <c r="P1995" i="9"/>
  <c r="P1996" i="9"/>
  <c r="P1997" i="9"/>
  <c r="P1998" i="9"/>
  <c r="P1999" i="9"/>
  <c r="P2000" i="9"/>
  <c r="P2001" i="9"/>
  <c r="O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O1258" i="9"/>
  <c r="O1259" i="9"/>
  <c r="O1260" i="9"/>
  <c r="O1261" i="9"/>
  <c r="O1262" i="9"/>
  <c r="O1263" i="9"/>
  <c r="O1264" i="9"/>
  <c r="O1265" i="9"/>
  <c r="O1266" i="9"/>
  <c r="O1267" i="9"/>
  <c r="O1268" i="9"/>
  <c r="O1269" i="9"/>
  <c r="O1270" i="9"/>
  <c r="O1271" i="9"/>
  <c r="O1272" i="9"/>
  <c r="O1273" i="9"/>
  <c r="O1274" i="9"/>
  <c r="O1275" i="9"/>
  <c r="O1276" i="9"/>
  <c r="O1277" i="9"/>
  <c r="O1278" i="9"/>
  <c r="O1279" i="9"/>
  <c r="O1280" i="9"/>
  <c r="O1281" i="9"/>
  <c r="O1282" i="9"/>
  <c r="O1283" i="9"/>
  <c r="O1284" i="9"/>
  <c r="O1285" i="9"/>
  <c r="O1286" i="9"/>
  <c r="O1287" i="9"/>
  <c r="O1288" i="9"/>
  <c r="O1289" i="9"/>
  <c r="O1290" i="9"/>
  <c r="O1291" i="9"/>
  <c r="O1292" i="9"/>
  <c r="O1293" i="9"/>
  <c r="O1294" i="9"/>
  <c r="O1295" i="9"/>
  <c r="O1296" i="9"/>
  <c r="O1297" i="9"/>
  <c r="O1298" i="9"/>
  <c r="O1299" i="9"/>
  <c r="O1300" i="9"/>
  <c r="O1301" i="9"/>
  <c r="O1302" i="9"/>
  <c r="O1303" i="9"/>
  <c r="O1304" i="9"/>
  <c r="O1305" i="9"/>
  <c r="O1306" i="9"/>
  <c r="O1307" i="9"/>
  <c r="O1308" i="9"/>
  <c r="O1309" i="9"/>
  <c r="O1310" i="9"/>
  <c r="O1311" i="9"/>
  <c r="O1312" i="9"/>
  <c r="O1313" i="9"/>
  <c r="O1314" i="9"/>
  <c r="O1315" i="9"/>
  <c r="O1316" i="9"/>
  <c r="O1317" i="9"/>
  <c r="O1318" i="9"/>
  <c r="O1319" i="9"/>
  <c r="O1320" i="9"/>
  <c r="O1321" i="9"/>
  <c r="O1322" i="9"/>
  <c r="O1323" i="9"/>
  <c r="O1324" i="9"/>
  <c r="O1325" i="9"/>
  <c r="O1326" i="9"/>
  <c r="O1327" i="9"/>
  <c r="O1328" i="9"/>
  <c r="O1329" i="9"/>
  <c r="O1330" i="9"/>
  <c r="O1331" i="9"/>
  <c r="O1332" i="9"/>
  <c r="O1333" i="9"/>
  <c r="O1334" i="9"/>
  <c r="O1335" i="9"/>
  <c r="O1336" i="9"/>
  <c r="O1337" i="9"/>
  <c r="O1338" i="9"/>
  <c r="O1339" i="9"/>
  <c r="O1340" i="9"/>
  <c r="O1341" i="9"/>
  <c r="O1342" i="9"/>
  <c r="O1343" i="9"/>
  <c r="O1344" i="9"/>
  <c r="O1345" i="9"/>
  <c r="O1346" i="9"/>
  <c r="O1347" i="9"/>
  <c r="O1348" i="9"/>
  <c r="O1349" i="9"/>
  <c r="O1350" i="9"/>
  <c r="O1351" i="9"/>
  <c r="O1352" i="9"/>
  <c r="O1353" i="9"/>
  <c r="O1354" i="9"/>
  <c r="O1355" i="9"/>
  <c r="O1356" i="9"/>
  <c r="O1357" i="9"/>
  <c r="O1358" i="9"/>
  <c r="O1359" i="9"/>
  <c r="O1360" i="9"/>
  <c r="O1361" i="9"/>
  <c r="O1362" i="9"/>
  <c r="O1363" i="9"/>
  <c r="O1364" i="9"/>
  <c r="O1365" i="9"/>
  <c r="O1366" i="9"/>
  <c r="O1367" i="9"/>
  <c r="O1368" i="9"/>
  <c r="O1369" i="9"/>
  <c r="O1370" i="9"/>
  <c r="O1371" i="9"/>
  <c r="O1372" i="9"/>
  <c r="O1373" i="9"/>
  <c r="O1374" i="9"/>
  <c r="O1375" i="9"/>
  <c r="O1376" i="9"/>
  <c r="O1377" i="9"/>
  <c r="O1378" i="9"/>
  <c r="O1379" i="9"/>
  <c r="O1380" i="9"/>
  <c r="O1381" i="9"/>
  <c r="O1382" i="9"/>
  <c r="O1383" i="9"/>
  <c r="O1384" i="9"/>
  <c r="O1385" i="9"/>
  <c r="O1386" i="9"/>
  <c r="O1387" i="9"/>
  <c r="O1388" i="9"/>
  <c r="O1389" i="9"/>
  <c r="O1390" i="9"/>
  <c r="O1391" i="9"/>
  <c r="O1392" i="9"/>
  <c r="O1393" i="9"/>
  <c r="O1394" i="9"/>
  <c r="O1395" i="9"/>
  <c r="O1396" i="9"/>
  <c r="O1397" i="9"/>
  <c r="O1398" i="9"/>
  <c r="O1399" i="9"/>
  <c r="O1400" i="9"/>
  <c r="O1401" i="9"/>
  <c r="O1402" i="9"/>
  <c r="O1403" i="9"/>
  <c r="O1404" i="9"/>
  <c r="O1405" i="9"/>
  <c r="O1406" i="9"/>
  <c r="O1407" i="9"/>
  <c r="O1408" i="9"/>
  <c r="O1409" i="9"/>
  <c r="O1410" i="9"/>
  <c r="O1411" i="9"/>
  <c r="O1412" i="9"/>
  <c r="O1413" i="9"/>
  <c r="O1414" i="9"/>
  <c r="O1415" i="9"/>
  <c r="O1416" i="9"/>
  <c r="O1417" i="9"/>
  <c r="O1418" i="9"/>
  <c r="O1419" i="9"/>
  <c r="O1420" i="9"/>
  <c r="O1421" i="9"/>
  <c r="O1422" i="9"/>
  <c r="O1423" i="9"/>
  <c r="O1424" i="9"/>
  <c r="O1425" i="9"/>
  <c r="O1426" i="9"/>
  <c r="O1427" i="9"/>
  <c r="O1428" i="9"/>
  <c r="O1429" i="9"/>
  <c r="O1430" i="9"/>
  <c r="O1431" i="9"/>
  <c r="O1432" i="9"/>
  <c r="O1433" i="9"/>
  <c r="O1434" i="9"/>
  <c r="O1435" i="9"/>
  <c r="O1436" i="9"/>
  <c r="O1437" i="9"/>
  <c r="O1438" i="9"/>
  <c r="O1439" i="9"/>
  <c r="O1440" i="9"/>
  <c r="O1441" i="9"/>
  <c r="O1442" i="9"/>
  <c r="O1443" i="9"/>
  <c r="O1444" i="9"/>
  <c r="O1445" i="9"/>
  <c r="O1446" i="9"/>
  <c r="O1447" i="9"/>
  <c r="O1448" i="9"/>
  <c r="O1449" i="9"/>
  <c r="O1450" i="9"/>
  <c r="O1451" i="9"/>
  <c r="O1452" i="9"/>
  <c r="O1453" i="9"/>
  <c r="O1454" i="9"/>
  <c r="O1455" i="9"/>
  <c r="O1456" i="9"/>
  <c r="O1457" i="9"/>
  <c r="O1458" i="9"/>
  <c r="O1459" i="9"/>
  <c r="O1460" i="9"/>
  <c r="O1461" i="9"/>
  <c r="O1462" i="9"/>
  <c r="O1463" i="9"/>
  <c r="O1464" i="9"/>
  <c r="O1465" i="9"/>
  <c r="O1466" i="9"/>
  <c r="O1467" i="9"/>
  <c r="O1468" i="9"/>
  <c r="O1469" i="9"/>
  <c r="O1470" i="9"/>
  <c r="O1471" i="9"/>
  <c r="O1472" i="9"/>
  <c r="O1473" i="9"/>
  <c r="O1474" i="9"/>
  <c r="O1475" i="9"/>
  <c r="O1476" i="9"/>
  <c r="O1477" i="9"/>
  <c r="O1478" i="9"/>
  <c r="O1479" i="9"/>
  <c r="O1480" i="9"/>
  <c r="O1481" i="9"/>
  <c r="O1482" i="9"/>
  <c r="O1483" i="9"/>
  <c r="O1484" i="9"/>
  <c r="O1485" i="9"/>
  <c r="O1486" i="9"/>
  <c r="O1487" i="9"/>
  <c r="O1488" i="9"/>
  <c r="O1489" i="9"/>
  <c r="O1490" i="9"/>
  <c r="O1491" i="9"/>
  <c r="O1492" i="9"/>
  <c r="O1493" i="9"/>
  <c r="O1494" i="9"/>
  <c r="O1495" i="9"/>
  <c r="O1496" i="9"/>
  <c r="O1497" i="9"/>
  <c r="O1498" i="9"/>
  <c r="O1499" i="9"/>
  <c r="O1500" i="9"/>
  <c r="O1501" i="9"/>
  <c r="O1502" i="9"/>
  <c r="O1503" i="9"/>
  <c r="O1504" i="9"/>
  <c r="O1505" i="9"/>
  <c r="O1506" i="9"/>
  <c r="O1507" i="9"/>
  <c r="O1508" i="9"/>
  <c r="O1509" i="9"/>
  <c r="O1510" i="9"/>
  <c r="O1511" i="9"/>
  <c r="O1512" i="9"/>
  <c r="O1513" i="9"/>
  <c r="O1514" i="9"/>
  <c r="O1515" i="9"/>
  <c r="O1516" i="9"/>
  <c r="O1517" i="9"/>
  <c r="O1518" i="9"/>
  <c r="O1519" i="9"/>
  <c r="O1520" i="9"/>
  <c r="O1521" i="9"/>
  <c r="O1522" i="9"/>
  <c r="O1523" i="9"/>
  <c r="O1524" i="9"/>
  <c r="O1525" i="9"/>
  <c r="O1526" i="9"/>
  <c r="O1527" i="9"/>
  <c r="O1528" i="9"/>
  <c r="O1529" i="9"/>
  <c r="O1530" i="9"/>
  <c r="O1531" i="9"/>
  <c r="O1532" i="9"/>
  <c r="O1533" i="9"/>
  <c r="O1534" i="9"/>
  <c r="O1535" i="9"/>
  <c r="O1536" i="9"/>
  <c r="O1537" i="9"/>
  <c r="O1538" i="9"/>
  <c r="O1539" i="9"/>
  <c r="O1540" i="9"/>
  <c r="O1541" i="9"/>
  <c r="O1542" i="9"/>
  <c r="O1543" i="9"/>
  <c r="O1544" i="9"/>
  <c r="O1545" i="9"/>
  <c r="O1546" i="9"/>
  <c r="O1547" i="9"/>
  <c r="O1548" i="9"/>
  <c r="O1549" i="9"/>
  <c r="O1550" i="9"/>
  <c r="O1551" i="9"/>
  <c r="O1552" i="9"/>
  <c r="O1553" i="9"/>
  <c r="O1554" i="9"/>
  <c r="O1555" i="9"/>
  <c r="O1556" i="9"/>
  <c r="O1557" i="9"/>
  <c r="O1558" i="9"/>
  <c r="O1559" i="9"/>
  <c r="O1560" i="9"/>
  <c r="O1561" i="9"/>
  <c r="O1562" i="9"/>
  <c r="O1563" i="9"/>
  <c r="O1564" i="9"/>
  <c r="O1565" i="9"/>
  <c r="O1566" i="9"/>
  <c r="O1567" i="9"/>
  <c r="O1568" i="9"/>
  <c r="O1569" i="9"/>
  <c r="O1570" i="9"/>
  <c r="O1571" i="9"/>
  <c r="O1572" i="9"/>
  <c r="O1573" i="9"/>
  <c r="O1574" i="9"/>
  <c r="O1575" i="9"/>
  <c r="O1576" i="9"/>
  <c r="O1577" i="9"/>
  <c r="O1578" i="9"/>
  <c r="O1579" i="9"/>
  <c r="O1580" i="9"/>
  <c r="O1581" i="9"/>
  <c r="O1582" i="9"/>
  <c r="O1583" i="9"/>
  <c r="O1584" i="9"/>
  <c r="O1585" i="9"/>
  <c r="O1586" i="9"/>
  <c r="O1587" i="9"/>
  <c r="O1588" i="9"/>
  <c r="O1589" i="9"/>
  <c r="O1590" i="9"/>
  <c r="O1591" i="9"/>
  <c r="O1592" i="9"/>
  <c r="O1593" i="9"/>
  <c r="O1594" i="9"/>
  <c r="O1595" i="9"/>
  <c r="O1596" i="9"/>
  <c r="O1597" i="9"/>
  <c r="O1598" i="9"/>
  <c r="O1599" i="9"/>
  <c r="O1600" i="9"/>
  <c r="O1601" i="9"/>
  <c r="O1602" i="9"/>
  <c r="O1603" i="9"/>
  <c r="O1604" i="9"/>
  <c r="O1605" i="9"/>
  <c r="O1606" i="9"/>
  <c r="O1607" i="9"/>
  <c r="O1608" i="9"/>
  <c r="O1609" i="9"/>
  <c r="O1610" i="9"/>
  <c r="O1611" i="9"/>
  <c r="O1612" i="9"/>
  <c r="O1613" i="9"/>
  <c r="O1614" i="9"/>
  <c r="O1615" i="9"/>
  <c r="O1616" i="9"/>
  <c r="O1617" i="9"/>
  <c r="O1618" i="9"/>
  <c r="O1619" i="9"/>
  <c r="O1620" i="9"/>
  <c r="O1621" i="9"/>
  <c r="O1622" i="9"/>
  <c r="O1623" i="9"/>
  <c r="O1624" i="9"/>
  <c r="O1625" i="9"/>
  <c r="O1626" i="9"/>
  <c r="O1627" i="9"/>
  <c r="O1628" i="9"/>
  <c r="O1629" i="9"/>
  <c r="O1630" i="9"/>
  <c r="O1631" i="9"/>
  <c r="O1632" i="9"/>
  <c r="O1633" i="9"/>
  <c r="O1634" i="9"/>
  <c r="O1635" i="9"/>
  <c r="O1636" i="9"/>
  <c r="O1637" i="9"/>
  <c r="O1638" i="9"/>
  <c r="O1639" i="9"/>
  <c r="O1640" i="9"/>
  <c r="O1641" i="9"/>
  <c r="O1642" i="9"/>
  <c r="O1643" i="9"/>
  <c r="O1644" i="9"/>
  <c r="O1645" i="9"/>
  <c r="O1646" i="9"/>
  <c r="O1647" i="9"/>
  <c r="O1648" i="9"/>
  <c r="O1649" i="9"/>
  <c r="O1650" i="9"/>
  <c r="O1651" i="9"/>
  <c r="O1652" i="9"/>
  <c r="O1653" i="9"/>
  <c r="O1654" i="9"/>
  <c r="O1655" i="9"/>
  <c r="O1656" i="9"/>
  <c r="O1657" i="9"/>
  <c r="O1658" i="9"/>
  <c r="O1659" i="9"/>
  <c r="O1660" i="9"/>
  <c r="O1661" i="9"/>
  <c r="O1662" i="9"/>
  <c r="O1663" i="9"/>
  <c r="O1664" i="9"/>
  <c r="O1665" i="9"/>
  <c r="O1666" i="9"/>
  <c r="O1667" i="9"/>
  <c r="O1668" i="9"/>
  <c r="O1669" i="9"/>
  <c r="O1670" i="9"/>
  <c r="O1671" i="9"/>
  <c r="O1672" i="9"/>
  <c r="O1673" i="9"/>
  <c r="O1674" i="9"/>
  <c r="O1675" i="9"/>
  <c r="O1676" i="9"/>
  <c r="O1677" i="9"/>
  <c r="O1678" i="9"/>
  <c r="O1679" i="9"/>
  <c r="O1680" i="9"/>
  <c r="O1681" i="9"/>
  <c r="O1682" i="9"/>
  <c r="O1683" i="9"/>
  <c r="O1684" i="9"/>
  <c r="O1685" i="9"/>
  <c r="O1686" i="9"/>
  <c r="O1687" i="9"/>
  <c r="O1688" i="9"/>
  <c r="O1689" i="9"/>
  <c r="O1690" i="9"/>
  <c r="O1691" i="9"/>
  <c r="O1692" i="9"/>
  <c r="O1693" i="9"/>
  <c r="O1694" i="9"/>
  <c r="O1695" i="9"/>
  <c r="O1696" i="9"/>
  <c r="O1697" i="9"/>
  <c r="O1698" i="9"/>
  <c r="O1699" i="9"/>
  <c r="O1700" i="9"/>
  <c r="O1701" i="9"/>
  <c r="O1702" i="9"/>
  <c r="O1703" i="9"/>
  <c r="O1704" i="9"/>
  <c r="O1705" i="9"/>
  <c r="O1706" i="9"/>
  <c r="O1707" i="9"/>
  <c r="O1708" i="9"/>
  <c r="O1709" i="9"/>
  <c r="O1710" i="9"/>
  <c r="O1711" i="9"/>
  <c r="O1712" i="9"/>
  <c r="O1713" i="9"/>
  <c r="O1714" i="9"/>
  <c r="O1715" i="9"/>
  <c r="O1716" i="9"/>
  <c r="O1717" i="9"/>
  <c r="O1718" i="9"/>
  <c r="O1719" i="9"/>
  <c r="O1720" i="9"/>
  <c r="O1721" i="9"/>
  <c r="O1722" i="9"/>
  <c r="O1723" i="9"/>
  <c r="O1724" i="9"/>
  <c r="O1725" i="9"/>
  <c r="O1726" i="9"/>
  <c r="O1727" i="9"/>
  <c r="O1728" i="9"/>
  <c r="O1729" i="9"/>
  <c r="O1730" i="9"/>
  <c r="O1731" i="9"/>
  <c r="O1732" i="9"/>
  <c r="O1733" i="9"/>
  <c r="O1734" i="9"/>
  <c r="O1735" i="9"/>
  <c r="O1736" i="9"/>
  <c r="O1737" i="9"/>
  <c r="O1738" i="9"/>
  <c r="O1739" i="9"/>
  <c r="O1740" i="9"/>
  <c r="O1741" i="9"/>
  <c r="O1742" i="9"/>
  <c r="O1743" i="9"/>
  <c r="O1744" i="9"/>
  <c r="O1745" i="9"/>
  <c r="O1746" i="9"/>
  <c r="O1747" i="9"/>
  <c r="O1748" i="9"/>
  <c r="O1749" i="9"/>
  <c r="O1750" i="9"/>
  <c r="O1751" i="9"/>
  <c r="O1752" i="9"/>
  <c r="O1753" i="9"/>
  <c r="O1754" i="9"/>
  <c r="O1755" i="9"/>
  <c r="O1756" i="9"/>
  <c r="O1757" i="9"/>
  <c r="O1758" i="9"/>
  <c r="O1759" i="9"/>
  <c r="O1760" i="9"/>
  <c r="O1761" i="9"/>
  <c r="O1762" i="9"/>
  <c r="O1763" i="9"/>
  <c r="O1764" i="9"/>
  <c r="O1765" i="9"/>
  <c r="O1766" i="9"/>
  <c r="O1767" i="9"/>
  <c r="O1768" i="9"/>
  <c r="O1769" i="9"/>
  <c r="O1770" i="9"/>
  <c r="O1771" i="9"/>
  <c r="O1772" i="9"/>
  <c r="O1773" i="9"/>
  <c r="O1774" i="9"/>
  <c r="O1775" i="9"/>
  <c r="O1776" i="9"/>
  <c r="O1777" i="9"/>
  <c r="O1778" i="9"/>
  <c r="O1779" i="9"/>
  <c r="O1780" i="9"/>
  <c r="O1781" i="9"/>
  <c r="O1782" i="9"/>
  <c r="O1783" i="9"/>
  <c r="O1784" i="9"/>
  <c r="O1785" i="9"/>
  <c r="O1786" i="9"/>
  <c r="O1787" i="9"/>
  <c r="O1788" i="9"/>
  <c r="O1789" i="9"/>
  <c r="O1790" i="9"/>
  <c r="O1791" i="9"/>
  <c r="O1792" i="9"/>
  <c r="O1793" i="9"/>
  <c r="O1794" i="9"/>
  <c r="O1795" i="9"/>
  <c r="O1796" i="9"/>
  <c r="O1797" i="9"/>
  <c r="O1798" i="9"/>
  <c r="O1799" i="9"/>
  <c r="O1800" i="9"/>
  <c r="O1801" i="9"/>
  <c r="O1802" i="9"/>
  <c r="O1803" i="9"/>
  <c r="O1804" i="9"/>
  <c r="O1805" i="9"/>
  <c r="O1806" i="9"/>
  <c r="O1807" i="9"/>
  <c r="O1808" i="9"/>
  <c r="O1809" i="9"/>
  <c r="O1810" i="9"/>
  <c r="O1811" i="9"/>
  <c r="O1812" i="9"/>
  <c r="O1813" i="9"/>
  <c r="O1814" i="9"/>
  <c r="O1815" i="9"/>
  <c r="O1816" i="9"/>
  <c r="O1817" i="9"/>
  <c r="O1818" i="9"/>
  <c r="O1819" i="9"/>
  <c r="O1820" i="9"/>
  <c r="O1821" i="9"/>
  <c r="O1822" i="9"/>
  <c r="O1823" i="9"/>
  <c r="O1824" i="9"/>
  <c r="O1825" i="9"/>
  <c r="O1826" i="9"/>
  <c r="O1827" i="9"/>
  <c r="O1828" i="9"/>
  <c r="O1829" i="9"/>
  <c r="O1830" i="9"/>
  <c r="O1831" i="9"/>
  <c r="O1832" i="9"/>
  <c r="O1833" i="9"/>
  <c r="O1834" i="9"/>
  <c r="O1835" i="9"/>
  <c r="O1836" i="9"/>
  <c r="O1837" i="9"/>
  <c r="O1838" i="9"/>
  <c r="O1839" i="9"/>
  <c r="O1840" i="9"/>
  <c r="O1841" i="9"/>
  <c r="O1842" i="9"/>
  <c r="O1843" i="9"/>
  <c r="O1844" i="9"/>
  <c r="O1845" i="9"/>
  <c r="O1846" i="9"/>
  <c r="O1847" i="9"/>
  <c r="O1848" i="9"/>
  <c r="O1849" i="9"/>
  <c r="O1850" i="9"/>
  <c r="O1851" i="9"/>
  <c r="O1852" i="9"/>
  <c r="O1853" i="9"/>
  <c r="O1854" i="9"/>
  <c r="O1855" i="9"/>
  <c r="O1856" i="9"/>
  <c r="O1857" i="9"/>
  <c r="O1858" i="9"/>
  <c r="O1859" i="9"/>
  <c r="O1860" i="9"/>
  <c r="O1861" i="9"/>
  <c r="O1862" i="9"/>
  <c r="O1863" i="9"/>
  <c r="O1864" i="9"/>
  <c r="O1865" i="9"/>
  <c r="O1866" i="9"/>
  <c r="O1867" i="9"/>
  <c r="O1868" i="9"/>
  <c r="O1869" i="9"/>
  <c r="O1870" i="9"/>
  <c r="O1871" i="9"/>
  <c r="O1872" i="9"/>
  <c r="O1873" i="9"/>
  <c r="O1874" i="9"/>
  <c r="O1875" i="9"/>
  <c r="O1876" i="9"/>
  <c r="O1877" i="9"/>
  <c r="O1878" i="9"/>
  <c r="O1879" i="9"/>
  <c r="O1880" i="9"/>
  <c r="O1881" i="9"/>
  <c r="O1882" i="9"/>
  <c r="O1883" i="9"/>
  <c r="O1884" i="9"/>
  <c r="O1885" i="9"/>
  <c r="O1886" i="9"/>
  <c r="O1887" i="9"/>
  <c r="O1888" i="9"/>
  <c r="O1889" i="9"/>
  <c r="O1890" i="9"/>
  <c r="O1891" i="9"/>
  <c r="O1892" i="9"/>
  <c r="O1893" i="9"/>
  <c r="O1894" i="9"/>
  <c r="O1895" i="9"/>
  <c r="O1896" i="9"/>
  <c r="O1897" i="9"/>
  <c r="O1898" i="9"/>
  <c r="O1899" i="9"/>
  <c r="O1900" i="9"/>
  <c r="O1901" i="9"/>
  <c r="O1902" i="9"/>
  <c r="O1903" i="9"/>
  <c r="O1904" i="9"/>
  <c r="O1905" i="9"/>
  <c r="O1906" i="9"/>
  <c r="O1907" i="9"/>
  <c r="O1908" i="9"/>
  <c r="O1909" i="9"/>
  <c r="O1910" i="9"/>
  <c r="O1911" i="9"/>
  <c r="O1912" i="9"/>
  <c r="O1913" i="9"/>
  <c r="O1914" i="9"/>
  <c r="O1915" i="9"/>
  <c r="O1916" i="9"/>
  <c r="O1917" i="9"/>
  <c r="O1918" i="9"/>
  <c r="O1919" i="9"/>
  <c r="O1920" i="9"/>
  <c r="O1921" i="9"/>
  <c r="O1922" i="9"/>
  <c r="O1923" i="9"/>
  <c r="O1924" i="9"/>
  <c r="O1925" i="9"/>
  <c r="O1926" i="9"/>
  <c r="O1927" i="9"/>
  <c r="O1928" i="9"/>
  <c r="O1929" i="9"/>
  <c r="O1930" i="9"/>
  <c r="O1931" i="9"/>
  <c r="O1932" i="9"/>
  <c r="O1933" i="9"/>
  <c r="O1934" i="9"/>
  <c r="O1935" i="9"/>
  <c r="O1936" i="9"/>
  <c r="O1937" i="9"/>
  <c r="O1938" i="9"/>
  <c r="O1939" i="9"/>
  <c r="O1940" i="9"/>
  <c r="O1941" i="9"/>
  <c r="O1942" i="9"/>
  <c r="O1943" i="9"/>
  <c r="O1944" i="9"/>
  <c r="O1945" i="9"/>
  <c r="O1946" i="9"/>
  <c r="O1947" i="9"/>
  <c r="O1948" i="9"/>
  <c r="O1949" i="9"/>
  <c r="O1950" i="9"/>
  <c r="O1951" i="9"/>
  <c r="O1952" i="9"/>
  <c r="O1953" i="9"/>
  <c r="O1954" i="9"/>
  <c r="O1955" i="9"/>
  <c r="O1956" i="9"/>
  <c r="O1957" i="9"/>
  <c r="O1958" i="9"/>
  <c r="O1959" i="9"/>
  <c r="O1960" i="9"/>
  <c r="O1961" i="9"/>
  <c r="O1962" i="9"/>
  <c r="O1963" i="9"/>
  <c r="O1964" i="9"/>
  <c r="O1965" i="9"/>
  <c r="O1966" i="9"/>
  <c r="O1967" i="9"/>
  <c r="O1968" i="9"/>
  <c r="O1969" i="9"/>
  <c r="O1970" i="9"/>
  <c r="O1971" i="9"/>
  <c r="O1972" i="9"/>
  <c r="O1973" i="9"/>
  <c r="O1974" i="9"/>
  <c r="O1975" i="9"/>
  <c r="O1976" i="9"/>
  <c r="O1977" i="9"/>
  <c r="O1978" i="9"/>
  <c r="O1979" i="9"/>
  <c r="O1980" i="9"/>
  <c r="O1981" i="9"/>
  <c r="O1982" i="9"/>
  <c r="O1983" i="9"/>
  <c r="O1984" i="9"/>
  <c r="O1985" i="9"/>
  <c r="O1986" i="9"/>
  <c r="O1987" i="9"/>
  <c r="O1988" i="9"/>
  <c r="O1989" i="9"/>
  <c r="O1990" i="9"/>
  <c r="O1991" i="9"/>
  <c r="O1992" i="9"/>
  <c r="O1993" i="9"/>
  <c r="O1994" i="9"/>
  <c r="O1995" i="9"/>
  <c r="O1996" i="9"/>
  <c r="O1997" i="9"/>
  <c r="O1998" i="9"/>
  <c r="O1999" i="9"/>
  <c r="O2000" i="9"/>
  <c r="O2001" i="9"/>
  <c r="N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N620" i="9"/>
  <c r="N621" i="9"/>
  <c r="N622" i="9"/>
  <c r="N623" i="9"/>
  <c r="N624" i="9"/>
  <c r="N625" i="9"/>
  <c r="N626" i="9"/>
  <c r="N627" i="9"/>
  <c r="N628" i="9"/>
  <c r="N629" i="9"/>
  <c r="N630" i="9"/>
  <c r="N631" i="9"/>
  <c r="N632" i="9"/>
  <c r="N633" i="9"/>
  <c r="N634" i="9"/>
  <c r="N635" i="9"/>
  <c r="N636" i="9"/>
  <c r="N637" i="9"/>
  <c r="N638" i="9"/>
  <c r="N639" i="9"/>
  <c r="N640" i="9"/>
  <c r="N641" i="9"/>
  <c r="N642" i="9"/>
  <c r="N643" i="9"/>
  <c r="N644" i="9"/>
  <c r="N645" i="9"/>
  <c r="N646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0" i="9"/>
  <c r="N701" i="9"/>
  <c r="N702" i="9"/>
  <c r="N703" i="9"/>
  <c r="N704" i="9"/>
  <c r="N705" i="9"/>
  <c r="N706" i="9"/>
  <c r="N707" i="9"/>
  <c r="N708" i="9"/>
  <c r="N709" i="9"/>
  <c r="N710" i="9"/>
  <c r="N711" i="9"/>
  <c r="N712" i="9"/>
  <c r="N713" i="9"/>
  <c r="N714" i="9"/>
  <c r="N715" i="9"/>
  <c r="N716" i="9"/>
  <c r="N717" i="9"/>
  <c r="N718" i="9"/>
  <c r="N719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N732" i="9"/>
  <c r="N733" i="9"/>
  <c r="N734" i="9"/>
  <c r="N735" i="9"/>
  <c r="N736" i="9"/>
  <c r="N737" i="9"/>
  <c r="N738" i="9"/>
  <c r="N739" i="9"/>
  <c r="N740" i="9"/>
  <c r="N741" i="9"/>
  <c r="N742" i="9"/>
  <c r="N743" i="9"/>
  <c r="N744" i="9"/>
  <c r="N745" i="9"/>
  <c r="N746" i="9"/>
  <c r="N747" i="9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68" i="9"/>
  <c r="N769" i="9"/>
  <c r="N770" i="9"/>
  <c r="N771" i="9"/>
  <c r="N772" i="9"/>
  <c r="N773" i="9"/>
  <c r="N774" i="9"/>
  <c r="N775" i="9"/>
  <c r="N776" i="9"/>
  <c r="N777" i="9"/>
  <c r="N778" i="9"/>
  <c r="N779" i="9"/>
  <c r="N780" i="9"/>
  <c r="N781" i="9"/>
  <c r="N782" i="9"/>
  <c r="N783" i="9"/>
  <c r="N784" i="9"/>
  <c r="N785" i="9"/>
  <c r="N786" i="9"/>
  <c r="N787" i="9"/>
  <c r="N788" i="9"/>
  <c r="N789" i="9"/>
  <c r="N790" i="9"/>
  <c r="N791" i="9"/>
  <c r="N792" i="9"/>
  <c r="N793" i="9"/>
  <c r="N794" i="9"/>
  <c r="N795" i="9"/>
  <c r="N796" i="9"/>
  <c r="N797" i="9"/>
  <c r="N798" i="9"/>
  <c r="N799" i="9"/>
  <c r="N800" i="9"/>
  <c r="N801" i="9"/>
  <c r="N802" i="9"/>
  <c r="N803" i="9"/>
  <c r="N804" i="9"/>
  <c r="N805" i="9"/>
  <c r="N806" i="9"/>
  <c r="N807" i="9"/>
  <c r="N808" i="9"/>
  <c r="N809" i="9"/>
  <c r="N810" i="9"/>
  <c r="N811" i="9"/>
  <c r="N812" i="9"/>
  <c r="N813" i="9"/>
  <c r="N814" i="9"/>
  <c r="N815" i="9"/>
  <c r="N816" i="9"/>
  <c r="N817" i="9"/>
  <c r="N818" i="9"/>
  <c r="N819" i="9"/>
  <c r="N820" i="9"/>
  <c r="N821" i="9"/>
  <c r="N822" i="9"/>
  <c r="N823" i="9"/>
  <c r="N824" i="9"/>
  <c r="N825" i="9"/>
  <c r="N826" i="9"/>
  <c r="N827" i="9"/>
  <c r="N828" i="9"/>
  <c r="N829" i="9"/>
  <c r="N830" i="9"/>
  <c r="N831" i="9"/>
  <c r="N832" i="9"/>
  <c r="N833" i="9"/>
  <c r="N834" i="9"/>
  <c r="N835" i="9"/>
  <c r="N836" i="9"/>
  <c r="N837" i="9"/>
  <c r="N838" i="9"/>
  <c r="N839" i="9"/>
  <c r="N840" i="9"/>
  <c r="N841" i="9"/>
  <c r="N842" i="9"/>
  <c r="N843" i="9"/>
  <c r="N844" i="9"/>
  <c r="N845" i="9"/>
  <c r="N846" i="9"/>
  <c r="N847" i="9"/>
  <c r="N848" i="9"/>
  <c r="N849" i="9"/>
  <c r="N850" i="9"/>
  <c r="N851" i="9"/>
  <c r="N852" i="9"/>
  <c r="N853" i="9"/>
  <c r="N854" i="9"/>
  <c r="N855" i="9"/>
  <c r="N856" i="9"/>
  <c r="N857" i="9"/>
  <c r="N858" i="9"/>
  <c r="N859" i="9"/>
  <c r="N860" i="9"/>
  <c r="N861" i="9"/>
  <c r="N862" i="9"/>
  <c r="N863" i="9"/>
  <c r="N864" i="9"/>
  <c r="N865" i="9"/>
  <c r="N866" i="9"/>
  <c r="N867" i="9"/>
  <c r="N868" i="9"/>
  <c r="N869" i="9"/>
  <c r="N870" i="9"/>
  <c r="N871" i="9"/>
  <c r="N872" i="9"/>
  <c r="N873" i="9"/>
  <c r="N874" i="9"/>
  <c r="N875" i="9"/>
  <c r="N876" i="9"/>
  <c r="N877" i="9"/>
  <c r="N878" i="9"/>
  <c r="N879" i="9"/>
  <c r="N880" i="9"/>
  <c r="N881" i="9"/>
  <c r="N882" i="9"/>
  <c r="N883" i="9"/>
  <c r="N884" i="9"/>
  <c r="N885" i="9"/>
  <c r="N886" i="9"/>
  <c r="N887" i="9"/>
  <c r="N888" i="9"/>
  <c r="N889" i="9"/>
  <c r="N890" i="9"/>
  <c r="N891" i="9"/>
  <c r="N892" i="9"/>
  <c r="N893" i="9"/>
  <c r="N894" i="9"/>
  <c r="N895" i="9"/>
  <c r="N896" i="9"/>
  <c r="N897" i="9"/>
  <c r="N898" i="9"/>
  <c r="N899" i="9"/>
  <c r="N900" i="9"/>
  <c r="N901" i="9"/>
  <c r="N902" i="9"/>
  <c r="N903" i="9"/>
  <c r="N904" i="9"/>
  <c r="N905" i="9"/>
  <c r="N906" i="9"/>
  <c r="N907" i="9"/>
  <c r="N908" i="9"/>
  <c r="N909" i="9"/>
  <c r="N910" i="9"/>
  <c r="N911" i="9"/>
  <c r="N912" i="9"/>
  <c r="N913" i="9"/>
  <c r="N914" i="9"/>
  <c r="N915" i="9"/>
  <c r="N916" i="9"/>
  <c r="N917" i="9"/>
  <c r="N918" i="9"/>
  <c r="N919" i="9"/>
  <c r="N920" i="9"/>
  <c r="N921" i="9"/>
  <c r="N922" i="9"/>
  <c r="N923" i="9"/>
  <c r="N924" i="9"/>
  <c r="N925" i="9"/>
  <c r="N926" i="9"/>
  <c r="N927" i="9"/>
  <c r="N928" i="9"/>
  <c r="N929" i="9"/>
  <c r="N930" i="9"/>
  <c r="N931" i="9"/>
  <c r="N932" i="9"/>
  <c r="N933" i="9"/>
  <c r="N934" i="9"/>
  <c r="N935" i="9"/>
  <c r="N936" i="9"/>
  <c r="N937" i="9"/>
  <c r="N938" i="9"/>
  <c r="N939" i="9"/>
  <c r="N940" i="9"/>
  <c r="N941" i="9"/>
  <c r="N942" i="9"/>
  <c r="N943" i="9"/>
  <c r="N944" i="9"/>
  <c r="N945" i="9"/>
  <c r="N946" i="9"/>
  <c r="N947" i="9"/>
  <c r="N948" i="9"/>
  <c r="N949" i="9"/>
  <c r="N950" i="9"/>
  <c r="N951" i="9"/>
  <c r="N952" i="9"/>
  <c r="N953" i="9"/>
  <c r="N954" i="9"/>
  <c r="N955" i="9"/>
  <c r="N956" i="9"/>
  <c r="N957" i="9"/>
  <c r="N958" i="9"/>
  <c r="N959" i="9"/>
  <c r="N960" i="9"/>
  <c r="N961" i="9"/>
  <c r="N962" i="9"/>
  <c r="N963" i="9"/>
  <c r="N964" i="9"/>
  <c r="N965" i="9"/>
  <c r="N966" i="9"/>
  <c r="N967" i="9"/>
  <c r="N968" i="9"/>
  <c r="N969" i="9"/>
  <c r="N970" i="9"/>
  <c r="N971" i="9"/>
  <c r="N972" i="9"/>
  <c r="N973" i="9"/>
  <c r="N974" i="9"/>
  <c r="N975" i="9"/>
  <c r="N976" i="9"/>
  <c r="N977" i="9"/>
  <c r="N978" i="9"/>
  <c r="N979" i="9"/>
  <c r="N980" i="9"/>
  <c r="N981" i="9"/>
  <c r="N982" i="9"/>
  <c r="N983" i="9"/>
  <c r="N984" i="9"/>
  <c r="N985" i="9"/>
  <c r="N986" i="9"/>
  <c r="N987" i="9"/>
  <c r="N988" i="9"/>
  <c r="N989" i="9"/>
  <c r="N990" i="9"/>
  <c r="N991" i="9"/>
  <c r="N992" i="9"/>
  <c r="N993" i="9"/>
  <c r="N994" i="9"/>
  <c r="N995" i="9"/>
  <c r="N996" i="9"/>
  <c r="N997" i="9"/>
  <c r="N998" i="9"/>
  <c r="N999" i="9"/>
  <c r="N1000" i="9"/>
  <c r="N1001" i="9"/>
  <c r="N1002" i="9"/>
  <c r="N1003" i="9"/>
  <c r="N1004" i="9"/>
  <c r="N1005" i="9"/>
  <c r="N1006" i="9"/>
  <c r="N1007" i="9"/>
  <c r="N1008" i="9"/>
  <c r="N1009" i="9"/>
  <c r="N1010" i="9"/>
  <c r="N1011" i="9"/>
  <c r="N1012" i="9"/>
  <c r="N1013" i="9"/>
  <c r="N1014" i="9"/>
  <c r="N1015" i="9"/>
  <c r="N1016" i="9"/>
  <c r="N1017" i="9"/>
  <c r="N1018" i="9"/>
  <c r="N1019" i="9"/>
  <c r="N1020" i="9"/>
  <c r="N1021" i="9"/>
  <c r="N1022" i="9"/>
  <c r="N1023" i="9"/>
  <c r="N1024" i="9"/>
  <c r="N1025" i="9"/>
  <c r="N1026" i="9"/>
  <c r="N1027" i="9"/>
  <c r="N1028" i="9"/>
  <c r="N1029" i="9"/>
  <c r="N1030" i="9"/>
  <c r="N1031" i="9"/>
  <c r="N1032" i="9"/>
  <c r="N1033" i="9"/>
  <c r="N1034" i="9"/>
  <c r="N1035" i="9"/>
  <c r="N1036" i="9"/>
  <c r="N1037" i="9"/>
  <c r="N1038" i="9"/>
  <c r="N1039" i="9"/>
  <c r="N1040" i="9"/>
  <c r="N1041" i="9"/>
  <c r="N1042" i="9"/>
  <c r="N1043" i="9"/>
  <c r="N1044" i="9"/>
  <c r="N1045" i="9"/>
  <c r="N1046" i="9"/>
  <c r="N1047" i="9"/>
  <c r="N1048" i="9"/>
  <c r="N1049" i="9"/>
  <c r="N1050" i="9"/>
  <c r="N1051" i="9"/>
  <c r="N1052" i="9"/>
  <c r="N1053" i="9"/>
  <c r="N1054" i="9"/>
  <c r="N1055" i="9"/>
  <c r="N1056" i="9"/>
  <c r="N1057" i="9"/>
  <c r="N1058" i="9"/>
  <c r="N1059" i="9"/>
  <c r="N1060" i="9"/>
  <c r="N1061" i="9"/>
  <c r="N1062" i="9"/>
  <c r="N1063" i="9"/>
  <c r="N1064" i="9"/>
  <c r="N1065" i="9"/>
  <c r="N1066" i="9"/>
  <c r="N1067" i="9"/>
  <c r="N1068" i="9"/>
  <c r="N1069" i="9"/>
  <c r="N1070" i="9"/>
  <c r="N1071" i="9"/>
  <c r="N1072" i="9"/>
  <c r="N1073" i="9"/>
  <c r="N1074" i="9"/>
  <c r="N1075" i="9"/>
  <c r="N1076" i="9"/>
  <c r="N1077" i="9"/>
  <c r="N1078" i="9"/>
  <c r="N1079" i="9"/>
  <c r="N1080" i="9"/>
  <c r="N1081" i="9"/>
  <c r="N1082" i="9"/>
  <c r="N1083" i="9"/>
  <c r="N1084" i="9"/>
  <c r="N1085" i="9"/>
  <c r="N1086" i="9"/>
  <c r="N1087" i="9"/>
  <c r="N1088" i="9"/>
  <c r="N1089" i="9"/>
  <c r="N1090" i="9"/>
  <c r="N1091" i="9"/>
  <c r="N1092" i="9"/>
  <c r="N1093" i="9"/>
  <c r="N1094" i="9"/>
  <c r="N1095" i="9"/>
  <c r="N1096" i="9"/>
  <c r="N1097" i="9"/>
  <c r="N1098" i="9"/>
  <c r="N1099" i="9"/>
  <c r="N1100" i="9"/>
  <c r="N1101" i="9"/>
  <c r="N1102" i="9"/>
  <c r="N1103" i="9"/>
  <c r="N1104" i="9"/>
  <c r="N1105" i="9"/>
  <c r="N1106" i="9"/>
  <c r="N1107" i="9"/>
  <c r="N1108" i="9"/>
  <c r="N1109" i="9"/>
  <c r="N1110" i="9"/>
  <c r="N1111" i="9"/>
  <c r="N1112" i="9"/>
  <c r="N1113" i="9"/>
  <c r="N1114" i="9"/>
  <c r="N1115" i="9"/>
  <c r="N1116" i="9"/>
  <c r="N1117" i="9"/>
  <c r="N1118" i="9"/>
  <c r="N1119" i="9"/>
  <c r="N1120" i="9"/>
  <c r="N1121" i="9"/>
  <c r="N1122" i="9"/>
  <c r="N1123" i="9"/>
  <c r="N1124" i="9"/>
  <c r="N1125" i="9"/>
  <c r="N1126" i="9"/>
  <c r="N1127" i="9"/>
  <c r="N1128" i="9"/>
  <c r="N1129" i="9"/>
  <c r="N1130" i="9"/>
  <c r="N1131" i="9"/>
  <c r="N1132" i="9"/>
  <c r="N1133" i="9"/>
  <c r="N1134" i="9"/>
  <c r="N1135" i="9"/>
  <c r="N1136" i="9"/>
  <c r="N1137" i="9"/>
  <c r="N1138" i="9"/>
  <c r="N1139" i="9"/>
  <c r="N1140" i="9"/>
  <c r="N1141" i="9"/>
  <c r="N1142" i="9"/>
  <c r="N1143" i="9"/>
  <c r="N1144" i="9"/>
  <c r="N1145" i="9"/>
  <c r="N1146" i="9"/>
  <c r="N1147" i="9"/>
  <c r="N1148" i="9"/>
  <c r="N1149" i="9"/>
  <c r="N1150" i="9"/>
  <c r="N1151" i="9"/>
  <c r="N1152" i="9"/>
  <c r="N1153" i="9"/>
  <c r="N1154" i="9"/>
  <c r="N1155" i="9"/>
  <c r="N1156" i="9"/>
  <c r="N1157" i="9"/>
  <c r="N1158" i="9"/>
  <c r="N1159" i="9"/>
  <c r="N1160" i="9"/>
  <c r="N1161" i="9"/>
  <c r="N1162" i="9"/>
  <c r="N1163" i="9"/>
  <c r="N1164" i="9"/>
  <c r="N1165" i="9"/>
  <c r="N1166" i="9"/>
  <c r="N1167" i="9"/>
  <c r="N1168" i="9"/>
  <c r="N1169" i="9"/>
  <c r="N1170" i="9"/>
  <c r="N1171" i="9"/>
  <c r="N1172" i="9"/>
  <c r="N1173" i="9"/>
  <c r="N1174" i="9"/>
  <c r="N1175" i="9"/>
  <c r="N1176" i="9"/>
  <c r="N1177" i="9"/>
  <c r="N1178" i="9"/>
  <c r="N1179" i="9"/>
  <c r="N1180" i="9"/>
  <c r="N1181" i="9"/>
  <c r="N1182" i="9"/>
  <c r="N1183" i="9"/>
  <c r="N1184" i="9"/>
  <c r="N1185" i="9"/>
  <c r="N1186" i="9"/>
  <c r="N1187" i="9"/>
  <c r="N1188" i="9"/>
  <c r="N1189" i="9"/>
  <c r="N1190" i="9"/>
  <c r="N1191" i="9"/>
  <c r="N1192" i="9"/>
  <c r="N1193" i="9"/>
  <c r="N1194" i="9"/>
  <c r="N1195" i="9"/>
  <c r="N1196" i="9"/>
  <c r="N1197" i="9"/>
  <c r="N1198" i="9"/>
  <c r="N1199" i="9"/>
  <c r="N1200" i="9"/>
  <c r="N1201" i="9"/>
  <c r="N1202" i="9"/>
  <c r="N1203" i="9"/>
  <c r="N1204" i="9"/>
  <c r="N1205" i="9"/>
  <c r="N1206" i="9"/>
  <c r="N1207" i="9"/>
  <c r="N1208" i="9"/>
  <c r="N1209" i="9"/>
  <c r="N1210" i="9"/>
  <c r="N1211" i="9"/>
  <c r="N1212" i="9"/>
  <c r="N1213" i="9"/>
  <c r="N1214" i="9"/>
  <c r="N1215" i="9"/>
  <c r="N1216" i="9"/>
  <c r="N1217" i="9"/>
  <c r="N1218" i="9"/>
  <c r="N1219" i="9"/>
  <c r="N1220" i="9"/>
  <c r="N1221" i="9"/>
  <c r="N1222" i="9"/>
  <c r="N1223" i="9"/>
  <c r="N1224" i="9"/>
  <c r="N1225" i="9"/>
  <c r="N1226" i="9"/>
  <c r="N1227" i="9"/>
  <c r="N1228" i="9"/>
  <c r="N1229" i="9"/>
  <c r="N1230" i="9"/>
  <c r="N1231" i="9"/>
  <c r="N1232" i="9"/>
  <c r="N1233" i="9"/>
  <c r="N1234" i="9"/>
  <c r="N1235" i="9"/>
  <c r="N1236" i="9"/>
  <c r="N1237" i="9"/>
  <c r="N1238" i="9"/>
  <c r="N1239" i="9"/>
  <c r="N1240" i="9"/>
  <c r="N1241" i="9"/>
  <c r="N1242" i="9"/>
  <c r="N1243" i="9"/>
  <c r="N1244" i="9"/>
  <c r="N1245" i="9"/>
  <c r="N1246" i="9"/>
  <c r="N1247" i="9"/>
  <c r="N1248" i="9"/>
  <c r="N1249" i="9"/>
  <c r="N1250" i="9"/>
  <c r="N1251" i="9"/>
  <c r="N1252" i="9"/>
  <c r="N1253" i="9"/>
  <c r="N1254" i="9"/>
  <c r="N1255" i="9"/>
  <c r="N1256" i="9"/>
  <c r="N1257" i="9"/>
  <c r="N1258" i="9"/>
  <c r="N1259" i="9"/>
  <c r="N1260" i="9"/>
  <c r="N1261" i="9"/>
  <c r="N1262" i="9"/>
  <c r="N1263" i="9"/>
  <c r="N1264" i="9"/>
  <c r="N1265" i="9"/>
  <c r="N1266" i="9"/>
  <c r="N1267" i="9"/>
  <c r="N1268" i="9"/>
  <c r="N1269" i="9"/>
  <c r="N1270" i="9"/>
  <c r="N1271" i="9"/>
  <c r="N1272" i="9"/>
  <c r="N1273" i="9"/>
  <c r="N1274" i="9"/>
  <c r="N1275" i="9"/>
  <c r="N1276" i="9"/>
  <c r="N1277" i="9"/>
  <c r="N1278" i="9"/>
  <c r="N1279" i="9"/>
  <c r="N1280" i="9"/>
  <c r="N1281" i="9"/>
  <c r="N1282" i="9"/>
  <c r="N1283" i="9"/>
  <c r="N1284" i="9"/>
  <c r="N1285" i="9"/>
  <c r="N1286" i="9"/>
  <c r="N1287" i="9"/>
  <c r="N1288" i="9"/>
  <c r="N1289" i="9"/>
  <c r="N1290" i="9"/>
  <c r="N1291" i="9"/>
  <c r="N1292" i="9"/>
  <c r="N1293" i="9"/>
  <c r="N1294" i="9"/>
  <c r="N1295" i="9"/>
  <c r="N1296" i="9"/>
  <c r="N1297" i="9"/>
  <c r="N1298" i="9"/>
  <c r="N1299" i="9"/>
  <c r="N1300" i="9"/>
  <c r="N1301" i="9"/>
  <c r="N1302" i="9"/>
  <c r="N1303" i="9"/>
  <c r="N1304" i="9"/>
  <c r="N1305" i="9"/>
  <c r="N1306" i="9"/>
  <c r="N1307" i="9"/>
  <c r="N1308" i="9"/>
  <c r="N1309" i="9"/>
  <c r="N1310" i="9"/>
  <c r="N1311" i="9"/>
  <c r="N1312" i="9"/>
  <c r="N1313" i="9"/>
  <c r="N1314" i="9"/>
  <c r="N1315" i="9"/>
  <c r="N1316" i="9"/>
  <c r="N1317" i="9"/>
  <c r="N1318" i="9"/>
  <c r="N1319" i="9"/>
  <c r="N1320" i="9"/>
  <c r="N1321" i="9"/>
  <c r="N1322" i="9"/>
  <c r="N1323" i="9"/>
  <c r="N1324" i="9"/>
  <c r="N1325" i="9"/>
  <c r="N1326" i="9"/>
  <c r="N1327" i="9"/>
  <c r="N1328" i="9"/>
  <c r="N1329" i="9"/>
  <c r="N1330" i="9"/>
  <c r="N1331" i="9"/>
  <c r="N1332" i="9"/>
  <c r="N1333" i="9"/>
  <c r="N1334" i="9"/>
  <c r="N1335" i="9"/>
  <c r="N1336" i="9"/>
  <c r="N1337" i="9"/>
  <c r="N1338" i="9"/>
  <c r="N1339" i="9"/>
  <c r="N1340" i="9"/>
  <c r="N1341" i="9"/>
  <c r="N1342" i="9"/>
  <c r="N1343" i="9"/>
  <c r="N1344" i="9"/>
  <c r="N1345" i="9"/>
  <c r="N1346" i="9"/>
  <c r="N1347" i="9"/>
  <c r="N1348" i="9"/>
  <c r="N1349" i="9"/>
  <c r="N1350" i="9"/>
  <c r="N1351" i="9"/>
  <c r="N1352" i="9"/>
  <c r="N1353" i="9"/>
  <c r="N1354" i="9"/>
  <c r="N1355" i="9"/>
  <c r="N1356" i="9"/>
  <c r="N1357" i="9"/>
  <c r="N1358" i="9"/>
  <c r="N1359" i="9"/>
  <c r="N1360" i="9"/>
  <c r="N1361" i="9"/>
  <c r="N1362" i="9"/>
  <c r="N1363" i="9"/>
  <c r="N1364" i="9"/>
  <c r="N1365" i="9"/>
  <c r="N1366" i="9"/>
  <c r="N1367" i="9"/>
  <c r="N1368" i="9"/>
  <c r="N1369" i="9"/>
  <c r="N1370" i="9"/>
  <c r="N1371" i="9"/>
  <c r="N1372" i="9"/>
  <c r="N1373" i="9"/>
  <c r="N1374" i="9"/>
  <c r="N1375" i="9"/>
  <c r="N1376" i="9"/>
  <c r="N1377" i="9"/>
  <c r="N1378" i="9"/>
  <c r="N1379" i="9"/>
  <c r="N1380" i="9"/>
  <c r="N1381" i="9"/>
  <c r="N1382" i="9"/>
  <c r="N1383" i="9"/>
  <c r="N1384" i="9"/>
  <c r="N1385" i="9"/>
  <c r="N1386" i="9"/>
  <c r="N1387" i="9"/>
  <c r="N1388" i="9"/>
  <c r="N1389" i="9"/>
  <c r="N1390" i="9"/>
  <c r="N1391" i="9"/>
  <c r="N1392" i="9"/>
  <c r="N1393" i="9"/>
  <c r="N1394" i="9"/>
  <c r="N1395" i="9"/>
  <c r="N1396" i="9"/>
  <c r="N1397" i="9"/>
  <c r="N1398" i="9"/>
  <c r="N1399" i="9"/>
  <c r="N1400" i="9"/>
  <c r="N1401" i="9"/>
  <c r="N1402" i="9"/>
  <c r="N1403" i="9"/>
  <c r="N1404" i="9"/>
  <c r="N1405" i="9"/>
  <c r="N1406" i="9"/>
  <c r="N1407" i="9"/>
  <c r="N1408" i="9"/>
  <c r="N1409" i="9"/>
  <c r="N1410" i="9"/>
  <c r="N1411" i="9"/>
  <c r="N1412" i="9"/>
  <c r="N1413" i="9"/>
  <c r="N1414" i="9"/>
  <c r="N1415" i="9"/>
  <c r="N1416" i="9"/>
  <c r="N1417" i="9"/>
  <c r="N1418" i="9"/>
  <c r="N1419" i="9"/>
  <c r="N1420" i="9"/>
  <c r="N1421" i="9"/>
  <c r="N1422" i="9"/>
  <c r="N1423" i="9"/>
  <c r="N1424" i="9"/>
  <c r="N1425" i="9"/>
  <c r="N1426" i="9"/>
  <c r="N1427" i="9"/>
  <c r="N1428" i="9"/>
  <c r="N1429" i="9"/>
  <c r="N1430" i="9"/>
  <c r="N1431" i="9"/>
  <c r="N1432" i="9"/>
  <c r="N1433" i="9"/>
  <c r="N1434" i="9"/>
  <c r="N1435" i="9"/>
  <c r="N1436" i="9"/>
  <c r="N1437" i="9"/>
  <c r="N1438" i="9"/>
  <c r="N1439" i="9"/>
  <c r="N1440" i="9"/>
  <c r="N1441" i="9"/>
  <c r="N1442" i="9"/>
  <c r="N1443" i="9"/>
  <c r="N1444" i="9"/>
  <c r="N1445" i="9"/>
  <c r="N1446" i="9"/>
  <c r="N1447" i="9"/>
  <c r="N1448" i="9"/>
  <c r="N1449" i="9"/>
  <c r="N1450" i="9"/>
  <c r="N1451" i="9"/>
  <c r="N1452" i="9"/>
  <c r="N1453" i="9"/>
  <c r="N1454" i="9"/>
  <c r="N1455" i="9"/>
  <c r="N1456" i="9"/>
  <c r="N1457" i="9"/>
  <c r="N1458" i="9"/>
  <c r="N1459" i="9"/>
  <c r="N1460" i="9"/>
  <c r="N1461" i="9"/>
  <c r="N1462" i="9"/>
  <c r="N1463" i="9"/>
  <c r="N1464" i="9"/>
  <c r="N1465" i="9"/>
  <c r="N1466" i="9"/>
  <c r="N1467" i="9"/>
  <c r="N1468" i="9"/>
  <c r="N1469" i="9"/>
  <c r="N1470" i="9"/>
  <c r="N1471" i="9"/>
  <c r="N1472" i="9"/>
  <c r="N1473" i="9"/>
  <c r="N1474" i="9"/>
  <c r="N1475" i="9"/>
  <c r="N1476" i="9"/>
  <c r="N1477" i="9"/>
  <c r="N1478" i="9"/>
  <c r="N1479" i="9"/>
  <c r="N1480" i="9"/>
  <c r="N1481" i="9"/>
  <c r="N1482" i="9"/>
  <c r="N1483" i="9"/>
  <c r="N1484" i="9"/>
  <c r="N1485" i="9"/>
  <c r="N1486" i="9"/>
  <c r="N1487" i="9"/>
  <c r="N1488" i="9"/>
  <c r="N1489" i="9"/>
  <c r="N1490" i="9"/>
  <c r="N1491" i="9"/>
  <c r="N1492" i="9"/>
  <c r="N1493" i="9"/>
  <c r="N1494" i="9"/>
  <c r="N1495" i="9"/>
  <c r="N1496" i="9"/>
  <c r="N1497" i="9"/>
  <c r="N1498" i="9"/>
  <c r="N1499" i="9"/>
  <c r="N1500" i="9"/>
  <c r="N1501" i="9"/>
  <c r="N1502" i="9"/>
  <c r="N1503" i="9"/>
  <c r="N1504" i="9"/>
  <c r="N1505" i="9"/>
  <c r="N1506" i="9"/>
  <c r="N1507" i="9"/>
  <c r="N1508" i="9"/>
  <c r="N1509" i="9"/>
  <c r="N1510" i="9"/>
  <c r="N1511" i="9"/>
  <c r="N1512" i="9"/>
  <c r="N1513" i="9"/>
  <c r="N1514" i="9"/>
  <c r="N1515" i="9"/>
  <c r="N1516" i="9"/>
  <c r="N1517" i="9"/>
  <c r="N1518" i="9"/>
  <c r="N1519" i="9"/>
  <c r="N1520" i="9"/>
  <c r="N1521" i="9"/>
  <c r="N1522" i="9"/>
  <c r="N1523" i="9"/>
  <c r="N1524" i="9"/>
  <c r="N1525" i="9"/>
  <c r="N1526" i="9"/>
  <c r="N1527" i="9"/>
  <c r="N1528" i="9"/>
  <c r="N1529" i="9"/>
  <c r="N1530" i="9"/>
  <c r="N1531" i="9"/>
  <c r="N1532" i="9"/>
  <c r="N1533" i="9"/>
  <c r="N1534" i="9"/>
  <c r="N1535" i="9"/>
  <c r="N1536" i="9"/>
  <c r="N1537" i="9"/>
  <c r="N1538" i="9"/>
  <c r="N1539" i="9"/>
  <c r="N1540" i="9"/>
  <c r="N1541" i="9"/>
  <c r="N1542" i="9"/>
  <c r="N1543" i="9"/>
  <c r="N1544" i="9"/>
  <c r="N1545" i="9"/>
  <c r="N1546" i="9"/>
  <c r="N1547" i="9"/>
  <c r="N1548" i="9"/>
  <c r="N1549" i="9"/>
  <c r="N1550" i="9"/>
  <c r="N1551" i="9"/>
  <c r="N1552" i="9"/>
  <c r="N1553" i="9"/>
  <c r="N1554" i="9"/>
  <c r="N1555" i="9"/>
  <c r="N1556" i="9"/>
  <c r="N1557" i="9"/>
  <c r="N1558" i="9"/>
  <c r="N1559" i="9"/>
  <c r="N1560" i="9"/>
  <c r="N1561" i="9"/>
  <c r="N1562" i="9"/>
  <c r="N1563" i="9"/>
  <c r="N1564" i="9"/>
  <c r="N1565" i="9"/>
  <c r="N1566" i="9"/>
  <c r="N1567" i="9"/>
  <c r="N1568" i="9"/>
  <c r="N1569" i="9"/>
  <c r="N1570" i="9"/>
  <c r="N1571" i="9"/>
  <c r="N1572" i="9"/>
  <c r="N1573" i="9"/>
  <c r="N1574" i="9"/>
  <c r="N1575" i="9"/>
  <c r="N1576" i="9"/>
  <c r="N1577" i="9"/>
  <c r="N1578" i="9"/>
  <c r="N1579" i="9"/>
  <c r="N1580" i="9"/>
  <c r="N1581" i="9"/>
  <c r="N1582" i="9"/>
  <c r="N1583" i="9"/>
  <c r="N1584" i="9"/>
  <c r="N1585" i="9"/>
  <c r="N1586" i="9"/>
  <c r="N1587" i="9"/>
  <c r="N1588" i="9"/>
  <c r="N1589" i="9"/>
  <c r="N1590" i="9"/>
  <c r="N1591" i="9"/>
  <c r="N1592" i="9"/>
  <c r="N1593" i="9"/>
  <c r="N1594" i="9"/>
  <c r="N1595" i="9"/>
  <c r="N1596" i="9"/>
  <c r="N1597" i="9"/>
  <c r="N1598" i="9"/>
  <c r="N1599" i="9"/>
  <c r="N1600" i="9"/>
  <c r="N1601" i="9"/>
  <c r="N1602" i="9"/>
  <c r="N1603" i="9"/>
  <c r="N1604" i="9"/>
  <c r="N1605" i="9"/>
  <c r="N1606" i="9"/>
  <c r="N1607" i="9"/>
  <c r="N1608" i="9"/>
  <c r="N1609" i="9"/>
  <c r="N1610" i="9"/>
  <c r="N1611" i="9"/>
  <c r="N1612" i="9"/>
  <c r="N1613" i="9"/>
  <c r="N1614" i="9"/>
  <c r="N1615" i="9"/>
  <c r="N1616" i="9"/>
  <c r="N1617" i="9"/>
  <c r="N1618" i="9"/>
  <c r="N1619" i="9"/>
  <c r="N1620" i="9"/>
  <c r="N1621" i="9"/>
  <c r="N1622" i="9"/>
  <c r="N1623" i="9"/>
  <c r="N1624" i="9"/>
  <c r="N1625" i="9"/>
  <c r="N1626" i="9"/>
  <c r="N1627" i="9"/>
  <c r="N1628" i="9"/>
  <c r="N1629" i="9"/>
  <c r="N1630" i="9"/>
  <c r="N1631" i="9"/>
  <c r="N1632" i="9"/>
  <c r="N1633" i="9"/>
  <c r="N1634" i="9"/>
  <c r="N1635" i="9"/>
  <c r="N1636" i="9"/>
  <c r="N1637" i="9"/>
  <c r="N1638" i="9"/>
  <c r="N1639" i="9"/>
  <c r="N1640" i="9"/>
  <c r="N1641" i="9"/>
  <c r="N1642" i="9"/>
  <c r="N1643" i="9"/>
  <c r="N1644" i="9"/>
  <c r="N1645" i="9"/>
  <c r="N1646" i="9"/>
  <c r="N1647" i="9"/>
  <c r="N1648" i="9"/>
  <c r="N1649" i="9"/>
  <c r="N1650" i="9"/>
  <c r="N1651" i="9"/>
  <c r="N1652" i="9"/>
  <c r="N1653" i="9"/>
  <c r="N1654" i="9"/>
  <c r="N1655" i="9"/>
  <c r="N1656" i="9"/>
  <c r="N1657" i="9"/>
  <c r="N1658" i="9"/>
  <c r="N1659" i="9"/>
  <c r="N1660" i="9"/>
  <c r="N1661" i="9"/>
  <c r="N1662" i="9"/>
  <c r="N1663" i="9"/>
  <c r="N1664" i="9"/>
  <c r="N1665" i="9"/>
  <c r="N1666" i="9"/>
  <c r="N1667" i="9"/>
  <c r="N1668" i="9"/>
  <c r="N1669" i="9"/>
  <c r="N1670" i="9"/>
  <c r="N1671" i="9"/>
  <c r="N1672" i="9"/>
  <c r="N1673" i="9"/>
  <c r="N1674" i="9"/>
  <c r="N1675" i="9"/>
  <c r="N1676" i="9"/>
  <c r="N1677" i="9"/>
  <c r="N1678" i="9"/>
  <c r="N1679" i="9"/>
  <c r="N1680" i="9"/>
  <c r="N1681" i="9"/>
  <c r="N1682" i="9"/>
  <c r="N1683" i="9"/>
  <c r="N1684" i="9"/>
  <c r="N1685" i="9"/>
  <c r="N1686" i="9"/>
  <c r="N1687" i="9"/>
  <c r="N1688" i="9"/>
  <c r="N1689" i="9"/>
  <c r="N1690" i="9"/>
  <c r="N1691" i="9"/>
  <c r="N1692" i="9"/>
  <c r="N1693" i="9"/>
  <c r="N1694" i="9"/>
  <c r="N1695" i="9"/>
  <c r="N1696" i="9"/>
  <c r="N1697" i="9"/>
  <c r="N1698" i="9"/>
  <c r="N1699" i="9"/>
  <c r="N1700" i="9"/>
  <c r="N1701" i="9"/>
  <c r="N1702" i="9"/>
  <c r="N1703" i="9"/>
  <c r="N1704" i="9"/>
  <c r="N1705" i="9"/>
  <c r="N1706" i="9"/>
  <c r="N1707" i="9"/>
  <c r="N1708" i="9"/>
  <c r="N1709" i="9"/>
  <c r="N1710" i="9"/>
  <c r="N1711" i="9"/>
  <c r="N1712" i="9"/>
  <c r="N1713" i="9"/>
  <c r="N1714" i="9"/>
  <c r="N1715" i="9"/>
  <c r="N1716" i="9"/>
  <c r="N1717" i="9"/>
  <c r="N1718" i="9"/>
  <c r="N1719" i="9"/>
  <c r="N1720" i="9"/>
  <c r="N1721" i="9"/>
  <c r="N1722" i="9"/>
  <c r="N1723" i="9"/>
  <c r="N1724" i="9"/>
  <c r="N1725" i="9"/>
  <c r="N1726" i="9"/>
  <c r="N1727" i="9"/>
  <c r="N1728" i="9"/>
  <c r="N1729" i="9"/>
  <c r="N1730" i="9"/>
  <c r="N1731" i="9"/>
  <c r="N1732" i="9"/>
  <c r="N1733" i="9"/>
  <c r="N1734" i="9"/>
  <c r="N1735" i="9"/>
  <c r="N1736" i="9"/>
  <c r="N1737" i="9"/>
  <c r="N1738" i="9"/>
  <c r="N1739" i="9"/>
  <c r="N1740" i="9"/>
  <c r="N1741" i="9"/>
  <c r="N1742" i="9"/>
  <c r="N1743" i="9"/>
  <c r="N1744" i="9"/>
  <c r="N1745" i="9"/>
  <c r="N1746" i="9"/>
  <c r="N1747" i="9"/>
  <c r="N1748" i="9"/>
  <c r="N1749" i="9"/>
  <c r="N1750" i="9"/>
  <c r="N1751" i="9"/>
  <c r="N1752" i="9"/>
  <c r="N1753" i="9"/>
  <c r="N1754" i="9"/>
  <c r="N1755" i="9"/>
  <c r="N1756" i="9"/>
  <c r="N1757" i="9"/>
  <c r="N1758" i="9"/>
  <c r="N1759" i="9"/>
  <c r="N1760" i="9"/>
  <c r="N1761" i="9"/>
  <c r="N1762" i="9"/>
  <c r="N1763" i="9"/>
  <c r="N1764" i="9"/>
  <c r="N1765" i="9"/>
  <c r="N1766" i="9"/>
  <c r="N1767" i="9"/>
  <c r="N1768" i="9"/>
  <c r="N1769" i="9"/>
  <c r="N1770" i="9"/>
  <c r="N1771" i="9"/>
  <c r="N1772" i="9"/>
  <c r="N1773" i="9"/>
  <c r="N1774" i="9"/>
  <c r="N1775" i="9"/>
  <c r="N1776" i="9"/>
  <c r="N1777" i="9"/>
  <c r="N1778" i="9"/>
  <c r="N1779" i="9"/>
  <c r="N1780" i="9"/>
  <c r="N1781" i="9"/>
  <c r="N1782" i="9"/>
  <c r="N1783" i="9"/>
  <c r="N1784" i="9"/>
  <c r="N1785" i="9"/>
  <c r="N1786" i="9"/>
  <c r="N1787" i="9"/>
  <c r="N1788" i="9"/>
  <c r="N1789" i="9"/>
  <c r="N1790" i="9"/>
  <c r="N1791" i="9"/>
  <c r="N1792" i="9"/>
  <c r="N1793" i="9"/>
  <c r="N1794" i="9"/>
  <c r="N1795" i="9"/>
  <c r="N1796" i="9"/>
  <c r="N1797" i="9"/>
  <c r="N1798" i="9"/>
  <c r="N1799" i="9"/>
  <c r="N1800" i="9"/>
  <c r="N1801" i="9"/>
  <c r="N1802" i="9"/>
  <c r="N1803" i="9"/>
  <c r="N1804" i="9"/>
  <c r="N1805" i="9"/>
  <c r="N1806" i="9"/>
  <c r="N1807" i="9"/>
  <c r="N1808" i="9"/>
  <c r="N1809" i="9"/>
  <c r="N1810" i="9"/>
  <c r="N1811" i="9"/>
  <c r="N1812" i="9"/>
  <c r="N1813" i="9"/>
  <c r="N1814" i="9"/>
  <c r="N1815" i="9"/>
  <c r="N1816" i="9"/>
  <c r="N1817" i="9"/>
  <c r="N1818" i="9"/>
  <c r="N1819" i="9"/>
  <c r="N1820" i="9"/>
  <c r="N1821" i="9"/>
  <c r="N1822" i="9"/>
  <c r="N1823" i="9"/>
  <c r="N1824" i="9"/>
  <c r="N1825" i="9"/>
  <c r="N1826" i="9"/>
  <c r="N1827" i="9"/>
  <c r="N1828" i="9"/>
  <c r="N1829" i="9"/>
  <c r="N1830" i="9"/>
  <c r="N1831" i="9"/>
  <c r="N1832" i="9"/>
  <c r="N1833" i="9"/>
  <c r="N1834" i="9"/>
  <c r="N1835" i="9"/>
  <c r="N1836" i="9"/>
  <c r="N1837" i="9"/>
  <c r="N1838" i="9"/>
  <c r="N1839" i="9"/>
  <c r="N1840" i="9"/>
  <c r="N1841" i="9"/>
  <c r="N1842" i="9"/>
  <c r="N1843" i="9"/>
  <c r="N1844" i="9"/>
  <c r="N1845" i="9"/>
  <c r="N1846" i="9"/>
  <c r="N1847" i="9"/>
  <c r="N1848" i="9"/>
  <c r="N1849" i="9"/>
  <c r="N1850" i="9"/>
  <c r="N1851" i="9"/>
  <c r="N1852" i="9"/>
  <c r="N1853" i="9"/>
  <c r="N1854" i="9"/>
  <c r="N1855" i="9"/>
  <c r="N1856" i="9"/>
  <c r="N1857" i="9"/>
  <c r="N1858" i="9"/>
  <c r="N1859" i="9"/>
  <c r="N1860" i="9"/>
  <c r="N1861" i="9"/>
  <c r="N1862" i="9"/>
  <c r="N1863" i="9"/>
  <c r="N1864" i="9"/>
  <c r="N1865" i="9"/>
  <c r="N1866" i="9"/>
  <c r="N1867" i="9"/>
  <c r="N1868" i="9"/>
  <c r="N1869" i="9"/>
  <c r="N1870" i="9"/>
  <c r="N1871" i="9"/>
  <c r="N1872" i="9"/>
  <c r="N1873" i="9"/>
  <c r="N1874" i="9"/>
  <c r="N1875" i="9"/>
  <c r="N1876" i="9"/>
  <c r="N1877" i="9"/>
  <c r="N1878" i="9"/>
  <c r="N1879" i="9"/>
  <c r="N1880" i="9"/>
  <c r="N1881" i="9"/>
  <c r="N1882" i="9"/>
  <c r="N1883" i="9"/>
  <c r="N1884" i="9"/>
  <c r="N1885" i="9"/>
  <c r="N1886" i="9"/>
  <c r="N1887" i="9"/>
  <c r="N1888" i="9"/>
  <c r="N1889" i="9"/>
  <c r="N1890" i="9"/>
  <c r="N1891" i="9"/>
  <c r="N1892" i="9"/>
  <c r="N1893" i="9"/>
  <c r="N1894" i="9"/>
  <c r="N1895" i="9"/>
  <c r="N1896" i="9"/>
  <c r="N1897" i="9"/>
  <c r="N1898" i="9"/>
  <c r="N1899" i="9"/>
  <c r="N1900" i="9"/>
  <c r="N1901" i="9"/>
  <c r="N1902" i="9"/>
  <c r="N1903" i="9"/>
  <c r="N1904" i="9"/>
  <c r="N1905" i="9"/>
  <c r="N1906" i="9"/>
  <c r="N1907" i="9"/>
  <c r="N1908" i="9"/>
  <c r="N1909" i="9"/>
  <c r="N1910" i="9"/>
  <c r="N1911" i="9"/>
  <c r="N1912" i="9"/>
  <c r="N1913" i="9"/>
  <c r="N1914" i="9"/>
  <c r="N1915" i="9"/>
  <c r="N1916" i="9"/>
  <c r="N1917" i="9"/>
  <c r="N1918" i="9"/>
  <c r="N1919" i="9"/>
  <c r="N1920" i="9"/>
  <c r="N1921" i="9"/>
  <c r="N1922" i="9"/>
  <c r="N1923" i="9"/>
  <c r="N1924" i="9"/>
  <c r="N1925" i="9"/>
  <c r="N1926" i="9"/>
  <c r="N1927" i="9"/>
  <c r="N1928" i="9"/>
  <c r="N1929" i="9"/>
  <c r="N1930" i="9"/>
  <c r="N1931" i="9"/>
  <c r="N1932" i="9"/>
  <c r="N1933" i="9"/>
  <c r="N1934" i="9"/>
  <c r="N1935" i="9"/>
  <c r="N1936" i="9"/>
  <c r="N1937" i="9"/>
  <c r="N1938" i="9"/>
  <c r="N1939" i="9"/>
  <c r="N1940" i="9"/>
  <c r="N1941" i="9"/>
  <c r="N1942" i="9"/>
  <c r="N1943" i="9"/>
  <c r="N1944" i="9"/>
  <c r="N1945" i="9"/>
  <c r="N1946" i="9"/>
  <c r="N1947" i="9"/>
  <c r="N1948" i="9"/>
  <c r="N1949" i="9"/>
  <c r="N1950" i="9"/>
  <c r="N1951" i="9"/>
  <c r="N1952" i="9"/>
  <c r="N1953" i="9"/>
  <c r="N1954" i="9"/>
  <c r="N1955" i="9"/>
  <c r="N1956" i="9"/>
  <c r="N1957" i="9"/>
  <c r="N1958" i="9"/>
  <c r="N1959" i="9"/>
  <c r="N1960" i="9"/>
  <c r="N1961" i="9"/>
  <c r="N1962" i="9"/>
  <c r="N1963" i="9"/>
  <c r="N1964" i="9"/>
  <c r="N1965" i="9"/>
  <c r="N1966" i="9"/>
  <c r="N1967" i="9"/>
  <c r="N1968" i="9"/>
  <c r="N1969" i="9"/>
  <c r="N1970" i="9"/>
  <c r="N1971" i="9"/>
  <c r="N1972" i="9"/>
  <c r="N1973" i="9"/>
  <c r="N1974" i="9"/>
  <c r="N1975" i="9"/>
  <c r="N1976" i="9"/>
  <c r="N1977" i="9"/>
  <c r="N1978" i="9"/>
  <c r="N1979" i="9"/>
  <c r="N1980" i="9"/>
  <c r="N1981" i="9"/>
  <c r="N1982" i="9"/>
  <c r="N1983" i="9"/>
  <c r="N1984" i="9"/>
  <c r="N1985" i="9"/>
  <c r="N1986" i="9"/>
  <c r="N1987" i="9"/>
  <c r="N1988" i="9"/>
  <c r="N1989" i="9"/>
  <c r="N1990" i="9"/>
  <c r="N1991" i="9"/>
  <c r="N1992" i="9"/>
  <c r="N1993" i="9"/>
  <c r="N1994" i="9"/>
  <c r="N1995" i="9"/>
  <c r="N1996" i="9"/>
  <c r="N1997" i="9"/>
  <c r="N1998" i="9"/>
  <c r="N1999" i="9"/>
  <c r="N2000" i="9"/>
  <c r="N2001" i="9"/>
  <c r="M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M616" i="9"/>
  <c r="M617" i="9"/>
  <c r="M618" i="9"/>
  <c r="M619" i="9"/>
  <c r="M620" i="9"/>
  <c r="M621" i="9"/>
  <c r="M622" i="9"/>
  <c r="M623" i="9"/>
  <c r="M624" i="9"/>
  <c r="M625" i="9"/>
  <c r="M626" i="9"/>
  <c r="M627" i="9"/>
  <c r="M628" i="9"/>
  <c r="M629" i="9"/>
  <c r="M630" i="9"/>
  <c r="M631" i="9"/>
  <c r="M632" i="9"/>
  <c r="M633" i="9"/>
  <c r="M634" i="9"/>
  <c r="M635" i="9"/>
  <c r="M636" i="9"/>
  <c r="M637" i="9"/>
  <c r="M638" i="9"/>
  <c r="M639" i="9"/>
  <c r="M640" i="9"/>
  <c r="M641" i="9"/>
  <c r="M642" i="9"/>
  <c r="M643" i="9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M701" i="9"/>
  <c r="M702" i="9"/>
  <c r="M703" i="9"/>
  <c r="M704" i="9"/>
  <c r="M705" i="9"/>
  <c r="M706" i="9"/>
  <c r="M707" i="9"/>
  <c r="M708" i="9"/>
  <c r="M709" i="9"/>
  <c r="M710" i="9"/>
  <c r="M711" i="9"/>
  <c r="M712" i="9"/>
  <c r="M713" i="9"/>
  <c r="M714" i="9"/>
  <c r="M715" i="9"/>
  <c r="M716" i="9"/>
  <c r="M717" i="9"/>
  <c r="M718" i="9"/>
  <c r="M719" i="9"/>
  <c r="M720" i="9"/>
  <c r="M721" i="9"/>
  <c r="M722" i="9"/>
  <c r="M723" i="9"/>
  <c r="M724" i="9"/>
  <c r="M725" i="9"/>
  <c r="M726" i="9"/>
  <c r="M727" i="9"/>
  <c r="M728" i="9"/>
  <c r="M729" i="9"/>
  <c r="M730" i="9"/>
  <c r="M731" i="9"/>
  <c r="M732" i="9"/>
  <c r="M733" i="9"/>
  <c r="M734" i="9"/>
  <c r="M735" i="9"/>
  <c r="M736" i="9"/>
  <c r="M737" i="9"/>
  <c r="M738" i="9"/>
  <c r="M739" i="9"/>
  <c r="M740" i="9"/>
  <c r="M741" i="9"/>
  <c r="M742" i="9"/>
  <c r="M743" i="9"/>
  <c r="M744" i="9"/>
  <c r="M745" i="9"/>
  <c r="M746" i="9"/>
  <c r="M747" i="9"/>
  <c r="M748" i="9"/>
  <c r="M749" i="9"/>
  <c r="M750" i="9"/>
  <c r="M751" i="9"/>
  <c r="M752" i="9"/>
  <c r="M753" i="9"/>
  <c r="M754" i="9"/>
  <c r="M755" i="9"/>
  <c r="M756" i="9"/>
  <c r="M757" i="9"/>
  <c r="M758" i="9"/>
  <c r="M759" i="9"/>
  <c r="M760" i="9"/>
  <c r="M761" i="9"/>
  <c r="M762" i="9"/>
  <c r="M763" i="9"/>
  <c r="M764" i="9"/>
  <c r="M765" i="9"/>
  <c r="M766" i="9"/>
  <c r="M767" i="9"/>
  <c r="M768" i="9"/>
  <c r="M769" i="9"/>
  <c r="M770" i="9"/>
  <c r="M771" i="9"/>
  <c r="M772" i="9"/>
  <c r="M773" i="9"/>
  <c r="M774" i="9"/>
  <c r="M775" i="9"/>
  <c r="M776" i="9"/>
  <c r="M777" i="9"/>
  <c r="M778" i="9"/>
  <c r="M779" i="9"/>
  <c r="M780" i="9"/>
  <c r="M781" i="9"/>
  <c r="M782" i="9"/>
  <c r="M783" i="9"/>
  <c r="M784" i="9"/>
  <c r="M785" i="9"/>
  <c r="M786" i="9"/>
  <c r="M787" i="9"/>
  <c r="M788" i="9"/>
  <c r="M789" i="9"/>
  <c r="M790" i="9"/>
  <c r="M791" i="9"/>
  <c r="M792" i="9"/>
  <c r="M793" i="9"/>
  <c r="M794" i="9"/>
  <c r="M795" i="9"/>
  <c r="M796" i="9"/>
  <c r="M797" i="9"/>
  <c r="M798" i="9"/>
  <c r="M799" i="9"/>
  <c r="M800" i="9"/>
  <c r="M801" i="9"/>
  <c r="M802" i="9"/>
  <c r="M803" i="9"/>
  <c r="M804" i="9"/>
  <c r="M805" i="9"/>
  <c r="M806" i="9"/>
  <c r="M807" i="9"/>
  <c r="M808" i="9"/>
  <c r="M809" i="9"/>
  <c r="M810" i="9"/>
  <c r="M811" i="9"/>
  <c r="M812" i="9"/>
  <c r="M813" i="9"/>
  <c r="M814" i="9"/>
  <c r="M815" i="9"/>
  <c r="M816" i="9"/>
  <c r="M817" i="9"/>
  <c r="M818" i="9"/>
  <c r="M819" i="9"/>
  <c r="M820" i="9"/>
  <c r="M821" i="9"/>
  <c r="M822" i="9"/>
  <c r="M823" i="9"/>
  <c r="M824" i="9"/>
  <c r="M825" i="9"/>
  <c r="M826" i="9"/>
  <c r="M827" i="9"/>
  <c r="M828" i="9"/>
  <c r="M829" i="9"/>
  <c r="M830" i="9"/>
  <c r="M831" i="9"/>
  <c r="M832" i="9"/>
  <c r="M833" i="9"/>
  <c r="M834" i="9"/>
  <c r="M835" i="9"/>
  <c r="M836" i="9"/>
  <c r="M837" i="9"/>
  <c r="M838" i="9"/>
  <c r="M839" i="9"/>
  <c r="M840" i="9"/>
  <c r="M841" i="9"/>
  <c r="M842" i="9"/>
  <c r="M843" i="9"/>
  <c r="M844" i="9"/>
  <c r="M845" i="9"/>
  <c r="M846" i="9"/>
  <c r="M847" i="9"/>
  <c r="M848" i="9"/>
  <c r="M849" i="9"/>
  <c r="M850" i="9"/>
  <c r="M851" i="9"/>
  <c r="M852" i="9"/>
  <c r="M853" i="9"/>
  <c r="M854" i="9"/>
  <c r="M855" i="9"/>
  <c r="M856" i="9"/>
  <c r="M857" i="9"/>
  <c r="M858" i="9"/>
  <c r="M859" i="9"/>
  <c r="M860" i="9"/>
  <c r="M861" i="9"/>
  <c r="M862" i="9"/>
  <c r="M863" i="9"/>
  <c r="M864" i="9"/>
  <c r="M865" i="9"/>
  <c r="M866" i="9"/>
  <c r="M867" i="9"/>
  <c r="M868" i="9"/>
  <c r="M869" i="9"/>
  <c r="M870" i="9"/>
  <c r="M871" i="9"/>
  <c r="M872" i="9"/>
  <c r="M873" i="9"/>
  <c r="M874" i="9"/>
  <c r="M875" i="9"/>
  <c r="M876" i="9"/>
  <c r="M877" i="9"/>
  <c r="M878" i="9"/>
  <c r="M879" i="9"/>
  <c r="M880" i="9"/>
  <c r="M881" i="9"/>
  <c r="M882" i="9"/>
  <c r="M883" i="9"/>
  <c r="M884" i="9"/>
  <c r="M885" i="9"/>
  <c r="M886" i="9"/>
  <c r="M887" i="9"/>
  <c r="M888" i="9"/>
  <c r="M889" i="9"/>
  <c r="M890" i="9"/>
  <c r="M891" i="9"/>
  <c r="M892" i="9"/>
  <c r="M893" i="9"/>
  <c r="M894" i="9"/>
  <c r="M895" i="9"/>
  <c r="M896" i="9"/>
  <c r="M897" i="9"/>
  <c r="M898" i="9"/>
  <c r="M899" i="9"/>
  <c r="M900" i="9"/>
  <c r="M901" i="9"/>
  <c r="M902" i="9"/>
  <c r="M903" i="9"/>
  <c r="M904" i="9"/>
  <c r="M905" i="9"/>
  <c r="M906" i="9"/>
  <c r="M907" i="9"/>
  <c r="M908" i="9"/>
  <c r="M909" i="9"/>
  <c r="M910" i="9"/>
  <c r="M911" i="9"/>
  <c r="M912" i="9"/>
  <c r="M913" i="9"/>
  <c r="M914" i="9"/>
  <c r="M915" i="9"/>
  <c r="M916" i="9"/>
  <c r="M917" i="9"/>
  <c r="M918" i="9"/>
  <c r="M919" i="9"/>
  <c r="M920" i="9"/>
  <c r="M921" i="9"/>
  <c r="M922" i="9"/>
  <c r="M923" i="9"/>
  <c r="M924" i="9"/>
  <c r="M925" i="9"/>
  <c r="M926" i="9"/>
  <c r="M927" i="9"/>
  <c r="M928" i="9"/>
  <c r="M929" i="9"/>
  <c r="M930" i="9"/>
  <c r="M931" i="9"/>
  <c r="M932" i="9"/>
  <c r="M933" i="9"/>
  <c r="M934" i="9"/>
  <c r="M935" i="9"/>
  <c r="M936" i="9"/>
  <c r="M937" i="9"/>
  <c r="M938" i="9"/>
  <c r="M939" i="9"/>
  <c r="M940" i="9"/>
  <c r="M941" i="9"/>
  <c r="M942" i="9"/>
  <c r="M943" i="9"/>
  <c r="M944" i="9"/>
  <c r="M945" i="9"/>
  <c r="M946" i="9"/>
  <c r="M947" i="9"/>
  <c r="M948" i="9"/>
  <c r="M949" i="9"/>
  <c r="M950" i="9"/>
  <c r="M951" i="9"/>
  <c r="M952" i="9"/>
  <c r="M953" i="9"/>
  <c r="M954" i="9"/>
  <c r="M955" i="9"/>
  <c r="M956" i="9"/>
  <c r="M957" i="9"/>
  <c r="M958" i="9"/>
  <c r="M959" i="9"/>
  <c r="M960" i="9"/>
  <c r="M961" i="9"/>
  <c r="M962" i="9"/>
  <c r="M963" i="9"/>
  <c r="M964" i="9"/>
  <c r="M965" i="9"/>
  <c r="M966" i="9"/>
  <c r="M967" i="9"/>
  <c r="M968" i="9"/>
  <c r="M969" i="9"/>
  <c r="M970" i="9"/>
  <c r="M971" i="9"/>
  <c r="M972" i="9"/>
  <c r="M973" i="9"/>
  <c r="M974" i="9"/>
  <c r="M975" i="9"/>
  <c r="M976" i="9"/>
  <c r="M977" i="9"/>
  <c r="M978" i="9"/>
  <c r="M979" i="9"/>
  <c r="M980" i="9"/>
  <c r="M981" i="9"/>
  <c r="M982" i="9"/>
  <c r="M983" i="9"/>
  <c r="M984" i="9"/>
  <c r="M985" i="9"/>
  <c r="M986" i="9"/>
  <c r="M987" i="9"/>
  <c r="M988" i="9"/>
  <c r="M989" i="9"/>
  <c r="M990" i="9"/>
  <c r="M991" i="9"/>
  <c r="M992" i="9"/>
  <c r="M993" i="9"/>
  <c r="M994" i="9"/>
  <c r="M995" i="9"/>
  <c r="M996" i="9"/>
  <c r="M997" i="9"/>
  <c r="M998" i="9"/>
  <c r="M999" i="9"/>
  <c r="M1000" i="9"/>
  <c r="M1001" i="9"/>
  <c r="M1002" i="9"/>
  <c r="M1003" i="9"/>
  <c r="M1004" i="9"/>
  <c r="M1005" i="9"/>
  <c r="M1006" i="9"/>
  <c r="M1007" i="9"/>
  <c r="M1008" i="9"/>
  <c r="M1009" i="9"/>
  <c r="M1010" i="9"/>
  <c r="M1011" i="9"/>
  <c r="M1012" i="9"/>
  <c r="M1013" i="9"/>
  <c r="M1014" i="9"/>
  <c r="M1015" i="9"/>
  <c r="M1016" i="9"/>
  <c r="M1017" i="9"/>
  <c r="M1018" i="9"/>
  <c r="M1019" i="9"/>
  <c r="M1020" i="9"/>
  <c r="M1021" i="9"/>
  <c r="M1022" i="9"/>
  <c r="M1023" i="9"/>
  <c r="M1024" i="9"/>
  <c r="M1025" i="9"/>
  <c r="M1026" i="9"/>
  <c r="M1027" i="9"/>
  <c r="M1028" i="9"/>
  <c r="M1029" i="9"/>
  <c r="M1030" i="9"/>
  <c r="M1031" i="9"/>
  <c r="M1032" i="9"/>
  <c r="M1033" i="9"/>
  <c r="M1034" i="9"/>
  <c r="M1035" i="9"/>
  <c r="M1036" i="9"/>
  <c r="M1037" i="9"/>
  <c r="M1038" i="9"/>
  <c r="M1039" i="9"/>
  <c r="M1040" i="9"/>
  <c r="M1041" i="9"/>
  <c r="M1042" i="9"/>
  <c r="M1043" i="9"/>
  <c r="M1044" i="9"/>
  <c r="M1045" i="9"/>
  <c r="M1046" i="9"/>
  <c r="M1047" i="9"/>
  <c r="M1048" i="9"/>
  <c r="M1049" i="9"/>
  <c r="M1050" i="9"/>
  <c r="M1051" i="9"/>
  <c r="M1052" i="9"/>
  <c r="M1053" i="9"/>
  <c r="M1054" i="9"/>
  <c r="M1055" i="9"/>
  <c r="M1056" i="9"/>
  <c r="M1057" i="9"/>
  <c r="M1058" i="9"/>
  <c r="M1059" i="9"/>
  <c r="M1060" i="9"/>
  <c r="M1061" i="9"/>
  <c r="M1062" i="9"/>
  <c r="M1063" i="9"/>
  <c r="M1064" i="9"/>
  <c r="M1065" i="9"/>
  <c r="M1066" i="9"/>
  <c r="M1067" i="9"/>
  <c r="M1068" i="9"/>
  <c r="M1069" i="9"/>
  <c r="M1070" i="9"/>
  <c r="M1071" i="9"/>
  <c r="M1072" i="9"/>
  <c r="M1073" i="9"/>
  <c r="M1074" i="9"/>
  <c r="M1075" i="9"/>
  <c r="M1076" i="9"/>
  <c r="M1077" i="9"/>
  <c r="M1078" i="9"/>
  <c r="M1079" i="9"/>
  <c r="M1080" i="9"/>
  <c r="M1081" i="9"/>
  <c r="M1082" i="9"/>
  <c r="M1083" i="9"/>
  <c r="M1084" i="9"/>
  <c r="M1085" i="9"/>
  <c r="M1086" i="9"/>
  <c r="M1087" i="9"/>
  <c r="M1088" i="9"/>
  <c r="M1089" i="9"/>
  <c r="M1090" i="9"/>
  <c r="M1091" i="9"/>
  <c r="M1092" i="9"/>
  <c r="M1093" i="9"/>
  <c r="M1094" i="9"/>
  <c r="M1095" i="9"/>
  <c r="M1096" i="9"/>
  <c r="M1097" i="9"/>
  <c r="M1098" i="9"/>
  <c r="M1099" i="9"/>
  <c r="M1100" i="9"/>
  <c r="M1101" i="9"/>
  <c r="M1102" i="9"/>
  <c r="M1103" i="9"/>
  <c r="M1104" i="9"/>
  <c r="M1105" i="9"/>
  <c r="M1106" i="9"/>
  <c r="M1107" i="9"/>
  <c r="M1108" i="9"/>
  <c r="M1109" i="9"/>
  <c r="M1110" i="9"/>
  <c r="M1111" i="9"/>
  <c r="M1112" i="9"/>
  <c r="M1113" i="9"/>
  <c r="M1114" i="9"/>
  <c r="M1115" i="9"/>
  <c r="M1116" i="9"/>
  <c r="M1117" i="9"/>
  <c r="M1118" i="9"/>
  <c r="M1119" i="9"/>
  <c r="M1120" i="9"/>
  <c r="M1121" i="9"/>
  <c r="M1122" i="9"/>
  <c r="M1123" i="9"/>
  <c r="M1124" i="9"/>
  <c r="M1125" i="9"/>
  <c r="M1126" i="9"/>
  <c r="M1127" i="9"/>
  <c r="M1128" i="9"/>
  <c r="M1129" i="9"/>
  <c r="M1130" i="9"/>
  <c r="M1131" i="9"/>
  <c r="M1132" i="9"/>
  <c r="M1133" i="9"/>
  <c r="M1134" i="9"/>
  <c r="M1135" i="9"/>
  <c r="M1136" i="9"/>
  <c r="M1137" i="9"/>
  <c r="M1138" i="9"/>
  <c r="M1139" i="9"/>
  <c r="M1140" i="9"/>
  <c r="M1141" i="9"/>
  <c r="M1142" i="9"/>
  <c r="M1143" i="9"/>
  <c r="M1144" i="9"/>
  <c r="M1145" i="9"/>
  <c r="M1146" i="9"/>
  <c r="M1147" i="9"/>
  <c r="M1148" i="9"/>
  <c r="M1149" i="9"/>
  <c r="M1150" i="9"/>
  <c r="M1151" i="9"/>
  <c r="M1152" i="9"/>
  <c r="M1153" i="9"/>
  <c r="M1154" i="9"/>
  <c r="M1155" i="9"/>
  <c r="M1156" i="9"/>
  <c r="M1157" i="9"/>
  <c r="M1158" i="9"/>
  <c r="M1159" i="9"/>
  <c r="M1160" i="9"/>
  <c r="M1161" i="9"/>
  <c r="M1162" i="9"/>
  <c r="M1163" i="9"/>
  <c r="M1164" i="9"/>
  <c r="M1165" i="9"/>
  <c r="M1166" i="9"/>
  <c r="M1167" i="9"/>
  <c r="M1168" i="9"/>
  <c r="M1169" i="9"/>
  <c r="M1170" i="9"/>
  <c r="M1171" i="9"/>
  <c r="M1172" i="9"/>
  <c r="M1173" i="9"/>
  <c r="M1174" i="9"/>
  <c r="M1175" i="9"/>
  <c r="M1176" i="9"/>
  <c r="M1177" i="9"/>
  <c r="M1178" i="9"/>
  <c r="M1179" i="9"/>
  <c r="M1180" i="9"/>
  <c r="M1181" i="9"/>
  <c r="M1182" i="9"/>
  <c r="M1183" i="9"/>
  <c r="M1184" i="9"/>
  <c r="M1185" i="9"/>
  <c r="M1186" i="9"/>
  <c r="M1187" i="9"/>
  <c r="M1188" i="9"/>
  <c r="M1189" i="9"/>
  <c r="M1190" i="9"/>
  <c r="M1191" i="9"/>
  <c r="M1192" i="9"/>
  <c r="M1193" i="9"/>
  <c r="M1194" i="9"/>
  <c r="M1195" i="9"/>
  <c r="M1196" i="9"/>
  <c r="M1197" i="9"/>
  <c r="M1198" i="9"/>
  <c r="M1199" i="9"/>
  <c r="M1200" i="9"/>
  <c r="M1201" i="9"/>
  <c r="M1202" i="9"/>
  <c r="M1203" i="9"/>
  <c r="M1204" i="9"/>
  <c r="M1205" i="9"/>
  <c r="M1206" i="9"/>
  <c r="M1207" i="9"/>
  <c r="M1208" i="9"/>
  <c r="M1209" i="9"/>
  <c r="M1210" i="9"/>
  <c r="M1211" i="9"/>
  <c r="M1212" i="9"/>
  <c r="M1213" i="9"/>
  <c r="M1214" i="9"/>
  <c r="M1215" i="9"/>
  <c r="M1216" i="9"/>
  <c r="M1217" i="9"/>
  <c r="M1218" i="9"/>
  <c r="M1219" i="9"/>
  <c r="M1220" i="9"/>
  <c r="M1221" i="9"/>
  <c r="M1222" i="9"/>
  <c r="M1223" i="9"/>
  <c r="M1224" i="9"/>
  <c r="M1225" i="9"/>
  <c r="M1226" i="9"/>
  <c r="M1227" i="9"/>
  <c r="M1228" i="9"/>
  <c r="M1229" i="9"/>
  <c r="M1230" i="9"/>
  <c r="M1231" i="9"/>
  <c r="M1232" i="9"/>
  <c r="M1233" i="9"/>
  <c r="M1234" i="9"/>
  <c r="M1235" i="9"/>
  <c r="M1236" i="9"/>
  <c r="M1237" i="9"/>
  <c r="M1238" i="9"/>
  <c r="M1239" i="9"/>
  <c r="M1240" i="9"/>
  <c r="M1241" i="9"/>
  <c r="M1242" i="9"/>
  <c r="M1243" i="9"/>
  <c r="M1244" i="9"/>
  <c r="M1245" i="9"/>
  <c r="M1246" i="9"/>
  <c r="M1247" i="9"/>
  <c r="M1248" i="9"/>
  <c r="M1249" i="9"/>
  <c r="M1250" i="9"/>
  <c r="M1251" i="9"/>
  <c r="M1252" i="9"/>
  <c r="M1253" i="9"/>
  <c r="M1254" i="9"/>
  <c r="M1255" i="9"/>
  <c r="M1256" i="9"/>
  <c r="M1257" i="9"/>
  <c r="M1258" i="9"/>
  <c r="M1259" i="9"/>
  <c r="M1260" i="9"/>
  <c r="M1261" i="9"/>
  <c r="M1262" i="9"/>
  <c r="M1263" i="9"/>
  <c r="M1264" i="9"/>
  <c r="M1265" i="9"/>
  <c r="M1266" i="9"/>
  <c r="M1267" i="9"/>
  <c r="M1268" i="9"/>
  <c r="M1269" i="9"/>
  <c r="M1270" i="9"/>
  <c r="M1271" i="9"/>
  <c r="M1272" i="9"/>
  <c r="M1273" i="9"/>
  <c r="M1274" i="9"/>
  <c r="M1275" i="9"/>
  <c r="M1276" i="9"/>
  <c r="M1277" i="9"/>
  <c r="M1278" i="9"/>
  <c r="M1279" i="9"/>
  <c r="M1280" i="9"/>
  <c r="M1281" i="9"/>
  <c r="M1282" i="9"/>
  <c r="M1283" i="9"/>
  <c r="M1284" i="9"/>
  <c r="M1285" i="9"/>
  <c r="M1286" i="9"/>
  <c r="M1287" i="9"/>
  <c r="M1288" i="9"/>
  <c r="M1289" i="9"/>
  <c r="M1290" i="9"/>
  <c r="M1291" i="9"/>
  <c r="M1292" i="9"/>
  <c r="M1293" i="9"/>
  <c r="M1294" i="9"/>
  <c r="M1295" i="9"/>
  <c r="M1296" i="9"/>
  <c r="M1297" i="9"/>
  <c r="M1298" i="9"/>
  <c r="M1299" i="9"/>
  <c r="M1300" i="9"/>
  <c r="M1301" i="9"/>
  <c r="M1302" i="9"/>
  <c r="M1303" i="9"/>
  <c r="M1304" i="9"/>
  <c r="M1305" i="9"/>
  <c r="M1306" i="9"/>
  <c r="M1307" i="9"/>
  <c r="M1308" i="9"/>
  <c r="M1309" i="9"/>
  <c r="M1310" i="9"/>
  <c r="M1311" i="9"/>
  <c r="M1312" i="9"/>
  <c r="M1313" i="9"/>
  <c r="M1314" i="9"/>
  <c r="M1315" i="9"/>
  <c r="M1316" i="9"/>
  <c r="M1317" i="9"/>
  <c r="M1318" i="9"/>
  <c r="M1319" i="9"/>
  <c r="M1320" i="9"/>
  <c r="M1321" i="9"/>
  <c r="M1322" i="9"/>
  <c r="M1323" i="9"/>
  <c r="M1324" i="9"/>
  <c r="M1325" i="9"/>
  <c r="M1326" i="9"/>
  <c r="M1327" i="9"/>
  <c r="M1328" i="9"/>
  <c r="M1329" i="9"/>
  <c r="M1330" i="9"/>
  <c r="M1331" i="9"/>
  <c r="M1332" i="9"/>
  <c r="M1333" i="9"/>
  <c r="M1334" i="9"/>
  <c r="M1335" i="9"/>
  <c r="M1336" i="9"/>
  <c r="M1337" i="9"/>
  <c r="M1338" i="9"/>
  <c r="M1339" i="9"/>
  <c r="M1340" i="9"/>
  <c r="M1341" i="9"/>
  <c r="M1342" i="9"/>
  <c r="M1343" i="9"/>
  <c r="M1344" i="9"/>
  <c r="M1345" i="9"/>
  <c r="M1346" i="9"/>
  <c r="M1347" i="9"/>
  <c r="M1348" i="9"/>
  <c r="M1349" i="9"/>
  <c r="M1350" i="9"/>
  <c r="M1351" i="9"/>
  <c r="M1352" i="9"/>
  <c r="M1353" i="9"/>
  <c r="M1354" i="9"/>
  <c r="M1355" i="9"/>
  <c r="M1356" i="9"/>
  <c r="M1357" i="9"/>
  <c r="M1358" i="9"/>
  <c r="M1359" i="9"/>
  <c r="M1360" i="9"/>
  <c r="M1361" i="9"/>
  <c r="M1362" i="9"/>
  <c r="M1363" i="9"/>
  <c r="M1364" i="9"/>
  <c r="M1365" i="9"/>
  <c r="M1366" i="9"/>
  <c r="M1367" i="9"/>
  <c r="M1368" i="9"/>
  <c r="M1369" i="9"/>
  <c r="M1370" i="9"/>
  <c r="M1371" i="9"/>
  <c r="M1372" i="9"/>
  <c r="M1373" i="9"/>
  <c r="M1374" i="9"/>
  <c r="M1375" i="9"/>
  <c r="M1376" i="9"/>
  <c r="M1377" i="9"/>
  <c r="M1378" i="9"/>
  <c r="M1379" i="9"/>
  <c r="M1380" i="9"/>
  <c r="M1381" i="9"/>
  <c r="M1382" i="9"/>
  <c r="M1383" i="9"/>
  <c r="M1384" i="9"/>
  <c r="M1385" i="9"/>
  <c r="M1386" i="9"/>
  <c r="M1387" i="9"/>
  <c r="M1388" i="9"/>
  <c r="M1389" i="9"/>
  <c r="M1390" i="9"/>
  <c r="M1391" i="9"/>
  <c r="M1392" i="9"/>
  <c r="M1393" i="9"/>
  <c r="M1394" i="9"/>
  <c r="M1395" i="9"/>
  <c r="M1396" i="9"/>
  <c r="M1397" i="9"/>
  <c r="M1398" i="9"/>
  <c r="M1399" i="9"/>
  <c r="M1400" i="9"/>
  <c r="M1401" i="9"/>
  <c r="M1402" i="9"/>
  <c r="M1403" i="9"/>
  <c r="M1404" i="9"/>
  <c r="M1405" i="9"/>
  <c r="M1406" i="9"/>
  <c r="M1407" i="9"/>
  <c r="M1408" i="9"/>
  <c r="M1409" i="9"/>
  <c r="M1410" i="9"/>
  <c r="M1411" i="9"/>
  <c r="M1412" i="9"/>
  <c r="M1413" i="9"/>
  <c r="M1414" i="9"/>
  <c r="M1415" i="9"/>
  <c r="M1416" i="9"/>
  <c r="M1417" i="9"/>
  <c r="M1418" i="9"/>
  <c r="M1419" i="9"/>
  <c r="M1420" i="9"/>
  <c r="M1421" i="9"/>
  <c r="M1422" i="9"/>
  <c r="M1423" i="9"/>
  <c r="M1424" i="9"/>
  <c r="M1425" i="9"/>
  <c r="M1426" i="9"/>
  <c r="M1427" i="9"/>
  <c r="M1428" i="9"/>
  <c r="M1429" i="9"/>
  <c r="M1430" i="9"/>
  <c r="M1431" i="9"/>
  <c r="M1432" i="9"/>
  <c r="M1433" i="9"/>
  <c r="M1434" i="9"/>
  <c r="M1435" i="9"/>
  <c r="M1436" i="9"/>
  <c r="M1437" i="9"/>
  <c r="M1438" i="9"/>
  <c r="M1439" i="9"/>
  <c r="M1440" i="9"/>
  <c r="M1441" i="9"/>
  <c r="M1442" i="9"/>
  <c r="M1443" i="9"/>
  <c r="M1444" i="9"/>
  <c r="M1445" i="9"/>
  <c r="M1446" i="9"/>
  <c r="M1447" i="9"/>
  <c r="M1448" i="9"/>
  <c r="M1449" i="9"/>
  <c r="M1450" i="9"/>
  <c r="M1451" i="9"/>
  <c r="M1452" i="9"/>
  <c r="M1453" i="9"/>
  <c r="M1454" i="9"/>
  <c r="M1455" i="9"/>
  <c r="M1456" i="9"/>
  <c r="M1457" i="9"/>
  <c r="M1458" i="9"/>
  <c r="M1459" i="9"/>
  <c r="M1460" i="9"/>
  <c r="M1461" i="9"/>
  <c r="M1462" i="9"/>
  <c r="M1463" i="9"/>
  <c r="M1464" i="9"/>
  <c r="M1465" i="9"/>
  <c r="M1466" i="9"/>
  <c r="M1467" i="9"/>
  <c r="M1468" i="9"/>
  <c r="M1469" i="9"/>
  <c r="M1470" i="9"/>
  <c r="M1471" i="9"/>
  <c r="M1472" i="9"/>
  <c r="M1473" i="9"/>
  <c r="M1474" i="9"/>
  <c r="M1475" i="9"/>
  <c r="M1476" i="9"/>
  <c r="M1477" i="9"/>
  <c r="M1478" i="9"/>
  <c r="M1479" i="9"/>
  <c r="M1480" i="9"/>
  <c r="M1481" i="9"/>
  <c r="M1482" i="9"/>
  <c r="M1483" i="9"/>
  <c r="M1484" i="9"/>
  <c r="M1485" i="9"/>
  <c r="M1486" i="9"/>
  <c r="M1487" i="9"/>
  <c r="M1488" i="9"/>
  <c r="M1489" i="9"/>
  <c r="M1490" i="9"/>
  <c r="M1491" i="9"/>
  <c r="M1492" i="9"/>
  <c r="M1493" i="9"/>
  <c r="M1494" i="9"/>
  <c r="M1495" i="9"/>
  <c r="M1496" i="9"/>
  <c r="M1497" i="9"/>
  <c r="M1498" i="9"/>
  <c r="M1499" i="9"/>
  <c r="M1500" i="9"/>
  <c r="M1501" i="9"/>
  <c r="M1502" i="9"/>
  <c r="M1503" i="9"/>
  <c r="M1504" i="9"/>
  <c r="M1505" i="9"/>
  <c r="M1506" i="9"/>
  <c r="M1507" i="9"/>
  <c r="M1508" i="9"/>
  <c r="M1509" i="9"/>
  <c r="M1510" i="9"/>
  <c r="M1511" i="9"/>
  <c r="M1512" i="9"/>
  <c r="M1513" i="9"/>
  <c r="M1514" i="9"/>
  <c r="M1515" i="9"/>
  <c r="M1516" i="9"/>
  <c r="M1517" i="9"/>
  <c r="M1518" i="9"/>
  <c r="M1519" i="9"/>
  <c r="M1520" i="9"/>
  <c r="M1521" i="9"/>
  <c r="M1522" i="9"/>
  <c r="M1523" i="9"/>
  <c r="M1524" i="9"/>
  <c r="M1525" i="9"/>
  <c r="M1526" i="9"/>
  <c r="M1527" i="9"/>
  <c r="M1528" i="9"/>
  <c r="M1529" i="9"/>
  <c r="M1530" i="9"/>
  <c r="M1531" i="9"/>
  <c r="M1532" i="9"/>
  <c r="M1533" i="9"/>
  <c r="M1534" i="9"/>
  <c r="M1535" i="9"/>
  <c r="M1536" i="9"/>
  <c r="M1537" i="9"/>
  <c r="M1538" i="9"/>
  <c r="M1539" i="9"/>
  <c r="M1540" i="9"/>
  <c r="M1541" i="9"/>
  <c r="M1542" i="9"/>
  <c r="M1543" i="9"/>
  <c r="M1544" i="9"/>
  <c r="M1545" i="9"/>
  <c r="M1546" i="9"/>
  <c r="M1547" i="9"/>
  <c r="M1548" i="9"/>
  <c r="M1549" i="9"/>
  <c r="M1550" i="9"/>
  <c r="M1551" i="9"/>
  <c r="M1552" i="9"/>
  <c r="M1553" i="9"/>
  <c r="M1554" i="9"/>
  <c r="M1555" i="9"/>
  <c r="M1556" i="9"/>
  <c r="M1557" i="9"/>
  <c r="M1558" i="9"/>
  <c r="M1559" i="9"/>
  <c r="M1560" i="9"/>
  <c r="M1561" i="9"/>
  <c r="M1562" i="9"/>
  <c r="M1563" i="9"/>
  <c r="M1564" i="9"/>
  <c r="M1565" i="9"/>
  <c r="M1566" i="9"/>
  <c r="M1567" i="9"/>
  <c r="M1568" i="9"/>
  <c r="M1569" i="9"/>
  <c r="M1570" i="9"/>
  <c r="M1571" i="9"/>
  <c r="M1572" i="9"/>
  <c r="M1573" i="9"/>
  <c r="M1574" i="9"/>
  <c r="M1575" i="9"/>
  <c r="M1576" i="9"/>
  <c r="M1577" i="9"/>
  <c r="M1578" i="9"/>
  <c r="M1579" i="9"/>
  <c r="M1580" i="9"/>
  <c r="M1581" i="9"/>
  <c r="M1582" i="9"/>
  <c r="M1583" i="9"/>
  <c r="M1584" i="9"/>
  <c r="M1585" i="9"/>
  <c r="M1586" i="9"/>
  <c r="M1587" i="9"/>
  <c r="M1588" i="9"/>
  <c r="M1589" i="9"/>
  <c r="M1590" i="9"/>
  <c r="M1591" i="9"/>
  <c r="M1592" i="9"/>
  <c r="M1593" i="9"/>
  <c r="M1594" i="9"/>
  <c r="M1595" i="9"/>
  <c r="M1596" i="9"/>
  <c r="M1597" i="9"/>
  <c r="M1598" i="9"/>
  <c r="M1599" i="9"/>
  <c r="M1600" i="9"/>
  <c r="M1601" i="9"/>
  <c r="M1602" i="9"/>
  <c r="M1603" i="9"/>
  <c r="M1604" i="9"/>
  <c r="M1605" i="9"/>
  <c r="M1606" i="9"/>
  <c r="M1607" i="9"/>
  <c r="M1608" i="9"/>
  <c r="M1609" i="9"/>
  <c r="M1610" i="9"/>
  <c r="M1611" i="9"/>
  <c r="M1612" i="9"/>
  <c r="M1613" i="9"/>
  <c r="M1614" i="9"/>
  <c r="M1615" i="9"/>
  <c r="M1616" i="9"/>
  <c r="M1617" i="9"/>
  <c r="M1618" i="9"/>
  <c r="M1619" i="9"/>
  <c r="M1620" i="9"/>
  <c r="M1621" i="9"/>
  <c r="M1622" i="9"/>
  <c r="M1623" i="9"/>
  <c r="M1624" i="9"/>
  <c r="M1625" i="9"/>
  <c r="M1626" i="9"/>
  <c r="M1627" i="9"/>
  <c r="M1628" i="9"/>
  <c r="M1629" i="9"/>
  <c r="M1630" i="9"/>
  <c r="M1631" i="9"/>
  <c r="M1632" i="9"/>
  <c r="M1633" i="9"/>
  <c r="M1634" i="9"/>
  <c r="M1635" i="9"/>
  <c r="M1636" i="9"/>
  <c r="M1637" i="9"/>
  <c r="M1638" i="9"/>
  <c r="M1639" i="9"/>
  <c r="M1640" i="9"/>
  <c r="M1641" i="9"/>
  <c r="M1642" i="9"/>
  <c r="M1643" i="9"/>
  <c r="M1644" i="9"/>
  <c r="M1645" i="9"/>
  <c r="M1646" i="9"/>
  <c r="M1647" i="9"/>
  <c r="M1648" i="9"/>
  <c r="M1649" i="9"/>
  <c r="M1650" i="9"/>
  <c r="M1651" i="9"/>
  <c r="M1652" i="9"/>
  <c r="M1653" i="9"/>
  <c r="M1654" i="9"/>
  <c r="M1655" i="9"/>
  <c r="M1656" i="9"/>
  <c r="M1657" i="9"/>
  <c r="M1658" i="9"/>
  <c r="M1659" i="9"/>
  <c r="M1660" i="9"/>
  <c r="M1661" i="9"/>
  <c r="M1662" i="9"/>
  <c r="M1663" i="9"/>
  <c r="M1664" i="9"/>
  <c r="M1665" i="9"/>
  <c r="M1666" i="9"/>
  <c r="M1667" i="9"/>
  <c r="M1668" i="9"/>
  <c r="M1669" i="9"/>
  <c r="M1670" i="9"/>
  <c r="M1671" i="9"/>
  <c r="M1672" i="9"/>
  <c r="M1673" i="9"/>
  <c r="M1674" i="9"/>
  <c r="M1675" i="9"/>
  <c r="M1676" i="9"/>
  <c r="M1677" i="9"/>
  <c r="M1678" i="9"/>
  <c r="M1679" i="9"/>
  <c r="M1680" i="9"/>
  <c r="M1681" i="9"/>
  <c r="M1682" i="9"/>
  <c r="M1683" i="9"/>
  <c r="M1684" i="9"/>
  <c r="M1685" i="9"/>
  <c r="M1686" i="9"/>
  <c r="M1687" i="9"/>
  <c r="M1688" i="9"/>
  <c r="M1689" i="9"/>
  <c r="M1690" i="9"/>
  <c r="M1691" i="9"/>
  <c r="M1692" i="9"/>
  <c r="M1693" i="9"/>
  <c r="M1694" i="9"/>
  <c r="M1695" i="9"/>
  <c r="M1696" i="9"/>
  <c r="M1697" i="9"/>
  <c r="M1698" i="9"/>
  <c r="M1699" i="9"/>
  <c r="M1700" i="9"/>
  <c r="M1701" i="9"/>
  <c r="M1702" i="9"/>
  <c r="M1703" i="9"/>
  <c r="M1704" i="9"/>
  <c r="M1705" i="9"/>
  <c r="M1706" i="9"/>
  <c r="M1707" i="9"/>
  <c r="M1708" i="9"/>
  <c r="M1709" i="9"/>
  <c r="M1710" i="9"/>
  <c r="M1711" i="9"/>
  <c r="M1712" i="9"/>
  <c r="M1713" i="9"/>
  <c r="M1714" i="9"/>
  <c r="M1715" i="9"/>
  <c r="M1716" i="9"/>
  <c r="M1717" i="9"/>
  <c r="M1718" i="9"/>
  <c r="M1719" i="9"/>
  <c r="M1720" i="9"/>
  <c r="M1721" i="9"/>
  <c r="M1722" i="9"/>
  <c r="M1723" i="9"/>
  <c r="M1724" i="9"/>
  <c r="M1725" i="9"/>
  <c r="M1726" i="9"/>
  <c r="M1727" i="9"/>
  <c r="M1728" i="9"/>
  <c r="M1729" i="9"/>
  <c r="M1730" i="9"/>
  <c r="M1731" i="9"/>
  <c r="M1732" i="9"/>
  <c r="M1733" i="9"/>
  <c r="M1734" i="9"/>
  <c r="M1735" i="9"/>
  <c r="M1736" i="9"/>
  <c r="M1737" i="9"/>
  <c r="M1738" i="9"/>
  <c r="M1739" i="9"/>
  <c r="M1740" i="9"/>
  <c r="M1741" i="9"/>
  <c r="M1742" i="9"/>
  <c r="M1743" i="9"/>
  <c r="M1744" i="9"/>
  <c r="M1745" i="9"/>
  <c r="M1746" i="9"/>
  <c r="M1747" i="9"/>
  <c r="M1748" i="9"/>
  <c r="M1749" i="9"/>
  <c r="M1750" i="9"/>
  <c r="M1751" i="9"/>
  <c r="M1752" i="9"/>
  <c r="M1753" i="9"/>
  <c r="M1754" i="9"/>
  <c r="M1755" i="9"/>
  <c r="M1756" i="9"/>
  <c r="M1757" i="9"/>
  <c r="M1758" i="9"/>
  <c r="M1759" i="9"/>
  <c r="M1760" i="9"/>
  <c r="M1761" i="9"/>
  <c r="M1762" i="9"/>
  <c r="M1763" i="9"/>
  <c r="M1764" i="9"/>
  <c r="M1765" i="9"/>
  <c r="M1766" i="9"/>
  <c r="M1767" i="9"/>
  <c r="M1768" i="9"/>
  <c r="M1769" i="9"/>
  <c r="M1770" i="9"/>
  <c r="M1771" i="9"/>
  <c r="M1772" i="9"/>
  <c r="M1773" i="9"/>
  <c r="M1774" i="9"/>
  <c r="M1775" i="9"/>
  <c r="M1776" i="9"/>
  <c r="M1777" i="9"/>
  <c r="M1778" i="9"/>
  <c r="M1779" i="9"/>
  <c r="M1780" i="9"/>
  <c r="M1781" i="9"/>
  <c r="M1782" i="9"/>
  <c r="M1783" i="9"/>
  <c r="M1784" i="9"/>
  <c r="M1785" i="9"/>
  <c r="M1786" i="9"/>
  <c r="M1787" i="9"/>
  <c r="M1788" i="9"/>
  <c r="M1789" i="9"/>
  <c r="M1790" i="9"/>
  <c r="M1791" i="9"/>
  <c r="M1792" i="9"/>
  <c r="M1793" i="9"/>
  <c r="M1794" i="9"/>
  <c r="M1795" i="9"/>
  <c r="M1796" i="9"/>
  <c r="M1797" i="9"/>
  <c r="M1798" i="9"/>
  <c r="M1799" i="9"/>
  <c r="M1800" i="9"/>
  <c r="M1801" i="9"/>
  <c r="M1802" i="9"/>
  <c r="M1803" i="9"/>
  <c r="M1804" i="9"/>
  <c r="M1805" i="9"/>
  <c r="M1806" i="9"/>
  <c r="M1807" i="9"/>
  <c r="M1808" i="9"/>
  <c r="M1809" i="9"/>
  <c r="M1810" i="9"/>
  <c r="M1811" i="9"/>
  <c r="M1812" i="9"/>
  <c r="M1813" i="9"/>
  <c r="M1814" i="9"/>
  <c r="M1815" i="9"/>
  <c r="M1816" i="9"/>
  <c r="M1817" i="9"/>
  <c r="M1818" i="9"/>
  <c r="M1819" i="9"/>
  <c r="M1820" i="9"/>
  <c r="M1821" i="9"/>
  <c r="M1822" i="9"/>
  <c r="M1823" i="9"/>
  <c r="M1824" i="9"/>
  <c r="M1825" i="9"/>
  <c r="M1826" i="9"/>
  <c r="M1827" i="9"/>
  <c r="M1828" i="9"/>
  <c r="M1829" i="9"/>
  <c r="M1830" i="9"/>
  <c r="M1831" i="9"/>
  <c r="M1832" i="9"/>
  <c r="M1833" i="9"/>
  <c r="M1834" i="9"/>
  <c r="M1835" i="9"/>
  <c r="M1836" i="9"/>
  <c r="M1837" i="9"/>
  <c r="M1838" i="9"/>
  <c r="M1839" i="9"/>
  <c r="M1840" i="9"/>
  <c r="M1841" i="9"/>
  <c r="M1842" i="9"/>
  <c r="M1843" i="9"/>
  <c r="M1844" i="9"/>
  <c r="M1845" i="9"/>
  <c r="M1846" i="9"/>
  <c r="M1847" i="9"/>
  <c r="M1848" i="9"/>
  <c r="M1849" i="9"/>
  <c r="M1850" i="9"/>
  <c r="M1851" i="9"/>
  <c r="M1852" i="9"/>
  <c r="M1853" i="9"/>
  <c r="M1854" i="9"/>
  <c r="M1855" i="9"/>
  <c r="M1856" i="9"/>
  <c r="M1857" i="9"/>
  <c r="M1858" i="9"/>
  <c r="M1859" i="9"/>
  <c r="M1860" i="9"/>
  <c r="M1861" i="9"/>
  <c r="M1862" i="9"/>
  <c r="M1863" i="9"/>
  <c r="M1864" i="9"/>
  <c r="M1865" i="9"/>
  <c r="M1866" i="9"/>
  <c r="M1867" i="9"/>
  <c r="M1868" i="9"/>
  <c r="M1869" i="9"/>
  <c r="M1870" i="9"/>
  <c r="M1871" i="9"/>
  <c r="M1872" i="9"/>
  <c r="M1873" i="9"/>
  <c r="M1874" i="9"/>
  <c r="M1875" i="9"/>
  <c r="M1876" i="9"/>
  <c r="M1877" i="9"/>
  <c r="M1878" i="9"/>
  <c r="M1879" i="9"/>
  <c r="M1880" i="9"/>
  <c r="M1881" i="9"/>
  <c r="M1882" i="9"/>
  <c r="M1883" i="9"/>
  <c r="M1884" i="9"/>
  <c r="M1885" i="9"/>
  <c r="M1886" i="9"/>
  <c r="M1887" i="9"/>
  <c r="M1888" i="9"/>
  <c r="M1889" i="9"/>
  <c r="M1890" i="9"/>
  <c r="M1891" i="9"/>
  <c r="M1892" i="9"/>
  <c r="M1893" i="9"/>
  <c r="M1894" i="9"/>
  <c r="M1895" i="9"/>
  <c r="M1896" i="9"/>
  <c r="M1897" i="9"/>
  <c r="M1898" i="9"/>
  <c r="M1899" i="9"/>
  <c r="M1900" i="9"/>
  <c r="M1901" i="9"/>
  <c r="M1902" i="9"/>
  <c r="M1903" i="9"/>
  <c r="M1904" i="9"/>
  <c r="M1905" i="9"/>
  <c r="M1906" i="9"/>
  <c r="M1907" i="9"/>
  <c r="M1908" i="9"/>
  <c r="M1909" i="9"/>
  <c r="M1910" i="9"/>
  <c r="M1911" i="9"/>
  <c r="M1912" i="9"/>
  <c r="M1913" i="9"/>
  <c r="M1914" i="9"/>
  <c r="M1915" i="9"/>
  <c r="M1916" i="9"/>
  <c r="M1917" i="9"/>
  <c r="M1918" i="9"/>
  <c r="M1919" i="9"/>
  <c r="M1920" i="9"/>
  <c r="M1921" i="9"/>
  <c r="M1922" i="9"/>
  <c r="M1923" i="9"/>
  <c r="M1924" i="9"/>
  <c r="M1925" i="9"/>
  <c r="M1926" i="9"/>
  <c r="M1927" i="9"/>
  <c r="M1928" i="9"/>
  <c r="M1929" i="9"/>
  <c r="M1930" i="9"/>
  <c r="M1931" i="9"/>
  <c r="M1932" i="9"/>
  <c r="M1933" i="9"/>
  <c r="M1934" i="9"/>
  <c r="M1935" i="9"/>
  <c r="M1936" i="9"/>
  <c r="M1937" i="9"/>
  <c r="M1938" i="9"/>
  <c r="M1939" i="9"/>
  <c r="M1940" i="9"/>
  <c r="M1941" i="9"/>
  <c r="M1942" i="9"/>
  <c r="M1943" i="9"/>
  <c r="M1944" i="9"/>
  <c r="M1945" i="9"/>
  <c r="M1946" i="9"/>
  <c r="M1947" i="9"/>
  <c r="M1948" i="9"/>
  <c r="M1949" i="9"/>
  <c r="M1950" i="9"/>
  <c r="M1951" i="9"/>
  <c r="M1952" i="9"/>
  <c r="M1953" i="9"/>
  <c r="M1954" i="9"/>
  <c r="M1955" i="9"/>
  <c r="M1956" i="9"/>
  <c r="M1957" i="9"/>
  <c r="M1958" i="9"/>
  <c r="M1959" i="9"/>
  <c r="M1960" i="9"/>
  <c r="M1961" i="9"/>
  <c r="M1962" i="9"/>
  <c r="M1963" i="9"/>
  <c r="M1964" i="9"/>
  <c r="M1965" i="9"/>
  <c r="M1966" i="9"/>
  <c r="M1967" i="9"/>
  <c r="M1968" i="9"/>
  <c r="M1969" i="9"/>
  <c r="M1970" i="9"/>
  <c r="M1971" i="9"/>
  <c r="M1972" i="9"/>
  <c r="M1973" i="9"/>
  <c r="M1974" i="9"/>
  <c r="M1975" i="9"/>
  <c r="M1976" i="9"/>
  <c r="M1977" i="9"/>
  <c r="M1978" i="9"/>
  <c r="M1979" i="9"/>
  <c r="M1980" i="9"/>
  <c r="M1981" i="9"/>
  <c r="M1982" i="9"/>
  <c r="M1983" i="9"/>
  <c r="M1984" i="9"/>
  <c r="M1985" i="9"/>
  <c r="M1986" i="9"/>
  <c r="M1987" i="9"/>
  <c r="M1988" i="9"/>
  <c r="M1989" i="9"/>
  <c r="M1990" i="9"/>
  <c r="M1991" i="9"/>
  <c r="M1992" i="9"/>
  <c r="M1993" i="9"/>
  <c r="M1994" i="9"/>
  <c r="M1995" i="9"/>
  <c r="M1996" i="9"/>
  <c r="M1997" i="9"/>
  <c r="M1998" i="9"/>
  <c r="M1999" i="9"/>
  <c r="M2000" i="9"/>
  <c r="M200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036656-BE9D-4DFD-A500-EFEC97FE686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021D78A0-9A65-44CB-BDB8-2B2B05D7E088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1E442AC4-E9D8-47EC-AC5C-86076079DC95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4" xr16:uid="{A8300F5F-2C18-4F4C-94D9-40917F6A373A}" keepAlive="1" name="Query - Table3 (2)" description="Connection to the 'Table3 (2)' query in the workbook." type="5" refreshedVersion="8" background="1" saveData="1">
    <dbPr connection="Provider=Microsoft.Mashup.OleDb.1;Data Source=$Workbook$;Location=&quot;Table3 (2)&quot;;Extended Properties=&quot;&quot;" command="SELECT * FROM [Table3 (2)]"/>
  </connection>
  <connection id="5" xr16:uid="{D4DE1D46-EE4F-4323-B6BF-BE4BDEE29C4C}" keepAlive="1" name="Query - Table3 (3)" description="Connection to the 'Table3 (3)' query in the workbook." type="5" refreshedVersion="8" background="1" saveData="1">
    <dbPr connection="Provider=Microsoft.Mashup.OleDb.1;Data Source=$Workbook$;Location=&quot;Table3 (3)&quot;;Extended Properties=&quot;&quot;" command="SELECT * FROM [Table3 (3)]"/>
  </connection>
  <connection id="6" xr16:uid="{34DA221D-0E24-4A3E-B4C4-A35798AE448F}" keepAlive="1" name="Query - Table8" description="Connection to the 'Table8' query in the workbook." type="5" refreshedVersion="8" background="1" saveData="1">
    <dbPr connection="Provider=Microsoft.Mashup.OleDb.1;Data Source=$Workbook$;Location=Table8;Extended Properties=&quot;&quot;" command="SELECT * FROM [Table8]"/>
  </connection>
  <connection id="7" xr16:uid="{804C435A-8B90-4450-ABB6-31D1739FE8A5}" keepAlive="1" name="Query - Table8 (2)" description="Connection to the 'Table8 (2)' query in the workbook." type="5" refreshedVersion="8" background="1" saveData="1">
    <dbPr connection="Provider=Microsoft.Mashup.OleDb.1;Data Source=$Workbook$;Location=&quot;Table8 (2)&quot;;Extended Properties=&quot;&quot;" command="SELECT * FROM [Table8 (2)]"/>
  </connection>
  <connection id="8" xr16:uid="{D5B8DF57-357C-4FEA-9E14-2FC2E774839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9" xr16:uid="{5F3AC995-E8AD-4B5B-9E46-60B3B845B4CA}" name="WorksheetConnection_Excel Modul End.xlsx!Table1__2" type="102" refreshedVersion="8" minRefreshableVersion="5">
    <extLst>
      <ext xmlns:x15="http://schemas.microsoft.com/office/spreadsheetml/2010/11/main" uri="{DE250136-89BD-433C-8126-D09CA5730AF9}">
        <x15:connection id="Table1__2" autoDelete="1">
          <x15:rangePr sourceName="_xlcn.WorksheetConnection_ExcelModulEnd.xlsxTable1__21"/>
        </x15:connection>
      </ext>
    </extLst>
  </connection>
  <connection id="10" xr16:uid="{AA76351D-D770-4B06-89AF-2E8C7080E060}" name="WorksheetConnection_Excel Modul End.xlsx!Table3_1" type="102" refreshedVersion="8" minRefreshableVersion="5">
    <extLst>
      <ext xmlns:x15="http://schemas.microsoft.com/office/spreadsheetml/2010/11/main" uri="{DE250136-89BD-433C-8126-D09CA5730AF9}">
        <x15:connection id="Table3_1">
          <x15:rangePr sourceName="_xlcn.WorksheetConnection_ExcelModulEnd.xlsxTable3_11"/>
        </x15:connection>
      </ext>
    </extLst>
  </connection>
  <connection id="11" xr16:uid="{E1FABBDB-AF4F-4B7C-B1FD-4959D1382292}" name="WorksheetConnection_Excel Modul End.xlsx!Table7" type="102" refreshedVersion="8" minRefreshableVersion="5">
    <extLst>
      <ext xmlns:x15="http://schemas.microsoft.com/office/spreadsheetml/2010/11/main" uri="{DE250136-89BD-433C-8126-D09CA5730AF9}">
        <x15:connection id="Table7">
          <x15:rangePr sourceName="_xlcn.WorksheetConnection_ExcelModulEnd.xlsxTable71"/>
        </x15:connection>
      </ext>
    </extLst>
  </connection>
  <connection id="12" xr16:uid="{68928E86-B551-4DD5-8DE8-D4630D26E1F3}" name="WorksheetConnection_Excel Modul End.xlsx!Table8_1" type="102" refreshedVersion="8" minRefreshableVersion="5">
    <extLst>
      <ext xmlns:x15="http://schemas.microsoft.com/office/spreadsheetml/2010/11/main" uri="{DE250136-89BD-433C-8126-D09CA5730AF9}">
        <x15:connection id="Table8_1">
          <x15:rangePr sourceName="_xlcn.WorksheetConnection_ExcelModulEnd.xlsxTable8_11"/>
        </x15:connection>
      </ext>
    </extLst>
  </connection>
  <connection id="13" xr16:uid="{A2F60F76-A9BB-4E1A-9E77-D6624B7B7200}" name="WorksheetConnection_Excel Modul End.xlsx!Table8_16" type="102" refreshedVersion="8" minRefreshableVersion="5">
    <extLst>
      <ext xmlns:x15="http://schemas.microsoft.com/office/spreadsheetml/2010/11/main" uri="{DE250136-89BD-433C-8126-D09CA5730AF9}">
        <x15:connection id="Table8_16" autoDelete="1">
          <x15:rangePr sourceName="_xlcn.WorksheetConnection_ExcelModulEnd.xlsxTable8_161"/>
        </x15:connection>
      </ext>
    </extLst>
  </connection>
</connections>
</file>

<file path=xl/sharedStrings.xml><?xml version="1.0" encoding="utf-8"?>
<sst xmlns="http://schemas.openxmlformats.org/spreadsheetml/2006/main" count="52726" uniqueCount="4250">
  <si>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</si>
  <si>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</si>
  <si>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</si>
  <si>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</si>
  <si>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</si>
  <si>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</si>
  <si>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</si>
  <si>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</si>
  <si>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</si>
  <si>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 xml:space="preserve">  sheena bonilla  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</si>
  <si>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</si>
  <si>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</si>
  <si>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</si>
  <si>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</si>
  <si>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</si>
  <si>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</si>
  <si>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</si>
  <si>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</si>
  <si>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</si>
  <si>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</si>
  <si>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</si>
  <si>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</si>
  <si>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</si>
  <si>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</si>
  <si>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</si>
  <si>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</si>
  <si>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</si>
  <si>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</si>
  <si>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</si>
  <si>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</si>
  <si>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</si>
  <si>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</si>
  <si>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</si>
  <si>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</si>
  <si>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</si>
  <si>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</si>
  <si>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</si>
  <si>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</si>
  <si>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</si>
  <si>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</si>
  <si>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</si>
  <si>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</si>
  <si>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</si>
  <si>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</si>
  <si>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</si>
  <si>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</si>
  <si>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</si>
  <si>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</si>
  <si>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</si>
  <si>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</si>
  <si>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</si>
  <si>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</si>
  <si>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</si>
  <si>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</si>
  <si>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</si>
  <si>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</si>
  <si>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</si>
  <si>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</si>
  <si>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</si>
  <si>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</si>
  <si>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</si>
  <si>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</si>
  <si>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</si>
  <si>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</si>
  <si>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</si>
  <si>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</si>
  <si>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</si>
  <si>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</si>
  <si>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</si>
  <si>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</si>
  <si>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</si>
  <si>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</si>
  <si>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</si>
  <si>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</si>
  <si>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</si>
  <si>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</si>
  <si>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</si>
  <si>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</si>
  <si>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</si>
  <si>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</si>
  <si>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</si>
  <si>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</si>
  <si>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</si>
  <si>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</si>
  <si>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</si>
  <si>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</si>
  <si>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</si>
  <si>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</si>
  <si>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</si>
  <si>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</si>
  <si>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</si>
  <si>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</si>
  <si>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</si>
  <si>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</si>
  <si>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</si>
  <si>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</si>
  <si>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</si>
  <si>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</si>
  <si>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</si>
  <si>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</si>
  <si>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</si>
  <si>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 xml:space="preserve">   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</si>
  <si>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</si>
  <si>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</si>
  <si>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</si>
  <si>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</si>
  <si>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</si>
  <si>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</si>
  <si>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</si>
  <si>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</si>
  <si>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</si>
  <si>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</si>
  <si>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</si>
  <si>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</si>
  <si>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</si>
  <si>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</si>
  <si>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</si>
  <si>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</si>
  <si>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</si>
  <si>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</si>
  <si>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</si>
  <si>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</si>
  <si>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</si>
  <si>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</si>
  <si>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</si>
  <si>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</si>
  <si>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</si>
  <si>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</si>
  <si>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</si>
  <si>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</si>
  <si>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</si>
  <si>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</si>
  <si>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</si>
  <si>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</si>
  <si>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</si>
  <si>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</si>
  <si>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</si>
  <si>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</si>
  <si>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</si>
  <si>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</si>
  <si>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</si>
  <si>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</si>
  <si>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</si>
  <si>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</si>
  <si>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</si>
  <si>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</si>
  <si>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</si>
  <si>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</si>
  <si>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</si>
  <si>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</si>
  <si>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</si>
  <si>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</si>
  <si>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</si>
  <si>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</si>
  <si>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</si>
  <si>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</si>
  <si>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</si>
  <si>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</si>
  <si>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</si>
  <si>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</si>
  <si>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</si>
  <si>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</si>
  <si>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</si>
  <si>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</si>
  <si>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</si>
  <si>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</si>
  <si>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</si>
  <si>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</si>
  <si>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</si>
  <si>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</si>
  <si>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</si>
  <si>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</si>
  <si>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</si>
  <si>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</si>
  <si>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</si>
  <si>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</si>
  <si>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</si>
  <si>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</si>
  <si>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</si>
  <si>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</si>
  <si>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</si>
  <si>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</si>
  <si>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</si>
  <si>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</si>
  <si>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</si>
  <si>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</si>
  <si>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</si>
  <si>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</si>
  <si>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</si>
  <si>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</si>
  <si>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</si>
  <si>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</si>
  <si>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</si>
  <si>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</si>
  <si>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</si>
  <si>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</si>
  <si>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</si>
  <si>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</si>
  <si>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</si>
  <si>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</si>
  <si>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</si>
  <si>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</si>
  <si>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</si>
  <si>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</si>
  <si>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</si>
  <si>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</si>
  <si>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</si>
  <si>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</si>
  <si>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</si>
  <si>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</si>
  <si>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</si>
  <si>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</si>
  <si>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</si>
  <si>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</si>
  <si>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</si>
  <si>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</si>
  <si>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</si>
  <si>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</si>
  <si>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</si>
  <si>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</si>
  <si>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</si>
  <si>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</si>
  <si>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</si>
  <si>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</si>
  <si>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</si>
  <si>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</si>
  <si>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</si>
  <si>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</si>
  <si>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</si>
  <si>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</si>
  <si>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</si>
  <si>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</si>
  <si>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</si>
  <si>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</si>
  <si>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</si>
  <si>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</si>
  <si>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</si>
  <si>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</si>
  <si>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</si>
  <si>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</si>
  <si>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</si>
  <si>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</si>
  <si>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</si>
  <si>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</si>
  <si>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</si>
  <si>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</si>
  <si>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</si>
  <si>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</si>
  <si>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</si>
  <si>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</si>
  <si>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</si>
  <si>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</si>
  <si>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</si>
  <si>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</si>
  <si>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</si>
  <si>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</si>
  <si>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</si>
  <si>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</si>
  <si>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</si>
  <si>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</si>
  <si>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</si>
  <si>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</si>
  <si>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</si>
  <si>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</si>
  <si>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</si>
  <si>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</si>
  <si>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</si>
  <si>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</si>
  <si>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</si>
  <si>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</si>
  <si>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</si>
  <si>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</si>
  <si>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</si>
  <si>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</si>
  <si>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</si>
  <si>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</si>
  <si>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</si>
  <si>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</si>
  <si>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</si>
  <si>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</si>
  <si>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</si>
  <si>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</si>
  <si>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</si>
  <si>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</si>
  <si>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</si>
  <si>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</si>
  <si>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</si>
  <si>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</si>
  <si>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</si>
  <si>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</si>
  <si>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</si>
  <si>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</si>
  <si>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</si>
  <si>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</si>
  <si>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</si>
  <si>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</si>
  <si>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</si>
  <si>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</si>
  <si>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</si>
  <si>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</si>
  <si>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</si>
  <si>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</si>
  <si>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</si>
  <si>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</si>
  <si>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</si>
  <si>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</si>
  <si>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</si>
  <si>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</si>
  <si>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</si>
  <si>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</si>
  <si>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</si>
  <si>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</si>
  <si>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</si>
  <si>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</si>
  <si>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</si>
  <si>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</si>
  <si>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</si>
  <si>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</si>
  <si>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</si>
  <si>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</si>
  <si>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</si>
  <si>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</si>
  <si>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</si>
  <si>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</si>
  <si>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</si>
  <si>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</si>
  <si>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</si>
  <si>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</si>
  <si>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</si>
  <si>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</si>
  <si>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</si>
  <si>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</si>
  <si>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</si>
  <si>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</si>
  <si>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</si>
  <si>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</si>
  <si>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</si>
  <si>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</si>
  <si>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</si>
  <si>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</si>
  <si>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</si>
  <si>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</si>
  <si>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</si>
  <si>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</si>
  <si>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</si>
  <si>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</si>
  <si>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</si>
  <si>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</si>
  <si>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</si>
  <si>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</si>
  <si>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</si>
  <si>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</si>
  <si>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</si>
  <si>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</si>
  <si>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</si>
  <si>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</si>
  <si>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</si>
  <si>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</si>
  <si>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</si>
  <si>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</si>
  <si>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</si>
  <si>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</si>
  <si>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</si>
  <si>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</si>
  <si>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</si>
  <si>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</si>
  <si>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</si>
  <si>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</si>
  <si>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</si>
  <si>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</si>
  <si>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</si>
  <si>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</si>
  <si>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</si>
  <si>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</si>
  <si>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</si>
  <si>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</si>
  <si>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</si>
  <si>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</si>
  <si>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</si>
  <si>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</si>
  <si>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</si>
  <si>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</si>
  <si>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</si>
  <si>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</si>
  <si>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</si>
  <si>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</si>
  <si>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</si>
  <si>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</si>
  <si>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</si>
  <si>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</si>
  <si>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</si>
  <si>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</si>
  <si>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</si>
  <si>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</si>
  <si>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</si>
  <si>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</si>
  <si>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</si>
  <si>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</si>
  <si>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</si>
  <si>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</si>
  <si>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</si>
  <si>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</si>
  <si>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</si>
  <si>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</si>
  <si>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</si>
  <si>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</si>
  <si>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</si>
  <si>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</si>
  <si>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</si>
  <si>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</si>
  <si>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</si>
  <si>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</si>
  <si>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</si>
  <si>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</si>
  <si>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</si>
  <si>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</si>
  <si>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</si>
  <si>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</si>
  <si>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</si>
  <si>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</si>
  <si>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</si>
  <si>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</si>
  <si>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</si>
  <si>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</si>
  <si>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</si>
  <si>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</si>
  <si>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</si>
  <si>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</si>
  <si>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</si>
  <si>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</si>
  <si>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</si>
  <si>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</si>
  <si>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</si>
  <si>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</si>
  <si>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</si>
  <si>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</si>
  <si>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</si>
  <si>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</si>
  <si>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</si>
  <si>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</si>
  <si>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</si>
  <si>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</si>
  <si>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</si>
  <si>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</si>
  <si>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</si>
  <si>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</si>
  <si>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</si>
  <si>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</si>
  <si>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</si>
  <si>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</si>
  <si>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</si>
  <si>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</si>
  <si>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</si>
  <si>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</si>
  <si>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</si>
  <si>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</si>
  <si>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</si>
  <si>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</si>
  <si>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</si>
  <si>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</si>
  <si>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</si>
  <si>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</si>
  <si>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</si>
  <si>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</si>
  <si>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</si>
  <si>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</si>
  <si>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</si>
  <si>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</si>
  <si>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</si>
  <si>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</si>
  <si>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</si>
  <si>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</si>
  <si>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</si>
  <si>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</si>
  <si>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</si>
  <si>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</si>
  <si>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</si>
  <si>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</si>
  <si>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</si>
  <si>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</si>
  <si>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</si>
  <si>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</si>
  <si>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</si>
  <si>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</si>
  <si>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</si>
  <si>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</si>
  <si>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</si>
  <si>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</si>
  <si>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</si>
  <si>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</si>
  <si>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</si>
  <si>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</si>
  <si>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</si>
  <si>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</si>
  <si>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</si>
  <si>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</si>
  <si>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</si>
  <si>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</si>
  <si>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</si>
  <si>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</si>
  <si>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</si>
  <si>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</si>
  <si>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</si>
  <si>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</si>
  <si>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</si>
  <si>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</si>
  <si>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</si>
  <si>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</si>
  <si>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</si>
  <si>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</si>
  <si>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</si>
  <si>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</si>
  <si>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</si>
  <si>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</si>
  <si>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</si>
  <si>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</si>
  <si>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</si>
  <si>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</si>
  <si>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</si>
  <si>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</si>
  <si>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</si>
  <si>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</si>
  <si>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</si>
  <si>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</si>
  <si>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</si>
  <si>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</si>
  <si>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</si>
  <si>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</si>
  <si>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</si>
  <si>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</si>
  <si>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</si>
  <si>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</si>
  <si>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</si>
  <si>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</si>
  <si>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</si>
  <si>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</si>
  <si>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</si>
  <si>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</si>
  <si>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</si>
  <si>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</si>
  <si>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</si>
  <si>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</si>
  <si>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</si>
  <si>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</si>
  <si>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</si>
  <si>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</si>
  <si>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</si>
  <si>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</si>
  <si>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</si>
  <si>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</si>
  <si>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</si>
  <si>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</si>
  <si>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</si>
  <si>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</si>
  <si>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</si>
  <si>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</si>
  <si>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</si>
  <si>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</si>
  <si>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</si>
  <si>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</si>
  <si>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</si>
  <si>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</si>
  <si>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</si>
  <si>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</si>
  <si>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</si>
  <si>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</si>
  <si>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</si>
  <si>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</si>
  <si>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</si>
  <si>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</si>
  <si>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</si>
  <si>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</si>
  <si>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</si>
  <si>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</si>
  <si>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</si>
  <si>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</si>
  <si>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</si>
  <si>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</si>
  <si>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</si>
  <si>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</si>
  <si>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</si>
  <si>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</si>
  <si>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</si>
  <si>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</si>
  <si>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</si>
  <si>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</si>
  <si>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</si>
  <si>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</si>
  <si>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</si>
  <si>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</si>
  <si>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</si>
  <si>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</si>
  <si>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</si>
  <si>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</si>
  <si>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</si>
  <si>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</si>
  <si>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</si>
  <si>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</si>
  <si>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</si>
  <si>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</si>
  <si>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</si>
  <si>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</si>
  <si>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</si>
  <si>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</si>
  <si>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</si>
  <si>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</si>
  <si>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</si>
  <si>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</si>
  <si>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</si>
  <si>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</si>
  <si>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</si>
  <si>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</si>
  <si>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</si>
  <si>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</si>
  <si>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</si>
  <si>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</si>
  <si>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</si>
  <si>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</si>
  <si>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</si>
  <si>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</si>
  <si>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</si>
  <si>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</si>
  <si>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</si>
  <si>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</si>
  <si>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</si>
  <si>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</si>
  <si>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</si>
  <si>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</si>
  <si>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</si>
  <si>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</si>
  <si>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</si>
  <si>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</si>
  <si>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</si>
  <si>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</si>
  <si>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</si>
  <si>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</si>
  <si>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</si>
  <si>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</si>
  <si>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</si>
  <si>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</si>
  <si>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</si>
  <si>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</si>
  <si>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</si>
  <si>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</si>
  <si>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</si>
  <si>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</si>
  <si>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</si>
  <si>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</si>
  <si>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</si>
  <si>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</si>
  <si>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</si>
  <si>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</si>
  <si>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</si>
  <si>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</si>
  <si>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</si>
  <si>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</si>
  <si>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</si>
  <si>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</si>
  <si>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</si>
  <si>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</si>
  <si>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</si>
  <si>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</si>
  <si>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</si>
  <si>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</si>
  <si>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</si>
  <si>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</si>
  <si>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</si>
  <si>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</si>
  <si>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</si>
  <si>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</si>
  <si>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</si>
  <si>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</si>
  <si>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</si>
  <si>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</si>
  <si>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</si>
  <si>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</si>
  <si>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</si>
  <si>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</si>
  <si>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</si>
  <si>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</si>
  <si>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</si>
  <si>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</si>
  <si>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</si>
  <si>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</si>
  <si>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</si>
  <si>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</si>
  <si>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</si>
  <si>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</si>
  <si>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</si>
  <si>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</si>
  <si>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</si>
  <si>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</si>
  <si>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</si>
  <si>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</si>
  <si>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</si>
  <si>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</si>
  <si>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</si>
  <si>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</si>
  <si>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</si>
  <si>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</si>
  <si>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</si>
  <si>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</si>
  <si>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</si>
  <si>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</si>
  <si>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</si>
  <si>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</si>
  <si>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</si>
  <si>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</si>
  <si>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</si>
  <si>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</si>
  <si>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</si>
  <si>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</si>
  <si>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</si>
  <si>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</si>
  <si>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</si>
  <si>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</si>
  <si>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</si>
  <si>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</si>
  <si>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</si>
  <si>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</si>
  <si>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</si>
  <si>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</si>
  <si>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</si>
  <si>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</si>
  <si>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</si>
  <si>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</si>
  <si>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</si>
  <si>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</si>
  <si>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</si>
  <si>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</si>
  <si>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</si>
  <si>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</si>
  <si>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</si>
  <si>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</si>
  <si>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</si>
  <si>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</si>
  <si>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</si>
  <si>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</si>
  <si>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</si>
  <si>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</si>
  <si>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</si>
  <si>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</si>
  <si>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</si>
  <si>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</si>
  <si>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</si>
  <si>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</si>
  <si>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</si>
  <si>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</si>
  <si>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</si>
  <si>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</si>
  <si>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</si>
  <si>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</si>
  <si>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</si>
  <si>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</si>
  <si>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</si>
  <si>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</si>
  <si>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</si>
  <si>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</si>
  <si>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</si>
  <si>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</si>
  <si>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</si>
  <si>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</si>
  <si>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</si>
  <si>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</si>
  <si>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</si>
  <si>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</si>
  <si>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</si>
  <si>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</si>
  <si>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</si>
  <si>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</si>
  <si>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</si>
  <si>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</si>
  <si>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</si>
  <si>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</si>
  <si>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</si>
  <si>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</si>
  <si>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</si>
  <si>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</si>
  <si>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</si>
  <si>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</si>
  <si>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</si>
  <si>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</si>
  <si>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</si>
  <si>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</si>
  <si>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</si>
  <si>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</si>
  <si>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</si>
  <si>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</si>
  <si>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</si>
  <si>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</si>
  <si>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</si>
  <si>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</si>
  <si>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</si>
  <si>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</si>
  <si>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</si>
  <si>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</si>
  <si>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</si>
  <si>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</si>
  <si>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</si>
  <si>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</si>
  <si>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</si>
  <si>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</si>
  <si>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</si>
  <si>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</si>
  <si>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</si>
  <si>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</si>
  <si>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</si>
  <si>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</si>
  <si>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</si>
  <si>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</si>
  <si>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</si>
  <si>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</si>
  <si>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</si>
  <si>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</si>
  <si>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</si>
  <si>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</si>
  <si>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</si>
  <si>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</si>
  <si>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</si>
  <si>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</si>
  <si>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</si>
  <si>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</si>
  <si>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</si>
  <si>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</si>
  <si>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</si>
  <si>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</si>
  <si>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</si>
  <si>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</si>
  <si>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</si>
  <si>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</si>
  <si>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</si>
  <si>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</si>
  <si>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</si>
  <si>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</si>
  <si>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</si>
  <si>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</si>
  <si>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</si>
  <si>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</si>
  <si>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</si>
  <si>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</si>
  <si>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</si>
  <si>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</si>
  <si>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</si>
  <si>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</si>
  <si>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</si>
  <si>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</si>
  <si>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</si>
  <si>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</si>
  <si>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</si>
  <si>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</si>
  <si>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</si>
  <si>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</si>
  <si>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</si>
  <si>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</si>
  <si>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</si>
  <si>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</si>
  <si>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</si>
  <si>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</si>
  <si>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</si>
  <si>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</si>
  <si>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</si>
  <si>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</si>
  <si>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</si>
  <si>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</si>
  <si>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</si>
  <si>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</si>
  <si>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</si>
  <si>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</si>
  <si>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</si>
  <si>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</si>
  <si>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</si>
  <si>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</si>
  <si>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</si>
  <si>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</si>
  <si>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</si>
  <si>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</si>
  <si>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</si>
  <si>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</si>
  <si>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</si>
  <si>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</si>
  <si>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</si>
  <si>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</si>
  <si>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</si>
  <si>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</si>
  <si>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</si>
  <si>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</si>
  <si>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</si>
  <si>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</si>
  <si>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</si>
  <si>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</si>
  <si>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</si>
  <si>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</si>
  <si>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</si>
  <si>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</si>
  <si>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</si>
  <si>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</si>
  <si>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</si>
  <si>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</si>
  <si>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</si>
  <si>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</si>
  <si>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</si>
  <si>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</si>
  <si>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</si>
  <si>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</si>
  <si>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</si>
  <si>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</si>
  <si>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</si>
  <si>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</si>
  <si>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</si>
  <si>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</si>
  <si>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</si>
  <si>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</si>
  <si>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</si>
  <si>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</si>
  <si>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</si>
  <si>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</si>
  <si>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</si>
  <si>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</si>
  <si>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</si>
  <si>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</si>
  <si>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</si>
  <si>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</si>
  <si>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</si>
  <si>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</si>
  <si>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</si>
  <si>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</si>
  <si>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</si>
  <si>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</si>
  <si>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</si>
  <si>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</si>
  <si>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</si>
  <si>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</si>
  <si>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</si>
  <si>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</si>
  <si>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</si>
  <si>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</si>
  <si>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</si>
  <si>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</si>
  <si>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</si>
  <si>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</si>
  <si>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</si>
  <si>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</si>
  <si>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</si>
  <si>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</si>
  <si>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</si>
  <si>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</si>
  <si>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</si>
  <si>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</si>
  <si>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</si>
  <si>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</si>
  <si>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</si>
  <si>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</si>
  <si>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</si>
  <si>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</si>
  <si>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</si>
  <si>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</si>
  <si>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</si>
  <si>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</si>
  <si>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</si>
  <si>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</si>
  <si>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</si>
  <si>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</si>
  <si>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</si>
  <si>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</si>
  <si>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</si>
  <si>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</si>
  <si>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</si>
  <si>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</si>
  <si>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</si>
  <si>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</si>
  <si>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</si>
  <si>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</si>
  <si>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</si>
  <si>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</si>
  <si>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</si>
  <si>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</si>
  <si>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</si>
  <si>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</si>
  <si>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</si>
  <si>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</si>
  <si>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</si>
  <si>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</si>
  <si>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</si>
  <si>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</si>
  <si>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</si>
  <si>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</si>
  <si>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</si>
  <si>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</si>
  <si>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</si>
  <si>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</si>
  <si>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</si>
  <si>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</si>
  <si>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</si>
  <si>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</si>
  <si>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</si>
  <si>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</si>
  <si>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</si>
  <si>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</si>
  <si>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</si>
  <si>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</si>
  <si>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</si>
  <si>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</si>
  <si>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</si>
  <si>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</si>
  <si>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</si>
  <si>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</si>
  <si>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</si>
  <si>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</si>
  <si>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</si>
  <si>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</si>
  <si>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</si>
  <si>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</si>
  <si>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</si>
  <si>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</si>
  <si>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</si>
  <si>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</si>
  <si>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</si>
  <si>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</si>
  <si>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</si>
  <si>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</si>
  <si>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</si>
  <si>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</si>
  <si>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</si>
  <si>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</si>
  <si>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</si>
  <si>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</si>
  <si>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</si>
  <si>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</si>
  <si>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</si>
  <si>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</si>
  <si>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</si>
  <si>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</si>
  <si>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</si>
  <si>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</si>
  <si>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</si>
  <si>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</si>
  <si>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</si>
  <si>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</si>
  <si>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</si>
  <si>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</si>
  <si>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</si>
  <si>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</si>
  <si>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</si>
  <si>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</si>
  <si>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</si>
  <si>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</si>
  <si>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</si>
  <si>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</si>
  <si>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</si>
  <si>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</si>
  <si>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</si>
  <si>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</si>
  <si>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</si>
  <si>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</si>
  <si>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</si>
  <si>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</si>
  <si>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</si>
  <si>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</si>
  <si>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</si>
  <si>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</si>
  <si>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</si>
  <si>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</si>
  <si>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</si>
  <si>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</si>
  <si>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</si>
  <si>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</si>
  <si>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</si>
  <si>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</si>
  <si>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</si>
  <si>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</si>
  <si>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</si>
  <si>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</si>
  <si>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</si>
  <si>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</si>
  <si>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</si>
  <si>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</si>
  <si>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</si>
  <si>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</si>
  <si>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</si>
  <si>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</si>
  <si>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</si>
  <si>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</si>
  <si>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</si>
  <si>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</si>
  <si>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</si>
  <si>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</si>
  <si>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</si>
  <si>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</si>
  <si>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</si>
  <si>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</si>
  <si>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</si>
  <si>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</si>
  <si>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</si>
  <si>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</si>
  <si>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</si>
  <si>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</si>
  <si>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</si>
  <si>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</si>
  <si>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</si>
  <si>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</si>
  <si>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</si>
  <si>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</si>
  <si>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</si>
  <si>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</si>
  <si>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</si>
  <si>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</si>
  <si>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</si>
  <si>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</si>
  <si>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</si>
  <si>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</si>
  <si>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</si>
  <si>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</si>
  <si>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</si>
  <si>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</si>
  <si>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</si>
  <si>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</si>
  <si>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</si>
  <si>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</si>
  <si>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</si>
  <si>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 xml:space="preserve">   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</si>
  <si>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</si>
  <si>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</si>
  <si>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</si>
  <si>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</si>
  <si>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</si>
  <si>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</si>
  <si>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</si>
  <si>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</si>
  <si>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</si>
  <si>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</si>
  <si>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</si>
  <si>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</si>
  <si>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</si>
  <si>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</si>
  <si>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</si>
  <si>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</si>
  <si>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</si>
  <si>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</si>
  <si>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</si>
  <si>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</si>
  <si>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</si>
  <si>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</si>
  <si>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</si>
  <si>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</si>
  <si>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</si>
  <si>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</si>
  <si>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</si>
  <si>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</si>
  <si>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</si>
  <si>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</si>
  <si>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</si>
  <si>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</si>
  <si>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</si>
  <si>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</si>
  <si>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</si>
  <si>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</si>
  <si>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</si>
  <si>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</si>
  <si>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</si>
  <si>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</si>
  <si>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</si>
  <si>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</si>
  <si>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</si>
  <si>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</si>
  <si>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</si>
  <si>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</si>
  <si>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</si>
  <si>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</si>
  <si>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</si>
  <si>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</si>
  <si>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</si>
  <si>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</si>
  <si>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</si>
  <si>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</si>
  <si>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</si>
  <si>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</si>
  <si>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</si>
  <si>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</si>
  <si>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</si>
  <si>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</si>
  <si>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</si>
  <si>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</si>
  <si>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</si>
  <si>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</si>
  <si>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</si>
  <si>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</si>
  <si>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</si>
  <si>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</si>
  <si>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</si>
  <si>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</si>
  <si>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</si>
  <si>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</si>
  <si>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</si>
  <si>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</si>
  <si>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</si>
  <si>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</si>
  <si>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</si>
  <si>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</si>
  <si>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</si>
  <si>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</si>
  <si>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</si>
  <si>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</si>
  <si>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</si>
  <si>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</si>
  <si>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</si>
  <si>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</si>
  <si>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</si>
  <si>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</si>
  <si>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</si>
  <si>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</si>
  <si>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</si>
  <si>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</si>
  <si>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</si>
  <si>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</si>
  <si>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</si>
  <si>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</si>
  <si>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</si>
  <si>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</si>
  <si>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</si>
  <si>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</si>
  <si>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</si>
  <si>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</si>
  <si>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</si>
  <si>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</si>
  <si>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</si>
  <si>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</si>
  <si>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</si>
  <si>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</si>
  <si>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</si>
  <si>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</si>
  <si>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</si>
  <si>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</si>
  <si>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</si>
  <si>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</si>
  <si>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</si>
  <si>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</si>
  <si>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</si>
  <si>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</si>
  <si>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</si>
  <si>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</si>
  <si>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</si>
  <si>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</si>
  <si>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</si>
  <si>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</si>
  <si>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</si>
  <si>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</si>
  <si>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</si>
  <si>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</si>
  <si>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</si>
  <si>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</si>
  <si>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</si>
  <si>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</si>
  <si>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</si>
  <si>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</si>
  <si>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</si>
  <si>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</si>
  <si>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</si>
  <si>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</si>
  <si>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</si>
  <si>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</si>
  <si>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</si>
  <si>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</si>
  <si>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</si>
  <si>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</si>
  <si>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</si>
  <si>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</si>
  <si>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</si>
  <si>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</si>
  <si>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</si>
  <si>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</si>
  <si>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</si>
  <si>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</si>
  <si>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</si>
  <si>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</si>
  <si>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</si>
  <si>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</si>
  <si>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</si>
  <si>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</si>
  <si>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</si>
  <si>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</si>
  <si>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</si>
  <si>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</si>
  <si>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</si>
  <si>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</si>
  <si>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</si>
  <si>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</si>
  <si>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</si>
  <si>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</si>
  <si>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</si>
  <si>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</si>
  <si>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</si>
  <si>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</si>
  <si>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</si>
  <si>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</si>
  <si>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</si>
  <si>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</si>
  <si>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</si>
  <si>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</si>
  <si>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</si>
  <si>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</si>
  <si>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</si>
  <si>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</si>
  <si>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</si>
  <si>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</si>
  <si>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</si>
  <si>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</si>
  <si>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</si>
  <si>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</si>
  <si>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</si>
  <si>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</si>
  <si>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</si>
  <si>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</si>
  <si>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</si>
  <si>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</si>
  <si>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</si>
  <si>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</si>
  <si>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</si>
  <si>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</si>
  <si>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</si>
  <si>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</si>
  <si>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</si>
  <si>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</si>
  <si>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</si>
  <si>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</si>
  <si>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</si>
  <si>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</si>
  <si>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</si>
  <si>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</si>
  <si>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</si>
  <si>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</si>
  <si>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</si>
  <si>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</si>
  <si>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</si>
  <si>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</si>
  <si>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</si>
  <si>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</si>
  <si>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</si>
  <si>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</si>
  <si>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</si>
  <si>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</si>
  <si>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</si>
  <si>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</si>
  <si>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</si>
  <si>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</si>
  <si>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</si>
  <si>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</si>
  <si>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</si>
  <si>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</si>
  <si>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</si>
  <si>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</si>
  <si>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</si>
  <si>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</si>
  <si>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</si>
  <si>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</si>
  <si>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</si>
  <si>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</si>
  <si>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</si>
  <si>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</si>
  <si>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</si>
  <si>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</si>
  <si>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</si>
  <si>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</si>
  <si>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</si>
  <si>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</si>
  <si>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</si>
  <si>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</si>
  <si>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</si>
  <si>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</si>
  <si>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</si>
  <si>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</si>
  <si>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</si>
  <si>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</si>
  <si>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</si>
  <si>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</si>
  <si>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</si>
  <si>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</si>
  <si>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</si>
  <si>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</si>
  <si>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</si>
  <si>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</si>
  <si>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</si>
  <si>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</si>
  <si>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</si>
  <si>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</si>
  <si>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</si>
  <si>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</si>
  <si>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</si>
  <si>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</si>
  <si>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</si>
  <si>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</si>
  <si>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</si>
  <si>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</si>
  <si>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</si>
  <si>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</si>
  <si>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</si>
  <si>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</si>
  <si>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</si>
  <si>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</si>
  <si>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</si>
  <si>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</si>
  <si>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</si>
  <si>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</si>
  <si>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</si>
  <si>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</si>
  <si>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</si>
  <si>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</si>
  <si>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</si>
  <si>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</si>
  <si>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</si>
  <si>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</si>
  <si>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</si>
  <si>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</si>
  <si>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</si>
  <si>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</si>
  <si>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</si>
  <si>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</si>
  <si>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</si>
  <si>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</si>
  <si>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</si>
  <si>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</si>
  <si>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</si>
  <si>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</si>
  <si>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</si>
  <si>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</si>
  <si>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</si>
  <si>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</si>
  <si>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</si>
  <si>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</si>
  <si>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</si>
  <si>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</si>
  <si>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</si>
  <si>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</si>
  <si>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</si>
  <si>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</si>
  <si>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</si>
  <si>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</si>
  <si>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</si>
  <si>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</si>
  <si>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</si>
  <si>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</si>
  <si>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</si>
  <si>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</si>
  <si>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</si>
  <si>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C-1464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</si>
  <si>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</si>
  <si>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</si>
  <si>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</si>
  <si>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</si>
  <si>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</si>
  <si>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</si>
  <si>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</si>
  <si>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</si>
  <si>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</si>
  <si>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</si>
  <si>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</si>
  <si>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</si>
  <si>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</si>
  <si>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</si>
  <si>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</si>
  <si>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</si>
  <si>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</si>
  <si>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</si>
  <si>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</si>
  <si>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</si>
  <si>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</si>
  <si>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</si>
  <si>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</si>
  <si>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</si>
  <si>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</si>
  <si>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</si>
  <si>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</si>
  <si>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</si>
  <si>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</si>
  <si>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</si>
  <si>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</si>
  <si>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</si>
  <si>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</si>
  <si>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</si>
  <si>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</si>
  <si>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</si>
  <si>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</si>
  <si>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</si>
  <si>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</si>
  <si>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</si>
  <si>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</si>
  <si>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</si>
  <si>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</si>
  <si>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</si>
  <si>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</si>
  <si>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</si>
  <si>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</si>
  <si>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</si>
  <si>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</si>
  <si>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</si>
  <si>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</si>
  <si>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</si>
  <si>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</si>
  <si>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</si>
  <si>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</si>
  <si>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</si>
  <si>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</si>
  <si>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</si>
  <si>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</si>
  <si>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</si>
  <si>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</si>
  <si>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</si>
  <si>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</si>
  <si>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C-1486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</si>
  <si>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</si>
  <si>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</si>
  <si>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</si>
  <si>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</si>
  <si>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</si>
  <si>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</si>
  <si>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</si>
  <si>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</si>
  <si>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</si>
  <si>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</si>
  <si>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</si>
  <si>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</si>
  <si>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</si>
  <si>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</si>
  <si>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C-1491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</si>
  <si>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</si>
  <si>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</si>
  <si>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</si>
  <si>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</si>
  <si>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</si>
  <si>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</si>
  <si>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</si>
  <si>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</si>
  <si>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</si>
  <si>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</si>
  <si>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</si>
  <si>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</si>
  <si>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</si>
  <si>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</si>
  <si>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</si>
  <si>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</si>
  <si>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</si>
  <si>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</si>
  <si>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</si>
  <si>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</si>
  <si>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</si>
  <si>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</si>
  <si>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C-1499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</si>
  <si>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</si>
  <si>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</si>
  <si>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</si>
  <si>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</si>
  <si>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</si>
  <si>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</si>
  <si>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</si>
  <si>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</si>
  <si>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</si>
  <si>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</si>
  <si>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</si>
  <si>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</si>
  <si>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</si>
  <si>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</si>
  <si>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</si>
  <si>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</si>
  <si>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</si>
  <si>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</si>
  <si>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</si>
  <si>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</si>
  <si>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</si>
  <si>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</si>
  <si>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</si>
  <si>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P-3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</si>
  <si>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</si>
  <si>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</si>
  <si>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</si>
  <si>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</si>
  <si>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</si>
  <si>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</si>
  <si>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</si>
  <si>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</si>
  <si>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</si>
  <si>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</si>
  <si>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</si>
  <si>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</si>
  <si>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</si>
  <si>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</si>
  <si>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</si>
  <si>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</si>
  <si>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</si>
  <si>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</si>
  <si>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</si>
  <si>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</si>
  <si>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</si>
  <si>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</si>
  <si>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</si>
  <si>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</si>
  <si>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</si>
  <si>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</si>
  <si>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</si>
  <si>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</si>
  <si>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</si>
  <si>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</si>
  <si>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</si>
  <si>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</si>
  <si>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</si>
  <si>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</si>
  <si>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</si>
  <si>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</si>
  <si>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</si>
  <si>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</si>
  <si>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</si>
  <si>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</si>
  <si>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</si>
  <si>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</si>
  <si>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</si>
  <si>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</si>
  <si>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</si>
  <si>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</si>
  <si>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</si>
  <si>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</si>
  <si>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</si>
  <si>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</si>
  <si>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</si>
  <si>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P-16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</si>
  <si>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</si>
  <si>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</si>
  <si>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</si>
  <si>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</si>
  <si>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</si>
  <si>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</si>
  <si>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</si>
  <si>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</si>
  <si>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</si>
  <si>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</si>
  <si>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</si>
  <si>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</si>
  <si>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</si>
  <si>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</si>
  <si>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</si>
  <si>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</si>
  <si>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</si>
  <si>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</si>
  <si>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</si>
  <si>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</si>
  <si>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</si>
  <si>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</si>
  <si>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</si>
  <si>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</si>
  <si>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</si>
  <si>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</si>
  <si>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</si>
  <si>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</si>
  <si>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</si>
  <si>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</si>
  <si>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</si>
  <si>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</si>
  <si>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</si>
  <si>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</si>
  <si>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</si>
  <si>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</si>
  <si>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</si>
  <si>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</si>
  <si>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</si>
  <si>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</si>
  <si>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</si>
  <si>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</si>
  <si>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</si>
  <si>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</si>
  <si>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</si>
  <si>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</si>
  <si>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</si>
  <si>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</si>
  <si>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</si>
  <si>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</si>
  <si>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</si>
  <si>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</si>
  <si>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</si>
  <si>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</si>
  <si>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</si>
  <si>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</si>
  <si>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</si>
  <si>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</si>
  <si>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</si>
  <si>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</si>
  <si>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</si>
  <si>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</si>
  <si>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</si>
  <si>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</si>
  <si>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</si>
  <si>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</si>
  <si>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</si>
  <si>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</si>
  <si>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</si>
  <si>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</si>
  <si>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</si>
  <si>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</si>
  <si>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</si>
  <si>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</si>
  <si>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</si>
  <si>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</si>
  <si>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</si>
  <si>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</si>
  <si>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</si>
  <si>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</si>
  <si>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</si>
  <si>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</si>
  <si>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</si>
  <si>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</si>
  <si>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</si>
  <si>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</si>
  <si>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</si>
  <si>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</si>
  <si>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</si>
  <si>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</si>
  <si>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</si>
  <si>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</si>
  <si>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</si>
  <si>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</si>
  <si>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</si>
  <si>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</si>
  <si>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</si>
  <si>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</si>
  <si>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</si>
  <si>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</si>
  <si>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</si>
  <si>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</si>
  <si>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</si>
  <si>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</si>
  <si>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</si>
  <si>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</si>
  <si>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</si>
  <si>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</si>
  <si>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</si>
  <si>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</si>
  <si>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</si>
  <si>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</si>
  <si>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</si>
  <si>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</si>
  <si>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</si>
  <si>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</si>
  <si>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</si>
  <si>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</si>
  <si>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</si>
  <si>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</si>
  <si>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</si>
  <si>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</si>
  <si>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</si>
  <si>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</si>
  <si>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</si>
  <si>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</si>
  <si>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</si>
  <si>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</si>
  <si>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</si>
  <si>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</si>
  <si>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</si>
  <si>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</si>
  <si>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</si>
  <si>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</si>
  <si>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</si>
  <si>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</si>
  <si>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</si>
  <si>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</si>
  <si>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</si>
  <si>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</si>
  <si>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</si>
  <si>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</si>
  <si>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</si>
  <si>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</si>
  <si>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</si>
  <si>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</si>
  <si>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</si>
  <si>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</si>
  <si>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</si>
  <si>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</si>
  <si>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</si>
  <si>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</si>
  <si>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</si>
  <si>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</si>
  <si>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</si>
  <si>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</si>
  <si>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</si>
  <si>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</si>
  <si>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</si>
  <si>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</si>
  <si>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</si>
  <si>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</si>
  <si>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</si>
  <si>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</si>
  <si>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</si>
  <si>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</si>
  <si>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</si>
  <si>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</si>
  <si>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</si>
  <si>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</si>
  <si>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</si>
  <si>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</si>
  <si>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</si>
  <si>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</si>
  <si>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</si>
  <si>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</si>
  <si>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</si>
  <si>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</si>
  <si>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</si>
  <si>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</si>
  <si>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</si>
  <si>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</si>
  <si>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</si>
  <si>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</si>
  <si>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</si>
  <si>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</si>
  <si>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</si>
  <si>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</si>
  <si>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</si>
  <si>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</si>
  <si>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</si>
  <si>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</si>
  <si>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</si>
  <si>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</si>
  <si>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</si>
  <si>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</si>
  <si>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</si>
  <si>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</si>
  <si>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</si>
  <si>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</si>
  <si>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</si>
  <si>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</si>
  <si>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</si>
  <si>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</si>
  <si>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</si>
  <si>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</si>
  <si>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</si>
  <si>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</si>
  <si>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</si>
  <si>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</si>
  <si>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</si>
  <si>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</si>
  <si>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</si>
  <si>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</si>
  <si>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</si>
  <si>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</si>
  <si>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</si>
  <si>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</si>
  <si>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</si>
  <si>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</si>
  <si>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</si>
  <si>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</si>
  <si>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</si>
  <si>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</si>
  <si>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</si>
  <si>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</si>
  <si>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</si>
  <si>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</si>
  <si>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</si>
  <si>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</si>
  <si>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</si>
  <si>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</si>
  <si>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</si>
  <si>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</si>
  <si>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</si>
  <si>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</si>
  <si>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</si>
  <si>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</si>
  <si>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</si>
  <si>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</si>
  <si>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</si>
  <si>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</si>
  <si>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</si>
  <si>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</si>
  <si>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</si>
  <si>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</si>
  <si>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</si>
  <si>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</si>
  <si>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</si>
  <si>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</si>
  <si>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</si>
  <si>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</si>
  <si>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</si>
  <si>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</si>
  <si>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</si>
  <si>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</si>
  <si>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</si>
  <si>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</si>
  <si>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</si>
  <si>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</si>
  <si>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</si>
  <si>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</si>
  <si>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</si>
  <si>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</si>
  <si>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</si>
  <si>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</si>
  <si>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</si>
  <si>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</si>
  <si>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</si>
  <si>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</si>
  <si>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</si>
  <si>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</si>
  <si>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</si>
  <si>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</si>
  <si>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</si>
  <si>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</si>
  <si>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</si>
  <si>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</si>
  <si>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</si>
  <si>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</si>
  <si>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</si>
  <si>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</si>
  <si>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</si>
  <si>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</si>
  <si>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</si>
  <si>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</si>
  <si>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</si>
  <si>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</si>
  <si>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</si>
  <si>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</si>
  <si>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</si>
  <si>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</si>
  <si>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</si>
  <si>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</si>
  <si>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</si>
  <si>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</si>
  <si>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</si>
  <si>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</si>
  <si>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</si>
  <si>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</si>
  <si>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</si>
  <si>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</si>
  <si>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</si>
  <si>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</si>
  <si>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</si>
  <si>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</si>
  <si>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</si>
  <si>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</si>
  <si>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</si>
  <si>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</si>
  <si>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</si>
  <si>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</si>
  <si>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</si>
  <si>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</si>
  <si>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</si>
  <si>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</si>
  <si>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</si>
  <si>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</si>
  <si>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</si>
  <si>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</si>
  <si>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</si>
  <si>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</si>
  <si>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</si>
  <si>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</si>
  <si>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</si>
  <si>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</si>
  <si>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</si>
  <si>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</si>
  <si>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</si>
  <si>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</si>
  <si>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</si>
  <si>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</si>
  <si>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</si>
  <si>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</si>
  <si>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</si>
  <si>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</si>
  <si>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</si>
  <si>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</si>
  <si>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</si>
  <si>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</si>
  <si>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</si>
  <si>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</si>
  <si>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</si>
  <si>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</si>
  <si>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</si>
  <si>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</si>
  <si>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</si>
  <si>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</si>
  <si>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</si>
  <si>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</si>
  <si>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</si>
  <si>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</si>
  <si>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</si>
  <si>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</si>
  <si>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</si>
  <si>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</si>
  <si>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</si>
  <si>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</si>
  <si>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</si>
  <si>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</si>
  <si>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</si>
  <si>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</si>
  <si>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</si>
  <si>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</si>
  <si>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</si>
  <si>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</si>
  <si>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</si>
  <si>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</si>
  <si>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</si>
  <si>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</si>
  <si>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</si>
  <si>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</si>
  <si>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</si>
  <si>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</si>
  <si>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</si>
  <si>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</si>
  <si>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PROD16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</si>
  <si>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</si>
  <si>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</si>
  <si>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</si>
  <si>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</si>
  <si>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</si>
  <si>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</si>
  <si>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</si>
  <si>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</si>
  <si>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</si>
  <si>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</si>
  <si>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</si>
  <si>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</si>
  <si>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</si>
  <si>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</si>
  <si>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</si>
  <si>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</si>
  <si>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</si>
  <si>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</si>
  <si>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</si>
  <si>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</si>
  <si>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</si>
  <si>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</si>
  <si>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</si>
  <si>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</si>
  <si>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</si>
  <si>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</si>
  <si>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</si>
  <si>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</si>
  <si>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</si>
  <si>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</si>
  <si>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</si>
  <si>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</si>
  <si>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</si>
  <si>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</si>
  <si>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</si>
  <si>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</si>
  <si>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</si>
  <si>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</si>
  <si>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</si>
  <si>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</si>
  <si>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</si>
  <si>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</si>
  <si>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</si>
  <si>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</si>
  <si>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</si>
  <si>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</si>
  <si>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</si>
  <si>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</si>
  <si>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</si>
  <si>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</si>
  <si>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</si>
  <si>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</si>
  <si>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</si>
  <si>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</si>
  <si>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</si>
  <si>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</si>
  <si>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</si>
  <si>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</si>
  <si>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</si>
  <si>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</si>
  <si>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</si>
  <si>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</si>
  <si>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</si>
  <si>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</si>
  <si>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</si>
  <si>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</si>
  <si>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</si>
  <si>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</si>
  <si>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</si>
  <si>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</si>
  <si>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</si>
  <si>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</si>
  <si>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</si>
  <si>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</si>
  <si>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</si>
  <si>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</si>
  <si>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</si>
  <si>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</si>
  <si>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</si>
  <si>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</si>
  <si>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</si>
  <si>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</si>
  <si>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</si>
  <si>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</si>
  <si>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</si>
  <si>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</si>
  <si>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</si>
  <si>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</si>
  <si>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</si>
  <si>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</si>
  <si>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</si>
  <si>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</si>
  <si>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</si>
  <si>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</si>
  <si>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</si>
  <si>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</si>
  <si>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</si>
  <si>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</si>
  <si>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</si>
  <si>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</si>
  <si>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</si>
  <si>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</si>
  <si>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</si>
  <si>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</si>
  <si>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</si>
  <si>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</si>
  <si>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</si>
  <si>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</si>
  <si>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</si>
  <si>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</si>
  <si>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</si>
  <si>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</si>
  <si>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</si>
  <si>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</si>
  <si>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</si>
  <si>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</si>
  <si>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</si>
  <si>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</si>
  <si>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</si>
  <si>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</si>
  <si>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</si>
  <si>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</si>
  <si>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</si>
  <si>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</si>
  <si>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</si>
  <si>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</si>
  <si>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</si>
  <si>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</si>
  <si>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</si>
  <si>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</si>
  <si>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</si>
  <si>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</si>
  <si>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</si>
  <si>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</si>
  <si>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</si>
  <si>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</si>
  <si>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</si>
  <si>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</si>
  <si>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</si>
  <si>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</si>
  <si>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</si>
  <si>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</si>
  <si>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</si>
  <si>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</si>
  <si>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</si>
  <si>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</si>
  <si>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</si>
  <si>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</si>
  <si>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</si>
  <si>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</si>
  <si>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</si>
  <si>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</si>
  <si>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</si>
  <si>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</si>
  <si>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</si>
  <si>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</si>
  <si>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</si>
  <si>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</si>
  <si>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</si>
  <si>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</si>
  <si>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</si>
  <si>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</si>
  <si>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</si>
  <si>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</si>
  <si>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</si>
  <si>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</si>
  <si>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</si>
  <si>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</si>
  <si>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</si>
  <si>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</si>
  <si>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</si>
  <si>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</si>
  <si>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</si>
  <si>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</si>
  <si>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</si>
  <si>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</si>
  <si>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</si>
  <si>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</si>
  <si>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</si>
  <si>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</si>
  <si>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</si>
  <si>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</si>
  <si>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</si>
  <si>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</si>
  <si>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</si>
  <si>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</si>
  <si>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</si>
  <si>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</si>
  <si>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</si>
  <si>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</si>
  <si>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</si>
  <si>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</si>
  <si>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</si>
  <si>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</si>
  <si>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</si>
  <si>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</si>
  <si>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</si>
  <si>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</si>
  <si>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</si>
  <si>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</si>
  <si>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</si>
  <si>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</si>
  <si>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</si>
  <si>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</si>
  <si>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</si>
  <si>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</si>
  <si>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</si>
  <si>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</si>
  <si>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</si>
  <si>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</si>
  <si>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</si>
  <si>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</si>
  <si>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</si>
  <si>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</si>
  <si>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</si>
  <si>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</si>
  <si>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</si>
  <si>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</si>
  <si>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</si>
  <si>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</si>
  <si>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</si>
  <si>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</si>
  <si>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</si>
  <si>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</si>
  <si>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</si>
  <si>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</si>
  <si>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</si>
  <si>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</si>
  <si>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</si>
  <si>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</si>
  <si>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</si>
  <si>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</si>
  <si>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</si>
  <si>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</si>
  <si>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</si>
  <si>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</si>
  <si>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</si>
  <si>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</si>
  <si>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</si>
  <si>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</si>
  <si>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</si>
  <si>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</si>
  <si>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</si>
  <si>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</si>
  <si>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</si>
  <si>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</si>
  <si>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</si>
  <si>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</si>
  <si>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</si>
  <si>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</si>
  <si>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</si>
  <si>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</si>
  <si>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</si>
  <si>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</si>
  <si>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</si>
  <si>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</si>
  <si>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</si>
  <si>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</si>
  <si>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</si>
  <si>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</si>
  <si>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</si>
  <si>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</si>
  <si>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</si>
  <si>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</si>
  <si>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</si>
  <si>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</si>
  <si>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</si>
  <si>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</si>
  <si>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</si>
  <si>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</si>
  <si>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</si>
  <si>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</si>
  <si>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</si>
  <si>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</si>
  <si>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</si>
  <si>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</si>
  <si>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</si>
  <si>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</si>
  <si>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</si>
  <si>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</si>
  <si>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</si>
  <si>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</si>
  <si>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</si>
  <si>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</si>
  <si>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</si>
  <si>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</si>
  <si>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</si>
  <si>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</si>
  <si>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</si>
  <si>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</si>
  <si>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</si>
  <si>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</si>
  <si>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</si>
  <si>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</si>
  <si>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</si>
  <si>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</si>
  <si>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</si>
  <si>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</si>
  <si>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</si>
  <si>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</si>
  <si>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</si>
  <si>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</si>
  <si>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</si>
  <si>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</si>
  <si>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</si>
  <si>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</si>
  <si>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</si>
  <si>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</si>
  <si>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</si>
  <si>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</si>
  <si>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</si>
  <si>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</si>
  <si>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</si>
  <si>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</si>
  <si>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</si>
  <si>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</si>
  <si>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</si>
  <si>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</si>
  <si>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</si>
  <si>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</si>
  <si>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</si>
  <si>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</si>
  <si>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</si>
  <si>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</si>
  <si>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</si>
  <si>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</si>
  <si>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</si>
  <si>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</si>
  <si>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</si>
  <si>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</si>
  <si>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</si>
  <si>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</si>
  <si>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</si>
  <si>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</si>
  <si>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</si>
  <si>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</si>
  <si>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</si>
  <si>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</si>
  <si>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</si>
  <si>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</si>
  <si>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</si>
  <si>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</si>
  <si>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</si>
  <si>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</si>
  <si>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</si>
  <si>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</si>
  <si>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</si>
  <si>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</si>
  <si>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</si>
  <si>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</si>
  <si>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</si>
  <si>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</si>
  <si>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</si>
  <si>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</si>
  <si>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</si>
  <si>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</si>
  <si>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</si>
  <si>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</si>
  <si>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</si>
  <si>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</si>
  <si>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</si>
  <si>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</si>
  <si>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</si>
  <si>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</si>
  <si>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</si>
  <si>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</si>
  <si>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</si>
  <si>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</si>
  <si>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</si>
  <si>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</si>
  <si>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</si>
  <si>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</si>
  <si>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</si>
  <si>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</si>
  <si>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</si>
  <si>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</si>
  <si>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</si>
  <si>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</si>
  <si>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</si>
  <si>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</si>
  <si>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</si>
  <si>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</si>
  <si>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</si>
  <si>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</si>
  <si>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</si>
  <si>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</si>
  <si>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</si>
  <si>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</si>
  <si>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</si>
  <si>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</si>
  <si>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</si>
  <si>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</si>
  <si>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</si>
  <si>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</si>
  <si>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</si>
  <si>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</si>
  <si>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</si>
  <si>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</si>
  <si>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</si>
  <si>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</si>
  <si>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</si>
  <si>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</si>
  <si>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</si>
  <si>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</si>
  <si>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</si>
  <si>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</si>
  <si>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</si>
  <si>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</si>
  <si>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</si>
  <si>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</si>
  <si>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</si>
  <si>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</si>
  <si>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</si>
  <si>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</si>
  <si>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</si>
  <si>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</si>
  <si>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</si>
  <si>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</si>
  <si>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</si>
  <si>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</si>
  <si>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</si>
  <si>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</si>
  <si>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</si>
  <si>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</si>
  <si>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</si>
  <si>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</si>
  <si>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</si>
  <si>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</si>
  <si>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</si>
  <si>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</si>
  <si>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</si>
  <si>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</si>
  <si>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</si>
  <si>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</si>
  <si>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</si>
  <si>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</si>
  <si>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</si>
  <si>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</si>
  <si>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</si>
  <si>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</si>
  <si>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</si>
  <si>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</si>
  <si>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</si>
  <si>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</si>
  <si>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</si>
  <si>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</si>
  <si>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</si>
  <si>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</si>
  <si>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</si>
  <si>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</si>
  <si>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</si>
  <si>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</si>
  <si>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</si>
  <si>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</si>
  <si>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</si>
  <si>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</si>
  <si>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</si>
  <si>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</si>
  <si>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</si>
  <si>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</si>
  <si>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</si>
  <si>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</si>
  <si>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</si>
  <si>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</si>
  <si>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</si>
  <si>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</si>
  <si>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</si>
  <si>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</si>
  <si>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</si>
  <si>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</si>
  <si>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</si>
  <si>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</si>
  <si>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</si>
  <si>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</si>
  <si>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</si>
  <si>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</si>
  <si>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</si>
  <si>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</si>
  <si>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</si>
  <si>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</si>
  <si>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</si>
  <si>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</si>
  <si>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</si>
  <si>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</si>
  <si>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</si>
  <si>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</si>
  <si>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</si>
  <si>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</si>
  <si>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</si>
  <si>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</si>
  <si>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</si>
  <si>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</si>
  <si>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</si>
  <si>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</si>
  <si>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</si>
  <si>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</si>
  <si>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</si>
  <si>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</si>
  <si>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</si>
  <si>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</si>
  <si>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</si>
  <si>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</si>
  <si>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</si>
  <si>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</si>
  <si>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</si>
  <si>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</si>
  <si>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</si>
  <si>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</si>
  <si>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</si>
  <si>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</si>
  <si>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</si>
  <si>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</si>
  <si>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</si>
  <si>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</si>
  <si>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</si>
  <si>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</si>
  <si>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</si>
  <si>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</si>
  <si>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</si>
  <si>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</si>
  <si>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</si>
  <si>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</si>
  <si>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</si>
  <si>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</si>
  <si>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</si>
  <si>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</si>
  <si>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</si>
  <si>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</si>
  <si>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</si>
  <si>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</si>
  <si>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</si>
  <si>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</si>
  <si>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</si>
  <si>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</si>
  <si>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</si>
  <si>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</si>
  <si>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</si>
  <si>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</si>
  <si>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</si>
  <si>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</si>
  <si>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</si>
  <si>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</si>
  <si>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</si>
  <si>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</si>
  <si>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</si>
  <si>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</si>
  <si>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</si>
  <si>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</si>
  <si>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</si>
  <si>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</si>
  <si>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</si>
  <si>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</si>
  <si>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</si>
  <si>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</si>
  <si>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</si>
  <si>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</si>
  <si>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</si>
  <si>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</si>
  <si>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</si>
  <si>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</si>
  <si>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</si>
  <si>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</si>
  <si>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</si>
  <si>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</si>
  <si>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</si>
  <si>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</si>
  <si>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</si>
  <si>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</si>
  <si>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</si>
  <si>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</si>
  <si>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</si>
  <si>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</si>
  <si>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</si>
  <si>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</si>
  <si>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</si>
  <si>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</si>
  <si>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</si>
  <si>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</si>
  <si>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</si>
  <si>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</si>
  <si>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</si>
  <si>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</si>
  <si>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</si>
  <si>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</si>
  <si>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</si>
  <si>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</si>
  <si>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</si>
  <si>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</si>
  <si>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</si>
  <si>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</si>
  <si>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</si>
  <si>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</si>
  <si>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</si>
  <si>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</si>
  <si>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</si>
  <si>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</si>
  <si>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</si>
  <si>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</si>
  <si>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</si>
  <si>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</si>
  <si>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</si>
  <si>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</si>
  <si>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</si>
  <si>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</si>
  <si>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</si>
  <si>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</si>
  <si>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</si>
  <si>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</si>
  <si>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</si>
  <si>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</si>
  <si>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</si>
  <si>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</si>
  <si>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</si>
  <si>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</si>
  <si>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</si>
  <si>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</si>
  <si>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</si>
  <si>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</si>
  <si>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</si>
  <si>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</si>
  <si>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</si>
  <si>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</si>
  <si>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</si>
  <si>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</si>
  <si>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</si>
  <si>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</si>
  <si>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</si>
  <si>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</si>
  <si>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</si>
  <si>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</si>
  <si>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</si>
  <si>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</si>
  <si>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</si>
  <si>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</si>
  <si>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</si>
  <si>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</si>
  <si>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</si>
  <si>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</si>
  <si>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</si>
  <si>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</si>
  <si>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</si>
  <si>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</si>
  <si>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</si>
  <si>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</si>
  <si>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</si>
  <si>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</si>
  <si>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</si>
  <si>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</si>
  <si>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</si>
  <si>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</si>
  <si>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</si>
  <si>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</si>
  <si>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</si>
  <si>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</si>
  <si>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</si>
  <si>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</si>
  <si>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</si>
  <si>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</si>
  <si>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</si>
  <si>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</si>
  <si>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</si>
  <si>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</si>
  <si>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</si>
  <si>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</si>
  <si>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</si>
  <si>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</si>
  <si>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</si>
  <si>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</si>
  <si>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</si>
  <si>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</si>
  <si>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</si>
  <si>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</si>
  <si>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</si>
  <si>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</si>
  <si>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</si>
  <si>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</si>
  <si>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</si>
  <si>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</si>
  <si>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</si>
  <si>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</si>
  <si>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</si>
  <si>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</si>
  <si>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</si>
  <si>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</si>
  <si>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</si>
  <si>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</si>
  <si>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</si>
  <si>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</si>
  <si>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</si>
  <si>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</si>
  <si>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</si>
  <si>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</si>
  <si>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</si>
  <si>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</si>
  <si>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</si>
  <si>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</si>
  <si>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</si>
  <si>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</si>
  <si>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</si>
  <si>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</si>
  <si>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</si>
  <si>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</si>
  <si>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</si>
  <si>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</si>
  <si>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</si>
  <si>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</si>
  <si>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</si>
  <si>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</si>
  <si>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</si>
  <si>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</si>
  <si>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</si>
  <si>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</si>
  <si>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</si>
  <si>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</si>
  <si>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</si>
  <si>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</si>
  <si>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</si>
  <si>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</si>
  <si>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</si>
  <si>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</si>
  <si>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</si>
  <si>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</si>
  <si>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</si>
  <si>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</si>
  <si>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</si>
  <si>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</si>
  <si>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</si>
  <si>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</si>
  <si>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</si>
  <si>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</si>
  <si>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</si>
  <si>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</si>
  <si>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</si>
  <si>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</si>
  <si>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</si>
  <si>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</si>
  <si>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</si>
  <si>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</si>
  <si>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</si>
  <si>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</si>
  <si>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</si>
  <si>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</si>
  <si>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</si>
  <si>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</si>
  <si>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</si>
  <si>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</si>
  <si>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</si>
  <si>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</si>
  <si>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</si>
  <si>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</si>
  <si>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</si>
  <si>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</si>
  <si>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</si>
  <si>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</si>
  <si>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</si>
  <si>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</si>
  <si>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</si>
  <si>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</si>
  <si>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</si>
  <si>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</si>
  <si>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</si>
  <si>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</si>
  <si>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</si>
  <si>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</si>
  <si>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</si>
  <si>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</si>
  <si>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</si>
  <si>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</si>
  <si>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</si>
  <si>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</si>
  <si>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</si>
  <si>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</si>
  <si>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</si>
  <si>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</si>
  <si>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</si>
  <si>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</si>
  <si>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</si>
  <si>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</si>
  <si>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</si>
  <si>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</si>
  <si>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</si>
  <si>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</si>
  <si>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</si>
  <si>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</si>
  <si>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</si>
  <si>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</si>
  <si>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</si>
  <si>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</si>
  <si>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</si>
  <si>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</si>
  <si>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</si>
  <si>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</si>
  <si>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</si>
  <si>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</si>
  <si>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</si>
  <si>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</si>
  <si>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</si>
  <si>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</si>
  <si>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</si>
  <si>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</si>
  <si>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</si>
  <si>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</si>
  <si>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</si>
  <si>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</si>
  <si>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</si>
  <si>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</si>
  <si>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</si>
  <si>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</si>
  <si>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</si>
  <si>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</si>
  <si>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</si>
  <si>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</si>
  <si>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</si>
  <si>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</si>
  <si>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</si>
  <si>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</si>
  <si>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</si>
  <si>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</si>
  <si>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</si>
  <si>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</si>
  <si>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</si>
  <si>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</si>
  <si>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</si>
  <si>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</si>
  <si>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</si>
  <si>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</si>
  <si>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</si>
  <si>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</si>
  <si>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</si>
  <si>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</si>
  <si>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</si>
  <si>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</si>
  <si>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</si>
  <si>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</si>
  <si>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</si>
  <si>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</si>
  <si>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</si>
  <si>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</si>
  <si>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</si>
  <si>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</si>
  <si>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</si>
  <si>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</si>
  <si>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</si>
  <si>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</si>
  <si>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</si>
  <si>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</si>
  <si>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</si>
  <si>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</si>
  <si>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</si>
  <si>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</si>
  <si>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</si>
  <si>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</si>
  <si>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</si>
  <si>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</si>
  <si>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</si>
  <si>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</si>
  <si>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</si>
  <si>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</si>
  <si>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</si>
  <si>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</si>
  <si>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</si>
  <si>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</si>
  <si>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</si>
  <si>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</si>
  <si>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</si>
  <si>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</si>
  <si>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</si>
  <si>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</si>
  <si>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</si>
  <si>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</si>
  <si>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</si>
  <si>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</si>
  <si>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</si>
  <si>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</si>
  <si>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</si>
  <si>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</si>
  <si>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</si>
  <si>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</si>
  <si>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</si>
  <si>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</si>
  <si>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</si>
  <si>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</si>
  <si>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</si>
  <si>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</si>
  <si>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</si>
  <si>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</si>
  <si>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</si>
  <si>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</si>
  <si>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</si>
  <si>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</si>
  <si>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</si>
  <si>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</si>
  <si>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</si>
  <si>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</si>
  <si>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</si>
  <si>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</si>
  <si>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</si>
  <si>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</si>
  <si>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</si>
  <si>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</si>
  <si>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</si>
  <si>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</si>
  <si>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</si>
  <si>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</si>
  <si>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</si>
  <si>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</si>
  <si>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</si>
  <si>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</si>
  <si>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</si>
  <si>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</si>
  <si>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</si>
  <si>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</si>
  <si>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</si>
  <si>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</si>
  <si>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</si>
  <si>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</si>
  <si>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</si>
  <si>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</si>
  <si>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</si>
  <si>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</si>
  <si>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</si>
  <si>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</si>
  <si>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</si>
  <si>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</si>
  <si>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</si>
  <si>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</si>
  <si>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</si>
  <si>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</si>
  <si>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</si>
  <si>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</si>
  <si>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</si>
  <si>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</si>
  <si>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</si>
  <si>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</si>
  <si>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</si>
  <si>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</si>
  <si>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</si>
  <si>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</si>
  <si>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</si>
  <si>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</si>
  <si>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</si>
  <si>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</si>
  <si>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</si>
  <si>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</si>
  <si>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</si>
  <si>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</si>
  <si>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</si>
  <si>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</si>
  <si>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</si>
  <si>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</si>
  <si>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</si>
  <si>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</si>
  <si>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</si>
  <si>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</si>
  <si>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</si>
  <si>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</si>
  <si>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</si>
  <si>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</si>
  <si>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</si>
  <si>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</si>
  <si>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</si>
  <si>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</si>
  <si>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</si>
  <si>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</si>
  <si>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</si>
  <si>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</si>
  <si>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</si>
  <si>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</si>
  <si>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</si>
  <si>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</si>
  <si>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</si>
  <si>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</si>
  <si>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</si>
  <si>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</si>
  <si>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</si>
  <si>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</si>
  <si>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</si>
  <si>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</si>
  <si>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</si>
  <si>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</si>
  <si>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</si>
  <si>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</si>
  <si>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</si>
  <si>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</si>
  <si>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</si>
  <si>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</si>
  <si>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</si>
  <si>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</si>
  <si>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</si>
  <si>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</si>
  <si>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</si>
  <si>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</si>
  <si>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</si>
  <si>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</si>
  <si>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</si>
  <si>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</si>
  <si>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</si>
  <si>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</si>
  <si>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</si>
  <si>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</si>
  <si>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</si>
  <si>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</si>
  <si>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</si>
  <si>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</si>
  <si>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</si>
  <si>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</si>
  <si>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</si>
  <si>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</si>
  <si>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</si>
  <si>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</si>
  <si>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</si>
  <si>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</si>
  <si>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</si>
  <si>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</si>
  <si>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</si>
  <si>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</si>
  <si>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</si>
  <si>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</si>
  <si>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</si>
  <si>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</si>
  <si>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</si>
  <si>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</si>
  <si>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</si>
  <si>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</si>
  <si>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</si>
  <si>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</si>
  <si>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</si>
  <si>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</si>
  <si>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</si>
  <si>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</si>
  <si>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</si>
  <si>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</si>
  <si>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</si>
  <si>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</si>
  <si>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</si>
  <si>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</si>
  <si>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</si>
  <si>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</si>
  <si>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</si>
  <si>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</si>
  <si>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</si>
  <si>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</si>
  <si>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</si>
  <si>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</si>
  <si>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</si>
  <si>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</si>
  <si>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</si>
  <si>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</si>
  <si>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</si>
  <si>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</si>
  <si>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</si>
  <si>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</si>
  <si>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</si>
  <si>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</si>
  <si>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</si>
  <si>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</si>
  <si>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</si>
  <si>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</si>
  <si>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</si>
  <si>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</si>
  <si>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</si>
  <si>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</si>
  <si>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</si>
  <si>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</si>
  <si>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</si>
  <si>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</si>
  <si>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</si>
  <si>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</si>
  <si>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</si>
  <si>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</si>
  <si>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</si>
  <si>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</si>
  <si>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</si>
  <si>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</si>
  <si>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</si>
  <si>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</si>
  <si>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</si>
  <si>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</si>
  <si>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</si>
  <si>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</si>
  <si>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</si>
  <si>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</si>
  <si>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</si>
  <si>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</si>
  <si>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</si>
  <si>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</si>
  <si>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</si>
  <si>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</si>
  <si>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</si>
  <si>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</si>
  <si>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</si>
  <si>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</si>
  <si>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</si>
  <si>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</si>
  <si>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</si>
  <si>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</si>
  <si>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</si>
  <si>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</si>
  <si>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</si>
  <si>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</si>
  <si>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</si>
  <si>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</si>
  <si>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</si>
  <si>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</si>
  <si>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</si>
  <si>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</si>
  <si>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</si>
  <si>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</si>
  <si>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</si>
  <si>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</si>
  <si>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</si>
  <si>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</si>
  <si>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</si>
  <si>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</si>
  <si>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</si>
  <si>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</si>
  <si>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</si>
  <si>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</si>
  <si>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</si>
  <si>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</si>
  <si>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</si>
  <si>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</si>
  <si>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</si>
  <si>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</si>
  <si>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</si>
  <si>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</si>
  <si>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</si>
  <si>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</si>
  <si>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</si>
  <si>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</si>
  <si>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</si>
  <si>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</si>
  <si>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</si>
  <si>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</si>
  <si>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</si>
  <si>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</si>
  <si>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</si>
  <si>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</si>
  <si>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</si>
  <si>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</si>
  <si>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</si>
  <si>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</si>
  <si>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</si>
  <si>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</si>
  <si>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</si>
  <si>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</si>
  <si>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</si>
  <si>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</si>
  <si>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</si>
  <si>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</si>
  <si>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</si>
  <si>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</si>
  <si>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</si>
  <si>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</si>
  <si>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</si>
  <si>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</si>
  <si>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</si>
  <si>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</si>
  <si>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</si>
  <si>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</si>
  <si>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</si>
  <si>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</si>
  <si>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</si>
  <si>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</si>
  <si>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</si>
  <si>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</si>
  <si>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</si>
  <si>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</si>
  <si>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</si>
  <si>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</si>
  <si>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</si>
  <si>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</si>
  <si>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</si>
  <si>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</si>
  <si>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</si>
  <si>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</si>
  <si>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</si>
  <si>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</si>
  <si>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</si>
  <si>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</si>
  <si>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</si>
  <si>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</si>
  <si>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</si>
  <si>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</si>
  <si>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</si>
  <si>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</si>
  <si>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</si>
  <si>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</si>
  <si>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</si>
  <si>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</si>
  <si>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</si>
  <si>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</si>
  <si>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</si>
  <si>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</si>
  <si>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</si>
  <si>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</si>
  <si>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</si>
  <si>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</si>
  <si>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</si>
  <si>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</si>
  <si>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</si>
  <si>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</si>
  <si>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</si>
  <si>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</si>
  <si>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</si>
  <si>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</si>
  <si>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</si>
  <si>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</si>
  <si>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</si>
  <si>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</si>
  <si>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</si>
  <si>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</si>
  <si>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</si>
  <si>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</si>
  <si>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</si>
  <si>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</si>
  <si>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</si>
  <si>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</si>
  <si>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</si>
  <si>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</si>
  <si>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</si>
  <si>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</si>
  <si>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</si>
  <si>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</si>
  <si>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</si>
  <si>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</si>
  <si>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</si>
  <si>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</si>
  <si>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</si>
  <si>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</si>
  <si>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</si>
  <si>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</si>
  <si>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</si>
  <si>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</si>
  <si>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</si>
  <si>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</si>
  <si>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</si>
  <si>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</si>
  <si>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</si>
  <si>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</si>
  <si>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</si>
  <si>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</si>
  <si>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</si>
  <si>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</si>
  <si>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</si>
  <si>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</si>
  <si>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</si>
  <si>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</si>
  <si>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</si>
  <si>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</si>
  <si>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</si>
  <si>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</si>
  <si>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</si>
  <si>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</si>
  <si>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</si>
  <si>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</si>
  <si>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</si>
  <si>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</si>
  <si>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</si>
  <si>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</si>
  <si>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</si>
  <si>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</si>
  <si>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</si>
  <si>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</si>
  <si>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</si>
  <si>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</si>
  <si>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</si>
  <si>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</si>
  <si>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</si>
  <si>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</si>
  <si>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</si>
  <si>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</si>
  <si>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</si>
  <si>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</si>
  <si>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</si>
  <si>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</si>
  <si>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</si>
  <si>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</si>
  <si>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</si>
  <si>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</si>
  <si>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</si>
  <si>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</si>
  <si>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</si>
  <si>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</si>
  <si>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</si>
  <si>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</si>
  <si>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</si>
  <si>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</si>
  <si>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</si>
  <si>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</si>
  <si>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</si>
  <si>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</si>
  <si>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</si>
  <si>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</si>
  <si>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</si>
  <si>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</si>
  <si>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</si>
  <si>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</si>
  <si>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</si>
  <si>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</si>
  <si>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</si>
  <si>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</si>
  <si>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</si>
  <si>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</si>
  <si>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</si>
  <si>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</si>
  <si>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</si>
  <si>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</si>
  <si>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</si>
  <si>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</si>
  <si>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</si>
  <si>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</si>
  <si>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</si>
  <si>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</si>
  <si>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</si>
  <si>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</si>
  <si>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</si>
  <si>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</si>
  <si>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</si>
  <si>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</si>
  <si>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</si>
  <si>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</si>
  <si>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</si>
  <si>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</si>
  <si>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</si>
  <si>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</si>
  <si>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</si>
  <si>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</si>
  <si>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</si>
  <si>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</si>
  <si>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</si>
  <si>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</si>
  <si>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</si>
  <si>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</si>
  <si>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</si>
  <si>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</si>
  <si>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</si>
  <si>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</si>
  <si>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</si>
  <si>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</si>
  <si>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</si>
  <si>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</si>
  <si>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</si>
  <si>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</si>
  <si>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</si>
  <si>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</si>
  <si>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</si>
  <si>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</si>
  <si>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</si>
  <si>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</si>
  <si>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</si>
  <si>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</si>
  <si>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</si>
  <si>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</si>
  <si>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</si>
  <si>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</si>
  <si>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</si>
  <si>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</si>
  <si>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</si>
  <si>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</si>
  <si>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</si>
  <si>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</si>
  <si>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</si>
  <si>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</si>
  <si>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</si>
  <si>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</si>
  <si>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</si>
  <si>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</si>
  <si>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</si>
  <si>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</si>
  <si>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</si>
  <si>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</si>
  <si>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</si>
  <si>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</si>
  <si>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</si>
  <si>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</si>
  <si>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</si>
  <si>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</si>
  <si>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</si>
  <si>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</si>
  <si>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</si>
  <si>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</si>
  <si>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</si>
  <si>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</si>
  <si>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</si>
  <si>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</si>
  <si>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</si>
  <si>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</si>
  <si>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</si>
  <si>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</si>
  <si>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</si>
  <si>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</si>
  <si>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</si>
  <si>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</si>
  <si>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</si>
  <si>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</si>
  <si>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</si>
  <si>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</si>
  <si>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</si>
  <si>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</si>
  <si>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</si>
  <si>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</si>
  <si>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</si>
  <si>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</si>
  <si>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</si>
  <si>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</si>
  <si>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</si>
  <si>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</si>
  <si>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</si>
  <si>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</si>
  <si>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</si>
  <si>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</si>
  <si>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</si>
  <si>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</si>
  <si>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</si>
  <si>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</si>
  <si>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</si>
  <si>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</si>
  <si>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</si>
  <si>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</si>
  <si>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</si>
  <si>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</si>
  <si>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</si>
  <si>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</si>
  <si>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</si>
  <si>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</si>
  <si>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</si>
  <si>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</si>
  <si>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</si>
  <si>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</si>
  <si>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</si>
  <si>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</si>
  <si>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</si>
  <si>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</si>
  <si>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</si>
  <si>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</si>
  <si>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</si>
  <si>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</si>
  <si>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</si>
  <si>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</si>
  <si>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</si>
  <si>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</si>
  <si>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</si>
  <si>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</si>
  <si>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</si>
  <si>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</si>
  <si>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</si>
  <si>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</si>
  <si>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</si>
  <si>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</si>
  <si>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</si>
  <si>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</si>
  <si>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</si>
  <si>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</si>
  <si>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</si>
  <si>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</si>
  <si>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</si>
  <si>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</si>
  <si>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</si>
  <si>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</si>
  <si>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</si>
  <si>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</si>
  <si>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</si>
  <si>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</si>
  <si>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</si>
  <si>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</si>
  <si>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</si>
  <si>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</si>
  <si>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</si>
  <si>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</si>
  <si>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</si>
  <si>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</si>
  <si>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</si>
  <si>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</si>
  <si>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</si>
  <si>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</si>
  <si>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</si>
  <si>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</si>
  <si>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</si>
  <si>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</si>
  <si>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</si>
  <si>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</si>
  <si>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</si>
  <si>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</si>
  <si>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</si>
  <si>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</si>
  <si>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</si>
  <si>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</si>
  <si>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</si>
  <si>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</si>
  <si>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</si>
  <si>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</si>
  <si>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</si>
  <si>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</si>
  <si>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</si>
  <si>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</si>
  <si>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</si>
  <si>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</si>
  <si>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</si>
  <si>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</si>
  <si>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</si>
  <si>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</si>
  <si>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</si>
  <si>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</si>
  <si>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</si>
  <si>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</si>
  <si>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</si>
  <si>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</si>
  <si>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</si>
  <si>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</si>
  <si>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</si>
  <si>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</si>
  <si>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</si>
  <si>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</si>
  <si>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</si>
  <si>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</si>
  <si>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</si>
  <si>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</si>
  <si>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</si>
  <si>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</si>
  <si>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</si>
  <si>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</si>
  <si>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</si>
  <si>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</si>
  <si>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</si>
  <si>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</si>
  <si>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</si>
  <si>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</si>
  <si>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</si>
  <si>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</si>
  <si>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</si>
  <si>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</si>
  <si>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</si>
  <si>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</si>
  <si>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</si>
  <si>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</si>
  <si>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</si>
  <si>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</si>
  <si>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</si>
  <si>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</si>
  <si>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</si>
  <si>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</si>
  <si>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</si>
  <si>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</si>
  <si>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</si>
  <si>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</si>
  <si>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</si>
  <si>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</si>
  <si>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</si>
  <si>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</si>
  <si>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</si>
  <si>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</si>
  <si>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</si>
  <si>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</si>
  <si>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</si>
  <si>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</si>
  <si>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</si>
  <si>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</si>
  <si>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</si>
  <si>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</si>
  <si>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</si>
  <si>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</si>
  <si>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</si>
  <si>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</si>
  <si>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</si>
  <si>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</si>
  <si>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</si>
  <si>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</si>
  <si>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</si>
  <si>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</si>
  <si>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</si>
  <si>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</si>
  <si>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</si>
  <si>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</si>
  <si>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</si>
  <si>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</si>
  <si>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</si>
  <si>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</si>
  <si>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</si>
  <si>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</si>
  <si>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</si>
  <si>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</si>
  <si>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</si>
  <si>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</si>
  <si>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</si>
  <si>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</si>
  <si>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</si>
  <si>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</si>
  <si>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</si>
  <si>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</si>
  <si>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</si>
  <si>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</si>
  <si>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</si>
  <si>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</si>
  <si>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</si>
  <si>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</si>
  <si>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</si>
  <si>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</si>
  <si>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</si>
  <si>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</si>
  <si>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</si>
  <si>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</si>
  <si>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</si>
  <si>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</si>
  <si>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</si>
  <si>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</si>
  <si>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</si>
  <si>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</si>
  <si>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</si>
  <si>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</si>
  <si>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</si>
  <si>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</si>
  <si>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</si>
  <si>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</si>
  <si>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</si>
  <si>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</si>
  <si>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</si>
  <si>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</si>
  <si>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</si>
  <si>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</si>
  <si>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</si>
  <si>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</si>
  <si>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</si>
  <si>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</si>
  <si>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</si>
  <si>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</si>
  <si>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</si>
  <si>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</si>
  <si>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</si>
  <si>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</si>
  <si>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</si>
  <si>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</si>
  <si>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</si>
  <si>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</si>
  <si>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</si>
  <si>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</si>
  <si>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</si>
  <si>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</si>
  <si>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</si>
  <si>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</si>
  <si>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</si>
  <si>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</si>
  <si>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</si>
  <si>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</si>
  <si>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</si>
  <si>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</si>
  <si>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</si>
  <si>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</si>
  <si>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</si>
  <si>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</si>
  <si>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</si>
  <si>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</si>
  <si>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</si>
  <si>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</si>
  <si>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</si>
  <si>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</si>
  <si>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</si>
  <si>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</si>
  <si>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</si>
  <si>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</si>
  <si>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</si>
  <si>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</si>
  <si>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</si>
  <si>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</si>
  <si>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</si>
  <si>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</si>
  <si>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</si>
  <si>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</si>
  <si>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</si>
  <si>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</si>
  <si>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</si>
  <si>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</si>
  <si>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</si>
  <si>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</si>
  <si>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</si>
  <si>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</si>
  <si>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</si>
  <si>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</si>
  <si>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</si>
  <si>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</si>
  <si>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</si>
  <si>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</si>
  <si>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</si>
  <si>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</si>
  <si>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</si>
  <si>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</si>
  <si>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</si>
  <si>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</si>
  <si>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</si>
  <si>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</si>
  <si>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</si>
  <si>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</si>
  <si>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</si>
  <si>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</si>
  <si>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</si>
  <si>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</si>
  <si>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</si>
  <si>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</si>
  <si>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</si>
  <si>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</si>
  <si>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</si>
  <si>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</si>
  <si>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</si>
  <si>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</si>
  <si>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</si>
  <si>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</si>
  <si>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</si>
  <si>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</si>
  <si>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</si>
  <si>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</si>
  <si>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</si>
  <si>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</si>
  <si>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</si>
  <si>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</si>
  <si>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</si>
  <si>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</si>
  <si>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</si>
  <si>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</si>
  <si>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</si>
  <si>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</si>
  <si>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</si>
  <si>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</si>
  <si>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</si>
  <si>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</si>
  <si>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</si>
  <si>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</si>
  <si>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</si>
  <si>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</si>
  <si>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</si>
  <si>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</si>
  <si>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</si>
  <si>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</si>
  <si>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</si>
  <si>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</si>
  <si>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</si>
  <si>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</si>
  <si>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</si>
  <si>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</si>
  <si>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</si>
  <si>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</si>
  <si>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</si>
  <si>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</si>
  <si>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</si>
  <si>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</si>
  <si>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</si>
  <si>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</si>
  <si>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</si>
  <si>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</si>
  <si>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</si>
  <si>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</si>
  <si>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</si>
  <si>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</si>
  <si>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</si>
  <si>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</si>
  <si>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</si>
  <si>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</si>
  <si>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</si>
  <si>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</si>
  <si>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</si>
  <si>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</si>
  <si>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</si>
  <si>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</si>
  <si>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</si>
  <si>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</si>
  <si>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</si>
  <si>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</si>
  <si>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</si>
  <si>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</si>
  <si>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</si>
  <si>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</si>
  <si>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</si>
  <si>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</si>
  <si>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</si>
  <si>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</si>
  <si>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</si>
  <si>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</si>
  <si>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</si>
  <si>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</si>
  <si>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</si>
  <si>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</si>
  <si>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</si>
  <si>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</si>
  <si>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</si>
  <si>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</si>
  <si>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</si>
  <si>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</si>
  <si>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</si>
  <si>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</si>
  <si>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</si>
  <si>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</si>
  <si>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</si>
  <si>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</si>
  <si>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</si>
  <si>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</si>
  <si>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</si>
  <si>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</si>
  <si>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</si>
  <si>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</si>
  <si>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</si>
  <si>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</si>
  <si>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</si>
  <si>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</si>
  <si>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</si>
  <si>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</si>
  <si>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</si>
  <si>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</si>
  <si>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</si>
  <si>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</si>
  <si>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</si>
  <si>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</si>
  <si>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</si>
  <si>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</si>
  <si>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</si>
  <si>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</si>
  <si>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</si>
  <si>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</si>
  <si>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</si>
  <si>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</si>
  <si>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</si>
  <si>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</si>
  <si>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</si>
  <si>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</si>
  <si>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</si>
  <si>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</si>
  <si>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</si>
  <si>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</si>
  <si>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</si>
  <si>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</si>
  <si>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</si>
  <si>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</si>
  <si>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</si>
  <si>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</si>
  <si>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</si>
  <si>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</si>
  <si>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</si>
  <si>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</si>
  <si>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</si>
  <si>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</si>
  <si>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</si>
  <si>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</si>
  <si>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</si>
  <si>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</si>
  <si>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</si>
  <si>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</si>
  <si>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</si>
  <si>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</si>
  <si>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</si>
  <si>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</si>
  <si>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</si>
  <si>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</si>
  <si>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</si>
  <si>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</si>
  <si>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</si>
  <si>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</si>
  <si>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</si>
  <si>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</si>
  <si>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</si>
  <si>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</si>
  <si>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</si>
  <si>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</si>
  <si>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</si>
  <si>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</si>
  <si>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</si>
  <si>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</si>
  <si>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</si>
  <si>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</si>
  <si>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</si>
  <si>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</si>
  <si>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</si>
  <si>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</si>
  <si>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</si>
  <si>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</si>
  <si>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</si>
  <si>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</si>
  <si>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</si>
  <si>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</si>
  <si>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</si>
  <si>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</si>
  <si>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</si>
  <si>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</si>
  <si>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</si>
  <si>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</si>
  <si>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</si>
  <si>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</si>
  <si>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</si>
  <si>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</si>
  <si>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</si>
  <si>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</si>
  <si>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</si>
  <si>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</si>
  <si>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</si>
  <si>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</si>
  <si>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</si>
  <si>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</si>
  <si>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</si>
  <si>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</si>
  <si>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</si>
  <si>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</si>
  <si>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</si>
  <si>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</si>
  <si>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</si>
  <si>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</si>
  <si>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</si>
  <si>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</si>
  <si>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</si>
  <si>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</si>
  <si>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</si>
  <si>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</si>
  <si>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</si>
  <si>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</si>
  <si>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</si>
  <si>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</si>
  <si>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</si>
  <si>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</si>
  <si>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</si>
  <si>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</si>
  <si>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</si>
  <si>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</si>
  <si>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</si>
  <si>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</si>
  <si>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</si>
  <si>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</si>
  <si>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</si>
  <si>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</si>
  <si>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</si>
  <si>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</si>
  <si>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</si>
  <si>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</si>
  <si>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</si>
  <si>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</si>
  <si>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</si>
  <si>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</si>
  <si>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</si>
  <si>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</si>
  <si>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</si>
  <si>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</si>
  <si>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</si>
  <si>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</si>
  <si>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</si>
  <si>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</si>
  <si>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</si>
  <si>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</si>
  <si>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</si>
  <si>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</si>
  <si>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</si>
  <si>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</si>
  <si>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</si>
  <si>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</si>
  <si>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</si>
  <si>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</si>
  <si>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</si>
  <si>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</si>
  <si>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</si>
  <si>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</si>
  <si>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</si>
  <si>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</si>
  <si>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</si>
  <si>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</si>
  <si>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</si>
  <si>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</si>
  <si>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</si>
  <si>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</si>
  <si>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</si>
  <si>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</si>
  <si>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</si>
  <si>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</si>
  <si>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</si>
  <si>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</si>
  <si>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Sheena Bonilla</t>
  </si>
  <si>
    <t>Dr. Benjamin Price</t>
  </si>
  <si>
    <t>Jeremy Harris</t>
  </si>
  <si>
    <t>Paul Fox</t>
  </si>
  <si>
    <t>Robert Jones Dds</t>
  </si>
  <si>
    <t>Jordan Jackson Dds</t>
  </si>
  <si>
    <t>Michelle Garcia Dds</t>
  </si>
  <si>
    <t>Tammy Miller Md</t>
  </si>
  <si>
    <t>Melissa Duffy Md</t>
  </si>
  <si>
    <t>Christopher Garcia Dds</t>
  </si>
  <si>
    <t>Dr. Ashley Yates Md</t>
  </si>
  <si>
    <t>Daisy Johnson Dds</t>
  </si>
  <si>
    <t>Chase Williams Md</t>
  </si>
  <si>
    <t>Miss Alexandria Li Dvm</t>
  </si>
  <si>
    <t>Alex Mann Ii</t>
  </si>
  <si>
    <t>Justin Mason Dds</t>
  </si>
  <si>
    <t>Laura Green</t>
  </si>
  <si>
    <t>Joshua Smith Dvm</t>
  </si>
  <si>
    <t>Charles Norman Phd</t>
  </si>
  <si>
    <t>Dr. Tamara White Md</t>
  </si>
  <si>
    <t>Brittany Edwards Dds</t>
  </si>
  <si>
    <t>Earl Smith Dds</t>
  </si>
  <si>
    <t>Amount_Paid</t>
  </si>
  <si>
    <t>unknown</t>
  </si>
  <si>
    <t>Row Labels</t>
  </si>
  <si>
    <t>Grand Total</t>
  </si>
  <si>
    <t>Count of Age</t>
  </si>
  <si>
    <t>Sum of Stock</t>
  </si>
  <si>
    <t>Sum of Amount_Paid</t>
  </si>
  <si>
    <t>2023</t>
  </si>
  <si>
    <t>2024</t>
  </si>
  <si>
    <t>2025</t>
  </si>
  <si>
    <t>Descriptive Statistics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</si>
  <si>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</si>
  <si>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</si>
  <si>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</si>
  <si>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</si>
  <si>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</si>
  <si>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</si>
  <si>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</si>
  <si>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</si>
  <si>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</si>
  <si>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</si>
  <si>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</si>
  <si>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</si>
  <si>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</si>
  <si>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Unit Price</t>
  </si>
  <si>
    <t>Sum of Quantity</t>
  </si>
  <si>
    <t>Column Labels</t>
  </si>
  <si>
    <t>Price Range</t>
  </si>
  <si>
    <t>Observations</t>
  </si>
  <si>
    <t>Customer</t>
  </si>
  <si>
    <t>Some Customer Id was not in proper Formet</t>
  </si>
  <si>
    <t>Replaced CUST for C-</t>
  </si>
  <si>
    <t>Transformation Applied</t>
  </si>
  <si>
    <t>Name Column was not in proper formet</t>
  </si>
  <si>
    <t>Used Captalized Each word using Power query</t>
  </si>
  <si>
    <t xml:space="preserve">Some datas spelled wrongly in Country Column </t>
  </si>
  <si>
    <t>Replaced with correct data</t>
  </si>
  <si>
    <t>Some Loyalty levels are blank</t>
  </si>
  <si>
    <t>Replaced blanks with unknown</t>
  </si>
  <si>
    <t>Descriptive Statistics was applied using Analysys ToolPak</t>
  </si>
  <si>
    <t>Product</t>
  </si>
  <si>
    <t>Some Product Id was not in proper Formet</t>
  </si>
  <si>
    <t>Replaced PROD for P-</t>
  </si>
  <si>
    <t>Missing Datas in Cost and Stock Column</t>
  </si>
  <si>
    <t>Filled by calculating Average using Power query</t>
  </si>
  <si>
    <t>Customer Level</t>
  </si>
  <si>
    <t>Customer level Column added</t>
  </si>
  <si>
    <t>Customer level Column added using IFS condition</t>
  </si>
  <si>
    <t>Product_Description</t>
  </si>
  <si>
    <t>Product_Type</t>
  </si>
  <si>
    <t>Brother Laser</t>
  </si>
  <si>
    <t>Printer</t>
  </si>
  <si>
    <t>Men's Graphic</t>
  </si>
  <si>
    <t>T-Shirt</t>
  </si>
  <si>
    <t>Women's Casual</t>
  </si>
  <si>
    <t>Hoodie</t>
  </si>
  <si>
    <t>Men's Running</t>
  </si>
  <si>
    <t>Jacket</t>
  </si>
  <si>
    <t>Women's Yoga</t>
  </si>
  <si>
    <t>Pants</t>
  </si>
  <si>
    <t>Men's Leather</t>
  </si>
  <si>
    <t>Belt</t>
  </si>
  <si>
    <t>Herbal Face</t>
  </si>
  <si>
    <t>Moisturizer</t>
  </si>
  <si>
    <t>LED Table</t>
  </si>
  <si>
    <t>Lamp</t>
  </si>
  <si>
    <t>Wireless Bluetooth</t>
  </si>
  <si>
    <t>Earbuds</t>
  </si>
  <si>
    <t>Adjustable Dumbbell</t>
  </si>
  <si>
    <t>Set</t>
  </si>
  <si>
    <t>Ceramic Kitchen Bowl</t>
  </si>
  <si>
    <t>HD Smart TV</t>
  </si>
  <si>
    <t>Stick</t>
  </si>
  <si>
    <t>Hair Strengthening</t>
  </si>
  <si>
    <t>Shampoo</t>
  </si>
  <si>
    <t>USB-C Fast</t>
  </si>
  <si>
    <t>Charger</t>
  </si>
  <si>
    <t>Decorative Wall</t>
  </si>
  <si>
    <t>Mirror</t>
  </si>
  <si>
    <t>4K Home</t>
  </si>
  <si>
    <t>Projector</t>
  </si>
  <si>
    <t>Beard Grooming</t>
  </si>
  <si>
    <t>Kit</t>
  </si>
  <si>
    <t>Soccer Training Cone</t>
  </si>
  <si>
    <t>Women's Denim</t>
  </si>
  <si>
    <t>Jeans</t>
  </si>
  <si>
    <t>Knee Support</t>
  </si>
  <si>
    <t>Brace</t>
  </si>
  <si>
    <t>Outdoor Sports Water</t>
  </si>
  <si>
    <t>Bottle</t>
  </si>
  <si>
    <t>Multi-Purpose Storage</t>
  </si>
  <si>
    <t>Box</t>
  </si>
  <si>
    <t>Carbon Fiber Tennis</t>
  </si>
  <si>
    <t>Racket</t>
  </si>
  <si>
    <t>Men's Formal</t>
  </si>
  <si>
    <t>Shirt</t>
  </si>
  <si>
    <t>Foldable Camping</t>
  </si>
  <si>
    <t>Chair</t>
  </si>
  <si>
    <t>Women's Scarf</t>
  </si>
  <si>
    <t>Speaker</t>
  </si>
  <si>
    <t>Decorative Floor</t>
  </si>
  <si>
    <t>Vase</t>
  </si>
  <si>
    <t>Sports Stopwatch</t>
  </si>
  <si>
    <t>Timer</t>
  </si>
  <si>
    <t>Fabric Sofa Throw</t>
  </si>
  <si>
    <t>Blanket</t>
  </si>
  <si>
    <t>Stainless Steel Cutlery</t>
  </si>
  <si>
    <t>Ball</t>
  </si>
  <si>
    <t>Vitamin C Face</t>
  </si>
  <si>
    <t>Serum</t>
  </si>
  <si>
    <t>Modern Wall</t>
  </si>
  <si>
    <t>Clock</t>
  </si>
  <si>
    <t>Gaming Mechanical</t>
  </si>
  <si>
    <t>Keyboard</t>
  </si>
  <si>
    <t>Bedroom Table</t>
  </si>
  <si>
    <t>Women's Summer</t>
  </si>
  <si>
    <t>Dress</t>
  </si>
  <si>
    <t>Men's Casual</t>
  </si>
  <si>
    <t>Sneakers</t>
  </si>
  <si>
    <t>Sports Water Hydration</t>
  </si>
  <si>
    <t>Pack</t>
  </si>
  <si>
    <t>Portable Power</t>
  </si>
  <si>
    <t>Bank</t>
  </si>
  <si>
    <t>Noise-Canceling</t>
  </si>
  <si>
    <t>Headphones</t>
  </si>
  <si>
    <t>Yoga Exercise</t>
  </si>
  <si>
    <t>Mat</t>
  </si>
  <si>
    <t>Smart Home WiFi</t>
  </si>
  <si>
    <t>Camera</t>
  </si>
  <si>
    <t>USB External Hard</t>
  </si>
  <si>
    <t>Drive</t>
  </si>
  <si>
    <t>Adjustable Jump</t>
  </si>
  <si>
    <t>Rope</t>
  </si>
  <si>
    <t>High-Grip</t>
  </si>
  <si>
    <t>Football</t>
  </si>
  <si>
    <t>Men's Winter</t>
  </si>
  <si>
    <t>Makeup Brush</t>
  </si>
  <si>
    <t>Car Dashboard Phone</t>
  </si>
  <si>
    <t>Holder</t>
  </si>
  <si>
    <t>Men's Roll-On</t>
  </si>
  <si>
    <t>Perfume</t>
  </si>
  <si>
    <t>Boxing Hand</t>
  </si>
  <si>
    <t>Wraps</t>
  </si>
  <si>
    <t>HDMI Cable –</t>
  </si>
  <si>
    <t>2m</t>
  </si>
  <si>
    <t>Rugby</t>
  </si>
  <si>
    <t>Men's Track</t>
  </si>
  <si>
    <t>Pro</t>
  </si>
  <si>
    <t>Ceramic Plant</t>
  </si>
  <si>
    <t>Pot</t>
  </si>
  <si>
    <t>Premium Blanket</t>
  </si>
  <si>
    <t>Throw</t>
  </si>
  <si>
    <t>Foam</t>
  </si>
  <si>
    <t>Roller</t>
  </si>
  <si>
    <t>Womens Cotton</t>
  </si>
  <si>
    <t>Scarf</t>
  </si>
  <si>
    <t>Men's Hair Styling</t>
  </si>
  <si>
    <t>Gel</t>
  </si>
  <si>
    <t>Luxury Perfume</t>
  </si>
  <si>
    <t>Spray</t>
  </si>
  <si>
    <t>Tennis Ball</t>
  </si>
  <si>
    <t>3-Pack</t>
  </si>
  <si>
    <t>Laptop Cooling</t>
  </si>
  <si>
    <t>Pad</t>
  </si>
  <si>
    <t>Organic Sunscreen</t>
  </si>
  <si>
    <t>Lotion</t>
  </si>
  <si>
    <t>Matte Lipstick</t>
  </si>
  <si>
    <t>Adjustable Dumbbells</t>
  </si>
  <si>
    <t>20kg</t>
  </si>
  <si>
    <t>Women's Hair Dryer</t>
  </si>
  <si>
    <t>Brush</t>
  </si>
  <si>
    <t>Smart LED Light</t>
  </si>
  <si>
    <t>Strip</t>
  </si>
  <si>
    <t>Wooden</t>
  </si>
  <si>
    <t>Nightstand</t>
  </si>
  <si>
    <t>Men's Sports</t>
  </si>
  <si>
    <t>Shorts</t>
  </si>
  <si>
    <t>Kitchen Storage</t>
  </si>
  <si>
    <t>Rack</t>
  </si>
  <si>
    <t>Hair Repair Oil</t>
  </si>
  <si>
    <t>Treatment</t>
  </si>
  <si>
    <t>Professional Jump</t>
  </si>
  <si>
    <t>Shin Guards –</t>
  </si>
  <si>
    <t>Adult</t>
  </si>
  <si>
    <t>Bluetooth Car Audio</t>
  </si>
  <si>
    <t>System</t>
  </si>
  <si>
    <t>Women's Ankle</t>
  </si>
  <si>
    <t>Boots</t>
  </si>
  <si>
    <t>Wireless</t>
  </si>
  <si>
    <t>Mouse</t>
  </si>
  <si>
    <t>WiFi Mesh</t>
  </si>
  <si>
    <t>Router</t>
  </si>
  <si>
    <t>Essential Oil</t>
  </si>
  <si>
    <t>Diffuser</t>
  </si>
  <si>
    <t>Decorative Lamp</t>
  </si>
  <si>
    <t>Shade</t>
  </si>
  <si>
    <t>Wall-Mounted Spice</t>
  </si>
  <si>
    <t>Badminton Racket</t>
  </si>
  <si>
    <t>Fitness Resistance</t>
  </si>
  <si>
    <t>Bands</t>
  </si>
  <si>
    <t>Hydrating Face</t>
  </si>
  <si>
    <t>Cleanser</t>
  </si>
  <si>
    <t>Bookshelf</t>
  </si>
  <si>
    <t>Women's Beanie</t>
  </si>
  <si>
    <t>Hat</t>
  </si>
  <si>
    <t>Kitchen Cutting</t>
  </si>
  <si>
    <t>Board</t>
  </si>
  <si>
    <t>LED Bedside</t>
  </si>
  <si>
    <t>Sports Wrist</t>
  </si>
  <si>
    <t>Sweatbands</t>
  </si>
  <si>
    <t>Face Foundation</t>
  </si>
  <si>
    <t>Gaming Mouse Pad</t>
  </si>
  <si>
    <t>XL</t>
  </si>
  <si>
    <t>Women's High</t>
  </si>
  <si>
    <t>Heels</t>
  </si>
  <si>
    <t>Microwave</t>
  </si>
  <si>
    <t>Oven</t>
  </si>
  <si>
    <t>USB-C Laptop</t>
  </si>
  <si>
    <t>Vitamin E Body</t>
  </si>
  <si>
    <t>Basic</t>
  </si>
  <si>
    <t>Women's Formal</t>
  </si>
  <si>
    <t>Blazer</t>
  </si>
  <si>
    <t>Cricket</t>
  </si>
  <si>
    <t>Bat</t>
  </si>
  <si>
    <t>Portable Bluetooth</t>
  </si>
  <si>
    <t>Stainless Steel Cookware</t>
  </si>
  <si>
    <t>Product Name Colum Splitted</t>
  </si>
  <si>
    <t>Product Name Colum Splitted into Description and type</t>
  </si>
  <si>
    <t>Product Type</t>
  </si>
  <si>
    <t>Store Category</t>
  </si>
  <si>
    <t>Store</t>
  </si>
  <si>
    <t>Store Category Column added</t>
  </si>
  <si>
    <t>Store Category Column added with IF Condition</t>
  </si>
  <si>
    <t>Store Name</t>
  </si>
  <si>
    <t>Store City</t>
  </si>
  <si>
    <t>Table/Sheet</t>
  </si>
  <si>
    <t>Sales</t>
  </si>
  <si>
    <t>Missing Datas in Total Amount Column</t>
  </si>
  <si>
    <t>Filled by using formula by creating a new column Amount Paid</t>
  </si>
  <si>
    <t>Price Range Column added</t>
  </si>
  <si>
    <t>Price Range Column added using IFS Condition</t>
  </si>
  <si>
    <t>Entry level Professionel</t>
  </si>
  <si>
    <t>Experienced</t>
  </si>
  <si>
    <t>Retired</t>
  </si>
  <si>
    <t>Students</t>
  </si>
  <si>
    <t>Teenage</t>
  </si>
  <si>
    <t>Digital Store</t>
  </si>
  <si>
    <t>Physical Store</t>
  </si>
  <si>
    <t>VLOOKUP</t>
  </si>
  <si>
    <t>Merged all 4 Tables using VLOOKUP</t>
  </si>
  <si>
    <t>PIVOT_LOOKUP
PIVOT_LOOKUP2</t>
  </si>
  <si>
    <t>Used Pivot Table for creating Charts from the VLOOKUP Sheet</t>
  </si>
  <si>
    <t>PIVOT TABLE_PRODUCT,STORE</t>
  </si>
  <si>
    <t>Used Pivot Table for creating Charts from Product and Store table</t>
  </si>
  <si>
    <t>PIVOT TABLE_CUST</t>
  </si>
  <si>
    <t>Used Pivot Table for creating Charts from Customer Table</t>
  </si>
  <si>
    <t>DASHBOARD</t>
  </si>
  <si>
    <t>All the Pivot Charts are pasted here to form a dashboard</t>
  </si>
  <si>
    <t>Customer_Dim/Product_Dim/Store_Dim/Sales_Fact</t>
  </si>
  <si>
    <t>Dataset</t>
  </si>
  <si>
    <t>Distinct Count of 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</si>
</sst>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2" fillId="0" borderId="0" xfId="0" applyNumberFormat="1" applyFont="1"/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0" fontId="4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3" xfId="0" applyBorder="1"/>
    <xf numFmtId="0" fontId="5" fillId="0" borderId="4" xfId="0" applyFont="1" applyBorder="1" applyAlignment="1">
      <alignment horizontal="centerContinuous"/>
    </xf>
    <xf numFmtId="0" fontId="5" fillId="0" borderId="5" xfId="0" applyFont="1" applyBorder="1" applyAlignment="1">
      <alignment horizontal="centerContinuous"/>
    </xf>
    <xf numFmtId="0" fontId="5" fillId="0" borderId="0" xfId="0" applyFont="1" applyAlignment="1">
      <alignment horizontal="centerContinuous"/>
    </xf>
    <xf numFmtId="0" fontId="5" fillId="0" borderId="1" xfId="0" applyFont="1" applyBorder="1" applyAlignment="1">
      <alignment horizontal="centerContinuous"/>
    </xf>
    <xf numFmtId="0" fontId="0" fillId="0" borderId="1" xfId="0" applyBorder="1"/>
    <xf numFmtId="0" fontId="4" fillId="0" borderId="0" xfId="0" applyFont="1"/>
    <xf numFmtId="0" fontId="6" fillId="0" borderId="4" xfId="0" applyFont="1" applyBorder="1" applyAlignment="1">
      <alignment horizontal="centerContinuous"/>
    </xf>
    <xf numFmtId="0" fontId="0" fillId="2" borderId="0" xfId="0" applyFill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NumberFormat="1"/>
    <xf numFmtId="0" fontId="7" fillId="0" borderId="2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94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pivotCacheDefinition" Target="pivotCache/pivotCacheDefinition10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9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8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7.xml"/><Relationship Id="rId27" Type="http://schemas.openxmlformats.org/officeDocument/2006/relationships/connections" Target="connections.xml"/><Relationship Id="rId30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 End.xlsx]PIVOT_VLOOKUP!PivotTable1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Products Sold Categorywise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50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PIVOT_VLOOKUP!$B$3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6">
                  <a:lumMod val="5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D1-4A62-8406-9C53F449F3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PIVOT_VLOOKUP!$A$4:$A$9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PIVOT_VLOOKUP!$B$4:$B$9</c:f>
              <c:numCache>
                <c:formatCode>General</c:formatCode>
                <c:ptCount val="5"/>
                <c:pt idx="0">
                  <c:v>738</c:v>
                </c:pt>
                <c:pt idx="1">
                  <c:v>845</c:v>
                </c:pt>
                <c:pt idx="2">
                  <c:v>1165</c:v>
                </c:pt>
                <c:pt idx="3">
                  <c:v>969</c:v>
                </c:pt>
                <c:pt idx="4">
                  <c:v>1241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1-4A62-8406-9C53F449F3C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49762128"/>
        <c:axId val="1849763568"/>
      </c:barChart>
      <c:catAx>
        <c:axId val="184976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763568"/>
        <c:crosses val="autoZero"/>
        <c:auto val="1"/>
        <c:lblAlgn val="ctr"/>
        <c:lblOffset val="100"/>
        <c:noMultiLvlLbl val="0"/>
      </c:catAx>
      <c:valAx>
        <c:axId val="18497635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76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 End.xlsx]PIVOT_VLOOKUP!PivotTable2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Purchase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50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9247594050743664E-2"/>
          <c:y val="0.25402559055118112"/>
          <c:w val="0.77378937007874016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PIVOT_VLOOKUP!$B$12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6">
                  <a:lumMod val="5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3E8-4323-A3FC-AA5A6CAFAE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PIVOT_VLOOKUP!$A$13:$A$18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PIVOT_VLOOKUP!$B$13:$B$18</c:f>
              <c:numCache>
                <c:formatCode>General</c:formatCode>
                <c:ptCount val="5"/>
                <c:pt idx="0">
                  <c:v>304</c:v>
                </c:pt>
                <c:pt idx="1">
                  <c:v>334</c:v>
                </c:pt>
                <c:pt idx="2">
                  <c:v>454</c:v>
                </c:pt>
                <c:pt idx="3">
                  <c:v>410</c:v>
                </c:pt>
                <c:pt idx="4">
                  <c:v>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8-4323-A3FC-AA5A6CAFAEA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81815552"/>
        <c:axId val="981814592"/>
      </c:barChart>
      <c:catAx>
        <c:axId val="98181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814592"/>
        <c:crosses val="autoZero"/>
        <c:auto val="1"/>
        <c:lblAlgn val="ctr"/>
        <c:lblOffset val="100"/>
        <c:noMultiLvlLbl val="0"/>
      </c:catAx>
      <c:valAx>
        <c:axId val="98181459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8181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 End.xlsx]PIVOT_VLOOKUP!PivotTable3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Purchase Count-Male Vs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>
              <a:alpha val="85000"/>
            </a:srgbClr>
          </a:solidFill>
          <a:ln w="9525" cap="flat" cmpd="sng" algn="ctr">
            <a:solidFill>
              <a:srgbClr val="FF33CC">
                <a:alpha val="5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33CC">
              <a:alpha val="85000"/>
            </a:srgb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7"/>
        <c:spPr>
          <a:solidFill>
            <a:srgbClr val="FF33CC">
              <a:alpha val="85000"/>
            </a:srgb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F0">
              <a:alpha val="85000"/>
            </a:srgbClr>
          </a:solidFill>
          <a:ln w="9525" cap="flat" cmpd="sng" algn="ctr">
            <a:solidFill>
              <a:srgbClr val="FF33CC">
                <a:alpha val="5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33CC">
              <a:alpha val="85000"/>
            </a:srgb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F0">
              <a:alpha val="85000"/>
            </a:srgbClr>
          </a:solidFill>
          <a:ln w="9525" cap="flat" cmpd="sng" algn="ctr">
            <a:solidFill>
              <a:srgbClr val="FF33CC">
                <a:alpha val="5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PIVOT_VLOOKUP!$B$20:$B$21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33CC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PIVOT_VLOOKUP!$A$22:$A$27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PIVOT_VLOOKUP!$B$22:$B$27</c:f>
              <c:numCache>
                <c:formatCode>General</c:formatCode>
                <c:ptCount val="5"/>
                <c:pt idx="0">
                  <c:v>159</c:v>
                </c:pt>
                <c:pt idx="1">
                  <c:v>187</c:v>
                </c:pt>
                <c:pt idx="2">
                  <c:v>255</c:v>
                </c:pt>
                <c:pt idx="3">
                  <c:v>217</c:v>
                </c:pt>
                <c:pt idx="4">
                  <c:v>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A-4570-8802-4032D53BB57B}"/>
            </c:ext>
          </c:extLst>
        </c:ser>
        <c:ser>
          <c:idx val="1"/>
          <c:order val="1"/>
          <c:tx>
            <c:strRef>
              <c:f>PIVOT_VLOOKUP!$C$20:$C$21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B0F0">
                <a:alpha val="85000"/>
              </a:srgbClr>
            </a:solidFill>
            <a:ln w="9525" cap="flat" cmpd="sng" algn="ctr">
              <a:solidFill>
                <a:srgbClr val="FF33CC">
                  <a:alpha val="50000"/>
                </a:srgb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PIVOT_VLOOKUP!$A$22:$A$27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PIVOT_VLOOKUP!$C$22:$C$27</c:f>
              <c:numCache>
                <c:formatCode>General</c:formatCode>
                <c:ptCount val="5"/>
                <c:pt idx="0">
                  <c:v>145</c:v>
                </c:pt>
                <c:pt idx="1">
                  <c:v>147</c:v>
                </c:pt>
                <c:pt idx="2">
                  <c:v>199</c:v>
                </c:pt>
                <c:pt idx="3">
                  <c:v>193</c:v>
                </c:pt>
                <c:pt idx="4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CA-4570-8802-4032D53BB57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81733952"/>
        <c:axId val="981725312"/>
      </c:barChart>
      <c:catAx>
        <c:axId val="98173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725312"/>
        <c:crosses val="autoZero"/>
        <c:auto val="1"/>
        <c:lblAlgn val="ctr"/>
        <c:lblOffset val="100"/>
        <c:noMultiLvlLbl val="0"/>
      </c:catAx>
      <c:valAx>
        <c:axId val="9817253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8173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 End.xlsx]PIVOT TABLE_PRODUCT,STORE!PivotTable6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Stocks Categorywise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TABLE_PRODUCT,STORE'!$B$3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10-4658-B112-A6A25774DE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10-4658-B112-A6A25774DE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10-4658-B112-A6A25774DE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10-4658-B112-A6A25774DE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10-4658-B112-A6A25774DEB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TABLE_PRODUCT,STORE'!$A$4:$A$9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'PIVOT TABLE_PRODUCT,STORE'!$B$4:$B$9</c:f>
              <c:numCache>
                <c:formatCode>General</c:formatCode>
                <c:ptCount val="5"/>
                <c:pt idx="0">
                  <c:v>4816</c:v>
                </c:pt>
                <c:pt idx="1">
                  <c:v>4931</c:v>
                </c:pt>
                <c:pt idx="2">
                  <c:v>5767</c:v>
                </c:pt>
                <c:pt idx="3">
                  <c:v>4794</c:v>
                </c:pt>
                <c:pt idx="4">
                  <c:v>7040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510-4658-B112-A6A25774DEB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 End.xlsx]PIVOT TABLE_PRODUCT,STORE!PivotTable10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Payment Gateway wise</a:t>
            </a:r>
          </a:p>
        </c:rich>
      </c:tx>
      <c:layout>
        <c:manualLayout>
          <c:xMode val="edge"/>
          <c:yMode val="edge"/>
          <c:x val="0.14378455818022748"/>
          <c:y val="0.117393112746152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TABLE_PRODUCT,STORE'!$M$28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BB9-4071-A7D3-5765432618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BB9-4071-A7D3-5765432618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BB9-4071-A7D3-57654326188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TABLE_PRODUCT,STORE'!$L$29:$L$32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'PIVOT TABLE_PRODUCT,STORE'!$M$29:$M$32</c:f>
              <c:numCache>
                <c:formatCode>General</c:formatCode>
                <c:ptCount val="3"/>
                <c:pt idx="0">
                  <c:v>701814.16130000004</c:v>
                </c:pt>
                <c:pt idx="1">
                  <c:v>715608.54850000038</c:v>
                </c:pt>
                <c:pt idx="2">
                  <c:v>755708.24109999987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B9-4071-A7D3-57654326188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 End.xlsx]PIVOT_VLOOKUP!PivotTable5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Year wise</a:t>
            </a:r>
          </a:p>
        </c:rich>
      </c:tx>
      <c:layout>
        <c:manualLayout>
          <c:xMode val="edge"/>
          <c:yMode val="edge"/>
          <c:x val="0.25615966754155728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gradFill>
              <a:gsLst>
                <a:gs pos="0">
                  <a:srgbClr val="00B0F0">
                    <a:lumMod val="87000"/>
                    <a:lumOff val="13000"/>
                  </a:srgb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>
              <a:glow rad="25400">
                <a:schemeClr val="accent1">
                  <a:alpha val="40000"/>
                </a:schemeClr>
              </a:glow>
              <a:softEdge rad="13970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gradFill>
                    <a:gsLst>
                      <a:gs pos="0">
                        <a:srgbClr val="00B0F0">
                          <a:lumMod val="87000"/>
                          <a:lumOff val="13000"/>
                        </a:srgb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0.10417366579177603"/>
              <c:y val="-8.333333333333337E-2"/>
            </c:manualLayout>
          </c:layout>
          <c:spPr>
            <a:gradFill>
              <a:gsLst>
                <a:gs pos="0">
                  <a:srgbClr val="00B0F0">
                    <a:lumMod val="87000"/>
                    <a:lumOff val="13000"/>
                  </a:srgb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>
              <a:glow rad="25400">
                <a:schemeClr val="accent1">
                  <a:alpha val="40000"/>
                </a:schemeClr>
              </a:glow>
              <a:softEdge rad="13970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gradFill>
                    <a:gsLst>
                      <a:gs pos="0">
                        <a:srgbClr val="00B0F0">
                          <a:lumMod val="87000"/>
                          <a:lumOff val="13000"/>
                        </a:srgb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9.5840332458442742E-2"/>
              <c:y val="-8.3333333333333329E-2"/>
            </c:manualLayout>
          </c:layout>
          <c:spPr>
            <a:gradFill>
              <a:gsLst>
                <a:gs pos="0">
                  <a:srgbClr val="00B0F0">
                    <a:lumMod val="87000"/>
                    <a:lumOff val="13000"/>
                  </a:srgb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>
              <a:glow rad="25400">
                <a:schemeClr val="accent1">
                  <a:alpha val="40000"/>
                </a:schemeClr>
              </a:glow>
              <a:softEdge rad="13970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gradFill>
                    <a:gsLst>
                      <a:gs pos="0">
                        <a:srgbClr val="00B0F0">
                          <a:lumMod val="87000"/>
                          <a:lumOff val="13000"/>
                        </a:srgb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0.13472922134733159"/>
              <c:y val="-9.7222222222222224E-2"/>
            </c:manualLayout>
          </c:layout>
          <c:spPr>
            <a:gradFill>
              <a:gsLst>
                <a:gs pos="0">
                  <a:srgbClr val="00B0F0">
                    <a:lumMod val="87000"/>
                    <a:lumOff val="13000"/>
                  </a:srgb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>
              <a:glow rad="25400">
                <a:schemeClr val="accent1">
                  <a:alpha val="40000"/>
                </a:schemeClr>
              </a:glow>
              <a:softEdge rad="13970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gradFill>
                    <a:gsLst>
                      <a:gs pos="0">
                        <a:srgbClr val="00B0F0">
                          <a:lumMod val="87000"/>
                          <a:lumOff val="13000"/>
                        </a:srgb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gradFill>
              <a:gsLst>
                <a:gs pos="0">
                  <a:srgbClr val="00B0F0">
                    <a:lumMod val="87000"/>
                    <a:lumOff val="13000"/>
                  </a:srgb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>
              <a:glow rad="25400">
                <a:schemeClr val="accent1">
                  <a:alpha val="40000"/>
                </a:schemeClr>
              </a:glow>
              <a:softEdge rad="13970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gradFill>
                    <a:gsLst>
                      <a:gs pos="0">
                        <a:srgbClr val="00B0F0">
                          <a:lumMod val="87000"/>
                          <a:lumOff val="13000"/>
                        </a:srgb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0.13472922134733159"/>
              <c:y val="-9.7222222222222224E-2"/>
            </c:manualLayout>
          </c:layout>
          <c:spPr>
            <a:gradFill>
              <a:gsLst>
                <a:gs pos="0">
                  <a:srgbClr val="00B0F0">
                    <a:lumMod val="87000"/>
                    <a:lumOff val="13000"/>
                  </a:srgb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>
              <a:glow rad="25400">
                <a:schemeClr val="accent1">
                  <a:alpha val="40000"/>
                </a:schemeClr>
              </a:glow>
              <a:softEdge rad="13970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gradFill>
                    <a:gsLst>
                      <a:gs pos="0">
                        <a:srgbClr val="00B0F0">
                          <a:lumMod val="87000"/>
                          <a:lumOff val="13000"/>
                        </a:srgb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9.5840332458442742E-2"/>
              <c:y val="-8.3333333333333329E-2"/>
            </c:manualLayout>
          </c:layout>
          <c:spPr>
            <a:gradFill>
              <a:gsLst>
                <a:gs pos="0">
                  <a:srgbClr val="00B0F0">
                    <a:lumMod val="87000"/>
                    <a:lumOff val="13000"/>
                  </a:srgb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>
              <a:glow rad="25400">
                <a:schemeClr val="accent1">
                  <a:alpha val="40000"/>
                </a:schemeClr>
              </a:glow>
              <a:softEdge rad="13970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gradFill>
                    <a:gsLst>
                      <a:gs pos="0">
                        <a:srgbClr val="00B0F0">
                          <a:lumMod val="87000"/>
                          <a:lumOff val="13000"/>
                        </a:srgb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0.10417366579177603"/>
              <c:y val="-8.333333333333337E-2"/>
            </c:manualLayout>
          </c:layout>
          <c:spPr>
            <a:gradFill>
              <a:gsLst>
                <a:gs pos="0">
                  <a:srgbClr val="00B0F0">
                    <a:lumMod val="87000"/>
                    <a:lumOff val="13000"/>
                  </a:srgb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>
              <a:glow rad="25400">
                <a:schemeClr val="accent1">
                  <a:alpha val="40000"/>
                </a:schemeClr>
              </a:glow>
              <a:softEdge rad="13970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gradFill>
                    <a:gsLst>
                      <a:gs pos="0">
                        <a:srgbClr val="00B0F0">
                          <a:lumMod val="87000"/>
                          <a:lumOff val="13000"/>
                        </a:srgb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gradFill>
              <a:gsLst>
                <a:gs pos="0">
                  <a:srgbClr val="00B0F0">
                    <a:lumMod val="87000"/>
                    <a:lumOff val="13000"/>
                  </a:srgb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>
              <a:glow rad="25400">
                <a:schemeClr val="accent1">
                  <a:alpha val="40000"/>
                </a:schemeClr>
              </a:glow>
              <a:softEdge rad="13970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gradFill>
                    <a:gsLst>
                      <a:gs pos="0">
                        <a:srgbClr val="00B0F0">
                          <a:lumMod val="87000"/>
                          <a:lumOff val="13000"/>
                        </a:srgb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0.13472922134733159"/>
              <c:y val="-9.7222222222222224E-2"/>
            </c:manualLayout>
          </c:layout>
          <c:spPr>
            <a:gradFill>
              <a:gsLst>
                <a:gs pos="0">
                  <a:srgbClr val="00B0F0">
                    <a:lumMod val="87000"/>
                    <a:lumOff val="13000"/>
                  </a:srgb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>
              <a:glow rad="25400">
                <a:schemeClr val="accent1">
                  <a:alpha val="40000"/>
                </a:schemeClr>
              </a:glow>
              <a:softEdge rad="13970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gradFill>
                    <a:gsLst>
                      <a:gs pos="0">
                        <a:srgbClr val="00B0F0">
                          <a:lumMod val="87000"/>
                          <a:lumOff val="13000"/>
                        </a:srgb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9.5840332458442742E-2"/>
              <c:y val="-8.3333333333333329E-2"/>
            </c:manualLayout>
          </c:layout>
          <c:spPr>
            <a:gradFill>
              <a:gsLst>
                <a:gs pos="0">
                  <a:srgbClr val="00B0F0">
                    <a:lumMod val="87000"/>
                    <a:lumOff val="13000"/>
                  </a:srgb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>
              <a:glow rad="25400">
                <a:schemeClr val="accent1">
                  <a:alpha val="40000"/>
                </a:schemeClr>
              </a:glow>
              <a:softEdge rad="13970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gradFill>
                    <a:gsLst>
                      <a:gs pos="0">
                        <a:srgbClr val="00B0F0">
                          <a:lumMod val="87000"/>
                          <a:lumOff val="13000"/>
                        </a:srgb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0.10417366579177603"/>
              <c:y val="-8.333333333333337E-2"/>
            </c:manualLayout>
          </c:layout>
          <c:spPr>
            <a:gradFill>
              <a:gsLst>
                <a:gs pos="0">
                  <a:srgbClr val="00B0F0">
                    <a:lumMod val="87000"/>
                    <a:lumOff val="13000"/>
                  </a:srgb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>
              <a:glow rad="25400">
                <a:schemeClr val="accent1">
                  <a:alpha val="40000"/>
                </a:schemeClr>
              </a:glow>
              <a:softEdge rad="13970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gradFill>
                    <a:gsLst>
                      <a:gs pos="0">
                        <a:srgbClr val="00B0F0">
                          <a:lumMod val="87000"/>
                          <a:lumOff val="13000"/>
                        </a:srgb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PIVOT_VLOOKUP!$B$54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Pt>
            <c:idx val="0"/>
            <c:marker>
              <c:symbol val="circle"/>
              <c:size val="17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1D4B-459D-9D87-76635B6ADB4C}"/>
              </c:ext>
            </c:extLst>
          </c:dPt>
          <c:dPt>
            <c:idx val="1"/>
            <c:marker>
              <c:symbol val="circle"/>
              <c:size val="17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4B-459D-9D87-76635B6ADB4C}"/>
              </c:ext>
            </c:extLst>
          </c:dPt>
          <c:dPt>
            <c:idx val="2"/>
            <c:marker>
              <c:symbol val="circle"/>
              <c:size val="17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1D4B-459D-9D87-76635B6ADB4C}"/>
              </c:ext>
            </c:extLst>
          </c:dPt>
          <c:dLbls>
            <c:dLbl>
              <c:idx val="0"/>
              <c:layout>
                <c:manualLayout>
                  <c:x val="-0.13472922134733159"/>
                  <c:y val="-9.72222222222222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D4B-459D-9D87-76635B6ADB4C}"/>
                </c:ext>
              </c:extLst>
            </c:dLbl>
            <c:dLbl>
              <c:idx val="1"/>
              <c:layout>
                <c:manualLayout>
                  <c:x val="-9.5840332458442742E-2"/>
                  <c:y val="-8.33333333333333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4B-459D-9D87-76635B6ADB4C}"/>
                </c:ext>
              </c:extLst>
            </c:dLbl>
            <c:dLbl>
              <c:idx val="2"/>
              <c:layout>
                <c:manualLayout>
                  <c:x val="-0.10417366579177603"/>
                  <c:y val="-8.3333333333333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4B-459D-9D87-76635B6ADB4C}"/>
                </c:ext>
              </c:extLst>
            </c:dLbl>
            <c:spPr>
              <a:gradFill>
                <a:gsLst>
                  <a:gs pos="0">
                    <a:srgbClr val="00B0F0">
                      <a:lumMod val="87000"/>
                      <a:lumOff val="13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glow rad="25400">
                  <a:schemeClr val="accent1">
                    <a:alpha val="40000"/>
                  </a:schemeClr>
                </a:glow>
                <a:softEdge rad="139700"/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gradFill>
                      <a:gsLst>
                        <a:gs pos="0">
                          <a:srgbClr val="00B0F0">
                            <a:lumMod val="87000"/>
                            <a:lumOff val="13000"/>
                          </a:srgbClr>
                        </a:gs>
                        <a:gs pos="74000">
                          <a:schemeClr val="accent1">
                            <a:lumMod val="45000"/>
                            <a:lumOff val="55000"/>
                          </a:schemeClr>
                        </a:gs>
                        <a:gs pos="83000">
                          <a:schemeClr val="accent1">
                            <a:lumMod val="45000"/>
                            <a:lumOff val="55000"/>
                          </a:schemeClr>
                        </a:gs>
                        <a:gs pos="100000">
                          <a:schemeClr val="accent1">
                            <a:lumMod val="30000"/>
                            <a:lumOff val="70000"/>
                          </a:schemeClr>
                        </a:gs>
                      </a:gsLst>
                      <a:lin ang="5400000" scaled="1"/>
                    </a:gra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PIVOT_VLOOKUP!$A$55:$A$58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PIVOT_VLOOKUP!$B$55:$B$58</c:f>
              <c:numCache>
                <c:formatCode>General</c:formatCode>
                <c:ptCount val="3"/>
                <c:pt idx="0">
                  <c:v>223096.68410000004</c:v>
                </c:pt>
                <c:pt idx="1">
                  <c:v>1093541.0769999996</c:v>
                </c:pt>
                <c:pt idx="2">
                  <c:v>856493.18980000052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4B-459D-9D87-76635B6ADB4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81782912"/>
        <c:axId val="981799712"/>
      </c:lineChart>
      <c:catAx>
        <c:axId val="98178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799712"/>
        <c:crosses val="autoZero"/>
        <c:auto val="1"/>
        <c:lblAlgn val="ctr"/>
        <c:lblOffset val="100"/>
        <c:noMultiLvlLbl val="0"/>
      </c:catAx>
      <c:valAx>
        <c:axId val="9817997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8178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 End.xlsx]PIVOT TABLE_PRODUCT,STORE!PivotTable9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of each store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>
              <a:alpha val="85000"/>
            </a:srgb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softEdge rad="0"/>
            </a:effectLst>
          </c:spPr>
          <c:txPr>
            <a:bodyPr rot="-5400000" spcFirstLastPara="1" vertOverflow="ellipsis" vert="horz" wrap="square" lIns="0" tIns="0" rIns="36000" bIns="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3"/>
        <c:spPr>
          <a:solidFill>
            <a:srgbClr val="00B050">
              <a:alpha val="85000"/>
            </a:srgb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6869095816464082E-3"/>
              <c:y val="0.21095692956413234"/>
            </c:manualLayout>
          </c:layout>
          <c:spPr>
            <a:noFill/>
            <a:ln>
              <a:noFill/>
            </a:ln>
            <a:effectLst>
              <a:softEdge rad="0"/>
            </a:effectLst>
          </c:spPr>
          <c:txPr>
            <a:bodyPr rot="-5400000" spcFirstLastPara="1" vertOverflow="ellipsis" vert="horz" wrap="square" lIns="0" tIns="0" rIns="36000" bIns="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4"/>
        <c:spPr>
          <a:solidFill>
            <a:schemeClr val="accent6">
              <a:lumMod val="50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002537182852144"/>
          <c:y val="0.24476633129192185"/>
          <c:w val="0.6965853018372703"/>
          <c:h val="0.436377588218139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TABLE_PRODUCT,STORE'!$M$4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2A8-49F1-AFD1-05088A1B77FE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6">
                  <a:lumMod val="5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2A8-49F1-AFD1-05088A1B77FE}"/>
              </c:ext>
            </c:extLst>
          </c:dPt>
          <c:dLbls>
            <c:dLbl>
              <c:idx val="0"/>
              <c:layout>
                <c:manualLayout>
                  <c:x val="1.6869095816464082E-3"/>
                  <c:y val="0.2109569295641323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A8-49F1-AFD1-05088A1B77FE}"/>
                </c:ext>
              </c:extLst>
            </c:dLbl>
            <c:spPr>
              <a:noFill/>
              <a:ln>
                <a:noFill/>
              </a:ln>
              <a:effectLst>
                <a:softEdge rad="0"/>
              </a:effectLst>
            </c:spPr>
            <c:txPr>
              <a:bodyPr rot="-5400000" spcFirstLastPara="1" vertOverflow="ellipsis" vert="horz" wrap="square" lIns="0" tIns="0" rIns="360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TABLE_PRODUCT,STORE'!$L$5:$L$25</c:f>
              <c:strCache>
                <c:ptCount val="20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</c:strCache>
            </c:strRef>
          </c:cat>
          <c:val>
            <c:numRef>
              <c:f>'PIVOT TABLE_PRODUCT,STORE'!$M$5:$M$25</c:f>
              <c:numCache>
                <c:formatCode>General</c:formatCode>
                <c:ptCount val="20"/>
                <c:pt idx="0">
                  <c:v>85138.555199999973</c:v>
                </c:pt>
                <c:pt idx="1">
                  <c:v>100344.56880000002</c:v>
                </c:pt>
                <c:pt idx="2">
                  <c:v>109791.71519999998</c:v>
                </c:pt>
                <c:pt idx="3">
                  <c:v>93048.140500000009</c:v>
                </c:pt>
                <c:pt idx="4">
                  <c:v>116829.22059999997</c:v>
                </c:pt>
                <c:pt idx="5">
                  <c:v>114592.7035</c:v>
                </c:pt>
                <c:pt idx="6">
                  <c:v>106248.28329999997</c:v>
                </c:pt>
                <c:pt idx="7">
                  <c:v>99679.086000000025</c:v>
                </c:pt>
                <c:pt idx="8">
                  <c:v>111704.9436</c:v>
                </c:pt>
                <c:pt idx="9">
                  <c:v>121555.10789999997</c:v>
                </c:pt>
                <c:pt idx="10">
                  <c:v>105447.23030000001</c:v>
                </c:pt>
                <c:pt idx="11">
                  <c:v>94225.72329999994</c:v>
                </c:pt>
                <c:pt idx="12">
                  <c:v>98982.125799999994</c:v>
                </c:pt>
                <c:pt idx="13">
                  <c:v>124243.9895</c:v>
                </c:pt>
                <c:pt idx="14">
                  <c:v>118814.11569999999</c:v>
                </c:pt>
                <c:pt idx="15">
                  <c:v>80926.71639999999</c:v>
                </c:pt>
                <c:pt idx="16">
                  <c:v>115373.80170000001</c:v>
                </c:pt>
                <c:pt idx="17">
                  <c:v>108010.0126</c:v>
                </c:pt>
                <c:pt idx="18">
                  <c:v>158908.99839999998</c:v>
                </c:pt>
                <c:pt idx="19">
                  <c:v>109265.9126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8-49F1-AFD1-05088A1B77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54950672"/>
        <c:axId val="1354951152"/>
      </c:barChart>
      <c:catAx>
        <c:axId val="135495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951152"/>
        <c:crosses val="autoZero"/>
        <c:auto val="1"/>
        <c:lblAlgn val="ctr"/>
        <c:lblOffset val="100"/>
        <c:noMultiLvlLbl val="0"/>
      </c:catAx>
      <c:valAx>
        <c:axId val="135495115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5495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Store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F52-446C-A7D7-C117821BA4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F52-446C-A7D7-C117821BA44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cat>
          <c:val>
            <c:numLit>
              <c:formatCode>General</c:formatCode>
              <c:ptCount val="2"/>
              <c:pt idx="0">
                <c:v>8</c:v>
              </c:pt>
              <c:pt idx="1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4-4F52-446C-A7D7-C117821BA44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 End.xlsx]PIVOT_LOOKUP2!PivotTable13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Level Count - Buyers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PIVOT_LOOKUP2!$B$3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PIVOT_LOOKUP2!$A$4:$A$9</c:f>
              <c:strCache>
                <c:ptCount val="5"/>
                <c:pt idx="0">
                  <c:v>Entry level Professionel</c:v>
                </c:pt>
                <c:pt idx="1">
                  <c:v>Experienced</c:v>
                </c:pt>
                <c:pt idx="2">
                  <c:v>Retired</c:v>
                </c:pt>
                <c:pt idx="3">
                  <c:v>Students</c:v>
                </c:pt>
                <c:pt idx="4">
                  <c:v>Teenage</c:v>
                </c:pt>
              </c:strCache>
            </c:strRef>
          </c:cat>
          <c:val>
            <c:numRef>
              <c:f>PIVOT_LOOKUP2!$B$4:$B$9</c:f>
              <c:numCache>
                <c:formatCode>General</c:formatCode>
                <c:ptCount val="5"/>
                <c:pt idx="0">
                  <c:v>67</c:v>
                </c:pt>
                <c:pt idx="1">
                  <c:v>317</c:v>
                </c:pt>
                <c:pt idx="2">
                  <c:v>41</c:v>
                </c:pt>
                <c:pt idx="3">
                  <c:v>49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3-4920-888C-DDEC51F2480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08839536"/>
        <c:axId val="308845776"/>
      </c:barChart>
      <c:catAx>
        <c:axId val="30883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845776"/>
        <c:crosses val="autoZero"/>
        <c:auto val="1"/>
        <c:lblAlgn val="ctr"/>
        <c:lblOffset val="100"/>
        <c:noMultiLvlLbl val="0"/>
      </c:catAx>
      <c:valAx>
        <c:axId val="3088457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0883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 End.xlsx]PIVOT_LOOKUP2!PivotTable15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Based on Digital Vs Physical Store</a:t>
            </a:r>
          </a:p>
        </c:rich>
      </c:tx>
      <c:layout>
        <c:manualLayout>
          <c:xMode val="edge"/>
          <c:yMode val="edge"/>
          <c:x val="0.22825594507972935"/>
          <c:y val="5.91645400280643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777777777777676E-3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7777777777777267E-3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5.5555555555555558E-3"/>
              <c:y val="4.16666666666665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5.5555555555555558E-3"/>
              <c:y val="4.16666666666665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7777777777777267E-3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777777777777676E-3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5.5555555555555558E-3"/>
              <c:y val="4.16666666666665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7777777777777267E-3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777777777777676E-3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PIVOT_LOOKUP2!$B$20:$B$21</c:f>
              <c:strCache>
                <c:ptCount val="1"/>
                <c:pt idx="0">
                  <c:v>Digital Store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28F-465C-9768-08B64974A5B7}"/>
                </c:ext>
              </c:extLst>
            </c:dLbl>
            <c:dLbl>
              <c:idx val="4"/>
              <c:layout>
                <c:manualLayout>
                  <c:x val="-5.5555555555555558E-3"/>
                  <c:y val="4.166666666666658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8F-465C-9768-08B64974A5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PIVOT_LOOKUP2!$A$22:$A$27</c:f>
              <c:strCache>
                <c:ptCount val="5"/>
                <c:pt idx="0">
                  <c:v>Entry level Professionel</c:v>
                </c:pt>
                <c:pt idx="1">
                  <c:v>Experienced</c:v>
                </c:pt>
                <c:pt idx="2">
                  <c:v>Retired</c:v>
                </c:pt>
                <c:pt idx="3">
                  <c:v>Students</c:v>
                </c:pt>
                <c:pt idx="4">
                  <c:v>Teenage</c:v>
                </c:pt>
              </c:strCache>
            </c:strRef>
          </c:cat>
          <c:val>
            <c:numRef>
              <c:f>PIVOT_LOOKUP2!$B$22:$B$27</c:f>
              <c:numCache>
                <c:formatCode>General</c:formatCode>
                <c:ptCount val="5"/>
                <c:pt idx="0">
                  <c:v>114842.87740000003</c:v>
                </c:pt>
                <c:pt idx="1">
                  <c:v>595362.63640000019</c:v>
                </c:pt>
                <c:pt idx="2">
                  <c:v>61082.946500000013</c:v>
                </c:pt>
                <c:pt idx="3">
                  <c:v>103338.72029999997</c:v>
                </c:pt>
                <c:pt idx="4">
                  <c:v>40374.547400000003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8F-465C-9768-08B64974A5B7}"/>
            </c:ext>
          </c:extLst>
        </c:ser>
        <c:ser>
          <c:idx val="1"/>
          <c:order val="1"/>
          <c:tx>
            <c:strRef>
              <c:f>PIVOT_LOOKUP2!$C$20:$C$21</c:f>
              <c:strCache>
                <c:ptCount val="1"/>
                <c:pt idx="0">
                  <c:v>Physical Store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2"/>
              <c:layout>
                <c:manualLayout>
                  <c:x val="2.7777777777777267E-3"/>
                  <c:y val="-1.851851851851851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8F-465C-9768-08B64974A5B7}"/>
                </c:ext>
              </c:extLst>
            </c:dLbl>
            <c:dLbl>
              <c:idx val="3"/>
              <c:layout>
                <c:manualLayout>
                  <c:x val="2.777777777777676E-3"/>
                  <c:y val="-1.3888888888888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8F-465C-9768-08B64974A5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PIVOT_LOOKUP2!$A$22:$A$27</c:f>
              <c:strCache>
                <c:ptCount val="5"/>
                <c:pt idx="0">
                  <c:v>Entry level Professionel</c:v>
                </c:pt>
                <c:pt idx="1">
                  <c:v>Experienced</c:v>
                </c:pt>
                <c:pt idx="2">
                  <c:v>Retired</c:v>
                </c:pt>
                <c:pt idx="3">
                  <c:v>Students</c:v>
                </c:pt>
                <c:pt idx="4">
                  <c:v>Teenage</c:v>
                </c:pt>
              </c:strCache>
            </c:strRef>
          </c:cat>
          <c:val>
            <c:numRef>
              <c:f>PIVOT_LOOKUP2!$C$22:$C$27</c:f>
              <c:numCache>
                <c:formatCode>General</c:formatCode>
                <c:ptCount val="5"/>
                <c:pt idx="0">
                  <c:v>153432.06450000001</c:v>
                </c:pt>
                <c:pt idx="1">
                  <c:v>806702.27020000049</c:v>
                </c:pt>
                <c:pt idx="2">
                  <c:v>114184.92199999993</c:v>
                </c:pt>
                <c:pt idx="3">
                  <c:v>144160.90080000003</c:v>
                </c:pt>
                <c:pt idx="4">
                  <c:v>39649.065400000014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8F-465C-9768-08B64974A5B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14672080"/>
        <c:axId val="423429504"/>
      </c:barChart>
      <c:catAx>
        <c:axId val="41467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429504"/>
        <c:crosses val="autoZero"/>
        <c:auto val="1"/>
        <c:lblAlgn val="ctr"/>
        <c:lblOffset val="100"/>
        <c:noMultiLvlLbl val="0"/>
      </c:catAx>
      <c:valAx>
        <c:axId val="4234295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1467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 End.xlsx]PIVOT TABLE_CUST!PivotTable3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Count of Loyalty Levels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TABLE_CUST'!$B$9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TABLE_CUST'!$A$10:$A$15</c:f>
              <c:strCache>
                <c:ptCount val="5"/>
                <c:pt idx="0">
                  <c:v>Bronze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  <c:pt idx="4">
                  <c:v>unknown</c:v>
                </c:pt>
              </c:strCache>
            </c:strRef>
          </c:cat>
          <c:val>
            <c:numRef>
              <c:f>'PIVOT TABLE_CUST'!$B$10:$B$15</c:f>
              <c:numCache>
                <c:formatCode>General</c:formatCode>
                <c:ptCount val="5"/>
                <c:pt idx="0">
                  <c:v>125</c:v>
                </c:pt>
                <c:pt idx="1">
                  <c:v>122</c:v>
                </c:pt>
                <c:pt idx="2">
                  <c:v>145</c:v>
                </c:pt>
                <c:pt idx="3">
                  <c:v>104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9-471A-809E-DEF0F0E269E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59652688"/>
        <c:axId val="659653168"/>
      </c:barChart>
      <c:catAx>
        <c:axId val="65965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653168"/>
        <c:crosses val="autoZero"/>
        <c:auto val="1"/>
        <c:lblAlgn val="ctr"/>
        <c:lblOffset val="100"/>
        <c:noMultiLvlLbl val="0"/>
      </c:catAx>
      <c:valAx>
        <c:axId val="65965316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5965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 End.xlsx]PIVOT_VLOOKUP!PivotTable1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Products Sold Categorywise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PIVOT_VLOOKUP!$B$3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PIVOT_VLOOKUP!$A$4:$A$9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PIVOT_VLOOKUP!$B$4:$B$9</c:f>
              <c:numCache>
                <c:formatCode>General</c:formatCode>
                <c:ptCount val="5"/>
                <c:pt idx="0">
                  <c:v>738</c:v>
                </c:pt>
                <c:pt idx="1">
                  <c:v>845</c:v>
                </c:pt>
                <c:pt idx="2">
                  <c:v>1165</c:v>
                </c:pt>
                <c:pt idx="3">
                  <c:v>969</c:v>
                </c:pt>
                <c:pt idx="4">
                  <c:v>1241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C-4F68-9878-45D07C90476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49762128"/>
        <c:axId val="1849763568"/>
      </c:barChart>
      <c:catAx>
        <c:axId val="184976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763568"/>
        <c:crosses val="autoZero"/>
        <c:auto val="1"/>
        <c:lblAlgn val="ctr"/>
        <c:lblOffset val="100"/>
        <c:noMultiLvlLbl val="0"/>
      </c:catAx>
      <c:valAx>
        <c:axId val="18497635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76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 End.xlsx]PIVOT_VLOOKUP!PivotTable2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Purchase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47594050743664E-2"/>
          <c:y val="0.25402559055118112"/>
          <c:w val="0.77378937007874016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PIVOT_VLOOKUP!$B$12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PIVOT_VLOOKUP!$A$13:$A$18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PIVOT_VLOOKUP!$B$13:$B$18</c:f>
              <c:numCache>
                <c:formatCode>General</c:formatCode>
                <c:ptCount val="5"/>
                <c:pt idx="0">
                  <c:v>304</c:v>
                </c:pt>
                <c:pt idx="1">
                  <c:v>334</c:v>
                </c:pt>
                <c:pt idx="2">
                  <c:v>454</c:v>
                </c:pt>
                <c:pt idx="3">
                  <c:v>410</c:v>
                </c:pt>
                <c:pt idx="4">
                  <c:v>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0-46C5-9F86-6B4A5C9B234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81815552"/>
        <c:axId val="981814592"/>
      </c:barChart>
      <c:catAx>
        <c:axId val="98181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814592"/>
        <c:crosses val="autoZero"/>
        <c:auto val="1"/>
        <c:lblAlgn val="ctr"/>
        <c:lblOffset val="100"/>
        <c:noMultiLvlLbl val="0"/>
      </c:catAx>
      <c:valAx>
        <c:axId val="98181459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8181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 End.xlsx]PIVOT_VLOOKUP!PivotTable3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Purchase Count-Male Vs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>
              <a:alpha val="85000"/>
            </a:srgbClr>
          </a:solidFill>
          <a:ln w="9525" cap="flat" cmpd="sng" algn="ctr">
            <a:solidFill>
              <a:srgbClr val="FF33CC">
                <a:alpha val="5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33CC">
              <a:alpha val="85000"/>
            </a:srgb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PIVOT_VLOOKUP!$B$20:$B$21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33CC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PIVOT_VLOOKUP!$A$22:$A$27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PIVOT_VLOOKUP!$B$22:$B$27</c:f>
              <c:numCache>
                <c:formatCode>General</c:formatCode>
                <c:ptCount val="5"/>
                <c:pt idx="0">
                  <c:v>159</c:v>
                </c:pt>
                <c:pt idx="1">
                  <c:v>187</c:v>
                </c:pt>
                <c:pt idx="2">
                  <c:v>255</c:v>
                </c:pt>
                <c:pt idx="3">
                  <c:v>217</c:v>
                </c:pt>
                <c:pt idx="4">
                  <c:v>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D-4A27-AE27-F05FFEAA176D}"/>
            </c:ext>
          </c:extLst>
        </c:ser>
        <c:ser>
          <c:idx val="1"/>
          <c:order val="1"/>
          <c:tx>
            <c:strRef>
              <c:f>PIVOT_VLOOKUP!$C$20:$C$21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B0F0">
                <a:alpha val="85000"/>
              </a:srgbClr>
            </a:solidFill>
            <a:ln w="9525" cap="flat" cmpd="sng" algn="ctr">
              <a:solidFill>
                <a:srgbClr val="FF33CC">
                  <a:alpha val="50000"/>
                </a:srgb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PIVOT_VLOOKUP!$A$22:$A$27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PIVOT_VLOOKUP!$C$22:$C$27</c:f>
              <c:numCache>
                <c:formatCode>General</c:formatCode>
                <c:ptCount val="5"/>
                <c:pt idx="0">
                  <c:v>145</c:v>
                </c:pt>
                <c:pt idx="1">
                  <c:v>147</c:v>
                </c:pt>
                <c:pt idx="2">
                  <c:v>199</c:v>
                </c:pt>
                <c:pt idx="3">
                  <c:v>193</c:v>
                </c:pt>
                <c:pt idx="4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2D-4A27-AE27-F05FFEAA176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81733952"/>
        <c:axId val="981725312"/>
      </c:barChart>
      <c:catAx>
        <c:axId val="98173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725312"/>
        <c:crosses val="autoZero"/>
        <c:auto val="1"/>
        <c:lblAlgn val="ctr"/>
        <c:lblOffset val="100"/>
        <c:noMultiLvlLbl val="0"/>
      </c:catAx>
      <c:valAx>
        <c:axId val="9817253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8173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 End.xlsx]PIVOT_VLOOKUP!PivotTable4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Loyalty Levels -  Male Vs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33CC">
              <a:alpha val="85000"/>
            </a:srgb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>
              <a:alpha val="85000"/>
            </a:srgb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PIVOT_VLOOKUP!$B$36:$B$37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33CC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PIVOT_VLOOKUP!$A$38:$A$43</c:f>
              <c:strCache>
                <c:ptCount val="5"/>
                <c:pt idx="0">
                  <c:v>Bronze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  <c:pt idx="4">
                  <c:v>unknown</c:v>
                </c:pt>
              </c:strCache>
            </c:strRef>
          </c:cat>
          <c:val>
            <c:numRef>
              <c:f>PIVOT_VLOOKUP!$B$38:$B$43</c:f>
              <c:numCache>
                <c:formatCode>General</c:formatCode>
                <c:ptCount val="5"/>
                <c:pt idx="0">
                  <c:v>229</c:v>
                </c:pt>
                <c:pt idx="1">
                  <c:v>280</c:v>
                </c:pt>
                <c:pt idx="2">
                  <c:v>366</c:v>
                </c:pt>
                <c:pt idx="3">
                  <c:v>215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5-4F2F-99AA-89D1D4B80DA9}"/>
            </c:ext>
          </c:extLst>
        </c:ser>
        <c:ser>
          <c:idx val="1"/>
          <c:order val="1"/>
          <c:tx>
            <c:strRef>
              <c:f>PIVOT_VLOOKUP!$C$36:$C$37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B0F0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PIVOT_VLOOKUP!$A$38:$A$43</c:f>
              <c:strCache>
                <c:ptCount val="5"/>
                <c:pt idx="0">
                  <c:v>Bronze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  <c:pt idx="4">
                  <c:v>unknown</c:v>
                </c:pt>
              </c:strCache>
            </c:strRef>
          </c:cat>
          <c:val>
            <c:numRef>
              <c:f>PIVOT_VLOOKUP!$C$38:$C$43</c:f>
              <c:numCache>
                <c:formatCode>General</c:formatCode>
                <c:ptCount val="5"/>
                <c:pt idx="0">
                  <c:v>258</c:v>
                </c:pt>
                <c:pt idx="1">
                  <c:v>189</c:v>
                </c:pt>
                <c:pt idx="2">
                  <c:v>240</c:v>
                </c:pt>
                <c:pt idx="3">
                  <c:v>207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F5-4F2F-99AA-89D1D4B80DA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81735872"/>
        <c:axId val="981723872"/>
      </c:barChart>
      <c:catAx>
        <c:axId val="98173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ln>
                  <a:noFill/>
                </a:ln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723872"/>
        <c:crosses val="autoZero"/>
        <c:auto val="1"/>
        <c:lblAlgn val="ctr"/>
        <c:lblOffset val="100"/>
        <c:noMultiLvlLbl val="0"/>
      </c:catAx>
      <c:valAx>
        <c:axId val="98172387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8173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 End.xlsx]PIVOT_VLOOKUP!PivotTable5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Year wise</a:t>
            </a:r>
          </a:p>
        </c:rich>
      </c:tx>
      <c:layout>
        <c:manualLayout>
          <c:xMode val="edge"/>
          <c:yMode val="edge"/>
          <c:x val="0.25615966754155728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0.10417366579177603"/>
              <c:y val="-8.3333333333333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9.5840332458442742E-2"/>
              <c:y val="-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0.13472922134733159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PIVOT_VLOOKUP!$B$54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Pt>
            <c:idx val="0"/>
            <c:marker>
              <c:symbol val="circle"/>
              <c:size val="17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F898-41BC-A24C-6205A50C7107}"/>
              </c:ext>
            </c:extLst>
          </c:dPt>
          <c:dPt>
            <c:idx val="1"/>
            <c:marker>
              <c:symbol val="circle"/>
              <c:size val="17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898-41BC-A24C-6205A50C7107}"/>
              </c:ext>
            </c:extLst>
          </c:dPt>
          <c:dPt>
            <c:idx val="2"/>
            <c:marker>
              <c:symbol val="circle"/>
              <c:size val="17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898-41BC-A24C-6205A50C7107}"/>
              </c:ext>
            </c:extLst>
          </c:dPt>
          <c:dLbls>
            <c:dLbl>
              <c:idx val="0"/>
              <c:layout>
                <c:manualLayout>
                  <c:x val="-0.13472922134733159"/>
                  <c:y val="-9.72222222222222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898-41BC-A24C-6205A50C7107}"/>
                </c:ext>
              </c:extLst>
            </c:dLbl>
            <c:dLbl>
              <c:idx val="1"/>
              <c:layout>
                <c:manualLayout>
                  <c:x val="-9.5840332458442742E-2"/>
                  <c:y val="-8.33333333333333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98-41BC-A24C-6205A50C7107}"/>
                </c:ext>
              </c:extLst>
            </c:dLbl>
            <c:dLbl>
              <c:idx val="2"/>
              <c:layout>
                <c:manualLayout>
                  <c:x val="-0.10417366579177603"/>
                  <c:y val="-8.3333333333333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898-41BC-A24C-6205A50C71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PIVOT_VLOOKUP!$A$55:$A$58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PIVOT_VLOOKUP!$B$55:$B$58</c:f>
              <c:numCache>
                <c:formatCode>General</c:formatCode>
                <c:ptCount val="3"/>
                <c:pt idx="0">
                  <c:v>223096.68410000004</c:v>
                </c:pt>
                <c:pt idx="1">
                  <c:v>1093541.0769999996</c:v>
                </c:pt>
                <c:pt idx="2">
                  <c:v>856493.18980000052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98-41BC-A24C-6205A50C710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81782912"/>
        <c:axId val="981799712"/>
      </c:lineChart>
      <c:catAx>
        <c:axId val="98178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799712"/>
        <c:crosses val="autoZero"/>
        <c:auto val="1"/>
        <c:lblAlgn val="ctr"/>
        <c:lblOffset val="100"/>
        <c:noMultiLvlLbl val="0"/>
      </c:catAx>
      <c:valAx>
        <c:axId val="9817997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8178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 End.xlsx]PIVOT_LOOKUP2!PivotTable13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Level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PIVOT_LOOKUP2!$B$3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PIVOT_LOOKUP2!$A$4:$A$9</c:f>
              <c:strCache>
                <c:ptCount val="5"/>
                <c:pt idx="0">
                  <c:v>Entry level Professionel</c:v>
                </c:pt>
                <c:pt idx="1">
                  <c:v>Experienced</c:v>
                </c:pt>
                <c:pt idx="2">
                  <c:v>Retired</c:v>
                </c:pt>
                <c:pt idx="3">
                  <c:v>Students</c:v>
                </c:pt>
                <c:pt idx="4">
                  <c:v>Teenage</c:v>
                </c:pt>
              </c:strCache>
            </c:strRef>
          </c:cat>
          <c:val>
            <c:numRef>
              <c:f>PIVOT_LOOKUP2!$B$4:$B$9</c:f>
              <c:numCache>
                <c:formatCode>General</c:formatCode>
                <c:ptCount val="5"/>
                <c:pt idx="0">
                  <c:v>67</c:v>
                </c:pt>
                <c:pt idx="1">
                  <c:v>317</c:v>
                </c:pt>
                <c:pt idx="2">
                  <c:v>41</c:v>
                </c:pt>
                <c:pt idx="3">
                  <c:v>49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10-45CC-B793-F2F4CCF84F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08839536"/>
        <c:axId val="308845776"/>
      </c:barChart>
      <c:catAx>
        <c:axId val="30883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845776"/>
        <c:crosses val="autoZero"/>
        <c:auto val="1"/>
        <c:lblAlgn val="ctr"/>
        <c:lblOffset val="100"/>
        <c:noMultiLvlLbl val="0"/>
      </c:catAx>
      <c:valAx>
        <c:axId val="3088457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0883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 End.xlsx]PIVOT_LOOKUP2!PivotTable15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Based on Digital Vs Physical Store</a:t>
            </a:r>
          </a:p>
        </c:rich>
      </c:tx>
      <c:layout>
        <c:manualLayout>
          <c:xMode val="edge"/>
          <c:yMode val="edge"/>
          <c:x val="0.38356933508311464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777777777777676E-3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7777777777777267E-3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5.5555555555555558E-3"/>
              <c:y val="4.16666666666665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PIVOT_LOOKUP2!$B$20:$B$21</c:f>
              <c:strCache>
                <c:ptCount val="1"/>
                <c:pt idx="0">
                  <c:v>Digital Store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D7-47D2-8C9A-FF1FE9E177E1}"/>
                </c:ext>
              </c:extLst>
            </c:dLbl>
            <c:dLbl>
              <c:idx val="4"/>
              <c:layout>
                <c:manualLayout>
                  <c:x val="-5.5555555555555558E-3"/>
                  <c:y val="4.166666666666658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CD7-47D2-8C9A-FF1FE9E177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PIVOT_LOOKUP2!$A$22:$A$27</c:f>
              <c:strCache>
                <c:ptCount val="5"/>
                <c:pt idx="0">
                  <c:v>Entry level Professionel</c:v>
                </c:pt>
                <c:pt idx="1">
                  <c:v>Experienced</c:v>
                </c:pt>
                <c:pt idx="2">
                  <c:v>Retired</c:v>
                </c:pt>
                <c:pt idx="3">
                  <c:v>Students</c:v>
                </c:pt>
                <c:pt idx="4">
                  <c:v>Teenage</c:v>
                </c:pt>
              </c:strCache>
            </c:strRef>
          </c:cat>
          <c:val>
            <c:numRef>
              <c:f>PIVOT_LOOKUP2!$B$22:$B$27</c:f>
              <c:numCache>
                <c:formatCode>General</c:formatCode>
                <c:ptCount val="5"/>
                <c:pt idx="0">
                  <c:v>114842.87740000003</c:v>
                </c:pt>
                <c:pt idx="1">
                  <c:v>595362.63640000019</c:v>
                </c:pt>
                <c:pt idx="2">
                  <c:v>61082.946500000013</c:v>
                </c:pt>
                <c:pt idx="3">
                  <c:v>103338.72029999997</c:v>
                </c:pt>
                <c:pt idx="4">
                  <c:v>40374.547400000003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7-47D2-8C9A-FF1FE9E177E1}"/>
            </c:ext>
          </c:extLst>
        </c:ser>
        <c:ser>
          <c:idx val="1"/>
          <c:order val="1"/>
          <c:tx>
            <c:strRef>
              <c:f>PIVOT_LOOKUP2!$C$20:$C$21</c:f>
              <c:strCache>
                <c:ptCount val="1"/>
                <c:pt idx="0">
                  <c:v>Physical Store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2"/>
              <c:layout>
                <c:manualLayout>
                  <c:x val="2.7777777777777267E-3"/>
                  <c:y val="-1.851851851851851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D7-47D2-8C9A-FF1FE9E177E1}"/>
                </c:ext>
              </c:extLst>
            </c:dLbl>
            <c:dLbl>
              <c:idx val="3"/>
              <c:layout>
                <c:manualLayout>
                  <c:x val="2.777777777777676E-3"/>
                  <c:y val="-1.3888888888888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CD7-47D2-8C9A-FF1FE9E177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PIVOT_LOOKUP2!$A$22:$A$27</c:f>
              <c:strCache>
                <c:ptCount val="5"/>
                <c:pt idx="0">
                  <c:v>Entry level Professionel</c:v>
                </c:pt>
                <c:pt idx="1">
                  <c:v>Experienced</c:v>
                </c:pt>
                <c:pt idx="2">
                  <c:v>Retired</c:v>
                </c:pt>
                <c:pt idx="3">
                  <c:v>Students</c:v>
                </c:pt>
                <c:pt idx="4">
                  <c:v>Teenage</c:v>
                </c:pt>
              </c:strCache>
            </c:strRef>
          </c:cat>
          <c:val>
            <c:numRef>
              <c:f>PIVOT_LOOKUP2!$C$22:$C$27</c:f>
              <c:numCache>
                <c:formatCode>General</c:formatCode>
                <c:ptCount val="5"/>
                <c:pt idx="0">
                  <c:v>153432.06450000001</c:v>
                </c:pt>
                <c:pt idx="1">
                  <c:v>806702.27020000049</c:v>
                </c:pt>
                <c:pt idx="2">
                  <c:v>114184.92199999993</c:v>
                </c:pt>
                <c:pt idx="3">
                  <c:v>144160.90080000003</c:v>
                </c:pt>
                <c:pt idx="4">
                  <c:v>39649.065400000014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D7-47D2-8C9A-FF1FE9E177E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14672080"/>
        <c:axId val="423429504"/>
      </c:barChart>
      <c:catAx>
        <c:axId val="41467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429504"/>
        <c:crosses val="autoZero"/>
        <c:auto val="1"/>
        <c:lblAlgn val="ctr"/>
        <c:lblOffset val="100"/>
        <c:noMultiLvlLbl val="0"/>
      </c:catAx>
      <c:valAx>
        <c:axId val="4234295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1467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 End.xlsx]PIVOT TABLE_PRODUCT,STORE!PivotTable6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Stocks Categorywise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TABLE_PRODUCT,STORE'!$B$3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BC9-486E-95DF-0763F00A4D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BC9-486E-95DF-0763F00A4D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BC9-486E-95DF-0763F00A4D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BC9-486E-95DF-0763F00A4D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BC9-486E-95DF-0763F00A4DC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TABLE_PRODUCT,STORE'!$A$4:$A$9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'PIVOT TABLE_PRODUCT,STORE'!$B$4:$B$9</c:f>
              <c:numCache>
                <c:formatCode>General</c:formatCode>
                <c:ptCount val="5"/>
                <c:pt idx="0">
                  <c:v>4816</c:v>
                </c:pt>
                <c:pt idx="1">
                  <c:v>4931</c:v>
                </c:pt>
                <c:pt idx="2">
                  <c:v>5767</c:v>
                </c:pt>
                <c:pt idx="3">
                  <c:v>4794</c:v>
                </c:pt>
                <c:pt idx="4">
                  <c:v>7040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7-4F95-A1BE-EFA42BA1610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 End.xlsx]PIVOT TABLE_PRODUCT,STORE!PivotTable7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Stocks Subcategorywise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TABLE_PRODUCT,STORE'!$B$12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AEA-4FD0-9EA2-5586B4ED0D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AEA-4FD0-9EA2-5586B4ED0D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AEA-4FD0-9EA2-5586B4ED0D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AEA-4FD0-9EA2-5586B4ED0D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AEA-4FD0-9EA2-5586B4ED0D5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AEA-4FD0-9EA2-5586B4ED0D5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AEA-4FD0-9EA2-5586B4ED0D5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AEA-4FD0-9EA2-5586B4ED0D5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AEA-4FD0-9EA2-5586B4ED0D5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AEA-4FD0-9EA2-5586B4ED0D5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AEA-4FD0-9EA2-5586B4ED0D5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AEA-4FD0-9EA2-5586B4ED0D5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EAEA-4FD0-9EA2-5586B4ED0D5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EAEA-4FD0-9EA2-5586B4ED0D5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EAEA-4FD0-9EA2-5586B4ED0D5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EAEA-4FD0-9EA2-5586B4ED0D5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EAEA-4FD0-9EA2-5586B4ED0D5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EAEA-4FD0-9EA2-5586B4ED0D5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EAEA-4FD0-9EA2-5586B4ED0D5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EAEA-4FD0-9EA2-5586B4ED0D5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EAEA-4FD0-9EA2-5586B4ED0D5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4B2-46AC-8BDA-13C47348E48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EAEA-4FD0-9EA2-5586B4ED0D5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TABLE_PRODUCT,STORE'!$A$13:$A$36</c:f>
              <c:strCache>
                <c:ptCount val="23"/>
                <c:pt idx="0">
                  <c:v>Accessories</c:v>
                </c:pt>
                <c:pt idx="1">
                  <c:v>Appliances</c:v>
                </c:pt>
                <c:pt idx="2">
                  <c:v>Audio</c:v>
                </c:pt>
                <c:pt idx="3">
                  <c:v>Bottoms</c:v>
                </c:pt>
                <c:pt idx="4">
                  <c:v>Computer</c:v>
                </c:pt>
                <c:pt idx="5">
                  <c:v>Decor</c:v>
                </c:pt>
                <c:pt idx="6">
                  <c:v>Equipment</c:v>
                </c:pt>
                <c:pt idx="7">
                  <c:v>Fitness</c:v>
                </c:pt>
                <c:pt idx="8">
                  <c:v>Footwear</c:v>
                </c:pt>
                <c:pt idx="9">
                  <c:v>Fragrance</c:v>
                </c:pt>
                <c:pt idx="10">
                  <c:v>Furniture</c:v>
                </c:pt>
                <c:pt idx="11">
                  <c:v>Grooming</c:v>
                </c:pt>
                <c:pt idx="12">
                  <c:v>Haircare</c:v>
                </c:pt>
                <c:pt idx="13">
                  <c:v>Kitchen</c:v>
                </c:pt>
                <c:pt idx="14">
                  <c:v>Lighting</c:v>
                </c:pt>
                <c:pt idx="15">
                  <c:v>Makeup</c:v>
                </c:pt>
                <c:pt idx="16">
                  <c:v>Mobile</c:v>
                </c:pt>
                <c:pt idx="17">
                  <c:v>Outdoor</c:v>
                </c:pt>
                <c:pt idx="18">
                  <c:v>Outerwear</c:v>
                </c:pt>
                <c:pt idx="19">
                  <c:v>Skincare</c:v>
                </c:pt>
                <c:pt idx="20">
                  <c:v>Storage</c:v>
                </c:pt>
                <c:pt idx="21">
                  <c:v>Team Sports</c:v>
                </c:pt>
                <c:pt idx="22">
                  <c:v>Tops</c:v>
                </c:pt>
              </c:strCache>
            </c:strRef>
          </c:cat>
          <c:val>
            <c:numRef>
              <c:f>'PIVOT TABLE_PRODUCT,STORE'!$B$13:$B$36</c:f>
              <c:numCache>
                <c:formatCode>General</c:formatCode>
                <c:ptCount val="23"/>
                <c:pt idx="0">
                  <c:v>4592</c:v>
                </c:pt>
                <c:pt idx="1">
                  <c:v>596</c:v>
                </c:pt>
                <c:pt idx="2">
                  <c:v>965</c:v>
                </c:pt>
                <c:pt idx="3">
                  <c:v>1179</c:v>
                </c:pt>
                <c:pt idx="4">
                  <c:v>1795</c:v>
                </c:pt>
                <c:pt idx="5">
                  <c:v>2261</c:v>
                </c:pt>
                <c:pt idx="6">
                  <c:v>1320</c:v>
                </c:pt>
                <c:pt idx="7">
                  <c:v>2410</c:v>
                </c:pt>
                <c:pt idx="8">
                  <c:v>792</c:v>
                </c:pt>
                <c:pt idx="9">
                  <c:v>711</c:v>
                </c:pt>
                <c:pt idx="10">
                  <c:v>338</c:v>
                </c:pt>
                <c:pt idx="11">
                  <c:v>256</c:v>
                </c:pt>
                <c:pt idx="12">
                  <c:v>1419</c:v>
                </c:pt>
                <c:pt idx="13">
                  <c:v>651</c:v>
                </c:pt>
                <c:pt idx="14">
                  <c:v>1188</c:v>
                </c:pt>
                <c:pt idx="15">
                  <c:v>1006</c:v>
                </c:pt>
                <c:pt idx="16">
                  <c:v>301</c:v>
                </c:pt>
                <c:pt idx="17">
                  <c:v>734</c:v>
                </c:pt>
                <c:pt idx="18">
                  <c:v>1243</c:v>
                </c:pt>
                <c:pt idx="19">
                  <c:v>1424</c:v>
                </c:pt>
                <c:pt idx="20">
                  <c:v>165</c:v>
                </c:pt>
                <c:pt idx="21">
                  <c:v>1307</c:v>
                </c:pt>
                <c:pt idx="22">
                  <c:v>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2-46AC-8BDA-13C47348E48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 End.xlsx]PIVOT TABLE_PRODUCT,STORE!PivotTable9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of each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002537182852144"/>
          <c:y val="0.24476633129192185"/>
          <c:w val="0.6965853018372703"/>
          <c:h val="0.436377588218139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TABLE_PRODUCT,STORE'!$M$4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TABLE_PRODUCT,STORE'!$L$5:$L$25</c:f>
              <c:strCache>
                <c:ptCount val="20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</c:strCache>
            </c:strRef>
          </c:cat>
          <c:val>
            <c:numRef>
              <c:f>'PIVOT TABLE_PRODUCT,STORE'!$M$5:$M$25</c:f>
              <c:numCache>
                <c:formatCode>General</c:formatCode>
                <c:ptCount val="20"/>
                <c:pt idx="0">
                  <c:v>85138.555199999973</c:v>
                </c:pt>
                <c:pt idx="1">
                  <c:v>100344.56880000002</c:v>
                </c:pt>
                <c:pt idx="2">
                  <c:v>109791.71519999998</c:v>
                </c:pt>
                <c:pt idx="3">
                  <c:v>93048.140500000009</c:v>
                </c:pt>
                <c:pt idx="4">
                  <c:v>116829.22059999997</c:v>
                </c:pt>
                <c:pt idx="5">
                  <c:v>114592.7035</c:v>
                </c:pt>
                <c:pt idx="6">
                  <c:v>106248.28329999997</c:v>
                </c:pt>
                <c:pt idx="7">
                  <c:v>99679.086000000025</c:v>
                </c:pt>
                <c:pt idx="8">
                  <c:v>111704.9436</c:v>
                </c:pt>
                <c:pt idx="9">
                  <c:v>121555.10789999997</c:v>
                </c:pt>
                <c:pt idx="10">
                  <c:v>105447.23030000001</c:v>
                </c:pt>
                <c:pt idx="11">
                  <c:v>94225.72329999994</c:v>
                </c:pt>
                <c:pt idx="12">
                  <c:v>98982.125799999994</c:v>
                </c:pt>
                <c:pt idx="13">
                  <c:v>124243.9895</c:v>
                </c:pt>
                <c:pt idx="14">
                  <c:v>118814.11569999999</c:v>
                </c:pt>
                <c:pt idx="15">
                  <c:v>80926.71639999999</c:v>
                </c:pt>
                <c:pt idx="16">
                  <c:v>115373.80170000001</c:v>
                </c:pt>
                <c:pt idx="17">
                  <c:v>108010.0126</c:v>
                </c:pt>
                <c:pt idx="18">
                  <c:v>158908.99839999998</c:v>
                </c:pt>
                <c:pt idx="19">
                  <c:v>109265.9126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E-43EE-9A3D-92DDBD5AD5D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54950672"/>
        <c:axId val="1354951152"/>
      </c:barChart>
      <c:catAx>
        <c:axId val="135495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951152"/>
        <c:crosses val="autoZero"/>
        <c:auto val="1"/>
        <c:lblAlgn val="ctr"/>
        <c:lblOffset val="100"/>
        <c:noMultiLvlLbl val="0"/>
      </c:catAx>
      <c:valAx>
        <c:axId val="135495115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5495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 End.xlsx]PIVOT TABLE_PRODUCT,STORE!PivotTable10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Payment Gateway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TABLE_PRODUCT,STORE'!$M$28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D36-4053-B118-A1162B8DA0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D36-4053-B118-A1162B8DA0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D36-4053-B118-A1162B8DA0F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TABLE_PRODUCT,STORE'!$L$29:$L$32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'PIVOT TABLE_PRODUCT,STORE'!$M$29:$M$32</c:f>
              <c:numCache>
                <c:formatCode>General</c:formatCode>
                <c:ptCount val="3"/>
                <c:pt idx="0">
                  <c:v>701814.16130000004</c:v>
                </c:pt>
                <c:pt idx="1">
                  <c:v>715608.54850000038</c:v>
                </c:pt>
                <c:pt idx="2">
                  <c:v>755708.24109999987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8-4D17-B6C5-8A0E48878AB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 Modul End.xlsx]PIVOT TABLE_PRODUCT,STORE!PivotTable11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TABLE_PRODUCT,STORE'!$M$35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TABLE_PRODUCT,STORE'!$L$36:$L$48</c:f>
              <c:multiLvlStrCache>
                <c:ptCount val="9"/>
                <c:lvl>
                  <c:pt idx="0">
                    <c:v>COD</c:v>
                  </c:pt>
                  <c:pt idx="1">
                    <c:v>Credit Card</c:v>
                  </c:pt>
                  <c:pt idx="2">
                    <c:v>PayPal</c:v>
                  </c:pt>
                  <c:pt idx="3">
                    <c:v>COD</c:v>
                  </c:pt>
                  <c:pt idx="4">
                    <c:v>Credit Card</c:v>
                  </c:pt>
                  <c:pt idx="5">
                    <c:v>PayPal</c:v>
                  </c:pt>
                  <c:pt idx="6">
                    <c:v>COD</c:v>
                  </c:pt>
                  <c:pt idx="7">
                    <c:v>Credit Card</c:v>
                  </c:pt>
                  <c:pt idx="8">
                    <c:v>PayPal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'PIVOT TABLE_PRODUCT,STORE'!$M$36:$M$48</c:f>
              <c:numCache>
                <c:formatCode>General</c:formatCode>
                <c:ptCount val="9"/>
                <c:pt idx="0">
                  <c:v>67490.150599999979</c:v>
                </c:pt>
                <c:pt idx="1">
                  <c:v>83750.9908</c:v>
                </c:pt>
                <c:pt idx="2">
                  <c:v>71855.542699999962</c:v>
                </c:pt>
                <c:pt idx="3">
                  <c:v>357660.41029999987</c:v>
                </c:pt>
                <c:pt idx="4">
                  <c:v>319732.9531000001</c:v>
                </c:pt>
                <c:pt idx="5">
                  <c:v>416147.71360000019</c:v>
                </c:pt>
                <c:pt idx="6">
                  <c:v>276663.60040000005</c:v>
                </c:pt>
                <c:pt idx="7">
                  <c:v>312124.60459999996</c:v>
                </c:pt>
                <c:pt idx="8">
                  <c:v>267704.98479999992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6-4784-ABF4-16B7B5D0B0F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54956912"/>
        <c:axId val="1354957392"/>
      </c:barChart>
      <c:catAx>
        <c:axId val="135495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957392"/>
        <c:crosses val="autoZero"/>
        <c:auto val="1"/>
        <c:lblAlgn val="ctr"/>
        <c:lblOffset val="100"/>
        <c:noMultiLvlLbl val="0"/>
      </c:catAx>
      <c:valAx>
        <c:axId val="135495739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5495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 End.xlsx]PIVOT TABLE_CUST!PivotTable2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 and Female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646981627296588"/>
          <c:y val="0.33098388743073781"/>
          <c:w val="0.77378937007874016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TABLE_CUST'!$B$3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TABLE_CUST'!$A$4:$A$6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TABLE_CUST'!$B$4:$B$6</c:f>
              <c:numCache>
                <c:formatCode>General</c:formatCode>
                <c:ptCount val="2"/>
                <c:pt idx="0">
                  <c:v>262</c:v>
                </c:pt>
                <c:pt idx="1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08-4B46-9D52-CD2323B5594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59646928"/>
        <c:axId val="659638768"/>
      </c:barChart>
      <c:catAx>
        <c:axId val="65964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638768"/>
        <c:crosses val="autoZero"/>
        <c:auto val="1"/>
        <c:lblAlgn val="ctr"/>
        <c:lblOffset val="100"/>
        <c:noMultiLvlLbl val="0"/>
      </c:catAx>
      <c:valAx>
        <c:axId val="65963876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5964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 End.xlsx]PIVOT TABLE_CUST!PivotTable3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Count of Loyalty Levels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TABLE_CUST'!$B$9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TABLE_CUST'!$A$10:$A$15</c:f>
              <c:strCache>
                <c:ptCount val="5"/>
                <c:pt idx="0">
                  <c:v>Bronze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  <c:pt idx="4">
                  <c:v>unknown</c:v>
                </c:pt>
              </c:strCache>
            </c:strRef>
          </c:cat>
          <c:val>
            <c:numRef>
              <c:f>'PIVOT TABLE_CUST'!$B$10:$B$15</c:f>
              <c:numCache>
                <c:formatCode>General</c:formatCode>
                <c:ptCount val="5"/>
                <c:pt idx="0">
                  <c:v>125</c:v>
                </c:pt>
                <c:pt idx="1">
                  <c:v>122</c:v>
                </c:pt>
                <c:pt idx="2">
                  <c:v>145</c:v>
                </c:pt>
                <c:pt idx="3">
                  <c:v>104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0E-4B51-ADC1-788E5C6D32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59652688"/>
        <c:axId val="659653168"/>
      </c:barChart>
      <c:catAx>
        <c:axId val="65965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653168"/>
        <c:crosses val="autoZero"/>
        <c:auto val="1"/>
        <c:lblAlgn val="ctr"/>
        <c:lblOffset val="100"/>
        <c:noMultiLvlLbl val="0"/>
      </c:catAx>
      <c:valAx>
        <c:axId val="65965316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5965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 End.xlsx]PIVOT TABLE_CUST!PivotTable4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TABLE_CUST'!$B$18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191-44D1-8164-4D320E1C08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191-44D1-8164-4D320E1C08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191-44D1-8164-4D320E1C08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191-44D1-8164-4D320E1C08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191-44D1-8164-4D320E1C083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191-44D1-8164-4D320E1C083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191-44D1-8164-4D320E1C083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191-44D1-8164-4D320E1C083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191-44D1-8164-4D320E1C083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191-44D1-8164-4D320E1C083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3191-44D1-8164-4D320E1C083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191-44D1-8164-4D320E1C083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3191-44D1-8164-4D320E1C083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3191-44D1-8164-4D320E1C083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3191-44D1-8164-4D320E1C083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3191-44D1-8164-4D320E1C083A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3191-44D1-8164-4D320E1C083A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3191-44D1-8164-4D320E1C083A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3191-44D1-8164-4D320E1C083A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3191-44D1-8164-4D320E1C083A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3191-44D1-8164-4D320E1C083A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3191-44D1-8164-4D320E1C083A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3191-44D1-8164-4D320E1C083A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3191-44D1-8164-4D320E1C083A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3191-44D1-8164-4D320E1C083A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3191-44D1-8164-4D320E1C083A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3191-44D1-8164-4D320E1C083A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3191-44D1-8164-4D320E1C083A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3191-44D1-8164-4D320E1C083A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3191-44D1-8164-4D320E1C083A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3191-44D1-8164-4D320E1C083A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3191-44D1-8164-4D320E1C083A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3191-44D1-8164-4D320E1C083A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3191-44D1-8164-4D320E1C083A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3191-44D1-8164-4D320E1C083A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3191-44D1-8164-4D320E1C083A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3191-44D1-8164-4D320E1C083A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3191-44D1-8164-4D320E1C083A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3191-44D1-8164-4D320E1C083A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3191-44D1-8164-4D320E1C083A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3191-44D1-8164-4D320E1C083A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3191-44D1-8164-4D320E1C083A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3191-44D1-8164-4D320E1C083A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3191-44D1-8164-4D320E1C083A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3191-44D1-8164-4D320E1C083A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3191-44D1-8164-4D320E1C083A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3191-44D1-8164-4D320E1C083A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3191-44D1-8164-4D320E1C083A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3191-44D1-8164-4D320E1C083A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3191-44D1-8164-4D320E1C083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TABLE_CUST'!$A$19:$A$69</c:f>
              <c:strCache>
                <c:ptCount val="50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Florida</c:v>
                </c:pt>
                <c:pt idx="9">
                  <c:v>Georgia</c:v>
                </c:pt>
                <c:pt idx="10">
                  <c:v>Hawaii</c:v>
                </c:pt>
                <c:pt idx="11">
                  <c:v>Idaho</c:v>
                </c:pt>
                <c:pt idx="12">
                  <c:v>Illinois</c:v>
                </c:pt>
                <c:pt idx="13">
                  <c:v>Indiana</c:v>
                </c:pt>
                <c:pt idx="14">
                  <c:v>Iowa</c:v>
                </c:pt>
                <c:pt idx="15">
                  <c:v>Kansas</c:v>
                </c:pt>
                <c:pt idx="16">
                  <c:v>Kentucky</c:v>
                </c:pt>
                <c:pt idx="17">
                  <c:v>Louisiana</c:v>
                </c:pt>
                <c:pt idx="18">
                  <c:v>Maine</c:v>
                </c:pt>
                <c:pt idx="19">
                  <c:v>Maryland</c:v>
                </c:pt>
                <c:pt idx="20">
                  <c:v>Massachusetts</c:v>
                </c:pt>
                <c:pt idx="21">
                  <c:v>Michigan</c:v>
                </c:pt>
                <c:pt idx="22">
                  <c:v>Minnesota</c:v>
                </c:pt>
                <c:pt idx="23">
                  <c:v>Mississippi</c:v>
                </c:pt>
                <c:pt idx="24">
                  <c:v>Missouri</c:v>
                </c:pt>
                <c:pt idx="25">
                  <c:v>Montana</c:v>
                </c:pt>
                <c:pt idx="26">
                  <c:v>Nebraska</c:v>
                </c:pt>
                <c:pt idx="27">
                  <c:v>Nevada</c:v>
                </c:pt>
                <c:pt idx="28">
                  <c:v>New Hampshire</c:v>
                </c:pt>
                <c:pt idx="29">
                  <c:v>New Jersey</c:v>
                </c:pt>
                <c:pt idx="30">
                  <c:v>New Mexico</c:v>
                </c:pt>
                <c:pt idx="31">
                  <c:v>New York</c:v>
                </c:pt>
                <c:pt idx="32">
                  <c:v>North Carolina</c:v>
                </c:pt>
                <c:pt idx="33">
                  <c:v>North Dakota</c:v>
                </c:pt>
                <c:pt idx="34">
                  <c:v>Ohio</c:v>
                </c:pt>
                <c:pt idx="35">
                  <c:v>Oklahoma</c:v>
                </c:pt>
                <c:pt idx="36">
                  <c:v>Oregon</c:v>
                </c:pt>
                <c:pt idx="37">
                  <c:v>Pennsylvania</c:v>
                </c:pt>
                <c:pt idx="38">
                  <c:v>Rhode Island</c:v>
                </c:pt>
                <c:pt idx="39">
                  <c:v>South Carolina</c:v>
                </c:pt>
                <c:pt idx="40">
                  <c:v>South Dakota</c:v>
                </c:pt>
                <c:pt idx="41">
                  <c:v>Tennessee</c:v>
                </c:pt>
                <c:pt idx="42">
                  <c:v>Texas</c:v>
                </c:pt>
                <c:pt idx="43">
                  <c:v>Utah</c:v>
                </c:pt>
                <c:pt idx="44">
                  <c:v>Vermont</c:v>
                </c:pt>
                <c:pt idx="45">
                  <c:v>Virginia</c:v>
                </c:pt>
                <c:pt idx="46">
                  <c:v>Washington</c:v>
                </c:pt>
                <c:pt idx="47">
                  <c:v>West Virginia</c:v>
                </c:pt>
                <c:pt idx="48">
                  <c:v>Wisconsin</c:v>
                </c:pt>
                <c:pt idx="49">
                  <c:v>Wyoming</c:v>
                </c:pt>
              </c:strCache>
            </c:strRef>
          </c:cat>
          <c:val>
            <c:numRef>
              <c:f>'PIVOT TABLE_CUST'!$B$19:$B$69</c:f>
              <c:numCache>
                <c:formatCode>General</c:formatCode>
                <c:ptCount val="50"/>
                <c:pt idx="0">
                  <c:v>9</c:v>
                </c:pt>
                <c:pt idx="1">
                  <c:v>11</c:v>
                </c:pt>
                <c:pt idx="2">
                  <c:v>13</c:v>
                </c:pt>
                <c:pt idx="3">
                  <c:v>9</c:v>
                </c:pt>
                <c:pt idx="4">
                  <c:v>13</c:v>
                </c:pt>
                <c:pt idx="5">
                  <c:v>3</c:v>
                </c:pt>
                <c:pt idx="6">
                  <c:v>15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8</c:v>
                </c:pt>
                <c:pt idx="11">
                  <c:v>5</c:v>
                </c:pt>
                <c:pt idx="12">
                  <c:v>7</c:v>
                </c:pt>
                <c:pt idx="13">
                  <c:v>8</c:v>
                </c:pt>
                <c:pt idx="14">
                  <c:v>12</c:v>
                </c:pt>
                <c:pt idx="15">
                  <c:v>16</c:v>
                </c:pt>
                <c:pt idx="16">
                  <c:v>6</c:v>
                </c:pt>
                <c:pt idx="17">
                  <c:v>10</c:v>
                </c:pt>
                <c:pt idx="18">
                  <c:v>9</c:v>
                </c:pt>
                <c:pt idx="19">
                  <c:v>9</c:v>
                </c:pt>
                <c:pt idx="20">
                  <c:v>6</c:v>
                </c:pt>
                <c:pt idx="21">
                  <c:v>10</c:v>
                </c:pt>
                <c:pt idx="22">
                  <c:v>9</c:v>
                </c:pt>
                <c:pt idx="23">
                  <c:v>8</c:v>
                </c:pt>
                <c:pt idx="24">
                  <c:v>12</c:v>
                </c:pt>
                <c:pt idx="25">
                  <c:v>10</c:v>
                </c:pt>
                <c:pt idx="26">
                  <c:v>7</c:v>
                </c:pt>
                <c:pt idx="27">
                  <c:v>10</c:v>
                </c:pt>
                <c:pt idx="28">
                  <c:v>11</c:v>
                </c:pt>
                <c:pt idx="29">
                  <c:v>15</c:v>
                </c:pt>
                <c:pt idx="30">
                  <c:v>10</c:v>
                </c:pt>
                <c:pt idx="31">
                  <c:v>11</c:v>
                </c:pt>
                <c:pt idx="32">
                  <c:v>13</c:v>
                </c:pt>
                <c:pt idx="33">
                  <c:v>11</c:v>
                </c:pt>
                <c:pt idx="34">
                  <c:v>15</c:v>
                </c:pt>
                <c:pt idx="35">
                  <c:v>12</c:v>
                </c:pt>
                <c:pt idx="36">
                  <c:v>13</c:v>
                </c:pt>
                <c:pt idx="37">
                  <c:v>12</c:v>
                </c:pt>
                <c:pt idx="38">
                  <c:v>6</c:v>
                </c:pt>
                <c:pt idx="39">
                  <c:v>8</c:v>
                </c:pt>
                <c:pt idx="40">
                  <c:v>10</c:v>
                </c:pt>
                <c:pt idx="41">
                  <c:v>14</c:v>
                </c:pt>
                <c:pt idx="42">
                  <c:v>5</c:v>
                </c:pt>
                <c:pt idx="43">
                  <c:v>11</c:v>
                </c:pt>
                <c:pt idx="44">
                  <c:v>16</c:v>
                </c:pt>
                <c:pt idx="45">
                  <c:v>11</c:v>
                </c:pt>
                <c:pt idx="46">
                  <c:v>9</c:v>
                </c:pt>
                <c:pt idx="47">
                  <c:v>10</c:v>
                </c:pt>
                <c:pt idx="48">
                  <c:v>9</c:v>
                </c:pt>
                <c:pt idx="4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A-4C5A-AC0B-084A68D3C3E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3</xdr:row>
      <xdr:rowOff>60960</xdr:rowOff>
    </xdr:from>
    <xdr:to>
      <xdr:col>7</xdr:col>
      <xdr:colOff>434340</xdr:colOff>
      <xdr:row>18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366547-4766-4567-B835-DD01201F9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510540</xdr:colOff>
      <xdr:row>3</xdr:row>
      <xdr:rowOff>38100</xdr:rowOff>
    </xdr:from>
    <xdr:to>
      <xdr:col>15</xdr:col>
      <xdr:colOff>205740</xdr:colOff>
      <xdr:row>18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A9EF46-2FE6-411B-9F76-AEC2AC827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297180</xdr:colOff>
      <xdr:row>3</xdr:row>
      <xdr:rowOff>38100</xdr:rowOff>
    </xdr:from>
    <xdr:to>
      <xdr:col>22</xdr:col>
      <xdr:colOff>601980</xdr:colOff>
      <xdr:row>18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410C773-81CE-4623-BEFB-16DCAA7F9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541020</xdr:colOff>
      <xdr:row>18</xdr:row>
      <xdr:rowOff>121920</xdr:rowOff>
    </xdr:from>
    <xdr:to>
      <xdr:col>15</xdr:col>
      <xdr:colOff>213360</xdr:colOff>
      <xdr:row>34</xdr:row>
      <xdr:rowOff>83820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7C0DBCC-C1E2-4534-9F4D-6B6BD7A07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289560</xdr:colOff>
      <xdr:row>18</xdr:row>
      <xdr:rowOff>137160</xdr:rowOff>
    </xdr:from>
    <xdr:to>
      <xdr:col>22</xdr:col>
      <xdr:colOff>594360</xdr:colOff>
      <xdr:row>34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33EFB54-7A97-4A94-9F39-8C24FA792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106680</xdr:colOff>
      <xdr:row>34</xdr:row>
      <xdr:rowOff>137160</xdr:rowOff>
    </xdr:from>
    <xdr:to>
      <xdr:col>11</xdr:col>
      <xdr:colOff>327660</xdr:colOff>
      <xdr:row>50</xdr:row>
      <xdr:rowOff>22860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694C3AA-3106-4A2C-8310-765342C008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22860</xdr:colOff>
      <xdr:row>0</xdr:row>
      <xdr:rowOff>38100</xdr:rowOff>
    </xdr:from>
    <xdr:to>
      <xdr:col>22</xdr:col>
      <xdr:colOff>594360</xdr:colOff>
      <xdr:row>2</xdr:row>
      <xdr:rowOff>167640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4DC5867-116D-DDEE-8753-79AA9BEAE544}"/>
            </a:ext>
          </a:extLst>
        </xdr:cNvPr>
        <xdr:cNvSpPr/>
      </xdr:nvSpPr>
      <xdr:spPr>
        <a:xfrm>
          <a:off x="22860" y="38100"/>
          <a:ext cx="13982700" cy="49530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800" b="1"/>
            <a:t>E-COMMERCE STORE SALES DASHBOARD</a:t>
          </a:r>
        </a:p>
      </xdr:txBody>
    </xdr:sp>
    <xdr:clientData/>
  </xdr:twoCellAnchor>
  <xdr:twoCellAnchor>
    <xdr:from>
      <xdr:col>11</xdr:col>
      <xdr:colOff>396240</xdr:colOff>
      <xdr:row>34</xdr:row>
      <xdr:rowOff>137160</xdr:rowOff>
    </xdr:from>
    <xdr:to>
      <xdr:col>22</xdr:col>
      <xdr:colOff>388620</xdr:colOff>
      <xdr:row>50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F430DA6-8E64-4331-98D4-710BBDF74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548640</xdr:colOff>
      <xdr:row>50</xdr:row>
      <xdr:rowOff>53340</xdr:rowOff>
    </xdr:from>
    <xdr:to>
      <xdr:col>22</xdr:col>
      <xdr:colOff>381000</xdr:colOff>
      <xdr:row>65</xdr:row>
      <xdr:rowOff>53340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4865728-3CE1-4560-9CAB-EC6E66E85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129540</xdr:colOff>
      <xdr:row>50</xdr:row>
      <xdr:rowOff>60960</xdr:rowOff>
    </xdr:from>
    <xdr:to>
      <xdr:col>7</xdr:col>
      <xdr:colOff>434340</xdr:colOff>
      <xdr:row>65</xdr:row>
      <xdr:rowOff>60960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2509504-F320-4F0B-AA47-9F9FBD281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510540</xdr:colOff>
      <xdr:row>50</xdr:row>
      <xdr:rowOff>53340</xdr:rowOff>
    </xdr:from>
    <xdr:to>
      <xdr:col>17</xdr:col>
      <xdr:colOff>480060</xdr:colOff>
      <xdr:row>65</xdr:row>
      <xdr:rowOff>60960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4F99671-D943-4A83-ACD4-59FBCCC3E5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18</xdr:row>
      <xdr:rowOff>144780</xdr:rowOff>
    </xdr:from>
    <xdr:to>
      <xdr:col>7</xdr:col>
      <xdr:colOff>441960</xdr:colOff>
      <xdr:row>34</xdr:row>
      <xdr:rowOff>45720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B17356C-1915-4281-95EB-5635869A2D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1</xdr:row>
      <xdr:rowOff>110490</xdr:rowOff>
    </xdr:from>
    <xdr:to>
      <xdr:col>9</xdr:col>
      <xdr:colOff>449580</xdr:colOff>
      <xdr:row>16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6451F3-9C37-871E-DC35-B421F819D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533400</xdr:colOff>
      <xdr:row>1</xdr:row>
      <xdr:rowOff>133350</xdr:rowOff>
    </xdr:from>
    <xdr:to>
      <xdr:col>17</xdr:col>
      <xdr:colOff>228600</xdr:colOff>
      <xdr:row>16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C2CF51-FAE5-0EFF-16CA-36C48B27B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213360</xdr:colOff>
      <xdr:row>18</xdr:row>
      <xdr:rowOff>41910</xdr:rowOff>
    </xdr:from>
    <xdr:to>
      <xdr:col>11</xdr:col>
      <xdr:colOff>533400</xdr:colOff>
      <xdr:row>33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EE58CE-98DA-4CF8-D7B2-1671CE2462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60960</xdr:colOff>
      <xdr:row>34</xdr:row>
      <xdr:rowOff>95250</xdr:rowOff>
    </xdr:from>
    <xdr:to>
      <xdr:col>11</xdr:col>
      <xdr:colOff>502920</xdr:colOff>
      <xdr:row>51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74B9A0-2BE1-E523-0FBF-32ADA3B8B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83820</xdr:colOff>
      <xdr:row>52</xdr:row>
      <xdr:rowOff>57150</xdr:rowOff>
    </xdr:from>
    <xdr:to>
      <xdr:col>12</xdr:col>
      <xdr:colOff>22860</xdr:colOff>
      <xdr:row>67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FEC4A4B-2557-1EAA-4A96-6CA6ABCA2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</xdr:colOff>
      <xdr:row>1</xdr:row>
      <xdr:rowOff>118110</xdr:rowOff>
    </xdr:from>
    <xdr:to>
      <xdr:col>9</xdr:col>
      <xdr:colOff>411480</xdr:colOff>
      <xdr:row>16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BF5438-70D2-BD99-29E8-3F1CDB2257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152400</xdr:colOff>
      <xdr:row>17</xdr:row>
      <xdr:rowOff>76200</xdr:rowOff>
    </xdr:from>
    <xdr:to>
      <xdr:col>13</xdr:col>
      <xdr:colOff>266700</xdr:colOff>
      <xdr:row>33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C55A2E-BF85-EFD1-7C15-0E196A5D1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80010</xdr:rowOff>
    </xdr:from>
    <xdr:to>
      <xdr:col>10</xdr:col>
      <xdr:colOff>297180</xdr:colOff>
      <xdr:row>16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E8D103-3FFB-9A84-4478-9B2FC2BDE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594360</xdr:colOff>
      <xdr:row>18</xdr:row>
      <xdr:rowOff>125730</xdr:rowOff>
    </xdr:from>
    <xdr:to>
      <xdr:col>10</xdr:col>
      <xdr:colOff>289560</xdr:colOff>
      <xdr:row>34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3EF98B-DC00-C8C3-0CAC-5EBD7B7C8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723900</xdr:colOff>
      <xdr:row>2</xdr:row>
      <xdr:rowOff>30480</xdr:rowOff>
    </xdr:from>
    <xdr:to>
      <xdr:col>18</xdr:col>
      <xdr:colOff>259080</xdr:colOff>
      <xdr:row>18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8FD70E-93FE-CC27-9E2C-A4F3EECBB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762000</xdr:colOff>
      <xdr:row>21</xdr:row>
      <xdr:rowOff>80010</xdr:rowOff>
    </xdr:from>
    <xdr:to>
      <xdr:col>18</xdr:col>
      <xdr:colOff>0</xdr:colOff>
      <xdr:row>36</xdr:row>
      <xdr:rowOff>80010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6FBCDC-7073-E0D5-BBF5-DFDD83EC95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731520</xdr:colOff>
      <xdr:row>37</xdr:row>
      <xdr:rowOff>64770</xdr:rowOff>
    </xdr:from>
    <xdr:to>
      <xdr:col>17</xdr:col>
      <xdr:colOff>1036320</xdr:colOff>
      <xdr:row>52</xdr:row>
      <xdr:rowOff>64770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4F04CC1-4166-1182-9AD6-702EF9CA0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464820</xdr:colOff>
      <xdr:row>1</xdr:row>
      <xdr:rowOff>102870</xdr:rowOff>
    </xdr:from>
    <xdr:to>
      <xdr:col>9</xdr:col>
      <xdr:colOff>83820</xdr:colOff>
      <xdr:row>12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DB021-DC60-52D8-4667-25E6F87AF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419100</xdr:colOff>
      <xdr:row>13</xdr:row>
      <xdr:rowOff>179070</xdr:rowOff>
    </xdr:from>
    <xdr:to>
      <xdr:col>9</xdr:col>
      <xdr:colOff>144780</xdr:colOff>
      <xdr:row>26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708A25-75E0-2BED-A2FF-96CA9F99E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396240</xdr:colOff>
      <xdr:row>27</xdr:row>
      <xdr:rowOff>34290</xdr:rowOff>
    </xdr:from>
    <xdr:to>
      <xdr:col>16</xdr:col>
      <xdr:colOff>45720</xdr:colOff>
      <xdr:row>54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1903FD-F28D-C3E8-9DF5-B74614A95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38.733732754627" createdVersion="8" refreshedVersion="8" minRefreshableVersion="3" recordCount="500" xr:uid="{D8C9A52F-2D2B-4AE2-8D81-1152491BF43B}">
  <cacheSource type="worksheet">
    <worksheetSource name="Table1__2"/>
  </cacheSource>
  <cacheFields count="8">
    <cacheField name="Customer_ID" numFmtId="0">
      <sharedItems count="500">
        <s v="CUST1000"/>
        <s v="CUST1001"/>
        <s v="CUST1002"/>
        <s v="CUST1003"/>
        <s v="CUST1004"/>
        <s v="CUST1005"/>
        <s v="CUST1006"/>
        <s v="CUST1007"/>
        <s v="CUST1008"/>
        <s v="CUST1009"/>
        <s v="CUST1010"/>
        <s v="CUST1011"/>
        <s v="CUST1012"/>
        <s v="CUST1013"/>
        <s v="CUST1014"/>
        <s v="CUST1015"/>
        <s v="CUST1016"/>
        <s v="CUST1017"/>
        <s v="CUST1018"/>
        <s v="CUST1019"/>
        <s v="CUST1020"/>
        <s v="CUST1021"/>
        <s v="CUST1022"/>
        <s v="CUST1023"/>
        <s v="CUST1024"/>
        <s v="CUST1025"/>
        <s v="CUST1026"/>
        <s v="CUST1027"/>
        <s v="CUST1028"/>
        <s v="CUST1029"/>
        <s v="CUST1030"/>
        <s v="CUST1031"/>
        <s v="CUST1032"/>
        <s v="CUST1033"/>
        <s v="CUST1034"/>
        <s v="CUST1035"/>
        <s v="CUST1036"/>
        <s v="CUST1037"/>
        <s v="CUST1038"/>
        <s v="CUST1039"/>
        <s v="CUST1040"/>
        <s v="CUST1041"/>
        <s v="CUST1042"/>
        <s v="CUST1043"/>
        <s v="CUST1044"/>
        <s v="CUST1045"/>
        <s v="CUST1046"/>
        <s v="CUST1047"/>
        <s v="CUST1048"/>
        <s v="CUST1049"/>
        <s v="CUST1050"/>
        <s v="CUST1051"/>
        <s v="CUST1052"/>
        <s v="CUST1053"/>
        <s v="CUST1054"/>
        <s v="CUST1055"/>
        <s v="CUST1056"/>
        <s v="CUST1057"/>
        <s v="CUST1058"/>
        <s v="CUST1059"/>
        <s v="CUST1060"/>
        <s v="CUST1061"/>
        <s v="CUST1062"/>
        <s v="CUST1063"/>
        <s v="CUST1064"/>
        <s v="CUST1065"/>
        <s v="CUST1066"/>
        <s v="CUST1067"/>
        <s v="CUST1068"/>
        <s v="CUST1069"/>
        <s v="CUST1070"/>
        <s v="CUST1071"/>
        <s v="CUST1072"/>
        <s v="CUST1073"/>
        <s v="CUST1074"/>
        <s v="CUST1075"/>
        <s v="CUST1076"/>
        <s v="CUST1077"/>
        <s v="CUST1078"/>
        <s v="CUST1079"/>
        <s v="CUST1080"/>
        <s v="CUST1081"/>
        <s v="CUST1082"/>
        <s v="CUST1083"/>
        <s v="CUST1084"/>
        <s v="CUST1085"/>
        <s v="CUST1086"/>
        <s v="CUST1087"/>
        <s v="CUST1088"/>
        <s v="CUST1089"/>
        <s v="CUST1090"/>
        <s v="CUST1091"/>
        <s v="CUST1092"/>
        <s v="CUST1093"/>
        <s v="CUST1094"/>
        <s v="CUST1095"/>
        <s v="CUST1096"/>
        <s v="CUST1097"/>
        <s v="CUST1098"/>
        <s v="CUST1099"/>
        <s v="CUST1100"/>
        <s v="CUST1101"/>
        <s v="CUST1102"/>
        <s v="CUST1103"/>
        <s v="CUST1104"/>
        <s v="CUST1105"/>
        <s v="CUST1106"/>
        <s v="CUST1107"/>
        <s v="CUST1108"/>
        <s v="CUST1109"/>
        <s v="CUST1110"/>
        <s v="CUST1111"/>
        <s v="CUST1112"/>
        <s v="CUST1113"/>
        <s v="CUST1114"/>
        <s v="CUST1115"/>
        <s v="CUST1116"/>
        <s v="CUST1117"/>
        <s v="CUST1118"/>
        <s v="CUST1119"/>
        <s v="CUST1120"/>
        <s v="CUST1121"/>
        <s v="CUST1122"/>
        <s v="CUST1123"/>
        <s v="CUST1124"/>
        <s v="CUST1125"/>
        <s v="CUST1126"/>
        <s v="CUST1127"/>
        <s v="CUST1128"/>
        <s v="CUST1129"/>
        <s v="CUST1130"/>
        <s v="CUST1131"/>
        <s v="CUST1132"/>
        <s v="CUST1133"/>
        <s v="CUST1134"/>
        <s v="CUST1135"/>
        <s v="CUST1136"/>
        <s v="CUST1137"/>
        <s v="CUST1138"/>
        <s v="CUST1139"/>
        <s v="CUST1140"/>
        <s v="CUST1141"/>
        <s v="CUST1142"/>
        <s v="CUST1143"/>
        <s v="CUST1144"/>
        <s v="CUST1145"/>
        <s v="CUST1146"/>
        <s v="CUST1147"/>
        <s v="CUST1148"/>
        <s v="CUST1149"/>
        <s v="CUST1150"/>
        <s v="CUST1151"/>
        <s v="CUST1152"/>
        <s v="CUST1153"/>
        <s v="CUST1154"/>
        <s v="CUST1155"/>
        <s v="CUST1156"/>
        <s v="CUST1157"/>
        <s v="CUST1158"/>
        <s v="CUST1159"/>
        <s v="CUST1160"/>
        <s v="CUST1161"/>
        <s v="CUST1162"/>
        <s v="CUST1163"/>
        <s v="CUST1164"/>
        <s v="CUST1165"/>
        <s v="CUST1166"/>
        <s v="CUST1167"/>
        <s v="CUST1168"/>
        <s v="CUST1169"/>
        <s v="CUST1170"/>
        <s v="CUST1171"/>
        <s v="CUST1172"/>
        <s v="CUST1173"/>
        <s v="CUST1174"/>
        <s v="CUST1175"/>
        <s v="CUST1176"/>
        <s v="CUST1177"/>
        <s v="CUST1178"/>
        <s v="CUST1179"/>
        <s v="CUST1180"/>
        <s v="CUST1181"/>
        <s v="CUST1182"/>
        <s v="CUST1183"/>
        <s v="CUST1184"/>
        <s v="CUST1185"/>
        <s v="CUST1186"/>
        <s v="CUST1187"/>
        <s v="CUST1188"/>
        <s v="CUST1189"/>
        <s v="CUST1190"/>
        <s v="CUST1191"/>
        <s v="CUST1192"/>
        <s v="CUST1193"/>
        <s v="CUST1194"/>
        <s v="CUST1195"/>
        <s v="CUST1196"/>
        <s v="CUST1197"/>
        <s v="CUST1198"/>
        <s v="CUST1199"/>
        <s v="CUST1200"/>
        <s v="CUST1201"/>
        <s v="CUST1202"/>
        <s v="CUST1203"/>
        <s v="CUST1204"/>
        <s v="CUST1205"/>
        <s v="CUST1206"/>
        <s v="CUST1207"/>
        <s v="CUST1208"/>
        <s v="CUST1209"/>
        <s v="CUST1210"/>
        <s v="CUST1211"/>
        <s v="CUST1212"/>
        <s v="CUST1213"/>
        <s v="CUST1214"/>
        <s v="CUST1215"/>
        <s v="CUST1216"/>
        <s v="CUST1217"/>
        <s v="CUST1218"/>
        <s v="CUST1219"/>
        <s v="CUST1220"/>
        <s v="CUST1221"/>
        <s v="CUST1222"/>
        <s v="CUST1223"/>
        <s v="CUST1224"/>
        <s v="CUST1225"/>
        <s v="CUST1226"/>
        <s v="CUST1227"/>
        <s v="CUST1228"/>
        <s v="CUST1229"/>
        <s v="CUST1230"/>
        <s v="CUST1231"/>
        <s v="CUST1232"/>
        <s v="CUST1233"/>
        <s v="CUST1234"/>
        <s v="CUST1235"/>
        <s v="CUST1236"/>
        <s v="CUST1237"/>
        <s v="CUST1238"/>
        <s v="CUST1239"/>
        <s v="CUST1240"/>
        <s v="CUST1241"/>
        <s v="CUST1242"/>
        <s v="CUST1243"/>
        <s v="CUST1244"/>
        <s v="CUST1245"/>
        <s v="CUST1246"/>
        <s v="CUST1247"/>
        <s v="CUST1248"/>
        <s v="CUST1249"/>
        <s v="CUST1250"/>
        <s v="CUST1251"/>
        <s v="CUST1252"/>
        <s v="CUST1253"/>
        <s v="CUST1254"/>
        <s v="CUST1255"/>
        <s v="CUST1256"/>
        <s v="CUST1257"/>
        <s v="CUST1258"/>
        <s v="CUST1259"/>
        <s v="CUST1260"/>
        <s v="CUST1261"/>
        <s v="CUST1262"/>
        <s v="CUST1263"/>
        <s v="CUST1264"/>
        <s v="CUST1265"/>
        <s v="CUST1266"/>
        <s v="CUST1267"/>
        <s v="CUST1268"/>
        <s v="CUST1269"/>
        <s v="CUST1270"/>
        <s v="CUST1271"/>
        <s v="CUST1272"/>
        <s v="CUST1273"/>
        <s v="CUST1274"/>
        <s v="CUST1275"/>
        <s v="CUST1276"/>
        <s v="CUST1277"/>
        <s v="CUST1278"/>
        <s v="CUST1279"/>
        <s v="CUST1280"/>
        <s v="CUST1281"/>
        <s v="CUST1282"/>
        <s v="CUST1283"/>
        <s v="CUST1284"/>
        <s v="CUST1285"/>
        <s v="CUST1286"/>
        <s v="CUST1287"/>
        <s v="CUST1288"/>
        <s v="CUST1289"/>
        <s v="CUST1290"/>
        <s v="CUST1291"/>
        <s v="CUST1292"/>
        <s v="CUST1293"/>
        <s v="CUST1294"/>
        <s v="CUST1295"/>
        <s v="CUST1296"/>
        <s v="CUST1297"/>
        <s v="CUST1298"/>
        <s v="CUST1299"/>
        <s v="CUST1300"/>
        <s v="CUST1301"/>
        <s v="CUST1302"/>
        <s v="CUST1303"/>
        <s v="CUST1304"/>
        <s v="CUST1305"/>
        <s v="CUST1306"/>
        <s v="CUST1307"/>
        <s v="CUST1308"/>
        <s v="CUST1309"/>
        <s v="CUST1310"/>
        <s v="CUST1311"/>
        <s v="CUST1312"/>
        <s v="CUST1313"/>
        <s v="CUST1314"/>
        <s v="CUST1315"/>
        <s v="CUST1316"/>
        <s v="CUST1317"/>
        <s v="CUST1318"/>
        <s v="CUST1319"/>
        <s v="CUST1320"/>
        <s v="CUST1321"/>
        <s v="CUST1322"/>
        <s v="CUST1323"/>
        <s v="CUST1324"/>
        <s v="CUST1325"/>
        <s v="CUST1326"/>
        <s v="CUST1327"/>
        <s v="CUST1328"/>
        <s v="CUST1329"/>
        <s v="CUST1330"/>
        <s v="CUST1331"/>
        <s v="CUST1332"/>
        <s v="CUST1333"/>
        <s v="CUST1334"/>
        <s v="CUST1335"/>
        <s v="CUST1336"/>
        <s v="CUST1337"/>
        <s v="CUST1338"/>
        <s v="CUST1339"/>
        <s v="CUST1340"/>
        <s v="CUST1341"/>
        <s v="CUST1342"/>
        <s v="CUST1343"/>
        <s v="CUST1344"/>
        <s v="CUST1345"/>
        <s v="CUST1346"/>
        <s v="CUST1347"/>
        <s v="CUST1348"/>
        <s v="CUST1349"/>
        <s v="CUST1350"/>
        <s v="CUST1351"/>
        <s v="CUST1352"/>
        <s v="CUST1353"/>
        <s v="CUST1354"/>
        <s v="CUST1355"/>
        <s v="CUST1356"/>
        <s v="CUST1357"/>
        <s v="CUST1358"/>
        <s v="CUST1359"/>
        <s v="CUST1360"/>
        <s v="CUST1361"/>
        <s v="CUST1362"/>
        <s v="CUST1363"/>
        <s v="CUST1364"/>
        <s v="CUST1365"/>
        <s v="CUST1366"/>
        <s v="CUST1367"/>
        <s v="CUST1368"/>
        <s v="CUST1369"/>
        <s v="CUST1370"/>
        <s v="CUST1371"/>
        <s v="CUST1372"/>
        <s v="CUST1373"/>
        <s v="CUST1374"/>
        <s v="CUST1375"/>
        <s v="CUST1376"/>
        <s v="CUST1377"/>
        <s v="CUST1378"/>
        <s v="CUST1379"/>
        <s v="CUST1380"/>
        <s v="CUST1381"/>
        <s v="CUST1382"/>
        <s v="CUST1383"/>
        <s v="CUST1384"/>
        <s v="CUST1385"/>
        <s v="CUST1386"/>
        <s v="CUST1387"/>
        <s v="CUST1388"/>
        <s v="CUST1389"/>
        <s v="CUST1390"/>
        <s v="CUST1391"/>
        <s v="CUST1392"/>
        <s v="CUST1393"/>
        <s v="CUST1394"/>
        <s v="CUST1395"/>
        <s v="CUST1396"/>
        <s v="CUST1397"/>
        <s v="CUST1398"/>
        <s v="CUST1399"/>
        <s v="CUST1400"/>
        <s v="CUST1401"/>
        <s v="CUST1402"/>
        <s v="CUST1403"/>
        <s v="CUST1404"/>
        <s v="CUST1405"/>
        <s v="CUST1406"/>
        <s v="CUST1407"/>
        <s v="CUST1408"/>
        <s v="CUST1409"/>
        <s v="CUST1410"/>
        <s v="CUST1411"/>
        <s v="CUST1412"/>
        <s v="CUST1413"/>
        <s v="CUST1414"/>
        <s v="CUST1415"/>
        <s v="CUST1416"/>
        <s v="CUST1417"/>
        <s v="CUST1418"/>
        <s v="CUST1419"/>
        <s v="CUST1420"/>
        <s v="CUST1421"/>
        <s v="CUST1422"/>
        <s v="CUST1423"/>
        <s v="CUST1424"/>
        <s v="CUST1425"/>
        <s v="CUST1426"/>
        <s v="CUST1427"/>
        <s v="CUST1428"/>
        <s v="CUST1429"/>
        <s v="CUST1430"/>
        <s v="CUST1431"/>
        <s v="CUST1432"/>
        <s v="CUST1433"/>
        <s v="CUST1434"/>
        <s v="CUST1435"/>
        <s v="CUST1436"/>
        <s v="CUST1437"/>
        <s v="CUST1438"/>
        <s v="CUST1439"/>
        <s v="CUST1440"/>
        <s v="CUST1441"/>
        <s v="CUST1442"/>
        <s v="CUST1443"/>
        <s v="CUST1444"/>
        <s v="CUST1445"/>
        <s v="CUST1446"/>
        <s v="CUST1447"/>
        <s v="CUST1448"/>
        <s v="CUST1449"/>
        <s v="CUST1450"/>
        <s v="CUST1451"/>
        <s v="CUST1452"/>
        <s v="CUST1453"/>
        <s v="CUST1454"/>
        <s v="CUST1455"/>
        <s v="CUST1456"/>
        <s v="CUST1457"/>
        <s v="CUST1458"/>
        <s v="CUST1459"/>
        <s v="CUST1460"/>
        <s v="CUST1461"/>
        <s v="CUST1462"/>
        <s v="CUST1463"/>
        <s v="CUST1464"/>
        <s v="CUST1465"/>
        <s v="CUST1466"/>
        <s v="CUST1467"/>
        <s v="CUST1468"/>
        <s v="CUST1469"/>
        <s v="CUST1470"/>
        <s v="CUST1471"/>
        <s v="CUST1472"/>
        <s v="CUST1473"/>
        <s v="CUST1474"/>
        <s v="CUST1475"/>
        <s v="CUST1476"/>
        <s v="CUST1477"/>
        <s v="CUST1478"/>
        <s v="CUST1479"/>
        <s v="CUST1480"/>
        <s v="CUST1481"/>
        <s v="CUST1482"/>
        <s v="CUST1483"/>
        <s v="CUST1484"/>
        <s v="CUST1485"/>
        <s v="CUST1486"/>
        <s v="CUST1487"/>
        <s v="CUST1488"/>
        <s v="CUST1489"/>
        <s v="CUST1490"/>
        <s v="CUST1491"/>
        <s v="CUST1492"/>
        <s v="CUST1493"/>
        <s v="CUST1494"/>
        <s v="CUST1495"/>
        <s v="CUST1496"/>
        <s v="CUST1497"/>
        <s v="CUST1498"/>
        <s v="CUST1499"/>
      </sharedItems>
    </cacheField>
    <cacheField name="Name" numFmtId="0">
      <sharedItems/>
    </cacheField>
    <cacheField name="Age" numFmtId="0">
      <sharedItems containsSemiMixedTypes="0" containsString="0" containsNumber="1" containsInteger="1" minValue="18" maxValue="64"/>
    </cacheField>
    <cacheField name="Gender" numFmtId="0">
      <sharedItems count="2">
        <s v="Male"/>
        <s v="Female"/>
      </sharedItems>
    </cacheField>
    <cacheField name="City" numFmtId="0">
      <sharedItems/>
    </cacheField>
    <cacheField name="State" numFmtId="0">
      <sharedItems count="50">
        <s v="North Carolina"/>
        <s v="North Dakota"/>
        <s v="Alabama"/>
        <s v="Ohio"/>
        <s v="California"/>
        <s v="Oregon"/>
        <s v="South Dakota"/>
        <s v="West Virginia"/>
        <s v="New Hampshire"/>
        <s v="Pennsylvania"/>
        <s v="New York"/>
        <s v="Kansas"/>
        <s v="Montana"/>
        <s v="Nebraska"/>
        <s v="Washington"/>
        <s v="Georgia"/>
        <s v="New Jersey"/>
        <s v="Delaware"/>
        <s v="Oklahoma"/>
        <s v="Hawaii"/>
        <s v="Idaho"/>
        <s v="Missouri"/>
        <s v="Utah"/>
        <s v="Arizona"/>
        <s v="Maryland"/>
        <s v="Michigan"/>
        <s v="Alaska"/>
        <s v="Connecticut"/>
        <s v="Vermont"/>
        <s v="Nevada"/>
        <s v="Illinois"/>
        <s v="Minnesota"/>
        <s v="Rhode Island"/>
        <s v="New Mexico"/>
        <s v="Tennessee"/>
        <s v="Florida"/>
        <s v="Indiana"/>
        <s v="Iowa"/>
        <s v="Colorado"/>
        <s v="Virginia"/>
        <s v="Arkansas"/>
        <s v="Mississippi"/>
        <s v="South Carolina"/>
        <s v="Wisconsin"/>
        <s v="Louisiana"/>
        <s v="Texas"/>
        <s v="Maine"/>
        <s v="Kentucky"/>
        <s v="Massachusetts"/>
        <s v="Wyoming"/>
      </sharedItems>
    </cacheField>
    <cacheField name="Country" numFmtId="0">
      <sharedItems/>
    </cacheField>
    <cacheField name="Loyalty_Level" numFmtId="0">
      <sharedItems count="5">
        <s v="unknown"/>
        <s v="Platinum"/>
        <s v="Bronze"/>
        <s v="Silver"/>
        <s v="Go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39.305760995368" createdVersion="8" refreshedVersion="8" minRefreshableVersion="3" recordCount="2000" xr:uid="{A239CEE2-74D8-498F-9C43-80214D2E6418}">
  <cacheSource type="worksheet">
    <worksheetSource name="Table8_16"/>
  </cacheSource>
  <cacheFields count="31">
    <cacheField name="Sales_ID" numFmtId="0">
      <sharedItems/>
    </cacheField>
    <cacheField name="Order_Date" numFmtId="14">
      <sharedItems containsSemiMixedTypes="0" containsNonDate="0" containsDate="1" containsString="0" minDate="2023-10-14T00:00:00" maxDate="2025-10-14T00:00:00" count="683">
        <d v="2024-07-07T00:00:00"/>
        <d v="2023-12-25T00:00:00"/>
        <d v="2024-06-03T00:00:00"/>
        <d v="2023-11-29T00:00:00"/>
        <d v="2024-01-06T00:00:00"/>
        <d v="2024-07-26T00:00:00"/>
        <d v="2025-07-12T00:00:00"/>
        <d v="2023-11-18T00:00:00"/>
        <d v="2025-05-04T00:00:00"/>
        <d v="2025-07-31T00:00:00"/>
        <d v="2024-02-13T00:00:00"/>
        <d v="2025-05-24T00:00:00"/>
        <d v="2024-08-24T00:00:00"/>
        <d v="2025-08-06T00:00:00"/>
        <d v="2025-06-21T00:00:00"/>
        <d v="2024-12-10T00:00:00"/>
        <d v="2025-09-13T00:00:00"/>
        <d v="2024-12-11T00:00:00"/>
        <d v="2024-08-13T00:00:00"/>
        <d v="2024-03-18T00:00:00"/>
        <d v="2025-07-05T00:00:00"/>
        <d v="2024-06-04T00:00:00"/>
        <d v="2024-04-12T00:00:00"/>
        <d v="2024-06-23T00:00:00"/>
        <d v="2025-09-08T00:00:00"/>
        <d v="2024-09-17T00:00:00"/>
        <d v="2024-01-03T00:00:00"/>
        <d v="2025-02-22T00:00:00"/>
        <d v="2025-09-23T00:00:00"/>
        <d v="2024-01-11T00:00:00"/>
        <d v="2023-10-18T00:00:00"/>
        <d v="2024-10-28T00:00:00"/>
        <d v="2024-11-01T00:00:00"/>
        <d v="2024-11-24T00:00:00"/>
        <d v="2023-10-16T00:00:00"/>
        <d v="2025-08-09T00:00:00"/>
        <d v="2024-12-09T00:00:00"/>
        <d v="2024-02-07T00:00:00"/>
        <d v="2024-03-27T00:00:00"/>
        <d v="2023-12-04T00:00:00"/>
        <d v="2024-07-13T00:00:00"/>
        <d v="2023-11-11T00:00:00"/>
        <d v="2024-12-23T00:00:00"/>
        <d v="2025-01-20T00:00:00"/>
        <d v="2024-09-03T00:00:00"/>
        <d v="2024-11-10T00:00:00"/>
        <d v="2024-10-05T00:00:00"/>
        <d v="2023-10-19T00:00:00"/>
        <d v="2024-11-11T00:00:00"/>
        <d v="2023-12-31T00:00:00"/>
        <d v="2025-02-01T00:00:00"/>
        <d v="2025-08-25T00:00:00"/>
        <d v="2025-02-18T00:00:00"/>
        <d v="2024-10-24T00:00:00"/>
        <d v="2023-12-22T00:00:00"/>
        <d v="2024-06-19T00:00:00"/>
        <d v="2024-12-07T00:00:00"/>
        <d v="2023-11-27T00:00:00"/>
        <d v="2025-07-16T00:00:00"/>
        <d v="2025-02-28T00:00:00"/>
        <d v="2024-08-11T00:00:00"/>
        <d v="2025-09-27T00:00:00"/>
        <d v="2025-09-14T00:00:00"/>
        <d v="2023-12-30T00:00:00"/>
        <d v="2023-10-14T00:00:00"/>
        <d v="2023-11-25T00:00:00"/>
        <d v="2023-12-10T00:00:00"/>
        <d v="2025-08-28T00:00:00"/>
        <d v="2025-07-11T00:00:00"/>
        <d v="2025-08-20T00:00:00"/>
        <d v="2024-08-29T00:00:00"/>
        <d v="2024-11-30T00:00:00"/>
        <d v="2025-10-12T00:00:00"/>
        <d v="2024-07-27T00:00:00"/>
        <d v="2025-05-23T00:00:00"/>
        <d v="2024-11-13T00:00:00"/>
        <d v="2023-12-08T00:00:00"/>
        <d v="2025-08-16T00:00:00"/>
        <d v="2024-11-20T00:00:00"/>
        <d v="2024-08-14T00:00:00"/>
        <d v="2024-05-15T00:00:00"/>
        <d v="2024-09-10T00:00:00"/>
        <d v="2025-04-08T00:00:00"/>
        <d v="2024-10-23T00:00:00"/>
        <d v="2025-07-10T00:00:00"/>
        <d v="2024-10-12T00:00:00"/>
        <d v="2024-01-21T00:00:00"/>
        <d v="2024-02-28T00:00:00"/>
        <d v="2024-12-31T00:00:00"/>
        <d v="2024-08-26T00:00:00"/>
        <d v="2024-09-21T00:00:00"/>
        <d v="2024-08-19T00:00:00"/>
        <d v="2024-10-22T00:00:00"/>
        <d v="2024-10-15T00:00:00"/>
        <d v="2024-07-06T00:00:00"/>
        <d v="2024-06-10T00:00:00"/>
        <d v="2025-09-07T00:00:00"/>
        <d v="2024-02-08T00:00:00"/>
        <d v="2023-10-15T00:00:00"/>
        <d v="2025-08-22T00:00:00"/>
        <d v="2024-02-01T00:00:00"/>
        <d v="2025-05-08T00:00:00"/>
        <d v="2025-03-22T00:00:00"/>
        <d v="2025-07-13T00:00:00"/>
        <d v="2025-05-21T00:00:00"/>
        <d v="2025-02-17T00:00:00"/>
        <d v="2024-05-01T00:00:00"/>
        <d v="2024-07-09T00:00:00"/>
        <d v="2025-09-25T00:00:00"/>
        <d v="2024-05-08T00:00:00"/>
        <d v="2024-09-19T00:00:00"/>
        <d v="2024-04-23T00:00:00"/>
        <d v="2024-07-30T00:00:00"/>
        <d v="2023-12-14T00:00:00"/>
        <d v="2024-09-23T00:00:00"/>
        <d v="2025-08-17T00:00:00"/>
        <d v="2025-01-17T00:00:00"/>
        <d v="2025-04-30T00:00:00"/>
        <d v="2024-11-02T00:00:00"/>
        <d v="2025-08-15T00:00:00"/>
        <d v="2025-09-16T00:00:00"/>
        <d v="2024-02-25T00:00:00"/>
        <d v="2025-03-07T00:00:00"/>
        <d v="2024-07-22T00:00:00"/>
        <d v="2024-06-01T00:00:00"/>
        <d v="2025-01-05T00:00:00"/>
        <d v="2025-09-10T00:00:00"/>
        <d v="2025-06-19T00:00:00"/>
        <d v="2024-09-09T00:00:00"/>
        <d v="2025-04-04T00:00:00"/>
        <d v="2024-04-10T00:00:00"/>
        <d v="2025-04-09T00:00:00"/>
        <d v="2025-03-02T00:00:00"/>
        <d v="2024-10-08T00:00:00"/>
        <d v="2024-06-05T00:00:00"/>
        <d v="2024-08-18T00:00:00"/>
        <d v="2024-11-21T00:00:00"/>
        <d v="2024-07-29T00:00:00"/>
        <d v="2024-05-21T00:00:00"/>
        <d v="2024-10-29T00:00:00"/>
        <d v="2024-10-14T00:00:00"/>
        <d v="2024-11-17T00:00:00"/>
        <d v="2025-03-29T00:00:00"/>
        <d v="2024-07-21T00:00:00"/>
        <d v="2025-08-14T00:00:00"/>
        <d v="2024-11-05T00:00:00"/>
        <d v="2024-06-11T00:00:00"/>
        <d v="2025-09-18T00:00:00"/>
        <d v="2025-03-13T00:00:00"/>
        <d v="2023-12-16T00:00:00"/>
        <d v="2024-05-06T00:00:00"/>
        <d v="2024-08-04T00:00:00"/>
        <d v="2023-12-09T00:00:00"/>
        <d v="2025-07-28T00:00:00"/>
        <d v="2024-01-22T00:00:00"/>
        <d v="2024-04-08T00:00:00"/>
        <d v="2025-05-18T00:00:00"/>
        <d v="2023-12-07T00:00:00"/>
        <d v="2024-01-23T00:00:00"/>
        <d v="2024-12-15T00:00:00"/>
        <d v="2024-03-20T00:00:00"/>
        <d v="2025-01-13T00:00:00"/>
        <d v="2025-06-04T00:00:00"/>
        <d v="2023-11-05T00:00:00"/>
        <d v="2025-04-06T00:00:00"/>
        <d v="2025-01-29T00:00:00"/>
        <d v="2024-03-03T00:00:00"/>
        <d v="2024-11-04T00:00:00"/>
        <d v="2024-04-29T00:00:00"/>
        <d v="2025-04-28T00:00:00"/>
        <d v="2024-06-16T00:00:00"/>
        <d v="2025-04-16T00:00:00"/>
        <d v="2024-11-22T00:00:00"/>
        <d v="2025-09-04T00:00:00"/>
        <d v="2023-10-28T00:00:00"/>
        <d v="2024-12-20T00:00:00"/>
        <d v="2025-03-09T00:00:00"/>
        <d v="2025-03-26T00:00:00"/>
        <d v="2025-04-03T00:00:00"/>
        <d v="2024-02-05T00:00:00"/>
        <d v="2024-06-22T00:00:00"/>
        <d v="2024-06-02T00:00:00"/>
        <d v="2024-12-14T00:00:00"/>
        <d v="2023-10-25T00:00:00"/>
        <d v="2024-07-24T00:00:00"/>
        <d v="2025-05-30T00:00:00"/>
        <d v="2025-10-13T00:00:00"/>
        <d v="2024-03-05T00:00:00"/>
        <d v="2023-10-20T00:00:00"/>
        <d v="2023-10-26T00:00:00"/>
        <d v="2025-04-07T00:00:00"/>
        <d v="2024-03-10T00:00:00"/>
        <d v="2025-09-15T00:00:00"/>
        <d v="2025-01-09T00:00:00"/>
        <d v="2024-04-24T00:00:00"/>
        <d v="2023-12-24T00:00:00"/>
        <d v="2024-02-26T00:00:00"/>
        <d v="2025-01-19T00:00:00"/>
        <d v="2025-07-25T00:00:00"/>
        <d v="2024-04-27T00:00:00"/>
        <d v="2025-08-11T00:00:00"/>
        <d v="2025-03-15T00:00:00"/>
        <d v="2025-01-14T00:00:00"/>
        <d v="2025-06-01T00:00:00"/>
        <d v="2024-09-24T00:00:00"/>
        <d v="2023-11-23T00:00:00"/>
        <d v="2025-07-23T00:00:00"/>
        <d v="2025-09-17T00:00:00"/>
        <d v="2025-05-03T00:00:00"/>
        <d v="2024-02-27T00:00:00"/>
        <d v="2025-07-08T00:00:00"/>
        <d v="2025-04-21T00:00:00"/>
        <d v="2024-08-09T00:00:00"/>
        <d v="2025-08-07T00:00:00"/>
        <d v="2024-02-16T00:00:00"/>
        <d v="2025-03-30T00:00:00"/>
        <d v="2025-03-01T00:00:00"/>
        <d v="2024-01-09T00:00:00"/>
        <d v="2025-04-26T00:00:00"/>
        <d v="2025-02-25T00:00:00"/>
        <d v="2025-06-18T00:00:00"/>
        <d v="2024-12-22T00:00:00"/>
        <d v="2025-06-28T00:00:00"/>
        <d v="2024-05-25T00:00:00"/>
        <d v="2024-09-20T00:00:00"/>
        <d v="2025-05-26T00:00:00"/>
        <d v="2025-03-19T00:00:00"/>
        <d v="2025-02-05T00:00:00"/>
        <d v="2025-01-10T00:00:00"/>
        <d v="2024-01-25T00:00:00"/>
        <d v="2025-10-02T00:00:00"/>
        <d v="2024-07-10T00:00:00"/>
        <d v="2025-01-04T00:00:00"/>
        <d v="2025-07-30T00:00:00"/>
        <d v="2025-04-10T00:00:00"/>
        <d v="2024-07-02T00:00:00"/>
        <d v="2024-12-13T00:00:00"/>
        <d v="2025-03-05T00:00:00"/>
        <d v="2024-01-17T00:00:00"/>
        <d v="2024-04-04T00:00:00"/>
        <d v="2024-05-26T00:00:00"/>
        <d v="2025-07-18T00:00:00"/>
        <d v="2024-07-12T00:00:00"/>
        <d v="2024-12-28T00:00:00"/>
        <d v="2024-05-22T00:00:00"/>
        <d v="2025-08-02T00:00:00"/>
        <d v="2024-10-18T00:00:00"/>
        <d v="2024-10-31T00:00:00"/>
        <d v="2024-11-28T00:00:00"/>
        <d v="2025-06-05T00:00:00"/>
        <d v="2024-11-19T00:00:00"/>
        <d v="2024-05-19T00:00:00"/>
        <d v="2025-01-22T00:00:00"/>
        <d v="2025-07-04T00:00:00"/>
        <d v="2025-05-19T00:00:00"/>
        <d v="2024-07-31T00:00:00"/>
        <d v="2024-11-15T00:00:00"/>
        <d v="2024-04-07T00:00:00"/>
        <d v="2024-02-17T00:00:00"/>
        <d v="2024-05-23T00:00:00"/>
        <d v="2025-06-15T00:00:00"/>
        <d v="2025-01-06T00:00:00"/>
        <d v="2025-08-10T00:00:00"/>
        <d v="2025-07-02T00:00:00"/>
        <d v="2024-03-29T00:00:00"/>
        <d v="2025-01-15T00:00:00"/>
        <d v="2024-04-25T00:00:00"/>
        <d v="2025-04-17T00:00:00"/>
        <d v="2025-09-24T00:00:00"/>
        <d v="2023-11-10T00:00:00"/>
        <d v="2024-07-05T00:00:00"/>
        <d v="2025-08-21T00:00:00"/>
        <d v="2025-06-07T00:00:00"/>
        <d v="2024-01-18T00:00:00"/>
        <d v="2024-08-15T00:00:00"/>
        <d v="2025-09-21T00:00:00"/>
        <d v="2024-01-12T00:00:00"/>
        <d v="2025-03-11T00:00:00"/>
        <d v="2024-09-22T00:00:00"/>
        <d v="2024-11-27T00:00:00"/>
        <d v="2025-10-10T00:00:00"/>
        <d v="2024-09-06T00:00:00"/>
        <d v="2024-07-16T00:00:00"/>
        <d v="2025-04-01T00:00:00"/>
        <d v="2024-11-25T00:00:00"/>
        <d v="2024-11-07T00:00:00"/>
        <d v="2024-07-28T00:00:00"/>
        <d v="2024-04-16T00:00:00"/>
        <d v="2024-01-13T00:00:00"/>
        <d v="2024-01-08T00:00:00"/>
        <d v="2024-09-29T00:00:00"/>
        <d v="2024-11-14T00:00:00"/>
        <d v="2025-02-24T00:00:00"/>
        <d v="2024-06-26T00:00:00"/>
        <d v="2025-02-23T00:00:00"/>
        <d v="2025-03-17T00:00:00"/>
        <d v="2024-08-16T00:00:00"/>
        <d v="2024-03-22T00:00:00"/>
        <d v="2025-01-31T00:00:00"/>
        <d v="2025-03-28T00:00:00"/>
        <d v="2024-08-31T00:00:00"/>
        <d v="2023-12-15T00:00:00"/>
        <d v="2024-01-31T00:00:00"/>
        <d v="2023-12-06T00:00:00"/>
        <d v="2025-08-23T00:00:00"/>
        <d v="2023-11-03T00:00:00"/>
        <d v="2025-05-12T00:00:00"/>
        <d v="2024-09-26T00:00:00"/>
        <d v="2025-09-29T00:00:00"/>
        <d v="2025-07-06T00:00:00"/>
        <d v="2025-06-09T00:00:00"/>
        <d v="2024-10-11T00:00:00"/>
        <d v="2024-12-02T00:00:00"/>
        <d v="2023-11-14T00:00:00"/>
        <d v="2024-02-14T00:00:00"/>
        <d v="2025-06-29T00:00:00"/>
        <d v="2024-02-09T00:00:00"/>
        <d v="2025-06-16T00:00:00"/>
        <d v="2025-09-09T00:00:00"/>
        <d v="2025-07-15T00:00:00"/>
        <d v="2023-10-21T00:00:00"/>
        <d v="2025-07-22T00:00:00"/>
        <d v="2025-02-11T00:00:00"/>
        <d v="2025-06-03T00:00:00"/>
        <d v="2025-03-20T00:00:00"/>
        <d v="2024-06-17T00:00:00"/>
        <d v="2025-02-21T00:00:00"/>
        <d v="2024-09-16T00:00:00"/>
        <d v="2025-10-09T00:00:00"/>
        <d v="2024-09-18T00:00:00"/>
        <d v="2025-05-29T00:00:00"/>
        <d v="2024-01-20T00:00:00"/>
        <d v="2025-09-06T00:00:00"/>
        <d v="2024-08-23T00:00:00"/>
        <d v="2024-01-24T00:00:00"/>
        <d v="2023-12-19T00:00:00"/>
        <d v="2023-11-22T00:00:00"/>
        <d v="2025-10-08T00:00:00"/>
        <d v="2024-09-30T00:00:00"/>
        <d v="2024-11-18T00:00:00"/>
        <d v="2025-09-12T00:00:00"/>
        <d v="2024-10-26T00:00:00"/>
        <d v="2025-07-26T00:00:00"/>
        <d v="2025-05-20T00:00:00"/>
        <d v="2024-03-13T00:00:00"/>
        <d v="2025-02-12T00:00:00"/>
        <d v="2024-10-09T00:00:00"/>
        <d v="2025-09-19T00:00:00"/>
        <d v="2024-02-11T00:00:00"/>
        <d v="2025-03-10T00:00:00"/>
        <d v="2024-12-18T00:00:00"/>
        <d v="2024-12-06T00:00:00"/>
        <d v="2024-10-03T00:00:00"/>
        <d v="2023-11-08T00:00:00"/>
        <d v="2023-12-20T00:00:00"/>
        <d v="2025-09-11T00:00:00"/>
        <d v="2024-12-01T00:00:00"/>
        <d v="2025-08-30T00:00:00"/>
        <d v="2024-01-15T00:00:00"/>
        <d v="2025-04-25T00:00:00"/>
        <d v="2024-02-24T00:00:00"/>
        <d v="2024-12-30T00:00:00"/>
        <d v="2025-04-15T00:00:00"/>
        <d v="2023-12-26T00:00:00"/>
        <d v="2024-03-21T00:00:00"/>
        <d v="2023-10-30T00:00:00"/>
        <d v="2025-04-19T00:00:00"/>
        <d v="2025-04-27T00:00:00"/>
        <d v="2024-10-04T00:00:00"/>
        <d v="2024-03-11T00:00:00"/>
        <d v="2024-06-14T00:00:00"/>
        <d v="2025-08-26T00:00:00"/>
        <d v="2024-10-13T00:00:00"/>
        <d v="2025-02-09T00:00:00"/>
        <d v="2023-12-21T00:00:00"/>
        <d v="2025-07-17T00:00:00"/>
        <d v="2025-05-16T00:00:00"/>
        <d v="2025-08-12T00:00:00"/>
        <d v="2023-11-21T00:00:00"/>
        <d v="2025-02-07T00:00:00"/>
        <d v="2023-12-27T00:00:00"/>
        <d v="2024-01-04T00:00:00"/>
        <d v="2023-11-30T00:00:00"/>
        <d v="2023-10-23T00:00:00"/>
        <d v="2025-06-14T00:00:00"/>
        <d v="2025-04-05T00:00:00"/>
        <d v="2023-11-26T00:00:00"/>
        <d v="2024-02-04T00:00:00"/>
        <d v="2025-02-27T00:00:00"/>
        <d v="2023-10-24T00:00:00"/>
        <d v="2024-08-03T00:00:00"/>
        <d v="2025-05-27T00:00:00"/>
        <d v="2024-11-06T00:00:00"/>
        <d v="2024-04-02T00:00:00"/>
        <d v="2023-11-19T00:00:00"/>
        <d v="2023-12-23T00:00:00"/>
        <d v="2024-03-02T00:00:00"/>
        <d v="2024-10-27T00:00:00"/>
        <d v="2024-03-09T00:00:00"/>
        <d v="2023-12-13T00:00:00"/>
        <d v="2023-11-20T00:00:00"/>
        <d v="2024-09-04T00:00:00"/>
        <d v="2025-06-02T00:00:00"/>
        <d v="2024-03-06T00:00:00"/>
        <d v="2025-02-14T00:00:00"/>
        <d v="2024-01-27T00:00:00"/>
        <d v="2025-04-22T00:00:00"/>
        <d v="2025-04-18T00:00:00"/>
        <d v="2024-03-31T00:00:00"/>
        <d v="2023-11-06T00:00:00"/>
        <d v="2024-04-19T00:00:00"/>
        <d v="2024-03-28T00:00:00"/>
        <d v="2024-07-17T00:00:00"/>
        <d v="2024-12-26T00:00:00"/>
        <d v="2024-08-20T00:00:00"/>
        <d v="2024-08-30T00:00:00"/>
        <d v="2025-08-13T00:00:00"/>
        <d v="2024-05-09T00:00:00"/>
        <d v="2024-11-12T00:00:00"/>
        <d v="2024-09-12T00:00:00"/>
        <d v="2025-05-15T00:00:00"/>
        <d v="2024-11-09T00:00:00"/>
        <d v="2024-12-16T00:00:00"/>
        <d v="2024-10-07T00:00:00"/>
        <d v="2024-10-25T00:00:00"/>
        <d v="2024-03-14T00:00:00"/>
        <d v="2024-10-21T00:00:00"/>
        <d v="2024-02-12T00:00:00"/>
        <d v="2025-05-01T00:00:00"/>
        <d v="2024-08-27T00:00:00"/>
        <d v="2024-02-10T00:00:00"/>
        <d v="2024-02-22T00:00:00"/>
        <d v="2024-04-06T00:00:00"/>
        <d v="2024-04-15T00:00:00"/>
        <d v="2024-12-03T00:00:00"/>
        <d v="2025-01-16T00:00:00"/>
        <d v="2024-10-16T00:00:00"/>
        <d v="2025-02-13T00:00:00"/>
        <d v="2024-08-06T00:00:00"/>
        <d v="2025-01-08T00:00:00"/>
        <d v="2025-07-21T00:00:00"/>
        <d v="2024-06-13T00:00:00"/>
        <d v="2024-01-01T00:00:00"/>
        <d v="2023-12-18T00:00:00"/>
        <d v="2023-11-02T00:00:00"/>
        <d v="2024-01-10T00:00:00"/>
        <d v="2025-07-19T00:00:00"/>
        <d v="2024-12-24T00:00:00"/>
        <d v="2025-06-24T00:00:00"/>
        <d v="2024-05-17T00:00:00"/>
        <d v="2024-11-29T00:00:00"/>
        <d v="2025-04-13T00:00:00"/>
        <d v="2024-07-01T00:00:00"/>
        <d v="2023-12-03T00:00:00"/>
        <d v="2025-05-06T00:00:00"/>
        <d v="2024-08-22T00:00:00"/>
        <d v="2025-01-30T00:00:00"/>
        <d v="2025-03-31T00:00:00"/>
        <d v="2025-10-11T00:00:00"/>
        <d v="2025-03-24T00:00:00"/>
        <d v="2024-09-11T00:00:00"/>
        <d v="2025-05-09T00:00:00"/>
        <d v="2024-06-27T00:00:00"/>
        <d v="2023-11-13T00:00:00"/>
        <d v="2024-02-19T00:00:00"/>
        <d v="2025-09-02T00:00:00"/>
        <d v="2023-11-24T00:00:00"/>
        <d v="2025-01-26T00:00:00"/>
        <d v="2025-06-13T00:00:00"/>
        <d v="2024-06-29T00:00:00"/>
        <d v="2024-06-08T00:00:00"/>
        <d v="2024-07-04T00:00:00"/>
        <d v="2025-04-12T00:00:00"/>
        <d v="2025-05-17T00:00:00"/>
        <d v="2024-02-03T00:00:00"/>
        <d v="2024-01-29T00:00:00"/>
        <d v="2025-08-01T00:00:00"/>
        <d v="2023-12-17T00:00:00"/>
        <d v="2025-03-25T00:00:00"/>
        <d v="2024-05-02T00:00:00"/>
        <d v="2025-03-18T00:00:00"/>
        <d v="2024-02-18T00:00:00"/>
        <d v="2024-01-16T00:00:00"/>
        <d v="2025-10-03T00:00:00"/>
        <d v="2025-07-03T00:00:00"/>
        <d v="2025-08-08T00:00:00"/>
        <d v="2024-08-28T00:00:00"/>
        <d v="2025-02-10T00:00:00"/>
        <d v="2024-09-13T00:00:00"/>
        <d v="2024-01-19T00:00:00"/>
        <d v="2024-03-25T00:00:00"/>
        <d v="2025-03-12T00:00:00"/>
        <d v="2024-08-21T00:00:00"/>
        <d v="2023-12-05T00:00:00"/>
        <d v="2025-10-06T00:00:00"/>
        <d v="2023-11-12T00:00:00"/>
        <d v="2025-01-21T00:00:00"/>
        <d v="2024-07-11T00:00:00"/>
        <d v="2025-08-04T00:00:00"/>
        <d v="2025-08-05T00:00:00"/>
        <d v="2024-11-23T00:00:00"/>
        <d v="2025-02-03T00:00:00"/>
        <d v="2024-04-30T00:00:00"/>
        <d v="2025-04-20T00:00:00"/>
        <d v="2024-05-16T00:00:00"/>
        <d v="2025-04-23T00:00:00"/>
        <d v="2024-10-06T00:00:00"/>
        <d v="2024-12-27T00:00:00"/>
        <d v="2024-07-20T00:00:00"/>
        <d v="2024-10-10T00:00:00"/>
        <d v="2025-01-03T00:00:00"/>
        <d v="2024-04-13T00:00:00"/>
        <d v="2025-03-08T00:00:00"/>
        <d v="2025-04-02T00:00:00"/>
        <d v="2023-11-17T00:00:00"/>
        <d v="2025-02-08T00:00:00"/>
        <d v="2025-09-30T00:00:00"/>
        <d v="2025-05-07T00:00:00"/>
        <d v="2025-05-22T00:00:00"/>
        <d v="2023-12-28T00:00:00"/>
        <d v="2024-12-04T00:00:00"/>
        <d v="2024-06-28T00:00:00"/>
        <d v="2024-05-29T00:00:00"/>
        <d v="2024-04-14T00:00:00"/>
        <d v="2024-01-26T00:00:00"/>
        <d v="2024-09-08T00:00:00"/>
        <d v="2024-10-30T00:00:00"/>
        <d v="2025-02-02T00:00:00"/>
        <d v="2024-10-02T00:00:00"/>
        <d v="2024-05-03T00:00:00"/>
        <d v="2024-02-21T00:00:00"/>
        <d v="2024-04-17T00:00:00"/>
        <d v="2024-03-26T00:00:00"/>
        <d v="2025-04-14T00:00:00"/>
        <d v="2025-08-24T00:00:00"/>
        <d v="2025-01-25T00:00:00"/>
        <d v="2025-03-14T00:00:00"/>
        <d v="2025-03-21T00:00:00"/>
        <d v="2025-04-24T00:00:00"/>
        <d v="2023-12-12T00:00:00"/>
        <d v="2024-07-08T00:00:00"/>
        <d v="2023-10-29T00:00:00"/>
        <d v="2024-05-20T00:00:00"/>
        <d v="2025-04-11T00:00:00"/>
        <d v="2025-02-06T00:00:00"/>
        <d v="2025-09-26T00:00:00"/>
        <d v="2025-05-28T00:00:00"/>
        <d v="2025-04-29T00:00:00"/>
        <d v="2024-10-01T00:00:00"/>
        <d v="2024-09-07T00:00:00"/>
        <d v="2025-06-26T00:00:00"/>
        <d v="2025-01-24T00:00:00"/>
        <d v="2024-06-18T00:00:00"/>
        <d v="2025-07-07T00:00:00"/>
        <d v="2025-03-04T00:00:00"/>
        <d v="2024-05-10T00:00:00"/>
        <d v="2024-02-15T00:00:00"/>
        <d v="2024-05-12T00:00:00"/>
        <d v="2025-03-03T00:00:00"/>
        <d v="2025-05-02T00:00:00"/>
        <d v="2024-04-18T00:00:00"/>
        <d v="2025-06-10T00:00:00"/>
        <d v="2024-04-03T00:00:00"/>
        <d v="2025-02-16T00:00:00"/>
        <d v="2024-03-19T00:00:00"/>
        <d v="2023-11-09T00:00:00"/>
        <d v="2025-07-29T00:00:00"/>
        <d v="2025-06-08T00:00:00"/>
        <d v="2024-12-05T00:00:00"/>
        <d v="2024-06-25T00:00:00"/>
        <d v="2024-04-05T00:00:00"/>
        <d v="2025-08-19T00:00:00"/>
        <d v="2025-05-14T00:00:00"/>
        <d v="2023-12-11T00:00:00"/>
        <d v="2024-08-05T00:00:00"/>
        <d v="2024-08-08T00:00:00"/>
        <d v="2024-12-21T00:00:00"/>
        <d v="2024-05-31T00:00:00"/>
        <d v="2025-03-06T00:00:00"/>
        <d v="2024-05-04T00:00:00"/>
        <d v="2024-03-01T00:00:00"/>
        <d v="2024-03-16T00:00:00"/>
        <d v="2024-08-02T00:00:00"/>
        <d v="2024-09-14T00:00:00"/>
        <d v="2025-08-31T00:00:00"/>
        <d v="2024-01-30T00:00:00"/>
        <d v="2024-08-01T00:00:00"/>
        <d v="2024-11-26T00:00:00"/>
        <d v="2025-01-27T00:00:00"/>
        <d v="2025-07-24T00:00:00"/>
        <d v="2024-09-25T00:00:00"/>
        <d v="2025-09-05T00:00:00"/>
        <d v="2023-10-17T00:00:00"/>
        <d v="2024-02-23T00:00:00"/>
        <d v="2025-02-04T00:00:00"/>
        <d v="2025-01-12T00:00:00"/>
        <d v="2024-06-24T00:00:00"/>
        <d v="2025-07-09T00:00:00"/>
        <d v="2024-04-20T00:00:00"/>
        <d v="2024-07-15T00:00:00"/>
        <d v="2024-07-18T00:00:00"/>
        <d v="2024-05-14T00:00:00"/>
        <d v="2023-11-01T00:00:00"/>
        <d v="2025-03-23T00:00:00"/>
        <d v="2024-02-06T00:00:00"/>
        <d v="2025-05-10T00:00:00"/>
        <d v="2024-12-19T00:00:00"/>
        <d v="2024-09-02T00:00:00"/>
        <d v="2023-10-22T00:00:00"/>
        <d v="2024-12-25T00:00:00"/>
        <d v="2023-11-04T00:00:00"/>
        <d v="2025-06-30T00:00:00"/>
        <d v="2025-05-11T00:00:00"/>
        <d v="2024-04-01T00:00:00"/>
        <d v="2024-07-25T00:00:00"/>
        <d v="2023-12-01T00:00:00"/>
        <d v="2025-01-02T00:00:00"/>
        <d v="2024-08-25T00:00:00"/>
        <d v="2025-08-03T00:00:00"/>
        <d v="2023-11-28T00:00:00"/>
        <d v="2025-07-20T00:00:00"/>
        <d v="2024-03-23T00:00:00"/>
        <d v="2024-12-29T00:00:00"/>
        <d v="2024-03-17T00:00:00"/>
        <d v="2024-06-15T00:00:00"/>
        <d v="2024-12-12T00:00:00"/>
        <d v="2024-02-29T00:00:00"/>
        <d v="2024-01-05T00:00:00"/>
        <d v="2024-06-30T00:00:00"/>
        <d v="2025-01-07T00:00:00"/>
        <d v="2025-06-22T00:00:00"/>
        <d v="2025-06-06T00:00:00"/>
        <d v="2024-01-14T00:00:00"/>
        <d v="2024-08-12T00:00:00"/>
        <d v="2024-03-24T00:00:00"/>
        <d v="2024-06-06T00:00:00"/>
        <d v="2023-10-31T00:00:00"/>
        <d v="2025-09-22T00:00:00"/>
        <d v="2025-01-01T00:00:00"/>
        <d v="2025-09-28T00:00:00"/>
        <d v="2025-07-01T00:00:00"/>
        <d v="2025-06-11T00:00:00"/>
        <d v="2025-10-04T00:00:00"/>
        <d v="2024-10-17T00:00:00"/>
        <d v="2024-06-09T00:00:00"/>
        <d v="2024-11-16T00:00:00"/>
        <d v="2025-01-11T00:00:00"/>
        <d v="2024-07-23T00:00:00"/>
        <d v="2024-03-04T00:00:00"/>
        <d v="2025-08-18T00:00:00"/>
        <d v="2024-08-07T00:00:00"/>
        <d v="2024-05-18T00:00:00"/>
        <d v="2025-02-20T00:00:00"/>
        <d v="2023-11-07T00:00:00"/>
        <d v="2024-05-28T00:00:00"/>
        <d v="2024-01-02T00:00:00"/>
        <d v="2025-05-13T00:00:00"/>
        <d v="2024-03-12T00:00:00"/>
        <d v="2024-09-01T00:00:00"/>
        <d v="2025-01-18T00:00:00"/>
        <d v="2024-08-17T00:00:00"/>
        <d v="2024-07-19T00:00:00"/>
        <d v="2025-01-28T00:00:00"/>
        <d v="2024-09-27T00:00:00"/>
        <d v="2024-05-13T00:00:00"/>
        <d v="2025-08-29T00:00:00"/>
        <d v="2024-07-14T00:00:00"/>
        <d v="2024-01-28T00:00:00"/>
        <d v="2025-06-23T00:00:00"/>
        <d v="2024-03-08T00:00:00"/>
        <d v="2024-06-12T00:00:00"/>
        <d v="2023-12-29T00:00:00"/>
        <d v="2025-10-05T00:00:00"/>
        <d v="2025-09-03T00:00:00"/>
        <d v="2024-04-26T00:00:00"/>
        <d v="2024-10-19T00:00:00"/>
        <d v="2024-04-22T00:00:00"/>
        <d v="2024-05-11T00:00:00"/>
        <d v="2024-08-10T00:00:00"/>
        <d v="2025-02-26T00:00:00"/>
        <d v="2025-06-17T00:00:00"/>
        <d v="2024-09-28T00:00:00"/>
        <d v="2024-06-07T00:00:00"/>
      </sharedItems>
      <fieldGroup par="30"/>
    </cacheField>
    <cacheField name="Customer_ID" numFmtId="0">
      <sharedItems count="492">
        <s v="CUST1409"/>
        <s v="CUST1467"/>
        <s v="CUST1056"/>
        <s v="CUST1346"/>
        <s v="CUST1493"/>
        <s v="CUST1116"/>
        <s v="CUST1016"/>
        <s v="CUST1152"/>
        <s v="CUST1187"/>
        <s v="CUST1464"/>
        <s v="CUST1065"/>
        <s v="CUST1320"/>
        <s v="CUST1237"/>
        <s v="CUST1443"/>
        <s v="CUST1348"/>
        <s v="CUST1435"/>
        <s v="CUST1276"/>
        <s v="CUST1079"/>
        <s v="CUST1094"/>
        <s v="CUST1239"/>
        <s v="CUST1144"/>
        <s v="CUST1396"/>
        <s v="CUST1476"/>
        <s v="CUST1368"/>
        <s v="CUST1186"/>
        <s v="CUST1381"/>
        <s v="CUST1213"/>
        <s v="CUST1200"/>
        <s v="CUST1148"/>
        <s v="CUST1028"/>
        <s v="CUST1412"/>
        <s v="CUST1398"/>
        <s v="CUST1453"/>
        <s v="CUST1344"/>
        <s v="CUST1218"/>
        <s v="CUST1086"/>
        <s v="CUST1492"/>
        <s v="CUST1189"/>
        <s v="CUST1431"/>
        <s v="CUST1072"/>
        <s v="CUST1302"/>
        <s v="CUST1335"/>
        <s v="CUST1084"/>
        <s v="CUST1203"/>
        <s v="CUST1470"/>
        <s v="CUST1070"/>
        <s v="CUST1008"/>
        <s v="CUST1420"/>
        <s v="CUST1142"/>
        <s v="CUST1324"/>
        <s v="CUST1095"/>
        <s v="CUST1416"/>
        <s v="CUST1080"/>
        <s v="CUST1404"/>
        <s v="CUST1367"/>
        <s v="CUST1408"/>
        <s v="CUST1126"/>
        <s v="CUST1255"/>
        <s v="CUST1162"/>
        <s v="CUST1269"/>
        <s v="CUST1483"/>
        <s v="CUST1372"/>
        <s v="CUST1423"/>
        <s v="CUST1058"/>
        <s v="CUST1168"/>
        <s v="CUST1037"/>
        <s v="CUST1273"/>
        <s v="CUST1035"/>
        <s v="CUST1019"/>
        <s v="CUST1007"/>
        <s v="CUST1221"/>
        <s v="CUST1115"/>
        <s v="CUST1176"/>
        <s v="CUST1253"/>
        <s v="CUST1378"/>
        <s v="CUST1403"/>
        <s v="CUST1054"/>
        <s v="CUST1303"/>
        <s v="CUST1327"/>
        <s v="CUST1183"/>
        <s v="CUST1143"/>
        <s v="CUST1010"/>
        <s v="CUST1406"/>
        <s v="CUST1298"/>
        <s v="CUST1321"/>
        <s v="CUST1244"/>
        <s v="CUST1287"/>
        <s v="CUST1131"/>
        <s v="CUST1325"/>
        <s v="CUST1369"/>
        <s v="CUST1097"/>
        <s v="CUST1182"/>
        <s v="CUST1029"/>
        <s v="CUST1002"/>
        <s v="CUST1338"/>
        <s v="CUST1041"/>
        <s v="CUST1214"/>
        <s v="CUST1119"/>
        <s v="CUST1087"/>
        <s v="CUST1257"/>
        <s v="CUST1419"/>
        <s v="CUST1067"/>
        <s v="CUST1105"/>
        <s v="CUST1158"/>
        <s v="CUST1231"/>
        <s v="CUST1264"/>
        <s v="CUST1498"/>
        <s v="CUST1277"/>
        <s v="CUST1397"/>
        <s v="CUST1315"/>
        <s v="CUST1343"/>
        <s v="CUST1496"/>
        <s v="CUST1164"/>
        <s v="CUST1329"/>
        <s v="CUST1201"/>
        <s v="CUST1427"/>
        <s v="CUST1349"/>
        <s v="CUST1473"/>
        <s v="CUST1178"/>
        <s v="CUST1337"/>
        <s v="CUST1171"/>
        <s v="CUST1113"/>
        <s v="CUST1399"/>
        <s v="CUST1401"/>
        <s v="CUST1459"/>
        <s v="CUST1294"/>
        <s v="CUST1093"/>
        <s v="CUST1068"/>
        <s v="CUST1022"/>
        <s v="CUST1243"/>
        <s v="CUST1314"/>
        <s v="CUST1405"/>
        <s v="CUST1307"/>
        <s v="CUST1319"/>
        <s v="CUST1394"/>
        <s v="CUST1020"/>
        <s v="CUST1076"/>
        <s v="CUST1073"/>
        <s v="CUST1295"/>
        <s v="CUST1415"/>
        <s v="CUST1108"/>
        <s v="CUST1373"/>
        <s v="CUST1256"/>
        <s v="CUST1175"/>
        <s v="CUST1485"/>
        <s v="CUST1293"/>
        <s v="CUST1377"/>
        <s v="CUST1128"/>
        <s v="CUST1499"/>
        <s v="CUST1066"/>
        <s v="CUST1081"/>
        <s v="CUST1478"/>
        <s v="CUST1462"/>
        <s v="CUST1033"/>
        <s v="CUST1489"/>
        <s v="CUST1428"/>
        <s v="CUST1272"/>
        <s v="CUST1382"/>
        <s v="CUST1091"/>
        <s v="CUST1334"/>
        <s v="CUST1138"/>
        <s v="CUST1424"/>
        <s v="CUST1323"/>
        <s v="CUST1135"/>
        <s v="CUST1448"/>
        <s v="CUST1038"/>
        <s v="CUST1170"/>
        <s v="CUST1472"/>
        <s v="CUST1437"/>
        <s v="CUST1185"/>
        <s v="CUST1184"/>
        <s v="CUST1371"/>
        <s v="CUST1012"/>
        <s v="CUST1442"/>
        <s v="CUST1199"/>
        <s v="CUST1153"/>
        <s v="CUST1266"/>
        <s v="CUST1246"/>
        <s v="CUST1075"/>
        <s v="CUST1099"/>
        <s v="CUST1495"/>
        <s v="CUST1096"/>
        <s v="CUST1069"/>
        <s v="CUST1107"/>
        <s v="CUST1049"/>
        <s v="CUST1275"/>
        <s v="CUST1169"/>
        <s v="CUST1494"/>
        <s v="CUST1216"/>
        <s v="CUST1031"/>
        <s v="CUST1364"/>
        <s v="CUST1463"/>
        <s v="CUST1083"/>
        <s v="CUST1023"/>
        <s v="CUST1449"/>
        <s v="CUST1240"/>
        <s v="CUST1082"/>
        <s v="CUST1044"/>
        <s v="CUST1471"/>
        <s v="CUST1013"/>
        <s v="CUST1136"/>
        <s v="CUST1248"/>
        <s v="CUST1103"/>
        <s v="CUST1333"/>
        <s v="CUST1209"/>
        <s v="CUST1282"/>
        <s v="CUST1141"/>
        <s v="CUST1433"/>
        <s v="CUST1118"/>
        <s v="CUST1219"/>
        <s v="CUST1101"/>
        <s v="CUST1134"/>
        <s v="CUST1312"/>
        <s v="CUST1484"/>
        <s v="CUST1316"/>
        <s v="CUST1326"/>
        <s v="CUST1490"/>
        <s v="CUST1262"/>
        <s v="CUST1260"/>
        <s v="CUST1225"/>
        <s v="CUST1466"/>
        <s v="CUST1263"/>
        <s v="CUST1417"/>
        <s v="CUST1017"/>
        <s v="CUST1224"/>
        <s v="CUST1211"/>
        <s v="CUST1191"/>
        <s v="CUST1198"/>
        <s v="CUST1468"/>
        <s v="CUST1042"/>
        <s v="CUST1481"/>
        <s v="CUST1451"/>
        <s v="CUST1479"/>
        <s v="CUST1220"/>
        <s v="CUST1047"/>
        <s v="CUST1304"/>
        <s v="CUST1088"/>
        <s v="CUST1358"/>
        <s v="CUST1332"/>
        <s v="CUST1297"/>
        <s v="CUST1438"/>
        <s v="CUST1234"/>
        <s v="CUST1322"/>
        <s v="CUST1251"/>
        <s v="CUST1133"/>
        <s v="CUST1085"/>
        <s v="CUST1458"/>
        <s v="CUST1034"/>
        <s v="CUST1222"/>
        <s v="CUST1150"/>
        <s v="CUST1027"/>
        <s v="CUST1014"/>
        <s v="CUST1061"/>
        <s v="CUST1104"/>
        <s v="CUST1241"/>
        <s v="CUST1165"/>
        <s v="CUST1210"/>
        <s v="CUST1102"/>
        <s v="CUST1360"/>
        <s v="CUST1077"/>
        <s v="CUST1370"/>
        <s v="CUST1161"/>
        <s v="CUST1469"/>
        <s v="CUST1120"/>
        <s v="CUST1455"/>
        <s v="CUST1125"/>
        <s v="CUST1208"/>
        <s v="CUST1000"/>
        <s v="CUST1347"/>
        <s v="CUST1089"/>
        <s v="CUST1015"/>
        <s v="CUST1206"/>
        <s v="CUST1296"/>
        <s v="CUST1379"/>
        <s v="CUST1050"/>
        <s v="CUST1413"/>
        <s v="CUST1039"/>
        <s v="CUST1391"/>
        <s v="CUST1043"/>
        <s v="CUST1006"/>
        <s v="CUST1383"/>
        <s v="CUST1145"/>
        <s v="CUST1181"/>
        <s v="CUST1001"/>
        <s v="CUST1114"/>
        <s v="CUST1288"/>
        <s v="CUST1053"/>
        <s v="CUST1159"/>
        <s v="CUST1098"/>
        <s v="CUST1488"/>
        <s v="CUST1345"/>
        <s v="CUST1071"/>
        <s v="CUST1477"/>
        <s v="CUST1422"/>
        <s v="CUST1127"/>
        <s v="CUST1215"/>
        <s v="CUST1229"/>
        <s v="CUST1205"/>
        <s v="CUST1129"/>
        <s v="CUST1265"/>
        <s v="CUST1163"/>
        <s v="CUST1300"/>
        <s v="CUST1366"/>
        <s v="CUST1197"/>
        <s v="CUST1384"/>
        <s v="CUST1166"/>
        <s v="CUST1418"/>
        <s v="CUST1223"/>
        <s v="CUST1156"/>
        <s v="CUST1232"/>
        <s v="CUST1146"/>
        <s v="CUST1011"/>
        <s v="CUST1445"/>
        <s v="CUST1167"/>
        <s v="CUST1212"/>
        <s v="CUST1311"/>
        <s v="CUST1352"/>
        <s v="CUST1365"/>
        <s v="CUST1160"/>
        <s v="CUST1362"/>
        <s v="CUST1233"/>
        <s v="CUST1261"/>
        <s v="CUST1286"/>
        <s v="CUST1100"/>
        <s v="CUST1228"/>
        <s v="CUST1092"/>
        <s v="CUST1032"/>
        <s v="CUST1388"/>
        <s v="CUST1235"/>
        <s v="CUST1204"/>
        <s v="CUST1046"/>
        <s v="CUST1123"/>
        <s v="CUST1157"/>
        <s v="CUST1057"/>
        <s v="CUST1270"/>
        <s v="CUST1278"/>
        <s v="CUST1062"/>
        <s v="CUST1389"/>
        <s v="CUST1188"/>
        <s v="CUST1026"/>
        <s v="CUST1452"/>
        <s v="CUST1149"/>
        <s v="CUST1328"/>
        <s v="CUST1461"/>
        <s v="CUST1284"/>
        <s v="CUST1040"/>
        <s v="CUST1242"/>
        <s v="CUST1147"/>
        <s v="CUST1173"/>
        <s v="CUST1202"/>
        <s v="CUST1339"/>
        <s v="CUST1430"/>
        <s v="CUST1317"/>
        <s v="CUST1425"/>
        <s v="CUST1491"/>
        <s v="CUST1117"/>
        <s v="CUST1353"/>
        <s v="CUST1036"/>
        <s v="CUST1059"/>
        <s v="CUST1411"/>
        <s v="CUST1390"/>
        <s v="CUST1336"/>
        <s v="CUST1410"/>
        <s v="CUST1402"/>
        <s v="CUST1440"/>
        <s v="CUST1376"/>
        <s v="CUST1055"/>
        <s v="CUST1180"/>
        <s v="CUST1354"/>
        <s v="CUST1048"/>
        <s v="CUST1051"/>
        <s v="CUST1486"/>
        <s v="CUST1177"/>
        <s v="CUST1281"/>
        <s v="CUST1357"/>
        <s v="CUST1192"/>
        <s v="CUST1456"/>
        <s v="CUST1124"/>
        <s v="CUST1351"/>
        <s v="CUST1139"/>
        <s v="CUST1285"/>
        <s v="CUST1196"/>
        <s v="CUST1482"/>
        <s v="CUST1151"/>
        <s v="CUST1446"/>
        <s v="CUST1024"/>
        <s v="CUST1380"/>
        <s v="CUST1274"/>
        <s v="CUST1497"/>
        <s v="CUST1341"/>
        <s v="CUST1130"/>
        <s v="CUST1387"/>
        <s v="CUST1385"/>
        <s v="CUST1330"/>
        <s v="CUST1355"/>
        <s v="CUST1342"/>
        <s v="CUST1172"/>
        <s v="CUST1122"/>
        <s v="CUST1271"/>
        <s v="CUST1005"/>
        <s v="CUST1247"/>
        <s v="CUST1350"/>
        <s v="CUST1363"/>
        <s v="CUST1474"/>
        <s v="CUST1292"/>
        <s v="CUST1475"/>
        <s v="CUST1052"/>
        <s v="CUST1110"/>
        <s v="CUST1306"/>
        <s v="CUST1230"/>
        <s v="CUST1190"/>
        <s v="CUST1441"/>
        <s v="CUST1356"/>
        <s v="CUST1283"/>
        <s v="CUST1457"/>
        <s v="CUST1259"/>
        <s v="CUST1407"/>
        <s v="CUST1078"/>
        <s v="CUST1121"/>
        <s v="CUST1279"/>
        <s v="CUST1195"/>
        <s v="CUST1465"/>
        <s v="CUST1392"/>
        <s v="CUST1109"/>
        <s v="CUST1268"/>
        <s v="CUST1193"/>
        <s v="CUST1060"/>
        <s v="CUST1245"/>
        <s v="CUST1305"/>
        <s v="CUST1140"/>
        <s v="CUST1309"/>
        <s v="CUST1154"/>
        <s v="CUST1280"/>
        <s v="CUST1444"/>
        <s v="CUST1249"/>
        <s v="CUST1004"/>
        <s v="CUST1421"/>
        <s v="CUST1194"/>
        <s v="CUST1426"/>
        <s v="CUST1436"/>
        <s v="CUST1155"/>
        <s v="CUST1310"/>
        <s v="CUST1009"/>
        <s v="CUST1301"/>
        <s v="CUST1045"/>
        <s v="CUST1414"/>
        <s v="CUST1375"/>
        <s v="CUST1361"/>
        <s v="CUST1359"/>
        <s v="CUST1179"/>
        <s v="CUST1432"/>
        <s v="CUST1480"/>
        <s v="CUST1340"/>
        <s v="CUST1400"/>
        <s v="CUST1030"/>
        <s v="CUST1313"/>
        <s v="CUST1018"/>
        <s v="CUST1450"/>
        <s v="CUST1003"/>
        <s v="CUST1112"/>
        <s v="CUST1021"/>
        <s v="CUST1439"/>
        <s v="CUST1299"/>
        <s v="CUST1254"/>
        <s v="CUST1064"/>
        <s v="CUST1090"/>
        <s v="CUST1227"/>
        <s v="CUST1447"/>
        <s v="CUST1174"/>
        <s v="CUST1291"/>
        <s v="CUST1258"/>
        <s v="CUST1236"/>
        <s v="CUST1238"/>
        <s v="CUST1226"/>
        <s v="CUST1331"/>
        <s v="CUST1250"/>
        <s v="CUST1106"/>
        <s v="CUST1207"/>
        <s v="CUST1217"/>
        <s v="CUST1318"/>
        <s v="CUST1025"/>
        <s v="CUST1074"/>
        <s v="CUST1308"/>
        <s v="CUST1132"/>
        <s v="CUST1460"/>
        <s v="CUST1393"/>
        <s v="CUST1289"/>
        <s v="CUST1252"/>
        <s v="CUST1137"/>
        <s v="CUST1111"/>
        <s v="CUST1434"/>
        <s v="CUST1454"/>
      </sharedItems>
    </cacheField>
    <cacheField name="Product_ID" numFmtId="0">
      <sharedItems/>
    </cacheField>
    <cacheField name="Store_ID" numFmtId="0">
      <sharedItems/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minValue="20.09" maxValue="999.89"/>
    </cacheField>
    <cacheField name="Discount" numFmtId="0">
      <sharedItems containsSemiMixedTypes="0" containsString="0" containsNumber="1" minValue="0" maxValue="0.3"/>
    </cacheField>
    <cacheField name="Payment_Type" numFmtId="0">
      <sharedItems/>
    </cacheField>
    <cacheField name="Total_Amount" numFmtId="0">
      <sharedItems containsString="0" containsBlank="1" containsNumber="1" minValue="18.459" maxValue="3908.2428"/>
    </cacheField>
    <cacheField name="Amount_Paid" numFmtId="0">
      <sharedItems containsSemiMixedTypes="0" containsString="0" containsNumber="1" minValue="18.459000000000003" maxValue="3908.2428"/>
    </cacheField>
    <cacheField name="Name" numFmtId="0">
      <sharedItems/>
    </cacheField>
    <cacheField name="Age" numFmtId="0">
      <sharedItems containsSemiMixedTypes="0" containsString="0" containsNumber="1" containsInteger="1" minValue="18" maxValue="64" count="47">
        <n v="55"/>
        <n v="63"/>
        <n v="49"/>
        <n v="58"/>
        <n v="28"/>
        <n v="18"/>
        <n v="24"/>
        <n v="41"/>
        <n v="60"/>
        <n v="45"/>
        <n v="21"/>
        <n v="34"/>
        <n v="51"/>
        <n v="37"/>
        <n v="38"/>
        <n v="22"/>
        <n v="43"/>
        <n v="62"/>
        <n v="25"/>
        <n v="33"/>
        <n v="53"/>
        <n v="50"/>
        <n v="42"/>
        <n v="30"/>
        <n v="27"/>
        <n v="23"/>
        <n v="54"/>
        <n v="39"/>
        <n v="46"/>
        <n v="19"/>
        <n v="59"/>
        <n v="29"/>
        <n v="36"/>
        <n v="26"/>
        <n v="47"/>
        <n v="61"/>
        <n v="48"/>
        <n v="35"/>
        <n v="52"/>
        <n v="32"/>
        <n v="44"/>
        <n v="64"/>
        <n v="20"/>
        <n v="40"/>
        <n v="56"/>
        <n v="31"/>
        <n v="57"/>
      </sharedItems>
    </cacheField>
    <cacheField name="Gender" numFmtId="0">
      <sharedItems count="2">
        <s v="Male"/>
        <s v="Female"/>
      </sharedItems>
    </cacheField>
    <cacheField name="City" numFmtId="0">
      <sharedItems count="476">
        <s v="Kathleenport"/>
        <s v="Oneillfurt"/>
        <s v="Deborahberg"/>
        <s v="Port Crystalberg"/>
        <s v="South William"/>
        <s v="North Davidport"/>
        <s v="South Christopher"/>
        <s v="Jaredville"/>
        <s v="Lake Blaketon"/>
        <s v="Grayland"/>
        <s v="Woodmouth"/>
        <s v="South Darrenland"/>
        <s v="Susanstad"/>
        <s v="New Donnabury"/>
        <s v="Shannonview"/>
        <s v="Wesleyhaven"/>
        <s v="Ericshire"/>
        <s v="Nicoleborough"/>
        <s v="New Amyport"/>
        <s v="Zamoraborough"/>
        <s v="North Anthonychester"/>
        <s v="Parkerview"/>
        <s v="Anthonymouth"/>
        <s v="West Mathew"/>
        <s v="East Justin"/>
        <s v="Andrewsland"/>
        <s v="West Markport"/>
        <s v="South Jerry"/>
        <s v="New Brian"/>
        <s v="New David"/>
        <s v="East Andrea"/>
        <s v="Cheyenneborough"/>
        <s v="Lake Carolyn"/>
        <s v="West Victoriaborough"/>
        <s v="Edwardland"/>
        <s v="Austinfurt"/>
        <s v="Port Carol"/>
        <s v="Lake Howardberg"/>
        <s v="South Andrewport"/>
        <s v="Olsonhaven"/>
        <s v="Lake Charlotte"/>
        <s v="West Brendamouth"/>
        <s v="Garyberg"/>
        <s v="Johnsonland"/>
        <s v="Kanebury"/>
        <s v="Port Lisa"/>
        <s v="Maynardton"/>
        <s v="New Benjamin"/>
        <s v="West Brandon"/>
        <s v="South Zacharychester"/>
        <s v="West Bobbyshire"/>
        <s v="Marthaborough"/>
        <s v="New Sean"/>
        <s v="South Angela"/>
        <s v="Kaufmanfurt"/>
        <s v="Port Joshuaville"/>
        <s v="Benjaminton"/>
        <s v="Jasonton"/>
        <s v="Palmerbury"/>
        <s v="Emilytown"/>
        <s v="East Rodney"/>
        <s v="Vincentside"/>
        <s v="New Katherine"/>
        <s v="Snowmouth"/>
        <s v="Robertview"/>
        <s v="Brendastad"/>
        <s v="North Roy"/>
        <s v="Robertberg"/>
        <s v="Gonzalezfort"/>
        <s v="West Pamelafurt"/>
        <s v="Maybury"/>
        <s v="North Curtischester"/>
        <s v="Anabury"/>
        <s v="New Maria"/>
        <s v="Fischerborough"/>
        <s v="Lake Lisaland"/>
        <s v="Christopherland"/>
        <s v="East Johntown"/>
        <s v="Kellybury"/>
        <s v="Port James"/>
        <s v="Dwaynemouth"/>
        <s v="Port Michaelburgh"/>
        <s v="North Michaelfurt"/>
        <s v="New Joshuatown"/>
        <s v="Lake Alice"/>
        <s v="West Julia"/>
        <s v="Millerfort"/>
        <s v="Wigginsville"/>
        <s v="East Matthew"/>
        <s v="West Bruce"/>
        <s v="Lake Thomas"/>
        <s v="Hutchinsonville"/>
        <s v="East Jennifer"/>
        <s v="Kylebury"/>
        <s v="Hudsonfort"/>
        <s v="Mooneyshire"/>
        <s v="Danielstad"/>
        <s v="North Edwardton"/>
        <s v="East Jenna"/>
        <s v="Karenmouth"/>
        <s v="Lake David"/>
        <s v="Brendaburgh"/>
        <s v="Port Victoria"/>
        <s v="South Kevin"/>
        <s v="Grahamstad"/>
        <s v="Grahamfurt"/>
        <s v="Snyderfurt"/>
        <s v="Lake Nicole"/>
        <s v="Port Chad"/>
        <s v="Cartershire"/>
        <s v="North Seanfurt"/>
        <s v="Dominiquefort"/>
        <s v="Tiffanyshire"/>
        <s v="New Logan"/>
        <s v="South Robert"/>
        <s v="New Angiefurt"/>
        <s v="Chambersfurt"/>
        <s v="West Daniel"/>
        <s v="Ryanport"/>
        <s v="Morrisburgh"/>
        <s v="New William"/>
        <s v="New Edward"/>
        <s v="Leahmouth"/>
        <s v="Brandontown"/>
        <s v="Port Richard"/>
        <s v="Port Travisstad"/>
        <s v="West Johnchester"/>
        <s v="Michaelton"/>
        <s v="North Nicholas"/>
        <s v="Anitaland"/>
        <s v="Garciaview"/>
        <s v="West Patriciaview"/>
        <s v="West Mathewside"/>
        <s v="Cannonberg"/>
        <s v="Lake Shaneburgh"/>
        <s v="Rodrigueztown"/>
        <s v="Sandrastad"/>
        <s v="North Michelleport"/>
        <s v="Kramerview"/>
        <s v="Webstermouth"/>
        <s v="Simpsonfort"/>
        <s v="Lake Christopher"/>
        <s v="East Jessicaborough"/>
        <s v="East Dillonview"/>
        <s v="North Daniel"/>
        <s v="Nathanshire"/>
        <s v="East Ellen"/>
        <s v="East Valerieview"/>
        <s v="South Aaronside"/>
        <s v="South David"/>
        <s v="West Sarah"/>
        <s v="Burkefurt"/>
        <s v="Tristanton"/>
        <s v="Lake Elizabethside"/>
        <s v="Hartmouth"/>
        <s v="Welchview"/>
        <s v="Novakstad"/>
        <s v="South Amandahaven"/>
        <s v="Donaldsontown"/>
        <s v="Lake Michael"/>
        <s v="Lake Alexandra"/>
        <s v="Whiteport"/>
        <s v="Gonzalezbury"/>
        <s v="Smithville"/>
        <s v="Brownport"/>
        <s v="New Joseph"/>
        <s v="Tylermouth"/>
        <s v="East Davidmouth"/>
        <s v="North Kellyberg"/>
        <s v="Port Sherryview"/>
        <s v="Port Crystal"/>
        <s v="North Kathryn"/>
        <s v="North Maryfort"/>
        <s v="North Briannamouth"/>
        <s v="New Leahfurt"/>
        <s v="South Gina"/>
        <s v="South Regina"/>
        <s v="Lake Barryfurt"/>
        <s v="South Dustin"/>
        <s v="Bryanmouth"/>
        <s v="Timothyburgh"/>
        <s v="North Cynthiatown"/>
        <s v="North Justin"/>
        <s v="New Amy"/>
        <s v="North Austinport"/>
        <s v="Josephmouth"/>
        <s v="Port Cheryl"/>
        <s v="Morrismouth"/>
        <s v="Johnsonville"/>
        <s v="Lake Johnside"/>
        <s v="Port Anthony"/>
        <s v="Nicholastown"/>
        <s v="Molinabury"/>
        <s v="Port Hannahport"/>
        <s v="Heathfort"/>
        <s v="Leburgh"/>
        <s v="Christianstad"/>
        <s v="Mcdanielfurt"/>
        <s v="New Becky"/>
        <s v="New Jeffrey"/>
        <s v="Lake Timothy"/>
        <s v="West Lauren"/>
        <s v="Johnsonbury"/>
        <s v="Lake Josephport"/>
        <s v="Spencermouth"/>
        <s v="Port Denise"/>
        <s v="Williamsberg"/>
        <s v="New Jenniferburgh"/>
        <s v="Phillipschester   "/>
        <s v="Singletonmouth"/>
        <s v="Parksfort"/>
        <s v="Brianchester"/>
        <s v="West Markton"/>
        <s v="Lake James"/>
        <s v="Cindyton"/>
        <s v="North Nataliemouth"/>
        <s v="New Ana"/>
        <s v="North Jonathon"/>
        <s v="Bethanyton"/>
        <s v="Espinozaberg"/>
        <s v="Sallymouth"/>
        <s v="Kimburgh"/>
        <s v="Brandonville"/>
        <s v="New Anthonyfurt"/>
        <s v="Garzafort"/>
        <s v="Johnsonshire"/>
        <s v="Frostmouth"/>
        <s v="Bergermouth"/>
        <s v="Ryanburgh"/>
        <s v="Kelseybury"/>
        <s v="New Jamesview"/>
        <s v="    lake lisa"/>
        <s v="Lake Roberthaven"/>
        <s v="Port Jenniferton"/>
        <s v="Ashleystad"/>
        <s v="West Johnmouth"/>
        <s v="New Paulstad"/>
        <s v="Lake Brett"/>
        <s v="Amberburgh"/>
        <s v="Lake Mark"/>
        <s v="North Nicole"/>
        <s v="Port Coreyfort"/>
        <s v="West Stephenville"/>
        <s v="West Theodorechester"/>
        <s v="Port Taylorberg"/>
        <s v="West Richard"/>
        <s v="East Crystalton"/>
        <s v="Port Frankmouth"/>
        <s v="Mollyshire"/>
        <s v="Lake Kristamouth"/>
        <s v="Jennifermouth"/>
        <s v="South Jenniferville"/>
        <s v="Dawsonchester"/>
        <s v="Carolview"/>
        <s v="Matthewborough"/>
        <s v="Port Joshuachester"/>
        <s v="Andersonside"/>
        <s v="North Valeriemouth"/>
        <s v="Millston"/>
        <s v="Hessmouth"/>
        <s v="East Audrey"/>
        <s v="lake tylerfort"/>
        <s v="East Yvette"/>
        <s v="West Jameston"/>
        <s v="Kathrynview"/>
        <s v="Donaldton"/>
        <s v="Peggystad"/>
        <s v="New Gabrielleville"/>
        <s v="Lawsonhaven"/>
        <s v="Brownshire"/>
        <s v="West Jeffreyburgh"/>
        <s v="Gregoryview"/>
        <s v="Andrewsfurt"/>
        <s v="Darleneton"/>
        <s v="Dawnstad"/>
        <s v="South Michaelfort"/>
        <s v="Deborahborough"/>
        <s v="Jennifertown"/>
        <s v="Michaelfort"/>
        <s v="New Brianchester"/>
        <s v="Phillipsmouth"/>
        <s v="East Donna"/>
        <s v="North Joseside"/>
        <s v="Floydton"/>
        <s v="Lake Kaylahaven"/>
        <s v="South Davidport"/>
        <s v="North Jonathan"/>
        <s v="South Shaun"/>
        <s v="West Kelseyberg"/>
        <s v="Aliciahaven"/>
        <s v="South Nathan"/>
        <s v="East Josephside"/>
        <s v="Port Lisashire"/>
        <s v="Lake Danielleton"/>
        <s v="Matthewbury"/>
        <s v="West Jamieport"/>
        <s v="North Matthew"/>
        <s v="Lake Melissashire"/>
        <s v="North Theresa"/>
        <s v="North Michael"/>
        <s v="South Ashleyton"/>
        <s v="West Mario"/>
        <s v="East jeremy"/>
        <s v="East Peterbury"/>
        <s v="Tammyton"/>
        <s v="Chungmouth"/>
        <s v="East Krista"/>
        <s v="Mcfarlandmouth"/>
        <s v="New Jasonmouth"/>
        <s v="Lyonsfort"/>
        <s v="Port Edwardmouth"/>
        <s v="Port Saramouth"/>
        <s v="Kellyside"/>
        <s v="New Juliemouth"/>
        <s v="Melvinton"/>
        <s v="Clarkport"/>
        <s v="Lake Saramouth"/>
        <s v="Port Tonyfort"/>
        <s v="North Codyport"/>
        <s v="Lake Brandy"/>
        <s v="Fostermouth"/>
        <s v="Stevensshire"/>
        <s v="South Angelaport"/>
        <s v="New Dianebury"/>
        <s v="Perezbury"/>
        <s v="North Sabrina"/>
        <s v="North Larryfurt"/>
        <s v="Morrisbury"/>
        <s v="Ramosmouth"/>
        <s v="Port Mariastad"/>
        <s v="Stevensonton"/>
        <s v="Joseland"/>
        <s v="Kingfort"/>
        <s v="East Michellemouth"/>
        <s v="New Laura"/>
        <s v="West Markhaven"/>
        <s v="Jessicaport"/>
        <s v="East Julie"/>
        <s v="Patrickshire"/>
        <s v="Williamsonland"/>
        <s v="New Tina"/>
        <s v="Lake Nathanfort"/>
        <s v="Clarkeside"/>
        <s v="Stevensbury"/>
        <s v="Josephchester"/>
        <s v="Richardsport"/>
        <s v="Lake Monique"/>
        <s v="Kellyberg"/>
        <s v="North Katherine"/>
        <s v="Westbury"/>
        <s v="Luisfurt"/>
        <s v="New Kathrynland"/>
        <s v="West Rebecca"/>
        <s v="Deniseberg"/>
        <s v="North Michaelborough"/>
        <s v="South Edwin"/>
        <s v="Justinberg"/>
        <s v="Chambersberg"/>
        <s v="Edwardsfort"/>
        <s v="Guerreroport"/>
        <s v="Dawsonbury"/>
        <s v="New Julia"/>
        <s v="Lake April"/>
        <s v="Butlerberg"/>
        <s v="North Joshualand"/>
        <s v="Nealview"/>
        <s v="Lake Samanthafort"/>
        <s v="South Barbara"/>
        <s v="Wongberg"/>
        <s v="North Samuel"/>
        <s v="Port Travis"/>
        <s v="North Robert"/>
        <s v="West John"/>
        <s v="West Tylerfort"/>
        <s v="Lake Stevenfort"/>
        <s v="West Jorge"/>
        <s v="Rogerschester"/>
        <s v="South Cassandrachester"/>
        <s v="Edwardborough"/>
        <s v="Port William"/>
        <s v="Lake Alyssaburgh"/>
        <s v="   jonesbury "/>
        <s v="New Dawn"/>
        <s v="Lake Brandontown"/>
        <s v="South Jasontown"/>
        <s v="North Johnfurt"/>
        <s v="Amandaborough"/>
        <s v="Kathrynport"/>
        <s v="North Stephanie"/>
        <s v="East Amandamouth"/>
        <s v="Mikehaven"/>
        <s v="Lake Allisonborough"/>
        <s v="Murphytown"/>
        <s v="East Christopherhaven"/>
        <s v="Danielland"/>
        <s v="South Timtown"/>
        <s v="New Dawnton"/>
        <s v="New Nicholasstad"/>
        <s v="Aaronmouth"/>
        <s v="Amandaside"/>
        <s v="Jonesstad"/>
        <s v="North Richard"/>
        <s v="Garciaborough"/>
        <s v="Hubbardborough"/>
        <s v="South Kathrynmouth"/>
        <s v="Ashleymouth"/>
        <s v="North Scottport"/>
        <s v="Lake Danielport"/>
        <s v="Gilltown"/>
        <s v="Taraberg"/>
        <s v="Hartmanside"/>
        <s v="Gutierrezstad"/>
        <s v="Smithland"/>
        <s v="Ryanberg"/>
        <s v="Port Amanda"/>
        <s v="Schmidtchester"/>
        <s v="Rodriguezton"/>
        <s v="West Joseph"/>
        <s v="South Brooke"/>
        <s v="Randychester"/>
        <s v="Owensview"/>
        <s v="Morrisville"/>
        <s v="Jessicaland"/>
        <s v="Garciamouth"/>
        <s v="Nicholasshire"/>
        <s v="East Amy"/>
        <s v="Sarahmouth"/>
        <s v="Aguilarland"/>
        <s v="South Michellebury"/>
        <s v="Estradaside"/>
        <s v="Joelside"/>
        <s v="Melissashire"/>
        <s v="West Bruceburgh"/>
        <s v="North Johnview"/>
        <s v="East Patriciafort"/>
        <s v="Port Richardshire"/>
        <s v="New Jessechester"/>
        <s v="East Michaelton"/>
        <s v="Murphyfurt"/>
        <s v="Phyllisport"/>
        <s v="Robinchester"/>
        <s v="Johntown"/>
        <s v="Bookertown"/>
        <s v="Amybury"/>
        <s v="Brownburgh"/>
        <s v="Lake Meganstad"/>
        <s v="Thomastown"/>
        <s v="Smithburgh"/>
        <s v="West Robinmouth"/>
        <s v="Masseyland"/>
        <s v="Port Kathrynhaven"/>
        <s v="West Cody"/>
        <s v="Pollardton"/>
        <s v="Paulside"/>
        <s v="Avilahaven"/>
        <s v="West Beverlymouth"/>
        <s v="East Richard"/>
        <s v="North Larryport"/>
        <s v="Port Krista"/>
        <s v="North Kathytown"/>
        <s v="New Daniel"/>
        <s v="East Linda"/>
        <s v="South Emily"/>
        <s v="North Christinemouth"/>
        <s v="Monicaview"/>
        <s v="Vasqueztown"/>
        <s v="Longport"/>
        <s v="Sarahland"/>
        <s v="Taylorberg"/>
        <s v="Hughesview"/>
        <s v="Stewartchester"/>
        <s v="North Brookestad"/>
        <s v="Robinborough"/>
        <s v="North Johnbury"/>
        <s v="Rodriguezmouth"/>
        <s v="New Sarah"/>
      </sharedItems>
    </cacheField>
    <cacheField name="State" numFmtId="0">
      <sharedItems/>
    </cacheField>
    <cacheField name="Country" numFmtId="0">
      <sharedItems/>
    </cacheField>
    <cacheField name="Loyalty_Level" numFmtId="0">
      <sharedItems count="5">
        <s v="Gold"/>
        <s v="Platinum"/>
        <s v="Silver"/>
        <s v="Bronze"/>
        <s v="unknown"/>
      </sharedItems>
    </cacheField>
    <cacheField name="Product_Name" numFmtId="0">
      <sharedItems count="100">
        <s v="Cricket Bat"/>
        <s v="Bluetooth Car Audio System"/>
        <s v="Men's Roll-On Perfume"/>
        <s v="Wireless Mouse"/>
        <s v="Men's Hair Styling Gel"/>
        <s v="4K Home Projector"/>
        <s v="Premium Blanket Throw"/>
        <s v="Kitchen Storage Rack"/>
        <s v="Stainless Steel Cookware Set"/>
        <s v="Modern Wall Clock"/>
        <s v="Foldable Camping Chair"/>
        <s v="Portable Power Bank"/>
        <s v="Sports Wrist Sweatbands"/>
        <s v="Gaming Mechanical Keyboard"/>
        <s v="Women's Summer Dress"/>
        <s v="Adjustable Dumbbells 20kg"/>
        <s v="Decorative Floor Vase"/>
        <s v="Luxury Perfume Spray"/>
        <s v="Professional Jump Rope"/>
        <s v="USB External Hard Drive"/>
        <s v="Men's Sports Shorts"/>
        <s v="Hair Strengthening Shampoo"/>
        <s v="Smart LED Light Strip"/>
        <s v="Men's Leather Belt"/>
        <s v="Portable Bluetooth Speaker"/>
        <s v="WiFi Mesh Router"/>
        <s v="USB-C Fast Charger"/>
        <s v="Men's Track Pants"/>
        <s v="Women's Ankle Boots"/>
        <s v="Decorative Lamp Shade"/>
        <s v="Beard Grooming Kit"/>
        <s v="Ceramic Kitchen Bowl Set"/>
        <s v="Vitamin E Body Lotion"/>
        <s v="Wireless Bluetooth Speaker"/>
        <s v="Men's Formal Shirt"/>
        <s v="Fabric Sofa Throw Blanket"/>
        <s v="Essential Oil Diffuser"/>
        <s v="Stainless Steel Cutlery Set"/>
        <s v="Adjustable Jump Rope"/>
        <s v="Multi-Purpose Storage Box"/>
        <s v="Rugby Ball"/>
        <s v="Face Foundation Kit"/>
        <s v="Outdoor Sports Water Bottle"/>
        <s v="Noise-Canceling Headphones"/>
        <s v="Makeup Brush Set"/>
        <s v="Basketball"/>
        <s v="Knee Support Brace"/>
        <s v="USB-C Laptop Charger"/>
        <s v="Sports Water Hydration Pack"/>
        <s v="High-Grip Football"/>
        <s v="Hydrating Face Cleanser"/>
        <s v="Hair Repair Oil Treatment"/>
        <s v="Women's High Heels"/>
        <s v="Soccer Training Cone Set"/>
        <s v="Men's Winter Jacket"/>
        <s v="Men's Graphic T-Shirt"/>
        <s v="Kitchen Cutting Board"/>
        <s v="Boxing Hand Wraps"/>
        <s v="Men's Running Jacket"/>
        <s v="Sports Stopwatch Pro"/>
        <s v="Women's Scarf Set"/>
        <s v="Wall-Mounted Spice Rack"/>
        <s v="Carbon Fiber Tennis Racket"/>
        <s v="Smart Home WiFi Camera"/>
        <s v="Gaming Mouse Pad XL"/>
        <s v="Women's Beanie Hat"/>
        <s v="Decorative Wall Mirror"/>
        <s v="Wireless Bluetooth Earbuds"/>
        <s v="Bedroom Table Lamp"/>
        <s v="HDMI Cable – 2m"/>
        <s v="Car Dashboard Phone Holder"/>
        <s v="Foam Roller"/>
        <s v="LED Bedside Lamp"/>
        <s v="Women's Hair Dryer Brush"/>
        <s v="Fitness Resistance Bands"/>
        <s v="HD Smart TV Stick"/>
        <s v="Ceramic Plant Pot"/>
        <s v="Sports Stopwatch Timer"/>
        <s v="Shin Guards – Adult"/>
        <s v="Vitamin C Face Serum"/>
        <s v="Microwave Oven"/>
        <s v="Organic Sunscreen Lotion"/>
        <s v="Badminton Racket Set"/>
        <s v="Women's Yoga Pants"/>
        <s v="LED Table Lamp"/>
        <s v="Laptop Cooling Pad"/>
        <s v="Tennis Ball 3-Pack"/>
        <s v="Womens Cotton Scarf"/>
        <s v="Wooden Nightstand"/>
        <s v="Yoga Exercise Mat"/>
        <s v="Brother Laser Printer"/>
        <s v="Matte Lipstick Set"/>
        <s v="Men's Casual Sneakers"/>
        <s v="Adjustable Dumbbell Set"/>
        <s v="Wooden Bookshelf"/>
        <s v="Women's Casual Hoodie"/>
        <s v="Herbal Face Moisturizer"/>
        <s v="Women's Denim Jeans"/>
        <s v="Sports Stopwatch Basic"/>
        <s v="Women's Formal Blazer"/>
      </sharedItems>
    </cacheField>
    <cacheField name="Category" numFmtId="0">
      <sharedItems count="5">
        <s v="Sports"/>
        <s v="Electronics"/>
        <s v="Beauty"/>
        <s v="Home"/>
        <s v="Clothing"/>
      </sharedItems>
    </cacheField>
    <cacheField name="Sub_Category" numFmtId="0">
      <sharedItems/>
    </cacheField>
    <cacheField name="Brand" numFmtId="0">
      <sharedItems count="100">
        <s v="Khan LLC"/>
        <s v="Bruce-Bowen"/>
        <s v="Sullivan and Sons"/>
        <s v="Larson Ltd"/>
        <s v="Cline-Mccarthy"/>
        <s v="Thomas LLC"/>
        <s v="Hernandez, Kennedy and Porter"/>
        <s v="Duran Group"/>
        <s v="Campbell Ltd"/>
        <s v="Weiss-Watson"/>
        <s v="Cook Ltd"/>
        <s v="Cummings and Sons"/>
        <s v="Olsen-Daniels"/>
        <s v="Lucero LLC"/>
        <s v="Smith-Mills"/>
        <s v="Montgomery, Benton and Miller"/>
        <s v="Khan, Jones and Paul"/>
        <s v="Gibson, Green and Lopez"/>
        <s v="Davis PLC"/>
        <s v="Robinson Inc"/>
        <s v="Fitzpatrick Ltd"/>
        <s v="Rice LLC"/>
        <s v="Flores-Davis"/>
        <s v="Baldwin, Garza and Gonzalez"/>
        <s v="Flores-King"/>
        <s v="White, Reeves and Woods"/>
        <s v="Dawson-Perkins"/>
        <s v="Hamilton, Woods and Walker"/>
        <s v="Poole PLC"/>
        <s v="Ramirez-Hanson"/>
        <s v="Erickson-Green"/>
        <s v="Hamilton Group"/>
        <s v="Hoffman-Williams"/>
        <s v="Reed-Schmidt"/>
        <s v="Moon, Mora and Santos"/>
        <s v="Hoffman Group"/>
        <s v="Hernandez Inc"/>
        <s v="Stevens, Fernandez and Martin"/>
        <s v="Cox Inc"/>
        <s v="Gardner-Montes"/>
        <s v="Harris Inc"/>
        <s v="Taylor-Elliott"/>
        <s v="Soto-Ellis"/>
        <s v="Taylor-Hart"/>
        <s v="Cook Inc"/>
        <s v="Nolan-Snow"/>
        <s v="May-Reese"/>
        <s v="Martin LLC"/>
        <s v="Sims-Smith"/>
        <s v="Bridges, Banks and Cummings"/>
        <s v="Butler Group"/>
        <s v="Hopkins Ltd"/>
        <s v="Smith-Charles"/>
        <s v="Ford, Murphy and Wilson"/>
        <s v="Kelly, Smith and Perez"/>
        <s v="Terry-Moore"/>
        <s v="Taylor, Dodson and Johnston"/>
        <s v="Smith-King"/>
        <s v="Pineda Ltd"/>
        <s v="Thompson-French"/>
        <s v="Brown and Sons"/>
        <s v="Allison Ltd"/>
        <s v="Flores, Pineda and Rodriguez"/>
        <s v="Holmes LLC"/>
        <s v="Sharp, Taylor and Rodriguez"/>
        <s v="Richardson-Carrillo"/>
        <s v="Luna, Anderson and Bowman"/>
        <s v="Perez-Johnston"/>
        <s v="Jones LLC"/>
        <s v="Bautista, Green and Hale"/>
        <s v="Byrd, Stewart and Valdez"/>
        <s v="Atkinson, Camacho and Oliver"/>
        <s v="Aguilar, Horton and Lewis"/>
        <s v="Torres, Spencer and Potter"/>
        <s v="Reese-Watson"/>
        <s v="Gibson, Hobbs and Weaver"/>
        <s v="Hatfield, Baird and Torres"/>
        <s v="Burns-Hansen"/>
        <s v="French Ltd"/>
        <s v="Griffin Ltd"/>
        <s v="Green, Powell and Palmer"/>
        <s v="Anderson-Riley"/>
        <s v="Robinson-Brown"/>
        <s v="Gonzales-Davis"/>
        <s v="Harrell LLC"/>
        <s v="Murray, Gould and Ware"/>
        <s v="Lopez LLC"/>
        <s v="Shepherd-Gould"/>
        <s v="Wolfe, Ross and Hester"/>
        <s v="Carroll, Long and Mendoza"/>
        <s v="Hunt Inc"/>
        <s v="Zhang Inc"/>
        <s v="Hogan-Lee"/>
        <s v="Hill PLC"/>
        <s v="Collins-Stephenson"/>
        <s v="Sims Inc"/>
        <s v="Davidson PLC"/>
        <s v="Guerra-Hendrix"/>
        <s v="Wilson Group"/>
        <s v="Phillips and Sons"/>
      </sharedItems>
    </cacheField>
    <cacheField name="Cost" numFmtId="0">
      <sharedItems containsSemiMixedTypes="0" containsString="0" containsNumber="1" minValue="17.309999999999999" maxValue="495.72"/>
    </cacheField>
    <cacheField name="Stock" numFmtId="0">
      <sharedItems containsSemiMixedTypes="0" containsString="0" containsNumber="1" containsInteger="1" minValue="57" maxValue="496"/>
    </cacheField>
    <cacheField name="Store_Name" numFmtId="0">
      <sharedItems/>
    </cacheField>
    <cacheField name="Region" numFmtId="0">
      <sharedItems/>
    </cacheField>
    <cacheField name="City2" numFmtId="0">
      <sharedItems/>
    </cacheField>
    <cacheField name="Store_Type" numFmtId="0">
      <sharedItems/>
    </cacheField>
    <cacheField name="Months (Order_Date)" numFmtId="0" databaseField="0">
      <fieldGroup base="1">
        <rangePr groupBy="months" startDate="2023-10-14T00:00:00" endDate="2025-10-14T00:00:00"/>
        <groupItems count="14">
          <s v="&lt;14-10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4-10-2025"/>
        </groupItems>
      </fieldGroup>
    </cacheField>
    <cacheField name="Quarters (Order_Date)" numFmtId="0" databaseField="0">
      <fieldGroup base="1">
        <rangePr groupBy="quarters" startDate="2023-10-14T00:00:00" endDate="2025-10-14T00:00:00"/>
        <groupItems count="6">
          <s v="&lt;14-10-2023"/>
          <s v="Qtr1"/>
          <s v="Qtr2"/>
          <s v="Qtr3"/>
          <s v="Qtr4"/>
          <s v="&gt;14-10-2025"/>
        </groupItems>
      </fieldGroup>
    </cacheField>
    <cacheField name="Years (Order_Date)" numFmtId="0" databaseField="0">
      <fieldGroup base="1">
        <rangePr groupBy="years" startDate="2023-10-14T00:00:00" endDate="2025-10-14T00:00:00"/>
        <groupItems count="5">
          <s v="&lt;14-10-2023"/>
          <s v="2023"/>
          <s v="2024"/>
          <s v="2025"/>
          <s v="&gt;14-10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40.657087731481" backgroundQuery="1" createdVersion="8" refreshedVersion="8" minRefreshableVersion="3" recordCount="0" supportSubquery="1" supportAdvancedDrill="1" xr:uid="{0AEE8FFF-62CA-46DF-9E18-C958558B96F8}">
  <cacheSource type="external" connectionId="8"/>
  <cacheFields count="2">
    <cacheField name="[Table8_16].[Customer Level].[Customer Level]" caption="Customer Level" numFmtId="0" hierarchy="53" level="1">
      <sharedItems count="5">
        <s v="Entry level Professionel"/>
        <s v="Experienced"/>
        <s v="Retired"/>
        <s v="Students"/>
        <s v="Teenage"/>
      </sharedItems>
    </cacheField>
    <cacheField name="[Measures].[Distinct Count of Customer_ID]" caption="Distinct Count of Customer_ID" numFmtId="0" hierarchy="79" level="32767"/>
  </cacheFields>
  <cacheHierarchies count="84">
    <cacheHierarchy uniqueName="[Table1__2].[Customer_ID]" caption="Customer_ID" attribute="1" defaultMemberUniqueName="[Table1__2].[Customer_ID].[All]" allUniqueName="[Table1__2].[Customer_ID].[All]" dimensionUniqueName="[Table1__2]" displayFolder="" count="0" memberValueDatatype="130" unbalanced="0"/>
    <cacheHierarchy uniqueName="[Table1__2].[Name]" caption="Name" attribute="1" defaultMemberUniqueName="[Table1__2].[Name].[All]" allUniqueName="[Table1__2].[Name].[All]" dimensionUniqueName="[Table1__2]" displayFolder="" count="0" memberValueDatatype="130" unbalanced="0"/>
    <cacheHierarchy uniqueName="[Table1__2].[Age]" caption="Age" attribute="1" defaultMemberUniqueName="[Table1__2].[Age].[All]" allUniqueName="[Table1__2].[Age].[All]" dimensionUniqueName="[Table1__2]" displayFolder="" count="0" memberValueDatatype="20" unbalanced="0"/>
    <cacheHierarchy uniqueName="[Table1__2].[Gender]" caption="Gender" attribute="1" defaultMemberUniqueName="[Table1__2].[Gender].[All]" allUniqueName="[Table1__2].[Gender].[All]" dimensionUniqueName="[Table1__2]" displayFolder="" count="0" memberValueDatatype="130" unbalanced="0"/>
    <cacheHierarchy uniqueName="[Table1__2].[City]" caption="City" attribute="1" defaultMemberUniqueName="[Table1__2].[City].[All]" allUniqueName="[Table1__2].[City].[All]" dimensionUniqueName="[Table1__2]" displayFolder="" count="0" memberValueDatatype="130" unbalanced="0"/>
    <cacheHierarchy uniqueName="[Table1__2].[State]" caption="State" attribute="1" defaultMemberUniqueName="[Table1__2].[State].[All]" allUniqueName="[Table1__2].[State].[All]" dimensionUniqueName="[Table1__2]" displayFolder="" count="0" memberValueDatatype="130" unbalanced="0"/>
    <cacheHierarchy uniqueName="[Table1__2].[Country]" caption="Country" attribute="1" defaultMemberUniqueName="[Table1__2].[Country].[All]" allUniqueName="[Table1__2].[Country].[All]" dimensionUniqueName="[Table1__2]" displayFolder="" count="0" memberValueDatatype="130" unbalanced="0"/>
    <cacheHierarchy uniqueName="[Table1__2].[Loyalty_Level]" caption="Loyalty_Level" attribute="1" defaultMemberUniqueName="[Table1__2].[Loyalty_Level].[All]" allUniqueName="[Table1__2].[Loyalty_Level].[All]" dimensionUniqueName="[Table1__2]" displayFolder="" count="0" memberValueDatatype="130" unbalanced="0"/>
    <cacheHierarchy uniqueName="[Table3_1].[Product_ID]" caption="Product_ID" attribute="1" defaultMemberUniqueName="[Table3_1].[Product_ID].[All]" allUniqueName="[Table3_1].[Product_ID].[All]" dimensionUniqueName="[Table3_1]" displayFolder="" count="0" memberValueDatatype="130" unbalanced="0"/>
    <cacheHierarchy uniqueName="[Table3_1].[Product_Name]" caption="Product_Name" attribute="1" defaultMemberUniqueName="[Table3_1].[Product_Name].[All]" allUniqueName="[Table3_1].[Product_Name].[All]" dimensionUniqueName="[Table3_1]" displayFolder="" count="0" memberValueDatatype="130" unbalanced="0"/>
    <cacheHierarchy uniqueName="[Table3_1].[Category]" caption="Category" attribute="1" defaultMemberUniqueName="[Table3_1].[Category].[All]" allUniqueName="[Table3_1].[Category].[All]" dimensionUniqueName="[Table3_1]" displayFolder="" count="0" memberValueDatatype="130" unbalanced="0"/>
    <cacheHierarchy uniqueName="[Table3_1].[Sub_Category]" caption="Sub_Category" attribute="1" defaultMemberUniqueName="[Table3_1].[Sub_Category].[All]" allUniqueName="[Table3_1].[Sub_Category].[All]" dimensionUniqueName="[Table3_1]" displayFolder="" count="0" memberValueDatatype="130" unbalanced="0"/>
    <cacheHierarchy uniqueName="[Table3_1].[Brand]" caption="Brand" attribute="1" defaultMemberUniqueName="[Table3_1].[Brand].[All]" allUniqueName="[Table3_1].[Brand].[All]" dimensionUniqueName="[Table3_1]" displayFolder="" count="0" memberValueDatatype="130" unbalanced="0"/>
    <cacheHierarchy uniqueName="[Table3_1].[Cost]" caption="Cost" attribute="1" defaultMemberUniqueName="[Table3_1].[Cost].[All]" allUniqueName="[Table3_1].[Cost].[All]" dimensionUniqueName="[Table3_1]" displayFolder="" count="0" memberValueDatatype="5" unbalanced="0"/>
    <cacheHierarchy uniqueName="[Table3_1].[Stock]" caption="Stock" attribute="1" defaultMemberUniqueName="[Table3_1].[Stock].[All]" allUniqueName="[Table3_1].[Stock].[All]" dimensionUniqueName="[Table3_1]" displayFolder="" count="0" memberValueDatatype="20" unbalanced="0"/>
    <cacheHierarchy uniqueName="[Table7].[Store_ID]" caption="Store_ID" attribute="1" defaultMemberUniqueName="[Table7].[Store_ID].[All]" allUniqueName="[Table7].[Store_ID].[All]" dimensionUniqueName="[Table7]" displayFolder="" count="0" memberValueDatatype="130" unbalanced="0"/>
    <cacheHierarchy uniqueName="[Table7].[Store_Name]" caption="Store_Name" attribute="1" defaultMemberUniqueName="[Table7].[Store_Name].[All]" allUniqueName="[Table7].[Store_Name].[All]" dimensionUniqueName="[Table7]" displayFolder="" count="0" memberValueDatatype="130" unbalanced="0"/>
    <cacheHierarchy uniqueName="[Table7].[Region]" caption="Region" attribute="1" defaultMemberUniqueName="[Table7].[Region].[All]" allUniqueName="[Table7].[Region].[All]" dimensionUniqueName="[Table7]" displayFolder="" count="0" memberValueDatatype="130" unbalanced="0"/>
    <cacheHierarchy uniqueName="[Table7].[City]" caption="City" attribute="1" defaultMemberUniqueName="[Table7].[City].[All]" allUniqueName="[Table7].[City].[All]" dimensionUniqueName="[Table7]" displayFolder="" count="0" memberValueDatatype="130" unbalanced="0"/>
    <cacheHierarchy uniqueName="[Table7].[Store_Type]" caption="Store_Type" attribute="1" defaultMemberUniqueName="[Table7].[Store_Type].[All]" allUniqueName="[Table7].[Store_Type].[All]" dimensionUniqueName="[Table7]" displayFolder="" count="0" memberValueDatatype="130" unbalanced="0"/>
    <cacheHierarchy uniqueName="[Table8_1].[Sales_ID]" caption="Sales_ID" attribute="1" defaultMemberUniqueName="[Table8_1].[Sales_ID].[All]" allUniqueName="[Table8_1].[Sales_ID].[All]" dimensionUniqueName="[Table8_1]" displayFolder="" count="0" memberValueDatatype="130" unbalanced="0"/>
    <cacheHierarchy uniqueName="[Table8_1].[Order_Date]" caption="Order_Date" attribute="1" time="1" defaultMemberUniqueName="[Table8_1].[Order_Date].[All]" allUniqueName="[Table8_1].[Order_Date].[All]" dimensionUniqueName="[Table8_1]" displayFolder="" count="0" memberValueDatatype="7" unbalanced="0"/>
    <cacheHierarchy uniqueName="[Table8_1].[Customer_ID]" caption="Customer_ID" attribute="1" defaultMemberUniqueName="[Table8_1].[Customer_ID].[All]" allUniqueName="[Table8_1].[Customer_ID].[All]" dimensionUniqueName="[Table8_1]" displayFolder="" count="0" memberValueDatatype="130" unbalanced="0"/>
    <cacheHierarchy uniqueName="[Table8_1].[Product_ID]" caption="Product_ID" attribute="1" defaultMemberUniqueName="[Table8_1].[Product_ID].[All]" allUniqueName="[Table8_1].[Product_ID].[All]" dimensionUniqueName="[Table8_1]" displayFolder="" count="0" memberValueDatatype="130" unbalanced="0"/>
    <cacheHierarchy uniqueName="[Table8_1].[Store_ID]" caption="Store_ID" attribute="1" defaultMemberUniqueName="[Table8_1].[Store_ID].[All]" allUniqueName="[Table8_1].[Store_ID].[All]" dimensionUniqueName="[Table8_1]" displayFolder="" count="0" memberValueDatatype="130" unbalanced="0"/>
    <cacheHierarchy uniqueName="[Table8_1].[Quantity]" caption="Quantity" attribute="1" defaultMemberUniqueName="[Table8_1].[Quantity].[All]" allUniqueName="[Table8_1].[Quantity].[All]" dimensionUniqueName="[Table8_1]" displayFolder="" count="0" memberValueDatatype="20" unbalanced="0"/>
    <cacheHierarchy uniqueName="[Table8_1].[Unit_Price]" caption="Unit_Price" attribute="1" defaultMemberUniqueName="[Table8_1].[Unit_Price].[All]" allUniqueName="[Table8_1].[Unit_Price].[All]" dimensionUniqueName="[Table8_1]" displayFolder="" count="0" memberValueDatatype="5" unbalanced="0"/>
    <cacheHierarchy uniqueName="[Table8_1].[Discount]" caption="Discount" attribute="1" defaultMemberUniqueName="[Table8_1].[Discount].[All]" allUniqueName="[Table8_1].[Discount].[All]" dimensionUniqueName="[Table8_1]" displayFolder="" count="0" memberValueDatatype="5" unbalanced="0"/>
    <cacheHierarchy uniqueName="[Table8_1].[Payment_Type]" caption="Payment_Type" attribute="1" defaultMemberUniqueName="[Table8_1].[Payment_Type].[All]" allUniqueName="[Table8_1].[Payment_Type].[All]" dimensionUniqueName="[Table8_1]" displayFolder="" count="0" memberValueDatatype="130" unbalanced="0"/>
    <cacheHierarchy uniqueName="[Table8_1].[Total_Amount]" caption="Total_Amount" attribute="1" defaultMemberUniqueName="[Table8_1].[Total_Amount].[All]" allUniqueName="[Table8_1].[Total_Amount].[All]" dimensionUniqueName="[Table8_1]" displayFolder="" count="0" memberValueDatatype="5" unbalanced="0"/>
    <cacheHierarchy uniqueName="[Table8_1].[Amount_Paid]" caption="Amount_Paid" attribute="1" defaultMemberUniqueName="[Table8_1].[Amount_Paid].[All]" allUniqueName="[Table8_1].[Amount_Paid].[All]" dimensionUniqueName="[Table8_1]" displayFolder="" count="0" memberValueDatatype="5" unbalanced="0"/>
    <cacheHierarchy uniqueName="[Table8_1].[Order_Date (Year)]" caption="Order_Date (Year)" attribute="1" defaultMemberUniqueName="[Table8_1].[Order_Date (Year)].[All]" allUniqueName="[Table8_1].[Order_Date (Year)].[All]" dimensionUniqueName="[Table8_1]" displayFolder="" count="0" memberValueDatatype="130" unbalanced="0"/>
    <cacheHierarchy uniqueName="[Table8_1].[Order_Date (Quarter)]" caption="Order_Date (Quarter)" attribute="1" defaultMemberUniqueName="[Table8_1].[Order_Date (Quarter)].[All]" allUniqueName="[Table8_1].[Order_Date (Quarter)].[All]" dimensionUniqueName="[Table8_1]" displayFolder="" count="0" memberValueDatatype="130" unbalanced="0"/>
    <cacheHierarchy uniqueName="[Table8_1].[Order_Date (Month)]" caption="Order_Date (Month)" attribute="1" defaultMemberUniqueName="[Table8_1].[Order_Date (Month)].[All]" allUniqueName="[Table8_1].[Order_Date (Month)].[All]" dimensionUniqueName="[Table8_1]" displayFolder="" count="0" memberValueDatatype="130" unbalanced="0"/>
    <cacheHierarchy uniqueName="[Table8_16].[Sales_ID]" caption="Sales_ID" attribute="1" defaultMemberUniqueName="[Table8_16].[Sales_ID].[All]" allUniqueName="[Table8_16].[Sales_ID].[All]" dimensionUniqueName="[Table8_16]" displayFolder="" count="0" memberValueDatatype="130" unbalanced="0"/>
    <cacheHierarchy uniqueName="[Table8_16].[Order_Date]" caption="Order_Date" attribute="1" time="1" defaultMemberUniqueName="[Table8_16].[Order_Date].[All]" allUniqueName="[Table8_16].[Order_Date].[All]" dimensionUniqueName="[Table8_16]" displayFolder="" count="0" memberValueDatatype="7" unbalanced="0"/>
    <cacheHierarchy uniqueName="[Table8_16].[Customer_ID]" caption="Customer_ID" attribute="1" defaultMemberUniqueName="[Table8_16].[Customer_ID].[All]" allUniqueName="[Table8_16].[Customer_ID].[All]" dimensionUniqueName="[Table8_16]" displayFolder="" count="0" memberValueDatatype="130" unbalanced="0"/>
    <cacheHierarchy uniqueName="[Table8_16].[Product_ID]" caption="Product_ID" attribute="1" defaultMemberUniqueName="[Table8_16].[Product_ID].[All]" allUniqueName="[Table8_16].[Product_ID].[All]" dimensionUniqueName="[Table8_16]" displayFolder="" count="0" memberValueDatatype="130" unbalanced="0"/>
    <cacheHierarchy uniqueName="[Table8_16].[Store_ID]" caption="Store_ID" attribute="1" defaultMemberUniqueName="[Table8_16].[Store_ID].[All]" allUniqueName="[Table8_16].[Store_ID].[All]" dimensionUniqueName="[Table8_16]" displayFolder="" count="0" memberValueDatatype="130" unbalanced="0"/>
    <cacheHierarchy uniqueName="[Table8_16].[Quantity]" caption="Quantity" attribute="1" defaultMemberUniqueName="[Table8_16].[Quantity].[All]" allUniqueName="[Table8_16].[Quantity].[All]" dimensionUniqueName="[Table8_16]" displayFolder="" count="0" memberValueDatatype="20" unbalanced="0"/>
    <cacheHierarchy uniqueName="[Table8_16].[Unit_Price]" caption="Unit_Price" attribute="1" defaultMemberUniqueName="[Table8_16].[Unit_Price].[All]" allUniqueName="[Table8_16].[Unit_Price].[All]" dimensionUniqueName="[Table8_16]" displayFolder="" count="0" memberValueDatatype="5" unbalanced="0"/>
    <cacheHierarchy uniqueName="[Table8_16].[Discount]" caption="Discount" attribute="1" defaultMemberUniqueName="[Table8_16].[Discount].[All]" allUniqueName="[Table8_16].[Discount].[All]" dimensionUniqueName="[Table8_16]" displayFolder="" count="0" memberValueDatatype="5" unbalanced="0"/>
    <cacheHierarchy uniqueName="[Table8_16].[Payment_Type]" caption="Payment_Type" attribute="1" defaultMemberUniqueName="[Table8_16].[Payment_Type].[All]" allUniqueName="[Table8_16].[Payment_Type].[All]" dimensionUniqueName="[Table8_16]" displayFolder="" count="0" memberValueDatatype="130" unbalanced="0"/>
    <cacheHierarchy uniqueName="[Table8_16].[Total_Amount]" caption="Total_Amount" attribute="1" defaultMemberUniqueName="[Table8_16].[Total_Amount].[All]" allUniqueName="[Table8_16].[Total_Amount].[All]" dimensionUniqueName="[Table8_16]" displayFolder="" count="0" memberValueDatatype="5" unbalanced="0"/>
    <cacheHierarchy uniqueName="[Table8_16].[Amount_Paid]" caption="Amount_Paid" attribute="1" defaultMemberUniqueName="[Table8_16].[Amount_Paid].[All]" allUniqueName="[Table8_16].[Amount_Paid].[All]" dimensionUniqueName="[Table8_16]" displayFolder="" count="0" memberValueDatatype="5" unbalanced="0"/>
    <cacheHierarchy uniqueName="[Table8_16].[Price Range]" caption="Price Range" attribute="1" defaultMemberUniqueName="[Table8_16].[Price Range].[All]" allUniqueName="[Table8_16].[Price Range].[All]" dimensionUniqueName="[Table8_16]" displayFolder="" count="0" memberValueDatatype="130" unbalanced="0"/>
    <cacheHierarchy uniqueName="[Table8_16].[Name]" caption="Name" attribute="1" defaultMemberUniqueName="[Table8_16].[Name].[All]" allUniqueName="[Table8_16].[Name].[All]" dimensionUniqueName="[Table8_16]" displayFolder="" count="0" memberValueDatatype="130" unbalanced="0"/>
    <cacheHierarchy uniqueName="[Table8_16].[Age]" caption="Age" attribute="1" defaultMemberUniqueName="[Table8_16].[Age].[All]" allUniqueName="[Table8_16].[Age].[All]" dimensionUniqueName="[Table8_16]" displayFolder="" count="0" memberValueDatatype="20" unbalanced="0"/>
    <cacheHierarchy uniqueName="[Table8_16].[Gender]" caption="Gender" attribute="1" defaultMemberUniqueName="[Table8_16].[Gender].[All]" allUniqueName="[Table8_16].[Gender].[All]" dimensionUniqueName="[Table8_16]" displayFolder="" count="0" memberValueDatatype="130" unbalanced="0"/>
    <cacheHierarchy uniqueName="[Table8_16].[City]" caption="City" attribute="1" defaultMemberUniqueName="[Table8_16].[City].[All]" allUniqueName="[Table8_16].[City].[All]" dimensionUniqueName="[Table8_16]" displayFolder="" count="0" memberValueDatatype="130" unbalanced="0"/>
    <cacheHierarchy uniqueName="[Table8_16].[State]" caption="State" attribute="1" defaultMemberUniqueName="[Table8_16].[State].[All]" allUniqueName="[Table8_16].[State].[All]" dimensionUniqueName="[Table8_16]" displayFolder="" count="0" memberValueDatatype="130" unbalanced="0"/>
    <cacheHierarchy uniqueName="[Table8_16].[Country]" caption="Country" attribute="1" defaultMemberUniqueName="[Table8_16].[Country].[All]" allUniqueName="[Table8_16].[Country].[All]" dimensionUniqueName="[Table8_16]" displayFolder="" count="0" memberValueDatatype="130" unbalanced="0"/>
    <cacheHierarchy uniqueName="[Table8_16].[Loyalty_Level]" caption="Loyalty_Level" attribute="1" defaultMemberUniqueName="[Table8_16].[Loyalty_Level].[All]" allUniqueName="[Table8_16].[Loyalty_Level].[All]" dimensionUniqueName="[Table8_16]" displayFolder="" count="0" memberValueDatatype="130" unbalanced="0"/>
    <cacheHierarchy uniqueName="[Table8_16].[Customer Level]" caption="Customer Level" attribute="1" defaultMemberUniqueName="[Table8_16].[Customer Level].[All]" allUniqueName="[Table8_16].[Customer Level].[All]" dimensionUniqueName="[Table8_16]" displayFolder="" count="2" memberValueDatatype="130" unbalanced="0">
      <fieldsUsage count="2">
        <fieldUsage x="-1"/>
        <fieldUsage x="0"/>
      </fieldsUsage>
    </cacheHierarchy>
    <cacheHierarchy uniqueName="[Table8_16].[Product_Description]" caption="Product_Description" attribute="1" defaultMemberUniqueName="[Table8_16].[Product_Description].[All]" allUniqueName="[Table8_16].[Product_Description].[All]" dimensionUniqueName="[Table8_16]" displayFolder="" count="0" memberValueDatatype="130" unbalanced="0"/>
    <cacheHierarchy uniqueName="[Table8_16].[Product Type]" caption="Product Type" attribute="1" defaultMemberUniqueName="[Table8_16].[Product Type].[All]" allUniqueName="[Table8_16].[Product Type].[All]" dimensionUniqueName="[Table8_16]" displayFolder="" count="0" memberValueDatatype="130" unbalanced="0"/>
    <cacheHierarchy uniqueName="[Table8_16].[Category]" caption="Category" attribute="1" defaultMemberUniqueName="[Table8_16].[Category].[All]" allUniqueName="[Table8_16].[Category].[All]" dimensionUniqueName="[Table8_16]" displayFolder="" count="0" memberValueDatatype="130" unbalanced="0"/>
    <cacheHierarchy uniqueName="[Table8_16].[Sub_Category]" caption="Sub_Category" attribute="1" defaultMemberUniqueName="[Table8_16].[Sub_Category].[All]" allUniqueName="[Table8_16].[Sub_Category].[All]" dimensionUniqueName="[Table8_16]" displayFolder="" count="0" memberValueDatatype="130" unbalanced="0"/>
    <cacheHierarchy uniqueName="[Table8_16].[Brand]" caption="Brand" attribute="1" defaultMemberUniqueName="[Table8_16].[Brand].[All]" allUniqueName="[Table8_16].[Brand].[All]" dimensionUniqueName="[Table8_16]" displayFolder="" count="0" memberValueDatatype="130" unbalanced="0"/>
    <cacheHierarchy uniqueName="[Table8_16].[Cost]" caption="Cost" attribute="1" defaultMemberUniqueName="[Table8_16].[Cost].[All]" allUniqueName="[Table8_16].[Cost].[All]" dimensionUniqueName="[Table8_16]" displayFolder="" count="0" memberValueDatatype="5" unbalanced="0"/>
    <cacheHierarchy uniqueName="[Table8_16].[Stock]" caption="Stock" attribute="1" defaultMemberUniqueName="[Table8_16].[Stock].[All]" allUniqueName="[Table8_16].[Stock].[All]" dimensionUniqueName="[Table8_16]" displayFolder="" count="0" memberValueDatatype="20" unbalanced="0"/>
    <cacheHierarchy uniqueName="[Table8_16].[Store Name]" caption="Store Name" attribute="1" defaultMemberUniqueName="[Table8_16].[Store Name].[All]" allUniqueName="[Table8_16].[Store Name].[All]" dimensionUniqueName="[Table8_16]" displayFolder="" count="0" memberValueDatatype="130" unbalanced="0"/>
    <cacheHierarchy uniqueName="[Table8_16].[Region]" caption="Region" attribute="1" defaultMemberUniqueName="[Table8_16].[Region].[All]" allUniqueName="[Table8_16].[Region].[All]" dimensionUniqueName="[Table8_16]" displayFolder="" count="0" memberValueDatatype="130" unbalanced="0"/>
    <cacheHierarchy uniqueName="[Table8_16].[Store City]" caption="Store City" attribute="1" defaultMemberUniqueName="[Table8_16].[Store City].[All]" allUniqueName="[Table8_16].[Store City].[All]" dimensionUniqueName="[Table8_16]" displayFolder="" count="0" memberValueDatatype="130" unbalanced="0"/>
    <cacheHierarchy uniqueName="[Table8_16].[Store_Type]" caption="Store_Type" attribute="1" defaultMemberUniqueName="[Table8_16].[Store_Type].[All]" allUniqueName="[Table8_16].[Store_Type].[All]" dimensionUniqueName="[Table8_16]" displayFolder="" count="0" memberValueDatatype="130" unbalanced="0"/>
    <cacheHierarchy uniqueName="[Table8_16].[Store Category]" caption="Store Category" attribute="1" defaultMemberUniqueName="[Table8_16].[Store Category].[All]" allUniqueName="[Table8_16].[Store Category].[All]" dimensionUniqueName="[Table8_16]" displayFolder="" count="0" memberValueDatatype="130" unbalanced="0"/>
    <cacheHierarchy uniqueName="[Table8_1].[Order_Date (Month Index)]" caption="Order_Date (Month Index)" attribute="1" defaultMemberUniqueName="[Table8_1].[Order_Date (Month Index)].[All]" allUniqueName="[Table8_1].[Order_Date (Month Index)].[All]" dimensionUniqueName="[Table8_1]" displayFolder="" count="0" memberValueDatatype="20" unbalanced="0" hidden="1"/>
    <cacheHierarchy uniqueName="[Measures].[__XL_Count Table1__2]" caption="__XL_Count Table1__2" measure="1" displayFolder="" measureGroup="Table1__2" count="0" hidden="1"/>
    <cacheHierarchy uniqueName="[Measures].[__XL_Count Table3_1]" caption="__XL_Count Table3_1" measure="1" displayFolder="" measureGroup="Table3_1" count="0" hidden="1"/>
    <cacheHierarchy uniqueName="[Measures].[__XL_Count Table7]" caption="__XL_Count Table7" measure="1" displayFolder="" measureGroup="Table7" count="0" hidden="1"/>
    <cacheHierarchy uniqueName="[Measures].[__XL_Count Table8_1]" caption="__XL_Count Table8_1" measure="1" displayFolder="" measureGroup="Table8_1" count="0" hidden="1"/>
    <cacheHierarchy uniqueName="[Measures].[__XL_Count Table8_16]" caption="__XL_Count Table8_16" measure="1" displayFolder="" measureGroup="Table8_16" count="0" hidden="1"/>
    <cacheHierarchy uniqueName="[Measures].[__No measures defined]" caption="__No measures defined" measure="1" displayFolder="" count="0" hidden="1"/>
    <cacheHierarchy uniqueName="[Measures].[Count of Age]" caption="Count of Age" measure="1" displayFolder="" measureGroup="Table1__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tock]" caption="Sum of Stock" measure="1" displayFolder="" measureGroup="Table3_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ost]" caption="Sum of Cost" measure="1" displayFolder="" measureGroup="Table3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mount_Paid]" caption="Sum of Amount_Paid" measure="1" displayFolder="" measureGroup="Table8_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iscount]" caption="Sum of Discount" measure="1" displayFolder="" measureGroup="Table8_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Customer_ID]" caption="Count of Customer_ID" measure="1" displayFolder="" measureGroup="Table8_16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Customer_ID]" caption="Distinct Count of Customer_ID" measure="1" displayFolder="" measureGroup="Table8_16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Customer_ID 2]" caption="Count of Customer_ID 2" measure="1" displayFolder="" measureGroup="Table1__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_ID 2]" caption="Distinct Count of Customer_ID 2" measure="1" displayFolder="" measureGroup="Table1__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st 2]" caption="Sum of Cost 2" measure="1" displayFolder="" measureGroup="Table8_16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Amount_Paid 2]" caption="Sum of Amount_Paid 2" measure="1" displayFolder="" measureGroup="Table8_1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measure="1" name="Measures" uniqueName="[Measures]" caption="Measures"/>
    <dimension name="Table1__2" uniqueName="[Table1__2]" caption="Table1__2"/>
    <dimension name="Table3_1" uniqueName="[Table3_1]" caption="Table3_1"/>
    <dimension name="Table7" uniqueName="[Table7]" caption="Table7"/>
    <dimension name="Table8_1" uniqueName="[Table8_1]" caption="Table8_1"/>
    <dimension name="Table8_16" uniqueName="[Table8_16]" caption="Table8_16"/>
  </dimensions>
  <measureGroups count="5">
    <measureGroup name="Table1__2" caption="Table1__2"/>
    <measureGroup name="Table3_1" caption="Table3_1"/>
    <measureGroup name="Table7" caption="Table7"/>
    <measureGroup name="Table8_1" caption="Table8_1"/>
    <measureGroup name="Table8_16" caption="Table8_16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40.657087731481" backgroundQuery="1" createdVersion="8" refreshedVersion="8" minRefreshableVersion="3" recordCount="0" supportSubquery="1" supportAdvancedDrill="1" xr:uid="{21D6C38D-7DBF-4573-8CE0-4B1EB15B12C2}">
  <cacheSource type="external" connectionId="8"/>
  <cacheFields count="2">
    <cacheField name="[Table8_16].[Customer Level].[Customer Level]" caption="Customer Level" numFmtId="0" hierarchy="53" level="1">
      <sharedItems count="5">
        <s v="Entry level Professionel"/>
        <s v="Experienced"/>
        <s v="Retired"/>
        <s v="Students"/>
        <s v="Teenage"/>
      </sharedItems>
    </cacheField>
    <cacheField name="[Measures].[Distinct Count of Customer_ID]" caption="Distinct Count of Customer_ID" numFmtId="0" hierarchy="79" level="32767"/>
  </cacheFields>
  <cacheHierarchies count="84">
    <cacheHierarchy uniqueName="[Table1__2].[Customer_ID]" caption="Customer_ID" attribute="1" defaultMemberUniqueName="[Table1__2].[Customer_ID].[All]" allUniqueName="[Table1__2].[Customer_ID].[All]" dimensionUniqueName="[Table1__2]" displayFolder="" count="0" memberValueDatatype="130" unbalanced="0"/>
    <cacheHierarchy uniqueName="[Table1__2].[Name]" caption="Name" attribute="1" defaultMemberUniqueName="[Table1__2].[Name].[All]" allUniqueName="[Table1__2].[Name].[All]" dimensionUniqueName="[Table1__2]" displayFolder="" count="0" memberValueDatatype="130" unbalanced="0"/>
    <cacheHierarchy uniqueName="[Table1__2].[Age]" caption="Age" attribute="1" defaultMemberUniqueName="[Table1__2].[Age].[All]" allUniqueName="[Table1__2].[Age].[All]" dimensionUniqueName="[Table1__2]" displayFolder="" count="0" memberValueDatatype="20" unbalanced="0"/>
    <cacheHierarchy uniqueName="[Table1__2].[Gender]" caption="Gender" attribute="1" defaultMemberUniqueName="[Table1__2].[Gender].[All]" allUniqueName="[Table1__2].[Gender].[All]" dimensionUniqueName="[Table1__2]" displayFolder="" count="0" memberValueDatatype="130" unbalanced="0"/>
    <cacheHierarchy uniqueName="[Table1__2].[City]" caption="City" attribute="1" defaultMemberUniqueName="[Table1__2].[City].[All]" allUniqueName="[Table1__2].[City].[All]" dimensionUniqueName="[Table1__2]" displayFolder="" count="0" memberValueDatatype="130" unbalanced="0"/>
    <cacheHierarchy uniqueName="[Table1__2].[State]" caption="State" attribute="1" defaultMemberUniqueName="[Table1__2].[State].[All]" allUniqueName="[Table1__2].[State].[All]" dimensionUniqueName="[Table1__2]" displayFolder="" count="0" memberValueDatatype="130" unbalanced="0"/>
    <cacheHierarchy uniqueName="[Table1__2].[Country]" caption="Country" attribute="1" defaultMemberUniqueName="[Table1__2].[Country].[All]" allUniqueName="[Table1__2].[Country].[All]" dimensionUniqueName="[Table1__2]" displayFolder="" count="0" memberValueDatatype="130" unbalanced="0"/>
    <cacheHierarchy uniqueName="[Table1__2].[Loyalty_Level]" caption="Loyalty_Level" attribute="1" defaultMemberUniqueName="[Table1__2].[Loyalty_Level].[All]" allUniqueName="[Table1__2].[Loyalty_Level].[All]" dimensionUniqueName="[Table1__2]" displayFolder="" count="0" memberValueDatatype="130" unbalanced="0"/>
    <cacheHierarchy uniqueName="[Table3_1].[Product_ID]" caption="Product_ID" attribute="1" defaultMemberUniqueName="[Table3_1].[Product_ID].[All]" allUniqueName="[Table3_1].[Product_ID].[All]" dimensionUniqueName="[Table3_1]" displayFolder="" count="0" memberValueDatatype="130" unbalanced="0"/>
    <cacheHierarchy uniqueName="[Table3_1].[Product_Name]" caption="Product_Name" attribute="1" defaultMemberUniqueName="[Table3_1].[Product_Name].[All]" allUniqueName="[Table3_1].[Product_Name].[All]" dimensionUniqueName="[Table3_1]" displayFolder="" count="0" memberValueDatatype="130" unbalanced="0"/>
    <cacheHierarchy uniqueName="[Table3_1].[Category]" caption="Category" attribute="1" defaultMemberUniqueName="[Table3_1].[Category].[All]" allUniqueName="[Table3_1].[Category].[All]" dimensionUniqueName="[Table3_1]" displayFolder="" count="0" memberValueDatatype="130" unbalanced="0"/>
    <cacheHierarchy uniqueName="[Table3_1].[Sub_Category]" caption="Sub_Category" attribute="1" defaultMemberUniqueName="[Table3_1].[Sub_Category].[All]" allUniqueName="[Table3_1].[Sub_Category].[All]" dimensionUniqueName="[Table3_1]" displayFolder="" count="0" memberValueDatatype="130" unbalanced="0"/>
    <cacheHierarchy uniqueName="[Table3_1].[Brand]" caption="Brand" attribute="1" defaultMemberUniqueName="[Table3_1].[Brand].[All]" allUniqueName="[Table3_1].[Brand].[All]" dimensionUniqueName="[Table3_1]" displayFolder="" count="0" memberValueDatatype="130" unbalanced="0"/>
    <cacheHierarchy uniqueName="[Table3_1].[Cost]" caption="Cost" attribute="1" defaultMemberUniqueName="[Table3_1].[Cost].[All]" allUniqueName="[Table3_1].[Cost].[All]" dimensionUniqueName="[Table3_1]" displayFolder="" count="0" memberValueDatatype="5" unbalanced="0"/>
    <cacheHierarchy uniqueName="[Table3_1].[Stock]" caption="Stock" attribute="1" defaultMemberUniqueName="[Table3_1].[Stock].[All]" allUniqueName="[Table3_1].[Stock].[All]" dimensionUniqueName="[Table3_1]" displayFolder="" count="0" memberValueDatatype="20" unbalanced="0"/>
    <cacheHierarchy uniqueName="[Table7].[Store_ID]" caption="Store_ID" attribute="1" defaultMemberUniqueName="[Table7].[Store_ID].[All]" allUniqueName="[Table7].[Store_ID].[All]" dimensionUniqueName="[Table7]" displayFolder="" count="0" memberValueDatatype="130" unbalanced="0"/>
    <cacheHierarchy uniqueName="[Table7].[Store_Name]" caption="Store_Name" attribute="1" defaultMemberUniqueName="[Table7].[Store_Name].[All]" allUniqueName="[Table7].[Store_Name].[All]" dimensionUniqueName="[Table7]" displayFolder="" count="0" memberValueDatatype="130" unbalanced="0"/>
    <cacheHierarchy uniqueName="[Table7].[Region]" caption="Region" attribute="1" defaultMemberUniqueName="[Table7].[Region].[All]" allUniqueName="[Table7].[Region].[All]" dimensionUniqueName="[Table7]" displayFolder="" count="0" memberValueDatatype="130" unbalanced="0"/>
    <cacheHierarchy uniqueName="[Table7].[City]" caption="City" attribute="1" defaultMemberUniqueName="[Table7].[City].[All]" allUniqueName="[Table7].[City].[All]" dimensionUniqueName="[Table7]" displayFolder="" count="0" memberValueDatatype="130" unbalanced="0"/>
    <cacheHierarchy uniqueName="[Table7].[Store_Type]" caption="Store_Type" attribute="1" defaultMemberUniqueName="[Table7].[Store_Type].[All]" allUniqueName="[Table7].[Store_Type].[All]" dimensionUniqueName="[Table7]" displayFolder="" count="0" memberValueDatatype="130" unbalanced="0"/>
    <cacheHierarchy uniqueName="[Table8_1].[Sales_ID]" caption="Sales_ID" attribute="1" defaultMemberUniqueName="[Table8_1].[Sales_ID].[All]" allUniqueName="[Table8_1].[Sales_ID].[All]" dimensionUniqueName="[Table8_1]" displayFolder="" count="0" memberValueDatatype="130" unbalanced="0"/>
    <cacheHierarchy uniqueName="[Table8_1].[Order_Date]" caption="Order_Date" attribute="1" time="1" defaultMemberUniqueName="[Table8_1].[Order_Date].[All]" allUniqueName="[Table8_1].[Order_Date].[All]" dimensionUniqueName="[Table8_1]" displayFolder="" count="0" memberValueDatatype="7" unbalanced="0"/>
    <cacheHierarchy uniqueName="[Table8_1].[Customer_ID]" caption="Customer_ID" attribute="1" defaultMemberUniqueName="[Table8_1].[Customer_ID].[All]" allUniqueName="[Table8_1].[Customer_ID].[All]" dimensionUniqueName="[Table8_1]" displayFolder="" count="0" memberValueDatatype="130" unbalanced="0"/>
    <cacheHierarchy uniqueName="[Table8_1].[Product_ID]" caption="Product_ID" attribute="1" defaultMemberUniqueName="[Table8_1].[Product_ID].[All]" allUniqueName="[Table8_1].[Product_ID].[All]" dimensionUniqueName="[Table8_1]" displayFolder="" count="0" memberValueDatatype="130" unbalanced="0"/>
    <cacheHierarchy uniqueName="[Table8_1].[Store_ID]" caption="Store_ID" attribute="1" defaultMemberUniqueName="[Table8_1].[Store_ID].[All]" allUniqueName="[Table8_1].[Store_ID].[All]" dimensionUniqueName="[Table8_1]" displayFolder="" count="0" memberValueDatatype="130" unbalanced="0"/>
    <cacheHierarchy uniqueName="[Table8_1].[Quantity]" caption="Quantity" attribute="1" defaultMemberUniqueName="[Table8_1].[Quantity].[All]" allUniqueName="[Table8_1].[Quantity].[All]" dimensionUniqueName="[Table8_1]" displayFolder="" count="0" memberValueDatatype="20" unbalanced="0"/>
    <cacheHierarchy uniqueName="[Table8_1].[Unit_Price]" caption="Unit_Price" attribute="1" defaultMemberUniqueName="[Table8_1].[Unit_Price].[All]" allUniqueName="[Table8_1].[Unit_Price].[All]" dimensionUniqueName="[Table8_1]" displayFolder="" count="0" memberValueDatatype="5" unbalanced="0"/>
    <cacheHierarchy uniqueName="[Table8_1].[Discount]" caption="Discount" attribute="1" defaultMemberUniqueName="[Table8_1].[Discount].[All]" allUniqueName="[Table8_1].[Discount].[All]" dimensionUniqueName="[Table8_1]" displayFolder="" count="0" memberValueDatatype="5" unbalanced="0"/>
    <cacheHierarchy uniqueName="[Table8_1].[Payment_Type]" caption="Payment_Type" attribute="1" defaultMemberUniqueName="[Table8_1].[Payment_Type].[All]" allUniqueName="[Table8_1].[Payment_Type].[All]" dimensionUniqueName="[Table8_1]" displayFolder="" count="0" memberValueDatatype="130" unbalanced="0"/>
    <cacheHierarchy uniqueName="[Table8_1].[Total_Amount]" caption="Total_Amount" attribute="1" defaultMemberUniqueName="[Table8_1].[Total_Amount].[All]" allUniqueName="[Table8_1].[Total_Amount].[All]" dimensionUniqueName="[Table8_1]" displayFolder="" count="0" memberValueDatatype="5" unbalanced="0"/>
    <cacheHierarchy uniqueName="[Table8_1].[Amount_Paid]" caption="Amount_Paid" attribute="1" defaultMemberUniqueName="[Table8_1].[Amount_Paid].[All]" allUniqueName="[Table8_1].[Amount_Paid].[All]" dimensionUniqueName="[Table8_1]" displayFolder="" count="0" memberValueDatatype="5" unbalanced="0"/>
    <cacheHierarchy uniqueName="[Table8_1].[Order_Date (Year)]" caption="Order_Date (Year)" attribute="1" defaultMemberUniqueName="[Table8_1].[Order_Date (Year)].[All]" allUniqueName="[Table8_1].[Order_Date (Year)].[All]" dimensionUniqueName="[Table8_1]" displayFolder="" count="0" memberValueDatatype="130" unbalanced="0"/>
    <cacheHierarchy uniqueName="[Table8_1].[Order_Date (Quarter)]" caption="Order_Date (Quarter)" attribute="1" defaultMemberUniqueName="[Table8_1].[Order_Date (Quarter)].[All]" allUniqueName="[Table8_1].[Order_Date (Quarter)].[All]" dimensionUniqueName="[Table8_1]" displayFolder="" count="0" memberValueDatatype="130" unbalanced="0"/>
    <cacheHierarchy uniqueName="[Table8_1].[Order_Date (Month)]" caption="Order_Date (Month)" attribute="1" defaultMemberUniqueName="[Table8_1].[Order_Date (Month)].[All]" allUniqueName="[Table8_1].[Order_Date (Month)].[All]" dimensionUniqueName="[Table8_1]" displayFolder="" count="0" memberValueDatatype="130" unbalanced="0"/>
    <cacheHierarchy uniqueName="[Table8_16].[Sales_ID]" caption="Sales_ID" attribute="1" defaultMemberUniqueName="[Table8_16].[Sales_ID].[All]" allUniqueName="[Table8_16].[Sales_ID].[All]" dimensionUniqueName="[Table8_16]" displayFolder="" count="0" memberValueDatatype="130" unbalanced="0"/>
    <cacheHierarchy uniqueName="[Table8_16].[Order_Date]" caption="Order_Date" attribute="1" time="1" defaultMemberUniqueName="[Table8_16].[Order_Date].[All]" allUniqueName="[Table8_16].[Order_Date].[All]" dimensionUniqueName="[Table8_16]" displayFolder="" count="0" memberValueDatatype="7" unbalanced="0"/>
    <cacheHierarchy uniqueName="[Table8_16].[Customer_ID]" caption="Customer_ID" attribute="1" defaultMemberUniqueName="[Table8_16].[Customer_ID].[All]" allUniqueName="[Table8_16].[Customer_ID].[All]" dimensionUniqueName="[Table8_16]" displayFolder="" count="0" memberValueDatatype="130" unbalanced="0"/>
    <cacheHierarchy uniqueName="[Table8_16].[Product_ID]" caption="Product_ID" attribute="1" defaultMemberUniqueName="[Table8_16].[Product_ID].[All]" allUniqueName="[Table8_16].[Product_ID].[All]" dimensionUniqueName="[Table8_16]" displayFolder="" count="0" memberValueDatatype="130" unbalanced="0"/>
    <cacheHierarchy uniqueName="[Table8_16].[Store_ID]" caption="Store_ID" attribute="1" defaultMemberUniqueName="[Table8_16].[Store_ID].[All]" allUniqueName="[Table8_16].[Store_ID].[All]" dimensionUniqueName="[Table8_16]" displayFolder="" count="0" memberValueDatatype="130" unbalanced="0"/>
    <cacheHierarchy uniqueName="[Table8_16].[Quantity]" caption="Quantity" attribute="1" defaultMemberUniqueName="[Table8_16].[Quantity].[All]" allUniqueName="[Table8_16].[Quantity].[All]" dimensionUniqueName="[Table8_16]" displayFolder="" count="0" memberValueDatatype="20" unbalanced="0"/>
    <cacheHierarchy uniqueName="[Table8_16].[Unit_Price]" caption="Unit_Price" attribute="1" defaultMemberUniqueName="[Table8_16].[Unit_Price].[All]" allUniqueName="[Table8_16].[Unit_Price].[All]" dimensionUniqueName="[Table8_16]" displayFolder="" count="0" memberValueDatatype="5" unbalanced="0"/>
    <cacheHierarchy uniqueName="[Table8_16].[Discount]" caption="Discount" attribute="1" defaultMemberUniqueName="[Table8_16].[Discount].[All]" allUniqueName="[Table8_16].[Discount].[All]" dimensionUniqueName="[Table8_16]" displayFolder="" count="0" memberValueDatatype="5" unbalanced="0"/>
    <cacheHierarchy uniqueName="[Table8_16].[Payment_Type]" caption="Payment_Type" attribute="1" defaultMemberUniqueName="[Table8_16].[Payment_Type].[All]" allUniqueName="[Table8_16].[Payment_Type].[All]" dimensionUniqueName="[Table8_16]" displayFolder="" count="0" memberValueDatatype="130" unbalanced="0"/>
    <cacheHierarchy uniqueName="[Table8_16].[Total_Amount]" caption="Total_Amount" attribute="1" defaultMemberUniqueName="[Table8_16].[Total_Amount].[All]" allUniqueName="[Table8_16].[Total_Amount].[All]" dimensionUniqueName="[Table8_16]" displayFolder="" count="0" memberValueDatatype="5" unbalanced="0"/>
    <cacheHierarchy uniqueName="[Table8_16].[Amount_Paid]" caption="Amount_Paid" attribute="1" defaultMemberUniqueName="[Table8_16].[Amount_Paid].[All]" allUniqueName="[Table8_16].[Amount_Paid].[All]" dimensionUniqueName="[Table8_16]" displayFolder="" count="0" memberValueDatatype="5" unbalanced="0"/>
    <cacheHierarchy uniqueName="[Table8_16].[Price Range]" caption="Price Range" attribute="1" defaultMemberUniqueName="[Table8_16].[Price Range].[All]" allUniqueName="[Table8_16].[Price Range].[All]" dimensionUniqueName="[Table8_16]" displayFolder="" count="0" memberValueDatatype="130" unbalanced="0"/>
    <cacheHierarchy uniqueName="[Table8_16].[Name]" caption="Name" attribute="1" defaultMemberUniqueName="[Table8_16].[Name].[All]" allUniqueName="[Table8_16].[Name].[All]" dimensionUniqueName="[Table8_16]" displayFolder="" count="0" memberValueDatatype="130" unbalanced="0"/>
    <cacheHierarchy uniqueName="[Table8_16].[Age]" caption="Age" attribute="1" defaultMemberUniqueName="[Table8_16].[Age].[All]" allUniqueName="[Table8_16].[Age].[All]" dimensionUniqueName="[Table8_16]" displayFolder="" count="0" memberValueDatatype="20" unbalanced="0"/>
    <cacheHierarchy uniqueName="[Table8_16].[Gender]" caption="Gender" attribute="1" defaultMemberUniqueName="[Table8_16].[Gender].[All]" allUniqueName="[Table8_16].[Gender].[All]" dimensionUniqueName="[Table8_16]" displayFolder="" count="0" memberValueDatatype="130" unbalanced="0"/>
    <cacheHierarchy uniqueName="[Table8_16].[City]" caption="City" attribute="1" defaultMemberUniqueName="[Table8_16].[City].[All]" allUniqueName="[Table8_16].[City].[All]" dimensionUniqueName="[Table8_16]" displayFolder="" count="0" memberValueDatatype="130" unbalanced="0"/>
    <cacheHierarchy uniqueName="[Table8_16].[State]" caption="State" attribute="1" defaultMemberUniqueName="[Table8_16].[State].[All]" allUniqueName="[Table8_16].[State].[All]" dimensionUniqueName="[Table8_16]" displayFolder="" count="0" memberValueDatatype="130" unbalanced="0"/>
    <cacheHierarchy uniqueName="[Table8_16].[Country]" caption="Country" attribute="1" defaultMemberUniqueName="[Table8_16].[Country].[All]" allUniqueName="[Table8_16].[Country].[All]" dimensionUniqueName="[Table8_16]" displayFolder="" count="0" memberValueDatatype="130" unbalanced="0"/>
    <cacheHierarchy uniqueName="[Table8_16].[Loyalty_Level]" caption="Loyalty_Level" attribute="1" defaultMemberUniqueName="[Table8_16].[Loyalty_Level].[All]" allUniqueName="[Table8_16].[Loyalty_Level].[All]" dimensionUniqueName="[Table8_16]" displayFolder="" count="0" memberValueDatatype="130" unbalanced="0"/>
    <cacheHierarchy uniqueName="[Table8_16].[Customer Level]" caption="Customer Level" attribute="1" defaultMemberUniqueName="[Table8_16].[Customer Level].[All]" allUniqueName="[Table8_16].[Customer Level].[All]" dimensionUniqueName="[Table8_16]" displayFolder="" count="2" memberValueDatatype="130" unbalanced="0">
      <fieldsUsage count="2">
        <fieldUsage x="-1"/>
        <fieldUsage x="0"/>
      </fieldsUsage>
    </cacheHierarchy>
    <cacheHierarchy uniqueName="[Table8_16].[Product_Description]" caption="Product_Description" attribute="1" defaultMemberUniqueName="[Table8_16].[Product_Description].[All]" allUniqueName="[Table8_16].[Product_Description].[All]" dimensionUniqueName="[Table8_16]" displayFolder="" count="0" memberValueDatatype="130" unbalanced="0"/>
    <cacheHierarchy uniqueName="[Table8_16].[Product Type]" caption="Product Type" attribute="1" defaultMemberUniqueName="[Table8_16].[Product Type].[All]" allUniqueName="[Table8_16].[Product Type].[All]" dimensionUniqueName="[Table8_16]" displayFolder="" count="0" memberValueDatatype="130" unbalanced="0"/>
    <cacheHierarchy uniqueName="[Table8_16].[Category]" caption="Category" attribute="1" defaultMemberUniqueName="[Table8_16].[Category].[All]" allUniqueName="[Table8_16].[Category].[All]" dimensionUniqueName="[Table8_16]" displayFolder="" count="0" memberValueDatatype="130" unbalanced="0"/>
    <cacheHierarchy uniqueName="[Table8_16].[Sub_Category]" caption="Sub_Category" attribute="1" defaultMemberUniqueName="[Table8_16].[Sub_Category].[All]" allUniqueName="[Table8_16].[Sub_Category].[All]" dimensionUniqueName="[Table8_16]" displayFolder="" count="0" memberValueDatatype="130" unbalanced="0"/>
    <cacheHierarchy uniqueName="[Table8_16].[Brand]" caption="Brand" attribute="1" defaultMemberUniqueName="[Table8_16].[Brand].[All]" allUniqueName="[Table8_16].[Brand].[All]" dimensionUniqueName="[Table8_16]" displayFolder="" count="0" memberValueDatatype="130" unbalanced="0"/>
    <cacheHierarchy uniqueName="[Table8_16].[Cost]" caption="Cost" attribute="1" defaultMemberUniqueName="[Table8_16].[Cost].[All]" allUniqueName="[Table8_16].[Cost].[All]" dimensionUniqueName="[Table8_16]" displayFolder="" count="0" memberValueDatatype="5" unbalanced="0"/>
    <cacheHierarchy uniqueName="[Table8_16].[Stock]" caption="Stock" attribute="1" defaultMemberUniqueName="[Table8_16].[Stock].[All]" allUniqueName="[Table8_16].[Stock].[All]" dimensionUniqueName="[Table8_16]" displayFolder="" count="0" memberValueDatatype="20" unbalanced="0"/>
    <cacheHierarchy uniqueName="[Table8_16].[Store Name]" caption="Store Name" attribute="1" defaultMemberUniqueName="[Table8_16].[Store Name].[All]" allUniqueName="[Table8_16].[Store Name].[All]" dimensionUniqueName="[Table8_16]" displayFolder="" count="0" memberValueDatatype="130" unbalanced="0"/>
    <cacheHierarchy uniqueName="[Table8_16].[Region]" caption="Region" attribute="1" defaultMemberUniqueName="[Table8_16].[Region].[All]" allUniqueName="[Table8_16].[Region].[All]" dimensionUniqueName="[Table8_16]" displayFolder="" count="0" memberValueDatatype="130" unbalanced="0"/>
    <cacheHierarchy uniqueName="[Table8_16].[Store City]" caption="Store City" attribute="1" defaultMemberUniqueName="[Table8_16].[Store City].[All]" allUniqueName="[Table8_16].[Store City].[All]" dimensionUniqueName="[Table8_16]" displayFolder="" count="0" memberValueDatatype="130" unbalanced="0"/>
    <cacheHierarchy uniqueName="[Table8_16].[Store_Type]" caption="Store_Type" attribute="1" defaultMemberUniqueName="[Table8_16].[Store_Type].[All]" allUniqueName="[Table8_16].[Store_Type].[All]" dimensionUniqueName="[Table8_16]" displayFolder="" count="0" memberValueDatatype="130" unbalanced="0"/>
    <cacheHierarchy uniqueName="[Table8_16].[Store Category]" caption="Store Category" attribute="1" defaultMemberUniqueName="[Table8_16].[Store Category].[All]" allUniqueName="[Table8_16].[Store Category].[All]" dimensionUniqueName="[Table8_16]" displayFolder="" count="0" memberValueDatatype="130" unbalanced="0"/>
    <cacheHierarchy uniqueName="[Table8_1].[Order_Date (Month Index)]" caption="Order_Date (Month Index)" attribute="1" defaultMemberUniqueName="[Table8_1].[Order_Date (Month Index)].[All]" allUniqueName="[Table8_1].[Order_Date (Month Index)].[All]" dimensionUniqueName="[Table8_1]" displayFolder="" count="0" memberValueDatatype="20" unbalanced="0" hidden="1"/>
    <cacheHierarchy uniqueName="[Measures].[__XL_Count Table1__2]" caption="__XL_Count Table1__2" measure="1" displayFolder="" measureGroup="Table1__2" count="0" hidden="1"/>
    <cacheHierarchy uniqueName="[Measures].[__XL_Count Table3_1]" caption="__XL_Count Table3_1" measure="1" displayFolder="" measureGroup="Table3_1" count="0" hidden="1"/>
    <cacheHierarchy uniqueName="[Measures].[__XL_Count Table7]" caption="__XL_Count Table7" measure="1" displayFolder="" measureGroup="Table7" count="0" hidden="1"/>
    <cacheHierarchy uniqueName="[Measures].[__XL_Count Table8_1]" caption="__XL_Count Table8_1" measure="1" displayFolder="" measureGroup="Table8_1" count="0" hidden="1"/>
    <cacheHierarchy uniqueName="[Measures].[__XL_Count Table8_16]" caption="__XL_Count Table8_16" measure="1" displayFolder="" measureGroup="Table8_16" count="0" hidden="1"/>
    <cacheHierarchy uniqueName="[Measures].[__No measures defined]" caption="__No measures defined" measure="1" displayFolder="" count="0" hidden="1"/>
    <cacheHierarchy uniqueName="[Measures].[Count of Age]" caption="Count of Age" measure="1" displayFolder="" measureGroup="Table1__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tock]" caption="Sum of Stock" measure="1" displayFolder="" measureGroup="Table3_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ost]" caption="Sum of Cost" measure="1" displayFolder="" measureGroup="Table3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mount_Paid]" caption="Sum of Amount_Paid" measure="1" displayFolder="" measureGroup="Table8_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iscount]" caption="Sum of Discount" measure="1" displayFolder="" measureGroup="Table8_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Customer_ID]" caption="Count of Customer_ID" measure="1" displayFolder="" measureGroup="Table8_16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Customer_ID]" caption="Distinct Count of Customer_ID" measure="1" displayFolder="" measureGroup="Table8_16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Customer_ID 2]" caption="Count of Customer_ID 2" measure="1" displayFolder="" measureGroup="Table1__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_ID 2]" caption="Distinct Count of Customer_ID 2" measure="1" displayFolder="" measureGroup="Table1__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st 2]" caption="Sum of Cost 2" measure="1" displayFolder="" measureGroup="Table8_16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Amount_Paid 2]" caption="Sum of Amount_Paid 2" measure="1" displayFolder="" measureGroup="Table8_1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measure="1" name="Measures" uniqueName="[Measures]" caption="Measures"/>
    <dimension name="Table1__2" uniqueName="[Table1__2]" caption="Table1__2"/>
    <dimension name="Table3_1" uniqueName="[Table3_1]" caption="Table3_1"/>
    <dimension name="Table7" uniqueName="[Table7]" caption="Table7"/>
    <dimension name="Table8_1" uniqueName="[Table8_1]" caption="Table8_1"/>
    <dimension name="Table8_16" uniqueName="[Table8_16]" caption="Table8_16"/>
  </dimensions>
  <measureGroups count="5">
    <measureGroup name="Table1__2" caption="Table1__2"/>
    <measureGroup name="Table3_1" caption="Table3_1"/>
    <measureGroup name="Table7" caption="Table7"/>
    <measureGroup name="Table8_1" caption="Table8_1"/>
    <measureGroup name="Table8_16" caption="Table8_16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38.74490636574" backgroundQuery="1" createdVersion="8" refreshedVersion="8" minRefreshableVersion="3" recordCount="0" supportSubquery="1" supportAdvancedDrill="1" xr:uid="{5B0EEFB6-1F8B-42EB-84CF-1592B4192C04}">
  <cacheSource type="external" connectionId="8"/>
  <cacheFields count="2">
    <cacheField name="[Table3_1].[Sub_Category].[Sub_Category]" caption="Sub_Category" numFmtId="0" hierarchy="11" level="1">
      <sharedItems count="23">
        <s v="Accessories"/>
        <s v="Appliances"/>
        <s v="Audio"/>
        <s v="Bottoms"/>
        <s v="Computer"/>
        <s v="Decor"/>
        <s v="Equipment"/>
        <s v="Fitness"/>
        <s v="Footwear"/>
        <s v="Fragrance"/>
        <s v="Furniture"/>
        <s v="Grooming"/>
        <s v="Haircare"/>
        <s v="Kitchen"/>
        <s v="Lighting"/>
        <s v="Makeup"/>
        <s v="Mobile"/>
        <s v="Outdoor"/>
        <s v="Outerwear"/>
        <s v="Skincare"/>
        <s v="Storage"/>
        <s v="Team Sports"/>
        <s v="Tops"/>
      </sharedItems>
    </cacheField>
    <cacheField name="[Measures].[Sum of Stock]" caption="Sum of Stock" numFmtId="0" hierarchy="74" level="32767"/>
  </cacheFields>
  <cacheHierarchies count="84">
    <cacheHierarchy uniqueName="[Table1__2].[Customer_ID]" caption="Customer_ID" attribute="1" defaultMemberUniqueName="[Table1__2].[Customer_ID].[All]" allUniqueName="[Table1__2].[Customer_ID].[All]" dimensionUniqueName="[Table1__2]" displayFolder="" count="0" memberValueDatatype="130" unbalanced="0"/>
    <cacheHierarchy uniqueName="[Table1__2].[Name]" caption="Name" attribute="1" defaultMemberUniqueName="[Table1__2].[Name].[All]" allUniqueName="[Table1__2].[Name].[All]" dimensionUniqueName="[Table1__2]" displayFolder="" count="0" memberValueDatatype="130" unbalanced="0"/>
    <cacheHierarchy uniqueName="[Table1__2].[Age]" caption="Age" attribute="1" defaultMemberUniqueName="[Table1__2].[Age].[All]" allUniqueName="[Table1__2].[Age].[All]" dimensionUniqueName="[Table1__2]" displayFolder="" count="0" memberValueDatatype="20" unbalanced="0"/>
    <cacheHierarchy uniqueName="[Table1__2].[Gender]" caption="Gender" attribute="1" defaultMemberUniqueName="[Table1__2].[Gender].[All]" allUniqueName="[Table1__2].[Gender].[All]" dimensionUniqueName="[Table1__2]" displayFolder="" count="0" memberValueDatatype="130" unbalanced="0"/>
    <cacheHierarchy uniqueName="[Table1__2].[City]" caption="City" attribute="1" defaultMemberUniqueName="[Table1__2].[City].[All]" allUniqueName="[Table1__2].[City].[All]" dimensionUniqueName="[Table1__2]" displayFolder="" count="0" memberValueDatatype="130" unbalanced="0"/>
    <cacheHierarchy uniqueName="[Table1__2].[State]" caption="State" attribute="1" defaultMemberUniqueName="[Table1__2].[State].[All]" allUniqueName="[Table1__2].[State].[All]" dimensionUniqueName="[Table1__2]" displayFolder="" count="0" memberValueDatatype="130" unbalanced="0"/>
    <cacheHierarchy uniqueName="[Table1__2].[Country]" caption="Country" attribute="1" defaultMemberUniqueName="[Table1__2].[Country].[All]" allUniqueName="[Table1__2].[Country].[All]" dimensionUniqueName="[Table1__2]" displayFolder="" count="0" memberValueDatatype="130" unbalanced="0"/>
    <cacheHierarchy uniqueName="[Table1__2].[Loyalty_Level]" caption="Loyalty_Level" attribute="1" defaultMemberUniqueName="[Table1__2].[Loyalty_Level].[All]" allUniqueName="[Table1__2].[Loyalty_Level].[All]" dimensionUniqueName="[Table1__2]" displayFolder="" count="0" memberValueDatatype="130" unbalanced="0"/>
    <cacheHierarchy uniqueName="[Table3_1].[Product_ID]" caption="Product_ID" attribute="1" defaultMemberUniqueName="[Table3_1].[Product_ID].[All]" allUniqueName="[Table3_1].[Product_ID].[All]" dimensionUniqueName="[Table3_1]" displayFolder="" count="0" memberValueDatatype="130" unbalanced="0"/>
    <cacheHierarchy uniqueName="[Table3_1].[Product_Name]" caption="Product_Name" attribute="1" defaultMemberUniqueName="[Table3_1].[Product_Name].[All]" allUniqueName="[Table3_1].[Product_Name].[All]" dimensionUniqueName="[Table3_1]" displayFolder="" count="0" memberValueDatatype="130" unbalanced="0"/>
    <cacheHierarchy uniqueName="[Table3_1].[Category]" caption="Category" attribute="1" defaultMemberUniqueName="[Table3_1].[Category].[All]" allUniqueName="[Table3_1].[Category].[All]" dimensionUniqueName="[Table3_1]" displayFolder="" count="0" memberValueDatatype="130" unbalanced="0"/>
    <cacheHierarchy uniqueName="[Table3_1].[Sub_Category]" caption="Sub_Category" attribute="1" defaultMemberUniqueName="[Table3_1].[Sub_Category].[All]" allUniqueName="[Table3_1].[Sub_Category].[All]" dimensionUniqueName="[Table3_1]" displayFolder="" count="2" memberValueDatatype="130" unbalanced="0">
      <fieldsUsage count="2">
        <fieldUsage x="-1"/>
        <fieldUsage x="0"/>
      </fieldsUsage>
    </cacheHierarchy>
    <cacheHierarchy uniqueName="[Table3_1].[Brand]" caption="Brand" attribute="1" defaultMemberUniqueName="[Table3_1].[Brand].[All]" allUniqueName="[Table3_1].[Brand].[All]" dimensionUniqueName="[Table3_1]" displayFolder="" count="0" memberValueDatatype="130" unbalanced="0"/>
    <cacheHierarchy uniqueName="[Table3_1].[Cost]" caption="Cost" attribute="1" defaultMemberUniqueName="[Table3_1].[Cost].[All]" allUniqueName="[Table3_1].[Cost].[All]" dimensionUniqueName="[Table3_1]" displayFolder="" count="0" memberValueDatatype="5" unbalanced="0"/>
    <cacheHierarchy uniqueName="[Table3_1].[Stock]" caption="Stock" attribute="1" defaultMemberUniqueName="[Table3_1].[Stock].[All]" allUniqueName="[Table3_1].[Stock].[All]" dimensionUniqueName="[Table3_1]" displayFolder="" count="0" memberValueDatatype="20" unbalanced="0"/>
    <cacheHierarchy uniqueName="[Table7].[Store_ID]" caption="Store_ID" attribute="1" defaultMemberUniqueName="[Table7].[Store_ID].[All]" allUniqueName="[Table7].[Store_ID].[All]" dimensionUniqueName="[Table7]" displayFolder="" count="0" memberValueDatatype="130" unbalanced="0"/>
    <cacheHierarchy uniqueName="[Table7].[Store_Name]" caption="Store_Name" attribute="1" defaultMemberUniqueName="[Table7].[Store_Name].[All]" allUniqueName="[Table7].[Store_Name].[All]" dimensionUniqueName="[Table7]" displayFolder="" count="0" memberValueDatatype="130" unbalanced="0"/>
    <cacheHierarchy uniqueName="[Table7].[Region]" caption="Region" attribute="1" defaultMemberUniqueName="[Table7].[Region].[All]" allUniqueName="[Table7].[Region].[All]" dimensionUniqueName="[Table7]" displayFolder="" count="0" memberValueDatatype="130" unbalanced="0"/>
    <cacheHierarchy uniqueName="[Table7].[City]" caption="City" attribute="1" defaultMemberUniqueName="[Table7].[City].[All]" allUniqueName="[Table7].[City].[All]" dimensionUniqueName="[Table7]" displayFolder="" count="0" memberValueDatatype="130" unbalanced="0"/>
    <cacheHierarchy uniqueName="[Table7].[Store_Type]" caption="Store_Type" attribute="1" defaultMemberUniqueName="[Table7].[Store_Type].[All]" allUniqueName="[Table7].[Store_Type].[All]" dimensionUniqueName="[Table7]" displayFolder="" count="0" memberValueDatatype="130" unbalanced="0"/>
    <cacheHierarchy uniqueName="[Table8_1].[Sales_ID]" caption="Sales_ID" attribute="1" defaultMemberUniqueName="[Table8_1].[Sales_ID].[All]" allUniqueName="[Table8_1].[Sales_ID].[All]" dimensionUniqueName="[Table8_1]" displayFolder="" count="0" memberValueDatatype="130" unbalanced="0"/>
    <cacheHierarchy uniqueName="[Table8_1].[Order_Date]" caption="Order_Date" attribute="1" time="1" defaultMemberUniqueName="[Table8_1].[Order_Date].[All]" allUniqueName="[Table8_1].[Order_Date].[All]" dimensionUniqueName="[Table8_1]" displayFolder="" count="0" memberValueDatatype="7" unbalanced="0"/>
    <cacheHierarchy uniqueName="[Table8_1].[Customer_ID]" caption="Customer_ID" attribute="1" defaultMemberUniqueName="[Table8_1].[Customer_ID].[All]" allUniqueName="[Table8_1].[Customer_ID].[All]" dimensionUniqueName="[Table8_1]" displayFolder="" count="0" memberValueDatatype="130" unbalanced="0"/>
    <cacheHierarchy uniqueName="[Table8_1].[Product_ID]" caption="Product_ID" attribute="1" defaultMemberUniqueName="[Table8_1].[Product_ID].[All]" allUniqueName="[Table8_1].[Product_ID].[All]" dimensionUniqueName="[Table8_1]" displayFolder="" count="0" memberValueDatatype="130" unbalanced="0"/>
    <cacheHierarchy uniqueName="[Table8_1].[Store_ID]" caption="Store_ID" attribute="1" defaultMemberUniqueName="[Table8_1].[Store_ID].[All]" allUniqueName="[Table8_1].[Store_ID].[All]" dimensionUniqueName="[Table8_1]" displayFolder="" count="0" memberValueDatatype="130" unbalanced="0"/>
    <cacheHierarchy uniqueName="[Table8_1].[Quantity]" caption="Quantity" attribute="1" defaultMemberUniqueName="[Table8_1].[Quantity].[All]" allUniqueName="[Table8_1].[Quantity].[All]" dimensionUniqueName="[Table8_1]" displayFolder="" count="0" memberValueDatatype="20" unbalanced="0"/>
    <cacheHierarchy uniqueName="[Table8_1].[Unit_Price]" caption="Unit_Price" attribute="1" defaultMemberUniqueName="[Table8_1].[Unit_Price].[All]" allUniqueName="[Table8_1].[Unit_Price].[All]" dimensionUniqueName="[Table8_1]" displayFolder="" count="0" memberValueDatatype="5" unbalanced="0"/>
    <cacheHierarchy uniqueName="[Table8_1].[Discount]" caption="Discount" attribute="1" defaultMemberUniqueName="[Table8_1].[Discount].[All]" allUniqueName="[Table8_1].[Discount].[All]" dimensionUniqueName="[Table8_1]" displayFolder="" count="0" memberValueDatatype="5" unbalanced="0"/>
    <cacheHierarchy uniqueName="[Table8_1].[Payment_Type]" caption="Payment_Type" attribute="1" defaultMemberUniqueName="[Table8_1].[Payment_Type].[All]" allUniqueName="[Table8_1].[Payment_Type].[All]" dimensionUniqueName="[Table8_1]" displayFolder="" count="0" memberValueDatatype="130" unbalanced="0"/>
    <cacheHierarchy uniqueName="[Table8_1].[Total_Amount]" caption="Total_Amount" attribute="1" defaultMemberUniqueName="[Table8_1].[Total_Amount].[All]" allUniqueName="[Table8_1].[Total_Amount].[All]" dimensionUniqueName="[Table8_1]" displayFolder="" count="0" memberValueDatatype="5" unbalanced="0"/>
    <cacheHierarchy uniqueName="[Table8_1].[Amount_Paid]" caption="Amount_Paid" attribute="1" defaultMemberUniqueName="[Table8_1].[Amount_Paid].[All]" allUniqueName="[Table8_1].[Amount_Paid].[All]" dimensionUniqueName="[Table8_1]" displayFolder="" count="0" memberValueDatatype="5" unbalanced="0"/>
    <cacheHierarchy uniqueName="[Table8_1].[Order_Date (Year)]" caption="Order_Date (Year)" attribute="1" defaultMemberUniqueName="[Table8_1].[Order_Date (Year)].[All]" allUniqueName="[Table8_1].[Order_Date (Year)].[All]" dimensionUniqueName="[Table8_1]" displayFolder="" count="0" memberValueDatatype="130" unbalanced="0"/>
    <cacheHierarchy uniqueName="[Table8_1].[Order_Date (Quarter)]" caption="Order_Date (Quarter)" attribute="1" defaultMemberUniqueName="[Table8_1].[Order_Date (Quarter)].[All]" allUniqueName="[Table8_1].[Order_Date (Quarter)].[All]" dimensionUniqueName="[Table8_1]" displayFolder="" count="0" memberValueDatatype="130" unbalanced="0"/>
    <cacheHierarchy uniqueName="[Table8_1].[Order_Date (Month)]" caption="Order_Date (Month)" attribute="1" defaultMemberUniqueName="[Table8_1].[Order_Date (Month)].[All]" allUniqueName="[Table8_1].[Order_Date (Month)].[All]" dimensionUniqueName="[Table8_1]" displayFolder="" count="0" memberValueDatatype="130" unbalanced="0"/>
    <cacheHierarchy uniqueName="[Table8_16].[Sales_ID]" caption="Sales_ID" attribute="1" defaultMemberUniqueName="[Table8_16].[Sales_ID].[All]" allUniqueName="[Table8_16].[Sales_ID].[All]" dimensionUniqueName="[Table8_16]" displayFolder="" count="0" memberValueDatatype="130" unbalanced="0"/>
    <cacheHierarchy uniqueName="[Table8_16].[Order_Date]" caption="Order_Date" attribute="1" time="1" defaultMemberUniqueName="[Table8_16].[Order_Date].[All]" allUniqueName="[Table8_16].[Order_Date].[All]" dimensionUniqueName="[Table8_16]" displayFolder="" count="0" memberValueDatatype="7" unbalanced="0"/>
    <cacheHierarchy uniqueName="[Table8_16].[Customer_ID]" caption="Customer_ID" attribute="1" defaultMemberUniqueName="[Table8_16].[Customer_ID].[All]" allUniqueName="[Table8_16].[Customer_ID].[All]" dimensionUniqueName="[Table8_16]" displayFolder="" count="0" memberValueDatatype="130" unbalanced="0"/>
    <cacheHierarchy uniqueName="[Table8_16].[Product_ID]" caption="Product_ID" attribute="1" defaultMemberUniqueName="[Table8_16].[Product_ID].[All]" allUniqueName="[Table8_16].[Product_ID].[All]" dimensionUniqueName="[Table8_16]" displayFolder="" count="0" memberValueDatatype="130" unbalanced="0"/>
    <cacheHierarchy uniqueName="[Table8_16].[Store_ID]" caption="Store_ID" attribute="1" defaultMemberUniqueName="[Table8_16].[Store_ID].[All]" allUniqueName="[Table8_16].[Store_ID].[All]" dimensionUniqueName="[Table8_16]" displayFolder="" count="0" memberValueDatatype="130" unbalanced="0"/>
    <cacheHierarchy uniqueName="[Table8_16].[Quantity]" caption="Quantity" attribute="1" defaultMemberUniqueName="[Table8_16].[Quantity].[All]" allUniqueName="[Table8_16].[Quantity].[All]" dimensionUniqueName="[Table8_16]" displayFolder="" count="0" memberValueDatatype="20" unbalanced="0"/>
    <cacheHierarchy uniqueName="[Table8_16].[Unit_Price]" caption="Unit_Price" attribute="1" defaultMemberUniqueName="[Table8_16].[Unit_Price].[All]" allUniqueName="[Table8_16].[Unit_Price].[All]" dimensionUniqueName="[Table8_16]" displayFolder="" count="0" memberValueDatatype="5" unbalanced="0"/>
    <cacheHierarchy uniqueName="[Table8_16].[Discount]" caption="Discount" attribute="1" defaultMemberUniqueName="[Table8_16].[Discount].[All]" allUniqueName="[Table8_16].[Discount].[All]" dimensionUniqueName="[Table8_16]" displayFolder="" count="0" memberValueDatatype="5" unbalanced="0"/>
    <cacheHierarchy uniqueName="[Table8_16].[Payment_Type]" caption="Payment_Type" attribute="1" defaultMemberUniqueName="[Table8_16].[Payment_Type].[All]" allUniqueName="[Table8_16].[Payment_Type].[All]" dimensionUniqueName="[Table8_16]" displayFolder="" count="0" memberValueDatatype="130" unbalanced="0"/>
    <cacheHierarchy uniqueName="[Table8_16].[Total_Amount]" caption="Total_Amount" attribute="1" defaultMemberUniqueName="[Table8_16].[Total_Amount].[All]" allUniqueName="[Table8_16].[Total_Amount].[All]" dimensionUniqueName="[Table8_16]" displayFolder="" count="0" memberValueDatatype="5" unbalanced="0"/>
    <cacheHierarchy uniqueName="[Table8_16].[Amount_Paid]" caption="Amount_Paid" attribute="1" defaultMemberUniqueName="[Table8_16].[Amount_Paid].[All]" allUniqueName="[Table8_16].[Amount_Paid].[All]" dimensionUniqueName="[Table8_16]" displayFolder="" count="0" memberValueDatatype="5" unbalanced="0"/>
    <cacheHierarchy uniqueName="[Table8_16].[Price Range]" caption="Price Range" attribute="1" defaultMemberUniqueName="[Table8_16].[Price Range].[All]" allUniqueName="[Table8_16].[Price Range].[All]" dimensionUniqueName="[Table8_16]" displayFolder="" count="0" memberValueDatatype="130" unbalanced="0"/>
    <cacheHierarchy uniqueName="[Table8_16].[Name]" caption="Name" attribute="1" defaultMemberUniqueName="[Table8_16].[Name].[All]" allUniqueName="[Table8_16].[Name].[All]" dimensionUniqueName="[Table8_16]" displayFolder="" count="0" memberValueDatatype="130" unbalanced="0"/>
    <cacheHierarchy uniqueName="[Table8_16].[Age]" caption="Age" attribute="1" defaultMemberUniqueName="[Table8_16].[Age].[All]" allUniqueName="[Table8_16].[Age].[All]" dimensionUniqueName="[Table8_16]" displayFolder="" count="0" memberValueDatatype="20" unbalanced="0"/>
    <cacheHierarchy uniqueName="[Table8_16].[Gender]" caption="Gender" attribute="1" defaultMemberUniqueName="[Table8_16].[Gender].[All]" allUniqueName="[Table8_16].[Gender].[All]" dimensionUniqueName="[Table8_16]" displayFolder="" count="0" memberValueDatatype="130" unbalanced="0"/>
    <cacheHierarchy uniqueName="[Table8_16].[City]" caption="City" attribute="1" defaultMemberUniqueName="[Table8_16].[City].[All]" allUniqueName="[Table8_16].[City].[All]" dimensionUniqueName="[Table8_16]" displayFolder="" count="0" memberValueDatatype="130" unbalanced="0"/>
    <cacheHierarchy uniqueName="[Table8_16].[State]" caption="State" attribute="1" defaultMemberUniqueName="[Table8_16].[State].[All]" allUniqueName="[Table8_16].[State].[All]" dimensionUniqueName="[Table8_16]" displayFolder="" count="0" memberValueDatatype="130" unbalanced="0"/>
    <cacheHierarchy uniqueName="[Table8_16].[Country]" caption="Country" attribute="1" defaultMemberUniqueName="[Table8_16].[Country].[All]" allUniqueName="[Table8_16].[Country].[All]" dimensionUniqueName="[Table8_16]" displayFolder="" count="0" memberValueDatatype="130" unbalanced="0"/>
    <cacheHierarchy uniqueName="[Table8_16].[Loyalty_Level]" caption="Loyalty_Level" attribute="1" defaultMemberUniqueName="[Table8_16].[Loyalty_Level].[All]" allUniqueName="[Table8_16].[Loyalty_Level].[All]" dimensionUniqueName="[Table8_16]" displayFolder="" count="0" memberValueDatatype="130" unbalanced="0"/>
    <cacheHierarchy uniqueName="[Table8_16].[Customer Level]" caption="Customer Level" attribute="1" defaultMemberUniqueName="[Table8_16].[Customer Level].[All]" allUniqueName="[Table8_16].[Customer Level].[All]" dimensionUniqueName="[Table8_16]" displayFolder="" count="0" memberValueDatatype="130" unbalanced="0"/>
    <cacheHierarchy uniqueName="[Table8_16].[Product_Description]" caption="Product_Description" attribute="1" defaultMemberUniqueName="[Table8_16].[Product_Description].[All]" allUniqueName="[Table8_16].[Product_Description].[All]" dimensionUniqueName="[Table8_16]" displayFolder="" count="0" memberValueDatatype="130" unbalanced="0"/>
    <cacheHierarchy uniqueName="[Table8_16].[Product Type]" caption="Product Type" attribute="1" defaultMemberUniqueName="[Table8_16].[Product Type].[All]" allUniqueName="[Table8_16].[Product Type].[All]" dimensionUniqueName="[Table8_16]" displayFolder="" count="0" memberValueDatatype="130" unbalanced="0"/>
    <cacheHierarchy uniqueName="[Table8_16].[Category]" caption="Category" attribute="1" defaultMemberUniqueName="[Table8_16].[Category].[All]" allUniqueName="[Table8_16].[Category].[All]" dimensionUniqueName="[Table8_16]" displayFolder="" count="0" memberValueDatatype="130" unbalanced="0"/>
    <cacheHierarchy uniqueName="[Table8_16].[Sub_Category]" caption="Sub_Category" attribute="1" defaultMemberUniqueName="[Table8_16].[Sub_Category].[All]" allUniqueName="[Table8_16].[Sub_Category].[All]" dimensionUniqueName="[Table8_16]" displayFolder="" count="0" memberValueDatatype="130" unbalanced="0"/>
    <cacheHierarchy uniqueName="[Table8_16].[Brand]" caption="Brand" attribute="1" defaultMemberUniqueName="[Table8_16].[Brand].[All]" allUniqueName="[Table8_16].[Brand].[All]" dimensionUniqueName="[Table8_16]" displayFolder="" count="0" memberValueDatatype="130" unbalanced="0"/>
    <cacheHierarchy uniqueName="[Table8_16].[Cost]" caption="Cost" attribute="1" defaultMemberUniqueName="[Table8_16].[Cost].[All]" allUniqueName="[Table8_16].[Cost].[All]" dimensionUniqueName="[Table8_16]" displayFolder="" count="0" memberValueDatatype="5" unbalanced="0"/>
    <cacheHierarchy uniqueName="[Table8_16].[Stock]" caption="Stock" attribute="1" defaultMemberUniqueName="[Table8_16].[Stock].[All]" allUniqueName="[Table8_16].[Stock].[All]" dimensionUniqueName="[Table8_16]" displayFolder="" count="0" memberValueDatatype="20" unbalanced="0"/>
    <cacheHierarchy uniqueName="[Table8_16].[Store Name]" caption="Store Name" attribute="1" defaultMemberUniqueName="[Table8_16].[Store Name].[All]" allUniqueName="[Table8_16].[Store Name].[All]" dimensionUniqueName="[Table8_16]" displayFolder="" count="0" memberValueDatatype="130" unbalanced="0"/>
    <cacheHierarchy uniqueName="[Table8_16].[Region]" caption="Region" attribute="1" defaultMemberUniqueName="[Table8_16].[Region].[All]" allUniqueName="[Table8_16].[Region].[All]" dimensionUniqueName="[Table8_16]" displayFolder="" count="0" memberValueDatatype="130" unbalanced="0"/>
    <cacheHierarchy uniqueName="[Table8_16].[Store City]" caption="Store City" attribute="1" defaultMemberUniqueName="[Table8_16].[Store City].[All]" allUniqueName="[Table8_16].[Store City].[All]" dimensionUniqueName="[Table8_16]" displayFolder="" count="0" memberValueDatatype="130" unbalanced="0"/>
    <cacheHierarchy uniqueName="[Table8_16].[Store_Type]" caption="Store_Type" attribute="1" defaultMemberUniqueName="[Table8_16].[Store_Type].[All]" allUniqueName="[Table8_16].[Store_Type].[All]" dimensionUniqueName="[Table8_16]" displayFolder="" count="0" memberValueDatatype="130" unbalanced="0"/>
    <cacheHierarchy uniqueName="[Table8_16].[Store Category]" caption="Store Category" attribute="1" defaultMemberUniqueName="[Table8_16].[Store Category].[All]" allUniqueName="[Table8_16].[Store Category].[All]" dimensionUniqueName="[Table8_16]" displayFolder="" count="0" memberValueDatatype="130" unbalanced="0"/>
    <cacheHierarchy uniqueName="[Table8_1].[Order_Date (Month Index)]" caption="Order_Date (Month Index)" attribute="1" defaultMemberUniqueName="[Table8_1].[Order_Date (Month Index)].[All]" allUniqueName="[Table8_1].[Order_Date (Month Index)].[All]" dimensionUniqueName="[Table8_1]" displayFolder="" count="0" memberValueDatatype="20" unbalanced="0" hidden="1"/>
    <cacheHierarchy uniqueName="[Measures].[__XL_Count Table1__2]" caption="__XL_Count Table1__2" measure="1" displayFolder="" measureGroup="Table1__2" count="0" hidden="1"/>
    <cacheHierarchy uniqueName="[Measures].[__XL_Count Table3_1]" caption="__XL_Count Table3_1" measure="1" displayFolder="" measureGroup="Table3_1" count="0" hidden="1"/>
    <cacheHierarchy uniqueName="[Measures].[__XL_Count Table7]" caption="__XL_Count Table7" measure="1" displayFolder="" measureGroup="Table7" count="0" hidden="1"/>
    <cacheHierarchy uniqueName="[Measures].[__XL_Count Table8_1]" caption="__XL_Count Table8_1" measure="1" displayFolder="" measureGroup="Table8_1" count="0" hidden="1"/>
    <cacheHierarchy uniqueName="[Measures].[__XL_Count Table8_16]" caption="__XL_Count Table8_16" measure="1" displayFolder="" measureGroup="Table8_16" count="0" hidden="1"/>
    <cacheHierarchy uniqueName="[Measures].[__No measures defined]" caption="__No measures defined" measure="1" displayFolder="" count="0" hidden="1"/>
    <cacheHierarchy uniqueName="[Measures].[Count of Age]" caption="Count of Age" measure="1" displayFolder="" measureGroup="Table1__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tock]" caption="Sum of Stock" measure="1" displayFolder="" measureGroup="Table3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ost]" caption="Sum of Cost" measure="1" displayFolder="" measureGroup="Table3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mount_Paid]" caption="Sum of Amount_Paid" measure="1" displayFolder="" measureGroup="Table8_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iscount]" caption="Sum of Discount" measure="1" displayFolder="" measureGroup="Table8_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Customer_ID]" caption="Count of Customer_ID" measure="1" displayFolder="" measureGroup="Table8_16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Customer_ID]" caption="Distinct Count of Customer_ID" measure="1" displayFolder="" measureGroup="Table8_16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Customer_ID 2]" caption="Count of Customer_ID 2" measure="1" displayFolder="" measureGroup="Table1__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_ID 2]" caption="Distinct Count of Customer_ID 2" measure="1" displayFolder="" measureGroup="Table1__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st 2]" caption="Sum of Cost 2" measure="1" displayFolder="" measureGroup="Table8_16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Amount_Paid 2]" caption="Sum of Amount_Paid 2" measure="1" displayFolder="" measureGroup="Table8_1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measure="1" name="Measures" uniqueName="[Measures]" caption="Measures"/>
    <dimension name="Table1__2" uniqueName="[Table1__2]" caption="Table1__2"/>
    <dimension name="Table3_1" uniqueName="[Table3_1]" caption="Table3_1"/>
    <dimension name="Table7" uniqueName="[Table7]" caption="Table7"/>
    <dimension name="Table8_1" uniqueName="[Table8_1]" caption="Table8_1"/>
    <dimension name="Table8_16" uniqueName="[Table8_16]" caption="Table8_16"/>
  </dimensions>
  <measureGroups count="5">
    <measureGroup name="Table1__2" caption="Table1__2"/>
    <measureGroup name="Table3_1" caption="Table3_1"/>
    <measureGroup name="Table7" caption="Table7"/>
    <measureGroup name="Table8_1" caption="Table8_1"/>
    <measureGroup name="Table8_16" caption="Table8_16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38.743719328704" backgroundQuery="1" createdVersion="8" refreshedVersion="8" minRefreshableVersion="3" recordCount="0" supportSubquery="1" supportAdvancedDrill="1" xr:uid="{8A96B35D-E52D-4ADA-B0CD-C79DDF2550F0}">
  <cacheSource type="external" connectionId="8"/>
  <cacheFields count="2">
    <cacheField name="[Table3_1].[Category].[Category]" caption="Category" numFmtId="0" hierarchy="10" level="1">
      <sharedItems count="5">
        <s v="Beauty"/>
        <s v="Clothing"/>
        <s v="Electronics"/>
        <s v="Home"/>
        <s v="Sports"/>
      </sharedItems>
    </cacheField>
    <cacheField name="[Measures].[Sum of Stock]" caption="Sum of Stock" numFmtId="0" hierarchy="74" level="32767"/>
  </cacheFields>
  <cacheHierarchies count="84">
    <cacheHierarchy uniqueName="[Table1__2].[Customer_ID]" caption="Customer_ID" attribute="1" defaultMemberUniqueName="[Table1__2].[Customer_ID].[All]" allUniqueName="[Table1__2].[Customer_ID].[All]" dimensionUniqueName="[Table1__2]" displayFolder="" count="0" memberValueDatatype="130" unbalanced="0"/>
    <cacheHierarchy uniqueName="[Table1__2].[Name]" caption="Name" attribute="1" defaultMemberUniqueName="[Table1__2].[Name].[All]" allUniqueName="[Table1__2].[Name].[All]" dimensionUniqueName="[Table1__2]" displayFolder="" count="0" memberValueDatatype="130" unbalanced="0"/>
    <cacheHierarchy uniqueName="[Table1__2].[Age]" caption="Age" attribute="1" defaultMemberUniqueName="[Table1__2].[Age].[All]" allUniqueName="[Table1__2].[Age].[All]" dimensionUniqueName="[Table1__2]" displayFolder="" count="0" memberValueDatatype="20" unbalanced="0"/>
    <cacheHierarchy uniqueName="[Table1__2].[Gender]" caption="Gender" attribute="1" defaultMemberUniqueName="[Table1__2].[Gender].[All]" allUniqueName="[Table1__2].[Gender].[All]" dimensionUniqueName="[Table1__2]" displayFolder="" count="0" memberValueDatatype="130" unbalanced="0"/>
    <cacheHierarchy uniqueName="[Table1__2].[City]" caption="City" attribute="1" defaultMemberUniqueName="[Table1__2].[City].[All]" allUniqueName="[Table1__2].[City].[All]" dimensionUniqueName="[Table1__2]" displayFolder="" count="0" memberValueDatatype="130" unbalanced="0"/>
    <cacheHierarchy uniqueName="[Table1__2].[State]" caption="State" attribute="1" defaultMemberUniqueName="[Table1__2].[State].[All]" allUniqueName="[Table1__2].[State].[All]" dimensionUniqueName="[Table1__2]" displayFolder="" count="0" memberValueDatatype="130" unbalanced="0"/>
    <cacheHierarchy uniqueName="[Table1__2].[Country]" caption="Country" attribute="1" defaultMemberUniqueName="[Table1__2].[Country].[All]" allUniqueName="[Table1__2].[Country].[All]" dimensionUniqueName="[Table1__2]" displayFolder="" count="0" memberValueDatatype="130" unbalanced="0"/>
    <cacheHierarchy uniqueName="[Table1__2].[Loyalty_Level]" caption="Loyalty_Level" attribute="1" defaultMemberUniqueName="[Table1__2].[Loyalty_Level].[All]" allUniqueName="[Table1__2].[Loyalty_Level].[All]" dimensionUniqueName="[Table1__2]" displayFolder="" count="0" memberValueDatatype="130" unbalanced="0"/>
    <cacheHierarchy uniqueName="[Table3_1].[Product_ID]" caption="Product_ID" attribute="1" defaultMemberUniqueName="[Table3_1].[Product_ID].[All]" allUniqueName="[Table3_1].[Product_ID].[All]" dimensionUniqueName="[Table3_1]" displayFolder="" count="0" memberValueDatatype="130" unbalanced="0"/>
    <cacheHierarchy uniqueName="[Table3_1].[Product_Name]" caption="Product_Name" attribute="1" defaultMemberUniqueName="[Table3_1].[Product_Name].[All]" allUniqueName="[Table3_1].[Product_Name].[All]" dimensionUniqueName="[Table3_1]" displayFolder="" count="0" memberValueDatatype="130" unbalanced="0"/>
    <cacheHierarchy uniqueName="[Table3_1].[Category]" caption="Category" attribute="1" defaultMemberUniqueName="[Table3_1].[Category].[All]" allUniqueName="[Table3_1].[Category].[All]" dimensionUniqueName="[Table3_1]" displayFolder="" count="2" memberValueDatatype="130" unbalanced="0">
      <fieldsUsage count="2">
        <fieldUsage x="-1"/>
        <fieldUsage x="0"/>
      </fieldsUsage>
    </cacheHierarchy>
    <cacheHierarchy uniqueName="[Table3_1].[Sub_Category]" caption="Sub_Category" attribute="1" defaultMemberUniqueName="[Table3_1].[Sub_Category].[All]" allUniqueName="[Table3_1].[Sub_Category].[All]" dimensionUniqueName="[Table3_1]" displayFolder="" count="0" memberValueDatatype="130" unbalanced="0"/>
    <cacheHierarchy uniqueName="[Table3_1].[Brand]" caption="Brand" attribute="1" defaultMemberUniqueName="[Table3_1].[Brand].[All]" allUniqueName="[Table3_1].[Brand].[All]" dimensionUniqueName="[Table3_1]" displayFolder="" count="0" memberValueDatatype="130" unbalanced="0"/>
    <cacheHierarchy uniqueName="[Table3_1].[Cost]" caption="Cost" attribute="1" defaultMemberUniqueName="[Table3_1].[Cost].[All]" allUniqueName="[Table3_1].[Cost].[All]" dimensionUniqueName="[Table3_1]" displayFolder="" count="0" memberValueDatatype="5" unbalanced="0"/>
    <cacheHierarchy uniqueName="[Table3_1].[Stock]" caption="Stock" attribute="1" defaultMemberUniqueName="[Table3_1].[Stock].[All]" allUniqueName="[Table3_1].[Stock].[All]" dimensionUniqueName="[Table3_1]" displayFolder="" count="0" memberValueDatatype="20" unbalanced="0"/>
    <cacheHierarchy uniqueName="[Table7].[Store_ID]" caption="Store_ID" attribute="1" defaultMemberUniqueName="[Table7].[Store_ID].[All]" allUniqueName="[Table7].[Store_ID].[All]" dimensionUniqueName="[Table7]" displayFolder="" count="0" memberValueDatatype="130" unbalanced="0"/>
    <cacheHierarchy uniqueName="[Table7].[Store_Name]" caption="Store_Name" attribute="1" defaultMemberUniqueName="[Table7].[Store_Name].[All]" allUniqueName="[Table7].[Store_Name].[All]" dimensionUniqueName="[Table7]" displayFolder="" count="0" memberValueDatatype="130" unbalanced="0"/>
    <cacheHierarchy uniqueName="[Table7].[Region]" caption="Region" attribute="1" defaultMemberUniqueName="[Table7].[Region].[All]" allUniqueName="[Table7].[Region].[All]" dimensionUniqueName="[Table7]" displayFolder="" count="0" memberValueDatatype="130" unbalanced="0"/>
    <cacheHierarchy uniqueName="[Table7].[City]" caption="City" attribute="1" defaultMemberUniqueName="[Table7].[City].[All]" allUniqueName="[Table7].[City].[All]" dimensionUniqueName="[Table7]" displayFolder="" count="0" memberValueDatatype="130" unbalanced="0"/>
    <cacheHierarchy uniqueName="[Table7].[Store_Type]" caption="Store_Type" attribute="1" defaultMemberUniqueName="[Table7].[Store_Type].[All]" allUniqueName="[Table7].[Store_Type].[All]" dimensionUniqueName="[Table7]" displayFolder="" count="0" memberValueDatatype="130" unbalanced="0"/>
    <cacheHierarchy uniqueName="[Table8_1].[Sales_ID]" caption="Sales_ID" attribute="1" defaultMemberUniqueName="[Table8_1].[Sales_ID].[All]" allUniqueName="[Table8_1].[Sales_ID].[All]" dimensionUniqueName="[Table8_1]" displayFolder="" count="0" memberValueDatatype="130" unbalanced="0"/>
    <cacheHierarchy uniqueName="[Table8_1].[Order_Date]" caption="Order_Date" attribute="1" time="1" defaultMemberUniqueName="[Table8_1].[Order_Date].[All]" allUniqueName="[Table8_1].[Order_Date].[All]" dimensionUniqueName="[Table8_1]" displayFolder="" count="0" memberValueDatatype="7" unbalanced="0"/>
    <cacheHierarchy uniqueName="[Table8_1].[Customer_ID]" caption="Customer_ID" attribute="1" defaultMemberUniqueName="[Table8_1].[Customer_ID].[All]" allUniqueName="[Table8_1].[Customer_ID].[All]" dimensionUniqueName="[Table8_1]" displayFolder="" count="0" memberValueDatatype="130" unbalanced="0"/>
    <cacheHierarchy uniqueName="[Table8_1].[Product_ID]" caption="Product_ID" attribute="1" defaultMemberUniqueName="[Table8_1].[Product_ID].[All]" allUniqueName="[Table8_1].[Product_ID].[All]" dimensionUniqueName="[Table8_1]" displayFolder="" count="0" memberValueDatatype="130" unbalanced="0"/>
    <cacheHierarchy uniqueName="[Table8_1].[Store_ID]" caption="Store_ID" attribute="1" defaultMemberUniqueName="[Table8_1].[Store_ID].[All]" allUniqueName="[Table8_1].[Store_ID].[All]" dimensionUniqueName="[Table8_1]" displayFolder="" count="0" memberValueDatatype="130" unbalanced="0"/>
    <cacheHierarchy uniqueName="[Table8_1].[Quantity]" caption="Quantity" attribute="1" defaultMemberUniqueName="[Table8_1].[Quantity].[All]" allUniqueName="[Table8_1].[Quantity].[All]" dimensionUniqueName="[Table8_1]" displayFolder="" count="0" memberValueDatatype="20" unbalanced="0"/>
    <cacheHierarchy uniqueName="[Table8_1].[Unit_Price]" caption="Unit_Price" attribute="1" defaultMemberUniqueName="[Table8_1].[Unit_Price].[All]" allUniqueName="[Table8_1].[Unit_Price].[All]" dimensionUniqueName="[Table8_1]" displayFolder="" count="0" memberValueDatatype="5" unbalanced="0"/>
    <cacheHierarchy uniqueName="[Table8_1].[Discount]" caption="Discount" attribute="1" defaultMemberUniqueName="[Table8_1].[Discount].[All]" allUniqueName="[Table8_1].[Discount].[All]" dimensionUniqueName="[Table8_1]" displayFolder="" count="0" memberValueDatatype="5" unbalanced="0"/>
    <cacheHierarchy uniqueName="[Table8_1].[Payment_Type]" caption="Payment_Type" attribute="1" defaultMemberUniqueName="[Table8_1].[Payment_Type].[All]" allUniqueName="[Table8_1].[Payment_Type].[All]" dimensionUniqueName="[Table8_1]" displayFolder="" count="0" memberValueDatatype="130" unbalanced="0"/>
    <cacheHierarchy uniqueName="[Table8_1].[Total_Amount]" caption="Total_Amount" attribute="1" defaultMemberUniqueName="[Table8_1].[Total_Amount].[All]" allUniqueName="[Table8_1].[Total_Amount].[All]" dimensionUniqueName="[Table8_1]" displayFolder="" count="0" memberValueDatatype="5" unbalanced="0"/>
    <cacheHierarchy uniqueName="[Table8_1].[Amount_Paid]" caption="Amount_Paid" attribute="1" defaultMemberUniqueName="[Table8_1].[Amount_Paid].[All]" allUniqueName="[Table8_1].[Amount_Paid].[All]" dimensionUniqueName="[Table8_1]" displayFolder="" count="0" memberValueDatatype="5" unbalanced="0"/>
    <cacheHierarchy uniqueName="[Table8_1].[Order_Date (Year)]" caption="Order_Date (Year)" attribute="1" defaultMemberUniqueName="[Table8_1].[Order_Date (Year)].[All]" allUniqueName="[Table8_1].[Order_Date (Year)].[All]" dimensionUniqueName="[Table8_1]" displayFolder="" count="0" memberValueDatatype="130" unbalanced="0"/>
    <cacheHierarchy uniqueName="[Table8_1].[Order_Date (Quarter)]" caption="Order_Date (Quarter)" attribute="1" defaultMemberUniqueName="[Table8_1].[Order_Date (Quarter)].[All]" allUniqueName="[Table8_1].[Order_Date (Quarter)].[All]" dimensionUniqueName="[Table8_1]" displayFolder="" count="0" memberValueDatatype="130" unbalanced="0"/>
    <cacheHierarchy uniqueName="[Table8_1].[Order_Date (Month)]" caption="Order_Date (Month)" attribute="1" defaultMemberUniqueName="[Table8_1].[Order_Date (Month)].[All]" allUniqueName="[Table8_1].[Order_Date (Month)].[All]" dimensionUniqueName="[Table8_1]" displayFolder="" count="0" memberValueDatatype="130" unbalanced="0"/>
    <cacheHierarchy uniqueName="[Table8_16].[Sales_ID]" caption="Sales_ID" attribute="1" defaultMemberUniqueName="[Table8_16].[Sales_ID].[All]" allUniqueName="[Table8_16].[Sales_ID].[All]" dimensionUniqueName="[Table8_16]" displayFolder="" count="0" memberValueDatatype="130" unbalanced="0"/>
    <cacheHierarchy uniqueName="[Table8_16].[Order_Date]" caption="Order_Date" attribute="1" time="1" defaultMemberUniqueName="[Table8_16].[Order_Date].[All]" allUniqueName="[Table8_16].[Order_Date].[All]" dimensionUniqueName="[Table8_16]" displayFolder="" count="0" memberValueDatatype="7" unbalanced="0"/>
    <cacheHierarchy uniqueName="[Table8_16].[Customer_ID]" caption="Customer_ID" attribute="1" defaultMemberUniqueName="[Table8_16].[Customer_ID].[All]" allUniqueName="[Table8_16].[Customer_ID].[All]" dimensionUniqueName="[Table8_16]" displayFolder="" count="0" memberValueDatatype="130" unbalanced="0"/>
    <cacheHierarchy uniqueName="[Table8_16].[Product_ID]" caption="Product_ID" attribute="1" defaultMemberUniqueName="[Table8_16].[Product_ID].[All]" allUniqueName="[Table8_16].[Product_ID].[All]" dimensionUniqueName="[Table8_16]" displayFolder="" count="0" memberValueDatatype="130" unbalanced="0"/>
    <cacheHierarchy uniqueName="[Table8_16].[Store_ID]" caption="Store_ID" attribute="1" defaultMemberUniqueName="[Table8_16].[Store_ID].[All]" allUniqueName="[Table8_16].[Store_ID].[All]" dimensionUniqueName="[Table8_16]" displayFolder="" count="0" memberValueDatatype="130" unbalanced="0"/>
    <cacheHierarchy uniqueName="[Table8_16].[Quantity]" caption="Quantity" attribute="1" defaultMemberUniqueName="[Table8_16].[Quantity].[All]" allUniqueName="[Table8_16].[Quantity].[All]" dimensionUniqueName="[Table8_16]" displayFolder="" count="0" memberValueDatatype="20" unbalanced="0"/>
    <cacheHierarchy uniqueName="[Table8_16].[Unit_Price]" caption="Unit_Price" attribute="1" defaultMemberUniqueName="[Table8_16].[Unit_Price].[All]" allUniqueName="[Table8_16].[Unit_Price].[All]" dimensionUniqueName="[Table8_16]" displayFolder="" count="0" memberValueDatatype="5" unbalanced="0"/>
    <cacheHierarchy uniqueName="[Table8_16].[Discount]" caption="Discount" attribute="1" defaultMemberUniqueName="[Table8_16].[Discount].[All]" allUniqueName="[Table8_16].[Discount].[All]" dimensionUniqueName="[Table8_16]" displayFolder="" count="0" memberValueDatatype="5" unbalanced="0"/>
    <cacheHierarchy uniqueName="[Table8_16].[Payment_Type]" caption="Payment_Type" attribute="1" defaultMemberUniqueName="[Table8_16].[Payment_Type].[All]" allUniqueName="[Table8_16].[Payment_Type].[All]" dimensionUniqueName="[Table8_16]" displayFolder="" count="0" memberValueDatatype="130" unbalanced="0"/>
    <cacheHierarchy uniqueName="[Table8_16].[Total_Amount]" caption="Total_Amount" attribute="1" defaultMemberUniqueName="[Table8_16].[Total_Amount].[All]" allUniqueName="[Table8_16].[Total_Amount].[All]" dimensionUniqueName="[Table8_16]" displayFolder="" count="0" memberValueDatatype="5" unbalanced="0"/>
    <cacheHierarchy uniqueName="[Table8_16].[Amount_Paid]" caption="Amount_Paid" attribute="1" defaultMemberUniqueName="[Table8_16].[Amount_Paid].[All]" allUniqueName="[Table8_16].[Amount_Paid].[All]" dimensionUniqueName="[Table8_16]" displayFolder="" count="0" memberValueDatatype="5" unbalanced="0"/>
    <cacheHierarchy uniqueName="[Table8_16].[Price Range]" caption="Price Range" attribute="1" defaultMemberUniqueName="[Table8_16].[Price Range].[All]" allUniqueName="[Table8_16].[Price Range].[All]" dimensionUniqueName="[Table8_16]" displayFolder="" count="0" memberValueDatatype="130" unbalanced="0"/>
    <cacheHierarchy uniqueName="[Table8_16].[Name]" caption="Name" attribute="1" defaultMemberUniqueName="[Table8_16].[Name].[All]" allUniqueName="[Table8_16].[Name].[All]" dimensionUniqueName="[Table8_16]" displayFolder="" count="0" memberValueDatatype="130" unbalanced="0"/>
    <cacheHierarchy uniqueName="[Table8_16].[Age]" caption="Age" attribute="1" defaultMemberUniqueName="[Table8_16].[Age].[All]" allUniqueName="[Table8_16].[Age].[All]" dimensionUniqueName="[Table8_16]" displayFolder="" count="0" memberValueDatatype="20" unbalanced="0"/>
    <cacheHierarchy uniqueName="[Table8_16].[Gender]" caption="Gender" attribute="1" defaultMemberUniqueName="[Table8_16].[Gender].[All]" allUniqueName="[Table8_16].[Gender].[All]" dimensionUniqueName="[Table8_16]" displayFolder="" count="0" memberValueDatatype="130" unbalanced="0"/>
    <cacheHierarchy uniqueName="[Table8_16].[City]" caption="City" attribute="1" defaultMemberUniqueName="[Table8_16].[City].[All]" allUniqueName="[Table8_16].[City].[All]" dimensionUniqueName="[Table8_16]" displayFolder="" count="0" memberValueDatatype="130" unbalanced="0"/>
    <cacheHierarchy uniqueName="[Table8_16].[State]" caption="State" attribute="1" defaultMemberUniqueName="[Table8_16].[State].[All]" allUniqueName="[Table8_16].[State].[All]" dimensionUniqueName="[Table8_16]" displayFolder="" count="0" memberValueDatatype="130" unbalanced="0"/>
    <cacheHierarchy uniqueName="[Table8_16].[Country]" caption="Country" attribute="1" defaultMemberUniqueName="[Table8_16].[Country].[All]" allUniqueName="[Table8_16].[Country].[All]" dimensionUniqueName="[Table8_16]" displayFolder="" count="0" memberValueDatatype="130" unbalanced="0"/>
    <cacheHierarchy uniqueName="[Table8_16].[Loyalty_Level]" caption="Loyalty_Level" attribute="1" defaultMemberUniqueName="[Table8_16].[Loyalty_Level].[All]" allUniqueName="[Table8_16].[Loyalty_Level].[All]" dimensionUniqueName="[Table8_16]" displayFolder="" count="0" memberValueDatatype="130" unbalanced="0"/>
    <cacheHierarchy uniqueName="[Table8_16].[Customer Level]" caption="Customer Level" attribute="1" defaultMemberUniqueName="[Table8_16].[Customer Level].[All]" allUniqueName="[Table8_16].[Customer Level].[All]" dimensionUniqueName="[Table8_16]" displayFolder="" count="0" memberValueDatatype="130" unbalanced="0"/>
    <cacheHierarchy uniqueName="[Table8_16].[Product_Description]" caption="Product_Description" attribute="1" defaultMemberUniqueName="[Table8_16].[Product_Description].[All]" allUniqueName="[Table8_16].[Product_Description].[All]" dimensionUniqueName="[Table8_16]" displayFolder="" count="0" memberValueDatatype="130" unbalanced="0"/>
    <cacheHierarchy uniqueName="[Table8_16].[Product Type]" caption="Product Type" attribute="1" defaultMemberUniqueName="[Table8_16].[Product Type].[All]" allUniqueName="[Table8_16].[Product Type].[All]" dimensionUniqueName="[Table8_16]" displayFolder="" count="0" memberValueDatatype="130" unbalanced="0"/>
    <cacheHierarchy uniqueName="[Table8_16].[Category]" caption="Category" attribute="1" defaultMemberUniqueName="[Table8_16].[Category].[All]" allUniqueName="[Table8_16].[Category].[All]" dimensionUniqueName="[Table8_16]" displayFolder="" count="0" memberValueDatatype="130" unbalanced="0"/>
    <cacheHierarchy uniqueName="[Table8_16].[Sub_Category]" caption="Sub_Category" attribute="1" defaultMemberUniqueName="[Table8_16].[Sub_Category].[All]" allUniqueName="[Table8_16].[Sub_Category].[All]" dimensionUniqueName="[Table8_16]" displayFolder="" count="0" memberValueDatatype="130" unbalanced="0"/>
    <cacheHierarchy uniqueName="[Table8_16].[Brand]" caption="Brand" attribute="1" defaultMemberUniqueName="[Table8_16].[Brand].[All]" allUniqueName="[Table8_16].[Brand].[All]" dimensionUniqueName="[Table8_16]" displayFolder="" count="0" memberValueDatatype="130" unbalanced="0"/>
    <cacheHierarchy uniqueName="[Table8_16].[Cost]" caption="Cost" attribute="1" defaultMemberUniqueName="[Table8_16].[Cost].[All]" allUniqueName="[Table8_16].[Cost].[All]" dimensionUniqueName="[Table8_16]" displayFolder="" count="0" memberValueDatatype="5" unbalanced="0"/>
    <cacheHierarchy uniqueName="[Table8_16].[Stock]" caption="Stock" attribute="1" defaultMemberUniqueName="[Table8_16].[Stock].[All]" allUniqueName="[Table8_16].[Stock].[All]" dimensionUniqueName="[Table8_16]" displayFolder="" count="0" memberValueDatatype="20" unbalanced="0"/>
    <cacheHierarchy uniqueName="[Table8_16].[Store Name]" caption="Store Name" attribute="1" defaultMemberUniqueName="[Table8_16].[Store Name].[All]" allUniqueName="[Table8_16].[Store Name].[All]" dimensionUniqueName="[Table8_16]" displayFolder="" count="0" memberValueDatatype="130" unbalanced="0"/>
    <cacheHierarchy uniqueName="[Table8_16].[Region]" caption="Region" attribute="1" defaultMemberUniqueName="[Table8_16].[Region].[All]" allUniqueName="[Table8_16].[Region].[All]" dimensionUniqueName="[Table8_16]" displayFolder="" count="0" memberValueDatatype="130" unbalanced="0"/>
    <cacheHierarchy uniqueName="[Table8_16].[Store City]" caption="Store City" attribute="1" defaultMemberUniqueName="[Table8_16].[Store City].[All]" allUniqueName="[Table8_16].[Store City].[All]" dimensionUniqueName="[Table8_16]" displayFolder="" count="0" memberValueDatatype="130" unbalanced="0"/>
    <cacheHierarchy uniqueName="[Table8_16].[Store_Type]" caption="Store_Type" attribute="1" defaultMemberUniqueName="[Table8_16].[Store_Type].[All]" allUniqueName="[Table8_16].[Store_Type].[All]" dimensionUniqueName="[Table8_16]" displayFolder="" count="0" memberValueDatatype="130" unbalanced="0"/>
    <cacheHierarchy uniqueName="[Table8_16].[Store Category]" caption="Store Category" attribute="1" defaultMemberUniqueName="[Table8_16].[Store Category].[All]" allUniqueName="[Table8_16].[Store Category].[All]" dimensionUniqueName="[Table8_16]" displayFolder="" count="0" memberValueDatatype="130" unbalanced="0"/>
    <cacheHierarchy uniqueName="[Table8_1].[Order_Date (Month Index)]" caption="Order_Date (Month Index)" attribute="1" defaultMemberUniqueName="[Table8_1].[Order_Date (Month Index)].[All]" allUniqueName="[Table8_1].[Order_Date (Month Index)].[All]" dimensionUniqueName="[Table8_1]" displayFolder="" count="0" memberValueDatatype="20" unbalanced="0" hidden="1"/>
    <cacheHierarchy uniqueName="[Measures].[__XL_Count Table1__2]" caption="__XL_Count Table1__2" measure="1" displayFolder="" measureGroup="Table1__2" count="0" hidden="1"/>
    <cacheHierarchy uniqueName="[Measures].[__XL_Count Table3_1]" caption="__XL_Count Table3_1" measure="1" displayFolder="" measureGroup="Table3_1" count="0" hidden="1"/>
    <cacheHierarchy uniqueName="[Measures].[__XL_Count Table7]" caption="__XL_Count Table7" measure="1" displayFolder="" measureGroup="Table7" count="0" hidden="1"/>
    <cacheHierarchy uniqueName="[Measures].[__XL_Count Table8_1]" caption="__XL_Count Table8_1" measure="1" displayFolder="" measureGroup="Table8_1" count="0" hidden="1"/>
    <cacheHierarchy uniqueName="[Measures].[__XL_Count Table8_16]" caption="__XL_Count Table8_16" measure="1" displayFolder="" measureGroup="Table8_16" count="0" hidden="1"/>
    <cacheHierarchy uniqueName="[Measures].[__No measures defined]" caption="__No measures defined" measure="1" displayFolder="" count="0" hidden="1"/>
    <cacheHierarchy uniqueName="[Measures].[Count of Age]" caption="Count of Age" measure="1" displayFolder="" measureGroup="Table1__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tock]" caption="Sum of Stock" measure="1" displayFolder="" measureGroup="Table3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ost]" caption="Sum of Cost" measure="1" displayFolder="" measureGroup="Table3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mount_Paid]" caption="Sum of Amount_Paid" measure="1" displayFolder="" measureGroup="Table8_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iscount]" caption="Sum of Discount" measure="1" displayFolder="" measureGroup="Table8_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Customer_ID]" caption="Count of Customer_ID" measure="1" displayFolder="" measureGroup="Table8_16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Customer_ID]" caption="Distinct Count of Customer_ID" measure="1" displayFolder="" measureGroup="Table8_16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Customer_ID 2]" caption="Count of Customer_ID 2" measure="1" displayFolder="" measureGroup="Table1__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_ID 2]" caption="Distinct Count of Customer_ID 2" measure="1" displayFolder="" measureGroup="Table1__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st 2]" caption="Sum of Cost 2" measure="1" displayFolder="" measureGroup="Table8_16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Amount_Paid 2]" caption="Sum of Amount_Paid 2" measure="1" displayFolder="" measureGroup="Table8_1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measure="1" name="Measures" uniqueName="[Measures]" caption="Measures"/>
    <dimension name="Table1__2" uniqueName="[Table1__2]" caption="Table1__2"/>
    <dimension name="Table3_1" uniqueName="[Table3_1]" caption="Table3_1"/>
    <dimension name="Table7" uniqueName="[Table7]" caption="Table7"/>
    <dimension name="Table8_1" uniqueName="[Table8_1]" caption="Table8_1"/>
    <dimension name="Table8_16" uniqueName="[Table8_16]" caption="Table8_16"/>
  </dimensions>
  <measureGroups count="5">
    <measureGroup name="Table1__2" caption="Table1__2"/>
    <measureGroup name="Table3_1" caption="Table3_1"/>
    <measureGroup name="Table7" caption="Table7"/>
    <measureGroup name="Table8_1" caption="Table8_1"/>
    <measureGroup name="Table8_16" caption="Table8_16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38.752543055554" backgroundQuery="1" createdVersion="8" refreshedVersion="8" minRefreshableVersion="3" recordCount="0" supportSubquery="1" supportAdvancedDrill="1" xr:uid="{5292D962-252A-4943-B17A-DBB1F8473DD1}">
  <cacheSource type="external" connectionId="8"/>
  <cacheFields count="3">
    <cacheField name="[Table8_1].[Order_Date (Year)].[Order_Date (Year)]" caption="Order_Date (Year)" numFmtId="0" hierarchy="31" level="1">
      <sharedItems count="3">
        <s v="2023"/>
        <s v="2024"/>
        <s v="2025"/>
      </sharedItems>
    </cacheField>
    <cacheField name="[Table8_1].[Payment_Type].[Payment_Type]" caption="Payment_Type" numFmtId="0" hierarchy="28" level="1">
      <sharedItems count="3">
        <s v="COD"/>
        <s v="Credit Card"/>
        <s v="PayPal"/>
      </sharedItems>
    </cacheField>
    <cacheField name="[Measures].[Sum of Amount_Paid]" caption="Sum of Amount_Paid" numFmtId="0" hierarchy="76" level="32767"/>
  </cacheFields>
  <cacheHierarchies count="84">
    <cacheHierarchy uniqueName="[Table1__2].[Customer_ID]" caption="Customer_ID" attribute="1" defaultMemberUniqueName="[Table1__2].[Customer_ID].[All]" allUniqueName="[Table1__2].[Customer_ID].[All]" dimensionUniqueName="[Table1__2]" displayFolder="" count="0" memberValueDatatype="130" unbalanced="0"/>
    <cacheHierarchy uniqueName="[Table1__2].[Name]" caption="Name" attribute="1" defaultMemberUniqueName="[Table1__2].[Name].[All]" allUniqueName="[Table1__2].[Name].[All]" dimensionUniqueName="[Table1__2]" displayFolder="" count="0" memberValueDatatype="130" unbalanced="0"/>
    <cacheHierarchy uniqueName="[Table1__2].[Age]" caption="Age" attribute="1" defaultMemberUniqueName="[Table1__2].[Age].[All]" allUniqueName="[Table1__2].[Age].[All]" dimensionUniqueName="[Table1__2]" displayFolder="" count="0" memberValueDatatype="20" unbalanced="0"/>
    <cacheHierarchy uniqueName="[Table1__2].[Gender]" caption="Gender" attribute="1" defaultMemberUniqueName="[Table1__2].[Gender].[All]" allUniqueName="[Table1__2].[Gender].[All]" dimensionUniqueName="[Table1__2]" displayFolder="" count="0" memberValueDatatype="130" unbalanced="0"/>
    <cacheHierarchy uniqueName="[Table1__2].[City]" caption="City" attribute="1" defaultMemberUniqueName="[Table1__2].[City].[All]" allUniqueName="[Table1__2].[City].[All]" dimensionUniqueName="[Table1__2]" displayFolder="" count="0" memberValueDatatype="130" unbalanced="0"/>
    <cacheHierarchy uniqueName="[Table1__2].[State]" caption="State" attribute="1" defaultMemberUniqueName="[Table1__2].[State].[All]" allUniqueName="[Table1__2].[State].[All]" dimensionUniqueName="[Table1__2]" displayFolder="" count="0" memberValueDatatype="130" unbalanced="0"/>
    <cacheHierarchy uniqueName="[Table1__2].[Country]" caption="Country" attribute="1" defaultMemberUniqueName="[Table1__2].[Country].[All]" allUniqueName="[Table1__2].[Country].[All]" dimensionUniqueName="[Table1__2]" displayFolder="" count="0" memberValueDatatype="130" unbalanced="0"/>
    <cacheHierarchy uniqueName="[Table1__2].[Loyalty_Level]" caption="Loyalty_Level" attribute="1" defaultMemberUniqueName="[Table1__2].[Loyalty_Level].[All]" allUniqueName="[Table1__2].[Loyalty_Level].[All]" dimensionUniqueName="[Table1__2]" displayFolder="" count="0" memberValueDatatype="130" unbalanced="0"/>
    <cacheHierarchy uniqueName="[Table3_1].[Product_ID]" caption="Product_ID" attribute="1" defaultMemberUniqueName="[Table3_1].[Product_ID].[All]" allUniqueName="[Table3_1].[Product_ID].[All]" dimensionUniqueName="[Table3_1]" displayFolder="" count="0" memberValueDatatype="130" unbalanced="0"/>
    <cacheHierarchy uniqueName="[Table3_1].[Product_Name]" caption="Product_Name" attribute="1" defaultMemberUniqueName="[Table3_1].[Product_Name].[All]" allUniqueName="[Table3_1].[Product_Name].[All]" dimensionUniqueName="[Table3_1]" displayFolder="" count="0" memberValueDatatype="130" unbalanced="0"/>
    <cacheHierarchy uniqueName="[Table3_1].[Category]" caption="Category" attribute="1" defaultMemberUniqueName="[Table3_1].[Category].[All]" allUniqueName="[Table3_1].[Category].[All]" dimensionUniqueName="[Table3_1]" displayFolder="" count="0" memberValueDatatype="130" unbalanced="0"/>
    <cacheHierarchy uniqueName="[Table3_1].[Sub_Category]" caption="Sub_Category" attribute="1" defaultMemberUniqueName="[Table3_1].[Sub_Category].[All]" allUniqueName="[Table3_1].[Sub_Category].[All]" dimensionUniqueName="[Table3_1]" displayFolder="" count="0" memberValueDatatype="130" unbalanced="0"/>
    <cacheHierarchy uniqueName="[Table3_1].[Brand]" caption="Brand" attribute="1" defaultMemberUniqueName="[Table3_1].[Brand].[All]" allUniqueName="[Table3_1].[Brand].[All]" dimensionUniqueName="[Table3_1]" displayFolder="" count="0" memberValueDatatype="130" unbalanced="0"/>
    <cacheHierarchy uniqueName="[Table3_1].[Cost]" caption="Cost" attribute="1" defaultMemberUniqueName="[Table3_1].[Cost].[All]" allUniqueName="[Table3_1].[Cost].[All]" dimensionUniqueName="[Table3_1]" displayFolder="" count="0" memberValueDatatype="5" unbalanced="0"/>
    <cacheHierarchy uniqueName="[Table3_1].[Stock]" caption="Stock" attribute="1" defaultMemberUniqueName="[Table3_1].[Stock].[All]" allUniqueName="[Table3_1].[Stock].[All]" dimensionUniqueName="[Table3_1]" displayFolder="" count="0" memberValueDatatype="20" unbalanced="0"/>
    <cacheHierarchy uniqueName="[Table7].[Store_ID]" caption="Store_ID" attribute="1" defaultMemberUniqueName="[Table7].[Store_ID].[All]" allUniqueName="[Table7].[Store_ID].[All]" dimensionUniqueName="[Table7]" displayFolder="" count="0" memberValueDatatype="130" unbalanced="0"/>
    <cacheHierarchy uniqueName="[Table7].[Store_Name]" caption="Store_Name" attribute="1" defaultMemberUniqueName="[Table7].[Store_Name].[All]" allUniqueName="[Table7].[Store_Name].[All]" dimensionUniqueName="[Table7]" displayFolder="" count="0" memberValueDatatype="130" unbalanced="0"/>
    <cacheHierarchy uniqueName="[Table7].[Region]" caption="Region" attribute="1" defaultMemberUniqueName="[Table7].[Region].[All]" allUniqueName="[Table7].[Region].[All]" dimensionUniqueName="[Table7]" displayFolder="" count="0" memberValueDatatype="130" unbalanced="0"/>
    <cacheHierarchy uniqueName="[Table7].[City]" caption="City" attribute="1" defaultMemberUniqueName="[Table7].[City].[All]" allUniqueName="[Table7].[City].[All]" dimensionUniqueName="[Table7]" displayFolder="" count="0" memberValueDatatype="130" unbalanced="0"/>
    <cacheHierarchy uniqueName="[Table7].[Store_Type]" caption="Store_Type" attribute="1" defaultMemberUniqueName="[Table7].[Store_Type].[All]" allUniqueName="[Table7].[Store_Type].[All]" dimensionUniqueName="[Table7]" displayFolder="" count="0" memberValueDatatype="130" unbalanced="0"/>
    <cacheHierarchy uniqueName="[Table8_1].[Sales_ID]" caption="Sales_ID" attribute="1" defaultMemberUniqueName="[Table8_1].[Sales_ID].[All]" allUniqueName="[Table8_1].[Sales_ID].[All]" dimensionUniqueName="[Table8_1]" displayFolder="" count="0" memberValueDatatype="130" unbalanced="0"/>
    <cacheHierarchy uniqueName="[Table8_1].[Order_Date]" caption="Order_Date" attribute="1" time="1" defaultMemberUniqueName="[Table8_1].[Order_Date].[All]" allUniqueName="[Table8_1].[Order_Date].[All]" dimensionUniqueName="[Table8_1]" displayFolder="" count="0" memberValueDatatype="7" unbalanced="0"/>
    <cacheHierarchy uniqueName="[Table8_1].[Customer_ID]" caption="Customer_ID" attribute="1" defaultMemberUniqueName="[Table8_1].[Customer_ID].[All]" allUniqueName="[Table8_1].[Customer_ID].[All]" dimensionUniqueName="[Table8_1]" displayFolder="" count="0" memberValueDatatype="130" unbalanced="0"/>
    <cacheHierarchy uniqueName="[Table8_1].[Product_ID]" caption="Product_ID" attribute="1" defaultMemberUniqueName="[Table8_1].[Product_ID].[All]" allUniqueName="[Table8_1].[Product_ID].[All]" dimensionUniqueName="[Table8_1]" displayFolder="" count="0" memberValueDatatype="130" unbalanced="0"/>
    <cacheHierarchy uniqueName="[Table8_1].[Store_ID]" caption="Store_ID" attribute="1" defaultMemberUniqueName="[Table8_1].[Store_ID].[All]" allUniqueName="[Table8_1].[Store_ID].[All]" dimensionUniqueName="[Table8_1]" displayFolder="" count="0" memberValueDatatype="130" unbalanced="0"/>
    <cacheHierarchy uniqueName="[Table8_1].[Quantity]" caption="Quantity" attribute="1" defaultMemberUniqueName="[Table8_1].[Quantity].[All]" allUniqueName="[Table8_1].[Quantity].[All]" dimensionUniqueName="[Table8_1]" displayFolder="" count="0" memberValueDatatype="20" unbalanced="0"/>
    <cacheHierarchy uniqueName="[Table8_1].[Unit_Price]" caption="Unit_Price" attribute="1" defaultMemberUniqueName="[Table8_1].[Unit_Price].[All]" allUniqueName="[Table8_1].[Unit_Price].[All]" dimensionUniqueName="[Table8_1]" displayFolder="" count="0" memberValueDatatype="5" unbalanced="0"/>
    <cacheHierarchy uniqueName="[Table8_1].[Discount]" caption="Discount" attribute="1" defaultMemberUniqueName="[Table8_1].[Discount].[All]" allUniqueName="[Table8_1].[Discount].[All]" dimensionUniqueName="[Table8_1]" displayFolder="" count="0" memberValueDatatype="5" unbalanced="0"/>
    <cacheHierarchy uniqueName="[Table8_1].[Payment_Type]" caption="Payment_Type" attribute="1" defaultMemberUniqueName="[Table8_1].[Payment_Type].[All]" allUniqueName="[Table8_1].[Payment_Type].[All]" dimensionUniqueName="[Table8_1]" displayFolder="" count="2" memberValueDatatype="130" unbalanced="0">
      <fieldsUsage count="2">
        <fieldUsage x="-1"/>
        <fieldUsage x="1"/>
      </fieldsUsage>
    </cacheHierarchy>
    <cacheHierarchy uniqueName="[Table8_1].[Total_Amount]" caption="Total_Amount" attribute="1" defaultMemberUniqueName="[Table8_1].[Total_Amount].[All]" allUniqueName="[Table8_1].[Total_Amount].[All]" dimensionUniqueName="[Table8_1]" displayFolder="" count="0" memberValueDatatype="5" unbalanced="0"/>
    <cacheHierarchy uniqueName="[Table8_1].[Amount_Paid]" caption="Amount_Paid" attribute="1" defaultMemberUniqueName="[Table8_1].[Amount_Paid].[All]" allUniqueName="[Table8_1].[Amount_Paid].[All]" dimensionUniqueName="[Table8_1]" displayFolder="" count="0" memberValueDatatype="5" unbalanced="0"/>
    <cacheHierarchy uniqueName="[Table8_1].[Order_Date (Year)]" caption="Order_Date (Year)" attribute="1" defaultMemberUniqueName="[Table8_1].[Order_Date (Year)].[All]" allUniqueName="[Table8_1].[Order_Date (Year)].[All]" dimensionUniqueName="[Table8_1]" displayFolder="" count="2" memberValueDatatype="130" unbalanced="0">
      <fieldsUsage count="2">
        <fieldUsage x="-1"/>
        <fieldUsage x="0"/>
      </fieldsUsage>
    </cacheHierarchy>
    <cacheHierarchy uniqueName="[Table8_1].[Order_Date (Quarter)]" caption="Order_Date (Quarter)" attribute="1" defaultMemberUniqueName="[Table8_1].[Order_Date (Quarter)].[All]" allUniqueName="[Table8_1].[Order_Date (Quarter)].[All]" dimensionUniqueName="[Table8_1]" displayFolder="" count="0" memberValueDatatype="130" unbalanced="0"/>
    <cacheHierarchy uniqueName="[Table8_1].[Order_Date (Month)]" caption="Order_Date (Month)" attribute="1" defaultMemberUniqueName="[Table8_1].[Order_Date (Month)].[All]" allUniqueName="[Table8_1].[Order_Date (Month)].[All]" dimensionUniqueName="[Table8_1]" displayFolder="" count="0" memberValueDatatype="130" unbalanced="0"/>
    <cacheHierarchy uniqueName="[Table8_16].[Sales_ID]" caption="Sales_ID" attribute="1" defaultMemberUniqueName="[Table8_16].[Sales_ID].[All]" allUniqueName="[Table8_16].[Sales_ID].[All]" dimensionUniqueName="[Table8_16]" displayFolder="" count="0" memberValueDatatype="130" unbalanced="0"/>
    <cacheHierarchy uniqueName="[Table8_16].[Order_Date]" caption="Order_Date" attribute="1" time="1" defaultMemberUniqueName="[Table8_16].[Order_Date].[All]" allUniqueName="[Table8_16].[Order_Date].[All]" dimensionUniqueName="[Table8_16]" displayFolder="" count="0" memberValueDatatype="7" unbalanced="0"/>
    <cacheHierarchy uniqueName="[Table8_16].[Customer_ID]" caption="Customer_ID" attribute="1" defaultMemberUniqueName="[Table8_16].[Customer_ID].[All]" allUniqueName="[Table8_16].[Customer_ID].[All]" dimensionUniqueName="[Table8_16]" displayFolder="" count="0" memberValueDatatype="130" unbalanced="0"/>
    <cacheHierarchy uniqueName="[Table8_16].[Product_ID]" caption="Product_ID" attribute="1" defaultMemberUniqueName="[Table8_16].[Product_ID].[All]" allUniqueName="[Table8_16].[Product_ID].[All]" dimensionUniqueName="[Table8_16]" displayFolder="" count="0" memberValueDatatype="130" unbalanced="0"/>
    <cacheHierarchy uniqueName="[Table8_16].[Store_ID]" caption="Store_ID" attribute="1" defaultMemberUniqueName="[Table8_16].[Store_ID].[All]" allUniqueName="[Table8_16].[Store_ID].[All]" dimensionUniqueName="[Table8_16]" displayFolder="" count="0" memberValueDatatype="130" unbalanced="0"/>
    <cacheHierarchy uniqueName="[Table8_16].[Quantity]" caption="Quantity" attribute="1" defaultMemberUniqueName="[Table8_16].[Quantity].[All]" allUniqueName="[Table8_16].[Quantity].[All]" dimensionUniqueName="[Table8_16]" displayFolder="" count="0" memberValueDatatype="20" unbalanced="0"/>
    <cacheHierarchy uniqueName="[Table8_16].[Unit_Price]" caption="Unit_Price" attribute="1" defaultMemberUniqueName="[Table8_16].[Unit_Price].[All]" allUniqueName="[Table8_16].[Unit_Price].[All]" dimensionUniqueName="[Table8_16]" displayFolder="" count="0" memberValueDatatype="5" unbalanced="0"/>
    <cacheHierarchy uniqueName="[Table8_16].[Discount]" caption="Discount" attribute="1" defaultMemberUniqueName="[Table8_16].[Discount].[All]" allUniqueName="[Table8_16].[Discount].[All]" dimensionUniqueName="[Table8_16]" displayFolder="" count="0" memberValueDatatype="5" unbalanced="0"/>
    <cacheHierarchy uniqueName="[Table8_16].[Payment_Type]" caption="Payment_Type" attribute="1" defaultMemberUniqueName="[Table8_16].[Payment_Type].[All]" allUniqueName="[Table8_16].[Payment_Type].[All]" dimensionUniqueName="[Table8_16]" displayFolder="" count="0" memberValueDatatype="130" unbalanced="0"/>
    <cacheHierarchy uniqueName="[Table8_16].[Total_Amount]" caption="Total_Amount" attribute="1" defaultMemberUniqueName="[Table8_16].[Total_Amount].[All]" allUniqueName="[Table8_16].[Total_Amount].[All]" dimensionUniqueName="[Table8_16]" displayFolder="" count="0" memberValueDatatype="5" unbalanced="0"/>
    <cacheHierarchy uniqueName="[Table8_16].[Amount_Paid]" caption="Amount_Paid" attribute="1" defaultMemberUniqueName="[Table8_16].[Amount_Paid].[All]" allUniqueName="[Table8_16].[Amount_Paid].[All]" dimensionUniqueName="[Table8_16]" displayFolder="" count="0" memberValueDatatype="5" unbalanced="0"/>
    <cacheHierarchy uniqueName="[Table8_16].[Price Range]" caption="Price Range" attribute="1" defaultMemberUniqueName="[Table8_16].[Price Range].[All]" allUniqueName="[Table8_16].[Price Range].[All]" dimensionUniqueName="[Table8_16]" displayFolder="" count="0" memberValueDatatype="130" unbalanced="0"/>
    <cacheHierarchy uniqueName="[Table8_16].[Name]" caption="Name" attribute="1" defaultMemberUniqueName="[Table8_16].[Name].[All]" allUniqueName="[Table8_16].[Name].[All]" dimensionUniqueName="[Table8_16]" displayFolder="" count="0" memberValueDatatype="130" unbalanced="0"/>
    <cacheHierarchy uniqueName="[Table8_16].[Age]" caption="Age" attribute="1" defaultMemberUniqueName="[Table8_16].[Age].[All]" allUniqueName="[Table8_16].[Age].[All]" dimensionUniqueName="[Table8_16]" displayFolder="" count="0" memberValueDatatype="20" unbalanced="0"/>
    <cacheHierarchy uniqueName="[Table8_16].[Gender]" caption="Gender" attribute="1" defaultMemberUniqueName="[Table8_16].[Gender].[All]" allUniqueName="[Table8_16].[Gender].[All]" dimensionUniqueName="[Table8_16]" displayFolder="" count="0" memberValueDatatype="130" unbalanced="0"/>
    <cacheHierarchy uniqueName="[Table8_16].[City]" caption="City" attribute="1" defaultMemberUniqueName="[Table8_16].[City].[All]" allUniqueName="[Table8_16].[City].[All]" dimensionUniqueName="[Table8_16]" displayFolder="" count="0" memberValueDatatype="130" unbalanced="0"/>
    <cacheHierarchy uniqueName="[Table8_16].[State]" caption="State" attribute="1" defaultMemberUniqueName="[Table8_16].[State].[All]" allUniqueName="[Table8_16].[State].[All]" dimensionUniqueName="[Table8_16]" displayFolder="" count="0" memberValueDatatype="130" unbalanced="0"/>
    <cacheHierarchy uniqueName="[Table8_16].[Country]" caption="Country" attribute="1" defaultMemberUniqueName="[Table8_16].[Country].[All]" allUniqueName="[Table8_16].[Country].[All]" dimensionUniqueName="[Table8_16]" displayFolder="" count="0" memberValueDatatype="130" unbalanced="0"/>
    <cacheHierarchy uniqueName="[Table8_16].[Loyalty_Level]" caption="Loyalty_Level" attribute="1" defaultMemberUniqueName="[Table8_16].[Loyalty_Level].[All]" allUniqueName="[Table8_16].[Loyalty_Level].[All]" dimensionUniqueName="[Table8_16]" displayFolder="" count="0" memberValueDatatype="130" unbalanced="0"/>
    <cacheHierarchy uniqueName="[Table8_16].[Customer Level]" caption="Customer Level" attribute="1" defaultMemberUniqueName="[Table8_16].[Customer Level].[All]" allUniqueName="[Table8_16].[Customer Level].[All]" dimensionUniqueName="[Table8_16]" displayFolder="" count="0" memberValueDatatype="130" unbalanced="0"/>
    <cacheHierarchy uniqueName="[Table8_16].[Product_Description]" caption="Product_Description" attribute="1" defaultMemberUniqueName="[Table8_16].[Product_Description].[All]" allUniqueName="[Table8_16].[Product_Description].[All]" dimensionUniqueName="[Table8_16]" displayFolder="" count="0" memberValueDatatype="130" unbalanced="0"/>
    <cacheHierarchy uniqueName="[Table8_16].[Product Type]" caption="Product Type" attribute="1" defaultMemberUniqueName="[Table8_16].[Product Type].[All]" allUniqueName="[Table8_16].[Product Type].[All]" dimensionUniqueName="[Table8_16]" displayFolder="" count="0" memberValueDatatype="130" unbalanced="0"/>
    <cacheHierarchy uniqueName="[Table8_16].[Category]" caption="Category" attribute="1" defaultMemberUniqueName="[Table8_16].[Category].[All]" allUniqueName="[Table8_16].[Category].[All]" dimensionUniqueName="[Table8_16]" displayFolder="" count="0" memberValueDatatype="130" unbalanced="0"/>
    <cacheHierarchy uniqueName="[Table8_16].[Sub_Category]" caption="Sub_Category" attribute="1" defaultMemberUniqueName="[Table8_16].[Sub_Category].[All]" allUniqueName="[Table8_16].[Sub_Category].[All]" dimensionUniqueName="[Table8_16]" displayFolder="" count="0" memberValueDatatype="130" unbalanced="0"/>
    <cacheHierarchy uniqueName="[Table8_16].[Brand]" caption="Brand" attribute="1" defaultMemberUniqueName="[Table8_16].[Brand].[All]" allUniqueName="[Table8_16].[Brand].[All]" dimensionUniqueName="[Table8_16]" displayFolder="" count="0" memberValueDatatype="130" unbalanced="0"/>
    <cacheHierarchy uniqueName="[Table8_16].[Cost]" caption="Cost" attribute="1" defaultMemberUniqueName="[Table8_16].[Cost].[All]" allUniqueName="[Table8_16].[Cost].[All]" dimensionUniqueName="[Table8_16]" displayFolder="" count="0" memberValueDatatype="5" unbalanced="0"/>
    <cacheHierarchy uniqueName="[Table8_16].[Stock]" caption="Stock" attribute="1" defaultMemberUniqueName="[Table8_16].[Stock].[All]" allUniqueName="[Table8_16].[Stock].[All]" dimensionUniqueName="[Table8_16]" displayFolder="" count="0" memberValueDatatype="20" unbalanced="0"/>
    <cacheHierarchy uniqueName="[Table8_16].[Store Name]" caption="Store Name" attribute="1" defaultMemberUniqueName="[Table8_16].[Store Name].[All]" allUniqueName="[Table8_16].[Store Name].[All]" dimensionUniqueName="[Table8_16]" displayFolder="" count="0" memberValueDatatype="130" unbalanced="0"/>
    <cacheHierarchy uniqueName="[Table8_16].[Region]" caption="Region" attribute="1" defaultMemberUniqueName="[Table8_16].[Region].[All]" allUniqueName="[Table8_16].[Region].[All]" dimensionUniqueName="[Table8_16]" displayFolder="" count="0" memberValueDatatype="130" unbalanced="0"/>
    <cacheHierarchy uniqueName="[Table8_16].[Store City]" caption="Store City" attribute="1" defaultMemberUniqueName="[Table8_16].[Store City].[All]" allUniqueName="[Table8_16].[Store City].[All]" dimensionUniqueName="[Table8_16]" displayFolder="" count="0" memberValueDatatype="130" unbalanced="0"/>
    <cacheHierarchy uniqueName="[Table8_16].[Store_Type]" caption="Store_Type" attribute="1" defaultMemberUniqueName="[Table8_16].[Store_Type].[All]" allUniqueName="[Table8_16].[Store_Type].[All]" dimensionUniqueName="[Table8_16]" displayFolder="" count="0" memberValueDatatype="130" unbalanced="0"/>
    <cacheHierarchy uniqueName="[Table8_16].[Store Category]" caption="Store Category" attribute="1" defaultMemberUniqueName="[Table8_16].[Store Category].[All]" allUniqueName="[Table8_16].[Store Category].[All]" dimensionUniqueName="[Table8_16]" displayFolder="" count="0" memberValueDatatype="130" unbalanced="0"/>
    <cacheHierarchy uniqueName="[Table8_1].[Order_Date (Month Index)]" caption="Order_Date (Month Index)" attribute="1" defaultMemberUniqueName="[Table8_1].[Order_Date (Month Index)].[All]" allUniqueName="[Table8_1].[Order_Date (Month Index)].[All]" dimensionUniqueName="[Table8_1]" displayFolder="" count="0" memberValueDatatype="20" unbalanced="0" hidden="1"/>
    <cacheHierarchy uniqueName="[Measures].[__XL_Count Table1__2]" caption="__XL_Count Table1__2" measure="1" displayFolder="" measureGroup="Table1__2" count="0" hidden="1"/>
    <cacheHierarchy uniqueName="[Measures].[__XL_Count Table3_1]" caption="__XL_Count Table3_1" measure="1" displayFolder="" measureGroup="Table3_1" count="0" hidden="1"/>
    <cacheHierarchy uniqueName="[Measures].[__XL_Count Table7]" caption="__XL_Count Table7" measure="1" displayFolder="" measureGroup="Table7" count="0" hidden="1"/>
    <cacheHierarchy uniqueName="[Measures].[__XL_Count Table8_1]" caption="__XL_Count Table8_1" measure="1" displayFolder="" measureGroup="Table8_1" count="0" hidden="1"/>
    <cacheHierarchy uniqueName="[Measures].[__XL_Count Table8_16]" caption="__XL_Count Table8_16" measure="1" displayFolder="" measureGroup="Table8_16" count="0" hidden="1"/>
    <cacheHierarchy uniqueName="[Measures].[__No measures defined]" caption="__No measures defined" measure="1" displayFolder="" count="0" hidden="1"/>
    <cacheHierarchy uniqueName="[Measures].[Count of Age]" caption="Count of Age" measure="1" displayFolder="" measureGroup="Table1__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tock]" caption="Sum of Stock" measure="1" displayFolder="" measureGroup="Table3_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ost]" caption="Sum of Cost" measure="1" displayFolder="" measureGroup="Table3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mount_Paid]" caption="Sum of Amount_Paid" measure="1" displayFolder="" measureGroup="Table8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iscount]" caption="Sum of Discount" measure="1" displayFolder="" measureGroup="Table8_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Customer_ID]" caption="Count of Customer_ID" measure="1" displayFolder="" measureGroup="Table8_16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Customer_ID]" caption="Distinct Count of Customer_ID" measure="1" displayFolder="" measureGroup="Table8_16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Customer_ID 2]" caption="Count of Customer_ID 2" measure="1" displayFolder="" measureGroup="Table1__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_ID 2]" caption="Distinct Count of Customer_ID 2" measure="1" displayFolder="" measureGroup="Table1__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st 2]" caption="Sum of Cost 2" measure="1" displayFolder="" measureGroup="Table8_16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Amount_Paid 2]" caption="Sum of Amount_Paid 2" measure="1" displayFolder="" measureGroup="Table8_1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measure="1" name="Measures" uniqueName="[Measures]" caption="Measures"/>
    <dimension name="Table1__2" uniqueName="[Table1__2]" caption="Table1__2"/>
    <dimension name="Table3_1" uniqueName="[Table3_1]" caption="Table3_1"/>
    <dimension name="Table7" uniqueName="[Table7]" caption="Table7"/>
    <dimension name="Table8_1" uniqueName="[Table8_1]" caption="Table8_1"/>
    <dimension name="Table8_16" uniqueName="[Table8_16]" caption="Table8_16"/>
  </dimensions>
  <measureGroups count="5">
    <measureGroup name="Table1__2" caption="Table1__2"/>
    <measureGroup name="Table3_1" caption="Table3_1"/>
    <measureGroup name="Table7" caption="Table7"/>
    <measureGroup name="Table8_1" caption="Table8_1"/>
    <measureGroup name="Table8_16" caption="Table8_16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38.751824074076" backgroundQuery="1" createdVersion="8" refreshedVersion="8" minRefreshableVersion="3" recordCount="0" supportSubquery="1" supportAdvancedDrill="1" xr:uid="{D28C7D3E-889B-4572-A89E-056625637675}">
  <cacheSource type="external" connectionId="8"/>
  <cacheFields count="2">
    <cacheField name="[Table8_1].[Payment_Type].[Payment_Type]" caption="Payment_Type" numFmtId="0" hierarchy="28" level="1">
      <sharedItems count="3">
        <s v="COD"/>
        <s v="Credit Card"/>
        <s v="PayPal"/>
      </sharedItems>
    </cacheField>
    <cacheField name="[Measures].[Sum of Amount_Paid]" caption="Sum of Amount_Paid" numFmtId="0" hierarchy="76" level="32767"/>
  </cacheFields>
  <cacheHierarchies count="84">
    <cacheHierarchy uniqueName="[Table1__2].[Customer_ID]" caption="Customer_ID" attribute="1" defaultMemberUniqueName="[Table1__2].[Customer_ID].[All]" allUniqueName="[Table1__2].[Customer_ID].[All]" dimensionUniqueName="[Table1__2]" displayFolder="" count="0" memberValueDatatype="130" unbalanced="0"/>
    <cacheHierarchy uniqueName="[Table1__2].[Name]" caption="Name" attribute="1" defaultMemberUniqueName="[Table1__2].[Name].[All]" allUniqueName="[Table1__2].[Name].[All]" dimensionUniqueName="[Table1__2]" displayFolder="" count="0" memberValueDatatype="130" unbalanced="0"/>
    <cacheHierarchy uniqueName="[Table1__2].[Age]" caption="Age" attribute="1" defaultMemberUniqueName="[Table1__2].[Age].[All]" allUniqueName="[Table1__2].[Age].[All]" dimensionUniqueName="[Table1__2]" displayFolder="" count="0" memberValueDatatype="20" unbalanced="0"/>
    <cacheHierarchy uniqueName="[Table1__2].[Gender]" caption="Gender" attribute="1" defaultMemberUniqueName="[Table1__2].[Gender].[All]" allUniqueName="[Table1__2].[Gender].[All]" dimensionUniqueName="[Table1__2]" displayFolder="" count="0" memberValueDatatype="130" unbalanced="0"/>
    <cacheHierarchy uniqueName="[Table1__2].[City]" caption="City" attribute="1" defaultMemberUniqueName="[Table1__2].[City].[All]" allUniqueName="[Table1__2].[City].[All]" dimensionUniqueName="[Table1__2]" displayFolder="" count="0" memberValueDatatype="130" unbalanced="0"/>
    <cacheHierarchy uniqueName="[Table1__2].[State]" caption="State" attribute="1" defaultMemberUniqueName="[Table1__2].[State].[All]" allUniqueName="[Table1__2].[State].[All]" dimensionUniqueName="[Table1__2]" displayFolder="" count="0" memberValueDatatype="130" unbalanced="0"/>
    <cacheHierarchy uniqueName="[Table1__2].[Country]" caption="Country" attribute="1" defaultMemberUniqueName="[Table1__2].[Country].[All]" allUniqueName="[Table1__2].[Country].[All]" dimensionUniqueName="[Table1__2]" displayFolder="" count="0" memberValueDatatype="130" unbalanced="0"/>
    <cacheHierarchy uniqueName="[Table1__2].[Loyalty_Level]" caption="Loyalty_Level" attribute="1" defaultMemberUniqueName="[Table1__2].[Loyalty_Level].[All]" allUniqueName="[Table1__2].[Loyalty_Level].[All]" dimensionUniqueName="[Table1__2]" displayFolder="" count="0" memberValueDatatype="130" unbalanced="0"/>
    <cacheHierarchy uniqueName="[Table3_1].[Product_ID]" caption="Product_ID" attribute="1" defaultMemberUniqueName="[Table3_1].[Product_ID].[All]" allUniqueName="[Table3_1].[Product_ID].[All]" dimensionUniqueName="[Table3_1]" displayFolder="" count="0" memberValueDatatype="130" unbalanced="0"/>
    <cacheHierarchy uniqueName="[Table3_1].[Product_Name]" caption="Product_Name" attribute="1" defaultMemberUniqueName="[Table3_1].[Product_Name].[All]" allUniqueName="[Table3_1].[Product_Name].[All]" dimensionUniqueName="[Table3_1]" displayFolder="" count="0" memberValueDatatype="130" unbalanced="0"/>
    <cacheHierarchy uniqueName="[Table3_1].[Category]" caption="Category" attribute="1" defaultMemberUniqueName="[Table3_1].[Category].[All]" allUniqueName="[Table3_1].[Category].[All]" dimensionUniqueName="[Table3_1]" displayFolder="" count="0" memberValueDatatype="130" unbalanced="0"/>
    <cacheHierarchy uniqueName="[Table3_1].[Sub_Category]" caption="Sub_Category" attribute="1" defaultMemberUniqueName="[Table3_1].[Sub_Category].[All]" allUniqueName="[Table3_1].[Sub_Category].[All]" dimensionUniqueName="[Table3_1]" displayFolder="" count="0" memberValueDatatype="130" unbalanced="0"/>
    <cacheHierarchy uniqueName="[Table3_1].[Brand]" caption="Brand" attribute="1" defaultMemberUniqueName="[Table3_1].[Brand].[All]" allUniqueName="[Table3_1].[Brand].[All]" dimensionUniqueName="[Table3_1]" displayFolder="" count="0" memberValueDatatype="130" unbalanced="0"/>
    <cacheHierarchy uniqueName="[Table3_1].[Cost]" caption="Cost" attribute="1" defaultMemberUniqueName="[Table3_1].[Cost].[All]" allUniqueName="[Table3_1].[Cost].[All]" dimensionUniqueName="[Table3_1]" displayFolder="" count="0" memberValueDatatype="5" unbalanced="0"/>
    <cacheHierarchy uniqueName="[Table3_1].[Stock]" caption="Stock" attribute="1" defaultMemberUniqueName="[Table3_1].[Stock].[All]" allUniqueName="[Table3_1].[Stock].[All]" dimensionUniqueName="[Table3_1]" displayFolder="" count="0" memberValueDatatype="20" unbalanced="0"/>
    <cacheHierarchy uniqueName="[Table7].[Store_ID]" caption="Store_ID" attribute="1" defaultMemberUniqueName="[Table7].[Store_ID].[All]" allUniqueName="[Table7].[Store_ID].[All]" dimensionUniqueName="[Table7]" displayFolder="" count="0" memberValueDatatype="130" unbalanced="0"/>
    <cacheHierarchy uniqueName="[Table7].[Store_Name]" caption="Store_Name" attribute="1" defaultMemberUniqueName="[Table7].[Store_Name].[All]" allUniqueName="[Table7].[Store_Name].[All]" dimensionUniqueName="[Table7]" displayFolder="" count="0" memberValueDatatype="130" unbalanced="0"/>
    <cacheHierarchy uniqueName="[Table7].[Region]" caption="Region" attribute="1" defaultMemberUniqueName="[Table7].[Region].[All]" allUniqueName="[Table7].[Region].[All]" dimensionUniqueName="[Table7]" displayFolder="" count="0" memberValueDatatype="130" unbalanced="0"/>
    <cacheHierarchy uniqueName="[Table7].[City]" caption="City" attribute="1" defaultMemberUniqueName="[Table7].[City].[All]" allUniqueName="[Table7].[City].[All]" dimensionUniqueName="[Table7]" displayFolder="" count="0" memberValueDatatype="130" unbalanced="0"/>
    <cacheHierarchy uniqueName="[Table7].[Store_Type]" caption="Store_Type" attribute="1" defaultMemberUniqueName="[Table7].[Store_Type].[All]" allUniqueName="[Table7].[Store_Type].[All]" dimensionUniqueName="[Table7]" displayFolder="" count="0" memberValueDatatype="130" unbalanced="0"/>
    <cacheHierarchy uniqueName="[Table8_1].[Sales_ID]" caption="Sales_ID" attribute="1" defaultMemberUniqueName="[Table8_1].[Sales_ID].[All]" allUniqueName="[Table8_1].[Sales_ID].[All]" dimensionUniqueName="[Table8_1]" displayFolder="" count="0" memberValueDatatype="130" unbalanced="0"/>
    <cacheHierarchy uniqueName="[Table8_1].[Order_Date]" caption="Order_Date" attribute="1" time="1" defaultMemberUniqueName="[Table8_1].[Order_Date].[All]" allUniqueName="[Table8_1].[Order_Date].[All]" dimensionUniqueName="[Table8_1]" displayFolder="" count="0" memberValueDatatype="7" unbalanced="0"/>
    <cacheHierarchy uniqueName="[Table8_1].[Customer_ID]" caption="Customer_ID" attribute="1" defaultMemberUniqueName="[Table8_1].[Customer_ID].[All]" allUniqueName="[Table8_1].[Customer_ID].[All]" dimensionUniqueName="[Table8_1]" displayFolder="" count="0" memberValueDatatype="130" unbalanced="0"/>
    <cacheHierarchy uniqueName="[Table8_1].[Product_ID]" caption="Product_ID" attribute="1" defaultMemberUniqueName="[Table8_1].[Product_ID].[All]" allUniqueName="[Table8_1].[Product_ID].[All]" dimensionUniqueName="[Table8_1]" displayFolder="" count="0" memberValueDatatype="130" unbalanced="0"/>
    <cacheHierarchy uniqueName="[Table8_1].[Store_ID]" caption="Store_ID" attribute="1" defaultMemberUniqueName="[Table8_1].[Store_ID].[All]" allUniqueName="[Table8_1].[Store_ID].[All]" dimensionUniqueName="[Table8_1]" displayFolder="" count="0" memberValueDatatype="130" unbalanced="0"/>
    <cacheHierarchy uniqueName="[Table8_1].[Quantity]" caption="Quantity" attribute="1" defaultMemberUniqueName="[Table8_1].[Quantity].[All]" allUniqueName="[Table8_1].[Quantity].[All]" dimensionUniqueName="[Table8_1]" displayFolder="" count="0" memberValueDatatype="20" unbalanced="0"/>
    <cacheHierarchy uniqueName="[Table8_1].[Unit_Price]" caption="Unit_Price" attribute="1" defaultMemberUniqueName="[Table8_1].[Unit_Price].[All]" allUniqueName="[Table8_1].[Unit_Price].[All]" dimensionUniqueName="[Table8_1]" displayFolder="" count="0" memberValueDatatype="5" unbalanced="0"/>
    <cacheHierarchy uniqueName="[Table8_1].[Discount]" caption="Discount" attribute="1" defaultMemberUniqueName="[Table8_1].[Discount].[All]" allUniqueName="[Table8_1].[Discount].[All]" dimensionUniqueName="[Table8_1]" displayFolder="" count="0" memberValueDatatype="5" unbalanced="0"/>
    <cacheHierarchy uniqueName="[Table8_1].[Payment_Type]" caption="Payment_Type" attribute="1" defaultMemberUniqueName="[Table8_1].[Payment_Type].[All]" allUniqueName="[Table8_1].[Payment_Type].[All]" dimensionUniqueName="[Table8_1]" displayFolder="" count="2" memberValueDatatype="130" unbalanced="0">
      <fieldsUsage count="2">
        <fieldUsage x="-1"/>
        <fieldUsage x="0"/>
      </fieldsUsage>
    </cacheHierarchy>
    <cacheHierarchy uniqueName="[Table8_1].[Total_Amount]" caption="Total_Amount" attribute="1" defaultMemberUniqueName="[Table8_1].[Total_Amount].[All]" allUniqueName="[Table8_1].[Total_Amount].[All]" dimensionUniqueName="[Table8_1]" displayFolder="" count="0" memberValueDatatype="5" unbalanced="0"/>
    <cacheHierarchy uniqueName="[Table8_1].[Amount_Paid]" caption="Amount_Paid" attribute="1" defaultMemberUniqueName="[Table8_1].[Amount_Paid].[All]" allUniqueName="[Table8_1].[Amount_Paid].[All]" dimensionUniqueName="[Table8_1]" displayFolder="" count="0" memberValueDatatype="5" unbalanced="0"/>
    <cacheHierarchy uniqueName="[Table8_1].[Order_Date (Year)]" caption="Order_Date (Year)" attribute="1" defaultMemberUniqueName="[Table8_1].[Order_Date (Year)].[All]" allUniqueName="[Table8_1].[Order_Date (Year)].[All]" dimensionUniqueName="[Table8_1]" displayFolder="" count="0" memberValueDatatype="130" unbalanced="0"/>
    <cacheHierarchy uniqueName="[Table8_1].[Order_Date (Quarter)]" caption="Order_Date (Quarter)" attribute="1" defaultMemberUniqueName="[Table8_1].[Order_Date (Quarter)].[All]" allUniqueName="[Table8_1].[Order_Date (Quarter)].[All]" dimensionUniqueName="[Table8_1]" displayFolder="" count="0" memberValueDatatype="130" unbalanced="0"/>
    <cacheHierarchy uniqueName="[Table8_1].[Order_Date (Month)]" caption="Order_Date (Month)" attribute="1" defaultMemberUniqueName="[Table8_1].[Order_Date (Month)].[All]" allUniqueName="[Table8_1].[Order_Date (Month)].[All]" dimensionUniqueName="[Table8_1]" displayFolder="" count="0" memberValueDatatype="130" unbalanced="0"/>
    <cacheHierarchy uniqueName="[Table8_16].[Sales_ID]" caption="Sales_ID" attribute="1" defaultMemberUniqueName="[Table8_16].[Sales_ID].[All]" allUniqueName="[Table8_16].[Sales_ID].[All]" dimensionUniqueName="[Table8_16]" displayFolder="" count="0" memberValueDatatype="130" unbalanced="0"/>
    <cacheHierarchy uniqueName="[Table8_16].[Order_Date]" caption="Order_Date" attribute="1" time="1" defaultMemberUniqueName="[Table8_16].[Order_Date].[All]" allUniqueName="[Table8_16].[Order_Date].[All]" dimensionUniqueName="[Table8_16]" displayFolder="" count="0" memberValueDatatype="7" unbalanced="0"/>
    <cacheHierarchy uniqueName="[Table8_16].[Customer_ID]" caption="Customer_ID" attribute="1" defaultMemberUniqueName="[Table8_16].[Customer_ID].[All]" allUniqueName="[Table8_16].[Customer_ID].[All]" dimensionUniqueName="[Table8_16]" displayFolder="" count="0" memberValueDatatype="130" unbalanced="0"/>
    <cacheHierarchy uniqueName="[Table8_16].[Product_ID]" caption="Product_ID" attribute="1" defaultMemberUniqueName="[Table8_16].[Product_ID].[All]" allUniqueName="[Table8_16].[Product_ID].[All]" dimensionUniqueName="[Table8_16]" displayFolder="" count="0" memberValueDatatype="130" unbalanced="0"/>
    <cacheHierarchy uniqueName="[Table8_16].[Store_ID]" caption="Store_ID" attribute="1" defaultMemberUniqueName="[Table8_16].[Store_ID].[All]" allUniqueName="[Table8_16].[Store_ID].[All]" dimensionUniqueName="[Table8_16]" displayFolder="" count="0" memberValueDatatype="130" unbalanced="0"/>
    <cacheHierarchy uniqueName="[Table8_16].[Quantity]" caption="Quantity" attribute="1" defaultMemberUniqueName="[Table8_16].[Quantity].[All]" allUniqueName="[Table8_16].[Quantity].[All]" dimensionUniqueName="[Table8_16]" displayFolder="" count="0" memberValueDatatype="20" unbalanced="0"/>
    <cacheHierarchy uniqueName="[Table8_16].[Unit_Price]" caption="Unit_Price" attribute="1" defaultMemberUniqueName="[Table8_16].[Unit_Price].[All]" allUniqueName="[Table8_16].[Unit_Price].[All]" dimensionUniqueName="[Table8_16]" displayFolder="" count="0" memberValueDatatype="5" unbalanced="0"/>
    <cacheHierarchy uniqueName="[Table8_16].[Discount]" caption="Discount" attribute="1" defaultMemberUniqueName="[Table8_16].[Discount].[All]" allUniqueName="[Table8_16].[Discount].[All]" dimensionUniqueName="[Table8_16]" displayFolder="" count="0" memberValueDatatype="5" unbalanced="0"/>
    <cacheHierarchy uniqueName="[Table8_16].[Payment_Type]" caption="Payment_Type" attribute="1" defaultMemberUniqueName="[Table8_16].[Payment_Type].[All]" allUniqueName="[Table8_16].[Payment_Type].[All]" dimensionUniqueName="[Table8_16]" displayFolder="" count="0" memberValueDatatype="130" unbalanced="0"/>
    <cacheHierarchy uniqueName="[Table8_16].[Total_Amount]" caption="Total_Amount" attribute="1" defaultMemberUniqueName="[Table8_16].[Total_Amount].[All]" allUniqueName="[Table8_16].[Total_Amount].[All]" dimensionUniqueName="[Table8_16]" displayFolder="" count="0" memberValueDatatype="5" unbalanced="0"/>
    <cacheHierarchy uniqueName="[Table8_16].[Amount_Paid]" caption="Amount_Paid" attribute="1" defaultMemberUniqueName="[Table8_16].[Amount_Paid].[All]" allUniqueName="[Table8_16].[Amount_Paid].[All]" dimensionUniqueName="[Table8_16]" displayFolder="" count="0" memberValueDatatype="5" unbalanced="0"/>
    <cacheHierarchy uniqueName="[Table8_16].[Price Range]" caption="Price Range" attribute="1" defaultMemberUniqueName="[Table8_16].[Price Range].[All]" allUniqueName="[Table8_16].[Price Range].[All]" dimensionUniqueName="[Table8_16]" displayFolder="" count="0" memberValueDatatype="130" unbalanced="0"/>
    <cacheHierarchy uniqueName="[Table8_16].[Name]" caption="Name" attribute="1" defaultMemberUniqueName="[Table8_16].[Name].[All]" allUniqueName="[Table8_16].[Name].[All]" dimensionUniqueName="[Table8_16]" displayFolder="" count="0" memberValueDatatype="130" unbalanced="0"/>
    <cacheHierarchy uniqueName="[Table8_16].[Age]" caption="Age" attribute="1" defaultMemberUniqueName="[Table8_16].[Age].[All]" allUniqueName="[Table8_16].[Age].[All]" dimensionUniqueName="[Table8_16]" displayFolder="" count="0" memberValueDatatype="20" unbalanced="0"/>
    <cacheHierarchy uniqueName="[Table8_16].[Gender]" caption="Gender" attribute="1" defaultMemberUniqueName="[Table8_16].[Gender].[All]" allUniqueName="[Table8_16].[Gender].[All]" dimensionUniqueName="[Table8_16]" displayFolder="" count="0" memberValueDatatype="130" unbalanced="0"/>
    <cacheHierarchy uniqueName="[Table8_16].[City]" caption="City" attribute="1" defaultMemberUniqueName="[Table8_16].[City].[All]" allUniqueName="[Table8_16].[City].[All]" dimensionUniqueName="[Table8_16]" displayFolder="" count="0" memberValueDatatype="130" unbalanced="0"/>
    <cacheHierarchy uniqueName="[Table8_16].[State]" caption="State" attribute="1" defaultMemberUniqueName="[Table8_16].[State].[All]" allUniqueName="[Table8_16].[State].[All]" dimensionUniqueName="[Table8_16]" displayFolder="" count="0" memberValueDatatype="130" unbalanced="0"/>
    <cacheHierarchy uniqueName="[Table8_16].[Country]" caption="Country" attribute="1" defaultMemberUniqueName="[Table8_16].[Country].[All]" allUniqueName="[Table8_16].[Country].[All]" dimensionUniqueName="[Table8_16]" displayFolder="" count="0" memberValueDatatype="130" unbalanced="0"/>
    <cacheHierarchy uniqueName="[Table8_16].[Loyalty_Level]" caption="Loyalty_Level" attribute="1" defaultMemberUniqueName="[Table8_16].[Loyalty_Level].[All]" allUniqueName="[Table8_16].[Loyalty_Level].[All]" dimensionUniqueName="[Table8_16]" displayFolder="" count="0" memberValueDatatype="130" unbalanced="0"/>
    <cacheHierarchy uniqueName="[Table8_16].[Customer Level]" caption="Customer Level" attribute="1" defaultMemberUniqueName="[Table8_16].[Customer Level].[All]" allUniqueName="[Table8_16].[Customer Level].[All]" dimensionUniqueName="[Table8_16]" displayFolder="" count="0" memberValueDatatype="130" unbalanced="0"/>
    <cacheHierarchy uniqueName="[Table8_16].[Product_Description]" caption="Product_Description" attribute="1" defaultMemberUniqueName="[Table8_16].[Product_Description].[All]" allUniqueName="[Table8_16].[Product_Description].[All]" dimensionUniqueName="[Table8_16]" displayFolder="" count="0" memberValueDatatype="130" unbalanced="0"/>
    <cacheHierarchy uniqueName="[Table8_16].[Product Type]" caption="Product Type" attribute="1" defaultMemberUniqueName="[Table8_16].[Product Type].[All]" allUniqueName="[Table8_16].[Product Type].[All]" dimensionUniqueName="[Table8_16]" displayFolder="" count="0" memberValueDatatype="130" unbalanced="0"/>
    <cacheHierarchy uniqueName="[Table8_16].[Category]" caption="Category" attribute="1" defaultMemberUniqueName="[Table8_16].[Category].[All]" allUniqueName="[Table8_16].[Category].[All]" dimensionUniqueName="[Table8_16]" displayFolder="" count="0" memberValueDatatype="130" unbalanced="0"/>
    <cacheHierarchy uniqueName="[Table8_16].[Sub_Category]" caption="Sub_Category" attribute="1" defaultMemberUniqueName="[Table8_16].[Sub_Category].[All]" allUniqueName="[Table8_16].[Sub_Category].[All]" dimensionUniqueName="[Table8_16]" displayFolder="" count="0" memberValueDatatype="130" unbalanced="0"/>
    <cacheHierarchy uniqueName="[Table8_16].[Brand]" caption="Brand" attribute="1" defaultMemberUniqueName="[Table8_16].[Brand].[All]" allUniqueName="[Table8_16].[Brand].[All]" dimensionUniqueName="[Table8_16]" displayFolder="" count="0" memberValueDatatype="130" unbalanced="0"/>
    <cacheHierarchy uniqueName="[Table8_16].[Cost]" caption="Cost" attribute="1" defaultMemberUniqueName="[Table8_16].[Cost].[All]" allUniqueName="[Table8_16].[Cost].[All]" dimensionUniqueName="[Table8_16]" displayFolder="" count="0" memberValueDatatype="5" unbalanced="0"/>
    <cacheHierarchy uniqueName="[Table8_16].[Stock]" caption="Stock" attribute="1" defaultMemberUniqueName="[Table8_16].[Stock].[All]" allUniqueName="[Table8_16].[Stock].[All]" dimensionUniqueName="[Table8_16]" displayFolder="" count="0" memberValueDatatype="20" unbalanced="0"/>
    <cacheHierarchy uniqueName="[Table8_16].[Store Name]" caption="Store Name" attribute="1" defaultMemberUniqueName="[Table8_16].[Store Name].[All]" allUniqueName="[Table8_16].[Store Name].[All]" dimensionUniqueName="[Table8_16]" displayFolder="" count="0" memberValueDatatype="130" unbalanced="0"/>
    <cacheHierarchy uniqueName="[Table8_16].[Region]" caption="Region" attribute="1" defaultMemberUniqueName="[Table8_16].[Region].[All]" allUniqueName="[Table8_16].[Region].[All]" dimensionUniqueName="[Table8_16]" displayFolder="" count="0" memberValueDatatype="130" unbalanced="0"/>
    <cacheHierarchy uniqueName="[Table8_16].[Store City]" caption="Store City" attribute="1" defaultMemberUniqueName="[Table8_16].[Store City].[All]" allUniqueName="[Table8_16].[Store City].[All]" dimensionUniqueName="[Table8_16]" displayFolder="" count="0" memberValueDatatype="130" unbalanced="0"/>
    <cacheHierarchy uniqueName="[Table8_16].[Store_Type]" caption="Store_Type" attribute="1" defaultMemberUniqueName="[Table8_16].[Store_Type].[All]" allUniqueName="[Table8_16].[Store_Type].[All]" dimensionUniqueName="[Table8_16]" displayFolder="" count="0" memberValueDatatype="130" unbalanced="0"/>
    <cacheHierarchy uniqueName="[Table8_16].[Store Category]" caption="Store Category" attribute="1" defaultMemberUniqueName="[Table8_16].[Store Category].[All]" allUniqueName="[Table8_16].[Store Category].[All]" dimensionUniqueName="[Table8_16]" displayFolder="" count="0" memberValueDatatype="130" unbalanced="0"/>
    <cacheHierarchy uniqueName="[Table8_1].[Order_Date (Month Index)]" caption="Order_Date (Month Index)" attribute="1" defaultMemberUniqueName="[Table8_1].[Order_Date (Month Index)].[All]" allUniqueName="[Table8_1].[Order_Date (Month Index)].[All]" dimensionUniqueName="[Table8_1]" displayFolder="" count="0" memberValueDatatype="20" unbalanced="0" hidden="1"/>
    <cacheHierarchy uniqueName="[Measures].[__XL_Count Table1__2]" caption="__XL_Count Table1__2" measure="1" displayFolder="" measureGroup="Table1__2" count="0" hidden="1"/>
    <cacheHierarchy uniqueName="[Measures].[__XL_Count Table3_1]" caption="__XL_Count Table3_1" measure="1" displayFolder="" measureGroup="Table3_1" count="0" hidden="1"/>
    <cacheHierarchy uniqueName="[Measures].[__XL_Count Table7]" caption="__XL_Count Table7" measure="1" displayFolder="" measureGroup="Table7" count="0" hidden="1"/>
    <cacheHierarchy uniqueName="[Measures].[__XL_Count Table8_1]" caption="__XL_Count Table8_1" measure="1" displayFolder="" measureGroup="Table8_1" count="0" hidden="1"/>
    <cacheHierarchy uniqueName="[Measures].[__XL_Count Table8_16]" caption="__XL_Count Table8_16" measure="1" displayFolder="" measureGroup="Table8_16" count="0" hidden="1"/>
    <cacheHierarchy uniqueName="[Measures].[__No measures defined]" caption="__No measures defined" measure="1" displayFolder="" count="0" hidden="1"/>
    <cacheHierarchy uniqueName="[Measures].[Count of Age]" caption="Count of Age" measure="1" displayFolder="" measureGroup="Table1__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tock]" caption="Sum of Stock" measure="1" displayFolder="" measureGroup="Table3_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ost]" caption="Sum of Cost" measure="1" displayFolder="" measureGroup="Table3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mount_Paid]" caption="Sum of Amount_Paid" measure="1" displayFolder="" measureGroup="Table8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iscount]" caption="Sum of Discount" measure="1" displayFolder="" measureGroup="Table8_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Customer_ID]" caption="Count of Customer_ID" measure="1" displayFolder="" measureGroup="Table8_16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Customer_ID]" caption="Distinct Count of Customer_ID" measure="1" displayFolder="" measureGroup="Table8_16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Customer_ID 2]" caption="Count of Customer_ID 2" measure="1" displayFolder="" measureGroup="Table1__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_ID 2]" caption="Distinct Count of Customer_ID 2" measure="1" displayFolder="" measureGroup="Table1__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st 2]" caption="Sum of Cost 2" measure="1" displayFolder="" measureGroup="Table8_16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Amount_Paid 2]" caption="Sum of Amount_Paid 2" measure="1" displayFolder="" measureGroup="Table8_1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measure="1" name="Measures" uniqueName="[Measures]" caption="Measures"/>
    <dimension name="Table1__2" uniqueName="[Table1__2]" caption="Table1__2"/>
    <dimension name="Table3_1" uniqueName="[Table3_1]" caption="Table3_1"/>
    <dimension name="Table7" uniqueName="[Table7]" caption="Table7"/>
    <dimension name="Table8_1" uniqueName="[Table8_1]" caption="Table8_1"/>
    <dimension name="Table8_16" uniqueName="[Table8_16]" caption="Table8_16"/>
  </dimensions>
  <measureGroups count="5">
    <measureGroup name="Table1__2" caption="Table1__2"/>
    <measureGroup name="Table3_1" caption="Table3_1"/>
    <measureGroup name="Table7" caption="Table7"/>
    <measureGroup name="Table8_1" caption="Table8_1"/>
    <measureGroup name="Table8_16" caption="Table8_16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38.751825462961" backgroundQuery="1" createdVersion="8" refreshedVersion="8" minRefreshableVersion="3" recordCount="0" supportSubquery="1" supportAdvancedDrill="1" xr:uid="{D267FFC5-3449-4499-9F5F-F827EA1B8BD8}">
  <cacheSource type="external" connectionId="8"/>
  <cacheFields count="2">
    <cacheField name="[Table8_1].[Store_ID].[Store_ID]" caption="Store_ID" numFmtId="0" hierarchy="24" level="1">
      <sharedItems count="20">
        <s v="STORE0"/>
        <s v="STORE1"/>
        <s v="STORE10"/>
        <s v="STORE11"/>
        <s v="STORE12"/>
        <s v="STORE13"/>
        <s v="STORE14"/>
        <s v="STORE15"/>
        <s v="STORE16"/>
        <s v="STORE17"/>
        <s v="STORE18"/>
        <s v="STORE19"/>
        <s v="STORE2"/>
        <s v="STORE3"/>
        <s v="STORE4"/>
        <s v="STORE5"/>
        <s v="STORE6"/>
        <s v="STORE7"/>
        <s v="STORE8"/>
        <s v="STORE9"/>
      </sharedItems>
    </cacheField>
    <cacheField name="[Measures].[Sum of Amount_Paid]" caption="Sum of Amount_Paid" numFmtId="0" hierarchy="76" level="32767"/>
  </cacheFields>
  <cacheHierarchies count="84">
    <cacheHierarchy uniqueName="[Table1__2].[Customer_ID]" caption="Customer_ID" attribute="1" defaultMemberUniqueName="[Table1__2].[Customer_ID].[All]" allUniqueName="[Table1__2].[Customer_ID].[All]" dimensionUniqueName="[Table1__2]" displayFolder="" count="0" memberValueDatatype="130" unbalanced="0"/>
    <cacheHierarchy uniqueName="[Table1__2].[Name]" caption="Name" attribute="1" defaultMemberUniqueName="[Table1__2].[Name].[All]" allUniqueName="[Table1__2].[Name].[All]" dimensionUniqueName="[Table1__2]" displayFolder="" count="0" memberValueDatatype="130" unbalanced="0"/>
    <cacheHierarchy uniqueName="[Table1__2].[Age]" caption="Age" attribute="1" defaultMemberUniqueName="[Table1__2].[Age].[All]" allUniqueName="[Table1__2].[Age].[All]" dimensionUniqueName="[Table1__2]" displayFolder="" count="0" memberValueDatatype="20" unbalanced="0"/>
    <cacheHierarchy uniqueName="[Table1__2].[Gender]" caption="Gender" attribute="1" defaultMemberUniqueName="[Table1__2].[Gender].[All]" allUniqueName="[Table1__2].[Gender].[All]" dimensionUniqueName="[Table1__2]" displayFolder="" count="0" memberValueDatatype="130" unbalanced="0"/>
    <cacheHierarchy uniqueName="[Table1__2].[City]" caption="City" attribute="1" defaultMemberUniqueName="[Table1__2].[City].[All]" allUniqueName="[Table1__2].[City].[All]" dimensionUniqueName="[Table1__2]" displayFolder="" count="0" memberValueDatatype="130" unbalanced="0"/>
    <cacheHierarchy uniqueName="[Table1__2].[State]" caption="State" attribute="1" defaultMemberUniqueName="[Table1__2].[State].[All]" allUniqueName="[Table1__2].[State].[All]" dimensionUniqueName="[Table1__2]" displayFolder="" count="0" memberValueDatatype="130" unbalanced="0"/>
    <cacheHierarchy uniqueName="[Table1__2].[Country]" caption="Country" attribute="1" defaultMemberUniqueName="[Table1__2].[Country].[All]" allUniqueName="[Table1__2].[Country].[All]" dimensionUniqueName="[Table1__2]" displayFolder="" count="0" memberValueDatatype="130" unbalanced="0"/>
    <cacheHierarchy uniqueName="[Table1__2].[Loyalty_Level]" caption="Loyalty_Level" attribute="1" defaultMemberUniqueName="[Table1__2].[Loyalty_Level].[All]" allUniqueName="[Table1__2].[Loyalty_Level].[All]" dimensionUniqueName="[Table1__2]" displayFolder="" count="0" memberValueDatatype="130" unbalanced="0"/>
    <cacheHierarchy uniqueName="[Table3_1].[Product_ID]" caption="Product_ID" attribute="1" defaultMemberUniqueName="[Table3_1].[Product_ID].[All]" allUniqueName="[Table3_1].[Product_ID].[All]" dimensionUniqueName="[Table3_1]" displayFolder="" count="0" memberValueDatatype="130" unbalanced="0"/>
    <cacheHierarchy uniqueName="[Table3_1].[Product_Name]" caption="Product_Name" attribute="1" defaultMemberUniqueName="[Table3_1].[Product_Name].[All]" allUniqueName="[Table3_1].[Product_Name].[All]" dimensionUniqueName="[Table3_1]" displayFolder="" count="0" memberValueDatatype="130" unbalanced="0"/>
    <cacheHierarchy uniqueName="[Table3_1].[Category]" caption="Category" attribute="1" defaultMemberUniqueName="[Table3_1].[Category].[All]" allUniqueName="[Table3_1].[Category].[All]" dimensionUniqueName="[Table3_1]" displayFolder="" count="0" memberValueDatatype="130" unbalanced="0"/>
    <cacheHierarchy uniqueName="[Table3_1].[Sub_Category]" caption="Sub_Category" attribute="1" defaultMemberUniqueName="[Table3_1].[Sub_Category].[All]" allUniqueName="[Table3_1].[Sub_Category].[All]" dimensionUniqueName="[Table3_1]" displayFolder="" count="0" memberValueDatatype="130" unbalanced="0"/>
    <cacheHierarchy uniqueName="[Table3_1].[Brand]" caption="Brand" attribute="1" defaultMemberUniqueName="[Table3_1].[Brand].[All]" allUniqueName="[Table3_1].[Brand].[All]" dimensionUniqueName="[Table3_1]" displayFolder="" count="0" memberValueDatatype="130" unbalanced="0"/>
    <cacheHierarchy uniqueName="[Table3_1].[Cost]" caption="Cost" attribute="1" defaultMemberUniqueName="[Table3_1].[Cost].[All]" allUniqueName="[Table3_1].[Cost].[All]" dimensionUniqueName="[Table3_1]" displayFolder="" count="0" memberValueDatatype="5" unbalanced="0"/>
    <cacheHierarchy uniqueName="[Table3_1].[Stock]" caption="Stock" attribute="1" defaultMemberUniqueName="[Table3_1].[Stock].[All]" allUniqueName="[Table3_1].[Stock].[All]" dimensionUniqueName="[Table3_1]" displayFolder="" count="0" memberValueDatatype="20" unbalanced="0"/>
    <cacheHierarchy uniqueName="[Table7].[Store_ID]" caption="Store_ID" attribute="1" defaultMemberUniqueName="[Table7].[Store_ID].[All]" allUniqueName="[Table7].[Store_ID].[All]" dimensionUniqueName="[Table7]" displayFolder="" count="0" memberValueDatatype="130" unbalanced="0"/>
    <cacheHierarchy uniqueName="[Table7].[Store_Name]" caption="Store_Name" attribute="1" defaultMemberUniqueName="[Table7].[Store_Name].[All]" allUniqueName="[Table7].[Store_Name].[All]" dimensionUniqueName="[Table7]" displayFolder="" count="0" memberValueDatatype="130" unbalanced="0"/>
    <cacheHierarchy uniqueName="[Table7].[Region]" caption="Region" attribute="1" defaultMemberUniqueName="[Table7].[Region].[All]" allUniqueName="[Table7].[Region].[All]" dimensionUniqueName="[Table7]" displayFolder="" count="0" memberValueDatatype="130" unbalanced="0"/>
    <cacheHierarchy uniqueName="[Table7].[City]" caption="City" attribute="1" defaultMemberUniqueName="[Table7].[City].[All]" allUniqueName="[Table7].[City].[All]" dimensionUniqueName="[Table7]" displayFolder="" count="0" memberValueDatatype="130" unbalanced="0"/>
    <cacheHierarchy uniqueName="[Table7].[Store_Type]" caption="Store_Type" attribute="1" defaultMemberUniqueName="[Table7].[Store_Type].[All]" allUniqueName="[Table7].[Store_Type].[All]" dimensionUniqueName="[Table7]" displayFolder="" count="0" memberValueDatatype="130" unbalanced="0"/>
    <cacheHierarchy uniqueName="[Table8_1].[Sales_ID]" caption="Sales_ID" attribute="1" defaultMemberUniqueName="[Table8_1].[Sales_ID].[All]" allUniqueName="[Table8_1].[Sales_ID].[All]" dimensionUniqueName="[Table8_1]" displayFolder="" count="0" memberValueDatatype="130" unbalanced="0"/>
    <cacheHierarchy uniqueName="[Table8_1].[Order_Date]" caption="Order_Date" attribute="1" time="1" defaultMemberUniqueName="[Table8_1].[Order_Date].[All]" allUniqueName="[Table8_1].[Order_Date].[All]" dimensionUniqueName="[Table8_1]" displayFolder="" count="0" memberValueDatatype="7" unbalanced="0"/>
    <cacheHierarchy uniqueName="[Table8_1].[Customer_ID]" caption="Customer_ID" attribute="1" defaultMemberUniqueName="[Table8_1].[Customer_ID].[All]" allUniqueName="[Table8_1].[Customer_ID].[All]" dimensionUniqueName="[Table8_1]" displayFolder="" count="0" memberValueDatatype="130" unbalanced="0"/>
    <cacheHierarchy uniqueName="[Table8_1].[Product_ID]" caption="Product_ID" attribute="1" defaultMemberUniqueName="[Table8_1].[Product_ID].[All]" allUniqueName="[Table8_1].[Product_ID].[All]" dimensionUniqueName="[Table8_1]" displayFolder="" count="0" memberValueDatatype="130" unbalanced="0"/>
    <cacheHierarchy uniqueName="[Table8_1].[Store_ID]" caption="Store_ID" attribute="1" defaultMemberUniqueName="[Table8_1].[Store_ID].[All]" allUniqueName="[Table8_1].[Store_ID].[All]" dimensionUniqueName="[Table8_1]" displayFolder="" count="2" memberValueDatatype="130" unbalanced="0">
      <fieldsUsage count="2">
        <fieldUsage x="-1"/>
        <fieldUsage x="0"/>
      </fieldsUsage>
    </cacheHierarchy>
    <cacheHierarchy uniqueName="[Table8_1].[Quantity]" caption="Quantity" attribute="1" defaultMemberUniqueName="[Table8_1].[Quantity].[All]" allUniqueName="[Table8_1].[Quantity].[All]" dimensionUniqueName="[Table8_1]" displayFolder="" count="0" memberValueDatatype="20" unbalanced="0"/>
    <cacheHierarchy uniqueName="[Table8_1].[Unit_Price]" caption="Unit_Price" attribute="1" defaultMemberUniqueName="[Table8_1].[Unit_Price].[All]" allUniqueName="[Table8_1].[Unit_Price].[All]" dimensionUniqueName="[Table8_1]" displayFolder="" count="0" memberValueDatatype="5" unbalanced="0"/>
    <cacheHierarchy uniqueName="[Table8_1].[Discount]" caption="Discount" attribute="1" defaultMemberUniqueName="[Table8_1].[Discount].[All]" allUniqueName="[Table8_1].[Discount].[All]" dimensionUniqueName="[Table8_1]" displayFolder="" count="0" memberValueDatatype="5" unbalanced="0"/>
    <cacheHierarchy uniqueName="[Table8_1].[Payment_Type]" caption="Payment_Type" attribute="1" defaultMemberUniqueName="[Table8_1].[Payment_Type].[All]" allUniqueName="[Table8_1].[Payment_Type].[All]" dimensionUniqueName="[Table8_1]" displayFolder="" count="0" memberValueDatatype="130" unbalanced="0"/>
    <cacheHierarchy uniqueName="[Table8_1].[Total_Amount]" caption="Total_Amount" attribute="1" defaultMemberUniqueName="[Table8_1].[Total_Amount].[All]" allUniqueName="[Table8_1].[Total_Amount].[All]" dimensionUniqueName="[Table8_1]" displayFolder="" count="0" memberValueDatatype="5" unbalanced="0"/>
    <cacheHierarchy uniqueName="[Table8_1].[Amount_Paid]" caption="Amount_Paid" attribute="1" defaultMemberUniqueName="[Table8_1].[Amount_Paid].[All]" allUniqueName="[Table8_1].[Amount_Paid].[All]" dimensionUniqueName="[Table8_1]" displayFolder="" count="0" memberValueDatatype="5" unbalanced="0"/>
    <cacheHierarchy uniqueName="[Table8_1].[Order_Date (Year)]" caption="Order_Date (Year)" attribute="1" defaultMemberUniqueName="[Table8_1].[Order_Date (Year)].[All]" allUniqueName="[Table8_1].[Order_Date (Year)].[All]" dimensionUniqueName="[Table8_1]" displayFolder="" count="0" memberValueDatatype="130" unbalanced="0"/>
    <cacheHierarchy uniqueName="[Table8_1].[Order_Date (Quarter)]" caption="Order_Date (Quarter)" attribute="1" defaultMemberUniqueName="[Table8_1].[Order_Date (Quarter)].[All]" allUniqueName="[Table8_1].[Order_Date (Quarter)].[All]" dimensionUniqueName="[Table8_1]" displayFolder="" count="0" memberValueDatatype="130" unbalanced="0"/>
    <cacheHierarchy uniqueName="[Table8_1].[Order_Date (Month)]" caption="Order_Date (Month)" attribute="1" defaultMemberUniqueName="[Table8_1].[Order_Date (Month)].[All]" allUniqueName="[Table8_1].[Order_Date (Month)].[All]" dimensionUniqueName="[Table8_1]" displayFolder="" count="0" memberValueDatatype="130" unbalanced="0"/>
    <cacheHierarchy uniqueName="[Table8_16].[Sales_ID]" caption="Sales_ID" attribute="1" defaultMemberUniqueName="[Table8_16].[Sales_ID].[All]" allUniqueName="[Table8_16].[Sales_ID].[All]" dimensionUniqueName="[Table8_16]" displayFolder="" count="0" memberValueDatatype="130" unbalanced="0"/>
    <cacheHierarchy uniqueName="[Table8_16].[Order_Date]" caption="Order_Date" attribute="1" time="1" defaultMemberUniqueName="[Table8_16].[Order_Date].[All]" allUniqueName="[Table8_16].[Order_Date].[All]" dimensionUniqueName="[Table8_16]" displayFolder="" count="0" memberValueDatatype="7" unbalanced="0"/>
    <cacheHierarchy uniqueName="[Table8_16].[Customer_ID]" caption="Customer_ID" attribute="1" defaultMemberUniqueName="[Table8_16].[Customer_ID].[All]" allUniqueName="[Table8_16].[Customer_ID].[All]" dimensionUniqueName="[Table8_16]" displayFolder="" count="0" memberValueDatatype="130" unbalanced="0"/>
    <cacheHierarchy uniqueName="[Table8_16].[Product_ID]" caption="Product_ID" attribute="1" defaultMemberUniqueName="[Table8_16].[Product_ID].[All]" allUniqueName="[Table8_16].[Product_ID].[All]" dimensionUniqueName="[Table8_16]" displayFolder="" count="0" memberValueDatatype="130" unbalanced="0"/>
    <cacheHierarchy uniqueName="[Table8_16].[Store_ID]" caption="Store_ID" attribute="1" defaultMemberUniqueName="[Table8_16].[Store_ID].[All]" allUniqueName="[Table8_16].[Store_ID].[All]" dimensionUniqueName="[Table8_16]" displayFolder="" count="0" memberValueDatatype="130" unbalanced="0"/>
    <cacheHierarchy uniqueName="[Table8_16].[Quantity]" caption="Quantity" attribute="1" defaultMemberUniqueName="[Table8_16].[Quantity].[All]" allUniqueName="[Table8_16].[Quantity].[All]" dimensionUniqueName="[Table8_16]" displayFolder="" count="0" memberValueDatatype="20" unbalanced="0"/>
    <cacheHierarchy uniqueName="[Table8_16].[Unit_Price]" caption="Unit_Price" attribute="1" defaultMemberUniqueName="[Table8_16].[Unit_Price].[All]" allUniqueName="[Table8_16].[Unit_Price].[All]" dimensionUniqueName="[Table8_16]" displayFolder="" count="0" memberValueDatatype="5" unbalanced="0"/>
    <cacheHierarchy uniqueName="[Table8_16].[Discount]" caption="Discount" attribute="1" defaultMemberUniqueName="[Table8_16].[Discount].[All]" allUniqueName="[Table8_16].[Discount].[All]" dimensionUniqueName="[Table8_16]" displayFolder="" count="0" memberValueDatatype="5" unbalanced="0"/>
    <cacheHierarchy uniqueName="[Table8_16].[Payment_Type]" caption="Payment_Type" attribute="1" defaultMemberUniqueName="[Table8_16].[Payment_Type].[All]" allUniqueName="[Table8_16].[Payment_Type].[All]" dimensionUniqueName="[Table8_16]" displayFolder="" count="0" memberValueDatatype="130" unbalanced="0"/>
    <cacheHierarchy uniqueName="[Table8_16].[Total_Amount]" caption="Total_Amount" attribute="1" defaultMemberUniqueName="[Table8_16].[Total_Amount].[All]" allUniqueName="[Table8_16].[Total_Amount].[All]" dimensionUniqueName="[Table8_16]" displayFolder="" count="0" memberValueDatatype="5" unbalanced="0"/>
    <cacheHierarchy uniqueName="[Table8_16].[Amount_Paid]" caption="Amount_Paid" attribute="1" defaultMemberUniqueName="[Table8_16].[Amount_Paid].[All]" allUniqueName="[Table8_16].[Amount_Paid].[All]" dimensionUniqueName="[Table8_16]" displayFolder="" count="0" memberValueDatatype="5" unbalanced="0"/>
    <cacheHierarchy uniqueName="[Table8_16].[Price Range]" caption="Price Range" attribute="1" defaultMemberUniqueName="[Table8_16].[Price Range].[All]" allUniqueName="[Table8_16].[Price Range].[All]" dimensionUniqueName="[Table8_16]" displayFolder="" count="0" memberValueDatatype="130" unbalanced="0"/>
    <cacheHierarchy uniqueName="[Table8_16].[Name]" caption="Name" attribute="1" defaultMemberUniqueName="[Table8_16].[Name].[All]" allUniqueName="[Table8_16].[Name].[All]" dimensionUniqueName="[Table8_16]" displayFolder="" count="0" memberValueDatatype="130" unbalanced="0"/>
    <cacheHierarchy uniqueName="[Table8_16].[Age]" caption="Age" attribute="1" defaultMemberUniqueName="[Table8_16].[Age].[All]" allUniqueName="[Table8_16].[Age].[All]" dimensionUniqueName="[Table8_16]" displayFolder="" count="0" memberValueDatatype="20" unbalanced="0"/>
    <cacheHierarchy uniqueName="[Table8_16].[Gender]" caption="Gender" attribute="1" defaultMemberUniqueName="[Table8_16].[Gender].[All]" allUniqueName="[Table8_16].[Gender].[All]" dimensionUniqueName="[Table8_16]" displayFolder="" count="0" memberValueDatatype="130" unbalanced="0"/>
    <cacheHierarchy uniqueName="[Table8_16].[City]" caption="City" attribute="1" defaultMemberUniqueName="[Table8_16].[City].[All]" allUniqueName="[Table8_16].[City].[All]" dimensionUniqueName="[Table8_16]" displayFolder="" count="0" memberValueDatatype="130" unbalanced="0"/>
    <cacheHierarchy uniqueName="[Table8_16].[State]" caption="State" attribute="1" defaultMemberUniqueName="[Table8_16].[State].[All]" allUniqueName="[Table8_16].[State].[All]" dimensionUniqueName="[Table8_16]" displayFolder="" count="0" memberValueDatatype="130" unbalanced="0"/>
    <cacheHierarchy uniqueName="[Table8_16].[Country]" caption="Country" attribute="1" defaultMemberUniqueName="[Table8_16].[Country].[All]" allUniqueName="[Table8_16].[Country].[All]" dimensionUniqueName="[Table8_16]" displayFolder="" count="0" memberValueDatatype="130" unbalanced="0"/>
    <cacheHierarchy uniqueName="[Table8_16].[Loyalty_Level]" caption="Loyalty_Level" attribute="1" defaultMemberUniqueName="[Table8_16].[Loyalty_Level].[All]" allUniqueName="[Table8_16].[Loyalty_Level].[All]" dimensionUniqueName="[Table8_16]" displayFolder="" count="0" memberValueDatatype="130" unbalanced="0"/>
    <cacheHierarchy uniqueName="[Table8_16].[Customer Level]" caption="Customer Level" attribute="1" defaultMemberUniqueName="[Table8_16].[Customer Level].[All]" allUniqueName="[Table8_16].[Customer Level].[All]" dimensionUniqueName="[Table8_16]" displayFolder="" count="0" memberValueDatatype="130" unbalanced="0"/>
    <cacheHierarchy uniqueName="[Table8_16].[Product_Description]" caption="Product_Description" attribute="1" defaultMemberUniqueName="[Table8_16].[Product_Description].[All]" allUniqueName="[Table8_16].[Product_Description].[All]" dimensionUniqueName="[Table8_16]" displayFolder="" count="0" memberValueDatatype="130" unbalanced="0"/>
    <cacheHierarchy uniqueName="[Table8_16].[Product Type]" caption="Product Type" attribute="1" defaultMemberUniqueName="[Table8_16].[Product Type].[All]" allUniqueName="[Table8_16].[Product Type].[All]" dimensionUniqueName="[Table8_16]" displayFolder="" count="0" memberValueDatatype="130" unbalanced="0"/>
    <cacheHierarchy uniqueName="[Table8_16].[Category]" caption="Category" attribute="1" defaultMemberUniqueName="[Table8_16].[Category].[All]" allUniqueName="[Table8_16].[Category].[All]" dimensionUniqueName="[Table8_16]" displayFolder="" count="0" memberValueDatatype="130" unbalanced="0"/>
    <cacheHierarchy uniqueName="[Table8_16].[Sub_Category]" caption="Sub_Category" attribute="1" defaultMemberUniqueName="[Table8_16].[Sub_Category].[All]" allUniqueName="[Table8_16].[Sub_Category].[All]" dimensionUniqueName="[Table8_16]" displayFolder="" count="0" memberValueDatatype="130" unbalanced="0"/>
    <cacheHierarchy uniqueName="[Table8_16].[Brand]" caption="Brand" attribute="1" defaultMemberUniqueName="[Table8_16].[Brand].[All]" allUniqueName="[Table8_16].[Brand].[All]" dimensionUniqueName="[Table8_16]" displayFolder="" count="0" memberValueDatatype="130" unbalanced="0"/>
    <cacheHierarchy uniqueName="[Table8_16].[Cost]" caption="Cost" attribute="1" defaultMemberUniqueName="[Table8_16].[Cost].[All]" allUniqueName="[Table8_16].[Cost].[All]" dimensionUniqueName="[Table8_16]" displayFolder="" count="0" memberValueDatatype="5" unbalanced="0"/>
    <cacheHierarchy uniqueName="[Table8_16].[Stock]" caption="Stock" attribute="1" defaultMemberUniqueName="[Table8_16].[Stock].[All]" allUniqueName="[Table8_16].[Stock].[All]" dimensionUniqueName="[Table8_16]" displayFolder="" count="0" memberValueDatatype="20" unbalanced="0"/>
    <cacheHierarchy uniqueName="[Table8_16].[Store Name]" caption="Store Name" attribute="1" defaultMemberUniqueName="[Table8_16].[Store Name].[All]" allUniqueName="[Table8_16].[Store Name].[All]" dimensionUniqueName="[Table8_16]" displayFolder="" count="0" memberValueDatatype="130" unbalanced="0"/>
    <cacheHierarchy uniqueName="[Table8_16].[Region]" caption="Region" attribute="1" defaultMemberUniqueName="[Table8_16].[Region].[All]" allUniqueName="[Table8_16].[Region].[All]" dimensionUniqueName="[Table8_16]" displayFolder="" count="0" memberValueDatatype="130" unbalanced="0"/>
    <cacheHierarchy uniqueName="[Table8_16].[Store City]" caption="Store City" attribute="1" defaultMemberUniqueName="[Table8_16].[Store City].[All]" allUniqueName="[Table8_16].[Store City].[All]" dimensionUniqueName="[Table8_16]" displayFolder="" count="0" memberValueDatatype="130" unbalanced="0"/>
    <cacheHierarchy uniqueName="[Table8_16].[Store_Type]" caption="Store_Type" attribute="1" defaultMemberUniqueName="[Table8_16].[Store_Type].[All]" allUniqueName="[Table8_16].[Store_Type].[All]" dimensionUniqueName="[Table8_16]" displayFolder="" count="0" memberValueDatatype="130" unbalanced="0"/>
    <cacheHierarchy uniqueName="[Table8_16].[Store Category]" caption="Store Category" attribute="1" defaultMemberUniqueName="[Table8_16].[Store Category].[All]" allUniqueName="[Table8_16].[Store Category].[All]" dimensionUniqueName="[Table8_16]" displayFolder="" count="0" memberValueDatatype="130" unbalanced="0"/>
    <cacheHierarchy uniqueName="[Table8_1].[Order_Date (Month Index)]" caption="Order_Date (Month Index)" attribute="1" defaultMemberUniqueName="[Table8_1].[Order_Date (Month Index)].[All]" allUniqueName="[Table8_1].[Order_Date (Month Index)].[All]" dimensionUniqueName="[Table8_1]" displayFolder="" count="0" memberValueDatatype="20" unbalanced="0" hidden="1"/>
    <cacheHierarchy uniqueName="[Measures].[__XL_Count Table1__2]" caption="__XL_Count Table1__2" measure="1" displayFolder="" measureGroup="Table1__2" count="0" hidden="1"/>
    <cacheHierarchy uniqueName="[Measures].[__XL_Count Table3_1]" caption="__XL_Count Table3_1" measure="1" displayFolder="" measureGroup="Table3_1" count="0" hidden="1"/>
    <cacheHierarchy uniqueName="[Measures].[__XL_Count Table7]" caption="__XL_Count Table7" measure="1" displayFolder="" measureGroup="Table7" count="0" hidden="1"/>
    <cacheHierarchy uniqueName="[Measures].[__XL_Count Table8_1]" caption="__XL_Count Table8_1" measure="1" displayFolder="" measureGroup="Table8_1" count="0" hidden="1"/>
    <cacheHierarchy uniqueName="[Measures].[__XL_Count Table8_16]" caption="__XL_Count Table8_16" measure="1" displayFolder="" measureGroup="Table8_16" count="0" hidden="1"/>
    <cacheHierarchy uniqueName="[Measures].[__No measures defined]" caption="__No measures defined" measure="1" displayFolder="" count="0" hidden="1"/>
    <cacheHierarchy uniqueName="[Measures].[Count of Age]" caption="Count of Age" measure="1" displayFolder="" measureGroup="Table1__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tock]" caption="Sum of Stock" measure="1" displayFolder="" measureGroup="Table3_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ost]" caption="Sum of Cost" measure="1" displayFolder="" measureGroup="Table3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mount_Paid]" caption="Sum of Amount_Paid" measure="1" displayFolder="" measureGroup="Table8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iscount]" caption="Sum of Discount" measure="1" displayFolder="" measureGroup="Table8_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Customer_ID]" caption="Count of Customer_ID" measure="1" displayFolder="" measureGroup="Table8_16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Customer_ID]" caption="Distinct Count of Customer_ID" measure="1" displayFolder="" measureGroup="Table8_16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Customer_ID 2]" caption="Count of Customer_ID 2" measure="1" displayFolder="" measureGroup="Table1__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_ID 2]" caption="Distinct Count of Customer_ID 2" measure="1" displayFolder="" measureGroup="Table1__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st 2]" caption="Sum of Cost 2" measure="1" displayFolder="" measureGroup="Table8_16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Amount_Paid 2]" caption="Sum of Amount_Paid 2" measure="1" displayFolder="" measureGroup="Table8_1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measure="1" name="Measures" uniqueName="[Measures]" caption="Measures"/>
    <dimension name="Table1__2" uniqueName="[Table1__2]" caption="Table1__2"/>
    <dimension name="Table3_1" uniqueName="[Table3_1]" caption="Table3_1"/>
    <dimension name="Table7" uniqueName="[Table7]" caption="Table7"/>
    <dimension name="Table8_1" uniqueName="[Table8_1]" caption="Table8_1"/>
    <dimension name="Table8_16" uniqueName="[Table8_16]" caption="Table8_16"/>
  </dimensions>
  <measureGroups count="5">
    <measureGroup name="Table1__2" caption="Table1__2"/>
    <measureGroup name="Table3_1" caption="Table3_1"/>
    <measureGroup name="Table7" caption="Table7"/>
    <measureGroup name="Table8_1" caption="Table8_1"/>
    <measureGroup name="Table8_16" caption="Table8_16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40.665143865743" backgroundQuery="1" createdVersion="8" refreshedVersion="8" minRefreshableVersion="3" recordCount="0" supportSubquery="1" supportAdvancedDrill="1" xr:uid="{2B8C78BC-16CF-46B7-8A2E-8FC8E0669329}">
  <cacheSource type="external" connectionId="8"/>
  <cacheFields count="3">
    <cacheField name="[Table8_16].[Customer Level].[Customer Level]" caption="Customer Level" numFmtId="0" hierarchy="53" level="1">
      <sharedItems count="5">
        <s v="Entry level Professionel"/>
        <s v="Experienced"/>
        <s v="Retired"/>
        <s v="Students"/>
        <s v="Teenage"/>
      </sharedItems>
    </cacheField>
    <cacheField name="[Table8_16].[Store Category].[Store Category]" caption="Store Category" numFmtId="0" hierarchy="65" level="1">
      <sharedItems count="2">
        <s v="Digital Store"/>
        <s v="Physical Store"/>
      </sharedItems>
    </cacheField>
    <cacheField name="[Measures].[Sum of Amount_Paid 2]" caption="Sum of Amount_Paid 2" numFmtId="0" hierarchy="83" level="32767"/>
  </cacheFields>
  <cacheHierarchies count="84">
    <cacheHierarchy uniqueName="[Table1__2].[Customer_ID]" caption="Customer_ID" attribute="1" defaultMemberUniqueName="[Table1__2].[Customer_ID].[All]" allUniqueName="[Table1__2].[Customer_ID].[All]" dimensionUniqueName="[Table1__2]" displayFolder="" count="0" memberValueDatatype="130" unbalanced="0"/>
    <cacheHierarchy uniqueName="[Table1__2].[Name]" caption="Name" attribute="1" defaultMemberUniqueName="[Table1__2].[Name].[All]" allUniqueName="[Table1__2].[Name].[All]" dimensionUniqueName="[Table1__2]" displayFolder="" count="0" memberValueDatatype="130" unbalanced="0"/>
    <cacheHierarchy uniqueName="[Table1__2].[Age]" caption="Age" attribute="1" defaultMemberUniqueName="[Table1__2].[Age].[All]" allUniqueName="[Table1__2].[Age].[All]" dimensionUniqueName="[Table1__2]" displayFolder="" count="0" memberValueDatatype="20" unbalanced="0"/>
    <cacheHierarchy uniqueName="[Table1__2].[Gender]" caption="Gender" attribute="1" defaultMemberUniqueName="[Table1__2].[Gender].[All]" allUniqueName="[Table1__2].[Gender].[All]" dimensionUniqueName="[Table1__2]" displayFolder="" count="0" memberValueDatatype="130" unbalanced="0"/>
    <cacheHierarchy uniqueName="[Table1__2].[City]" caption="City" attribute="1" defaultMemberUniqueName="[Table1__2].[City].[All]" allUniqueName="[Table1__2].[City].[All]" dimensionUniqueName="[Table1__2]" displayFolder="" count="0" memberValueDatatype="130" unbalanced="0"/>
    <cacheHierarchy uniqueName="[Table1__2].[State]" caption="State" attribute="1" defaultMemberUniqueName="[Table1__2].[State].[All]" allUniqueName="[Table1__2].[State].[All]" dimensionUniqueName="[Table1__2]" displayFolder="" count="0" memberValueDatatype="130" unbalanced="0"/>
    <cacheHierarchy uniqueName="[Table1__2].[Country]" caption="Country" attribute="1" defaultMemberUniqueName="[Table1__2].[Country].[All]" allUniqueName="[Table1__2].[Country].[All]" dimensionUniqueName="[Table1__2]" displayFolder="" count="0" memberValueDatatype="130" unbalanced="0"/>
    <cacheHierarchy uniqueName="[Table1__2].[Loyalty_Level]" caption="Loyalty_Level" attribute="1" defaultMemberUniqueName="[Table1__2].[Loyalty_Level].[All]" allUniqueName="[Table1__2].[Loyalty_Level].[All]" dimensionUniqueName="[Table1__2]" displayFolder="" count="0" memberValueDatatype="130" unbalanced="0"/>
    <cacheHierarchy uniqueName="[Table3_1].[Product_ID]" caption="Product_ID" attribute="1" defaultMemberUniqueName="[Table3_1].[Product_ID].[All]" allUniqueName="[Table3_1].[Product_ID].[All]" dimensionUniqueName="[Table3_1]" displayFolder="" count="0" memberValueDatatype="130" unbalanced="0"/>
    <cacheHierarchy uniqueName="[Table3_1].[Product_Name]" caption="Product_Name" attribute="1" defaultMemberUniqueName="[Table3_1].[Product_Name].[All]" allUniqueName="[Table3_1].[Product_Name].[All]" dimensionUniqueName="[Table3_1]" displayFolder="" count="0" memberValueDatatype="130" unbalanced="0"/>
    <cacheHierarchy uniqueName="[Table3_1].[Category]" caption="Category" attribute="1" defaultMemberUniqueName="[Table3_1].[Category].[All]" allUniqueName="[Table3_1].[Category].[All]" dimensionUniqueName="[Table3_1]" displayFolder="" count="0" memberValueDatatype="130" unbalanced="0"/>
    <cacheHierarchy uniqueName="[Table3_1].[Sub_Category]" caption="Sub_Category" attribute="1" defaultMemberUniqueName="[Table3_1].[Sub_Category].[All]" allUniqueName="[Table3_1].[Sub_Category].[All]" dimensionUniqueName="[Table3_1]" displayFolder="" count="0" memberValueDatatype="130" unbalanced="0"/>
    <cacheHierarchy uniqueName="[Table3_1].[Brand]" caption="Brand" attribute="1" defaultMemberUniqueName="[Table3_1].[Brand].[All]" allUniqueName="[Table3_1].[Brand].[All]" dimensionUniqueName="[Table3_1]" displayFolder="" count="0" memberValueDatatype="130" unbalanced="0"/>
    <cacheHierarchy uniqueName="[Table3_1].[Cost]" caption="Cost" attribute="1" defaultMemberUniqueName="[Table3_1].[Cost].[All]" allUniqueName="[Table3_1].[Cost].[All]" dimensionUniqueName="[Table3_1]" displayFolder="" count="0" memberValueDatatype="5" unbalanced="0"/>
    <cacheHierarchy uniqueName="[Table3_1].[Stock]" caption="Stock" attribute="1" defaultMemberUniqueName="[Table3_1].[Stock].[All]" allUniqueName="[Table3_1].[Stock].[All]" dimensionUniqueName="[Table3_1]" displayFolder="" count="0" memberValueDatatype="20" unbalanced="0"/>
    <cacheHierarchy uniqueName="[Table7].[Store_ID]" caption="Store_ID" attribute="1" defaultMemberUniqueName="[Table7].[Store_ID].[All]" allUniqueName="[Table7].[Store_ID].[All]" dimensionUniqueName="[Table7]" displayFolder="" count="0" memberValueDatatype="130" unbalanced="0"/>
    <cacheHierarchy uniqueName="[Table7].[Store_Name]" caption="Store_Name" attribute="1" defaultMemberUniqueName="[Table7].[Store_Name].[All]" allUniqueName="[Table7].[Store_Name].[All]" dimensionUniqueName="[Table7]" displayFolder="" count="0" memberValueDatatype="130" unbalanced="0"/>
    <cacheHierarchy uniqueName="[Table7].[Region]" caption="Region" attribute="1" defaultMemberUniqueName="[Table7].[Region].[All]" allUniqueName="[Table7].[Region].[All]" dimensionUniqueName="[Table7]" displayFolder="" count="0" memberValueDatatype="130" unbalanced="0"/>
    <cacheHierarchy uniqueName="[Table7].[City]" caption="City" attribute="1" defaultMemberUniqueName="[Table7].[City].[All]" allUniqueName="[Table7].[City].[All]" dimensionUniqueName="[Table7]" displayFolder="" count="0" memberValueDatatype="130" unbalanced="0"/>
    <cacheHierarchy uniqueName="[Table7].[Store_Type]" caption="Store_Type" attribute="1" defaultMemberUniqueName="[Table7].[Store_Type].[All]" allUniqueName="[Table7].[Store_Type].[All]" dimensionUniqueName="[Table7]" displayFolder="" count="0" memberValueDatatype="130" unbalanced="0"/>
    <cacheHierarchy uniqueName="[Table8_1].[Sales_ID]" caption="Sales_ID" attribute="1" defaultMemberUniqueName="[Table8_1].[Sales_ID].[All]" allUniqueName="[Table8_1].[Sales_ID].[All]" dimensionUniqueName="[Table8_1]" displayFolder="" count="0" memberValueDatatype="130" unbalanced="0"/>
    <cacheHierarchy uniqueName="[Table8_1].[Order_Date]" caption="Order_Date" attribute="1" time="1" defaultMemberUniqueName="[Table8_1].[Order_Date].[All]" allUniqueName="[Table8_1].[Order_Date].[All]" dimensionUniqueName="[Table8_1]" displayFolder="" count="0" memberValueDatatype="7" unbalanced="0"/>
    <cacheHierarchy uniqueName="[Table8_1].[Customer_ID]" caption="Customer_ID" attribute="1" defaultMemberUniqueName="[Table8_1].[Customer_ID].[All]" allUniqueName="[Table8_1].[Customer_ID].[All]" dimensionUniqueName="[Table8_1]" displayFolder="" count="0" memberValueDatatype="130" unbalanced="0"/>
    <cacheHierarchy uniqueName="[Table8_1].[Product_ID]" caption="Product_ID" attribute="1" defaultMemberUniqueName="[Table8_1].[Product_ID].[All]" allUniqueName="[Table8_1].[Product_ID].[All]" dimensionUniqueName="[Table8_1]" displayFolder="" count="0" memberValueDatatype="130" unbalanced="0"/>
    <cacheHierarchy uniqueName="[Table8_1].[Store_ID]" caption="Store_ID" attribute="1" defaultMemberUniqueName="[Table8_1].[Store_ID].[All]" allUniqueName="[Table8_1].[Store_ID].[All]" dimensionUniqueName="[Table8_1]" displayFolder="" count="0" memberValueDatatype="130" unbalanced="0"/>
    <cacheHierarchy uniqueName="[Table8_1].[Quantity]" caption="Quantity" attribute="1" defaultMemberUniqueName="[Table8_1].[Quantity].[All]" allUniqueName="[Table8_1].[Quantity].[All]" dimensionUniqueName="[Table8_1]" displayFolder="" count="0" memberValueDatatype="20" unbalanced="0"/>
    <cacheHierarchy uniqueName="[Table8_1].[Unit_Price]" caption="Unit_Price" attribute="1" defaultMemberUniqueName="[Table8_1].[Unit_Price].[All]" allUniqueName="[Table8_1].[Unit_Price].[All]" dimensionUniqueName="[Table8_1]" displayFolder="" count="0" memberValueDatatype="5" unbalanced="0"/>
    <cacheHierarchy uniqueName="[Table8_1].[Discount]" caption="Discount" attribute="1" defaultMemberUniqueName="[Table8_1].[Discount].[All]" allUniqueName="[Table8_1].[Discount].[All]" dimensionUniqueName="[Table8_1]" displayFolder="" count="0" memberValueDatatype="5" unbalanced="0"/>
    <cacheHierarchy uniqueName="[Table8_1].[Payment_Type]" caption="Payment_Type" attribute="1" defaultMemberUniqueName="[Table8_1].[Payment_Type].[All]" allUniqueName="[Table8_1].[Payment_Type].[All]" dimensionUniqueName="[Table8_1]" displayFolder="" count="0" memberValueDatatype="130" unbalanced="0"/>
    <cacheHierarchy uniqueName="[Table8_1].[Total_Amount]" caption="Total_Amount" attribute="1" defaultMemberUniqueName="[Table8_1].[Total_Amount].[All]" allUniqueName="[Table8_1].[Total_Amount].[All]" dimensionUniqueName="[Table8_1]" displayFolder="" count="0" memberValueDatatype="5" unbalanced="0"/>
    <cacheHierarchy uniqueName="[Table8_1].[Amount_Paid]" caption="Amount_Paid" attribute="1" defaultMemberUniqueName="[Table8_1].[Amount_Paid].[All]" allUniqueName="[Table8_1].[Amount_Paid].[All]" dimensionUniqueName="[Table8_1]" displayFolder="" count="0" memberValueDatatype="5" unbalanced="0"/>
    <cacheHierarchy uniqueName="[Table8_1].[Order_Date (Year)]" caption="Order_Date (Year)" attribute="1" defaultMemberUniqueName="[Table8_1].[Order_Date (Year)].[All]" allUniqueName="[Table8_1].[Order_Date (Year)].[All]" dimensionUniqueName="[Table8_1]" displayFolder="" count="0" memberValueDatatype="130" unbalanced="0"/>
    <cacheHierarchy uniqueName="[Table8_1].[Order_Date (Quarter)]" caption="Order_Date (Quarter)" attribute="1" defaultMemberUniqueName="[Table8_1].[Order_Date (Quarter)].[All]" allUniqueName="[Table8_1].[Order_Date (Quarter)].[All]" dimensionUniqueName="[Table8_1]" displayFolder="" count="0" memberValueDatatype="130" unbalanced="0"/>
    <cacheHierarchy uniqueName="[Table8_1].[Order_Date (Month)]" caption="Order_Date (Month)" attribute="1" defaultMemberUniqueName="[Table8_1].[Order_Date (Month)].[All]" allUniqueName="[Table8_1].[Order_Date (Month)].[All]" dimensionUniqueName="[Table8_1]" displayFolder="" count="0" memberValueDatatype="130" unbalanced="0"/>
    <cacheHierarchy uniqueName="[Table8_16].[Sales_ID]" caption="Sales_ID" attribute="1" defaultMemberUniqueName="[Table8_16].[Sales_ID].[All]" allUniqueName="[Table8_16].[Sales_ID].[All]" dimensionUniqueName="[Table8_16]" displayFolder="" count="0" memberValueDatatype="130" unbalanced="0"/>
    <cacheHierarchy uniqueName="[Table8_16].[Order_Date]" caption="Order_Date" attribute="1" time="1" defaultMemberUniqueName="[Table8_16].[Order_Date].[All]" allUniqueName="[Table8_16].[Order_Date].[All]" dimensionUniqueName="[Table8_16]" displayFolder="" count="0" memberValueDatatype="7" unbalanced="0"/>
    <cacheHierarchy uniqueName="[Table8_16].[Customer_ID]" caption="Customer_ID" attribute="1" defaultMemberUniqueName="[Table8_16].[Customer_ID].[All]" allUniqueName="[Table8_16].[Customer_ID].[All]" dimensionUniqueName="[Table8_16]" displayFolder="" count="0" memberValueDatatype="130" unbalanced="0"/>
    <cacheHierarchy uniqueName="[Table8_16].[Product_ID]" caption="Product_ID" attribute="1" defaultMemberUniqueName="[Table8_16].[Product_ID].[All]" allUniqueName="[Table8_16].[Product_ID].[All]" dimensionUniqueName="[Table8_16]" displayFolder="" count="0" memberValueDatatype="130" unbalanced="0"/>
    <cacheHierarchy uniqueName="[Table8_16].[Store_ID]" caption="Store_ID" attribute="1" defaultMemberUniqueName="[Table8_16].[Store_ID].[All]" allUniqueName="[Table8_16].[Store_ID].[All]" dimensionUniqueName="[Table8_16]" displayFolder="" count="0" memberValueDatatype="130" unbalanced="0"/>
    <cacheHierarchy uniqueName="[Table8_16].[Quantity]" caption="Quantity" attribute="1" defaultMemberUniqueName="[Table8_16].[Quantity].[All]" allUniqueName="[Table8_16].[Quantity].[All]" dimensionUniqueName="[Table8_16]" displayFolder="" count="0" memberValueDatatype="20" unbalanced="0"/>
    <cacheHierarchy uniqueName="[Table8_16].[Unit_Price]" caption="Unit_Price" attribute="1" defaultMemberUniqueName="[Table8_16].[Unit_Price].[All]" allUniqueName="[Table8_16].[Unit_Price].[All]" dimensionUniqueName="[Table8_16]" displayFolder="" count="0" memberValueDatatype="5" unbalanced="0"/>
    <cacheHierarchy uniqueName="[Table8_16].[Discount]" caption="Discount" attribute="1" defaultMemberUniqueName="[Table8_16].[Discount].[All]" allUniqueName="[Table8_16].[Discount].[All]" dimensionUniqueName="[Table8_16]" displayFolder="" count="0" memberValueDatatype="5" unbalanced="0"/>
    <cacheHierarchy uniqueName="[Table8_16].[Payment_Type]" caption="Payment_Type" attribute="1" defaultMemberUniqueName="[Table8_16].[Payment_Type].[All]" allUniqueName="[Table8_16].[Payment_Type].[All]" dimensionUniqueName="[Table8_16]" displayFolder="" count="0" memberValueDatatype="130" unbalanced="0"/>
    <cacheHierarchy uniqueName="[Table8_16].[Total_Amount]" caption="Total_Amount" attribute="1" defaultMemberUniqueName="[Table8_16].[Total_Amount].[All]" allUniqueName="[Table8_16].[Total_Amount].[All]" dimensionUniqueName="[Table8_16]" displayFolder="" count="0" memberValueDatatype="5" unbalanced="0"/>
    <cacheHierarchy uniqueName="[Table8_16].[Amount_Paid]" caption="Amount_Paid" attribute="1" defaultMemberUniqueName="[Table8_16].[Amount_Paid].[All]" allUniqueName="[Table8_16].[Amount_Paid].[All]" dimensionUniqueName="[Table8_16]" displayFolder="" count="0" memberValueDatatype="5" unbalanced="0"/>
    <cacheHierarchy uniqueName="[Table8_16].[Price Range]" caption="Price Range" attribute="1" defaultMemberUniqueName="[Table8_16].[Price Range].[All]" allUniqueName="[Table8_16].[Price Range].[All]" dimensionUniqueName="[Table8_16]" displayFolder="" count="0" memberValueDatatype="130" unbalanced="0"/>
    <cacheHierarchy uniqueName="[Table8_16].[Name]" caption="Name" attribute="1" defaultMemberUniqueName="[Table8_16].[Name].[All]" allUniqueName="[Table8_16].[Name].[All]" dimensionUniqueName="[Table8_16]" displayFolder="" count="0" memberValueDatatype="130" unbalanced="0"/>
    <cacheHierarchy uniqueName="[Table8_16].[Age]" caption="Age" attribute="1" defaultMemberUniqueName="[Table8_16].[Age].[All]" allUniqueName="[Table8_16].[Age].[All]" dimensionUniqueName="[Table8_16]" displayFolder="" count="0" memberValueDatatype="20" unbalanced="0"/>
    <cacheHierarchy uniqueName="[Table8_16].[Gender]" caption="Gender" attribute="1" defaultMemberUniqueName="[Table8_16].[Gender].[All]" allUniqueName="[Table8_16].[Gender].[All]" dimensionUniqueName="[Table8_16]" displayFolder="" count="0" memberValueDatatype="130" unbalanced="0"/>
    <cacheHierarchy uniqueName="[Table8_16].[City]" caption="City" attribute="1" defaultMemberUniqueName="[Table8_16].[City].[All]" allUniqueName="[Table8_16].[City].[All]" dimensionUniqueName="[Table8_16]" displayFolder="" count="0" memberValueDatatype="130" unbalanced="0"/>
    <cacheHierarchy uniqueName="[Table8_16].[State]" caption="State" attribute="1" defaultMemberUniqueName="[Table8_16].[State].[All]" allUniqueName="[Table8_16].[State].[All]" dimensionUniqueName="[Table8_16]" displayFolder="" count="0" memberValueDatatype="130" unbalanced="0"/>
    <cacheHierarchy uniqueName="[Table8_16].[Country]" caption="Country" attribute="1" defaultMemberUniqueName="[Table8_16].[Country].[All]" allUniqueName="[Table8_16].[Country].[All]" dimensionUniqueName="[Table8_16]" displayFolder="" count="0" memberValueDatatype="130" unbalanced="0"/>
    <cacheHierarchy uniqueName="[Table8_16].[Loyalty_Level]" caption="Loyalty_Level" attribute="1" defaultMemberUniqueName="[Table8_16].[Loyalty_Level].[All]" allUniqueName="[Table8_16].[Loyalty_Level].[All]" dimensionUniqueName="[Table8_16]" displayFolder="" count="0" memberValueDatatype="130" unbalanced="0"/>
    <cacheHierarchy uniqueName="[Table8_16].[Customer Level]" caption="Customer Level" attribute="1" defaultMemberUniqueName="[Table8_16].[Customer Level].[All]" allUniqueName="[Table8_16].[Customer Level].[All]" dimensionUniqueName="[Table8_16]" displayFolder="" count="2" memberValueDatatype="130" unbalanced="0">
      <fieldsUsage count="2">
        <fieldUsage x="-1"/>
        <fieldUsage x="0"/>
      </fieldsUsage>
    </cacheHierarchy>
    <cacheHierarchy uniqueName="[Table8_16].[Product_Description]" caption="Product_Description" attribute="1" defaultMemberUniqueName="[Table8_16].[Product_Description].[All]" allUniqueName="[Table8_16].[Product_Description].[All]" dimensionUniqueName="[Table8_16]" displayFolder="" count="0" memberValueDatatype="130" unbalanced="0"/>
    <cacheHierarchy uniqueName="[Table8_16].[Product Type]" caption="Product Type" attribute="1" defaultMemberUniqueName="[Table8_16].[Product Type].[All]" allUniqueName="[Table8_16].[Product Type].[All]" dimensionUniqueName="[Table8_16]" displayFolder="" count="0" memberValueDatatype="130" unbalanced="0"/>
    <cacheHierarchy uniqueName="[Table8_16].[Category]" caption="Category" attribute="1" defaultMemberUniqueName="[Table8_16].[Category].[All]" allUniqueName="[Table8_16].[Category].[All]" dimensionUniqueName="[Table8_16]" displayFolder="" count="0" memberValueDatatype="130" unbalanced="0"/>
    <cacheHierarchy uniqueName="[Table8_16].[Sub_Category]" caption="Sub_Category" attribute="1" defaultMemberUniqueName="[Table8_16].[Sub_Category].[All]" allUniqueName="[Table8_16].[Sub_Category].[All]" dimensionUniqueName="[Table8_16]" displayFolder="" count="0" memberValueDatatype="130" unbalanced="0"/>
    <cacheHierarchy uniqueName="[Table8_16].[Brand]" caption="Brand" attribute="1" defaultMemberUniqueName="[Table8_16].[Brand].[All]" allUniqueName="[Table8_16].[Brand].[All]" dimensionUniqueName="[Table8_16]" displayFolder="" count="0" memberValueDatatype="130" unbalanced="0"/>
    <cacheHierarchy uniqueName="[Table8_16].[Cost]" caption="Cost" attribute="1" defaultMemberUniqueName="[Table8_16].[Cost].[All]" allUniqueName="[Table8_16].[Cost].[All]" dimensionUniqueName="[Table8_16]" displayFolder="" count="0" memberValueDatatype="5" unbalanced="0"/>
    <cacheHierarchy uniqueName="[Table8_16].[Stock]" caption="Stock" attribute="1" defaultMemberUniqueName="[Table8_16].[Stock].[All]" allUniqueName="[Table8_16].[Stock].[All]" dimensionUniqueName="[Table8_16]" displayFolder="" count="0" memberValueDatatype="20" unbalanced="0"/>
    <cacheHierarchy uniqueName="[Table8_16].[Store Name]" caption="Store Name" attribute="1" defaultMemberUniqueName="[Table8_16].[Store Name].[All]" allUniqueName="[Table8_16].[Store Name].[All]" dimensionUniqueName="[Table8_16]" displayFolder="" count="0" memberValueDatatype="130" unbalanced="0"/>
    <cacheHierarchy uniqueName="[Table8_16].[Region]" caption="Region" attribute="1" defaultMemberUniqueName="[Table8_16].[Region].[All]" allUniqueName="[Table8_16].[Region].[All]" dimensionUniqueName="[Table8_16]" displayFolder="" count="0" memberValueDatatype="130" unbalanced="0"/>
    <cacheHierarchy uniqueName="[Table8_16].[Store City]" caption="Store City" attribute="1" defaultMemberUniqueName="[Table8_16].[Store City].[All]" allUniqueName="[Table8_16].[Store City].[All]" dimensionUniqueName="[Table8_16]" displayFolder="" count="0" memberValueDatatype="130" unbalanced="0"/>
    <cacheHierarchy uniqueName="[Table8_16].[Store_Type]" caption="Store_Type" attribute="1" defaultMemberUniqueName="[Table8_16].[Store_Type].[All]" allUniqueName="[Table8_16].[Store_Type].[All]" dimensionUniqueName="[Table8_16]" displayFolder="" count="0" memberValueDatatype="130" unbalanced="0"/>
    <cacheHierarchy uniqueName="[Table8_16].[Store Category]" caption="Store Category" attribute="1" defaultMemberUniqueName="[Table8_16].[Store Category].[All]" allUniqueName="[Table8_16].[Store Category].[All]" dimensionUniqueName="[Table8_16]" displayFolder="" count="2" memberValueDatatype="130" unbalanced="0">
      <fieldsUsage count="2">
        <fieldUsage x="-1"/>
        <fieldUsage x="1"/>
      </fieldsUsage>
    </cacheHierarchy>
    <cacheHierarchy uniqueName="[Table8_1].[Order_Date (Month Index)]" caption="Order_Date (Month Index)" attribute="1" defaultMemberUniqueName="[Table8_1].[Order_Date (Month Index)].[All]" allUniqueName="[Table8_1].[Order_Date (Month Index)].[All]" dimensionUniqueName="[Table8_1]" displayFolder="" count="0" memberValueDatatype="20" unbalanced="0" hidden="1"/>
    <cacheHierarchy uniqueName="[Measures].[__XL_Count Table1__2]" caption="__XL_Count Table1__2" measure="1" displayFolder="" measureGroup="Table1__2" count="0" hidden="1"/>
    <cacheHierarchy uniqueName="[Measures].[__XL_Count Table3_1]" caption="__XL_Count Table3_1" measure="1" displayFolder="" measureGroup="Table3_1" count="0" hidden="1"/>
    <cacheHierarchy uniqueName="[Measures].[__XL_Count Table7]" caption="__XL_Count Table7" measure="1" displayFolder="" measureGroup="Table7" count="0" hidden="1"/>
    <cacheHierarchy uniqueName="[Measures].[__XL_Count Table8_1]" caption="__XL_Count Table8_1" measure="1" displayFolder="" measureGroup="Table8_1" count="0" hidden="1"/>
    <cacheHierarchy uniqueName="[Measures].[__XL_Count Table8_16]" caption="__XL_Count Table8_16" measure="1" displayFolder="" measureGroup="Table8_16" count="0" hidden="1"/>
    <cacheHierarchy uniqueName="[Measures].[__No measures defined]" caption="__No measures defined" measure="1" displayFolder="" count="0" hidden="1"/>
    <cacheHierarchy uniqueName="[Measures].[Count of Age]" caption="Count of Age" measure="1" displayFolder="" measureGroup="Table1__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tock]" caption="Sum of Stock" measure="1" displayFolder="" measureGroup="Table3_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ost]" caption="Sum of Cost" measure="1" displayFolder="" measureGroup="Table3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mount_Paid]" caption="Sum of Amount_Paid" measure="1" displayFolder="" measureGroup="Table8_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iscount]" caption="Sum of Discount" measure="1" displayFolder="" measureGroup="Table8_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Customer_ID]" caption="Count of Customer_ID" measure="1" displayFolder="" measureGroup="Table8_16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Customer_ID]" caption="Distinct Count of Customer_ID" measure="1" displayFolder="" measureGroup="Table8_16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Customer_ID 2]" caption="Count of Customer_ID 2" measure="1" displayFolder="" measureGroup="Table1__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_ID 2]" caption="Distinct Count of Customer_ID 2" measure="1" displayFolder="" measureGroup="Table1__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st 2]" caption="Sum of Cost 2" measure="1" displayFolder="" measureGroup="Table8_16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Amount_Paid 2]" caption="Sum of Amount_Paid 2" measure="1" displayFolder="" measureGroup="Table8_16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6">
    <dimension measure="1" name="Measures" uniqueName="[Measures]" caption="Measures"/>
    <dimension name="Table1__2" uniqueName="[Table1__2]" caption="Table1__2"/>
    <dimension name="Table3_1" uniqueName="[Table3_1]" caption="Table3_1"/>
    <dimension name="Table7" uniqueName="[Table7]" caption="Table7"/>
    <dimension name="Table8_1" uniqueName="[Table8_1]" caption="Table8_1"/>
    <dimension name="Table8_16" uniqueName="[Table8_16]" caption="Table8_16"/>
  </dimensions>
  <measureGroups count="5">
    <measureGroup name="Table1__2" caption="Table1__2"/>
    <measureGroup name="Table3_1" caption="Table3_1"/>
    <measureGroup name="Table7" caption="Table7"/>
    <measureGroup name="Table8_1" caption="Table8_1"/>
    <measureGroup name="Table8_16" caption="Table8_16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Sheena Bonilla"/>
    <n v="55"/>
    <x v="0"/>
    <s v="Donaldton"/>
    <x v="0"/>
    <s v="USA"/>
    <x v="0"/>
  </r>
  <r>
    <x v="1"/>
    <s v="Eugene Nelson"/>
    <n v="26"/>
    <x v="1"/>
    <s v="Phillipsmouth"/>
    <x v="1"/>
    <s v="USA"/>
    <x v="1"/>
  </r>
  <r>
    <x v="2"/>
    <s v="Dr. Benjamin Price"/>
    <n v="29"/>
    <x v="1"/>
    <s v="Kylebury"/>
    <x v="2"/>
    <s v="USA"/>
    <x v="1"/>
  </r>
  <r>
    <x v="3"/>
    <s v="Jeremy Harris"/>
    <n v="59"/>
    <x v="1"/>
    <s v="Thomastown"/>
    <x v="3"/>
    <s v="USA"/>
    <x v="2"/>
  </r>
  <r>
    <x v="4"/>
    <s v="Caroline Collins"/>
    <n v="64"/>
    <x v="1"/>
    <s v="Nicholasshire"/>
    <x v="4"/>
    <s v="USA"/>
    <x v="3"/>
  </r>
  <r>
    <x v="5"/>
    <s v="Christine Vaughn"/>
    <n v="24"/>
    <x v="0"/>
    <s v="East Amandamouth"/>
    <x v="5"/>
    <s v="USA"/>
    <x v="2"/>
  </r>
  <r>
    <x v="6"/>
    <s v="Amber Jackson"/>
    <n v="29"/>
    <x v="1"/>
    <s v="Deborahborough"/>
    <x v="6"/>
    <s v="USA"/>
    <x v="1"/>
  </r>
  <r>
    <x v="7"/>
    <s v="Daniel Boyd"/>
    <n v="29"/>
    <x v="1"/>
    <s v="West Pamelafurt"/>
    <x v="7"/>
    <s v="USA"/>
    <x v="2"/>
  </r>
  <r>
    <x v="8"/>
    <s v="Melissa Howard"/>
    <n v="53"/>
    <x v="1"/>
    <s v="Maynardton"/>
    <x v="8"/>
    <s v="USA"/>
    <x v="4"/>
  </r>
  <r>
    <x v="9"/>
    <s v="Ms. Maria Leach"/>
    <n v="64"/>
    <x v="0"/>
    <s v="Melissashire"/>
    <x v="9"/>
    <s v="USA"/>
    <x v="1"/>
  </r>
  <r>
    <x v="10"/>
    <s v="Dominic Page"/>
    <n v="53"/>
    <x v="0"/>
    <s v="Port Michaelburgh"/>
    <x v="9"/>
    <s v="USA"/>
    <x v="2"/>
  </r>
  <r>
    <x v="11"/>
    <s v="Brian Lopez"/>
    <n v="28"/>
    <x v="1"/>
    <s v="East Krista"/>
    <x v="10"/>
    <s v="USA"/>
    <x v="4"/>
  </r>
  <r>
    <x v="12"/>
    <s v="Kenneth Lambert"/>
    <n v="55"/>
    <x v="1"/>
    <s v="North Kathryn"/>
    <x v="11"/>
    <s v="USA"/>
    <x v="1"/>
  </r>
  <r>
    <x v="13"/>
    <s v="Nathan Hernandez"/>
    <n v="32"/>
    <x v="1"/>
    <s v="New Becky"/>
    <x v="12"/>
    <s v="USA"/>
    <x v="3"/>
  </r>
  <r>
    <x v="14"/>
    <s v="Ashley Cohen"/>
    <n v="53"/>
    <x v="1"/>
    <s v="Lake Kristamouth"/>
    <x v="13"/>
    <s v="USA"/>
    <x v="3"/>
  </r>
  <r>
    <x v="15"/>
    <s v="Laura Alvarez"/>
    <n v="49"/>
    <x v="1"/>
    <s v="Lawsonhaven"/>
    <x v="14"/>
    <s v="USA"/>
    <x v="1"/>
  </r>
  <r>
    <x v="16"/>
    <s v="John Scott"/>
    <n v="24"/>
    <x v="1"/>
    <s v="South Christopher"/>
    <x v="9"/>
    <s v="USA"/>
    <x v="2"/>
  </r>
  <r>
    <x v="17"/>
    <s v="Adam Cruz"/>
    <n v="60"/>
    <x v="1"/>
    <s v="Brandonville"/>
    <x v="15"/>
    <s v="USA"/>
    <x v="1"/>
  </r>
  <r>
    <x v="18"/>
    <s v="Rhonda Moss"/>
    <n v="43"/>
    <x v="0"/>
    <s v="South William"/>
    <x v="11"/>
    <s v="USA"/>
    <x v="0"/>
  </r>
  <r>
    <x v="19"/>
    <s v="Michael Torres"/>
    <n v="46"/>
    <x v="1"/>
    <s v="Gonzalezfort"/>
    <x v="16"/>
    <s v="USA"/>
    <x v="1"/>
  </r>
  <r>
    <x v="20"/>
    <s v="Bridget Allen"/>
    <n v="59"/>
    <x v="0"/>
    <s v="Lake Shaneburgh"/>
    <x v="17"/>
    <s v="USA"/>
    <x v="3"/>
  </r>
  <r>
    <x v="21"/>
    <s v="Jeff Martinez"/>
    <n v="36"/>
    <x v="1"/>
    <s v="Smithburgh"/>
    <x v="18"/>
    <s v="USA"/>
    <x v="4"/>
  </r>
  <r>
    <x v="22"/>
    <s v="Paul Fox"/>
    <n v="33"/>
    <x v="1"/>
    <s v="Michaelton"/>
    <x v="19"/>
    <s v="USA"/>
    <x v="3"/>
  </r>
  <r>
    <x v="23"/>
    <s v="Jonathan Steele"/>
    <n v="52"/>
    <x v="1"/>
    <s v="Molinabury"/>
    <x v="5"/>
    <s v="USA"/>
    <x v="3"/>
  </r>
  <r>
    <x v="24"/>
    <s v="Heather Collins"/>
    <n v="40"/>
    <x v="0"/>
    <s v="Rogerschester"/>
    <x v="20"/>
    <s v="USA"/>
    <x v="1"/>
  </r>
  <r>
    <x v="25"/>
    <s v="Diana Taylor"/>
    <n v="59"/>
    <x v="1"/>
    <s v="Vasqueztown"/>
    <x v="4"/>
    <s v="USA"/>
    <x v="2"/>
  </r>
  <r>
    <x v="26"/>
    <s v="Amber Carlson"/>
    <n v="18"/>
    <x v="1"/>
    <s v="East Michellemouth"/>
    <x v="21"/>
    <s v="USA"/>
    <x v="4"/>
  </r>
  <r>
    <x v="27"/>
    <s v="Leslie Johnson"/>
    <n v="31"/>
    <x v="0"/>
    <s v="Mollyshire"/>
    <x v="22"/>
    <s v="USA"/>
    <x v="0"/>
  </r>
  <r>
    <x v="28"/>
    <s v="Joshua Ryan"/>
    <n v="27"/>
    <x v="1"/>
    <s v="New David"/>
    <x v="16"/>
    <s v="USA"/>
    <x v="1"/>
  </r>
  <r>
    <x v="29"/>
    <s v="David Arnold"/>
    <n v="54"/>
    <x v="1"/>
    <s v="East Jennifer"/>
    <x v="4"/>
    <s v="USA"/>
    <x v="3"/>
  </r>
  <r>
    <x v="30"/>
    <s v="Jessica Acevedo"/>
    <n v="64"/>
    <x v="1"/>
    <s v="Amybury"/>
    <x v="9"/>
    <s v="USA"/>
    <x v="2"/>
  </r>
  <r>
    <x v="31"/>
    <s v="Sarah Vance"/>
    <n v="41"/>
    <x v="0"/>
    <s v="Johnsonville"/>
    <x v="5"/>
    <s v="USA"/>
    <x v="3"/>
  </r>
  <r>
    <x v="32"/>
    <s v="Mike Jennings"/>
    <n v="48"/>
    <x v="1"/>
    <s v="Fostermouth"/>
    <x v="23"/>
    <s v="USA"/>
    <x v="4"/>
  </r>
  <r>
    <x v="33"/>
    <s v="Robert Jones Dds"/>
    <n v="25"/>
    <x v="0"/>
    <s v="Tristanton"/>
    <x v="18"/>
    <s v="USA"/>
    <x v="1"/>
  </r>
  <r>
    <x v="34"/>
    <s v="Christopher Olson"/>
    <n v="27"/>
    <x v="1"/>
    <s v="West Richard"/>
    <x v="24"/>
    <s v="USA"/>
    <x v="1"/>
  </r>
  <r>
    <x v="35"/>
    <s v="Rachel Myers"/>
    <n v="52"/>
    <x v="0"/>
    <s v="Robertberg"/>
    <x v="1"/>
    <s v="USA"/>
    <x v="3"/>
  </r>
  <r>
    <x v="36"/>
    <s v="Thomas Phillips"/>
    <n v="20"/>
    <x v="1"/>
    <s v="Luisfurt"/>
    <x v="15"/>
    <s v="USA"/>
    <x v="4"/>
  </r>
  <r>
    <x v="37"/>
    <s v="Christopher Carter"/>
    <n v="27"/>
    <x v="1"/>
    <s v="Brendastad"/>
    <x v="6"/>
    <s v="USA"/>
    <x v="0"/>
  </r>
  <r>
    <x v="38"/>
    <s v="Deanna Simpson"/>
    <n v="35"/>
    <x v="1"/>
    <s v="Brownport"/>
    <x v="1"/>
    <s v="USA"/>
    <x v="2"/>
  </r>
  <r>
    <x v="39"/>
    <s v="Tonya Reynolds"/>
    <n v="55"/>
    <x v="1"/>
    <s v="Darleneton"/>
    <x v="25"/>
    <s v="USA"/>
    <x v="4"/>
  </r>
  <r>
    <x v="40"/>
    <s v="Eric Vega"/>
    <n v="50"/>
    <x v="0"/>
    <s v="Williamsonland"/>
    <x v="11"/>
    <s v="USA"/>
    <x v="4"/>
  </r>
  <r>
    <x v="41"/>
    <s v="James Gibbs"/>
    <n v="21"/>
    <x v="0"/>
    <s v="Mooneyshire"/>
    <x v="26"/>
    <s v="USA"/>
    <x v="1"/>
  </r>
  <r>
    <x v="42"/>
    <s v="William Martin"/>
    <n v="19"/>
    <x v="0"/>
    <s v="Ryanburgh"/>
    <x v="27"/>
    <s v="USA"/>
    <x v="1"/>
  </r>
  <r>
    <x v="43"/>
    <s v="Joseph Snow"/>
    <n v="45"/>
    <x v="0"/>
    <s v="South Michaelfort"/>
    <x v="28"/>
    <s v="USA"/>
    <x v="4"/>
  </r>
  <r>
    <x v="44"/>
    <s v="Denise Williams"/>
    <n v="34"/>
    <x v="0"/>
    <s v="Christianstad"/>
    <x v="19"/>
    <s v="USA"/>
    <x v="2"/>
  </r>
  <r>
    <x v="45"/>
    <s v="Jordan Jackson Dds"/>
    <n v="54"/>
    <x v="0"/>
    <s v="North Johnview"/>
    <x v="23"/>
    <s v="USA"/>
    <x v="4"/>
  </r>
  <r>
    <x v="46"/>
    <s v="Michelle Garcia Dds"/>
    <n v="55"/>
    <x v="1"/>
    <s v="Perezbury"/>
    <x v="3"/>
    <s v="USA"/>
    <x v="1"/>
  </r>
  <r>
    <x v="47"/>
    <s v="Gina Knight"/>
    <n v="54"/>
    <x v="1"/>
    <s v="Lake Roberthaven"/>
    <x v="29"/>
    <s v="USA"/>
    <x v="3"/>
  </r>
  <r>
    <x v="48"/>
    <s v="April Mullins"/>
    <n v="54"/>
    <x v="0"/>
    <s v="Dawsonbury"/>
    <x v="0"/>
    <s v="USA"/>
    <x v="1"/>
  </r>
  <r>
    <x v="49"/>
    <s v="Timothy Weaver"/>
    <n v="45"/>
    <x v="1"/>
    <s v="New Amy"/>
    <x v="3"/>
    <s v="USA"/>
    <x v="4"/>
  </r>
  <r>
    <x v="50"/>
    <s v="Matthew Hunter Jr."/>
    <n v="61"/>
    <x v="1"/>
    <s v="Gregoryview"/>
    <x v="30"/>
    <s v="USA"/>
    <x v="4"/>
  </r>
  <r>
    <x v="51"/>
    <s v="Sarah Rodgers"/>
    <n v="23"/>
    <x v="1"/>
    <s v="New Julia"/>
    <x v="7"/>
    <s v="USA"/>
    <x v="4"/>
  </r>
  <r>
    <x v="52"/>
    <s v="Debra Liu"/>
    <n v="55"/>
    <x v="0"/>
    <s v="South Timtown"/>
    <x v="31"/>
    <s v="USA"/>
    <x v="2"/>
  </r>
  <r>
    <x v="53"/>
    <s v="Sharon Brown"/>
    <n v="37"/>
    <x v="1"/>
    <s v="East Andrea"/>
    <x v="25"/>
    <s v="USA"/>
    <x v="4"/>
  </r>
  <r>
    <x v="54"/>
    <s v="Katherine Dorsey"/>
    <n v="24"/>
    <x v="0"/>
    <s v="Christopherland"/>
    <x v="18"/>
    <s v="USA"/>
    <x v="1"/>
  </r>
  <r>
    <x v="55"/>
    <s v="Wayne Mcpherson"/>
    <n v="56"/>
    <x v="1"/>
    <s v="Edwardsfort"/>
    <x v="31"/>
    <s v="USA"/>
    <x v="2"/>
  </r>
  <r>
    <x v="56"/>
    <s v="Christopher Sutton"/>
    <n v="49"/>
    <x v="1"/>
    <s v="Deborahberg"/>
    <x v="9"/>
    <s v="USA"/>
    <x v="4"/>
  </r>
  <r>
    <x v="57"/>
    <s v="Jay Patel"/>
    <n v="43"/>
    <x v="1"/>
    <s v="Morrisbury"/>
    <x v="32"/>
    <s v="USA"/>
    <x v="1"/>
  </r>
  <r>
    <x v="58"/>
    <s v="Cheryl Copeland"/>
    <n v="51"/>
    <x v="0"/>
    <s v="Snowmouth"/>
    <x v="24"/>
    <s v="USA"/>
    <x v="1"/>
  </r>
  <r>
    <x v="59"/>
    <s v="Alyssa Vargas"/>
    <n v="53"/>
    <x v="0"/>
    <s v="New Kathrynland"/>
    <x v="12"/>
    <s v="USA"/>
    <x v="1"/>
  </r>
  <r>
    <x v="60"/>
    <s v="Dr. David Smith"/>
    <n v="22"/>
    <x v="1"/>
    <s v="Schmidtchester"/>
    <x v="26"/>
    <s v="USA"/>
    <x v="3"/>
  </r>
  <r>
    <x v="61"/>
    <s v="Kristin Stein"/>
    <n v="23"/>
    <x v="0"/>
    <s v="Jennifermouth"/>
    <x v="21"/>
    <s v="USA"/>
    <x v="3"/>
  </r>
  <r>
    <x v="62"/>
    <s v="James Bean"/>
    <n v="50"/>
    <x v="0"/>
    <s v="Stevensonton"/>
    <x v="33"/>
    <s v="USA"/>
    <x v="2"/>
  </r>
  <r>
    <x v="63"/>
    <s v="Michael Daniel"/>
    <n v="51"/>
    <x v="0"/>
    <s v="New Jesse"/>
    <x v="34"/>
    <s v="USA"/>
    <x v="1"/>
  </r>
  <r>
    <x v="64"/>
    <s v="Mr. Mason Butler"/>
    <n v="33"/>
    <x v="0"/>
    <s v="Port Kathrynhaven"/>
    <x v="23"/>
    <s v="USA"/>
    <x v="4"/>
  </r>
  <r>
    <x v="65"/>
    <s v="Michael Thomas"/>
    <n v="21"/>
    <x v="1"/>
    <s v="Woodmouth"/>
    <x v="29"/>
    <s v="USA"/>
    <x v="3"/>
  </r>
  <r>
    <x v="66"/>
    <s v="Cody Diaz"/>
    <n v="27"/>
    <x v="1"/>
    <s v="South Aaronside"/>
    <x v="8"/>
    <s v="USA"/>
    <x v="3"/>
  </r>
  <r>
    <x v="67"/>
    <s v="Amber Mcclain"/>
    <n v="58"/>
    <x v="0"/>
    <s v="Brendaburgh"/>
    <x v="35"/>
    <s v="USA"/>
    <x v="3"/>
  </r>
  <r>
    <x v="68"/>
    <s v="Mr. Mark Beasley"/>
    <n v="24"/>
    <x v="1"/>
    <s v="West Johnchester"/>
    <x v="36"/>
    <s v="USA"/>
    <x v="3"/>
  </r>
  <r>
    <x v="69"/>
    <s v="Roy Cole"/>
    <n v="24"/>
    <x v="1"/>
    <s v="North Cynthiatown"/>
    <x v="16"/>
    <s v="USA"/>
    <x v="1"/>
  </r>
  <r>
    <x v="70"/>
    <s v="Eric Singh"/>
    <n v="29"/>
    <x v="1"/>
    <s v="Port Lisa"/>
    <x v="33"/>
    <s v="USA"/>
    <x v="4"/>
  </r>
  <r>
    <x v="71"/>
    <s v="Andrea Perez"/>
    <n v="61"/>
    <x v="1"/>
    <s v="South Shaun"/>
    <x v="33"/>
    <s v="USA"/>
    <x v="4"/>
  </r>
  <r>
    <x v="72"/>
    <s v="Tonya Burch"/>
    <n v="39"/>
    <x v="1"/>
    <s v="Olsonhaven"/>
    <x v="37"/>
    <s v="USA"/>
    <x v="4"/>
  </r>
  <r>
    <x v="73"/>
    <s v="Christopher Brown"/>
    <n v="56"/>
    <x v="1"/>
    <s v="Sandrastad"/>
    <x v="7"/>
    <s v="USA"/>
    <x v="3"/>
  </r>
  <r>
    <x v="74"/>
    <s v="John Mayer"/>
    <n v="58"/>
    <x v="0"/>
    <s v="Longport"/>
    <x v="38"/>
    <s v="USA"/>
    <x v="2"/>
  </r>
  <r>
    <x v="75"/>
    <s v="Rhonda Morales"/>
    <n v="61"/>
    <x v="1"/>
    <s v="Lake Barryfurt"/>
    <x v="4"/>
    <s v="USA"/>
    <x v="4"/>
  </r>
  <r>
    <x v="76"/>
    <s v="Nathan Campbell"/>
    <n v="37"/>
    <x v="0"/>
    <s v="Rodrigueztown"/>
    <x v="18"/>
    <s v="USA"/>
    <x v="4"/>
  </r>
  <r>
    <x v="77"/>
    <s v="Katherine Young"/>
    <n v="29"/>
    <x v="0"/>
    <s v="North Valeriemouth"/>
    <x v="28"/>
    <s v="USA"/>
    <x v="4"/>
  </r>
  <r>
    <x v="78"/>
    <s v="Cody Blake"/>
    <n v="21"/>
    <x v="0"/>
    <s v="North Scottport"/>
    <x v="39"/>
    <s v="USA"/>
    <x v="4"/>
  </r>
  <r>
    <x v="79"/>
    <s v="Molly Gardner"/>
    <n v="22"/>
    <x v="1"/>
    <s v="Nicoleborough"/>
    <x v="40"/>
    <s v="USA"/>
    <x v="1"/>
  </r>
  <r>
    <x v="80"/>
    <s v="Jennifer Garcia"/>
    <n v="61"/>
    <x v="1"/>
    <s v="New Sean"/>
    <x v="33"/>
    <s v="USA"/>
    <x v="2"/>
  </r>
  <r>
    <x v="81"/>
    <s v="Krystal Ford"/>
    <n v="34"/>
    <x v="1"/>
    <s v="South David"/>
    <x v="23"/>
    <s v="USA"/>
    <x v="1"/>
  </r>
  <r>
    <x v="82"/>
    <s v="George Rosario"/>
    <n v="53"/>
    <x v="0"/>
    <s v="Leburgh"/>
    <x v="35"/>
    <s v="USA"/>
    <x v="2"/>
  </r>
  <r>
    <x v="83"/>
    <s v="Thomas Robinson"/>
    <n v="48"/>
    <x v="1"/>
    <s v="Nicholastown"/>
    <x v="15"/>
    <s v="USA"/>
    <x v="2"/>
  </r>
  <r>
    <x v="84"/>
    <s v="Christy Hoffman"/>
    <n v="26"/>
    <x v="1"/>
    <s v="Garyberg"/>
    <x v="36"/>
    <s v="USA"/>
    <x v="1"/>
  </r>
  <r>
    <x v="85"/>
    <s v="Richard Delgado"/>
    <n v="36"/>
    <x v="0"/>
    <s v="West Theodorechester"/>
    <x v="9"/>
    <s v="USA"/>
    <x v="3"/>
  </r>
  <r>
    <x v="86"/>
    <s v="Tammy Miller Md"/>
    <n v="19"/>
    <x v="1"/>
    <s v="Austinfurt"/>
    <x v="41"/>
    <s v="USA"/>
    <x v="4"/>
  </r>
  <r>
    <x v="87"/>
    <s v="Melissa Duffy Md"/>
    <n v="58"/>
    <x v="1"/>
    <s v="East Jenna"/>
    <x v="42"/>
    <s v="USA"/>
    <x v="2"/>
  </r>
  <r>
    <x v="88"/>
    <s v="Timothy Wright"/>
    <n v="58"/>
    <x v="0"/>
    <s v="Ashleystad"/>
    <x v="40"/>
    <s v="USA"/>
    <x v="3"/>
  </r>
  <r>
    <x v="89"/>
    <s v="Jamie Yoder"/>
    <n v="43"/>
    <x v="0"/>
    <s v="New Gabrielleville"/>
    <x v="43"/>
    <s v="USA"/>
    <x v="1"/>
  </r>
  <r>
    <x v="90"/>
    <s v="Oscar Moon"/>
    <n v="58"/>
    <x v="1"/>
    <s v="West Cody"/>
    <x v="44"/>
    <s v="USA"/>
    <x v="1"/>
  </r>
  <r>
    <x v="91"/>
    <s v="Donna Gregory"/>
    <n v="29"/>
    <x v="1"/>
    <s v="South Amandahaven"/>
    <x v="23"/>
    <s v="USA"/>
    <x v="3"/>
  </r>
  <r>
    <x v="92"/>
    <s v="Robert Jackson"/>
    <n v="44"/>
    <x v="1"/>
    <s v="Lake Brandy"/>
    <x v="34"/>
    <s v="USA"/>
    <x v="1"/>
  </r>
  <r>
    <x v="93"/>
    <s v="Christy Vasquez"/>
    <n v="28"/>
    <x v="1"/>
    <s v="Port Travisstad"/>
    <x v="42"/>
    <s v="USA"/>
    <x v="4"/>
  </r>
  <r>
    <x v="94"/>
    <s v="David Patterson"/>
    <n v="43"/>
    <x v="1"/>
    <s v="New Amyport"/>
    <x v="29"/>
    <s v="USA"/>
    <x v="4"/>
  </r>
  <r>
    <x v="95"/>
    <s v="Amy Fowler"/>
    <n v="62"/>
    <x v="1"/>
    <s v="West Bobbyshire"/>
    <x v="10"/>
    <s v="USA"/>
    <x v="1"/>
  </r>
  <r>
    <x v="96"/>
    <s v="Samantha Walker"/>
    <n v="30"/>
    <x v="1"/>
    <s v="Timothyburgh"/>
    <x v="44"/>
    <s v="USA"/>
    <x v="1"/>
  </r>
  <r>
    <x v="97"/>
    <s v="David Cobb"/>
    <n v="36"/>
    <x v="0"/>
    <s v="Lake Thomas"/>
    <x v="6"/>
    <s v="USA"/>
    <x v="3"/>
  </r>
  <r>
    <x v="98"/>
    <s v="Brittney Morgan"/>
    <n v="24"/>
    <x v="0"/>
    <s v="Lake Kaylahaven"/>
    <x v="26"/>
    <s v="USA"/>
    <x v="4"/>
  </r>
  <r>
    <x v="99"/>
    <s v="Sheila Wilson"/>
    <n v="35"/>
    <x v="0"/>
    <s v="South Dustin"/>
    <x v="34"/>
    <s v="USA"/>
    <x v="3"/>
  </r>
  <r>
    <x v="100"/>
    <s v="Diane Watson"/>
    <n v="53"/>
    <x v="1"/>
    <s v="North Codyport"/>
    <x v="45"/>
    <s v="USA"/>
    <x v="1"/>
  </r>
  <r>
    <x v="101"/>
    <s v="Colleen Maynard"/>
    <n v="29"/>
    <x v="0"/>
    <s v="Singletonmouth"/>
    <x v="22"/>
    <s v="USA"/>
    <x v="4"/>
  </r>
  <r>
    <x v="102"/>
    <s v="Sarah Schneider"/>
    <n v="34"/>
    <x v="1"/>
    <s v="Port Joshuachester"/>
    <x v="9"/>
    <s v="USA"/>
    <x v="2"/>
  </r>
  <r>
    <x v="103"/>
    <s v="Steven Stein"/>
    <n v="21"/>
    <x v="0"/>
    <s v="West Lauren"/>
    <x v="27"/>
    <s v="USA"/>
    <x v="2"/>
  </r>
  <r>
    <x v="104"/>
    <s v="Christopher Lester"/>
    <n v="64"/>
    <x v="0"/>
    <s v="South Jenniferville"/>
    <x v="15"/>
    <s v="USA"/>
    <x v="3"/>
  </r>
  <r>
    <x v="105"/>
    <s v="Lance Baker"/>
    <n v="50"/>
    <x v="1"/>
    <s v="Port Victoria"/>
    <x v="35"/>
    <s v="USA"/>
    <x v="4"/>
  </r>
  <r>
    <x v="106"/>
    <s v="Howard Summers"/>
    <n v="53"/>
    <x v="1"/>
    <s v="East Linda"/>
    <x v="32"/>
    <s v="USA"/>
    <x v="2"/>
  </r>
  <r>
    <x v="107"/>
    <s v="Erica Carney"/>
    <n v="62"/>
    <x v="1"/>
    <s v="North Justin"/>
    <x v="1"/>
    <s v="USA"/>
    <x v="1"/>
  </r>
  <r>
    <x v="108"/>
    <s v="Travis Holland"/>
    <n v="38"/>
    <x v="0"/>
    <s v="Webstermouth"/>
    <x v="8"/>
    <s v="USA"/>
    <x v="2"/>
  </r>
  <r>
    <x v="109"/>
    <s v="Amy Walker"/>
    <n v="27"/>
    <x v="0"/>
    <s v="Smithland"/>
    <x v="7"/>
    <s v="USA"/>
    <x v="3"/>
  </r>
  <r>
    <x v="110"/>
    <s v="Ashley Griffin"/>
    <n v="40"/>
    <x v="1"/>
    <s v="New Dawnton"/>
    <x v="24"/>
    <s v="USA"/>
    <x v="4"/>
  </r>
  <r>
    <x v="111"/>
    <s v="Julie Farmer"/>
    <n v="18"/>
    <x v="1"/>
    <s v="Rodriguezmouth"/>
    <x v="23"/>
    <s v="USA"/>
    <x v="1"/>
  </r>
  <r>
    <x v="112"/>
    <s v="David Cole"/>
    <n v="27"/>
    <x v="1"/>
    <s v="Lake Michael"/>
    <x v="25"/>
    <s v="USA"/>
    <x v="3"/>
  </r>
  <r>
    <x v="113"/>
    <s v="Edward Hall"/>
    <n v="51"/>
    <x v="0"/>
    <s v="New William"/>
    <x v="33"/>
    <s v="USA"/>
    <x v="4"/>
  </r>
  <r>
    <x v="114"/>
    <s v="Ryan Hernandez"/>
    <n v="30"/>
    <x v="0"/>
    <s v="East Donna"/>
    <x v="29"/>
    <s v="USA"/>
    <x v="2"/>
  </r>
  <r>
    <x v="115"/>
    <s v="Tyler Conrad"/>
    <n v="53"/>
    <x v="1"/>
    <s v="North Curtischester"/>
    <x v="1"/>
    <s v="USA"/>
    <x v="1"/>
  </r>
  <r>
    <x v="116"/>
    <s v="Anthony Phillips"/>
    <n v="18"/>
    <x v="1"/>
    <s v="North Davidport"/>
    <x v="32"/>
    <s v="USA"/>
    <x v="1"/>
  </r>
  <r>
    <x v="117"/>
    <s v="Colleen Mccarthy"/>
    <n v="21"/>
    <x v="1"/>
    <s v="North Katherine"/>
    <x v="14"/>
    <s v="USA"/>
    <x v="1"/>
  </r>
  <r>
    <x v="118"/>
    <s v="Earl Allen"/>
    <n v="36"/>
    <x v="0"/>
    <s v="New Jenniferburgh"/>
    <x v="13"/>
    <s v="USA"/>
    <x v="1"/>
  </r>
  <r>
    <x v="119"/>
    <s v="Michael Jones"/>
    <n v="40"/>
    <x v="0"/>
    <s v="North Edwardton"/>
    <x v="34"/>
    <s v="USA"/>
    <x v="2"/>
  </r>
  <r>
    <x v="120"/>
    <s v="Jacob Hopkins"/>
    <n v="44"/>
    <x v="1"/>
    <s v="lake tylerfort"/>
    <x v="9"/>
    <s v="USA"/>
    <x v="1"/>
  </r>
  <r>
    <x v="121"/>
    <s v="Joel Robinson"/>
    <n v="62"/>
    <x v="0"/>
    <s v="Lake Danielport"/>
    <x v="19"/>
    <s v="USA"/>
    <x v="1"/>
  </r>
  <r>
    <x v="122"/>
    <s v="Michael Chang"/>
    <n v="50"/>
    <x v="0"/>
    <s v="Kathrynport"/>
    <x v="0"/>
    <s v="USA"/>
    <x v="1"/>
  </r>
  <r>
    <x v="123"/>
    <s v="Erin Hopkins"/>
    <n v="40"/>
    <x v="0"/>
    <s v="North Sabrina"/>
    <x v="37"/>
    <s v="USA"/>
    <x v="3"/>
  </r>
  <r>
    <x v="124"/>
    <s v="Donald Lee"/>
    <n v="26"/>
    <x v="0"/>
    <s v="Wongberg"/>
    <x v="30"/>
    <s v="USA"/>
    <x v="2"/>
  </r>
  <r>
    <x v="125"/>
    <s v="Keith Miller"/>
    <n v="64"/>
    <x v="1"/>
    <s v="West Jameston"/>
    <x v="46"/>
    <s v="USA"/>
    <x v="1"/>
  </r>
  <r>
    <x v="126"/>
    <s v="James Wolfe"/>
    <n v="62"/>
    <x v="1"/>
    <s v="Benjaminton"/>
    <x v="23"/>
    <s v="USA"/>
    <x v="4"/>
  </r>
  <r>
    <x v="127"/>
    <s v="John Mcknight"/>
    <n v="39"/>
    <x v="0"/>
    <s v="South Nathan"/>
    <x v="28"/>
    <s v="USA"/>
    <x v="1"/>
  </r>
  <r>
    <x v="128"/>
    <s v="Susan Mcdonald"/>
    <n v="45"/>
    <x v="0"/>
    <s v="East Ellen"/>
    <x v="40"/>
    <s v="USA"/>
    <x v="3"/>
  </r>
  <r>
    <x v="129"/>
    <s v="Jessica Mitchell"/>
    <n v="43"/>
    <x v="1"/>
    <s v="Matthewbury"/>
    <x v="6"/>
    <s v="USA"/>
    <x v="3"/>
  </r>
  <r>
    <x v="130"/>
    <s v="Jamie Reyes"/>
    <n v="29"/>
    <x v="0"/>
    <s v="   jonesbury "/>
    <x v="27"/>
    <s v="USA"/>
    <x v="1"/>
  </r>
  <r>
    <x v="131"/>
    <s v="Joseph Richards"/>
    <n v="34"/>
    <x v="1"/>
    <s v="Wigginsville"/>
    <x v="2"/>
    <s v="USA"/>
    <x v="2"/>
  </r>
  <r>
    <x v="132"/>
    <s v="Miguel Reynolds"/>
    <n v="57"/>
    <x v="1"/>
    <s v="Taylorberg"/>
    <x v="3"/>
    <s v="USA"/>
    <x v="4"/>
  </r>
  <r>
    <x v="133"/>
    <s v="Hayley Pope"/>
    <n v="62"/>
    <x v="1"/>
    <s v="West Stephenville"/>
    <x v="35"/>
    <s v="USA"/>
    <x v="2"/>
  </r>
  <r>
    <x v="134"/>
    <s v="Morgan Bowen"/>
    <n v="54"/>
    <x v="0"/>
    <s v="Parksfort"/>
    <x v="14"/>
    <s v="USA"/>
    <x v="4"/>
  </r>
  <r>
    <x v="135"/>
    <s v="Matthew Hanna"/>
    <n v="33"/>
    <x v="1"/>
    <s v="Gonzalezbury"/>
    <x v="25"/>
    <s v="USA"/>
    <x v="1"/>
  </r>
  <r>
    <x v="136"/>
    <s v="Patrick Coleman"/>
    <n v="29"/>
    <x v="0"/>
    <s v="New Jeffrey"/>
    <x v="13"/>
    <s v="USA"/>
    <x v="3"/>
  </r>
  <r>
    <x v="137"/>
    <s v="Rick Dominguez"/>
    <n v="55"/>
    <x v="1"/>
    <s v="North Johnbury"/>
    <x v="3"/>
    <s v="USA"/>
    <x v="1"/>
  </r>
  <r>
    <x v="138"/>
    <s v="Sean Roth"/>
    <n v="43"/>
    <x v="0"/>
    <s v="Lake Michael"/>
    <x v="39"/>
    <s v="USA"/>
    <x v="4"/>
  </r>
  <r>
    <x v="139"/>
    <s v="Brian Holder"/>
    <n v="32"/>
    <x v="0"/>
    <s v="Port Travis"/>
    <x v="22"/>
    <s v="USA"/>
    <x v="2"/>
  </r>
  <r>
    <x v="140"/>
    <s v="Patty Francis"/>
    <n v="63"/>
    <x v="1"/>
    <s v="South Brooke"/>
    <x v="9"/>
    <s v="USA"/>
    <x v="4"/>
  </r>
  <r>
    <x v="141"/>
    <s v="Cristian Wright"/>
    <n v="30"/>
    <x v="0"/>
    <s v="Port Denise"/>
    <x v="4"/>
    <s v="USA"/>
    <x v="2"/>
  </r>
  <r>
    <x v="142"/>
    <s v="Maria Ramirez"/>
    <n v="37"/>
    <x v="0"/>
    <s v="West Brandon"/>
    <x v="12"/>
    <s v="USA"/>
    <x v="2"/>
  </r>
  <r>
    <x v="143"/>
    <s v="Carlos Skinner"/>
    <n v="46"/>
    <x v="0"/>
    <s v="Dwaynemouth"/>
    <x v="2"/>
    <s v="USA"/>
    <x v="2"/>
  </r>
  <r>
    <x v="144"/>
    <s v="Justin Cross"/>
    <n v="62"/>
    <x v="1"/>
    <s v="North Anthonychester"/>
    <x v="29"/>
    <s v="USA"/>
    <x v="2"/>
  </r>
  <r>
    <x v="145"/>
    <s v="Cameron Simpson"/>
    <n v="46"/>
    <x v="0"/>
    <s v="Michaelfort"/>
    <x v="36"/>
    <s v="USA"/>
    <x v="1"/>
  </r>
  <r>
    <x v="146"/>
    <s v="Edward Rivera"/>
    <n v="32"/>
    <x v="1"/>
    <s v="Chungmouth"/>
    <x v="42"/>
    <s v="USA"/>
    <x v="4"/>
  </r>
  <r>
    <x v="147"/>
    <s v="Rhonda Young"/>
    <n v="49"/>
    <x v="1"/>
    <s v="Lake Nathanfort"/>
    <x v="26"/>
    <s v="USA"/>
    <x v="1"/>
  </r>
  <r>
    <x v="148"/>
    <s v="Theresa Campbell"/>
    <n v="42"/>
    <x v="1"/>
    <s v="New Brian"/>
    <x v="43"/>
    <s v="USA"/>
    <x v="2"/>
  </r>
  <r>
    <x v="149"/>
    <s v="Denise Griffin"/>
    <n v="33"/>
    <x v="0"/>
    <s v="West Markhaven"/>
    <x v="35"/>
    <s v="USA"/>
    <x v="1"/>
  </r>
  <r>
    <x v="150"/>
    <s v="Stephanie Conway"/>
    <n v="24"/>
    <x v="0"/>
    <s v="Port Frankmouth"/>
    <x v="41"/>
    <s v="USA"/>
    <x v="4"/>
  </r>
  <r>
    <x v="151"/>
    <s v="Michael Davies"/>
    <n v="25"/>
    <x v="1"/>
    <s v="Lake Stevenfort"/>
    <x v="5"/>
    <s v="USA"/>
    <x v="4"/>
  </r>
  <r>
    <x v="152"/>
    <s v="Patrick Roberts"/>
    <n v="41"/>
    <x v="1"/>
    <s v="Jaredville"/>
    <x v="21"/>
    <s v="USA"/>
    <x v="1"/>
  </r>
  <r>
    <x v="153"/>
    <s v="Joseph Faulkner"/>
    <n v="31"/>
    <x v="0"/>
    <s v="New Leahfurt"/>
    <x v="1"/>
    <s v="USA"/>
    <x v="2"/>
  </r>
  <r>
    <x v="154"/>
    <s v="Julie Hale"/>
    <n v="35"/>
    <x v="1"/>
    <s v="Owensview"/>
    <x v="28"/>
    <s v="USA"/>
    <x v="4"/>
  </r>
  <r>
    <x v="155"/>
    <s v="Curtis Haynes"/>
    <n v="60"/>
    <x v="1"/>
    <s v="Estradaside"/>
    <x v="37"/>
    <s v="USA"/>
    <x v="4"/>
  </r>
  <r>
    <x v="156"/>
    <s v="Maria Sanchez"/>
    <n v="46"/>
    <x v="0"/>
    <s v="East Peterbury"/>
    <x v="1"/>
    <s v="USA"/>
    <x v="2"/>
  </r>
  <r>
    <x v="157"/>
    <s v="Paul Zamora"/>
    <n v="59"/>
    <x v="0"/>
    <s v="North Larryfurt"/>
    <x v="1"/>
    <s v="USA"/>
    <x v="1"/>
  </r>
  <r>
    <x v="158"/>
    <s v="Sean Powell"/>
    <n v="43"/>
    <x v="0"/>
    <s v="South Kevin"/>
    <x v="28"/>
    <s v="USA"/>
    <x v="2"/>
  </r>
  <r>
    <x v="159"/>
    <s v="Brian Choi"/>
    <n v="46"/>
    <x v="1"/>
    <s v="Floydton"/>
    <x v="16"/>
    <s v="USA"/>
    <x v="4"/>
  </r>
  <r>
    <x v="160"/>
    <s v="John Lawson"/>
    <n v="41"/>
    <x v="1"/>
    <s v="New Juliemouth"/>
    <x v="0"/>
    <s v="USA"/>
    <x v="1"/>
  </r>
  <r>
    <x v="161"/>
    <s v="Cynthia Morris"/>
    <n v="18"/>
    <x v="1"/>
    <s v="Hessmouth"/>
    <x v="23"/>
    <s v="USA"/>
    <x v="3"/>
  </r>
  <r>
    <x v="162"/>
    <s v="Mariah Brown"/>
    <n v="37"/>
    <x v="0"/>
    <s v="Palmerbury"/>
    <x v="34"/>
    <s v="USA"/>
    <x v="3"/>
  </r>
  <r>
    <x v="163"/>
    <s v="Joseph Jones"/>
    <n v="21"/>
    <x v="0"/>
    <s v="North Matthew"/>
    <x v="30"/>
    <s v="USA"/>
    <x v="2"/>
  </r>
  <r>
    <x v="164"/>
    <s v="Daniel Rivas"/>
    <n v="39"/>
    <x v="1"/>
    <s v="Dominiquefort"/>
    <x v="15"/>
    <s v="USA"/>
    <x v="3"/>
  </r>
  <r>
    <x v="165"/>
    <s v="Jason Wheeler"/>
    <n v="47"/>
    <x v="1"/>
    <s v="Carolview"/>
    <x v="30"/>
    <s v="USA"/>
    <x v="1"/>
  </r>
  <r>
    <x v="166"/>
    <s v="Patricia Gardner"/>
    <n v="25"/>
    <x v="1"/>
    <s v="South Ashleyton"/>
    <x v="25"/>
    <s v="USA"/>
    <x v="3"/>
  </r>
  <r>
    <x v="167"/>
    <s v="Antonio Wade"/>
    <n v="36"/>
    <x v="1"/>
    <s v="New Jasonmouth"/>
    <x v="34"/>
    <s v="USA"/>
    <x v="4"/>
  </r>
  <r>
    <x v="168"/>
    <s v="Daniel Contreras"/>
    <n v="36"/>
    <x v="1"/>
    <s v="Robertview"/>
    <x v="35"/>
    <s v="USA"/>
    <x v="1"/>
  </r>
  <r>
    <x v="169"/>
    <s v="Steve Mclaughlin"/>
    <n v="64"/>
    <x v="0"/>
    <s v="Josephmouth"/>
    <x v="8"/>
    <s v="USA"/>
    <x v="2"/>
  </r>
  <r>
    <x v="170"/>
    <s v="Christopher Garcia Dds"/>
    <n v="18"/>
    <x v="0"/>
    <s v="New Joseph"/>
    <x v="21"/>
    <s v="USA"/>
    <x v="4"/>
  </r>
  <r>
    <x v="171"/>
    <s v="Amy Wilson"/>
    <n v="44"/>
    <x v="1"/>
    <s v="Morrisburgh"/>
    <x v="36"/>
    <s v="USA"/>
    <x v="1"/>
  </r>
  <r>
    <x v="172"/>
    <s v="Thomas Rhodes"/>
    <n v="41"/>
    <x v="1"/>
    <s v="Port Richard"/>
    <x v="7"/>
    <s v="USA"/>
    <x v="2"/>
  </r>
  <r>
    <x v="173"/>
    <s v="Teresa Stokes"/>
    <n v="41"/>
    <x v="1"/>
    <s v="New William"/>
    <x v="37"/>
    <s v="USA"/>
    <x v="1"/>
  </r>
  <r>
    <x v="174"/>
    <s v="Maria Davis"/>
    <n v="26"/>
    <x v="1"/>
    <s v="Avilahaven"/>
    <x v="28"/>
    <s v="USA"/>
    <x v="4"/>
  </r>
  <r>
    <x v="175"/>
    <s v="Michelle Rogers"/>
    <n v="56"/>
    <x v="0"/>
    <s v="East Jessicaborough"/>
    <x v="19"/>
    <s v="USA"/>
    <x v="1"/>
  </r>
  <r>
    <x v="176"/>
    <s v="John Bradford"/>
    <n v="48"/>
    <x v="0"/>
    <s v="Anabury"/>
    <x v="28"/>
    <s v="USA"/>
    <x v="3"/>
  </r>
  <r>
    <x v="177"/>
    <s v="Curtis Lam"/>
    <n v="55"/>
    <x v="0"/>
    <s v="Butlerberg"/>
    <x v="47"/>
    <s v="USA"/>
    <x v="1"/>
  </r>
  <r>
    <x v="178"/>
    <s v="Michelle Myers"/>
    <n v="33"/>
    <x v="1"/>
    <s v="West Daniel"/>
    <x v="42"/>
    <s v="USA"/>
    <x v="2"/>
  </r>
  <r>
    <x v="179"/>
    <s v="Nicholas Bradshaw"/>
    <n v="43"/>
    <x v="1"/>
    <s v="Murphyfurt"/>
    <x v="22"/>
    <s v="USA"/>
    <x v="3"/>
  </r>
  <r>
    <x v="180"/>
    <s v="Wesley Thompson"/>
    <n v="38"/>
    <x v="0"/>
    <s v="East Davidmouth"/>
    <x v="46"/>
    <s v="USA"/>
    <x v="2"/>
  </r>
  <r>
    <x v="181"/>
    <s v="Erin Ward"/>
    <n v="60"/>
    <x v="0"/>
    <s v="New Brianchester"/>
    <x v="10"/>
    <s v="USA"/>
    <x v="2"/>
  </r>
  <r>
    <x v="182"/>
    <s v="Melissa Hamilton"/>
    <n v="23"/>
    <x v="1"/>
    <s v="Hutchinsonville"/>
    <x v="18"/>
    <s v="USA"/>
    <x v="3"/>
  </r>
  <r>
    <x v="183"/>
    <s v="Mario Jacobs"/>
    <n v="18"/>
    <x v="0"/>
    <s v="Port James"/>
    <x v="10"/>
    <s v="USA"/>
    <x v="1"/>
  </r>
  <r>
    <x v="184"/>
    <s v="Leonard Cochran"/>
    <n v="46"/>
    <x v="1"/>
    <s v="Port Sherryview"/>
    <x v="1"/>
    <s v="USA"/>
    <x v="3"/>
  </r>
  <r>
    <x v="185"/>
    <s v="Brent Rivas"/>
    <n v="54"/>
    <x v="1"/>
    <s v="North Kellyberg"/>
    <x v="16"/>
    <s v="USA"/>
    <x v="1"/>
  </r>
  <r>
    <x v="186"/>
    <s v="Jennifer Pruitt"/>
    <n v="53"/>
    <x v="0"/>
    <s v="East Justin"/>
    <x v="21"/>
    <s v="USA"/>
    <x v="3"/>
  </r>
  <r>
    <x v="187"/>
    <s v="Dr. Suzanne Bullock"/>
    <n v="60"/>
    <x v="1"/>
    <s v="Lake Blaketon"/>
    <x v="2"/>
    <s v="USA"/>
    <x v="1"/>
  </r>
  <r>
    <x v="188"/>
    <s v="Kimberly Brooks"/>
    <n v="42"/>
    <x v="0"/>
    <s v="Kingfort"/>
    <x v="33"/>
    <s v="USA"/>
    <x v="3"/>
  </r>
  <r>
    <x v="189"/>
    <s v="Daniel Austin"/>
    <n v="29"/>
    <x v="0"/>
    <s v="Lake Howardberg"/>
    <x v="47"/>
    <s v="USA"/>
    <x v="4"/>
  </r>
  <r>
    <x v="190"/>
    <s v="Christopher Stewart"/>
    <n v="21"/>
    <x v="0"/>
    <s v="Amandaside"/>
    <x v="10"/>
    <s v="USA"/>
    <x v="2"/>
  </r>
  <r>
    <x v="191"/>
    <s v="Todd Poole"/>
    <n v="29"/>
    <x v="1"/>
    <s v="Johnsonshire"/>
    <x v="3"/>
    <s v="USA"/>
    <x v="2"/>
  </r>
  <r>
    <x v="192"/>
    <s v="Jacob Wood"/>
    <n v="26"/>
    <x v="0"/>
    <s v="Lake Samanthafort"/>
    <x v="20"/>
    <s v="USA"/>
    <x v="4"/>
  </r>
  <r>
    <x v="193"/>
    <s v="David Roberts"/>
    <n v="38"/>
    <x v="0"/>
    <s v="Port Amanda"/>
    <x v="15"/>
    <s v="USA"/>
    <x v="4"/>
  </r>
  <r>
    <x v="194"/>
    <s v="Ashley Ferguson"/>
    <n v="46"/>
    <x v="0"/>
    <s v="Sarahmouth"/>
    <x v="9"/>
    <s v="USA"/>
    <x v="4"/>
  </r>
  <r>
    <x v="195"/>
    <s v="Anthony Garcia"/>
    <n v="60"/>
    <x v="0"/>
    <s v="Taraberg"/>
    <x v="23"/>
    <s v="USA"/>
    <x v="3"/>
  </r>
  <r>
    <x v="196"/>
    <s v="Megan Greer"/>
    <n v="18"/>
    <x v="1"/>
    <s v="West John"/>
    <x v="26"/>
    <s v="USA"/>
    <x v="1"/>
  </r>
  <r>
    <x v="197"/>
    <s v="Andrea Jacobs"/>
    <n v="45"/>
    <x v="1"/>
    <s v="Christopherland"/>
    <x v="31"/>
    <s v="USA"/>
    <x v="1"/>
  </r>
  <r>
    <x v="198"/>
    <s v="Wanda Snyder"/>
    <n v="54"/>
    <x v="0"/>
    <s v="Frostmouth"/>
    <x v="28"/>
    <s v="USA"/>
    <x v="2"/>
  </r>
  <r>
    <x v="199"/>
    <s v="Carmen Price"/>
    <n v="46"/>
    <x v="0"/>
    <s v="North Briannamouth"/>
    <x v="34"/>
    <s v="USA"/>
    <x v="2"/>
  </r>
  <r>
    <x v="200"/>
    <s v="Anna Perez"/>
    <n v="30"/>
    <x v="0"/>
    <s v="South Jerry"/>
    <x v="46"/>
    <s v="USA"/>
    <x v="1"/>
  </r>
  <r>
    <x v="201"/>
    <s v="Mary Boyd"/>
    <n v="25"/>
    <x v="1"/>
    <s v="New Logan"/>
    <x v="25"/>
    <s v="USA"/>
    <x v="2"/>
  </r>
  <r>
    <x v="202"/>
    <s v="Christina Garcia"/>
    <n v="37"/>
    <x v="1"/>
    <s v="Clarkeside"/>
    <x v="11"/>
    <s v="USA"/>
    <x v="1"/>
  </r>
  <r>
    <x v="203"/>
    <s v="Sarah Brady"/>
    <n v="47"/>
    <x v="0"/>
    <s v="Johnsonland"/>
    <x v="37"/>
    <s v="USA"/>
    <x v="1"/>
  </r>
  <r>
    <x v="204"/>
    <s v="Tiffany Herrera"/>
    <n v="52"/>
    <x v="0"/>
    <s v="New Dianebury"/>
    <x v="39"/>
    <s v="USA"/>
    <x v="1"/>
  </r>
  <r>
    <x v="205"/>
    <s v="Michelle Carpenter"/>
    <n v="44"/>
    <x v="1"/>
    <s v="Lake Danielleton"/>
    <x v="16"/>
    <s v="USA"/>
    <x v="4"/>
  </r>
  <r>
    <x v="206"/>
    <s v="Ronald Jones"/>
    <n v="26"/>
    <x v="1"/>
    <s v="Brownshire"/>
    <x v="34"/>
    <s v="USA"/>
    <x v="3"/>
  </r>
  <r>
    <x v="207"/>
    <s v="Jacqueline Pacheco"/>
    <n v="28"/>
    <x v="1"/>
    <s v="South Emily"/>
    <x v="16"/>
    <s v="USA"/>
    <x v="2"/>
  </r>
  <r>
    <x v="208"/>
    <s v="John Perez"/>
    <n v="54"/>
    <x v="0"/>
    <s v="Kathrynview"/>
    <x v="44"/>
    <s v="USA"/>
    <x v="1"/>
  </r>
  <r>
    <x v="209"/>
    <s v="Joan Johnson"/>
    <n v="50"/>
    <x v="1"/>
    <s v="Lake Josephport"/>
    <x v="46"/>
    <s v="USA"/>
    <x v="1"/>
  </r>
  <r>
    <x v="210"/>
    <s v="Antonio Jones"/>
    <n v="48"/>
    <x v="0"/>
    <s v="Matthewborough"/>
    <x v="15"/>
    <s v="USA"/>
    <x v="3"/>
  </r>
  <r>
    <x v="211"/>
    <s v="Rodney Huffman"/>
    <n v="20"/>
    <x v="1"/>
    <s v="Garzafort"/>
    <x v="17"/>
    <s v="USA"/>
    <x v="3"/>
  </r>
  <r>
    <x v="212"/>
    <s v="Blake Harrison"/>
    <n v="63"/>
    <x v="1"/>
    <s v="Lyonsfort"/>
    <x v="14"/>
    <s v="USA"/>
    <x v="1"/>
  </r>
  <r>
    <x v="213"/>
    <s v="Stuart Johnson"/>
    <n v="42"/>
    <x v="1"/>
    <s v="West Markport"/>
    <x v="1"/>
    <s v="USA"/>
    <x v="1"/>
  </r>
  <r>
    <x v="214"/>
    <s v="Eric Todd"/>
    <n v="61"/>
    <x v="0"/>
    <s v="Danielstad"/>
    <x v="12"/>
    <s v="USA"/>
    <x v="4"/>
  </r>
  <r>
    <x v="215"/>
    <s v="Steve Medina"/>
    <n v="50"/>
    <x v="1"/>
    <s v="East Josephside"/>
    <x v="5"/>
    <s v="USA"/>
    <x v="4"/>
  </r>
  <r>
    <x v="216"/>
    <s v="Kathryn Garcia"/>
    <n v="44"/>
    <x v="0"/>
    <s v="Morrismouth"/>
    <x v="4"/>
    <s v="USA"/>
    <x v="1"/>
  </r>
  <r>
    <x v="217"/>
    <s v="Kathy Copeland"/>
    <n v="42"/>
    <x v="0"/>
    <s v="North Christinemouth"/>
    <x v="21"/>
    <s v="USA"/>
    <x v="3"/>
  </r>
  <r>
    <x v="218"/>
    <s v="Julia Jackson"/>
    <n v="46"/>
    <x v="0"/>
    <s v="Edwardland"/>
    <x v="4"/>
    <s v="USA"/>
    <x v="1"/>
  </r>
  <r>
    <x v="219"/>
    <s v="Jordan Wells"/>
    <n v="47"/>
    <x v="1"/>
    <s v="Phillipschester   "/>
    <x v="16"/>
    <s v="USA"/>
    <x v="4"/>
  </r>
  <r>
    <x v="220"/>
    <s v="George Davis"/>
    <n v="50"/>
    <x v="1"/>
    <s v="    lake lisa"/>
    <x v="48"/>
    <s v="USA"/>
    <x v="2"/>
  </r>
  <r>
    <x v="221"/>
    <s v="Lisa Young"/>
    <n v="38"/>
    <x v="0"/>
    <s v="Maybury"/>
    <x v="15"/>
    <s v="USA"/>
    <x v="1"/>
  </r>
  <r>
    <x v="222"/>
    <s v="Alejandro Doyle"/>
    <n v="35"/>
    <x v="0"/>
    <s v="East Crystalton"/>
    <x v="33"/>
    <s v="USA"/>
    <x v="1"/>
  </r>
  <r>
    <x v="223"/>
    <s v="Robert Harris"/>
    <n v="50"/>
    <x v="0"/>
    <s v="East jeremy"/>
    <x v="37"/>
    <s v="USA"/>
    <x v="1"/>
  </r>
  <r>
    <x v="224"/>
    <s v="Anthony Morgan"/>
    <n v="29"/>
    <x v="0"/>
    <s v="New Anthonyfurt"/>
    <x v="21"/>
    <s v="USA"/>
    <x v="3"/>
  </r>
  <r>
    <x v="225"/>
    <s v="Elizabeth Stanley"/>
    <n v="46"/>
    <x v="1"/>
    <s v="Bethanyton"/>
    <x v="22"/>
    <s v="USA"/>
    <x v="1"/>
  </r>
  <r>
    <x v="226"/>
    <s v="Alexis Castaneda"/>
    <n v="54"/>
    <x v="0"/>
    <s v="Morrisbury"/>
    <x v="26"/>
    <s v="USA"/>
    <x v="4"/>
  </r>
  <r>
    <x v="227"/>
    <s v="Gregory Pham"/>
    <n v="63"/>
    <x v="1"/>
    <s v="Pollardton"/>
    <x v="11"/>
    <s v="USA"/>
    <x v="4"/>
  </r>
  <r>
    <x v="228"/>
    <s v="Casey Flores"/>
    <n v="52"/>
    <x v="1"/>
    <s v="Lake Michael"/>
    <x v="22"/>
    <s v="USA"/>
    <x v="4"/>
  </r>
  <r>
    <x v="229"/>
    <s v="Tanner Thompson"/>
    <n v="32"/>
    <x v="1"/>
    <s v="Port Lisashire"/>
    <x v="24"/>
    <s v="USA"/>
    <x v="2"/>
  </r>
  <r>
    <x v="230"/>
    <s v="Timothy Sanders"/>
    <n v="29"/>
    <x v="0"/>
    <s v="Aaronmouth"/>
    <x v="35"/>
    <s v="USA"/>
    <x v="2"/>
  </r>
  <r>
    <x v="231"/>
    <s v="Timothy Juarez"/>
    <n v="22"/>
    <x v="1"/>
    <s v="Grahamstad"/>
    <x v="42"/>
    <s v="USA"/>
    <x v="2"/>
  </r>
  <r>
    <x v="232"/>
    <s v="Christy Hill"/>
    <n v="27"/>
    <x v="1"/>
    <s v="Tammyton"/>
    <x v="16"/>
    <s v="USA"/>
    <x v="1"/>
  </r>
  <r>
    <x v="233"/>
    <s v="Michelle Gonzalez"/>
    <n v="59"/>
    <x v="0"/>
    <s v="Clarkport"/>
    <x v="7"/>
    <s v="USA"/>
    <x v="3"/>
  </r>
  <r>
    <x v="234"/>
    <s v="Nathaniel Hill"/>
    <n v="43"/>
    <x v="1"/>
    <s v="Lake Mark"/>
    <x v="11"/>
    <s v="USA"/>
    <x v="4"/>
  </r>
  <r>
    <x v="235"/>
    <s v="Jon Ortiz"/>
    <n v="28"/>
    <x v="1"/>
    <s v="South Angelaport"/>
    <x v="17"/>
    <s v="USA"/>
    <x v="2"/>
  </r>
  <r>
    <x v="236"/>
    <s v="Joshua Wilson"/>
    <n v="42"/>
    <x v="1"/>
    <s v="North Larryport"/>
    <x v="39"/>
    <s v="USA"/>
    <x v="2"/>
  </r>
  <r>
    <x v="237"/>
    <s v="Wesley Short"/>
    <n v="41"/>
    <x v="1"/>
    <s v="Susanstad"/>
    <x v="12"/>
    <s v="USA"/>
    <x v="4"/>
  </r>
  <r>
    <x v="238"/>
    <s v="Steven Smith"/>
    <n v="40"/>
    <x v="0"/>
    <s v="Port Krista"/>
    <x v="7"/>
    <s v="USA"/>
    <x v="1"/>
  </r>
  <r>
    <x v="239"/>
    <s v="Maria Hill"/>
    <n v="58"/>
    <x v="1"/>
    <s v="Zamoraborough"/>
    <x v="29"/>
    <s v="USA"/>
    <x v="1"/>
  </r>
  <r>
    <x v="240"/>
    <s v="William Hull"/>
    <n v="59"/>
    <x v="1"/>
    <s v="Heathfort"/>
    <x v="25"/>
    <s v="USA"/>
    <x v="1"/>
  </r>
  <r>
    <x v="241"/>
    <s v="Mr. William Horton"/>
    <n v="31"/>
    <x v="0"/>
    <s v="Dawsonchester"/>
    <x v="39"/>
    <s v="USA"/>
    <x v="1"/>
  </r>
  <r>
    <x v="242"/>
    <s v="William Jackson"/>
    <n v="58"/>
    <x v="1"/>
    <s v="New Tina"/>
    <x v="27"/>
    <s v="USA"/>
    <x v="3"/>
  </r>
  <r>
    <x v="243"/>
    <s v="Brian Hammond"/>
    <n v="56"/>
    <x v="1"/>
    <s v="North Nicholas"/>
    <x v="45"/>
    <s v="USA"/>
    <x v="4"/>
  </r>
  <r>
    <x v="244"/>
    <s v="Nancy Page"/>
    <n v="19"/>
    <x v="0"/>
    <s v="West Julia"/>
    <x v="22"/>
    <s v="USA"/>
    <x v="2"/>
  </r>
  <r>
    <x v="245"/>
    <s v="Laura Soto"/>
    <n v="57"/>
    <x v="1"/>
    <s v="Rodriguezton"/>
    <x v="25"/>
    <s v="USA"/>
    <x v="1"/>
  </r>
  <r>
    <x v="246"/>
    <s v="Mary Russell"/>
    <n v="58"/>
    <x v="0"/>
    <s v="South Regina"/>
    <x v="40"/>
    <s v="USA"/>
    <x v="2"/>
  </r>
  <r>
    <x v="247"/>
    <s v="Douglas Rhodes"/>
    <n v="32"/>
    <x v="0"/>
    <s v="Mikehaven"/>
    <x v="8"/>
    <s v="USA"/>
    <x v="1"/>
  </r>
  <r>
    <x v="248"/>
    <s v="Nicholas Webb"/>
    <n v="19"/>
    <x v="0"/>
    <s v="Lake Timothy"/>
    <x v="29"/>
    <s v="USA"/>
    <x v="4"/>
  </r>
  <r>
    <x v="249"/>
    <s v="Lauren George"/>
    <n v="41"/>
    <x v="1"/>
    <s v="Garciamouth"/>
    <x v="10"/>
    <s v="USA"/>
    <x v="4"/>
  </r>
  <r>
    <x v="250"/>
    <s v="Veronica Newman"/>
    <n v="48"/>
    <x v="0"/>
    <s v="New Daniel"/>
    <x v="17"/>
    <s v="USA"/>
    <x v="1"/>
  </r>
  <r>
    <x v="251"/>
    <s v="Tyler Garner"/>
    <n v="64"/>
    <x v="0"/>
    <s v="Port Coreyfort"/>
    <x v="2"/>
    <s v="USA"/>
    <x v="3"/>
  </r>
  <r>
    <x v="252"/>
    <s v="John Mccoy"/>
    <n v="26"/>
    <x v="0"/>
    <s v="Robinborough"/>
    <x v="6"/>
    <s v="USA"/>
    <x v="3"/>
  </r>
  <r>
    <x v="253"/>
    <s v="Dr. Ashley Yates Md"/>
    <n v="32"/>
    <x v="0"/>
    <s v="New Maria"/>
    <x v="43"/>
    <s v="USA"/>
    <x v="2"/>
  </r>
  <r>
    <x v="254"/>
    <s v="Linda Kline"/>
    <n v="34"/>
    <x v="0"/>
    <s v="Masseyland"/>
    <x v="26"/>
    <s v="USA"/>
    <x v="3"/>
  </r>
  <r>
    <x v="255"/>
    <s v="Damon Perez"/>
    <n v="21"/>
    <x v="0"/>
    <s v="Jasonton"/>
    <x v="3"/>
    <s v="USA"/>
    <x v="4"/>
  </r>
  <r>
    <x v="256"/>
    <s v="Kristen Fischer"/>
    <n v="57"/>
    <x v="0"/>
    <s v="Lake Christopher"/>
    <x v="40"/>
    <s v="USA"/>
    <x v="1"/>
  </r>
  <r>
    <x v="257"/>
    <s v="Christopher David"/>
    <n v="42"/>
    <x v="0"/>
    <s v="Karenmouth"/>
    <x v="48"/>
    <s v="USA"/>
    <x v="3"/>
  </r>
  <r>
    <x v="258"/>
    <s v="Sarah Stewart"/>
    <n v="24"/>
    <x v="1"/>
    <s v="East Richard"/>
    <x v="45"/>
    <s v="USA"/>
    <x v="1"/>
  </r>
  <r>
    <x v="259"/>
    <s v="Beth Allen"/>
    <n v="32"/>
    <x v="1"/>
    <s v="South Kathrynmouth"/>
    <x v="18"/>
    <s v="USA"/>
    <x v="3"/>
  </r>
  <r>
    <x v="260"/>
    <s v="Russell Lamb"/>
    <n v="63"/>
    <x v="1"/>
    <s v="North Jonathon"/>
    <x v="23"/>
    <s v="USA"/>
    <x v="1"/>
  </r>
  <r>
    <x v="261"/>
    <s v="Carol Bishop"/>
    <n v="27"/>
    <x v="1"/>
    <s v="Lake Saramouth"/>
    <x v="5"/>
    <s v="USA"/>
    <x v="3"/>
  </r>
  <r>
    <x v="262"/>
    <s v="Katherine Cowan"/>
    <n v="60"/>
    <x v="1"/>
    <s v="New Ana"/>
    <x v="12"/>
    <s v="USA"/>
    <x v="3"/>
  </r>
  <r>
    <x v="263"/>
    <s v="Crystal Davis"/>
    <n v="50"/>
    <x v="0"/>
    <s v="Sallymouth"/>
    <x v="44"/>
    <s v="USA"/>
    <x v="2"/>
  </r>
  <r>
    <x v="264"/>
    <s v="Matthew Payne"/>
    <n v="25"/>
    <x v="0"/>
    <s v="Grahamfurt"/>
    <x v="49"/>
    <s v="USA"/>
    <x v="4"/>
  </r>
  <r>
    <x v="265"/>
    <s v="Tracy Kelly"/>
    <n v="38"/>
    <x v="0"/>
    <s v="West Jamieport"/>
    <x v="34"/>
    <s v="USA"/>
    <x v="3"/>
  </r>
  <r>
    <x v="266"/>
    <s v="Cynthia Payne"/>
    <n v="32"/>
    <x v="1"/>
    <s v="South Gina"/>
    <x v="47"/>
    <s v="USA"/>
    <x v="2"/>
  </r>
  <r>
    <x v="267"/>
    <s v="Zachary Shelton"/>
    <n v="18"/>
    <x v="0"/>
    <s v="North Nicholas"/>
    <x v="12"/>
    <s v="USA"/>
    <x v="2"/>
  </r>
  <r>
    <x v="268"/>
    <s v="Kevin Orr"/>
    <n v="53"/>
    <x v="1"/>
    <s v="Ryanberg"/>
    <x v="31"/>
    <s v="USA"/>
    <x v="2"/>
  </r>
  <r>
    <x v="269"/>
    <s v="Tyrone Olson"/>
    <n v="45"/>
    <x v="1"/>
    <s v="Emilytown"/>
    <x v="4"/>
    <s v="USA"/>
    <x v="3"/>
  </r>
  <r>
    <x v="270"/>
    <s v="Brian Garcia"/>
    <n v="31"/>
    <x v="1"/>
    <s v="Ramosmouth"/>
    <x v="44"/>
    <s v="USA"/>
    <x v="4"/>
  </r>
  <r>
    <x v="271"/>
    <s v="Daisy Johnson Dds"/>
    <n v="64"/>
    <x v="0"/>
    <s v="North Stephanie"/>
    <x v="13"/>
    <s v="USA"/>
    <x v="1"/>
  </r>
  <r>
    <x v="272"/>
    <s v="Adam Rowland"/>
    <n v="48"/>
    <x v="1"/>
    <s v="Welchview"/>
    <x v="4"/>
    <s v="USA"/>
    <x v="4"/>
  </r>
  <r>
    <x v="273"/>
    <s v="Samantha Robinson"/>
    <n v="23"/>
    <x v="0"/>
    <s v="North Roy"/>
    <x v="41"/>
    <s v="USA"/>
    <x v="2"/>
  </r>
  <r>
    <x v="274"/>
    <s v="Sarah Lane"/>
    <n v="38"/>
    <x v="0"/>
    <s v="Edwardborough"/>
    <x v="28"/>
    <s v="USA"/>
    <x v="3"/>
  </r>
  <r>
    <x v="275"/>
    <s v="Shannon Miller"/>
    <n v="22"/>
    <x v="0"/>
    <s v="North Austinport"/>
    <x v="47"/>
    <s v="USA"/>
    <x v="4"/>
  </r>
  <r>
    <x v="276"/>
    <s v="Arthur Warren"/>
    <n v="38"/>
    <x v="0"/>
    <s v="Ericshire"/>
    <x v="29"/>
    <s v="USA"/>
    <x v="4"/>
  </r>
  <r>
    <x v="277"/>
    <s v="Jeffrey Gomez"/>
    <n v="22"/>
    <x v="1"/>
    <s v="Lake Nicole"/>
    <x v="38"/>
    <s v="USA"/>
    <x v="1"/>
  </r>
  <r>
    <x v="278"/>
    <s v="Stephen Fowler"/>
    <n v="42"/>
    <x v="1"/>
    <s v="Port Mariastad"/>
    <x v="32"/>
    <s v="USA"/>
    <x v="1"/>
  </r>
  <r>
    <x v="279"/>
    <s v="Aaron Luna"/>
    <n v="21"/>
    <x v="1"/>
    <s v="Gilltown"/>
    <x v="3"/>
    <s v="USA"/>
    <x v="2"/>
  </r>
  <r>
    <x v="280"/>
    <s v="Antonio Leon"/>
    <n v="48"/>
    <x v="0"/>
    <s v="Morrisville"/>
    <x v="19"/>
    <s v="USA"/>
    <x v="2"/>
  </r>
  <r>
    <x v="281"/>
    <s v="Brittany Watson"/>
    <n v="59"/>
    <x v="0"/>
    <s v="North Joshualand"/>
    <x v="27"/>
    <s v="USA"/>
    <x v="1"/>
  </r>
  <r>
    <x v="282"/>
    <s v="Kristi Lopez"/>
    <n v="46"/>
    <x v="1"/>
    <s v="Spencermouth"/>
    <x v="16"/>
    <s v="USA"/>
    <x v="4"/>
  </r>
  <r>
    <x v="283"/>
    <s v="Bryan Garcia"/>
    <n v="54"/>
    <x v="1"/>
    <s v="Garciaborough"/>
    <x v="49"/>
    <s v="USA"/>
    <x v="3"/>
  </r>
  <r>
    <x v="284"/>
    <s v="Hunter Sutton"/>
    <n v="54"/>
    <x v="0"/>
    <s v="Patrickshire"/>
    <x v="27"/>
    <s v="USA"/>
    <x v="4"/>
  </r>
  <r>
    <x v="285"/>
    <s v="Donna Guerra"/>
    <n v="46"/>
    <x v="1"/>
    <s v="North Robert"/>
    <x v="48"/>
    <s v="USA"/>
    <x v="3"/>
  </r>
  <r>
    <x v="286"/>
    <s v="Tommy Roberts"/>
    <n v="22"/>
    <x v="0"/>
    <s v="Port Tonyfort"/>
    <x v="6"/>
    <s v="USA"/>
    <x v="3"/>
  </r>
  <r>
    <x v="287"/>
    <s v="Cynthia Roberts"/>
    <n v="22"/>
    <x v="1"/>
    <s v="Millerfort"/>
    <x v="28"/>
    <s v="USA"/>
    <x v="4"/>
  </r>
  <r>
    <x v="288"/>
    <s v="Misty Ferguson"/>
    <n v="58"/>
    <x v="0"/>
    <s v="North Joseside"/>
    <x v="27"/>
    <s v="USA"/>
    <x v="4"/>
  </r>
  <r>
    <x v="289"/>
    <s v="Jennifer Figueroa"/>
    <n v="45"/>
    <x v="0"/>
    <s v="North Brookestad"/>
    <x v="3"/>
    <s v="USA"/>
    <x v="2"/>
  </r>
  <r>
    <x v="290"/>
    <s v="Chase Williams Md"/>
    <n v="52"/>
    <x v="1"/>
    <s v="Sherimouth"/>
    <x v="39"/>
    <s v="USA"/>
    <x v="3"/>
  </r>
  <r>
    <x v="291"/>
    <s v="James Powell"/>
    <n v="40"/>
    <x v="1"/>
    <s v="West Beverlymouth"/>
    <x v="21"/>
    <s v="USA"/>
    <x v="2"/>
  </r>
  <r>
    <x v="292"/>
    <s v="Ricardo Jones"/>
    <n v="30"/>
    <x v="0"/>
    <s v="Danielland"/>
    <x v="31"/>
    <s v="USA"/>
    <x v="3"/>
  </r>
  <r>
    <x v="293"/>
    <s v="Gloria Taylor"/>
    <n v="56"/>
    <x v="1"/>
    <s v="North Daniel"/>
    <x v="44"/>
    <s v="USA"/>
    <x v="1"/>
  </r>
  <r>
    <x v="294"/>
    <s v="Lisa Chandler"/>
    <n v="29"/>
    <x v="0"/>
    <s v="Port Richard"/>
    <x v="12"/>
    <s v="USA"/>
    <x v="1"/>
  </r>
  <r>
    <x v="295"/>
    <s v="Crystal Waters"/>
    <n v="19"/>
    <x v="1"/>
    <s v="North Michelleport"/>
    <x v="11"/>
    <s v="USA"/>
    <x v="2"/>
  </r>
  <r>
    <x v="296"/>
    <s v="Jared Moran"/>
    <n v="28"/>
    <x v="1"/>
    <s v="South David"/>
    <x v="7"/>
    <s v="USA"/>
    <x v="2"/>
  </r>
  <r>
    <x v="297"/>
    <s v="Jennifer Carr"/>
    <n v="47"/>
    <x v="1"/>
    <s v="Lake Brett"/>
    <x v="21"/>
    <s v="USA"/>
    <x v="3"/>
  </r>
  <r>
    <x v="298"/>
    <s v="Tracy Stephens"/>
    <n v="64"/>
    <x v="0"/>
    <s v="New Joshuatown"/>
    <x v="46"/>
    <s v="USA"/>
    <x v="1"/>
  </r>
  <r>
    <x v="299"/>
    <s v="Stephanie Jacobs"/>
    <n v="48"/>
    <x v="1"/>
    <s v="West Robinmouth"/>
    <x v="44"/>
    <s v="USA"/>
    <x v="1"/>
  </r>
  <r>
    <x v="300"/>
    <s v="Matthew Avery"/>
    <n v="29"/>
    <x v="0"/>
    <s v="Lake Melissashire"/>
    <x v="5"/>
    <s v="USA"/>
    <x v="3"/>
  </r>
  <r>
    <x v="301"/>
    <s v="Ryan Kane"/>
    <n v="50"/>
    <x v="0"/>
    <s v="West Bruceburgh"/>
    <x v="39"/>
    <s v="USA"/>
    <x v="4"/>
  </r>
  <r>
    <x v="302"/>
    <s v="Edward Cole"/>
    <n v="36"/>
    <x v="0"/>
    <s v="Lake Charlotte"/>
    <x v="23"/>
    <s v="USA"/>
    <x v="4"/>
  </r>
  <r>
    <x v="303"/>
    <s v="John Sloan"/>
    <n v="23"/>
    <x v="1"/>
    <s v="East Johntown"/>
    <x v="17"/>
    <s v="USA"/>
    <x v="1"/>
  </r>
  <r>
    <x v="304"/>
    <s v="Miss Alexandria Li Dvm"/>
    <n v="41"/>
    <x v="0"/>
    <s v="Port Jenniferton"/>
    <x v="11"/>
    <s v="USA"/>
    <x v="3"/>
  </r>
  <r>
    <x v="305"/>
    <s v="Roberta Green"/>
    <n v="64"/>
    <x v="0"/>
    <s v="West Joseph"/>
    <x v="14"/>
    <s v="USA"/>
    <x v="1"/>
  </r>
  <r>
    <x v="306"/>
    <s v="Angela Robinson"/>
    <n v="44"/>
    <x v="0"/>
    <s v="New Nicholasstad"/>
    <x v="34"/>
    <s v="USA"/>
    <x v="1"/>
  </r>
  <r>
    <x v="307"/>
    <s v="Brandy Thompson"/>
    <n v="56"/>
    <x v="1"/>
    <s v="West Patriciaview"/>
    <x v="2"/>
    <s v="USA"/>
    <x v="2"/>
  </r>
  <r>
    <x v="308"/>
    <s v="Jennifer Zamora"/>
    <n v="60"/>
    <x v="1"/>
    <s v="Sarahland"/>
    <x v="37"/>
    <s v="USA"/>
    <x v="4"/>
  </r>
  <r>
    <x v="309"/>
    <s v="Stacy Collins"/>
    <n v="41"/>
    <x v="1"/>
    <s v="Randychester"/>
    <x v="4"/>
    <s v="USA"/>
    <x v="2"/>
  </r>
  <r>
    <x v="310"/>
    <s v="Kara Dodson"/>
    <n v="20"/>
    <x v="0"/>
    <s v="Joelside"/>
    <x v="28"/>
    <s v="USA"/>
    <x v="3"/>
  </r>
  <r>
    <x v="311"/>
    <s v="Kevin Larson"/>
    <n v="35"/>
    <x v="0"/>
    <s v="Port Edwardmouth"/>
    <x v="5"/>
    <s v="USA"/>
    <x v="1"/>
  </r>
  <r>
    <x v="312"/>
    <s v="Jason Mullins"/>
    <n v="47"/>
    <x v="1"/>
    <s v="Brianchester"/>
    <x v="17"/>
    <s v="USA"/>
    <x v="3"/>
  </r>
  <r>
    <x v="313"/>
    <s v="Elizabeth Jones"/>
    <n v="62"/>
    <x v="0"/>
    <s v="Brownburgh"/>
    <x v="24"/>
    <s v="USA"/>
    <x v="1"/>
  </r>
  <r>
    <x v="314"/>
    <s v="Elizabeth Johnson"/>
    <n v="53"/>
    <x v="1"/>
    <s v="Anitaland"/>
    <x v="14"/>
    <s v="USA"/>
    <x v="3"/>
  </r>
  <r>
    <x v="315"/>
    <s v="William Rodriguez"/>
    <n v="49"/>
    <x v="0"/>
    <s v="Port Chad"/>
    <x v="48"/>
    <s v="USA"/>
    <x v="3"/>
  </r>
  <r>
    <x v="316"/>
    <s v="Robert House"/>
    <n v="34"/>
    <x v="0"/>
    <s v="Lake James"/>
    <x v="24"/>
    <s v="USA"/>
    <x v="4"/>
  </r>
  <r>
    <x v="317"/>
    <s v="Tiffany Williams"/>
    <n v="64"/>
    <x v="1"/>
    <s v="Richardsport"/>
    <x v="8"/>
    <s v="USA"/>
    <x v="4"/>
  </r>
  <r>
    <x v="318"/>
    <s v="Madison Wright"/>
    <n v="25"/>
    <x v="0"/>
    <s v="Monicaview"/>
    <x v="11"/>
    <s v="USA"/>
    <x v="1"/>
  </r>
  <r>
    <x v="319"/>
    <s v="Casey Simpson"/>
    <n v="54"/>
    <x v="0"/>
    <s v="West Mathewside"/>
    <x v="41"/>
    <s v="USA"/>
    <x v="1"/>
  </r>
  <r>
    <x v="320"/>
    <s v="Jessica Gonzalez"/>
    <n v="34"/>
    <x v="1"/>
    <s v="South Darrenland"/>
    <x v="37"/>
    <s v="USA"/>
    <x v="2"/>
  </r>
  <r>
    <x v="321"/>
    <s v="Darren Burton"/>
    <n v="21"/>
    <x v="1"/>
    <s v="Lake Alice"/>
    <x v="34"/>
    <s v="USA"/>
    <x v="2"/>
  </r>
  <r>
    <x v="322"/>
    <s v="Samuel Arias"/>
    <n v="54"/>
    <x v="0"/>
    <s v="North Nicole"/>
    <x v="49"/>
    <s v="USA"/>
    <x v="2"/>
  </r>
  <r>
    <x v="323"/>
    <s v="Kristy Dunlap"/>
    <n v="64"/>
    <x v="1"/>
    <s v="Whiteport"/>
    <x v="0"/>
    <s v="USA"/>
    <x v="1"/>
  </r>
  <r>
    <x v="324"/>
    <s v="Alex Mann Ii"/>
    <n v="58"/>
    <x v="0"/>
    <s v="South Zacharychester"/>
    <x v="18"/>
    <s v="USA"/>
    <x v="2"/>
  </r>
  <r>
    <x v="325"/>
    <s v="Andrew Smith"/>
    <n v="60"/>
    <x v="0"/>
    <s v="East Matthew"/>
    <x v="43"/>
    <s v="USA"/>
    <x v="2"/>
  </r>
  <r>
    <x v="326"/>
    <s v="Robert King"/>
    <n v="58"/>
    <x v="1"/>
    <s v="Cindyton"/>
    <x v="32"/>
    <s v="USA"/>
    <x v="4"/>
  </r>
  <r>
    <x v="327"/>
    <s v="Reginald Willis"/>
    <n v="62"/>
    <x v="1"/>
    <s v="Kellybury"/>
    <x v="10"/>
    <s v="USA"/>
    <x v="2"/>
  </r>
  <r>
    <x v="328"/>
    <s v="Mario Harvey Jr."/>
    <n v="46"/>
    <x v="0"/>
    <s v="Jessicaport"/>
    <x v="31"/>
    <s v="USA"/>
    <x v="1"/>
  </r>
  <r>
    <x v="329"/>
    <s v="Victor Mcintosh"/>
    <n v="62"/>
    <x v="1"/>
    <s v="Tiffanyshire"/>
    <x v="31"/>
    <s v="USA"/>
    <x v="2"/>
  </r>
  <r>
    <x v="330"/>
    <s v="Pamela Mcguire"/>
    <n v="54"/>
    <x v="0"/>
    <s v="South Jasontown"/>
    <x v="30"/>
    <s v="USA"/>
    <x v="1"/>
  </r>
  <r>
    <x v="331"/>
    <s v="Maria Phillips"/>
    <n v="38"/>
    <x v="1"/>
    <s v="North Kathytown"/>
    <x v="12"/>
    <s v="USA"/>
    <x v="2"/>
  </r>
  <r>
    <x v="332"/>
    <s v="Dr. Lindsay Hanna"/>
    <n v="34"/>
    <x v="1"/>
    <s v="New Paulstad"/>
    <x v="19"/>
    <s v="USA"/>
    <x v="2"/>
  </r>
  <r>
    <x v="333"/>
    <s v="Teresa Johnson"/>
    <n v="64"/>
    <x v="1"/>
    <s v="Johnsonbury"/>
    <x v="15"/>
    <s v="USA"/>
    <x v="4"/>
  </r>
  <r>
    <x v="334"/>
    <s v="Mr. Christopher Sims"/>
    <n v="50"/>
    <x v="1"/>
    <s v="Donaldsontown"/>
    <x v="27"/>
    <s v="USA"/>
    <x v="3"/>
  </r>
  <r>
    <x v="335"/>
    <s v="Jennifer Woods"/>
    <n v="37"/>
    <x v="0"/>
    <s v="West Brendamouth"/>
    <x v="0"/>
    <s v="USA"/>
    <x v="1"/>
  </r>
  <r>
    <x v="336"/>
    <s v="John Jones"/>
    <n v="58"/>
    <x v="1"/>
    <s v="North Michaelborough"/>
    <x v="5"/>
    <s v="USA"/>
    <x v="3"/>
  </r>
  <r>
    <x v="337"/>
    <s v="Carol Lewis"/>
    <n v="40"/>
    <x v="1"/>
    <s v="Ryanport"/>
    <x v="0"/>
    <s v="USA"/>
    <x v="2"/>
  </r>
  <r>
    <x v="338"/>
    <s v="Jasmine Snyder"/>
    <n v="46"/>
    <x v="1"/>
    <s v="Hudsonfort"/>
    <x v="27"/>
    <s v="USA"/>
    <x v="3"/>
  </r>
  <r>
    <x v="339"/>
    <s v="Mrs. Susan Buckley"/>
    <n v="52"/>
    <x v="1"/>
    <s v="Stevensbury"/>
    <x v="23"/>
    <s v="USA"/>
    <x v="1"/>
  </r>
  <r>
    <x v="340"/>
    <s v="Eric Davis"/>
    <n v="27"/>
    <x v="0"/>
    <s v="Johntown"/>
    <x v="38"/>
    <s v="USA"/>
    <x v="2"/>
  </r>
  <r>
    <x v="341"/>
    <s v="Angela Williams"/>
    <n v="56"/>
    <x v="1"/>
    <s v="Lake Alyssaburgh"/>
    <x v="30"/>
    <s v="USA"/>
    <x v="2"/>
  </r>
  <r>
    <x v="342"/>
    <s v="Michelle Cunningham"/>
    <n v="30"/>
    <x v="1"/>
    <s v="Amandaborough"/>
    <x v="27"/>
    <s v="USA"/>
    <x v="2"/>
  </r>
  <r>
    <x v="343"/>
    <s v="Ryan Moore"/>
    <n v="38"/>
    <x v="0"/>
    <s v="Cartershire"/>
    <x v="39"/>
    <s v="USA"/>
    <x v="2"/>
  </r>
  <r>
    <x v="344"/>
    <s v="Evelyn Brown"/>
    <n v="39"/>
    <x v="0"/>
    <s v="West Victoriaborough"/>
    <x v="33"/>
    <s v="USA"/>
    <x v="4"/>
  </r>
  <r>
    <x v="345"/>
    <s v="Daniel Nelson"/>
    <n v="33"/>
    <x v="0"/>
    <s v="North Jonathan"/>
    <x v="18"/>
    <s v="USA"/>
    <x v="2"/>
  </r>
  <r>
    <x v="346"/>
    <s v="John Jordan"/>
    <n v="58"/>
    <x v="1"/>
    <s v="Port Crystalberg"/>
    <x v="34"/>
    <s v="USA"/>
    <x v="1"/>
  </r>
  <r>
    <x v="347"/>
    <s v="Justin Mason Dds"/>
    <n v="39"/>
    <x v="1"/>
    <s v="Peggystad"/>
    <x v="27"/>
    <s v="USA"/>
    <x v="4"/>
  </r>
  <r>
    <x v="348"/>
    <s v="Sherry Cabrera"/>
    <n v="55"/>
    <x v="0"/>
    <s v="Shannonview"/>
    <x v="9"/>
    <s v="USA"/>
    <x v="3"/>
  </r>
  <r>
    <x v="349"/>
    <s v="Heather Valenzuela"/>
    <n v="31"/>
    <x v="0"/>
    <s v="New Angiefurt"/>
    <x v="26"/>
    <s v="USA"/>
    <x v="2"/>
  </r>
  <r>
    <x v="350"/>
    <s v="Charles Miller"/>
    <n v="26"/>
    <x v="0"/>
    <s v="Lake Allisonborough"/>
    <x v="37"/>
    <s v="USA"/>
    <x v="3"/>
  </r>
  <r>
    <x v="351"/>
    <s v="Jeffrey Mccarthy"/>
    <n v="25"/>
    <x v="1"/>
    <s v="North Samuel"/>
    <x v="13"/>
    <s v="USA"/>
    <x v="2"/>
  </r>
  <r>
    <x v="352"/>
    <s v="Michael Greene"/>
    <n v="52"/>
    <x v="1"/>
    <s v="Port Saramouth"/>
    <x v="43"/>
    <s v="USA"/>
    <x v="3"/>
  </r>
  <r>
    <x v="353"/>
    <s v="Laura Green"/>
    <n v="56"/>
    <x v="1"/>
    <s v="Westbury"/>
    <x v="5"/>
    <s v="USA"/>
    <x v="1"/>
  </r>
  <r>
    <x v="354"/>
    <s v="Ryan Torres"/>
    <n v="38"/>
    <x v="0"/>
    <s v="Guerreroport"/>
    <x v="27"/>
    <s v="USA"/>
    <x v="3"/>
  </r>
  <r>
    <x v="355"/>
    <s v="Carlos Flores"/>
    <n v="20"/>
    <x v="0"/>
    <s v="North Johnfurt"/>
    <x v="14"/>
    <s v="USA"/>
    <x v="4"/>
  </r>
  <r>
    <x v="356"/>
    <s v="Steve Hunt"/>
    <n v="54"/>
    <x v="0"/>
    <s v="North Richard"/>
    <x v="39"/>
    <s v="USA"/>
    <x v="2"/>
  </r>
  <r>
    <x v="357"/>
    <s v="Manuel Castillo"/>
    <n v="41"/>
    <x v="0"/>
    <s v="Nealview"/>
    <x v="34"/>
    <s v="USA"/>
    <x v="4"/>
  </r>
  <r>
    <x v="358"/>
    <s v="Ashley Anderson"/>
    <n v="60"/>
    <x v="1"/>
    <s v="West Johnmouth"/>
    <x v="41"/>
    <s v="USA"/>
    <x v="4"/>
  </r>
  <r>
    <x v="359"/>
    <s v="Melanie Lam"/>
    <n v="32"/>
    <x v="0"/>
    <s v="East Michaelton"/>
    <x v="11"/>
    <s v="USA"/>
    <x v="3"/>
  </r>
  <r>
    <x v="360"/>
    <s v="Denise Tate"/>
    <n v="34"/>
    <x v="0"/>
    <s v="Andersonside"/>
    <x v="40"/>
    <s v="USA"/>
    <x v="1"/>
  </r>
  <r>
    <x v="361"/>
    <s v="Natalie Johnson"/>
    <n v="64"/>
    <x v="0"/>
    <s v="New Jessechester"/>
    <x v="36"/>
    <s v="USA"/>
    <x v="1"/>
  </r>
  <r>
    <x v="362"/>
    <s v="Joshua Smith Dvm"/>
    <n v="60"/>
    <x v="0"/>
    <s v="Melvinton"/>
    <x v="26"/>
    <s v="USA"/>
    <x v="4"/>
  </r>
  <r>
    <x v="363"/>
    <s v="Elizabeth Smith"/>
    <n v="23"/>
    <x v="0"/>
    <s v="Murphytown"/>
    <x v="3"/>
    <s v="USA"/>
    <x v="2"/>
  </r>
  <r>
    <x v="364"/>
    <s v="Chloe Aguilar"/>
    <n v="58"/>
    <x v="0"/>
    <s v="Lake Johnside"/>
    <x v="23"/>
    <s v="USA"/>
    <x v="2"/>
  </r>
  <r>
    <x v="365"/>
    <s v="Brandon Mcbride"/>
    <n v="63"/>
    <x v="1"/>
    <s v="Kellyside"/>
    <x v="26"/>
    <s v="USA"/>
    <x v="1"/>
  </r>
  <r>
    <x v="366"/>
    <s v="Mallory Allen"/>
    <n v="40"/>
    <x v="1"/>
    <s v="North Theresa"/>
    <x v="2"/>
    <s v="USA"/>
    <x v="1"/>
  </r>
  <r>
    <x v="367"/>
    <s v="Melinda Johnson"/>
    <n v="51"/>
    <x v="0"/>
    <s v="Kaufmanfurt"/>
    <x v="3"/>
    <s v="USA"/>
    <x v="2"/>
  </r>
  <r>
    <x v="368"/>
    <s v="Miranda King"/>
    <n v="34"/>
    <x v="1"/>
    <s v="West Mathew"/>
    <x v="10"/>
    <s v="USA"/>
    <x v="1"/>
  </r>
  <r>
    <x v="369"/>
    <s v="Gregory Allen"/>
    <n v="20"/>
    <x v="1"/>
    <s v="West Bruce"/>
    <x v="28"/>
    <s v="USA"/>
    <x v="1"/>
  </r>
  <r>
    <x v="370"/>
    <s v="James Holloway Jr."/>
    <n v="45"/>
    <x v="0"/>
    <s v="Millston"/>
    <x v="36"/>
    <s v="USA"/>
    <x v="3"/>
  </r>
  <r>
    <x v="371"/>
    <s v="Michael Garner"/>
    <n v="21"/>
    <x v="1"/>
    <s v="Port Crystal"/>
    <x v="8"/>
    <s v="USA"/>
    <x v="1"/>
  </r>
  <r>
    <x v="372"/>
    <s v="Jacqueline Anthony"/>
    <n v="28"/>
    <x v="0"/>
    <s v="Vincentside"/>
    <x v="3"/>
    <s v="USA"/>
    <x v="2"/>
  </r>
  <r>
    <x v="373"/>
    <s v="James Orozco"/>
    <n v="37"/>
    <x v="1"/>
    <s v="Simpsonfort"/>
    <x v="46"/>
    <s v="USA"/>
    <x v="4"/>
  </r>
  <r>
    <x v="374"/>
    <s v="Emma Wilson"/>
    <n v="60"/>
    <x v="0"/>
    <s v="Andersonburgh"/>
    <x v="19"/>
    <s v="USA"/>
    <x v="1"/>
  </r>
  <r>
    <x v="375"/>
    <s v="Joshua Bell"/>
    <n v="26"/>
    <x v="0"/>
    <s v="Port Richardshire"/>
    <x v="31"/>
    <s v="USA"/>
    <x v="1"/>
  </r>
  <r>
    <x v="376"/>
    <s v="Michele Burke"/>
    <n v="30"/>
    <x v="0"/>
    <s v="Chambersberg"/>
    <x v="27"/>
    <s v="USA"/>
    <x v="2"/>
  </r>
  <r>
    <x v="377"/>
    <s v="Charles Conley"/>
    <n v="39"/>
    <x v="1"/>
    <s v="Nathanshire"/>
    <x v="46"/>
    <s v="USA"/>
    <x v="4"/>
  </r>
  <r>
    <x v="378"/>
    <s v="Frank Stewart"/>
    <n v="44"/>
    <x v="1"/>
    <s v="Fischerborough"/>
    <x v="17"/>
    <s v="USA"/>
    <x v="2"/>
  </r>
  <r>
    <x v="379"/>
    <s v="Tanya Lopez"/>
    <n v="34"/>
    <x v="1"/>
    <s v="West Jeffreyburgh"/>
    <x v="37"/>
    <s v="USA"/>
    <x v="4"/>
  </r>
  <r>
    <x v="380"/>
    <s v="Shelley Ponce"/>
    <n v="23"/>
    <x v="0"/>
    <s v="South Cassandrachester"/>
    <x v="32"/>
    <s v="USA"/>
    <x v="4"/>
  </r>
  <r>
    <x v="381"/>
    <s v="Erika Padilla"/>
    <n v="50"/>
    <x v="0"/>
    <s v="Andrewsland"/>
    <x v="2"/>
    <s v="USA"/>
    <x v="3"/>
  </r>
  <r>
    <x v="382"/>
    <s v="Martha Brown"/>
    <n v="20"/>
    <x v="1"/>
    <s v="Novakstad"/>
    <x v="4"/>
    <s v="USA"/>
    <x v="4"/>
  </r>
  <r>
    <x v="383"/>
    <s v="Kristine Higgins"/>
    <n v="27"/>
    <x v="1"/>
    <s v="Jennifertown"/>
    <x v="42"/>
    <s v="USA"/>
    <x v="3"/>
  </r>
  <r>
    <x v="384"/>
    <s v="Andrew Mason"/>
    <n v="52"/>
    <x v="1"/>
    <s v="North Michael"/>
    <x v="37"/>
    <s v="USA"/>
    <x v="2"/>
  </r>
  <r>
    <x v="385"/>
    <s v="Tammy Brennan"/>
    <n v="60"/>
    <x v="0"/>
    <s v="Lake Brandontown"/>
    <x v="42"/>
    <s v="USA"/>
    <x v="4"/>
  </r>
  <r>
    <x v="386"/>
    <s v="Melanie Mitchell"/>
    <n v="18"/>
    <x v="1"/>
    <s v="West Laura"/>
    <x v="24"/>
    <s v="USA"/>
    <x v="2"/>
  </r>
  <r>
    <x v="387"/>
    <s v="Timothy Gardner"/>
    <n v="28"/>
    <x v="1"/>
    <s v="New Dawn"/>
    <x v="16"/>
    <s v="USA"/>
    <x v="3"/>
  </r>
  <r>
    <x v="388"/>
    <s v="Timothy Valenzuela"/>
    <n v="53"/>
    <x v="0"/>
    <s v="Stevensshire"/>
    <x v="21"/>
    <s v="USA"/>
    <x v="1"/>
  </r>
  <r>
    <x v="389"/>
    <s v="Cynthia Lopez"/>
    <n v="50"/>
    <x v="0"/>
    <s v="Joseland"/>
    <x v="13"/>
    <s v="USA"/>
    <x v="1"/>
  </r>
  <r>
    <x v="390"/>
    <s v="Daniel Bell"/>
    <n v="56"/>
    <x v="0"/>
    <s v="Deniseberg"/>
    <x v="40"/>
    <s v="USA"/>
    <x v="3"/>
  </r>
  <r>
    <x v="391"/>
    <s v="Heidi Tyler"/>
    <n v="40"/>
    <x v="1"/>
    <s v="Dawnstad"/>
    <x v="5"/>
    <s v="USA"/>
    <x v="2"/>
  </r>
  <r>
    <x v="392"/>
    <s v="Jacqueline Payne"/>
    <n v="46"/>
    <x v="0"/>
    <s v="Gutierrezstad"/>
    <x v="21"/>
    <s v="USA"/>
    <x v="4"/>
  </r>
  <r>
    <x v="393"/>
    <s v="Michael Mcneil"/>
    <n v="46"/>
    <x v="0"/>
    <s v="Stewartchester"/>
    <x v="22"/>
    <s v="USA"/>
    <x v="2"/>
  </r>
  <r>
    <x v="394"/>
    <s v="Alejandro Evans"/>
    <n v="43"/>
    <x v="1"/>
    <s v="Cannonberg"/>
    <x v="27"/>
    <s v="USA"/>
    <x v="2"/>
  </r>
  <r>
    <x v="395"/>
    <s v="Brandon Mcguire"/>
    <n v="50"/>
    <x v="0"/>
    <s v="Lake Morganland"/>
    <x v="11"/>
    <s v="USA"/>
    <x v="4"/>
  </r>
  <r>
    <x v="396"/>
    <s v="Alexander Byrd"/>
    <n v="25"/>
    <x v="1"/>
    <s v="Parkerview"/>
    <x v="10"/>
    <s v="USA"/>
    <x v="3"/>
  </r>
  <r>
    <x v="397"/>
    <s v="Charles Norman Phd"/>
    <n v="62"/>
    <x v="1"/>
    <s v="East Jennifer"/>
    <x v="11"/>
    <s v="USA"/>
    <x v="1"/>
  </r>
  <r>
    <x v="398"/>
    <s v="Jennifer Johnson"/>
    <n v="54"/>
    <x v="0"/>
    <s v="Cheyenneborough"/>
    <x v="8"/>
    <s v="USA"/>
    <x v="2"/>
  </r>
  <r>
    <x v="399"/>
    <s v="John Donaldson"/>
    <n v="27"/>
    <x v="0"/>
    <s v="New Edward"/>
    <x v="46"/>
    <s v="USA"/>
    <x v="2"/>
  </r>
  <r>
    <x v="400"/>
    <s v="Mark Rogers"/>
    <n v="57"/>
    <x v="1"/>
    <s v="Bookertown"/>
    <x v="18"/>
    <s v="USA"/>
    <x v="1"/>
  </r>
  <r>
    <x v="401"/>
    <s v="Terry Moses"/>
    <n v="51"/>
    <x v="1"/>
    <s v="Leahmouth"/>
    <x v="29"/>
    <s v="USA"/>
    <x v="1"/>
  </r>
  <r>
    <x v="402"/>
    <s v="Cassandra Perez"/>
    <n v="31"/>
    <x v="0"/>
    <s v="Brandonville"/>
    <x v="41"/>
    <s v="USA"/>
    <x v="2"/>
  </r>
  <r>
    <x v="403"/>
    <s v="Justin Ingram"/>
    <n v="34"/>
    <x v="0"/>
    <s v="Lake Lisaland"/>
    <x v="44"/>
    <s v="USA"/>
    <x v="2"/>
  </r>
  <r>
    <x v="404"/>
    <s v="David Ross"/>
    <n v="22"/>
    <x v="1"/>
    <s v="South Angela"/>
    <x v="40"/>
    <s v="USA"/>
    <x v="3"/>
  </r>
  <r>
    <x v="405"/>
    <s v="Eric Wolfe"/>
    <n v="18"/>
    <x v="1"/>
    <s v="Garciaview"/>
    <x v="44"/>
    <s v="USA"/>
    <x v="4"/>
  </r>
  <r>
    <x v="406"/>
    <s v="David Lozano"/>
    <n v="23"/>
    <x v="1"/>
    <s v="North Michaelfurt"/>
    <x v="43"/>
    <s v="USA"/>
    <x v="4"/>
  </r>
  <r>
    <x v="407"/>
    <s v="Joseph Mendoza"/>
    <n v="33"/>
    <x v="0"/>
    <s v="Ashleymouth"/>
    <x v="24"/>
    <s v="USA"/>
    <x v="4"/>
  </r>
  <r>
    <x v="408"/>
    <s v="Isabel Foster"/>
    <n v="36"/>
    <x v="0"/>
    <s v="Port Joshuaville"/>
    <x v="16"/>
    <s v="USA"/>
    <x v="4"/>
  </r>
  <r>
    <x v="409"/>
    <s v="Sarah Smith"/>
    <n v="55"/>
    <x v="0"/>
    <s v="Kathleenport"/>
    <x v="49"/>
    <s v="USA"/>
    <x v="4"/>
  </r>
  <r>
    <x v="410"/>
    <s v="Jackie Thompson"/>
    <n v="48"/>
    <x v="1"/>
    <s v="South Edwin"/>
    <x v="16"/>
    <s v="USA"/>
    <x v="2"/>
  </r>
  <r>
    <x v="411"/>
    <s v="Katrina Perez"/>
    <n v="63"/>
    <x v="0"/>
    <s v="West Rebecca"/>
    <x v="3"/>
    <s v="USA"/>
    <x v="3"/>
  </r>
  <r>
    <x v="412"/>
    <s v="Shane Brown"/>
    <n v="23"/>
    <x v="1"/>
    <s v="East Andrea"/>
    <x v="25"/>
    <s v="USA"/>
    <x v="4"/>
  </r>
  <r>
    <x v="413"/>
    <s v="Megan Ryan"/>
    <n v="59"/>
    <x v="1"/>
    <s v="Andrewsfurt"/>
    <x v="20"/>
    <s v="USA"/>
    <x v="2"/>
  </r>
  <r>
    <x v="414"/>
    <s v="Melissa Valentine"/>
    <n v="35"/>
    <x v="1"/>
    <s v="East Patriciafort"/>
    <x v="21"/>
    <s v="USA"/>
    <x v="4"/>
  </r>
  <r>
    <x v="415"/>
    <s v="Tyler Cook"/>
    <n v="26"/>
    <x v="1"/>
    <s v="Kramerview"/>
    <x v="26"/>
    <s v="USA"/>
    <x v="3"/>
  </r>
  <r>
    <x v="416"/>
    <s v="Jennifer Myers"/>
    <n v="46"/>
    <x v="0"/>
    <s v="Marthaborough"/>
    <x v="43"/>
    <s v="USA"/>
    <x v="1"/>
  </r>
  <r>
    <x v="417"/>
    <s v="Karen King"/>
    <n v="64"/>
    <x v="1"/>
    <s v="Kimburgh"/>
    <x v="0"/>
    <s v="USA"/>
    <x v="2"/>
  </r>
  <r>
    <x v="418"/>
    <s v="Luke Parks"/>
    <n v="60"/>
    <x v="1"/>
    <s v="West Mario"/>
    <x v="8"/>
    <s v="USA"/>
    <x v="3"/>
  </r>
  <r>
    <x v="419"/>
    <s v="Monica Miller"/>
    <n v="33"/>
    <x v="0"/>
    <s v="Lake David"/>
    <x v="41"/>
    <s v="USA"/>
    <x v="4"/>
  </r>
  <r>
    <x v="420"/>
    <s v="Dr. Tamara White Md"/>
    <n v="60"/>
    <x v="0"/>
    <s v="New Benjamin"/>
    <x v="0"/>
    <s v="USA"/>
    <x v="2"/>
  </r>
  <r>
    <x v="421"/>
    <s v="Holly Robinson"/>
    <n v="45"/>
    <x v="1"/>
    <s v="East Amy"/>
    <x v="14"/>
    <s v="USA"/>
    <x v="1"/>
  </r>
  <r>
    <x v="422"/>
    <s v="Brittany Edwards Dds"/>
    <n v="42"/>
    <x v="1"/>
    <s v="Aliciahaven"/>
    <x v="11"/>
    <s v="USA"/>
    <x v="1"/>
  </r>
  <r>
    <x v="423"/>
    <s v="Rebecca Baker"/>
    <n v="35"/>
    <x v="0"/>
    <s v="New Katherine"/>
    <x v="11"/>
    <s v="USA"/>
    <x v="3"/>
  </r>
  <r>
    <x v="424"/>
    <s v="Edwin Barnes"/>
    <n v="53"/>
    <x v="0"/>
    <s v="Lake Alexandra"/>
    <x v="0"/>
    <s v="USA"/>
    <x v="2"/>
  </r>
  <r>
    <x v="425"/>
    <s v="Bryce Hawkins"/>
    <n v="40"/>
    <x v="0"/>
    <s v="Lake Monique"/>
    <x v="22"/>
    <s v="USA"/>
    <x v="2"/>
  </r>
  <r>
    <x v="426"/>
    <s v="Jeanette Nichols"/>
    <n v="28"/>
    <x v="0"/>
    <s v="Aguilarland"/>
    <x v="0"/>
    <s v="USA"/>
    <x v="1"/>
  </r>
  <r>
    <x v="427"/>
    <s v="Jose Stewart"/>
    <n v="18"/>
    <x v="1"/>
    <s v="South Robert"/>
    <x v="46"/>
    <s v="USA"/>
    <x v="4"/>
  </r>
  <r>
    <x v="428"/>
    <s v="Samuel Mullins"/>
    <n v="27"/>
    <x v="1"/>
    <s v="Hartmouth"/>
    <x v="44"/>
    <s v="USA"/>
    <x v="2"/>
  </r>
  <r>
    <x v="429"/>
    <s v="Sean Vang"/>
    <n v="43"/>
    <x v="0"/>
    <s v="Davidchester"/>
    <x v="20"/>
    <s v="USA"/>
    <x v="1"/>
  </r>
  <r>
    <x v="430"/>
    <s v="Kimberly Roberts"/>
    <n v="36"/>
    <x v="1"/>
    <s v="Josephchester"/>
    <x v="16"/>
    <s v="USA"/>
    <x v="4"/>
  </r>
  <r>
    <x v="431"/>
    <s v="John Smith"/>
    <n v="27"/>
    <x v="0"/>
    <s v="South Andrewport"/>
    <x v="4"/>
    <s v="USA"/>
    <x v="1"/>
  </r>
  <r>
    <x v="432"/>
    <s v="Summer Weiss"/>
    <n v="37"/>
    <x v="0"/>
    <s v="Phyllisport"/>
    <x v="16"/>
    <s v="USA"/>
    <x v="2"/>
  </r>
  <r>
    <x v="433"/>
    <s v="Thomas Moore"/>
    <n v="51"/>
    <x v="1"/>
    <s v="Williamsberg"/>
    <x v="10"/>
    <s v="USA"/>
    <x v="3"/>
  </r>
  <r>
    <x v="434"/>
    <s v="Monique Castro"/>
    <n v="48"/>
    <x v="1"/>
    <s v="New Sarah"/>
    <x v="36"/>
    <s v="USA"/>
    <x v="4"/>
  </r>
  <r>
    <x v="435"/>
    <s v="Lindsay Beasley"/>
    <n v="37"/>
    <x v="1"/>
    <s v="Wesleyhaven"/>
    <x v="20"/>
    <s v="USA"/>
    <x v="3"/>
  </r>
  <r>
    <x v="436"/>
    <s v="Sharon Simpson"/>
    <n v="61"/>
    <x v="0"/>
    <s v="South Michellebury"/>
    <x v="6"/>
    <s v="USA"/>
    <x v="4"/>
  </r>
  <r>
    <x v="437"/>
    <s v="Melinda Rivera"/>
    <n v="47"/>
    <x v="1"/>
    <s v="East Davidmouth"/>
    <x v="8"/>
    <s v="USA"/>
    <x v="1"/>
  </r>
  <r>
    <x v="438"/>
    <s v="Monica Flynn"/>
    <n v="59"/>
    <x v="1"/>
    <s v="Amberburgh"/>
    <x v="34"/>
    <s v="USA"/>
    <x v="1"/>
  </r>
  <r>
    <x v="439"/>
    <s v="John Compton"/>
    <n v="53"/>
    <x v="0"/>
    <s v="North Daniel"/>
    <x v="25"/>
    <s v="USA"/>
    <x v="3"/>
  </r>
  <r>
    <x v="440"/>
    <s v="Tammy Trevino"/>
    <n v="60"/>
    <x v="0"/>
    <s v="Justinberg"/>
    <x v="1"/>
    <s v="USA"/>
    <x v="3"/>
  </r>
  <r>
    <x v="441"/>
    <s v="Dalton Walters"/>
    <n v="31"/>
    <x v="0"/>
    <s v="Jonesstad"/>
    <x v="43"/>
    <s v="USA"/>
    <x v="3"/>
  </r>
  <r>
    <x v="442"/>
    <s v="Kelli Smith"/>
    <n v="42"/>
    <x v="1"/>
    <s v="North Maryfort"/>
    <x v="5"/>
    <s v="USA"/>
    <x v="2"/>
  </r>
  <r>
    <x v="443"/>
    <s v="Adam Castro"/>
    <n v="51"/>
    <x v="0"/>
    <s v="New Donnabury"/>
    <x v="45"/>
    <s v="USA"/>
    <x v="3"/>
  </r>
  <r>
    <x v="444"/>
    <s v="Cheryl Carr"/>
    <n v="19"/>
    <x v="0"/>
    <s v="Jessicaland"/>
    <x v="49"/>
    <s v="USA"/>
    <x v="4"/>
  </r>
  <r>
    <x v="445"/>
    <s v="Gene Lee"/>
    <n v="41"/>
    <x v="1"/>
    <s v="Mcfarlandmouth"/>
    <x v="39"/>
    <s v="USA"/>
    <x v="1"/>
  </r>
  <r>
    <x v="446"/>
    <s v="Shannon Turner"/>
    <n v="35"/>
    <x v="0"/>
    <s v="West Jorge"/>
    <x v="18"/>
    <s v="USA"/>
    <x v="3"/>
  </r>
  <r>
    <x v="447"/>
    <s v="Monica Wright"/>
    <n v="45"/>
    <x v="0"/>
    <s v="Paulside"/>
    <x v="0"/>
    <s v="USA"/>
    <x v="4"/>
  </r>
  <r>
    <x v="448"/>
    <s v="Eric Holmes"/>
    <n v="64"/>
    <x v="1"/>
    <s v="Smithville"/>
    <x v="49"/>
    <s v="USA"/>
    <x v="2"/>
  </r>
  <r>
    <x v="449"/>
    <s v="William Cortez"/>
    <n v="29"/>
    <x v="0"/>
    <s v="Port Hannahport"/>
    <x v="3"/>
    <s v="USA"/>
    <x v="2"/>
  </r>
  <r>
    <x v="450"/>
    <s v="Shane Mills"/>
    <n v="59"/>
    <x v="0"/>
    <s v="Lake Meganstad"/>
    <x v="13"/>
    <s v="USA"/>
    <x v="2"/>
  </r>
  <r>
    <x v="451"/>
    <s v="Ashley Roberts"/>
    <n v="46"/>
    <x v="0"/>
    <s v="Josephmouth"/>
    <x v="33"/>
    <s v="USA"/>
    <x v="4"/>
  </r>
  <r>
    <x v="452"/>
    <s v="Jeffery Wolf"/>
    <n v="60"/>
    <x v="1"/>
    <s v="New Laura"/>
    <x v="41"/>
    <s v="USA"/>
    <x v="2"/>
  </r>
  <r>
    <x v="453"/>
    <s v="April Phillips"/>
    <n v="62"/>
    <x v="1"/>
    <s v="Lake Carolyn"/>
    <x v="19"/>
    <s v="USA"/>
    <x v="1"/>
  </r>
  <r>
    <x v="454"/>
    <s v="John Berg"/>
    <n v="60"/>
    <x v="0"/>
    <s v="Johnsonville"/>
    <x v="18"/>
    <s v="USA"/>
    <x v="4"/>
  </r>
  <r>
    <x v="455"/>
    <s v="Tyler Weber"/>
    <n v="54"/>
    <x v="0"/>
    <s v="East Yvette"/>
    <x v="30"/>
    <s v="USA"/>
    <x v="4"/>
  </r>
  <r>
    <x v="456"/>
    <s v="Julie Powell"/>
    <n v="59"/>
    <x v="1"/>
    <s v="South Barbara"/>
    <x v="40"/>
    <s v="USA"/>
    <x v="4"/>
  </r>
  <r>
    <x v="457"/>
    <s v="Christina Robertson"/>
    <n v="59"/>
    <x v="0"/>
    <s v="Hubbardborough"/>
    <x v="47"/>
    <s v="USA"/>
    <x v="1"/>
  </r>
  <r>
    <x v="458"/>
    <s v="Kelly Garrett"/>
    <n v="62"/>
    <x v="1"/>
    <s v="Port Taylorberg"/>
    <x v="9"/>
    <s v="USA"/>
    <x v="3"/>
  </r>
  <r>
    <x v="459"/>
    <s v="John Perez"/>
    <n v="29"/>
    <x v="1"/>
    <s v="Brandontown"/>
    <x v="42"/>
    <s v="USA"/>
    <x v="4"/>
  </r>
  <r>
    <x v="460"/>
    <s v="Justin Johnson"/>
    <n v="35"/>
    <x v="0"/>
    <s v="Hughesview"/>
    <x v="37"/>
    <s v="USA"/>
    <x v="4"/>
  </r>
  <r>
    <x v="461"/>
    <s v="Paul Cox"/>
    <n v="60"/>
    <x v="1"/>
    <s v="East Julie"/>
    <x v="11"/>
    <s v="USA"/>
    <x v="3"/>
  </r>
  <r>
    <x v="462"/>
    <s v="Beth Martin"/>
    <n v="34"/>
    <x v="1"/>
    <s v="Burkefurt"/>
    <x v="7"/>
    <s v="USA"/>
    <x v="3"/>
  </r>
  <r>
    <x v="463"/>
    <s v="Samantha Lee"/>
    <n v="36"/>
    <x v="1"/>
    <s v="Port Anthony"/>
    <x v="27"/>
    <s v="USA"/>
    <x v="2"/>
  </r>
  <r>
    <x v="464"/>
    <s v="David Pierce"/>
    <n v="45"/>
    <x v="1"/>
    <s v="Grayland"/>
    <x v="14"/>
    <s v="USA"/>
    <x v="1"/>
  </r>
  <r>
    <x v="465"/>
    <s v="Ronald Ross"/>
    <n v="28"/>
    <x v="1"/>
    <s v="Hartmanside"/>
    <x v="0"/>
    <s v="USA"/>
    <x v="3"/>
  </r>
  <r>
    <x v="466"/>
    <s v="Cynthia Parrish"/>
    <n v="18"/>
    <x v="0"/>
    <s v="Espinozaberg"/>
    <x v="31"/>
    <s v="USA"/>
    <x v="3"/>
  </r>
  <r>
    <x v="467"/>
    <s v="Michael Foley"/>
    <n v="63"/>
    <x v="1"/>
    <s v="Oneillfurt"/>
    <x v="28"/>
    <s v="USA"/>
    <x v="4"/>
  </r>
  <r>
    <x v="468"/>
    <s v="Gregory Curtis"/>
    <n v="45"/>
    <x v="0"/>
    <s v="Bergermouth"/>
    <x v="28"/>
    <s v="USA"/>
    <x v="2"/>
  </r>
  <r>
    <x v="469"/>
    <s v="James Foster"/>
    <n v="19"/>
    <x v="0"/>
    <s v="East Audrey"/>
    <x v="22"/>
    <s v="USA"/>
    <x v="4"/>
  </r>
  <r>
    <x v="470"/>
    <s v="Manuel Fisher"/>
    <n v="21"/>
    <x v="1"/>
    <s v="Kanebury"/>
    <x v="8"/>
    <s v="USA"/>
    <x v="4"/>
  </r>
  <r>
    <x v="471"/>
    <s v="Debra Mccullough"/>
    <n v="42"/>
    <x v="0"/>
    <s v="Mcdanielfurt"/>
    <x v="12"/>
    <s v="USA"/>
    <x v="1"/>
  </r>
  <r>
    <x v="472"/>
    <s v="Philip Mendoza"/>
    <n v="42"/>
    <x v="0"/>
    <s v="Tylermouth"/>
    <x v="48"/>
    <s v="USA"/>
    <x v="3"/>
  </r>
  <r>
    <x v="473"/>
    <s v="Laura Mathews"/>
    <n v="53"/>
    <x v="0"/>
    <s v="Chambersfurt"/>
    <x v="43"/>
    <s v="USA"/>
    <x v="2"/>
  </r>
  <r>
    <x v="474"/>
    <s v="Joshua Howard"/>
    <n v="32"/>
    <x v="1"/>
    <s v="East Christopherhaven"/>
    <x v="6"/>
    <s v="USA"/>
    <x v="1"/>
  </r>
  <r>
    <x v="475"/>
    <s v="Barbara Berry"/>
    <n v="18"/>
    <x v="1"/>
    <s v="Lake Michael"/>
    <x v="28"/>
    <s v="USA"/>
    <x v="1"/>
  </r>
  <r>
    <x v="476"/>
    <s v="Elizabeth Foster"/>
    <n v="33"/>
    <x v="1"/>
    <s v="Anthonymouth"/>
    <x v="18"/>
    <s v="USA"/>
    <x v="4"/>
  </r>
  <r>
    <x v="477"/>
    <s v="Andrea Harris"/>
    <n v="41"/>
    <x v="1"/>
    <s v="West Kelseyberg"/>
    <x v="11"/>
    <s v="USA"/>
    <x v="1"/>
  </r>
  <r>
    <x v="478"/>
    <s v="Earl Smith Dds"/>
    <n v="59"/>
    <x v="0"/>
    <s v="West Sarah"/>
    <x v="6"/>
    <s v="USA"/>
    <x v="4"/>
  </r>
  <r>
    <x v="479"/>
    <s v="Dylan Gutierrez"/>
    <n v="40"/>
    <x v="0"/>
    <s v="New Jamesview"/>
    <x v="7"/>
    <s v="USA"/>
    <x v="2"/>
  </r>
  <r>
    <x v="480"/>
    <s v="Jordan Medina"/>
    <n v="33"/>
    <x v="0"/>
    <s v="Robinchester"/>
    <x v="35"/>
    <s v="USA"/>
    <x v="2"/>
  </r>
  <r>
    <x v="481"/>
    <s v="Bryan Tran"/>
    <n v="21"/>
    <x v="0"/>
    <s v="Kelseybury"/>
    <x v="15"/>
    <s v="USA"/>
    <x v="4"/>
  </r>
  <r>
    <x v="482"/>
    <s v="Sheri Joyce"/>
    <n v="26"/>
    <x v="0"/>
    <s v="West Tylerfort"/>
    <x v="47"/>
    <s v="USA"/>
    <x v="1"/>
  </r>
  <r>
    <x v="483"/>
    <s v="Sarah Smith"/>
    <n v="48"/>
    <x v="0"/>
    <s v="East Rodney"/>
    <x v="29"/>
    <s v="USA"/>
    <x v="4"/>
  </r>
  <r>
    <x v="484"/>
    <s v="Jessica Castro"/>
    <n v="32"/>
    <x v="0"/>
    <s v="West Markton"/>
    <x v="48"/>
    <s v="USA"/>
    <x v="2"/>
  </r>
  <r>
    <x v="485"/>
    <s v="Sara Ingram"/>
    <n v="46"/>
    <x v="1"/>
    <s v="East Dillonview"/>
    <x v="39"/>
    <s v="USA"/>
    <x v="2"/>
  </r>
  <r>
    <x v="486"/>
    <s v="Eric Lee"/>
    <n v="22"/>
    <x v="1"/>
    <s v="Lake April"/>
    <x v="28"/>
    <s v="USA"/>
    <x v="2"/>
  </r>
  <r>
    <x v="487"/>
    <s v="Amanda Medina"/>
    <n v="36"/>
    <x v="1"/>
    <s v="East Patriciastad"/>
    <x v="22"/>
    <s v="USA"/>
    <x v="1"/>
  </r>
  <r>
    <x v="488"/>
    <s v="Zachary Andrade"/>
    <n v="23"/>
    <x v="1"/>
    <s v="South Davidport"/>
    <x v="4"/>
    <s v="USA"/>
    <x v="1"/>
  </r>
  <r>
    <x v="489"/>
    <s v="Melinda Thomas"/>
    <n v="42"/>
    <x v="1"/>
    <s v="Lake Elizabethside"/>
    <x v="36"/>
    <s v="USA"/>
    <x v="3"/>
  </r>
  <r>
    <x v="490"/>
    <s v="Scott Harris"/>
    <n v="23"/>
    <x v="0"/>
    <s v="North Nataliemouth"/>
    <x v="24"/>
    <s v="USA"/>
    <x v="1"/>
  </r>
  <r>
    <x v="491"/>
    <s v="Kaitlin Brown"/>
    <n v="52"/>
    <x v="1"/>
    <s v="Kellyberg"/>
    <x v="6"/>
    <s v="USA"/>
    <x v="4"/>
  </r>
  <r>
    <x v="492"/>
    <s v="Darrell Miller"/>
    <n v="59"/>
    <x v="1"/>
    <s v="Port Carol"/>
    <x v="35"/>
    <s v="USA"/>
    <x v="1"/>
  </r>
  <r>
    <x v="493"/>
    <s v="Amanda Powell"/>
    <n v="28"/>
    <x v="0"/>
    <s v="South William"/>
    <x v="2"/>
    <s v="USA"/>
    <x v="3"/>
  </r>
  <r>
    <x v="494"/>
    <s v="Justin Lopez"/>
    <n v="21"/>
    <x v="0"/>
    <s v="Port Cheryl"/>
    <x v="45"/>
    <s v="USA"/>
    <x v="4"/>
  </r>
  <r>
    <x v="495"/>
    <s v="James Berger"/>
    <n v="23"/>
    <x v="1"/>
    <s v="Bryanmouth"/>
    <x v="17"/>
    <s v="USA"/>
    <x v="2"/>
  </r>
  <r>
    <x v="496"/>
    <s v="Christopher Ford"/>
    <n v="56"/>
    <x v="0"/>
    <s v="North Seanfurt"/>
    <x v="3"/>
    <s v="USA"/>
    <x v="2"/>
  </r>
  <r>
    <x v="497"/>
    <s v="Sarah Marsh"/>
    <n v="47"/>
    <x v="1"/>
    <s v="Port William"/>
    <x v="10"/>
    <s v="USA"/>
    <x v="4"/>
  </r>
  <r>
    <x v="498"/>
    <s v="Traci Gonzalez"/>
    <n v="35"/>
    <x v="0"/>
    <s v="Snyderfurt"/>
    <x v="33"/>
    <s v="USA"/>
    <x v="3"/>
  </r>
  <r>
    <x v="499"/>
    <s v="Philip Pennington"/>
    <n v="27"/>
    <x v="1"/>
    <s v="East Valerieview"/>
    <x v="5"/>
    <s v="USA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ALE0"/>
    <x v="0"/>
    <x v="0"/>
    <s v="PROD97"/>
    <s v="STORE3"/>
    <n v="1"/>
    <n v="218.04"/>
    <n v="0.09"/>
    <s v="Credit Card"/>
    <n v="198.41640000000001"/>
    <n v="198.41639999999998"/>
    <s v="Sarah Smith"/>
    <x v="0"/>
    <x v="0"/>
    <x v="0"/>
    <s v="Wyoming"/>
    <s v="USA"/>
    <x v="0"/>
    <x v="0"/>
    <x v="0"/>
    <s v="Team Sports"/>
    <x v="0"/>
    <n v="245.98"/>
    <n v="471"/>
    <s v="Johnson-Wright"/>
    <s v="North"/>
    <s v="Hoodberg"/>
    <s v="Outlet"/>
  </r>
  <r>
    <s v="SALE1"/>
    <x v="1"/>
    <x v="1"/>
    <s v="PROD74"/>
    <s v="STORE17"/>
    <n v="3"/>
    <n v="104.47"/>
    <n v="0.27"/>
    <s v="PayPal"/>
    <n v="228.7893"/>
    <n v="228.78929999999997"/>
    <s v="Michael Foley"/>
    <x v="1"/>
    <x v="1"/>
    <x v="1"/>
    <s v="Vermont"/>
    <s v="USA"/>
    <x v="0"/>
    <x v="1"/>
    <x v="1"/>
    <s v="Audio"/>
    <x v="1"/>
    <n v="403.71"/>
    <n v="159"/>
    <s v="Holloway Ltd"/>
    <s v="North"/>
    <s v="Bensonhaven"/>
    <s v="Flagship"/>
  </r>
  <r>
    <s v="SALE2"/>
    <x v="2"/>
    <x v="2"/>
    <s v="PROD49"/>
    <s v="STORE8"/>
    <n v="4"/>
    <n v="914.05"/>
    <n v="0.25"/>
    <s v="Credit Card"/>
    <n v="2742.15"/>
    <n v="2742.1499999999996"/>
    <s v="Christopher Sutton"/>
    <x v="2"/>
    <x v="1"/>
    <x v="2"/>
    <s v="Pennsylvania"/>
    <s v="USA"/>
    <x v="0"/>
    <x v="2"/>
    <x v="2"/>
    <s v="Fragrance"/>
    <x v="2"/>
    <n v="43.29"/>
    <n v="267"/>
    <s v="Bean, Jones and Park"/>
    <s v="West"/>
    <s v="Thompsonborough"/>
    <s v="Online"/>
  </r>
  <r>
    <s v="SALE3"/>
    <x v="3"/>
    <x v="3"/>
    <s v="PROD76"/>
    <s v="STORE8"/>
    <n v="1"/>
    <n v="921.51"/>
    <n v="0.16"/>
    <s v="COD"/>
    <n v="774.0684"/>
    <n v="774.0684"/>
    <s v="John Jordan"/>
    <x v="3"/>
    <x v="1"/>
    <x v="3"/>
    <s v="Tennessee"/>
    <s v="USA"/>
    <x v="1"/>
    <x v="3"/>
    <x v="1"/>
    <s v="Computer"/>
    <x v="3"/>
    <n v="392.89"/>
    <n v="320"/>
    <s v="Bean, Jones and Park"/>
    <s v="West"/>
    <s v="Thompsonborough"/>
    <s v="Online"/>
  </r>
  <r>
    <s v="SALE4"/>
    <x v="4"/>
    <x v="4"/>
    <s v="PROD59"/>
    <s v="STORE5"/>
    <n v="3"/>
    <n v="745.3"/>
    <n v="0.18"/>
    <s v="Credit Card"/>
    <n v="1833.4380000000001"/>
    <n v="1833.4379999999996"/>
    <s v="Amanda Powell"/>
    <x v="4"/>
    <x v="0"/>
    <x v="4"/>
    <s v="Alabama"/>
    <s v="USA"/>
    <x v="2"/>
    <x v="4"/>
    <x v="2"/>
    <s v="Haircare"/>
    <x v="4"/>
    <n v="17.309999999999999"/>
    <n v="399"/>
    <s v="Gray Ltd"/>
    <s v="North"/>
    <s v="New Michaelchester"/>
    <s v="Outlet"/>
  </r>
  <r>
    <s v="SALE5"/>
    <x v="5"/>
    <x v="5"/>
    <s v="PROD15"/>
    <s v="STORE7"/>
    <n v="3"/>
    <n v="147.01"/>
    <n v="0.19"/>
    <s v="COD"/>
    <n v="357.23430000000002"/>
    <n v="357.23429999999996"/>
    <s v="Anthony Phillips"/>
    <x v="5"/>
    <x v="1"/>
    <x v="5"/>
    <s v="Rhode Island"/>
    <s v="USA"/>
    <x v="1"/>
    <x v="5"/>
    <x v="1"/>
    <s v="Appliances"/>
    <x v="5"/>
    <n v="465.34"/>
    <n v="301"/>
    <s v="Martinez-Mullins"/>
    <s v="South"/>
    <s v="Williamsfurt"/>
    <s v="Online"/>
  </r>
  <r>
    <s v="SALE6"/>
    <x v="6"/>
    <x v="6"/>
    <s v="PROD56"/>
    <s v="STORE4"/>
    <n v="2"/>
    <n v="785.31"/>
    <n v="0.15"/>
    <s v="PayPal"/>
    <n v="1335.027"/>
    <n v="1335.027"/>
    <s v="John Scott"/>
    <x v="6"/>
    <x v="1"/>
    <x v="6"/>
    <s v="Pennsylvania"/>
    <s v="USA"/>
    <x v="3"/>
    <x v="6"/>
    <x v="3"/>
    <s v="Decor"/>
    <x v="6"/>
    <n v="461.47"/>
    <n v="190"/>
    <s v="Alexander Group"/>
    <s v="South"/>
    <s v="Port Sharon"/>
    <s v="Online"/>
  </r>
  <r>
    <s v="SALE7"/>
    <x v="7"/>
    <x v="7"/>
    <s v="PROD70"/>
    <s v="STORE8"/>
    <n v="4"/>
    <n v="342.39"/>
    <n v="0.23"/>
    <s v="PayPal"/>
    <n v="1054.5612000000001"/>
    <n v="1054.5611999999999"/>
    <s v="Patrick Roberts"/>
    <x v="7"/>
    <x v="1"/>
    <x v="7"/>
    <s v="Missouri"/>
    <s v="USA"/>
    <x v="1"/>
    <x v="7"/>
    <x v="3"/>
    <s v="Storage"/>
    <x v="7"/>
    <n v="138.05000000000001"/>
    <n v="89"/>
    <s v="Bean, Jones and Park"/>
    <s v="West"/>
    <s v="Thompsonborough"/>
    <s v="Online"/>
  </r>
  <r>
    <s v="SALE8"/>
    <x v="8"/>
    <x v="8"/>
    <s v="PROD99"/>
    <s v="STORE5"/>
    <n v="2"/>
    <n v="448.25"/>
    <n v="7.0000000000000007E-2"/>
    <s v="PayPal"/>
    <n v="1250.6175000000001"/>
    <n v="833.745"/>
    <s v="Dr. Suzanne Bullock"/>
    <x v="8"/>
    <x v="1"/>
    <x v="8"/>
    <s v="Alabama"/>
    <s v="USA"/>
    <x v="1"/>
    <x v="8"/>
    <x v="3"/>
    <s v="Kitchen"/>
    <x v="8"/>
    <n v="201.41"/>
    <n v="146"/>
    <s v="Gray Ltd"/>
    <s v="North"/>
    <s v="New Michaelchester"/>
    <s v="Outlet"/>
  </r>
  <r>
    <s v="SALE9"/>
    <x v="9"/>
    <x v="9"/>
    <s v="PROD33"/>
    <s v="STORE0"/>
    <n v="2"/>
    <n v="873.17"/>
    <n v="0.23"/>
    <s v="PayPal"/>
    <n v="1344.6818000000001"/>
    <n v="1344.6817999999998"/>
    <s v="David Pierce"/>
    <x v="9"/>
    <x v="1"/>
    <x v="9"/>
    <s v="Washington"/>
    <s v="USA"/>
    <x v="1"/>
    <x v="9"/>
    <x v="3"/>
    <s v="Decor"/>
    <x v="9"/>
    <n v="179.77"/>
    <n v="305"/>
    <s v="Rivera-Warner"/>
    <s v="East"/>
    <s v="Washingtonfurt"/>
    <s v="Flagship"/>
  </r>
  <r>
    <s v="SALE10"/>
    <x v="10"/>
    <x v="10"/>
    <s v="PROD24"/>
    <s v="STORE14"/>
    <n v="1"/>
    <n v="278.63"/>
    <n v="7.0000000000000007E-2"/>
    <s v="Credit Card"/>
    <n v="259.1259"/>
    <n v="259.1259"/>
    <s v="Michael Thomas"/>
    <x v="10"/>
    <x v="1"/>
    <x v="10"/>
    <s v="Nevada"/>
    <s v="USA"/>
    <x v="2"/>
    <x v="10"/>
    <x v="0"/>
    <s v="Outdoor"/>
    <x v="10"/>
    <n v="166.06"/>
    <n v="340"/>
    <s v="Mcdonald Inc"/>
    <s v="South"/>
    <s v="Christopherland"/>
    <s v="Outlet"/>
  </r>
  <r>
    <s v="SALE11"/>
    <x v="11"/>
    <x v="11"/>
    <s v="PROD39"/>
    <s v="STORE1"/>
    <n v="4"/>
    <n v="286.92"/>
    <n v="0.17"/>
    <s v="Credit Card"/>
    <n v="952.57439999999997"/>
    <n v="952.57439999999997"/>
    <s v="Jessica Gonzalez"/>
    <x v="11"/>
    <x v="1"/>
    <x v="11"/>
    <s v="Iowa"/>
    <s v="USA"/>
    <x v="3"/>
    <x v="11"/>
    <x v="1"/>
    <s v="Mobile"/>
    <x v="11"/>
    <n v="326.06"/>
    <n v="301"/>
    <s v="Martinez, Adkins and Johnson"/>
    <s v="North"/>
    <s v="Danielmouth"/>
    <s v="Flagship"/>
  </r>
  <r>
    <s v="SALE12"/>
    <x v="12"/>
    <x v="12"/>
    <s v="PROD88"/>
    <s v="STORE4"/>
    <n v="4"/>
    <n v="644.58000000000004"/>
    <n v="0.01"/>
    <s v="Credit Card"/>
    <n v="2552.5367999999999"/>
    <n v="2552.5368000000003"/>
    <s v="Wesley Short"/>
    <x v="7"/>
    <x v="1"/>
    <x v="12"/>
    <s v="Montana"/>
    <s v="USA"/>
    <x v="0"/>
    <x v="12"/>
    <x v="0"/>
    <s v="Accessories"/>
    <x v="12"/>
    <n v="131.24"/>
    <n v="232"/>
    <s v="Alexander Group"/>
    <s v="South"/>
    <s v="Port Sharon"/>
    <s v="Online"/>
  </r>
  <r>
    <s v="SALE13"/>
    <x v="13"/>
    <x v="13"/>
    <s v="PROD34"/>
    <s v="STORE16"/>
    <n v="2"/>
    <n v="316.89999999999998"/>
    <n v="0.3"/>
    <s v="PayPal"/>
    <n v="443.66"/>
    <n v="443.65999999999997"/>
    <s v="Adam Castro"/>
    <x v="12"/>
    <x v="0"/>
    <x v="13"/>
    <s v="Texas"/>
    <s v="USA"/>
    <x v="2"/>
    <x v="13"/>
    <x v="1"/>
    <s v="Computer"/>
    <x v="13"/>
    <n v="419.28"/>
    <n v="86"/>
    <s v="Frederick-Wright"/>
    <s v="West"/>
    <s v="New Jimmymouth"/>
    <s v="Flagship"/>
  </r>
  <r>
    <s v="SALE14"/>
    <x v="14"/>
    <x v="14"/>
    <s v="PROD24"/>
    <s v="STORE15"/>
    <n v="4"/>
    <n v="403.47"/>
    <n v="0.28999999999999998"/>
    <s v="PayPal"/>
    <n v="1145.8548000000001"/>
    <n v="1145.8548000000001"/>
    <s v="Sherry Cabrera"/>
    <x v="0"/>
    <x v="0"/>
    <x v="14"/>
    <s v="Pennsylvania"/>
    <s v="USA"/>
    <x v="2"/>
    <x v="10"/>
    <x v="0"/>
    <s v="Outdoor"/>
    <x v="10"/>
    <n v="166.06"/>
    <n v="340"/>
    <s v="Shelton PLC"/>
    <s v="North"/>
    <s v="East Jenniferstad"/>
    <s v="Flagship"/>
  </r>
  <r>
    <s v="SALE15"/>
    <x v="15"/>
    <x v="15"/>
    <s v="PROD36"/>
    <s v="STORE9"/>
    <n v="2"/>
    <n v="871.34"/>
    <n v="0.04"/>
    <s v="COD"/>
    <n v="2509.4591999999998"/>
    <n v="1672.9728"/>
    <s v="Lindsay Beasley"/>
    <x v="13"/>
    <x v="1"/>
    <x v="15"/>
    <s v="Idaho"/>
    <s v="USA"/>
    <x v="2"/>
    <x v="14"/>
    <x v="4"/>
    <s v="Tops"/>
    <x v="14"/>
    <n v="223.43"/>
    <n v="154"/>
    <s v="Moore, Padilla and Butler"/>
    <s v="South"/>
    <s v="East Johnstad"/>
    <s v="Flagship"/>
  </r>
  <r>
    <s v="SALE16"/>
    <x v="16"/>
    <x v="16"/>
    <s v="PROD65"/>
    <s v="STORE19"/>
    <n v="2"/>
    <n v="451.98"/>
    <n v="0.25"/>
    <s v="Credit Card"/>
    <n v="677.97"/>
    <n v="677.97"/>
    <s v="Arthur Warren"/>
    <x v="14"/>
    <x v="0"/>
    <x v="16"/>
    <s v="Nevada"/>
    <s v="USA"/>
    <x v="0"/>
    <x v="15"/>
    <x v="0"/>
    <s v="Fitness"/>
    <x v="15"/>
    <n v="240.63"/>
    <n v="423"/>
    <s v="Mann-Austin"/>
    <s v="East"/>
    <s v="Vasquezborough"/>
    <s v="Online"/>
  </r>
  <r>
    <s v="SALE17"/>
    <x v="17"/>
    <x v="17"/>
    <s v="PROD27"/>
    <s v="STORE4"/>
    <n v="2"/>
    <n v="502.69"/>
    <n v="0.23"/>
    <s v="Credit Card"/>
    <n v="774.14260000000002"/>
    <n v="774.14260000000002"/>
    <s v="Molly Gardner"/>
    <x v="15"/>
    <x v="1"/>
    <x v="17"/>
    <s v="Arkansas"/>
    <s v="USA"/>
    <x v="1"/>
    <x v="16"/>
    <x v="3"/>
    <s v="Decor"/>
    <x v="16"/>
    <n v="254.04"/>
    <n v="378"/>
    <s v="Alexander Group"/>
    <s v="South"/>
    <s v="Port Sharon"/>
    <s v="Online"/>
  </r>
  <r>
    <s v="SALE18"/>
    <x v="18"/>
    <x v="18"/>
    <s v="PROD39"/>
    <s v="STORE4"/>
    <n v="2"/>
    <n v="559.23"/>
    <n v="0.25"/>
    <s v="COD"/>
    <n v="838.84500000000003"/>
    <n v="838.84500000000003"/>
    <s v="David Patterson"/>
    <x v="16"/>
    <x v="1"/>
    <x v="18"/>
    <s v="Nevada"/>
    <s v="USA"/>
    <x v="0"/>
    <x v="11"/>
    <x v="1"/>
    <s v="Mobile"/>
    <x v="11"/>
    <n v="326.06"/>
    <n v="301"/>
    <s v="Alexander Group"/>
    <s v="South"/>
    <s v="Port Sharon"/>
    <s v="Online"/>
  </r>
  <r>
    <s v="SALE19"/>
    <x v="19"/>
    <x v="19"/>
    <s v="PROD60"/>
    <s v="STORE13"/>
    <n v="4"/>
    <n v="513.98"/>
    <n v="0.04"/>
    <s v="COD"/>
    <n v="1782.4512"/>
    <n v="1973.6832000000002"/>
    <s v="Maria Hill"/>
    <x v="3"/>
    <x v="1"/>
    <x v="19"/>
    <s v="Nevada"/>
    <s v="USA"/>
    <x v="1"/>
    <x v="17"/>
    <x v="2"/>
    <s v="Fragrance"/>
    <x v="17"/>
    <n v="482.75"/>
    <n v="444"/>
    <s v="Gardner, Humphrey and Contreras"/>
    <s v="East"/>
    <s v="Johnsonville"/>
    <s v="Flagship"/>
  </r>
  <r>
    <s v="SALE20"/>
    <x v="20"/>
    <x v="20"/>
    <s v="PROD72"/>
    <s v="STORE17"/>
    <n v="3"/>
    <n v="986.04"/>
    <n v="0.27"/>
    <s v="COD"/>
    <n v="2159.4276"/>
    <n v="2159.4276"/>
    <s v="Justin Cross"/>
    <x v="17"/>
    <x v="1"/>
    <x v="20"/>
    <s v="Nevada"/>
    <s v="USA"/>
    <x v="3"/>
    <x v="18"/>
    <x v="0"/>
    <s v="Fitness"/>
    <x v="18"/>
    <n v="477.61"/>
    <n v="300"/>
    <s v="Holloway Ltd"/>
    <s v="North"/>
    <s v="Bensonhaven"/>
    <s v="Flagship"/>
  </r>
  <r>
    <s v="SALE21"/>
    <x v="21"/>
    <x v="21"/>
    <s v="PROD43"/>
    <s v="STORE18"/>
    <n v="1"/>
    <n v="589.55999999999995"/>
    <n v="0.22"/>
    <s v="Credit Card"/>
    <n v="459.85680000000002"/>
    <n v="459.85679999999996"/>
    <s v="Alexander Byrd"/>
    <x v="18"/>
    <x v="1"/>
    <x v="21"/>
    <s v="New York"/>
    <s v="USA"/>
    <x v="2"/>
    <x v="19"/>
    <x v="1"/>
    <s v="Computer"/>
    <x v="19"/>
    <n v="253.33"/>
    <n v="266"/>
    <s v="Guerrero-Schmitt"/>
    <s v="East"/>
    <s v="East Stevechester"/>
    <s v="Flagship"/>
  </r>
  <r>
    <s v="SALE22"/>
    <x v="22"/>
    <x v="22"/>
    <s v="PROD69"/>
    <s v="STORE10"/>
    <n v="3"/>
    <n v="979.42"/>
    <n v="0.03"/>
    <s v="PayPal"/>
    <n v="2850.1122"/>
    <n v="2850.1121999999996"/>
    <s v="Elizabeth Foster"/>
    <x v="19"/>
    <x v="1"/>
    <x v="22"/>
    <s v="Oklahoma"/>
    <s v="USA"/>
    <x v="0"/>
    <x v="20"/>
    <x v="4"/>
    <s v="Bottoms"/>
    <x v="20"/>
    <n v="218.22"/>
    <n v="224"/>
    <s v="Hill, Wagner and Ballard"/>
    <s v="East"/>
    <s v="East Davidville"/>
    <s v="Online"/>
  </r>
  <r>
    <s v="SALE23"/>
    <x v="23"/>
    <x v="23"/>
    <s v="PROD12"/>
    <s v="STORE8"/>
    <n v="1"/>
    <n v="719.28"/>
    <n v="0.08"/>
    <s v="Credit Card"/>
    <n v="661.73760000000004"/>
    <n v="661.73759999999993"/>
    <s v="Miranda King"/>
    <x v="11"/>
    <x v="1"/>
    <x v="23"/>
    <s v="New York"/>
    <s v="USA"/>
    <x v="1"/>
    <x v="21"/>
    <x v="2"/>
    <s v="Haircare"/>
    <x v="21"/>
    <n v="115.82"/>
    <n v="460"/>
    <s v="Bean, Jones and Park"/>
    <s v="West"/>
    <s v="Thompsonborough"/>
    <s v="Online"/>
  </r>
  <r>
    <s v="SALE24"/>
    <x v="24"/>
    <x v="24"/>
    <s v="PROD67"/>
    <s v="STORE6"/>
    <n v="3"/>
    <n v="77.599999999999994"/>
    <n v="7.0000000000000007E-2"/>
    <s v="Credit Card"/>
    <n v="216.50399999999999"/>
    <n v="216.50399999999999"/>
    <s v="Jennifer Pruitt"/>
    <x v="20"/>
    <x v="0"/>
    <x v="24"/>
    <s v="Missouri"/>
    <s v="USA"/>
    <x v="2"/>
    <x v="22"/>
    <x v="1"/>
    <s v="Accessories"/>
    <x v="22"/>
    <n v="349.17"/>
    <n v="476"/>
    <s v="Benson-Elliott"/>
    <s v="East"/>
    <s v="Port Josephberg"/>
    <s v="Online"/>
  </r>
  <r>
    <s v="SALE25"/>
    <x v="25"/>
    <x v="25"/>
    <s v="PROD5"/>
    <s v="STORE3"/>
    <n v="4"/>
    <n v="852.71"/>
    <n v="0.14000000000000001"/>
    <s v="PayPal"/>
    <n v="2933.3224"/>
    <n v="2933.3224"/>
    <s v="Erika Padilla"/>
    <x v="21"/>
    <x v="0"/>
    <x v="25"/>
    <s v="Alabama"/>
    <s v="USA"/>
    <x v="2"/>
    <x v="23"/>
    <x v="4"/>
    <s v="Accessories"/>
    <x v="23"/>
    <n v="261"/>
    <n v="59"/>
    <s v="Johnson-Wright"/>
    <s v="North"/>
    <s v="Hoodberg"/>
    <s v="Outlet"/>
  </r>
  <r>
    <s v="SALE26"/>
    <x v="26"/>
    <x v="26"/>
    <s v="PROD98"/>
    <s v="STORE8"/>
    <n v="4"/>
    <n v="156.16"/>
    <n v="0.14000000000000001"/>
    <s v="Credit Card"/>
    <n v="599.65440000000001"/>
    <n v="537.19039999999995"/>
    <s v="Stuart Johnson"/>
    <x v="22"/>
    <x v="1"/>
    <x v="26"/>
    <s v="North Dakota"/>
    <s v="USA"/>
    <x v="1"/>
    <x v="24"/>
    <x v="1"/>
    <s v="Audio"/>
    <x v="24"/>
    <n v="431.67"/>
    <n v="73"/>
    <s v="Bean, Jones and Park"/>
    <s v="West"/>
    <s v="Thompsonborough"/>
    <s v="Online"/>
  </r>
  <r>
    <s v="SALE27"/>
    <x v="27"/>
    <x v="27"/>
    <s v="PROD77"/>
    <s v="STORE8"/>
    <n v="3"/>
    <n v="815.49"/>
    <n v="0.17"/>
    <s v="Credit Card"/>
    <n v="2030.5700999999999"/>
    <n v="2030.5701000000001"/>
    <s v="Anna Perez"/>
    <x v="23"/>
    <x v="0"/>
    <x v="27"/>
    <s v="Maine"/>
    <s v="USA"/>
    <x v="1"/>
    <x v="25"/>
    <x v="1"/>
    <s v="Appliances"/>
    <x v="25"/>
    <n v="480.9"/>
    <n v="104"/>
    <s v="Bean, Jones and Park"/>
    <s v="West"/>
    <s v="Thompsonborough"/>
    <s v="Online"/>
  </r>
  <r>
    <s v="SALE28"/>
    <x v="28"/>
    <x v="28"/>
    <s v="PROD13"/>
    <s v="STORE2"/>
    <n v="2"/>
    <n v="74.209999999999994"/>
    <n v="0.11"/>
    <s v="PayPal"/>
    <n v="132.09379999999999"/>
    <n v="132.09379999999999"/>
    <s v="Theresa Campbell"/>
    <x v="22"/>
    <x v="1"/>
    <x v="28"/>
    <s v="Wisconsin"/>
    <s v="USA"/>
    <x v="3"/>
    <x v="26"/>
    <x v="1"/>
    <s v="Accessories"/>
    <x v="26"/>
    <n v="242.23"/>
    <n v="453"/>
    <s v="Black-Horn"/>
    <s v="South"/>
    <s v="North Nancyview"/>
    <s v="Outlet"/>
  </r>
  <r>
    <s v="SALE29"/>
    <x v="29"/>
    <x v="14"/>
    <s v="PROD99"/>
    <s v="STORE3"/>
    <n v="2"/>
    <n v="451.67"/>
    <n v="0.15"/>
    <s v="Credit Card"/>
    <n v="1535.6780000000001"/>
    <n v="767.83900000000006"/>
    <s v="Sherry Cabrera"/>
    <x v="0"/>
    <x v="0"/>
    <x v="14"/>
    <s v="Pennsylvania"/>
    <s v="USA"/>
    <x v="2"/>
    <x v="8"/>
    <x v="3"/>
    <s v="Kitchen"/>
    <x v="8"/>
    <n v="201.41"/>
    <n v="146"/>
    <s v="Johnson-Wright"/>
    <s v="North"/>
    <s v="Hoodberg"/>
    <s v="Outlet"/>
  </r>
  <r>
    <s v="SALE30"/>
    <x v="30"/>
    <x v="29"/>
    <s v="PROD5"/>
    <s v="STORE19"/>
    <n v="1"/>
    <n v="429.38"/>
    <n v="0.13"/>
    <s v="PayPal"/>
    <n v="373.56060000000002"/>
    <n v="373.56060000000002"/>
    <s v="Joshua Ryan"/>
    <x v="24"/>
    <x v="1"/>
    <x v="29"/>
    <s v="New Jersey"/>
    <s v="USA"/>
    <x v="1"/>
    <x v="23"/>
    <x v="4"/>
    <s v="Accessories"/>
    <x v="23"/>
    <n v="261"/>
    <n v="59"/>
    <s v="Mann-Austin"/>
    <s v="East"/>
    <s v="Vasquezborough"/>
    <s v="Online"/>
  </r>
  <r>
    <s v="SALE31"/>
    <x v="31"/>
    <x v="30"/>
    <s v="PROD53"/>
    <s v="STORE12"/>
    <n v="2"/>
    <n v="148.96"/>
    <n v="0.03"/>
    <s v="COD"/>
    <n v="288.98239999999998"/>
    <n v="288.98240000000004"/>
    <s v="Shane Brown"/>
    <x v="25"/>
    <x v="1"/>
    <x v="30"/>
    <s v="Michigan"/>
    <s v="USA"/>
    <x v="0"/>
    <x v="27"/>
    <x v="4"/>
    <s v="Bottoms"/>
    <x v="27"/>
    <n v="386.56"/>
    <n v="125"/>
    <s v="Thomas, Bridges and Harris"/>
    <s v="North"/>
    <s v="Sabrinatown"/>
    <s v="Online"/>
  </r>
  <r>
    <s v="SALE32"/>
    <x v="32"/>
    <x v="31"/>
    <s v="PROD75"/>
    <s v="STORE8"/>
    <n v="4"/>
    <n v="313.83"/>
    <n v="0.08"/>
    <s v="Credit Card"/>
    <n v="1154.8943999999999"/>
    <n v="1154.8943999999999"/>
    <s v="Jennifer Johnson"/>
    <x v="26"/>
    <x v="0"/>
    <x v="31"/>
    <s v="New Hampshire"/>
    <s v="USA"/>
    <x v="3"/>
    <x v="28"/>
    <x v="4"/>
    <s v="Footwear"/>
    <x v="28"/>
    <n v="158.13999999999999"/>
    <n v="82"/>
    <s v="Bean, Jones and Park"/>
    <s v="West"/>
    <s v="Thompsonborough"/>
    <s v="Online"/>
  </r>
  <r>
    <s v="SALE33"/>
    <x v="33"/>
    <x v="32"/>
    <s v="PROD12"/>
    <s v="STORE6"/>
    <n v="2"/>
    <n v="717.31"/>
    <n v="0.15"/>
    <s v="Credit Card"/>
    <n v="1219.4269999999999"/>
    <n v="1219.4269999999999"/>
    <s v="April Phillips"/>
    <x v="17"/>
    <x v="1"/>
    <x v="32"/>
    <s v="Hawaii"/>
    <s v="USA"/>
    <x v="1"/>
    <x v="21"/>
    <x v="2"/>
    <s v="Haircare"/>
    <x v="21"/>
    <n v="115.82"/>
    <n v="460"/>
    <s v="Benson-Elliott"/>
    <s v="East"/>
    <s v="Port Josephberg"/>
    <s v="Online"/>
  </r>
  <r>
    <s v="SALE34"/>
    <x v="34"/>
    <x v="33"/>
    <s v="PROD79"/>
    <s v="STORE1"/>
    <n v="2"/>
    <n v="873.22"/>
    <n v="0.18"/>
    <s v="Credit Card"/>
    <n v="2148.1212"/>
    <n v="1432.0808000000002"/>
    <s v="Evelyn Brown"/>
    <x v="27"/>
    <x v="0"/>
    <x v="33"/>
    <s v="New Mexico"/>
    <s v="USA"/>
    <x v="0"/>
    <x v="29"/>
    <x v="3"/>
    <s v="Lighting"/>
    <x v="29"/>
    <n v="228.53"/>
    <n v="469"/>
    <s v="Martinez, Adkins and Johnson"/>
    <s v="North"/>
    <s v="Danielmouth"/>
    <s v="Flagship"/>
  </r>
  <r>
    <s v="SALE35"/>
    <x v="35"/>
    <x v="34"/>
    <s v="PROD16"/>
    <s v="STORE3"/>
    <n v="4"/>
    <n v="109.36"/>
    <n v="0.19"/>
    <s v="COD"/>
    <n v="354.32639999999998"/>
    <n v="354.32639999999998"/>
    <s v="Julia Jackson"/>
    <x v="28"/>
    <x v="0"/>
    <x v="34"/>
    <s v="California"/>
    <s v="USA"/>
    <x v="1"/>
    <x v="30"/>
    <x v="2"/>
    <s v="Grooming"/>
    <x v="30"/>
    <n v="337.42"/>
    <n v="256"/>
    <s v="Johnson-Wright"/>
    <s v="North"/>
    <s v="Hoodberg"/>
    <s v="Outlet"/>
  </r>
  <r>
    <s v="SALE36"/>
    <x v="36"/>
    <x v="35"/>
    <s v="PROD5"/>
    <s v="STORE7"/>
    <n v="3"/>
    <n v="559.52"/>
    <n v="0.16"/>
    <s v="PayPal"/>
    <n v="1409.9903999999999"/>
    <n v="1409.9903999999999"/>
    <s v="Tammy Miller Md"/>
    <x v="29"/>
    <x v="1"/>
    <x v="35"/>
    <s v="Mississippi"/>
    <s v="USA"/>
    <x v="0"/>
    <x v="23"/>
    <x v="4"/>
    <s v="Accessories"/>
    <x v="23"/>
    <n v="261"/>
    <n v="59"/>
    <s v="Martinez-Mullins"/>
    <s v="South"/>
    <s v="Williamsfurt"/>
    <s v="Online"/>
  </r>
  <r>
    <s v="SALE37"/>
    <x v="37"/>
    <x v="36"/>
    <s v="PROD10"/>
    <s v="STORE17"/>
    <n v="3"/>
    <n v="121.76"/>
    <n v="0.27"/>
    <s v="PayPal"/>
    <n v="266.65440000000001"/>
    <n v="266.65440000000001"/>
    <s v="Darrell Miller"/>
    <x v="30"/>
    <x v="1"/>
    <x v="36"/>
    <s v="Florida"/>
    <s v="USA"/>
    <x v="1"/>
    <x v="31"/>
    <x v="3"/>
    <s v="Kitchen"/>
    <x v="31"/>
    <n v="298.86"/>
    <n v="308"/>
    <s v="Holloway Ltd"/>
    <s v="North"/>
    <s v="Bensonhaven"/>
    <s v="Flagship"/>
  </r>
  <r>
    <s v="SALE38"/>
    <x v="38"/>
    <x v="37"/>
    <s v="PROD33"/>
    <s v="STORE13"/>
    <n v="4"/>
    <n v="735.32"/>
    <n v="0.06"/>
    <s v="COD"/>
    <n v="2764.8031999999998"/>
    <n v="2764.8032000000003"/>
    <s v="Daniel Austin"/>
    <x v="31"/>
    <x v="0"/>
    <x v="37"/>
    <s v="Kentucky"/>
    <s v="USA"/>
    <x v="0"/>
    <x v="9"/>
    <x v="3"/>
    <s v="Decor"/>
    <x v="9"/>
    <n v="179.77"/>
    <n v="305"/>
    <s v="Gardner, Humphrey and Contreras"/>
    <s v="East"/>
    <s v="Johnsonville"/>
    <s v="Flagship"/>
  </r>
  <r>
    <s v="SALE39"/>
    <x v="39"/>
    <x v="38"/>
    <s v="PROD94"/>
    <s v="STORE3"/>
    <n v="2"/>
    <n v="600.73"/>
    <n v="0.08"/>
    <s v="Credit Card"/>
    <n v="1105.3432"/>
    <n v="1105.3432"/>
    <s v="John Smith"/>
    <x v="24"/>
    <x v="0"/>
    <x v="38"/>
    <s v="California"/>
    <s v="USA"/>
    <x v="1"/>
    <x v="32"/>
    <x v="2"/>
    <s v="Skincare"/>
    <x v="32"/>
    <n v="358.47"/>
    <n v="213"/>
    <s v="Johnson-Wright"/>
    <s v="North"/>
    <s v="Hoodberg"/>
    <s v="Outlet"/>
  </r>
  <r>
    <s v="SALE40"/>
    <x v="40"/>
    <x v="39"/>
    <s v="PROD26"/>
    <s v="STORE19"/>
    <n v="2"/>
    <n v="873.86"/>
    <n v="7.0000000000000007E-2"/>
    <s v="COD"/>
    <n v="1625.3796"/>
    <n v="1625.3796"/>
    <s v="Tonya Burch"/>
    <x v="27"/>
    <x v="1"/>
    <x v="39"/>
    <s v="Iowa"/>
    <s v="USA"/>
    <x v="0"/>
    <x v="33"/>
    <x v="1"/>
    <s v="Audio"/>
    <x v="33"/>
    <n v="322.41000000000003"/>
    <n v="213"/>
    <s v="Mann-Austin"/>
    <s v="East"/>
    <s v="Vasquezborough"/>
    <s v="Online"/>
  </r>
  <r>
    <s v="SALE41"/>
    <x v="41"/>
    <x v="40"/>
    <s v="PROD23"/>
    <s v="STORE8"/>
    <n v="3"/>
    <n v="342.47"/>
    <n v="0.08"/>
    <s v="PayPal"/>
    <n v="945.21720000000005"/>
    <n v="945.21720000000005"/>
    <s v="Edward Cole"/>
    <x v="32"/>
    <x v="0"/>
    <x v="40"/>
    <s v="Arizona"/>
    <s v="USA"/>
    <x v="0"/>
    <x v="34"/>
    <x v="4"/>
    <s v="Tops"/>
    <x v="34"/>
    <n v="254.04"/>
    <n v="360"/>
    <s v="Bean, Jones and Park"/>
    <s v="West"/>
    <s v="Thompsonborough"/>
    <s v="Online"/>
  </r>
  <r>
    <s v="SALE42"/>
    <x v="42"/>
    <x v="41"/>
    <s v="PROD29"/>
    <s v="STORE9"/>
    <n v="2"/>
    <n v="915.15"/>
    <n v="0.16"/>
    <s v="PayPal"/>
    <n v="1537.452"/>
    <n v="1537.452"/>
    <s v="Jennifer Woods"/>
    <x v="13"/>
    <x v="0"/>
    <x v="41"/>
    <s v="North Carolina"/>
    <s v="USA"/>
    <x v="1"/>
    <x v="35"/>
    <x v="3"/>
    <s v="Decor"/>
    <x v="35"/>
    <n v="218.48"/>
    <n v="276"/>
    <s v="Moore, Padilla and Butler"/>
    <s v="South"/>
    <s v="East Johnstad"/>
    <s v="Flagship"/>
  </r>
  <r>
    <s v="SALE43"/>
    <x v="43"/>
    <x v="42"/>
    <s v="PROD33"/>
    <s v="STORE17"/>
    <n v="2"/>
    <n v="863.11"/>
    <n v="0.28000000000000003"/>
    <s v="PayPal"/>
    <n v="1864.3176000000001"/>
    <n v="1242.8784000000001"/>
    <s v="Christy Hoffman"/>
    <x v="33"/>
    <x v="1"/>
    <x v="42"/>
    <s v="Indiana"/>
    <s v="USA"/>
    <x v="1"/>
    <x v="9"/>
    <x v="3"/>
    <s v="Decor"/>
    <x v="9"/>
    <n v="179.77"/>
    <n v="305"/>
    <s v="Holloway Ltd"/>
    <s v="North"/>
    <s v="Bensonhaven"/>
    <s v="Flagship"/>
  </r>
  <r>
    <s v="SALE44"/>
    <x v="44"/>
    <x v="43"/>
    <s v="PROD43"/>
    <s v="STORE12"/>
    <n v="2"/>
    <n v="209.32"/>
    <n v="0.23"/>
    <s v="COD"/>
    <n v="322.3528"/>
    <n v="322.3528"/>
    <s v="Sarah Brady"/>
    <x v="34"/>
    <x v="0"/>
    <x v="43"/>
    <s v="Iowa"/>
    <s v="USA"/>
    <x v="1"/>
    <x v="19"/>
    <x v="1"/>
    <s v="Computer"/>
    <x v="19"/>
    <n v="253.33"/>
    <n v="266"/>
    <s v="Thomas, Bridges and Harris"/>
    <s v="North"/>
    <s v="Sabrinatown"/>
    <s v="Online"/>
  </r>
  <r>
    <s v="SALE45"/>
    <x v="45"/>
    <x v="44"/>
    <s v="PROD59"/>
    <s v="STORE8"/>
    <n v="4"/>
    <n v="288.60000000000002"/>
    <n v="0.09"/>
    <s v="PayPal"/>
    <n v="1050.5039999999999"/>
    <n v="1050.5040000000001"/>
    <s v="Manuel Fisher"/>
    <x v="10"/>
    <x v="1"/>
    <x v="44"/>
    <s v="New Hampshire"/>
    <s v="USA"/>
    <x v="0"/>
    <x v="4"/>
    <x v="2"/>
    <s v="Haircare"/>
    <x v="4"/>
    <n v="17.309999999999999"/>
    <n v="399"/>
    <s v="Bean, Jones and Park"/>
    <s v="West"/>
    <s v="Thompsonborough"/>
    <s v="Online"/>
  </r>
  <r>
    <s v="SALE46"/>
    <x v="46"/>
    <x v="45"/>
    <s v="PROD78"/>
    <s v="STORE16"/>
    <n v="1"/>
    <n v="418.69"/>
    <n v="0.06"/>
    <s v="PayPal"/>
    <n v="393.5686"/>
    <n v="393.5686"/>
    <s v="Eric Singh"/>
    <x v="31"/>
    <x v="1"/>
    <x v="45"/>
    <s v="New Mexico"/>
    <s v="USA"/>
    <x v="0"/>
    <x v="36"/>
    <x v="3"/>
    <s v="Decor"/>
    <x v="36"/>
    <n v="325.26"/>
    <n v="400"/>
    <s v="Frederick-Wright"/>
    <s v="West"/>
    <s v="New Jimmymouth"/>
    <s v="Flagship"/>
  </r>
  <r>
    <s v="SALE47"/>
    <x v="23"/>
    <x v="46"/>
    <s v="PROD30"/>
    <s v="STORE11"/>
    <n v="1"/>
    <n v="135.78"/>
    <n v="0.14000000000000001"/>
    <s v="PayPal"/>
    <n v="116.77079999999999"/>
    <n v="116.77079999999999"/>
    <s v="Melissa Howard"/>
    <x v="20"/>
    <x v="1"/>
    <x v="46"/>
    <s v="New Hampshire"/>
    <s v="USA"/>
    <x v="0"/>
    <x v="37"/>
    <x v="3"/>
    <s v="Kitchen"/>
    <x v="37"/>
    <n v="19.52"/>
    <n v="57"/>
    <s v="Aguirre-Keller"/>
    <s v="South"/>
    <s v="Lake Michael"/>
    <s v="Online"/>
  </r>
  <r>
    <s v="SALE48"/>
    <x v="47"/>
    <x v="43"/>
    <s v="PROD44"/>
    <s v="STORE17"/>
    <n v="1"/>
    <n v="517.13"/>
    <n v="0.28000000000000003"/>
    <s v="Credit Card"/>
    <n v="372.33359999999999"/>
    <n v="372.33359999999999"/>
    <s v="Sarah Brady"/>
    <x v="34"/>
    <x v="0"/>
    <x v="43"/>
    <s v="Iowa"/>
    <s v="USA"/>
    <x v="1"/>
    <x v="38"/>
    <x v="0"/>
    <s v="Fitness"/>
    <x v="38"/>
    <n v="167.12"/>
    <n v="316"/>
    <s v="Holloway Ltd"/>
    <s v="North"/>
    <s v="Bensonhaven"/>
    <s v="Flagship"/>
  </r>
  <r>
    <s v="SALE49"/>
    <x v="48"/>
    <x v="47"/>
    <s v="PROD21"/>
    <s v="STORE16"/>
    <n v="2"/>
    <n v="384.66"/>
    <n v="0.08"/>
    <s v="COD"/>
    <n v="707.77440000000001"/>
    <n v="707.77440000000001"/>
    <s v="Dr. Tamara White Md"/>
    <x v="8"/>
    <x v="0"/>
    <x v="47"/>
    <s v="North Carolina"/>
    <s v="USA"/>
    <x v="3"/>
    <x v="39"/>
    <x v="3"/>
    <s v="Storage"/>
    <x v="39"/>
    <n v="123.46"/>
    <n v="76"/>
    <s v="Frederick-Wright"/>
    <s v="West"/>
    <s v="New Jimmymouth"/>
    <s v="Flagship"/>
  </r>
  <r>
    <s v="SALE50"/>
    <x v="49"/>
    <x v="45"/>
    <s v="PROD52"/>
    <s v="STORE9"/>
    <n v="3"/>
    <n v="83.7"/>
    <n v="0.24"/>
    <s v="PayPal"/>
    <n v="190.83600000000001"/>
    <n v="190.83600000000001"/>
    <s v="Eric Singh"/>
    <x v="31"/>
    <x v="1"/>
    <x v="45"/>
    <s v="New Mexico"/>
    <s v="USA"/>
    <x v="0"/>
    <x v="40"/>
    <x v="0"/>
    <s v="Team Sports"/>
    <x v="40"/>
    <n v="212.26"/>
    <n v="82"/>
    <s v="Moore, Padilla and Butler"/>
    <s v="South"/>
    <s v="East Johnstad"/>
    <s v="Flagship"/>
  </r>
  <r>
    <s v="SALE51"/>
    <x v="50"/>
    <x v="48"/>
    <s v="PROD69"/>
    <s v="STORE7"/>
    <n v="3"/>
    <n v="76.569999999999993"/>
    <n v="0.26"/>
    <s v="Credit Card"/>
    <n v="169.9854"/>
    <n v="169.98539999999997"/>
    <s v="Maria Ramirez"/>
    <x v="13"/>
    <x v="0"/>
    <x v="48"/>
    <s v="Montana"/>
    <s v="USA"/>
    <x v="3"/>
    <x v="20"/>
    <x v="4"/>
    <s v="Bottoms"/>
    <x v="20"/>
    <n v="218.22"/>
    <n v="224"/>
    <s v="Martinez-Mullins"/>
    <s v="South"/>
    <s v="Williamsfurt"/>
    <s v="Online"/>
  </r>
  <r>
    <s v="SALE52"/>
    <x v="51"/>
    <x v="28"/>
    <s v="PROD89"/>
    <s v="STORE6"/>
    <n v="3"/>
    <n v="513.98"/>
    <n v="0.14000000000000001"/>
    <s v="Credit Card"/>
    <n v="486.06330000000003"/>
    <n v="1326.0684000000001"/>
    <s v="Theresa Campbell"/>
    <x v="22"/>
    <x v="1"/>
    <x v="28"/>
    <s v="Wisconsin"/>
    <s v="USA"/>
    <x v="3"/>
    <x v="41"/>
    <x v="2"/>
    <s v="Makeup"/>
    <x v="41"/>
    <n v="183.04"/>
    <n v="457"/>
    <s v="Benson-Elliott"/>
    <s v="East"/>
    <s v="Port Josephberg"/>
    <s v="Online"/>
  </r>
  <r>
    <s v="SALE53"/>
    <x v="43"/>
    <x v="49"/>
    <s v="PROD20"/>
    <s v="STORE8"/>
    <n v="1"/>
    <n v="900.35"/>
    <n v="0.13"/>
    <s v="COD"/>
    <n v="783.30449999999996"/>
    <n v="783.30449999999996"/>
    <s v="Alex Mann Ii"/>
    <x v="3"/>
    <x v="0"/>
    <x v="49"/>
    <s v="Oklahoma"/>
    <s v="USA"/>
    <x v="3"/>
    <x v="42"/>
    <x v="0"/>
    <s v="Accessories"/>
    <x v="42"/>
    <n v="131.51"/>
    <n v="273"/>
    <s v="Bean, Jones and Park"/>
    <s v="West"/>
    <s v="Thompsonborough"/>
    <s v="Online"/>
  </r>
  <r>
    <s v="SALE54"/>
    <x v="52"/>
    <x v="50"/>
    <s v="PROD40"/>
    <s v="STORE10"/>
    <n v="4"/>
    <n v="428.09"/>
    <n v="7.0000000000000007E-2"/>
    <s v="Credit Card"/>
    <n v="1592.4947999999999"/>
    <n v="1592.4947999999999"/>
    <s v="Amy Fowler"/>
    <x v="17"/>
    <x v="1"/>
    <x v="50"/>
    <s v="New York"/>
    <s v="USA"/>
    <x v="1"/>
    <x v="43"/>
    <x v="1"/>
    <s v="Audio"/>
    <x v="43"/>
    <n v="38.520000000000003"/>
    <n v="378"/>
    <s v="Hill, Wagner and Ballard"/>
    <s v="East"/>
    <s v="East Davidville"/>
    <s v="Online"/>
  </r>
  <r>
    <s v="SALE55"/>
    <x v="53"/>
    <x v="51"/>
    <s v="PROD49"/>
    <s v="STORE11"/>
    <n v="2"/>
    <n v="559.71"/>
    <n v="0.3"/>
    <s v="COD"/>
    <n v="783.59400000000005"/>
    <n v="783.59400000000005"/>
    <s v="Jennifer Myers"/>
    <x v="28"/>
    <x v="0"/>
    <x v="51"/>
    <s v="Wisconsin"/>
    <s v="USA"/>
    <x v="1"/>
    <x v="2"/>
    <x v="2"/>
    <s v="Fragrance"/>
    <x v="2"/>
    <n v="43.29"/>
    <n v="267"/>
    <s v="Aguirre-Keller"/>
    <s v="South"/>
    <s v="Lake Michael"/>
    <s v="Online"/>
  </r>
  <r>
    <s v="SALE56"/>
    <x v="54"/>
    <x v="52"/>
    <s v="PROD34"/>
    <s v="STORE6"/>
    <n v="2"/>
    <n v="833.7"/>
    <n v="0.06"/>
    <s v="PayPal"/>
    <n v="1567.356"/>
    <n v="1567.356"/>
    <s v="Jennifer Garcia"/>
    <x v="35"/>
    <x v="1"/>
    <x v="52"/>
    <s v="New Mexico"/>
    <s v="USA"/>
    <x v="3"/>
    <x v="13"/>
    <x v="1"/>
    <s v="Computer"/>
    <x v="13"/>
    <n v="419.28"/>
    <n v="86"/>
    <s v="Benson-Elliott"/>
    <s v="East"/>
    <s v="Port Josephberg"/>
    <s v="Online"/>
  </r>
  <r>
    <s v="SALE57"/>
    <x v="55"/>
    <x v="1"/>
    <s v="PROD47"/>
    <s v="STORE14"/>
    <n v="2"/>
    <n v="680.16"/>
    <n v="0.28000000000000003"/>
    <s v="Credit Card"/>
    <n v="979.43039999999996"/>
    <n v="979.43039999999996"/>
    <s v="Michael Foley"/>
    <x v="1"/>
    <x v="1"/>
    <x v="1"/>
    <s v="Vermont"/>
    <s v="USA"/>
    <x v="0"/>
    <x v="44"/>
    <x v="2"/>
    <s v="Makeup"/>
    <x v="44"/>
    <n v="254.04"/>
    <n v="431"/>
    <s v="Mcdonald Inc"/>
    <s v="South"/>
    <s v="Christopherland"/>
    <s v="Outlet"/>
  </r>
  <r>
    <s v="SALE58"/>
    <x v="56"/>
    <x v="53"/>
    <s v="PROD15"/>
    <s v="STORE7"/>
    <n v="4"/>
    <n v="733.42"/>
    <n v="0.14000000000000001"/>
    <s v="PayPal"/>
    <n v="2552.3015999999998"/>
    <n v="2522.9647999999997"/>
    <s v="David Ross"/>
    <x v="15"/>
    <x v="1"/>
    <x v="53"/>
    <s v="Arkansas"/>
    <s v="USA"/>
    <x v="2"/>
    <x v="5"/>
    <x v="1"/>
    <s v="Appliances"/>
    <x v="5"/>
    <n v="465.34"/>
    <n v="301"/>
    <s v="Martinez-Mullins"/>
    <s v="South"/>
    <s v="Williamsfurt"/>
    <s v="Online"/>
  </r>
  <r>
    <s v="SALE59"/>
    <x v="57"/>
    <x v="54"/>
    <s v="PROD89"/>
    <s v="STORE11"/>
    <n v="1"/>
    <n v="996.33"/>
    <n v="0.23"/>
    <s v="PayPal"/>
    <n v="767.17409999999995"/>
    <n v="767.17409999999995"/>
    <s v="Melinda Johnson"/>
    <x v="12"/>
    <x v="0"/>
    <x v="54"/>
    <s v="Ohio"/>
    <s v="USA"/>
    <x v="3"/>
    <x v="41"/>
    <x v="2"/>
    <s v="Makeup"/>
    <x v="41"/>
    <n v="183.04"/>
    <n v="457"/>
    <s v="Aguirre-Keller"/>
    <s v="South"/>
    <s v="Lake Michael"/>
    <s v="Online"/>
  </r>
  <r>
    <s v="SALE60"/>
    <x v="58"/>
    <x v="55"/>
    <s v="PROD31"/>
    <s v="STORE10"/>
    <n v="1"/>
    <n v="198.83"/>
    <n v="0.09"/>
    <s v="COD"/>
    <n v="180.93530000000001"/>
    <n v="180.93530000000001"/>
    <s v="Isabel Foster"/>
    <x v="32"/>
    <x v="0"/>
    <x v="55"/>
    <s v="New Jersey"/>
    <s v="USA"/>
    <x v="0"/>
    <x v="45"/>
    <x v="0"/>
    <s v="Team Sports"/>
    <x v="45"/>
    <n v="204.39"/>
    <n v="281"/>
    <s v="Hill, Wagner and Ballard"/>
    <s v="East"/>
    <s v="East Davidville"/>
    <s v="Online"/>
  </r>
  <r>
    <s v="SALE61"/>
    <x v="59"/>
    <x v="19"/>
    <s v="PROD19"/>
    <s v="STORE7"/>
    <n v="1"/>
    <n v="374.92"/>
    <n v="0.18"/>
    <s v="PayPal"/>
    <n v="307.43439999999998"/>
    <n v="307.43439999999998"/>
    <s v="Maria Hill"/>
    <x v="3"/>
    <x v="1"/>
    <x v="19"/>
    <s v="Nevada"/>
    <s v="USA"/>
    <x v="1"/>
    <x v="46"/>
    <x v="0"/>
    <s v="Equipment"/>
    <x v="46"/>
    <n v="21.34"/>
    <n v="65"/>
    <s v="Martinez-Mullins"/>
    <s v="South"/>
    <s v="Williamsfurt"/>
    <s v="Online"/>
  </r>
  <r>
    <s v="SALE62"/>
    <x v="60"/>
    <x v="9"/>
    <s v="PROD93"/>
    <s v="STORE16"/>
    <n v="1"/>
    <n v="468.94"/>
    <n v="0.12"/>
    <s v="Credit Card"/>
    <n v="412.66719999999998"/>
    <n v="412.66719999999998"/>
    <s v="David Pierce"/>
    <x v="9"/>
    <x v="1"/>
    <x v="9"/>
    <s v="Washington"/>
    <s v="USA"/>
    <x v="1"/>
    <x v="47"/>
    <x v="1"/>
    <s v="Computer"/>
    <x v="47"/>
    <n v="377.52"/>
    <n v="485"/>
    <s v="Frederick-Wright"/>
    <s v="West"/>
    <s v="New Jimmymouth"/>
    <s v="Flagship"/>
  </r>
  <r>
    <s v="SALE63"/>
    <x v="61"/>
    <x v="56"/>
    <s v="PROD89"/>
    <s v="STORE12"/>
    <n v="2"/>
    <n v="121.37"/>
    <n v="0.05"/>
    <s v="Credit Card"/>
    <n v="230.60300000000001"/>
    <n v="230.60300000000001"/>
    <s v="James Wolfe"/>
    <x v="17"/>
    <x v="1"/>
    <x v="56"/>
    <s v="Arizona"/>
    <s v="USA"/>
    <x v="0"/>
    <x v="41"/>
    <x v="2"/>
    <s v="Makeup"/>
    <x v="41"/>
    <n v="183.04"/>
    <n v="457"/>
    <s v="Thomas, Bridges and Harris"/>
    <s v="North"/>
    <s v="Sabrinatown"/>
    <s v="Online"/>
  </r>
  <r>
    <s v="SALE64"/>
    <x v="62"/>
    <x v="57"/>
    <s v="PROD53"/>
    <s v="STORE10"/>
    <n v="3"/>
    <n v="480.06"/>
    <n v="0.01"/>
    <s v="Credit Card"/>
    <m/>
    <n v="1425.7782"/>
    <s v="Damon Perez"/>
    <x v="10"/>
    <x v="0"/>
    <x v="57"/>
    <s v="Ohio"/>
    <s v="USA"/>
    <x v="0"/>
    <x v="27"/>
    <x v="4"/>
    <s v="Bottoms"/>
    <x v="27"/>
    <n v="386.56"/>
    <n v="125"/>
    <s v="Hill, Wagner and Ballard"/>
    <s v="East"/>
    <s v="East Davidville"/>
    <s v="Online"/>
  </r>
  <r>
    <s v="SALE65"/>
    <x v="63"/>
    <x v="58"/>
    <s v="PROD99"/>
    <s v="STORE17"/>
    <n v="2"/>
    <n v="856.57"/>
    <n v="0.24"/>
    <s v="Credit Card"/>
    <n v="1301.9864"/>
    <n v="1301.9864000000002"/>
    <s v="Mariah Brown"/>
    <x v="13"/>
    <x v="0"/>
    <x v="58"/>
    <s v="Tennessee"/>
    <s v="USA"/>
    <x v="2"/>
    <x v="8"/>
    <x v="3"/>
    <s v="Kitchen"/>
    <x v="8"/>
    <n v="201.41"/>
    <n v="146"/>
    <s v="Holloway Ltd"/>
    <s v="North"/>
    <s v="Bensonhaven"/>
    <s v="Flagship"/>
  </r>
  <r>
    <s v="SALE66"/>
    <x v="64"/>
    <x v="59"/>
    <s v="PROD77"/>
    <s v="STORE2"/>
    <n v="4"/>
    <n v="814.25"/>
    <n v="0.18"/>
    <s v="Credit Card"/>
    <n v="2670.74"/>
    <n v="2670.74"/>
    <s v="Tyrone Olson"/>
    <x v="9"/>
    <x v="1"/>
    <x v="59"/>
    <s v="California"/>
    <s v="USA"/>
    <x v="2"/>
    <x v="25"/>
    <x v="1"/>
    <s v="Appliances"/>
    <x v="25"/>
    <n v="480.9"/>
    <n v="104"/>
    <s v="Black-Horn"/>
    <s v="South"/>
    <s v="North Nancyview"/>
    <s v="Outlet"/>
  </r>
  <r>
    <s v="SALE67"/>
    <x v="65"/>
    <x v="60"/>
    <s v="PROD12"/>
    <s v="STORE2"/>
    <n v="1"/>
    <n v="989.17"/>
    <n v="0.2"/>
    <s v="PayPal"/>
    <n v="791.33600000000001"/>
    <n v="791.33600000000001"/>
    <s v="Sarah Smith"/>
    <x v="36"/>
    <x v="0"/>
    <x v="60"/>
    <s v="Nevada"/>
    <s v="USA"/>
    <x v="0"/>
    <x v="21"/>
    <x v="2"/>
    <s v="Haircare"/>
    <x v="21"/>
    <n v="115.82"/>
    <n v="460"/>
    <s v="Black-Horn"/>
    <s v="South"/>
    <s v="North Nancyview"/>
    <s v="Outlet"/>
  </r>
  <r>
    <s v="SALE68"/>
    <x v="66"/>
    <x v="61"/>
    <s v="PROD72"/>
    <s v="STORE10"/>
    <n v="4"/>
    <n v="62.48"/>
    <n v="0.18"/>
    <s v="Credit Card"/>
    <n v="204.93440000000001"/>
    <n v="204.93439999999998"/>
    <s v="Jacqueline Anthony"/>
    <x v="4"/>
    <x v="0"/>
    <x v="61"/>
    <s v="Ohio"/>
    <s v="USA"/>
    <x v="3"/>
    <x v="18"/>
    <x v="0"/>
    <s v="Fitness"/>
    <x v="18"/>
    <n v="477.61"/>
    <n v="300"/>
    <s v="Hill, Wagner and Ballard"/>
    <s v="East"/>
    <s v="East Davidville"/>
    <s v="Online"/>
  </r>
  <r>
    <s v="SALE69"/>
    <x v="67"/>
    <x v="62"/>
    <s v="PROD13"/>
    <s v="STORE16"/>
    <n v="4"/>
    <n v="561.24"/>
    <n v="0.24"/>
    <s v="Credit Card"/>
    <n v="1706.1695999999999"/>
    <n v="1706.1696000000002"/>
    <s v="Rebecca Baker"/>
    <x v="37"/>
    <x v="0"/>
    <x v="62"/>
    <s v="Kansas"/>
    <s v="USA"/>
    <x v="2"/>
    <x v="26"/>
    <x v="1"/>
    <s v="Accessories"/>
    <x v="26"/>
    <n v="242.23"/>
    <n v="453"/>
    <s v="Frederick-Wright"/>
    <s v="West"/>
    <s v="New Jimmymouth"/>
    <s v="Flagship"/>
  </r>
  <r>
    <s v="SALE70"/>
    <x v="68"/>
    <x v="63"/>
    <s v="PROD60"/>
    <s v="STORE5"/>
    <n v="3"/>
    <n v="92.24"/>
    <n v="0.28000000000000003"/>
    <s v="COD"/>
    <m/>
    <n v="199.23839999999996"/>
    <s v="Cheryl Copeland"/>
    <x v="12"/>
    <x v="0"/>
    <x v="63"/>
    <s v="Maryland"/>
    <s v="USA"/>
    <x v="1"/>
    <x v="17"/>
    <x v="2"/>
    <s v="Fragrance"/>
    <x v="17"/>
    <n v="482.75"/>
    <n v="444"/>
    <s v="Gray Ltd"/>
    <s v="North"/>
    <s v="New Michaelchester"/>
    <s v="Outlet"/>
  </r>
  <r>
    <s v="SALE71"/>
    <x v="69"/>
    <x v="64"/>
    <s v="PROD72"/>
    <s v="STORE1"/>
    <n v="2"/>
    <n v="668.3"/>
    <n v="7.0000000000000007E-2"/>
    <s v="Credit Card"/>
    <n v="1243.038"/>
    <n v="1243.038"/>
    <s v="Daniel Contreras"/>
    <x v="32"/>
    <x v="1"/>
    <x v="64"/>
    <s v="Florida"/>
    <s v="USA"/>
    <x v="1"/>
    <x v="18"/>
    <x v="0"/>
    <s v="Fitness"/>
    <x v="18"/>
    <n v="477.61"/>
    <n v="300"/>
    <s v="Martinez, Adkins and Johnson"/>
    <s v="North"/>
    <s v="Danielmouth"/>
    <s v="Flagship"/>
  </r>
  <r>
    <s v="SALE72"/>
    <x v="70"/>
    <x v="0"/>
    <s v="PROD38"/>
    <s v="STORE5"/>
    <n v="1"/>
    <n v="553.82000000000005"/>
    <n v="0.09"/>
    <s v="Credit Card"/>
    <n v="503.97620000000001"/>
    <n v="503.97620000000006"/>
    <s v="Sarah Smith"/>
    <x v="0"/>
    <x v="0"/>
    <x v="0"/>
    <s v="Wyoming"/>
    <s v="USA"/>
    <x v="0"/>
    <x v="48"/>
    <x v="0"/>
    <s v="Outdoor"/>
    <x v="48"/>
    <n v="135.61000000000001"/>
    <n v="394"/>
    <s v="Gray Ltd"/>
    <s v="North"/>
    <s v="New Michaelchester"/>
    <s v="Outlet"/>
  </r>
  <r>
    <s v="SALE73"/>
    <x v="71"/>
    <x v="65"/>
    <s v="PROD45"/>
    <s v="STORE11"/>
    <n v="2"/>
    <n v="556.42999999999995"/>
    <n v="0.13"/>
    <s v="Credit Card"/>
    <n v="968.18820000000005"/>
    <n v="968.18819999999994"/>
    <s v="Christopher Carter"/>
    <x v="24"/>
    <x v="1"/>
    <x v="65"/>
    <s v="South Dakota"/>
    <s v="USA"/>
    <x v="4"/>
    <x v="49"/>
    <x v="0"/>
    <s v="Team Sports"/>
    <x v="49"/>
    <n v="318.91000000000003"/>
    <n v="114"/>
    <s v="Aguirre-Keller"/>
    <s v="South"/>
    <s v="Lake Michael"/>
    <s v="Online"/>
  </r>
  <r>
    <s v="SALE74"/>
    <x v="72"/>
    <x v="66"/>
    <s v="PROD20"/>
    <s v="STORE8"/>
    <n v="1"/>
    <n v="184.98"/>
    <n v="0.1"/>
    <s v="COD"/>
    <n v="166.482"/>
    <n v="166.482"/>
    <s v="Samantha Robinson"/>
    <x v="25"/>
    <x v="0"/>
    <x v="66"/>
    <s v="Mississippi"/>
    <s v="USA"/>
    <x v="3"/>
    <x v="42"/>
    <x v="0"/>
    <s v="Accessories"/>
    <x v="42"/>
    <n v="131.51"/>
    <n v="273"/>
    <s v="Bean, Jones and Park"/>
    <s v="West"/>
    <s v="Thompsonborough"/>
    <s v="Online"/>
  </r>
  <r>
    <s v="SALE75"/>
    <x v="73"/>
    <x v="67"/>
    <s v="PROD97"/>
    <s v="STORE12"/>
    <n v="4"/>
    <n v="700.18"/>
    <n v="0.23"/>
    <s v="Credit Card"/>
    <n v="2156.5544"/>
    <n v="2156.5544"/>
    <s v="Rachel Myers"/>
    <x v="38"/>
    <x v="0"/>
    <x v="67"/>
    <s v="North Dakota"/>
    <s v="USA"/>
    <x v="2"/>
    <x v="0"/>
    <x v="0"/>
    <s v="Team Sports"/>
    <x v="0"/>
    <n v="245.98"/>
    <n v="471"/>
    <s v="Thomas, Bridges and Harris"/>
    <s v="North"/>
    <s v="Sabrinatown"/>
    <s v="Online"/>
  </r>
  <r>
    <s v="SALE76"/>
    <x v="1"/>
    <x v="68"/>
    <s v="PROD76"/>
    <s v="STORE10"/>
    <n v="2"/>
    <n v="686.31"/>
    <n v="0.25"/>
    <s v="Credit Card"/>
    <n v="1029.4649999999999"/>
    <n v="1029.4649999999999"/>
    <s v="Michael Torres"/>
    <x v="28"/>
    <x v="1"/>
    <x v="68"/>
    <s v="New Jersey"/>
    <s v="USA"/>
    <x v="1"/>
    <x v="3"/>
    <x v="1"/>
    <s v="Computer"/>
    <x v="3"/>
    <n v="392.89"/>
    <n v="320"/>
    <s v="Hill, Wagner and Ballard"/>
    <s v="East"/>
    <s v="East Davidville"/>
    <s v="Online"/>
  </r>
  <r>
    <s v="SALE77"/>
    <x v="74"/>
    <x v="69"/>
    <s v="PROD67"/>
    <s v="STORE15"/>
    <n v="1"/>
    <n v="687.82"/>
    <n v="0.27"/>
    <s v="COD"/>
    <n v="502.10860000000002"/>
    <n v="502.10860000000002"/>
    <s v="Daniel Boyd"/>
    <x v="31"/>
    <x v="1"/>
    <x v="69"/>
    <s v="West Virginia"/>
    <s v="USA"/>
    <x v="3"/>
    <x v="22"/>
    <x v="1"/>
    <s v="Accessories"/>
    <x v="22"/>
    <n v="349.17"/>
    <n v="476"/>
    <s v="Shelton PLC"/>
    <s v="North"/>
    <s v="East Jenniferstad"/>
    <s v="Flagship"/>
  </r>
  <r>
    <s v="SALE78"/>
    <x v="75"/>
    <x v="70"/>
    <s v="PROD83"/>
    <s v="STORE8"/>
    <n v="2"/>
    <n v="900.55"/>
    <n v="0.16"/>
    <s v="Credit Card"/>
    <n v="1512.924"/>
    <n v="1512.924"/>
    <s v="Lisa Young"/>
    <x v="14"/>
    <x v="0"/>
    <x v="70"/>
    <s v="Georgia"/>
    <s v="USA"/>
    <x v="1"/>
    <x v="50"/>
    <x v="2"/>
    <s v="Skincare"/>
    <x v="50"/>
    <n v="254.04"/>
    <n v="159"/>
    <s v="Bean, Jones and Park"/>
    <s v="West"/>
    <s v="Thompsonborough"/>
    <s v="Online"/>
  </r>
  <r>
    <s v="SALE79"/>
    <x v="76"/>
    <x v="71"/>
    <s v="PROD21"/>
    <s v="STORE2"/>
    <n v="1"/>
    <n v="341.17"/>
    <n v="0.15"/>
    <s v="Credit Card"/>
    <n v="289.99450000000002"/>
    <n v="289.99450000000002"/>
    <s v="Tyler Conrad"/>
    <x v="20"/>
    <x v="1"/>
    <x v="71"/>
    <s v="North Dakota"/>
    <s v="USA"/>
    <x v="1"/>
    <x v="39"/>
    <x v="3"/>
    <s v="Storage"/>
    <x v="39"/>
    <n v="123.46"/>
    <n v="76"/>
    <s v="Black-Horn"/>
    <s v="South"/>
    <s v="North Nancyview"/>
    <s v="Outlet"/>
  </r>
  <r>
    <s v="SALE80"/>
    <x v="77"/>
    <x v="72"/>
    <s v="PROD52"/>
    <s v="STORE8"/>
    <n v="1"/>
    <n v="442.27"/>
    <n v="0.06"/>
    <s v="COD"/>
    <n v="415.73379999999997"/>
    <n v="415.73379999999997"/>
    <s v="John Bradford"/>
    <x v="36"/>
    <x v="0"/>
    <x v="72"/>
    <s v="Vermont"/>
    <s v="USA"/>
    <x v="2"/>
    <x v="40"/>
    <x v="0"/>
    <s v="Team Sports"/>
    <x v="40"/>
    <n v="212.26"/>
    <n v="82"/>
    <s v="Bean, Jones and Park"/>
    <s v="West"/>
    <s v="Thompsonborough"/>
    <s v="Online"/>
  </r>
  <r>
    <s v="SALE81"/>
    <x v="78"/>
    <x v="73"/>
    <s v="PROD71"/>
    <s v="STORE9"/>
    <n v="1"/>
    <n v="363.73"/>
    <n v="0.25"/>
    <s v="PayPal"/>
    <n v="272.79750000000001"/>
    <n v="272.79750000000001"/>
    <s v="Dr. Ashley Yates Md"/>
    <x v="39"/>
    <x v="0"/>
    <x v="73"/>
    <s v="Wisconsin"/>
    <s v="USA"/>
    <x v="3"/>
    <x v="51"/>
    <x v="2"/>
    <s v="Haircare"/>
    <x v="51"/>
    <n v="214.32"/>
    <n v="383"/>
    <s v="Moore, Padilla and Butler"/>
    <s v="South"/>
    <s v="East Johnstad"/>
    <s v="Flagship"/>
  </r>
  <r>
    <s v="SALE82"/>
    <x v="79"/>
    <x v="74"/>
    <s v="PROD91"/>
    <s v="STORE17"/>
    <n v="2"/>
    <n v="601.33000000000004"/>
    <n v="0.16"/>
    <s v="PayPal"/>
    <n v="1010.2344000000001"/>
    <n v="1010.2344000000001"/>
    <s v="Frank Stewart"/>
    <x v="40"/>
    <x v="1"/>
    <x v="74"/>
    <s v="Delaware"/>
    <s v="USA"/>
    <x v="3"/>
    <x v="52"/>
    <x v="4"/>
    <s v="Footwear"/>
    <x v="52"/>
    <n v="438.25"/>
    <n v="496"/>
    <s v="Holloway Ltd"/>
    <s v="North"/>
    <s v="Bensonhaven"/>
    <s v="Flagship"/>
  </r>
  <r>
    <s v="SALE83"/>
    <x v="80"/>
    <x v="75"/>
    <s v="PROD17"/>
    <s v="STORE18"/>
    <n v="4"/>
    <n v="34.39"/>
    <n v="0.03"/>
    <s v="PayPal"/>
    <n v="133.4332"/>
    <n v="133.4332"/>
    <s v="Justin Ingram"/>
    <x v="11"/>
    <x v="0"/>
    <x v="75"/>
    <s v="Louisiana"/>
    <s v="USA"/>
    <x v="3"/>
    <x v="53"/>
    <x v="0"/>
    <s v="Accessories"/>
    <x v="53"/>
    <n v="144.53"/>
    <n v="367"/>
    <s v="Guerrero-Schmitt"/>
    <s v="East"/>
    <s v="East Stevechester"/>
    <s v="Flagship"/>
  </r>
  <r>
    <s v="SALE84"/>
    <x v="76"/>
    <x v="62"/>
    <s v="PROD46"/>
    <s v="STORE17"/>
    <n v="1"/>
    <n v="773.57"/>
    <n v="0.05"/>
    <s v="COD"/>
    <m/>
    <n v="734.89150000000006"/>
    <s v="Rebecca Baker"/>
    <x v="37"/>
    <x v="0"/>
    <x v="62"/>
    <s v="Kansas"/>
    <s v="USA"/>
    <x v="2"/>
    <x v="54"/>
    <x v="4"/>
    <s v="Outerwear"/>
    <x v="54"/>
    <n v="167.34"/>
    <n v="296"/>
    <s v="Holloway Ltd"/>
    <s v="North"/>
    <s v="Bensonhaven"/>
    <s v="Flagship"/>
  </r>
  <r>
    <s v="SALE85"/>
    <x v="54"/>
    <x v="76"/>
    <s v="PROD88"/>
    <s v="STORE7"/>
    <n v="4"/>
    <n v="127.1"/>
    <n v="0.24"/>
    <s v="COD"/>
    <n v="386.38400000000001"/>
    <n v="386.38400000000001"/>
    <s v="Katherine Dorsey"/>
    <x v="6"/>
    <x v="0"/>
    <x v="76"/>
    <s v="Oklahoma"/>
    <s v="USA"/>
    <x v="1"/>
    <x v="12"/>
    <x v="0"/>
    <s v="Accessories"/>
    <x v="12"/>
    <n v="131.24"/>
    <n v="232"/>
    <s v="Martinez-Mullins"/>
    <s v="South"/>
    <s v="Williamsfurt"/>
    <s v="Online"/>
  </r>
  <r>
    <s v="SALE86"/>
    <x v="81"/>
    <x v="77"/>
    <s v="PROD20"/>
    <s v="STORE3"/>
    <n v="3"/>
    <n v="899.58"/>
    <n v="0.28000000000000003"/>
    <s v="PayPal"/>
    <n v="1943.0927999999999"/>
    <n v="1943.0928000000001"/>
    <s v="John Sloan"/>
    <x v="25"/>
    <x v="1"/>
    <x v="77"/>
    <s v="Delaware"/>
    <s v="USA"/>
    <x v="1"/>
    <x v="42"/>
    <x v="0"/>
    <s v="Accessories"/>
    <x v="42"/>
    <n v="131.51"/>
    <n v="273"/>
    <s v="Johnson-Wright"/>
    <s v="North"/>
    <s v="Hoodberg"/>
    <s v="Outlet"/>
  </r>
  <r>
    <s v="SALE87"/>
    <x v="82"/>
    <x v="78"/>
    <s v="PROD1"/>
    <s v="STORE10"/>
    <n v="3"/>
    <n v="964.39"/>
    <n v="0.04"/>
    <s v="Credit Card"/>
    <n v="2777.4432000000002"/>
    <n v="2777.4432000000002"/>
    <s v="Reginald Willis"/>
    <x v="17"/>
    <x v="1"/>
    <x v="78"/>
    <s v="New York"/>
    <s v="USA"/>
    <x v="3"/>
    <x v="55"/>
    <x v="4"/>
    <s v="Tops"/>
    <x v="55"/>
    <n v="342.56"/>
    <n v="181"/>
    <s v="Hill, Wagner and Ballard"/>
    <s v="East"/>
    <s v="East Davidville"/>
    <s v="Online"/>
  </r>
  <r>
    <s v="SALE88"/>
    <x v="83"/>
    <x v="79"/>
    <s v="PROD38"/>
    <s v="STORE0"/>
    <n v="2"/>
    <n v="217.83"/>
    <n v="0.14000000000000001"/>
    <s v="PayPal"/>
    <n v="374.66759999999999"/>
    <n v="374.66759999999999"/>
    <s v="Mario Jacobs"/>
    <x v="5"/>
    <x v="0"/>
    <x v="79"/>
    <s v="New York"/>
    <s v="USA"/>
    <x v="1"/>
    <x v="48"/>
    <x v="0"/>
    <s v="Outdoor"/>
    <x v="48"/>
    <n v="135.61000000000001"/>
    <n v="394"/>
    <s v="Rivera-Warner"/>
    <s v="East"/>
    <s v="Washingtonfurt"/>
    <s v="Flagship"/>
  </r>
  <r>
    <s v="SALE89"/>
    <x v="84"/>
    <x v="80"/>
    <s v="PROD17"/>
    <s v="STORE1"/>
    <n v="4"/>
    <n v="187.71"/>
    <n v="0.06"/>
    <s v="COD"/>
    <n v="705.78959999999995"/>
    <n v="705.78960000000006"/>
    <s v="Carlos Skinner"/>
    <x v="28"/>
    <x v="0"/>
    <x v="80"/>
    <s v="Alabama"/>
    <s v="USA"/>
    <x v="3"/>
    <x v="53"/>
    <x v="0"/>
    <s v="Accessories"/>
    <x v="53"/>
    <n v="144.53"/>
    <n v="367"/>
    <s v="Martinez, Adkins and Johnson"/>
    <s v="North"/>
    <s v="Danielmouth"/>
    <s v="Flagship"/>
  </r>
  <r>
    <s v="SALE90"/>
    <x v="85"/>
    <x v="81"/>
    <s v="PROD33"/>
    <s v="STORE18"/>
    <n v="2"/>
    <n v="350.12"/>
    <n v="0.12"/>
    <s v="COD"/>
    <n v="616.21119999999996"/>
    <n v="616.21119999999996"/>
    <s v="Dominic Page"/>
    <x v="20"/>
    <x v="0"/>
    <x v="81"/>
    <s v="Pennsylvania"/>
    <s v="USA"/>
    <x v="3"/>
    <x v="9"/>
    <x v="3"/>
    <s v="Decor"/>
    <x v="9"/>
    <n v="179.77"/>
    <n v="305"/>
    <s v="Guerrero-Schmitt"/>
    <s v="East"/>
    <s v="East Stevechester"/>
    <s v="Flagship"/>
  </r>
  <r>
    <s v="SALE91"/>
    <x v="86"/>
    <x v="82"/>
    <s v="PROD16"/>
    <s v="STORE1"/>
    <n v="4"/>
    <n v="102.19"/>
    <n v="0.17"/>
    <s v="PayPal"/>
    <n v="339.27080000000001"/>
    <n v="339.27080000000001"/>
    <s v="David Lozano"/>
    <x v="25"/>
    <x v="1"/>
    <x v="82"/>
    <s v="Wisconsin"/>
    <s v="USA"/>
    <x v="0"/>
    <x v="30"/>
    <x v="2"/>
    <s v="Grooming"/>
    <x v="30"/>
    <n v="337.42"/>
    <n v="256"/>
    <s v="Martinez, Adkins and Johnson"/>
    <s v="North"/>
    <s v="Danielmouth"/>
    <s v="Flagship"/>
  </r>
  <r>
    <s v="SALE92"/>
    <x v="87"/>
    <x v="69"/>
    <s v="PROD86"/>
    <s v="STORE4"/>
    <n v="1"/>
    <n v="696.53"/>
    <n v="0.17"/>
    <s v="Credit Card"/>
    <n v="578.11990000000003"/>
    <n v="578.11989999999992"/>
    <s v="Daniel Boyd"/>
    <x v="31"/>
    <x v="1"/>
    <x v="69"/>
    <s v="West Virginia"/>
    <s v="USA"/>
    <x v="3"/>
    <x v="56"/>
    <x v="3"/>
    <s v="Kitchen"/>
    <x v="56"/>
    <n v="176.07"/>
    <n v="82"/>
    <s v="Alexander Group"/>
    <s v="South"/>
    <s v="Port Sharon"/>
    <s v="Online"/>
  </r>
  <r>
    <s v="SALE93"/>
    <x v="88"/>
    <x v="10"/>
    <s v="PROD19"/>
    <s v="STORE4"/>
    <n v="2"/>
    <n v="327.52"/>
    <n v="0.15"/>
    <s v="PayPal"/>
    <n v="556.78399999999999"/>
    <n v="556.78399999999999"/>
    <s v="Michael Thomas"/>
    <x v="10"/>
    <x v="1"/>
    <x v="10"/>
    <s v="Nevada"/>
    <s v="USA"/>
    <x v="2"/>
    <x v="46"/>
    <x v="0"/>
    <s v="Equipment"/>
    <x v="46"/>
    <n v="21.34"/>
    <n v="65"/>
    <s v="Alexander Group"/>
    <s v="South"/>
    <s v="Port Sharon"/>
    <s v="Online"/>
  </r>
  <r>
    <s v="SALE94"/>
    <x v="89"/>
    <x v="83"/>
    <s v="PROD97"/>
    <s v="STORE19"/>
    <n v="2"/>
    <n v="569.36"/>
    <n v="0.01"/>
    <s v="PayPal"/>
    <m/>
    <n v="1127.3328000000001"/>
    <s v="Tracy Stephens"/>
    <x v="41"/>
    <x v="0"/>
    <x v="83"/>
    <s v="Maine"/>
    <s v="USA"/>
    <x v="1"/>
    <x v="0"/>
    <x v="0"/>
    <s v="Team Sports"/>
    <x v="0"/>
    <n v="245.98"/>
    <n v="471"/>
    <s v="Mann-Austin"/>
    <s v="East"/>
    <s v="Vasquezborough"/>
    <s v="Online"/>
  </r>
  <r>
    <s v="SALE95"/>
    <x v="90"/>
    <x v="84"/>
    <s v="PROD99"/>
    <s v="STORE6"/>
    <n v="2"/>
    <n v="68.290000000000006"/>
    <n v="0.14000000000000001"/>
    <s v="COD"/>
    <n v="117.4588"/>
    <n v="117.45880000000001"/>
    <s v="Darren Burton"/>
    <x v="10"/>
    <x v="1"/>
    <x v="84"/>
    <s v="Tennessee"/>
    <s v="USA"/>
    <x v="3"/>
    <x v="8"/>
    <x v="3"/>
    <s v="Kitchen"/>
    <x v="8"/>
    <n v="201.41"/>
    <n v="146"/>
    <s v="Benson-Elliott"/>
    <s v="East"/>
    <s v="Port Josephberg"/>
    <s v="Online"/>
  </r>
  <r>
    <s v="SALE96"/>
    <x v="91"/>
    <x v="85"/>
    <s v="PROD50"/>
    <s v="STORE10"/>
    <n v="1"/>
    <n v="842.9"/>
    <n v="0.06"/>
    <s v="COD"/>
    <n v="792.32600000000002"/>
    <n v="792.32600000000002"/>
    <s v="Nancy Page"/>
    <x v="29"/>
    <x v="0"/>
    <x v="85"/>
    <s v="Utah"/>
    <s v="USA"/>
    <x v="3"/>
    <x v="57"/>
    <x v="0"/>
    <s v="Fitness"/>
    <x v="57"/>
    <n v="190.29"/>
    <n v="260"/>
    <s v="Hill, Wagner and Ballard"/>
    <s v="East"/>
    <s v="East Davidville"/>
    <s v="Online"/>
  </r>
  <r>
    <s v="SALE97"/>
    <x v="92"/>
    <x v="86"/>
    <s v="PROD3"/>
    <s v="STORE3"/>
    <n v="3"/>
    <n v="751.94"/>
    <n v="0.26"/>
    <s v="PayPal"/>
    <n v="1669.3068000000001"/>
    <n v="1669.3068000000001"/>
    <s v="Cynthia Roberts"/>
    <x v="15"/>
    <x v="1"/>
    <x v="86"/>
    <s v="Vermont"/>
    <s v="USA"/>
    <x v="0"/>
    <x v="58"/>
    <x v="4"/>
    <s v="Outerwear"/>
    <x v="58"/>
    <n v="364.67"/>
    <n v="452"/>
    <s v="Johnson-Wright"/>
    <s v="North"/>
    <s v="Hoodberg"/>
    <s v="Outlet"/>
  </r>
  <r>
    <s v="SALE98"/>
    <x v="93"/>
    <x v="87"/>
    <s v="PROD56"/>
    <s v="STORE7"/>
    <n v="4"/>
    <n v="476.28"/>
    <n v="0.17"/>
    <s v="Credit Card"/>
    <n v="1581.2496000000001"/>
    <n v="1581.2495999999999"/>
    <s v="Joseph Richards"/>
    <x v="11"/>
    <x v="1"/>
    <x v="87"/>
    <s v="Alabama"/>
    <s v="USA"/>
    <x v="3"/>
    <x v="6"/>
    <x v="3"/>
    <s v="Decor"/>
    <x v="6"/>
    <n v="461.47"/>
    <n v="190"/>
    <s v="Martinez-Mullins"/>
    <s v="South"/>
    <s v="Williamsfurt"/>
    <s v="Online"/>
  </r>
  <r>
    <s v="SALE99"/>
    <x v="94"/>
    <x v="88"/>
    <s v="PROD54"/>
    <s v="STORE3"/>
    <n v="3"/>
    <n v="541.99"/>
    <n v="0.24"/>
    <s v="COD"/>
    <n v="1235.7372"/>
    <n v="1235.7372"/>
    <s v="Andrew Smith"/>
    <x v="8"/>
    <x v="0"/>
    <x v="88"/>
    <s v="Wisconsin"/>
    <s v="USA"/>
    <x v="3"/>
    <x v="59"/>
    <x v="0"/>
    <s v="Accessories"/>
    <x v="59"/>
    <n v="434.84"/>
    <n v="185"/>
    <s v="Johnson-Wright"/>
    <s v="North"/>
    <s v="Hoodberg"/>
    <s v="Outlet"/>
  </r>
  <r>
    <s v="SALE100"/>
    <x v="43"/>
    <x v="89"/>
    <s v="PROD33"/>
    <s v="STORE5"/>
    <n v="2"/>
    <n v="401.5"/>
    <n v="0.18"/>
    <s v="Credit Card"/>
    <n v="658.46"/>
    <n v="658.46"/>
    <s v="Gregory Allen"/>
    <x v="42"/>
    <x v="1"/>
    <x v="89"/>
    <s v="Vermont"/>
    <s v="USA"/>
    <x v="1"/>
    <x v="9"/>
    <x v="3"/>
    <s v="Decor"/>
    <x v="9"/>
    <n v="179.77"/>
    <n v="305"/>
    <s v="Gray Ltd"/>
    <s v="North"/>
    <s v="New Michaelchester"/>
    <s v="Outlet"/>
  </r>
  <r>
    <s v="SALE101"/>
    <x v="95"/>
    <x v="42"/>
    <s v="PROD25"/>
    <s v="STORE13"/>
    <n v="3"/>
    <n v="359.56"/>
    <n v="0.17"/>
    <s v="PayPal"/>
    <n v="895.30439999999999"/>
    <n v="895.30439999999999"/>
    <s v="Christy Hoffman"/>
    <x v="33"/>
    <x v="1"/>
    <x v="42"/>
    <s v="Indiana"/>
    <s v="USA"/>
    <x v="1"/>
    <x v="60"/>
    <x v="4"/>
    <s v="Accessories"/>
    <x v="60"/>
    <n v="174.02"/>
    <n v="268"/>
    <s v="Gardner, Humphrey and Contreras"/>
    <s v="East"/>
    <s v="Johnsonville"/>
    <s v="Flagship"/>
  </r>
  <r>
    <s v="SALE102"/>
    <x v="25"/>
    <x v="90"/>
    <s v="PROD80"/>
    <s v="STORE12"/>
    <n v="2"/>
    <n v="471.88"/>
    <n v="0.24"/>
    <s v="PayPal"/>
    <n v="717.25760000000002"/>
    <n v="717.25760000000002"/>
    <s v="David Cobb"/>
    <x v="32"/>
    <x v="0"/>
    <x v="90"/>
    <s v="South Dakota"/>
    <s v="USA"/>
    <x v="2"/>
    <x v="61"/>
    <x v="3"/>
    <s v="Kitchen"/>
    <x v="61"/>
    <n v="143.43"/>
    <n v="58"/>
    <s v="Thomas, Bridges and Harris"/>
    <s v="North"/>
    <s v="Sabrinatown"/>
    <s v="Online"/>
  </r>
  <r>
    <s v="SALE103"/>
    <x v="96"/>
    <x v="91"/>
    <s v="PROD34"/>
    <s v="STORE4"/>
    <n v="4"/>
    <n v="925.19"/>
    <n v="0.19"/>
    <s v="PayPal"/>
    <n v="2997.6156000000001"/>
    <n v="2997.6156000000001"/>
    <s v="Melissa Hamilton"/>
    <x v="25"/>
    <x v="1"/>
    <x v="91"/>
    <s v="Oklahoma"/>
    <s v="USA"/>
    <x v="2"/>
    <x v="13"/>
    <x v="1"/>
    <s v="Computer"/>
    <x v="13"/>
    <n v="419.28"/>
    <n v="86"/>
    <s v="Alexander Group"/>
    <s v="South"/>
    <s v="Port Sharon"/>
    <s v="Online"/>
  </r>
  <r>
    <s v="SALE104"/>
    <x v="97"/>
    <x v="92"/>
    <s v="PROD86"/>
    <s v="STORE11"/>
    <n v="2"/>
    <n v="879.63"/>
    <n v="7.0000000000000007E-2"/>
    <s v="COD"/>
    <n v="1636.1117999999999"/>
    <n v="1636.1117999999999"/>
    <s v="David Arnold"/>
    <x v="26"/>
    <x v="1"/>
    <x v="92"/>
    <s v="California"/>
    <s v="USA"/>
    <x v="2"/>
    <x v="56"/>
    <x v="3"/>
    <s v="Kitchen"/>
    <x v="56"/>
    <n v="176.07"/>
    <n v="82"/>
    <s v="Aguirre-Keller"/>
    <s v="South"/>
    <s v="Lake Michael"/>
    <s v="Online"/>
  </r>
  <r>
    <s v="SALE105"/>
    <x v="98"/>
    <x v="93"/>
    <s v="PROD79"/>
    <s v="STORE17"/>
    <n v="2"/>
    <n v="418.23"/>
    <n v="0.28000000000000003"/>
    <s v="Credit Card"/>
    <n v="602.25120000000004"/>
    <n v="602.25120000000004"/>
    <s v="Dr. Benjamin Price"/>
    <x v="31"/>
    <x v="1"/>
    <x v="93"/>
    <s v="Alabama"/>
    <s v="USA"/>
    <x v="1"/>
    <x v="29"/>
    <x v="3"/>
    <s v="Lighting"/>
    <x v="29"/>
    <n v="228.53"/>
    <n v="469"/>
    <s v="Holloway Ltd"/>
    <s v="North"/>
    <s v="Bensonhaven"/>
    <s v="Flagship"/>
  </r>
  <r>
    <s v="SALE106"/>
    <x v="99"/>
    <x v="59"/>
    <s v="PROD19"/>
    <s v="STORE18"/>
    <n v="3"/>
    <n v="551.72"/>
    <n v="0.03"/>
    <s v="COD"/>
    <n v="1605.5052000000001"/>
    <n v="1605.5052000000001"/>
    <s v="Tyrone Olson"/>
    <x v="9"/>
    <x v="1"/>
    <x v="59"/>
    <s v="California"/>
    <s v="USA"/>
    <x v="2"/>
    <x v="46"/>
    <x v="0"/>
    <s v="Equipment"/>
    <x v="46"/>
    <n v="21.34"/>
    <n v="65"/>
    <s v="Guerrero-Schmitt"/>
    <s v="East"/>
    <s v="East Stevechester"/>
    <s v="Flagship"/>
  </r>
  <r>
    <s v="SALE107"/>
    <x v="100"/>
    <x v="94"/>
    <s v="PROD86"/>
    <s v="STORE7"/>
    <n v="4"/>
    <n v="525.61"/>
    <n v="0.02"/>
    <s v="PayPal"/>
    <n v="2060.3912"/>
    <n v="2060.3912"/>
    <s v="Jasmine Snyder"/>
    <x v="28"/>
    <x v="1"/>
    <x v="94"/>
    <s v="Connecticut"/>
    <s v="USA"/>
    <x v="2"/>
    <x v="56"/>
    <x v="3"/>
    <s v="Kitchen"/>
    <x v="56"/>
    <n v="176.07"/>
    <n v="82"/>
    <s v="Martinez-Mullins"/>
    <s v="South"/>
    <s v="Williamsfurt"/>
    <s v="Online"/>
  </r>
  <r>
    <s v="SALE108"/>
    <x v="101"/>
    <x v="95"/>
    <s v="PROD22"/>
    <s v="STORE13"/>
    <n v="3"/>
    <n v="815.3"/>
    <n v="0.03"/>
    <s v="Credit Card"/>
    <n v="2372.5230000000001"/>
    <n v="2372.5229999999997"/>
    <s v="James Gibbs"/>
    <x v="10"/>
    <x v="0"/>
    <x v="95"/>
    <s v="Alaska"/>
    <s v="USA"/>
    <x v="1"/>
    <x v="62"/>
    <x v="0"/>
    <s v="Equipment"/>
    <x v="62"/>
    <n v="484.62"/>
    <n v="432"/>
    <s v="Gardner, Humphrey and Contreras"/>
    <s v="East"/>
    <s v="Johnsonville"/>
    <s v="Flagship"/>
  </r>
  <r>
    <s v="SALE109"/>
    <x v="102"/>
    <x v="96"/>
    <s v="PROD91"/>
    <s v="STORE0"/>
    <n v="3"/>
    <n v="376.46"/>
    <n v="0.09"/>
    <s v="COD"/>
    <n v="1027.7357999999999"/>
    <n v="1027.7357999999999"/>
    <s v="Eric Todd"/>
    <x v="35"/>
    <x v="0"/>
    <x v="96"/>
    <s v="Montana"/>
    <s v="USA"/>
    <x v="0"/>
    <x v="52"/>
    <x v="4"/>
    <s v="Footwear"/>
    <x v="52"/>
    <n v="438.25"/>
    <n v="496"/>
    <s v="Rivera-Warner"/>
    <s v="East"/>
    <s v="Washingtonfurt"/>
    <s v="Flagship"/>
  </r>
  <r>
    <s v="SALE110"/>
    <x v="103"/>
    <x v="69"/>
    <s v="PROD42"/>
    <s v="STORE8"/>
    <n v="4"/>
    <n v="239.83"/>
    <n v="0.08"/>
    <s v="Credit Card"/>
    <n v="882.57439999999997"/>
    <n v="882.57440000000008"/>
    <s v="Daniel Boyd"/>
    <x v="31"/>
    <x v="1"/>
    <x v="69"/>
    <s v="West Virginia"/>
    <s v="USA"/>
    <x v="3"/>
    <x v="63"/>
    <x v="1"/>
    <s v="Accessories"/>
    <x v="63"/>
    <n v="450.71"/>
    <n v="389"/>
    <s v="Bean, Jones and Park"/>
    <s v="West"/>
    <s v="Thompsonborough"/>
    <s v="Online"/>
  </r>
  <r>
    <s v="SALE111"/>
    <x v="104"/>
    <x v="97"/>
    <s v="PROD90"/>
    <s v="STORE3"/>
    <n v="2"/>
    <n v="845.71"/>
    <n v="0.01"/>
    <s v="PayPal"/>
    <n v="1674.5057999999999"/>
    <n v="1674.5058000000001"/>
    <s v="Michael Jones"/>
    <x v="43"/>
    <x v="0"/>
    <x v="97"/>
    <s v="Tennessee"/>
    <s v="USA"/>
    <x v="3"/>
    <x v="64"/>
    <x v="1"/>
    <s v="Accessories"/>
    <x v="64"/>
    <n v="340.14"/>
    <n v="361"/>
    <s v="Johnson-Wright"/>
    <s v="North"/>
    <s v="Hoodberg"/>
    <s v="Outlet"/>
  </r>
  <r>
    <s v="SALE112"/>
    <x v="105"/>
    <x v="98"/>
    <s v="PROD76"/>
    <s v="STORE13"/>
    <n v="3"/>
    <n v="948.69"/>
    <n v="0.28999999999999998"/>
    <s v="Credit Card"/>
    <n v="2020.7097000000001"/>
    <n v="2020.7097000000003"/>
    <s v="Melissa Duffy Md"/>
    <x v="3"/>
    <x v="1"/>
    <x v="98"/>
    <s v="South Carolina"/>
    <s v="USA"/>
    <x v="3"/>
    <x v="3"/>
    <x v="1"/>
    <s v="Computer"/>
    <x v="3"/>
    <n v="392.89"/>
    <n v="320"/>
    <s v="Gardner, Humphrey and Contreras"/>
    <s v="East"/>
    <s v="Johnsonville"/>
    <s v="Flagship"/>
  </r>
  <r>
    <s v="SALE113"/>
    <x v="106"/>
    <x v="1"/>
    <s v="PROD27"/>
    <s v="STORE10"/>
    <n v="1"/>
    <n v="281.97000000000003"/>
    <n v="0.2"/>
    <s v="PayPal"/>
    <n v="225.57599999999999"/>
    <n v="225.57600000000002"/>
    <s v="Michael Foley"/>
    <x v="1"/>
    <x v="1"/>
    <x v="1"/>
    <s v="Vermont"/>
    <s v="USA"/>
    <x v="0"/>
    <x v="16"/>
    <x v="3"/>
    <s v="Decor"/>
    <x v="16"/>
    <n v="254.04"/>
    <n v="378"/>
    <s v="Hill, Wagner and Ballard"/>
    <s v="East"/>
    <s v="East Davidville"/>
    <s v="Online"/>
  </r>
  <r>
    <s v="SALE114"/>
    <x v="107"/>
    <x v="7"/>
    <s v="PROD91"/>
    <s v="STORE4"/>
    <n v="2"/>
    <n v="731.01"/>
    <n v="0.05"/>
    <s v="PayPal"/>
    <n v="1388.9190000000001"/>
    <n v="1388.9189999999999"/>
    <s v="Patrick Roberts"/>
    <x v="7"/>
    <x v="1"/>
    <x v="7"/>
    <s v="Missouri"/>
    <s v="USA"/>
    <x v="1"/>
    <x v="52"/>
    <x v="4"/>
    <s v="Footwear"/>
    <x v="52"/>
    <n v="438.25"/>
    <n v="496"/>
    <s v="Alexander Group"/>
    <s v="South"/>
    <s v="Port Sharon"/>
    <s v="Online"/>
  </r>
  <r>
    <s v="SALE115"/>
    <x v="108"/>
    <x v="99"/>
    <s v="PROD85"/>
    <s v="STORE7"/>
    <n v="4"/>
    <n v="930.85"/>
    <n v="0.13"/>
    <s v="PayPal"/>
    <n v="3239.3580000000002"/>
    <n v="3239.3580000000002"/>
    <s v="Christopher David"/>
    <x v="22"/>
    <x v="0"/>
    <x v="99"/>
    <s v="Massachusetts"/>
    <s v="USA"/>
    <x v="2"/>
    <x v="65"/>
    <x v="4"/>
    <s v="Accessories"/>
    <x v="65"/>
    <n v="119.57"/>
    <n v="210"/>
    <s v="Martinez-Mullins"/>
    <s v="South"/>
    <s v="Williamsfurt"/>
    <s v="Online"/>
  </r>
  <r>
    <s v="SALE116"/>
    <x v="109"/>
    <x v="100"/>
    <s v="PROD3"/>
    <s v="STORE8"/>
    <n v="4"/>
    <n v="770.77"/>
    <n v="0.22"/>
    <s v="Credit Card"/>
    <n v="2404.8024"/>
    <n v="2404.8024"/>
    <s v="Monica Miller"/>
    <x v="19"/>
    <x v="0"/>
    <x v="100"/>
    <s v="Mississippi"/>
    <s v="USA"/>
    <x v="0"/>
    <x v="58"/>
    <x v="4"/>
    <s v="Outerwear"/>
    <x v="58"/>
    <n v="364.67"/>
    <n v="452"/>
    <s v="Bean, Jones and Park"/>
    <s v="West"/>
    <s v="Thompsonborough"/>
    <s v="Online"/>
  </r>
  <r>
    <s v="SALE117"/>
    <x v="110"/>
    <x v="101"/>
    <s v="PROD46"/>
    <s v="STORE4"/>
    <n v="3"/>
    <n v="479.63"/>
    <n v="0.3"/>
    <s v="PayPal"/>
    <n v="1007.223"/>
    <n v="1007.223"/>
    <s v="Amber Mcclain"/>
    <x v="3"/>
    <x v="0"/>
    <x v="101"/>
    <s v="Florida"/>
    <s v="USA"/>
    <x v="2"/>
    <x v="54"/>
    <x v="4"/>
    <s v="Outerwear"/>
    <x v="54"/>
    <n v="167.34"/>
    <n v="296"/>
    <s v="Alexander Group"/>
    <s v="South"/>
    <s v="Port Sharon"/>
    <s v="Online"/>
  </r>
  <r>
    <s v="SALE118"/>
    <x v="111"/>
    <x v="102"/>
    <s v="PROD39"/>
    <s v="STORE11"/>
    <n v="1"/>
    <n v="165"/>
    <n v="0.3"/>
    <s v="COD"/>
    <n v="115.5"/>
    <n v="115.5"/>
    <s v="Lance Baker"/>
    <x v="21"/>
    <x v="1"/>
    <x v="102"/>
    <s v="Florida"/>
    <s v="USA"/>
    <x v="0"/>
    <x v="11"/>
    <x v="1"/>
    <s v="Mobile"/>
    <x v="11"/>
    <n v="326.06"/>
    <n v="301"/>
    <s v="Aguirre-Keller"/>
    <s v="South"/>
    <s v="Lake Michael"/>
    <s v="Online"/>
  </r>
  <r>
    <s v="SALE119"/>
    <x v="112"/>
    <x v="103"/>
    <s v="PROD19"/>
    <s v="STORE8"/>
    <n v="2"/>
    <n v="151.51"/>
    <n v="0.28999999999999998"/>
    <s v="COD"/>
    <n v="215.14420000000001"/>
    <n v="215.14420000000001"/>
    <s v="Sean Powell"/>
    <x v="16"/>
    <x v="0"/>
    <x v="103"/>
    <s v="Vermont"/>
    <s v="USA"/>
    <x v="3"/>
    <x v="46"/>
    <x v="0"/>
    <s v="Equipment"/>
    <x v="46"/>
    <n v="21.34"/>
    <n v="65"/>
    <s v="Bean, Jones and Park"/>
    <s v="West"/>
    <s v="Thompsonborough"/>
    <s v="Online"/>
  </r>
  <r>
    <s v="SALE120"/>
    <x v="113"/>
    <x v="104"/>
    <s v="PROD31"/>
    <s v="STORE17"/>
    <n v="2"/>
    <n v="872.93"/>
    <n v="0.28999999999999998"/>
    <s v="COD"/>
    <n v="1239.5606"/>
    <n v="1239.5606"/>
    <s v="Timothy Juarez"/>
    <x v="15"/>
    <x v="1"/>
    <x v="104"/>
    <s v="South Carolina"/>
    <s v="USA"/>
    <x v="3"/>
    <x v="45"/>
    <x v="0"/>
    <s v="Team Sports"/>
    <x v="45"/>
    <n v="204.39"/>
    <n v="281"/>
    <s v="Holloway Ltd"/>
    <s v="North"/>
    <s v="Bensonhaven"/>
    <s v="Flagship"/>
  </r>
  <r>
    <s v="SALE121"/>
    <x v="114"/>
    <x v="105"/>
    <s v="PROD22"/>
    <s v="STORE10"/>
    <n v="3"/>
    <n v="432.4"/>
    <n v="0.04"/>
    <s v="Credit Card"/>
    <n v="1245.3119999999999"/>
    <n v="1245.3119999999999"/>
    <s v="Matthew Payne"/>
    <x v="18"/>
    <x v="0"/>
    <x v="105"/>
    <s v="Wyoming"/>
    <s v="USA"/>
    <x v="0"/>
    <x v="62"/>
    <x v="0"/>
    <s v="Equipment"/>
    <x v="62"/>
    <n v="484.62"/>
    <n v="432"/>
    <s v="Hill, Wagner and Ballard"/>
    <s v="East"/>
    <s v="East Davidville"/>
    <s v="Online"/>
  </r>
  <r>
    <s v="SALE122"/>
    <x v="115"/>
    <x v="94"/>
    <s v="PROD50"/>
    <s v="STORE7"/>
    <n v="2"/>
    <n v="197.76"/>
    <n v="0.04"/>
    <s v="Credit Card"/>
    <n v="379.69920000000002"/>
    <n v="379.69919999999996"/>
    <s v="Jasmine Snyder"/>
    <x v="28"/>
    <x v="1"/>
    <x v="94"/>
    <s v="Connecticut"/>
    <s v="USA"/>
    <x v="2"/>
    <x v="57"/>
    <x v="0"/>
    <s v="Fitness"/>
    <x v="57"/>
    <n v="190.29"/>
    <n v="260"/>
    <s v="Martinez-Mullins"/>
    <s v="South"/>
    <s v="Williamsfurt"/>
    <s v="Online"/>
  </r>
  <r>
    <s v="SALE123"/>
    <x v="116"/>
    <x v="22"/>
    <s v="PROD40"/>
    <s v="STORE2"/>
    <n v="3"/>
    <n v="334.6"/>
    <n v="0.11"/>
    <s v="PayPal"/>
    <n v="893.38199999999995"/>
    <n v="893.38200000000006"/>
    <s v="Elizabeth Foster"/>
    <x v="19"/>
    <x v="1"/>
    <x v="22"/>
    <s v="Oklahoma"/>
    <s v="USA"/>
    <x v="0"/>
    <x v="43"/>
    <x v="1"/>
    <s v="Audio"/>
    <x v="43"/>
    <n v="38.520000000000003"/>
    <n v="378"/>
    <s v="Black-Horn"/>
    <s v="South"/>
    <s v="North Nancyview"/>
    <s v="Outlet"/>
  </r>
  <r>
    <s v="SALE124"/>
    <x v="117"/>
    <x v="98"/>
    <s v="PROD14"/>
    <s v="STORE3"/>
    <n v="2"/>
    <n v="44.35"/>
    <n v="0.2"/>
    <s v="COD"/>
    <n v="70.959999999999994"/>
    <n v="70.960000000000008"/>
    <s v="Melissa Duffy Md"/>
    <x v="3"/>
    <x v="1"/>
    <x v="98"/>
    <s v="South Carolina"/>
    <s v="USA"/>
    <x v="3"/>
    <x v="66"/>
    <x v="3"/>
    <s v="Decor"/>
    <x v="66"/>
    <n v="48.01"/>
    <n v="439"/>
    <s v="Johnson-Wright"/>
    <s v="North"/>
    <s v="Hoodberg"/>
    <s v="Outlet"/>
  </r>
  <r>
    <s v="SALE125"/>
    <x v="118"/>
    <x v="106"/>
    <s v="PROD8"/>
    <s v="STORE6"/>
    <n v="1"/>
    <n v="846.31"/>
    <n v="0.05"/>
    <s v="PayPal"/>
    <n v="803.99450000000002"/>
    <n v="803.9944999999999"/>
    <s v="Traci Gonzalez"/>
    <x v="37"/>
    <x v="0"/>
    <x v="106"/>
    <s v="New Mexico"/>
    <s v="USA"/>
    <x v="2"/>
    <x v="67"/>
    <x v="1"/>
    <s v="Audio"/>
    <x v="67"/>
    <n v="439.07"/>
    <n v="142"/>
    <s v="Benson-Elliott"/>
    <s v="East"/>
    <s v="Port Josephberg"/>
    <s v="Online"/>
  </r>
  <r>
    <s v="SALE126"/>
    <x v="119"/>
    <x v="87"/>
    <s v="PROD35"/>
    <s v="STORE12"/>
    <n v="1"/>
    <n v="996.48"/>
    <n v="7.0000000000000007E-2"/>
    <s v="COD"/>
    <n v="926.72640000000001"/>
    <n v="926.72640000000001"/>
    <s v="Joseph Richards"/>
    <x v="11"/>
    <x v="1"/>
    <x v="87"/>
    <s v="Alabama"/>
    <s v="USA"/>
    <x v="3"/>
    <x v="68"/>
    <x v="3"/>
    <s v="Lighting"/>
    <x v="68"/>
    <n v="382.22"/>
    <n v="329"/>
    <s v="Thomas, Bridges and Harris"/>
    <s v="North"/>
    <s v="Sabrinatown"/>
    <s v="Online"/>
  </r>
  <r>
    <s v="SALE127"/>
    <x v="120"/>
    <x v="107"/>
    <s v="PROD93"/>
    <s v="STORE6"/>
    <n v="3"/>
    <n v="949.19"/>
    <n v="0.03"/>
    <s v="COD"/>
    <n v="2762.1428999999998"/>
    <n v="2762.1429000000003"/>
    <s v="Jeffrey Gomez"/>
    <x v="15"/>
    <x v="1"/>
    <x v="107"/>
    <s v="Colorado"/>
    <s v="USA"/>
    <x v="1"/>
    <x v="47"/>
    <x v="1"/>
    <s v="Computer"/>
    <x v="47"/>
    <n v="377.52"/>
    <n v="485"/>
    <s v="Benson-Elliott"/>
    <s v="East"/>
    <s v="Port Josephberg"/>
    <s v="Online"/>
  </r>
  <r>
    <s v="SALE128"/>
    <x v="121"/>
    <x v="108"/>
    <s v="PROD94"/>
    <s v="STORE9"/>
    <n v="2"/>
    <n v="724.97"/>
    <n v="0.1"/>
    <s v="Credit Card"/>
    <n v="1304.9459999999999"/>
    <n v="1304.9460000000001"/>
    <s v="Charles Norman Phd"/>
    <x v="17"/>
    <x v="1"/>
    <x v="92"/>
    <s v="Kansas"/>
    <s v="USA"/>
    <x v="1"/>
    <x v="32"/>
    <x v="2"/>
    <s v="Skincare"/>
    <x v="32"/>
    <n v="358.47"/>
    <n v="213"/>
    <s v="Moore, Padilla and Butler"/>
    <s v="South"/>
    <s v="East Johnstad"/>
    <s v="Flagship"/>
  </r>
  <r>
    <s v="SALE129"/>
    <x v="122"/>
    <x v="109"/>
    <s v="PROD1"/>
    <s v="STORE16"/>
    <n v="1"/>
    <n v="783.25"/>
    <n v="0.3"/>
    <s v="Credit Card"/>
    <n v="548.27499999999998"/>
    <n v="548.27499999999998"/>
    <s v="William Rodriguez"/>
    <x v="2"/>
    <x v="0"/>
    <x v="108"/>
    <s v="Massachusetts"/>
    <s v="USA"/>
    <x v="2"/>
    <x v="55"/>
    <x v="4"/>
    <s v="Tops"/>
    <x v="55"/>
    <n v="342.56"/>
    <n v="181"/>
    <s v="Frederick-Wright"/>
    <s v="West"/>
    <s v="New Jimmymouth"/>
    <s v="Flagship"/>
  </r>
  <r>
    <s v="SALE130"/>
    <x v="123"/>
    <x v="110"/>
    <s v="PROD17"/>
    <s v="STORE3"/>
    <n v="1"/>
    <n v="942.38"/>
    <n v="0.17"/>
    <s v="Credit Card"/>
    <n v="782.17539999999997"/>
    <n v="782.17539999999997"/>
    <s v="Ryan Moore"/>
    <x v="14"/>
    <x v="0"/>
    <x v="109"/>
    <s v="Virginia"/>
    <s v="USA"/>
    <x v="3"/>
    <x v="53"/>
    <x v="0"/>
    <s v="Accessories"/>
    <x v="53"/>
    <n v="144.53"/>
    <n v="367"/>
    <s v="Johnson-Wright"/>
    <s v="North"/>
    <s v="Hoodberg"/>
    <s v="Outlet"/>
  </r>
  <r>
    <s v="SALE131"/>
    <x v="124"/>
    <x v="111"/>
    <s v="PROD51"/>
    <s v="STORE11"/>
    <n v="3"/>
    <n v="298.35000000000002"/>
    <n v="0.05"/>
    <s v="COD"/>
    <n v="850.29750000000001"/>
    <n v="850.29750000000001"/>
    <s v="Christopher Ford"/>
    <x v="44"/>
    <x v="0"/>
    <x v="110"/>
    <s v="Ohio"/>
    <s v="USA"/>
    <x v="3"/>
    <x v="69"/>
    <x v="1"/>
    <s v="Accessories"/>
    <x v="69"/>
    <n v="88.49"/>
    <n v="246"/>
    <s v="Aguirre-Keller"/>
    <s v="South"/>
    <s v="Lake Michael"/>
    <s v="Online"/>
  </r>
  <r>
    <s v="SALE132"/>
    <x v="125"/>
    <x v="112"/>
    <s v="PROD48"/>
    <s v="STORE12"/>
    <n v="4"/>
    <n v="950.04"/>
    <n v="0.13"/>
    <s v="PayPal"/>
    <n v="3306.1392000000001"/>
    <n v="3306.1391999999996"/>
    <s v="Daniel Rivas"/>
    <x v="27"/>
    <x v="1"/>
    <x v="111"/>
    <s v="Georgia"/>
    <s v="USA"/>
    <x v="2"/>
    <x v="70"/>
    <x v="1"/>
    <s v="Accessories"/>
    <x v="70"/>
    <n v="177.98"/>
    <n v="103"/>
    <s v="Thomas, Bridges and Harris"/>
    <s v="North"/>
    <s v="Sabrinatown"/>
    <s v="Online"/>
  </r>
  <r>
    <s v="SALE133"/>
    <x v="126"/>
    <x v="113"/>
    <s v="PROD57"/>
    <s v="STORE4"/>
    <n v="2"/>
    <n v="267.19"/>
    <n v="7.0000000000000007E-2"/>
    <s v="Credit Card"/>
    <n v="496.97340000000003"/>
    <n v="496.97339999999997"/>
    <s v="Victor Mcintosh"/>
    <x v="17"/>
    <x v="1"/>
    <x v="112"/>
    <s v="Minnesota"/>
    <s v="USA"/>
    <x v="3"/>
    <x v="71"/>
    <x v="0"/>
    <s v="Fitness"/>
    <x v="71"/>
    <n v="30.62"/>
    <n v="138"/>
    <s v="Alexander Group"/>
    <s v="South"/>
    <s v="Port Sharon"/>
    <s v="Online"/>
  </r>
  <r>
    <s v="SALE134"/>
    <x v="127"/>
    <x v="114"/>
    <s v="PROD87"/>
    <s v="STORE15"/>
    <n v="4"/>
    <n v="72.63"/>
    <n v="0.06"/>
    <s v="PayPal"/>
    <n v="273.08879999999999"/>
    <n v="273.08879999999999"/>
    <s v="Mary Boyd"/>
    <x v="18"/>
    <x v="1"/>
    <x v="113"/>
    <s v="Michigan"/>
    <s v="USA"/>
    <x v="3"/>
    <x v="72"/>
    <x v="3"/>
    <s v="Lighting"/>
    <x v="72"/>
    <n v="371.38"/>
    <n v="220"/>
    <s v="Shelton PLC"/>
    <s v="North"/>
    <s v="East Jenniferstad"/>
    <s v="Flagship"/>
  </r>
  <r>
    <s v="SALE135"/>
    <x v="128"/>
    <x v="115"/>
    <s v="PROD53"/>
    <s v="STORE5"/>
    <n v="3"/>
    <n v="576.52"/>
    <n v="0.22"/>
    <s v="COD"/>
    <n v="1349.0568000000001"/>
    <n v="1349.0567999999998"/>
    <s v="Jose Stewart"/>
    <x v="5"/>
    <x v="1"/>
    <x v="114"/>
    <s v="Maine"/>
    <s v="USA"/>
    <x v="0"/>
    <x v="27"/>
    <x v="4"/>
    <s v="Bottoms"/>
    <x v="27"/>
    <n v="386.56"/>
    <n v="125"/>
    <s v="Gray Ltd"/>
    <s v="North"/>
    <s v="New Michaelchester"/>
    <s v="Outlet"/>
  </r>
  <r>
    <s v="SALE136"/>
    <x v="129"/>
    <x v="116"/>
    <s v="PROD71"/>
    <s v="STORE9"/>
    <n v="3"/>
    <n v="849.36"/>
    <n v="0.03"/>
    <s v="Credit Card"/>
    <n v="2471.6376"/>
    <n v="2471.6376"/>
    <s v="Heather Valenzuela"/>
    <x v="45"/>
    <x v="0"/>
    <x v="115"/>
    <s v="Alaska"/>
    <s v="USA"/>
    <x v="3"/>
    <x v="51"/>
    <x v="2"/>
    <s v="Haircare"/>
    <x v="51"/>
    <n v="214.32"/>
    <n v="383"/>
    <s v="Moore, Padilla and Butler"/>
    <s v="South"/>
    <s v="East Johnstad"/>
    <s v="Flagship"/>
  </r>
  <r>
    <s v="SALE137"/>
    <x v="130"/>
    <x v="117"/>
    <s v="PROD50"/>
    <s v="STORE6"/>
    <n v="1"/>
    <n v="245.85"/>
    <n v="0.18"/>
    <s v="COD"/>
    <n v="201.59700000000001"/>
    <n v="201.59699999999998"/>
    <s v="Laura Mathews"/>
    <x v="20"/>
    <x v="0"/>
    <x v="116"/>
    <s v="Wisconsin"/>
    <s v="USA"/>
    <x v="3"/>
    <x v="57"/>
    <x v="0"/>
    <s v="Fitness"/>
    <x v="57"/>
    <n v="190.29"/>
    <n v="260"/>
    <s v="Benson-Elliott"/>
    <s v="East"/>
    <s v="Port Josephberg"/>
    <s v="Online"/>
  </r>
  <r>
    <s v="SALE138"/>
    <x v="53"/>
    <x v="118"/>
    <s v="PROD97"/>
    <s v="STORE10"/>
    <n v="3"/>
    <n v="237.68"/>
    <n v="0.1"/>
    <s v="COD"/>
    <n v="641.73599999999999"/>
    <n v="641.73599999999999"/>
    <s v="Michelle Myers"/>
    <x v="19"/>
    <x v="1"/>
    <x v="117"/>
    <s v="South Carolina"/>
    <s v="USA"/>
    <x v="3"/>
    <x v="0"/>
    <x v="0"/>
    <s v="Team Sports"/>
    <x v="0"/>
    <n v="245.98"/>
    <n v="471"/>
    <s v="Hill, Wagner and Ballard"/>
    <s v="East"/>
    <s v="East Davidville"/>
    <s v="Online"/>
  </r>
  <r>
    <s v="SALE139"/>
    <x v="131"/>
    <x v="119"/>
    <s v="PROD71"/>
    <s v="STORE14"/>
    <n v="4"/>
    <n v="715.85"/>
    <n v="0.25"/>
    <s v="PayPal"/>
    <n v="2147.5500000000002"/>
    <n v="2147.5500000000002"/>
    <s v="Carol Lewis"/>
    <x v="43"/>
    <x v="1"/>
    <x v="118"/>
    <s v="North Carolina"/>
    <s v="USA"/>
    <x v="3"/>
    <x v="51"/>
    <x v="2"/>
    <s v="Haircare"/>
    <x v="51"/>
    <n v="214.32"/>
    <n v="383"/>
    <s v="Mcdonald Inc"/>
    <s v="South"/>
    <s v="Christopherland"/>
    <s v="Outlet"/>
  </r>
  <r>
    <s v="SALE140"/>
    <x v="65"/>
    <x v="120"/>
    <s v="PROD90"/>
    <s v="STORE5"/>
    <n v="2"/>
    <n v="478.85"/>
    <n v="0.01"/>
    <s v="COD"/>
    <n v="948.12300000000005"/>
    <n v="948.12300000000005"/>
    <s v="Amy Wilson"/>
    <x v="40"/>
    <x v="1"/>
    <x v="119"/>
    <s v="Indiana"/>
    <s v="USA"/>
    <x v="1"/>
    <x v="64"/>
    <x v="1"/>
    <s v="Accessories"/>
    <x v="64"/>
    <n v="340.14"/>
    <n v="361"/>
    <s v="Gray Ltd"/>
    <s v="North"/>
    <s v="New Michaelchester"/>
    <s v="Outlet"/>
  </r>
  <r>
    <s v="SALE141"/>
    <x v="132"/>
    <x v="121"/>
    <s v="PROD47"/>
    <s v="STORE0"/>
    <n v="1"/>
    <n v="503.95"/>
    <n v="0.26"/>
    <s v="COD"/>
    <n v="372.923"/>
    <n v="372.923"/>
    <s v="Edward Hall"/>
    <x v="12"/>
    <x v="0"/>
    <x v="120"/>
    <s v="New Mexico"/>
    <s v="USA"/>
    <x v="0"/>
    <x v="44"/>
    <x v="2"/>
    <s v="Makeup"/>
    <x v="44"/>
    <n v="254.04"/>
    <n v="431"/>
    <s v="Rivera-Warner"/>
    <s v="East"/>
    <s v="Washingtonfurt"/>
    <s v="Flagship"/>
  </r>
  <r>
    <s v="SALE142"/>
    <x v="133"/>
    <x v="122"/>
    <s v="PROD66"/>
    <s v="STORE12"/>
    <n v="2"/>
    <n v="975.48"/>
    <n v="0.26"/>
    <s v="COD"/>
    <n v="1443.7103999999999"/>
    <n v="1443.7103999999999"/>
    <s v="John Donaldson"/>
    <x v="24"/>
    <x v="0"/>
    <x v="121"/>
    <s v="Maine"/>
    <s v="USA"/>
    <x v="3"/>
    <x v="73"/>
    <x v="2"/>
    <s v="Haircare"/>
    <x v="73"/>
    <n v="340.39"/>
    <n v="177"/>
    <s v="Thomas, Bridges and Harris"/>
    <s v="North"/>
    <s v="Sabrinatown"/>
    <s v="Online"/>
  </r>
  <r>
    <s v="SALE143"/>
    <x v="119"/>
    <x v="123"/>
    <s v="PROD34"/>
    <s v="STORE16"/>
    <n v="4"/>
    <n v="450.12"/>
    <n v="0.28999999999999998"/>
    <s v="COD"/>
    <n v="1278.3407999999999"/>
    <n v="1278.3407999999999"/>
    <s v="Terry Moses"/>
    <x v="12"/>
    <x v="1"/>
    <x v="122"/>
    <s v="Nevada"/>
    <s v="USA"/>
    <x v="1"/>
    <x v="13"/>
    <x v="1"/>
    <s v="Computer"/>
    <x v="13"/>
    <n v="419.28"/>
    <n v="86"/>
    <s v="Frederick-Wright"/>
    <s v="West"/>
    <s v="New Jimmymouth"/>
    <s v="Flagship"/>
  </r>
  <r>
    <s v="SALE144"/>
    <x v="134"/>
    <x v="15"/>
    <s v="PROD36"/>
    <s v="STORE8"/>
    <n v="3"/>
    <n v="237.24"/>
    <n v="0.24"/>
    <s v="PayPal"/>
    <n v="540.90719999999999"/>
    <n v="540.90719999999999"/>
    <s v="Lindsay Beasley"/>
    <x v="13"/>
    <x v="1"/>
    <x v="15"/>
    <s v="Idaho"/>
    <s v="USA"/>
    <x v="2"/>
    <x v="14"/>
    <x v="4"/>
    <s v="Tops"/>
    <x v="14"/>
    <n v="223.43"/>
    <n v="154"/>
    <s v="Bean, Jones and Park"/>
    <s v="West"/>
    <s v="Thompsonborough"/>
    <s v="Online"/>
  </r>
  <r>
    <s v="SALE145"/>
    <x v="135"/>
    <x v="124"/>
    <s v="PROD54"/>
    <s v="STORE15"/>
    <n v="2"/>
    <n v="536.84"/>
    <n v="0.09"/>
    <s v="COD"/>
    <n v="977.04880000000003"/>
    <n v="977.04880000000003"/>
    <s v="John Perez"/>
    <x v="31"/>
    <x v="1"/>
    <x v="123"/>
    <s v="South Carolina"/>
    <s v="USA"/>
    <x v="0"/>
    <x v="59"/>
    <x v="0"/>
    <s v="Accessories"/>
    <x v="59"/>
    <n v="434.84"/>
    <n v="185"/>
    <s v="Shelton PLC"/>
    <s v="North"/>
    <s v="East Jenniferstad"/>
    <s v="Flagship"/>
  </r>
  <r>
    <s v="SALE146"/>
    <x v="71"/>
    <x v="13"/>
    <s v="PROD36"/>
    <s v="STORE19"/>
    <n v="3"/>
    <n v="584.41"/>
    <n v="0"/>
    <s v="COD"/>
    <n v="1753.23"/>
    <n v="1753.23"/>
    <s v="Adam Castro"/>
    <x v="12"/>
    <x v="0"/>
    <x v="13"/>
    <s v="Texas"/>
    <s v="USA"/>
    <x v="2"/>
    <x v="14"/>
    <x v="4"/>
    <s v="Tops"/>
    <x v="14"/>
    <n v="223.43"/>
    <n v="154"/>
    <s v="Mann-Austin"/>
    <s v="East"/>
    <s v="Vasquezborough"/>
    <s v="Online"/>
  </r>
  <r>
    <s v="SALE147"/>
    <x v="136"/>
    <x v="125"/>
    <s v="PROD82"/>
    <s v="STORE19"/>
    <n v="1"/>
    <n v="653.87"/>
    <n v="0.14000000000000001"/>
    <s v="PayPal"/>
    <n v="562.32820000000004"/>
    <n v="562.32820000000004"/>
    <s v="Lisa Chandler"/>
    <x v="31"/>
    <x v="0"/>
    <x v="124"/>
    <s v="Montana"/>
    <s v="USA"/>
    <x v="1"/>
    <x v="74"/>
    <x v="0"/>
    <s v="Fitness"/>
    <x v="74"/>
    <n v="152.91999999999999"/>
    <n v="281"/>
    <s v="Mann-Austin"/>
    <s v="East"/>
    <s v="Vasquezborough"/>
    <s v="Online"/>
  </r>
  <r>
    <s v="SALE148"/>
    <x v="35"/>
    <x v="4"/>
    <s v="PROD87"/>
    <s v="STORE0"/>
    <n v="1"/>
    <n v="652.03"/>
    <n v="0.27"/>
    <s v="Credit Card"/>
    <n v="475.9819"/>
    <n v="475.9819"/>
    <s v="Amanda Powell"/>
    <x v="4"/>
    <x v="0"/>
    <x v="4"/>
    <s v="Alabama"/>
    <s v="USA"/>
    <x v="2"/>
    <x v="72"/>
    <x v="3"/>
    <s v="Lighting"/>
    <x v="72"/>
    <n v="371.38"/>
    <n v="220"/>
    <s v="Rivera-Warner"/>
    <s v="East"/>
    <s v="Washingtonfurt"/>
    <s v="Flagship"/>
  </r>
  <r>
    <s v="SALE149"/>
    <x v="137"/>
    <x v="126"/>
    <s v="PROD5"/>
    <s v="STORE12"/>
    <n v="3"/>
    <n v="513.36"/>
    <n v="7.0000000000000007E-2"/>
    <s v="COD"/>
    <n v="1432.2744"/>
    <n v="1432.2744"/>
    <s v="Christy Vasquez"/>
    <x v="4"/>
    <x v="1"/>
    <x v="125"/>
    <s v="South Carolina"/>
    <s v="USA"/>
    <x v="0"/>
    <x v="23"/>
    <x v="4"/>
    <s v="Accessories"/>
    <x v="23"/>
    <n v="261"/>
    <n v="59"/>
    <s v="Thomas, Bridges and Harris"/>
    <s v="North"/>
    <s v="Sabrinatown"/>
    <s v="Online"/>
  </r>
  <r>
    <s v="SALE150"/>
    <x v="138"/>
    <x v="127"/>
    <s v="PROD52"/>
    <s v="STORE5"/>
    <n v="4"/>
    <n v="355.64"/>
    <n v="0.16"/>
    <s v="COD"/>
    <n v="1194.9503999999999"/>
    <n v="1194.9503999999999"/>
    <s v="Mr. Mark Beasley"/>
    <x v="6"/>
    <x v="1"/>
    <x v="126"/>
    <s v="Indiana"/>
    <s v="USA"/>
    <x v="2"/>
    <x v="40"/>
    <x v="0"/>
    <s v="Team Sports"/>
    <x v="40"/>
    <n v="212.26"/>
    <n v="82"/>
    <s v="Gray Ltd"/>
    <s v="North"/>
    <s v="New Michaelchester"/>
    <s v="Outlet"/>
  </r>
  <r>
    <s v="SALE151"/>
    <x v="139"/>
    <x v="128"/>
    <s v="PROD13"/>
    <s v="STORE8"/>
    <n v="4"/>
    <n v="535.4"/>
    <n v="0.26"/>
    <s v="PayPal"/>
    <n v="1584.7840000000001"/>
    <n v="1584.7839999999999"/>
    <s v="Paul Fox"/>
    <x v="19"/>
    <x v="1"/>
    <x v="127"/>
    <s v="Hawaii"/>
    <s v="USA"/>
    <x v="2"/>
    <x v="26"/>
    <x v="1"/>
    <s v="Accessories"/>
    <x v="26"/>
    <n v="242.23"/>
    <n v="453"/>
    <s v="Bean, Jones and Park"/>
    <s v="West"/>
    <s v="Thompsonborough"/>
    <s v="Online"/>
  </r>
  <r>
    <s v="SALE152"/>
    <x v="104"/>
    <x v="129"/>
    <s v="PROD69"/>
    <s v="STORE19"/>
    <n v="2"/>
    <n v="108.74"/>
    <n v="0.11"/>
    <s v="PayPal"/>
    <n v="193.55719999999999"/>
    <n v="193.55719999999999"/>
    <s v="Brian Hammond"/>
    <x v="44"/>
    <x v="1"/>
    <x v="128"/>
    <s v="Texas"/>
    <s v="USA"/>
    <x v="0"/>
    <x v="20"/>
    <x v="4"/>
    <s v="Bottoms"/>
    <x v="20"/>
    <n v="218.22"/>
    <n v="224"/>
    <s v="Mann-Austin"/>
    <s v="East"/>
    <s v="Vasquezborough"/>
    <s v="Online"/>
  </r>
  <r>
    <s v="SALE153"/>
    <x v="140"/>
    <x v="130"/>
    <s v="PROD11"/>
    <s v="STORE19"/>
    <n v="3"/>
    <n v="591.98"/>
    <n v="0.16"/>
    <s v="Credit Card"/>
    <n v="1491.7896000000001"/>
    <n v="1491.7896000000001"/>
    <s v="Elizabeth Johnson"/>
    <x v="20"/>
    <x v="1"/>
    <x v="129"/>
    <s v="Washington"/>
    <s v="USA"/>
    <x v="2"/>
    <x v="75"/>
    <x v="1"/>
    <s v="Accessories"/>
    <x v="75"/>
    <n v="449.4"/>
    <n v="273"/>
    <s v="Mann-Austin"/>
    <s v="East"/>
    <s v="Vasquezborough"/>
    <s v="Online"/>
  </r>
  <r>
    <s v="SALE154"/>
    <x v="141"/>
    <x v="131"/>
    <s v="PROD48"/>
    <s v="STORE2"/>
    <n v="1"/>
    <n v="345.06"/>
    <n v="0.13"/>
    <s v="COD"/>
    <n v="300.2022"/>
    <n v="300.2022"/>
    <s v="Eric Wolfe"/>
    <x v="5"/>
    <x v="1"/>
    <x v="130"/>
    <s v="Louisiana"/>
    <s v="USA"/>
    <x v="0"/>
    <x v="70"/>
    <x v="1"/>
    <s v="Accessories"/>
    <x v="70"/>
    <n v="177.98"/>
    <n v="103"/>
    <s v="Black-Horn"/>
    <s v="South"/>
    <s v="North Nancyview"/>
    <s v="Outlet"/>
  </r>
  <r>
    <s v="SALE155"/>
    <x v="142"/>
    <x v="132"/>
    <s v="PROD93"/>
    <s v="STORE12"/>
    <n v="4"/>
    <n v="986.41"/>
    <n v="0.22"/>
    <s v="Credit Card"/>
    <n v="3077.5992000000001"/>
    <n v="3077.5991999999997"/>
    <s v="Brandy Thompson"/>
    <x v="44"/>
    <x v="1"/>
    <x v="131"/>
    <s v="Alabama"/>
    <s v="USA"/>
    <x v="3"/>
    <x v="47"/>
    <x v="1"/>
    <s v="Computer"/>
    <x v="47"/>
    <n v="377.52"/>
    <n v="485"/>
    <s v="Thomas, Bridges and Harris"/>
    <s v="North"/>
    <s v="Sabrinatown"/>
    <s v="Online"/>
  </r>
  <r>
    <s v="SALE156"/>
    <x v="143"/>
    <x v="133"/>
    <s v="PROD49"/>
    <s v="STORE0"/>
    <n v="2"/>
    <n v="921.52"/>
    <n v="0"/>
    <s v="PayPal"/>
    <n v="1843.04"/>
    <n v="1843.04"/>
    <s v="Casey Simpson"/>
    <x v="26"/>
    <x v="0"/>
    <x v="132"/>
    <s v="Mississippi"/>
    <s v="USA"/>
    <x v="1"/>
    <x v="2"/>
    <x v="2"/>
    <s v="Fragrance"/>
    <x v="2"/>
    <n v="43.29"/>
    <n v="267"/>
    <s v="Rivera-Warner"/>
    <s v="East"/>
    <s v="Washingtonfurt"/>
    <s v="Flagship"/>
  </r>
  <r>
    <s v="SALE157"/>
    <x v="144"/>
    <x v="90"/>
    <s v="PROD55"/>
    <s v="STORE5"/>
    <n v="1"/>
    <n v="83.1"/>
    <n v="0.04"/>
    <s v="PayPal"/>
    <n v="79.775999999999996"/>
    <n v="79.775999999999996"/>
    <s v="David Cobb"/>
    <x v="32"/>
    <x v="0"/>
    <x v="90"/>
    <s v="South Dakota"/>
    <s v="USA"/>
    <x v="2"/>
    <x v="76"/>
    <x v="3"/>
    <s v="Decor"/>
    <x v="76"/>
    <n v="81.75"/>
    <n v="273"/>
    <s v="Gray Ltd"/>
    <s v="North"/>
    <s v="New Michaelchester"/>
    <s v="Outlet"/>
  </r>
  <r>
    <s v="SALE158"/>
    <x v="145"/>
    <x v="89"/>
    <s v="PROD28"/>
    <s v="STORE11"/>
    <n v="2"/>
    <n v="60.98"/>
    <n v="0.23"/>
    <s v="PayPal"/>
    <n v="93.909199999999998"/>
    <n v="93.909199999999998"/>
    <s v="Gregory Allen"/>
    <x v="42"/>
    <x v="1"/>
    <x v="89"/>
    <s v="Vermont"/>
    <s v="USA"/>
    <x v="1"/>
    <x v="77"/>
    <x v="0"/>
    <s v="Accessories"/>
    <x v="77"/>
    <n v="38.76"/>
    <n v="137"/>
    <s v="Aguirre-Keller"/>
    <s v="South"/>
    <s v="Lake Michael"/>
    <s v="Online"/>
  </r>
  <r>
    <s v="SALE159"/>
    <x v="146"/>
    <x v="134"/>
    <s v="PROD89"/>
    <s v="STORE16"/>
    <n v="2"/>
    <n v="122.23"/>
    <n v="0.21"/>
    <s v="COD"/>
    <n v="193.1234"/>
    <n v="193.1234"/>
    <s v="Alejandro Evans"/>
    <x v="16"/>
    <x v="1"/>
    <x v="133"/>
    <s v="Connecticut"/>
    <s v="USA"/>
    <x v="3"/>
    <x v="41"/>
    <x v="2"/>
    <s v="Makeup"/>
    <x v="41"/>
    <n v="183.04"/>
    <n v="457"/>
    <s v="Frederick-Wright"/>
    <s v="West"/>
    <s v="New Jimmymouth"/>
    <s v="Flagship"/>
  </r>
  <r>
    <s v="SALE160"/>
    <x v="147"/>
    <x v="135"/>
    <s v="PROD70"/>
    <s v="STORE18"/>
    <n v="2"/>
    <n v="623.38"/>
    <n v="0.13"/>
    <s v="Credit Card"/>
    <n v="1084.6812"/>
    <n v="1084.6812"/>
    <s v="Bridget Allen"/>
    <x v="30"/>
    <x v="0"/>
    <x v="134"/>
    <s v="Delaware"/>
    <s v="USA"/>
    <x v="2"/>
    <x v="7"/>
    <x v="3"/>
    <s v="Storage"/>
    <x v="7"/>
    <n v="138.05000000000001"/>
    <n v="89"/>
    <s v="Guerrero-Schmitt"/>
    <s v="East"/>
    <s v="East Stevechester"/>
    <s v="Flagship"/>
  </r>
  <r>
    <s v="SALE161"/>
    <x v="148"/>
    <x v="63"/>
    <s v="PROD70"/>
    <s v="STORE0"/>
    <n v="1"/>
    <n v="479.58"/>
    <n v="0.05"/>
    <s v="PayPal"/>
    <n v="455.601"/>
    <n v="455.601"/>
    <s v="Cheryl Copeland"/>
    <x v="12"/>
    <x v="0"/>
    <x v="63"/>
    <s v="Maryland"/>
    <s v="USA"/>
    <x v="1"/>
    <x v="7"/>
    <x v="3"/>
    <s v="Storage"/>
    <x v="7"/>
    <n v="138.05000000000001"/>
    <n v="89"/>
    <s v="Rivera-Warner"/>
    <s v="East"/>
    <s v="Washingtonfurt"/>
    <s v="Flagship"/>
  </r>
  <r>
    <s v="SALE162"/>
    <x v="149"/>
    <x v="83"/>
    <s v="PROD73"/>
    <s v="STORE6"/>
    <n v="3"/>
    <n v="369.32"/>
    <n v="0.14000000000000001"/>
    <s v="PayPal"/>
    <n v="952.84559999999999"/>
    <n v="952.84559999999999"/>
    <s v="Tracy Stephens"/>
    <x v="41"/>
    <x v="0"/>
    <x v="83"/>
    <s v="Maine"/>
    <s v="USA"/>
    <x v="1"/>
    <x v="78"/>
    <x v="0"/>
    <s v="Team Sports"/>
    <x v="78"/>
    <n v="107.06"/>
    <n v="359"/>
    <s v="Benson-Elliott"/>
    <s v="East"/>
    <s v="Port Josephberg"/>
    <s v="Online"/>
  </r>
  <r>
    <s v="SALE163"/>
    <x v="103"/>
    <x v="136"/>
    <s v="PROD32"/>
    <s v="STORE1"/>
    <n v="1"/>
    <n v="488.31"/>
    <n v="0.03"/>
    <s v="PayPal"/>
    <n v="473.66070000000002"/>
    <n v="473.66070000000002"/>
    <s v="Nathan Campbell"/>
    <x v="13"/>
    <x v="0"/>
    <x v="135"/>
    <s v="Oklahoma"/>
    <s v="USA"/>
    <x v="0"/>
    <x v="79"/>
    <x v="2"/>
    <s v="Skincare"/>
    <x v="79"/>
    <n v="283.83"/>
    <n v="244"/>
    <s v="Martinez, Adkins and Johnson"/>
    <s v="North"/>
    <s v="Danielmouth"/>
    <s v="Flagship"/>
  </r>
  <r>
    <s v="SALE164"/>
    <x v="150"/>
    <x v="16"/>
    <s v="PROD54"/>
    <s v="STORE12"/>
    <n v="4"/>
    <n v="164.04"/>
    <n v="0.26"/>
    <s v="Credit Card"/>
    <n v="485.55840000000001"/>
    <n v="485.55840000000001"/>
    <s v="Arthur Warren"/>
    <x v="14"/>
    <x v="0"/>
    <x v="16"/>
    <s v="Nevada"/>
    <s v="USA"/>
    <x v="0"/>
    <x v="59"/>
    <x v="0"/>
    <s v="Accessories"/>
    <x v="59"/>
    <n v="434.84"/>
    <n v="185"/>
    <s v="Thomas, Bridges and Harris"/>
    <s v="North"/>
    <s v="Sabrinatown"/>
    <s v="Online"/>
  </r>
  <r>
    <s v="SALE165"/>
    <x v="151"/>
    <x v="137"/>
    <s v="PROD10"/>
    <s v="STORE17"/>
    <n v="3"/>
    <n v="707.95"/>
    <n v="0.18"/>
    <s v="PayPal"/>
    <n v="1741.557"/>
    <n v="1741.5570000000002"/>
    <s v="Christopher Brown"/>
    <x v="44"/>
    <x v="1"/>
    <x v="136"/>
    <s v="West Virginia"/>
    <s v="USA"/>
    <x v="2"/>
    <x v="31"/>
    <x v="3"/>
    <s v="Kitchen"/>
    <x v="31"/>
    <n v="298.86"/>
    <n v="308"/>
    <s v="Holloway Ltd"/>
    <s v="North"/>
    <s v="Bensonhaven"/>
    <s v="Flagship"/>
  </r>
  <r>
    <s v="SALE166"/>
    <x v="152"/>
    <x v="138"/>
    <s v="PROD69"/>
    <s v="STORE8"/>
    <n v="4"/>
    <n v="714.47"/>
    <n v="0.18"/>
    <s v="COD"/>
    <n v="2343.4616000000001"/>
    <n v="2343.4616000000001"/>
    <s v="Crystal Waters"/>
    <x v="29"/>
    <x v="1"/>
    <x v="137"/>
    <s v="Kansas"/>
    <s v="USA"/>
    <x v="3"/>
    <x v="20"/>
    <x v="4"/>
    <s v="Bottoms"/>
    <x v="20"/>
    <n v="218.22"/>
    <n v="224"/>
    <s v="Bean, Jones and Park"/>
    <s v="West"/>
    <s v="Thompsonborough"/>
    <s v="Online"/>
  </r>
  <r>
    <s v="SALE167"/>
    <x v="153"/>
    <x v="139"/>
    <s v="PROD79"/>
    <s v="STORE7"/>
    <n v="4"/>
    <n v="422.09"/>
    <n v="0.04"/>
    <s v="Credit Card"/>
    <n v="1620.8255999999999"/>
    <n v="1620.8255999999999"/>
    <s v="Tyler Cook"/>
    <x v="33"/>
    <x v="1"/>
    <x v="138"/>
    <s v="Alaska"/>
    <s v="USA"/>
    <x v="2"/>
    <x v="29"/>
    <x v="3"/>
    <s v="Lighting"/>
    <x v="29"/>
    <n v="228.53"/>
    <n v="469"/>
    <s v="Martinez-Mullins"/>
    <s v="South"/>
    <s v="Williamsfurt"/>
    <s v="Online"/>
  </r>
  <r>
    <s v="SALE168"/>
    <x v="55"/>
    <x v="140"/>
    <s v="PROD30"/>
    <s v="STORE9"/>
    <n v="1"/>
    <n v="998.19"/>
    <n v="0.2"/>
    <s v="Credit Card"/>
    <n v="798.55200000000002"/>
    <n v="798.55200000000002"/>
    <s v="Travis Holland"/>
    <x v="14"/>
    <x v="0"/>
    <x v="139"/>
    <s v="New Hampshire"/>
    <s v="USA"/>
    <x v="3"/>
    <x v="37"/>
    <x v="3"/>
    <s v="Kitchen"/>
    <x v="37"/>
    <n v="19.52"/>
    <n v="57"/>
    <s v="Moore, Padilla and Butler"/>
    <s v="South"/>
    <s v="East Johnstad"/>
    <s v="Flagship"/>
  </r>
  <r>
    <s v="SALE169"/>
    <x v="154"/>
    <x v="141"/>
    <s v="PROD72"/>
    <s v="STORE7"/>
    <n v="2"/>
    <n v="343.42"/>
    <n v="0.12"/>
    <s v="COD"/>
    <n v="604.41920000000005"/>
    <n v="604.41920000000005"/>
    <s v="James Orozco"/>
    <x v="13"/>
    <x v="1"/>
    <x v="140"/>
    <s v="Maine"/>
    <s v="USA"/>
    <x v="0"/>
    <x v="18"/>
    <x v="0"/>
    <s v="Fitness"/>
    <x v="18"/>
    <n v="477.61"/>
    <n v="300"/>
    <s v="Martinez-Mullins"/>
    <s v="South"/>
    <s v="Williamsfurt"/>
    <s v="Online"/>
  </r>
  <r>
    <s v="SALE170"/>
    <x v="155"/>
    <x v="142"/>
    <s v="PROD34"/>
    <s v="STORE6"/>
    <n v="1"/>
    <n v="152.16999999999999"/>
    <n v="0.28000000000000003"/>
    <s v="COD"/>
    <n v="109.5624"/>
    <n v="109.5624"/>
    <s v="Kristen Fischer"/>
    <x v="46"/>
    <x v="0"/>
    <x v="141"/>
    <s v="Arkansas"/>
    <s v="USA"/>
    <x v="1"/>
    <x v="13"/>
    <x v="1"/>
    <s v="Computer"/>
    <x v="13"/>
    <n v="419.28"/>
    <n v="86"/>
    <s v="Benson-Elliott"/>
    <s v="East"/>
    <s v="Port Josephberg"/>
    <s v="Online"/>
  </r>
  <r>
    <s v="SALE171"/>
    <x v="156"/>
    <x v="143"/>
    <s v="PROD49"/>
    <s v="STORE11"/>
    <n v="1"/>
    <n v="325.08"/>
    <n v="0.26"/>
    <s v="PayPal"/>
    <n v="240.5592"/>
    <n v="240.55919999999998"/>
    <s v="Michelle Rogers"/>
    <x v="44"/>
    <x v="0"/>
    <x v="142"/>
    <s v="Hawaii"/>
    <s v="USA"/>
    <x v="1"/>
    <x v="2"/>
    <x v="2"/>
    <s v="Fragrance"/>
    <x v="2"/>
    <n v="43.29"/>
    <n v="267"/>
    <s v="Aguirre-Keller"/>
    <s v="South"/>
    <s v="Lake Michael"/>
    <s v="Online"/>
  </r>
  <r>
    <s v="SALE172"/>
    <x v="157"/>
    <x v="33"/>
    <s v="PROD89"/>
    <s v="STORE10"/>
    <n v="2"/>
    <n v="827.92"/>
    <n v="0.25"/>
    <s v="COD"/>
    <n v="1241.8800000000001"/>
    <n v="1241.8799999999999"/>
    <s v="Evelyn Brown"/>
    <x v="27"/>
    <x v="0"/>
    <x v="33"/>
    <s v="New Mexico"/>
    <s v="USA"/>
    <x v="0"/>
    <x v="41"/>
    <x v="2"/>
    <s v="Makeup"/>
    <x v="41"/>
    <n v="183.04"/>
    <n v="457"/>
    <s v="Hill, Wagner and Ballard"/>
    <s v="East"/>
    <s v="East Davidville"/>
    <s v="Online"/>
  </r>
  <r>
    <s v="SALE173"/>
    <x v="158"/>
    <x v="144"/>
    <s v="PROD26"/>
    <s v="STORE2"/>
    <n v="2"/>
    <n v="593.47"/>
    <n v="0.1"/>
    <s v="COD"/>
    <n v="1068.2460000000001"/>
    <n v="1068.2460000000001"/>
    <s v="Sara Ingram"/>
    <x v="28"/>
    <x v="1"/>
    <x v="143"/>
    <s v="Virginia"/>
    <s v="USA"/>
    <x v="3"/>
    <x v="33"/>
    <x v="1"/>
    <s v="Audio"/>
    <x v="33"/>
    <n v="322.41000000000003"/>
    <n v="213"/>
    <s v="Black-Horn"/>
    <s v="South"/>
    <s v="North Nancyview"/>
    <s v="Outlet"/>
  </r>
  <r>
    <s v="SALE174"/>
    <x v="157"/>
    <x v="145"/>
    <s v="PROD20"/>
    <s v="STORE7"/>
    <n v="4"/>
    <n v="756.28"/>
    <n v="0.05"/>
    <s v="COD"/>
    <n v="2873.864"/>
    <n v="2873.864"/>
    <s v="Gloria Taylor"/>
    <x v="44"/>
    <x v="1"/>
    <x v="144"/>
    <s v="Louisiana"/>
    <s v="USA"/>
    <x v="1"/>
    <x v="42"/>
    <x v="0"/>
    <s v="Accessories"/>
    <x v="42"/>
    <n v="131.51"/>
    <n v="273"/>
    <s v="Martinez-Mullins"/>
    <s v="South"/>
    <s v="Williamsfurt"/>
    <s v="Online"/>
  </r>
  <r>
    <s v="SALE175"/>
    <x v="159"/>
    <x v="146"/>
    <s v="PROD92"/>
    <s v="STORE1"/>
    <n v="2"/>
    <n v="707.65"/>
    <n v="0.14000000000000001"/>
    <s v="Credit Card"/>
    <n v="1217.1579999999999"/>
    <n v="1217.1579999999999"/>
    <s v="Charles Conley"/>
    <x v="27"/>
    <x v="1"/>
    <x v="145"/>
    <s v="Maine"/>
    <s v="USA"/>
    <x v="0"/>
    <x v="80"/>
    <x v="3"/>
    <s v="Appliances"/>
    <x v="80"/>
    <n v="447.43"/>
    <n v="191"/>
    <s v="Martinez, Adkins and Johnson"/>
    <s v="North"/>
    <s v="Danielmouth"/>
    <s v="Flagship"/>
  </r>
  <r>
    <s v="SALE176"/>
    <x v="160"/>
    <x v="147"/>
    <s v="PROD25"/>
    <s v="STORE15"/>
    <n v="1"/>
    <n v="857.35"/>
    <n v="0.28000000000000003"/>
    <s v="PayPal"/>
    <n v="617.29200000000003"/>
    <n v="617.29200000000003"/>
    <s v="Susan Mcdonald"/>
    <x v="9"/>
    <x v="0"/>
    <x v="146"/>
    <s v="Arkansas"/>
    <s v="USA"/>
    <x v="2"/>
    <x v="60"/>
    <x v="4"/>
    <s v="Accessories"/>
    <x v="60"/>
    <n v="174.02"/>
    <n v="268"/>
    <s v="Shelton PLC"/>
    <s v="North"/>
    <s v="East Jenniferstad"/>
    <s v="Flagship"/>
  </r>
  <r>
    <s v="SALE177"/>
    <x v="161"/>
    <x v="148"/>
    <s v="PROD55"/>
    <s v="STORE8"/>
    <n v="1"/>
    <n v="79"/>
    <n v="0.04"/>
    <s v="PayPal"/>
    <n v="75.84"/>
    <n v="75.84"/>
    <s v="Philip Pennington"/>
    <x v="24"/>
    <x v="1"/>
    <x v="147"/>
    <s v="Oregon"/>
    <s v="USA"/>
    <x v="1"/>
    <x v="76"/>
    <x v="3"/>
    <s v="Decor"/>
    <x v="76"/>
    <n v="81.75"/>
    <n v="273"/>
    <s v="Bean, Jones and Park"/>
    <s v="West"/>
    <s v="Thompsonborough"/>
    <s v="Online"/>
  </r>
  <r>
    <s v="SALE178"/>
    <x v="77"/>
    <x v="149"/>
    <s v="PROD94"/>
    <s v="STORE5"/>
    <n v="4"/>
    <n v="638.91"/>
    <n v="0"/>
    <s v="COD"/>
    <n v="2555.64"/>
    <n v="2555.64"/>
    <s v="Cody Diaz"/>
    <x v="24"/>
    <x v="1"/>
    <x v="148"/>
    <s v="New Hampshire"/>
    <s v="USA"/>
    <x v="2"/>
    <x v="32"/>
    <x v="2"/>
    <s v="Skincare"/>
    <x v="32"/>
    <n v="358.47"/>
    <n v="213"/>
    <s v="Gray Ltd"/>
    <s v="North"/>
    <s v="New Michaelchester"/>
    <s v="Outlet"/>
  </r>
  <r>
    <s v="SALE179"/>
    <x v="162"/>
    <x v="150"/>
    <s v="PROD45"/>
    <s v="STORE0"/>
    <n v="2"/>
    <n v="522.16999999999996"/>
    <n v="0.27"/>
    <s v="Credit Card"/>
    <n v="762.3682"/>
    <n v="762.36819999999989"/>
    <s v="Krystal Ford"/>
    <x v="11"/>
    <x v="1"/>
    <x v="149"/>
    <s v="Arizona"/>
    <s v="USA"/>
    <x v="1"/>
    <x v="49"/>
    <x v="0"/>
    <s v="Team Sports"/>
    <x v="49"/>
    <n v="318.91000000000003"/>
    <n v="114"/>
    <s v="Rivera-Warner"/>
    <s v="East"/>
    <s v="Washingtonfurt"/>
    <s v="Flagship"/>
  </r>
  <r>
    <s v="SALE180"/>
    <x v="163"/>
    <x v="151"/>
    <s v="PROD39"/>
    <s v="STORE12"/>
    <n v="3"/>
    <n v="954.29"/>
    <n v="0.27"/>
    <s v="Credit Card"/>
    <n v="2089.8951000000002"/>
    <n v="2089.8950999999997"/>
    <s v="Earl Smith Dds"/>
    <x v="30"/>
    <x v="0"/>
    <x v="150"/>
    <s v="South Dakota"/>
    <s v="USA"/>
    <x v="0"/>
    <x v="11"/>
    <x v="1"/>
    <s v="Mobile"/>
    <x v="11"/>
    <n v="326.06"/>
    <n v="301"/>
    <s v="Thomas, Bridges and Harris"/>
    <s v="North"/>
    <s v="Sabrinatown"/>
    <s v="Online"/>
  </r>
  <r>
    <s v="SALE181"/>
    <x v="27"/>
    <x v="152"/>
    <s v="PROD33"/>
    <s v="STORE13"/>
    <n v="3"/>
    <n v="53.92"/>
    <n v="0.15"/>
    <s v="PayPal"/>
    <n v="137.49600000000001"/>
    <n v="137.49599999999998"/>
    <s v="Beth Martin"/>
    <x v="11"/>
    <x v="1"/>
    <x v="151"/>
    <s v="West Virginia"/>
    <s v="USA"/>
    <x v="2"/>
    <x v="9"/>
    <x v="3"/>
    <s v="Decor"/>
    <x v="9"/>
    <n v="179.77"/>
    <n v="305"/>
    <s v="Gardner, Humphrey and Contreras"/>
    <s v="East"/>
    <s v="Johnsonville"/>
    <s v="Flagship"/>
  </r>
  <r>
    <s v="SALE182"/>
    <x v="164"/>
    <x v="21"/>
    <s v="PROD34"/>
    <s v="STORE0"/>
    <n v="4"/>
    <n v="741.88"/>
    <n v="0.02"/>
    <s v="COD"/>
    <n v="2908.1696000000002"/>
    <n v="2908.1696000000002"/>
    <s v="Alexander Byrd"/>
    <x v="18"/>
    <x v="1"/>
    <x v="21"/>
    <s v="New York"/>
    <s v="USA"/>
    <x v="2"/>
    <x v="13"/>
    <x v="1"/>
    <s v="Computer"/>
    <x v="13"/>
    <n v="419.28"/>
    <n v="86"/>
    <s v="Rivera-Warner"/>
    <s v="East"/>
    <s v="Washingtonfurt"/>
    <s v="Flagship"/>
  </r>
  <r>
    <s v="SALE183"/>
    <x v="139"/>
    <x v="153"/>
    <s v="PROD46"/>
    <s v="STORE3"/>
    <n v="1"/>
    <n v="547.09"/>
    <n v="0.01"/>
    <s v="PayPal"/>
    <n v="541.6191"/>
    <n v="541.6191"/>
    <s v="Robert Jones Dds"/>
    <x v="18"/>
    <x v="0"/>
    <x v="152"/>
    <s v="Oklahoma"/>
    <s v="USA"/>
    <x v="1"/>
    <x v="54"/>
    <x v="4"/>
    <s v="Outerwear"/>
    <x v="54"/>
    <n v="167.34"/>
    <n v="296"/>
    <s v="Johnson-Wright"/>
    <s v="North"/>
    <s v="Hoodberg"/>
    <s v="Outlet"/>
  </r>
  <r>
    <s v="SALE184"/>
    <x v="165"/>
    <x v="154"/>
    <s v="PROD89"/>
    <s v="STORE3"/>
    <n v="1"/>
    <n v="789.35"/>
    <n v="0.14000000000000001"/>
    <s v="PayPal"/>
    <n v="678.84100000000001"/>
    <n v="678.84100000000001"/>
    <s v="Melinda Thomas"/>
    <x v="22"/>
    <x v="1"/>
    <x v="153"/>
    <s v="Indiana"/>
    <s v="USA"/>
    <x v="2"/>
    <x v="41"/>
    <x v="2"/>
    <s v="Makeup"/>
    <x v="41"/>
    <n v="183.04"/>
    <n v="457"/>
    <s v="Johnson-Wright"/>
    <s v="North"/>
    <s v="Hoodberg"/>
    <s v="Outlet"/>
  </r>
  <r>
    <s v="SALE185"/>
    <x v="166"/>
    <x v="155"/>
    <s v="PROD63"/>
    <s v="STORE3"/>
    <n v="3"/>
    <n v="476.78"/>
    <n v="0.09"/>
    <s v="COD"/>
    <n v="1301.6094000000001"/>
    <n v="1301.6093999999998"/>
    <s v="Samuel Mullins"/>
    <x v="24"/>
    <x v="1"/>
    <x v="154"/>
    <s v="Louisiana"/>
    <s v="USA"/>
    <x v="3"/>
    <x v="81"/>
    <x v="2"/>
    <s v="Skincare"/>
    <x v="81"/>
    <n v="266.86"/>
    <n v="458"/>
    <s v="Johnson-Wright"/>
    <s v="North"/>
    <s v="Hoodberg"/>
    <s v="Outlet"/>
  </r>
  <r>
    <s v="SALE186"/>
    <x v="167"/>
    <x v="32"/>
    <s v="PROD79"/>
    <s v="STORE18"/>
    <n v="2"/>
    <n v="504.26"/>
    <n v="0.04"/>
    <s v="PayPal"/>
    <n v="968.17920000000004"/>
    <n v="968.17920000000004"/>
    <s v="April Phillips"/>
    <x v="17"/>
    <x v="1"/>
    <x v="32"/>
    <s v="Hawaii"/>
    <s v="USA"/>
    <x v="1"/>
    <x v="29"/>
    <x v="3"/>
    <s v="Lighting"/>
    <x v="29"/>
    <n v="228.53"/>
    <n v="469"/>
    <s v="Guerrero-Schmitt"/>
    <s v="East"/>
    <s v="East Stevechester"/>
    <s v="Flagship"/>
  </r>
  <r>
    <s v="SALE187"/>
    <x v="44"/>
    <x v="156"/>
    <s v="PROD81"/>
    <s v="STORE6"/>
    <n v="2"/>
    <n v="549.33000000000004"/>
    <n v="0.01"/>
    <s v="COD"/>
    <n v="1087.6733999999999"/>
    <n v="1087.6734000000001"/>
    <s v="Adam Rowland"/>
    <x v="36"/>
    <x v="1"/>
    <x v="155"/>
    <s v="California"/>
    <s v="USA"/>
    <x v="0"/>
    <x v="82"/>
    <x v="0"/>
    <s v="Equipment"/>
    <x v="82"/>
    <n v="285.54000000000002"/>
    <n v="358"/>
    <s v="Benson-Elliott"/>
    <s v="East"/>
    <s v="Port Josephberg"/>
    <s v="Online"/>
  </r>
  <r>
    <s v="SALE188"/>
    <x v="168"/>
    <x v="157"/>
    <s v="PROD4"/>
    <s v="STORE3"/>
    <n v="3"/>
    <n v="620.22"/>
    <n v="0.04"/>
    <s v="Credit Card"/>
    <n v="1786.2336"/>
    <n v="1786.2336"/>
    <s v="Martha Brown"/>
    <x v="42"/>
    <x v="1"/>
    <x v="156"/>
    <s v="California"/>
    <s v="USA"/>
    <x v="0"/>
    <x v="83"/>
    <x v="4"/>
    <s v="Bottoms"/>
    <x v="83"/>
    <n v="306.45999999999998"/>
    <n v="487"/>
    <s v="Johnson-Wright"/>
    <s v="North"/>
    <s v="Hoodberg"/>
    <s v="Outlet"/>
  </r>
  <r>
    <s v="SALE189"/>
    <x v="168"/>
    <x v="158"/>
    <s v="PROD46"/>
    <s v="STORE3"/>
    <n v="1"/>
    <n v="580.76"/>
    <n v="0.1"/>
    <s v="COD"/>
    <n v="522.68399999999997"/>
    <n v="522.68399999999997"/>
    <s v="Donna Gregory"/>
    <x v="31"/>
    <x v="1"/>
    <x v="157"/>
    <s v="Arizona"/>
    <s v="USA"/>
    <x v="2"/>
    <x v="54"/>
    <x v="4"/>
    <s v="Outerwear"/>
    <x v="54"/>
    <n v="167.34"/>
    <n v="296"/>
    <s v="Johnson-Wright"/>
    <s v="North"/>
    <s v="Hoodberg"/>
    <s v="Outlet"/>
  </r>
  <r>
    <s v="SALE190"/>
    <x v="169"/>
    <x v="159"/>
    <s v="PROD71"/>
    <s v="STORE9"/>
    <n v="3"/>
    <n v="444.55"/>
    <n v="0.14000000000000001"/>
    <s v="PayPal"/>
    <n v="1146.9390000000001"/>
    <n v="1146.9390000000001"/>
    <s v="Mr. Christopher Sims"/>
    <x v="21"/>
    <x v="1"/>
    <x v="158"/>
    <s v="Connecticut"/>
    <s v="USA"/>
    <x v="2"/>
    <x v="51"/>
    <x v="2"/>
    <s v="Haircare"/>
    <x v="51"/>
    <n v="214.32"/>
    <n v="383"/>
    <s v="Moore, Padilla and Butler"/>
    <s v="South"/>
    <s v="East Johnstad"/>
    <s v="Flagship"/>
  </r>
  <r>
    <s v="SALE191"/>
    <x v="170"/>
    <x v="160"/>
    <s v="PROD46"/>
    <s v="STORE18"/>
    <n v="1"/>
    <n v="804.9"/>
    <n v="0.03"/>
    <s v="PayPal"/>
    <n v="780.75300000000004"/>
    <n v="780.75299999999993"/>
    <s v="Sean Roth"/>
    <x v="16"/>
    <x v="0"/>
    <x v="159"/>
    <s v="Virginia"/>
    <s v="USA"/>
    <x v="0"/>
    <x v="54"/>
    <x v="4"/>
    <s v="Outerwear"/>
    <x v="54"/>
    <n v="167.34"/>
    <n v="296"/>
    <s v="Guerrero-Schmitt"/>
    <s v="East"/>
    <s v="East Stevechester"/>
    <s v="Flagship"/>
  </r>
  <r>
    <s v="SALE192"/>
    <x v="136"/>
    <x v="161"/>
    <s v="PROD92"/>
    <s v="STORE14"/>
    <n v="3"/>
    <n v="361.65"/>
    <n v="0.15"/>
    <s v="COD"/>
    <n v="922.20749999999998"/>
    <n v="922.20749999999987"/>
    <s v="Edwin Barnes"/>
    <x v="20"/>
    <x v="0"/>
    <x v="160"/>
    <s v="North Carolina"/>
    <s v="USA"/>
    <x v="3"/>
    <x v="80"/>
    <x v="3"/>
    <s v="Appliances"/>
    <x v="80"/>
    <n v="447.43"/>
    <n v="191"/>
    <s v="Mcdonald Inc"/>
    <s v="South"/>
    <s v="Christopherland"/>
    <s v="Outlet"/>
  </r>
  <r>
    <s v="SALE193"/>
    <x v="171"/>
    <x v="58"/>
    <s v="PROD7"/>
    <s v="STORE4"/>
    <n v="1"/>
    <n v="271.76"/>
    <n v="0.03"/>
    <s v="Credit Card"/>
    <n v="263.60719999999998"/>
    <n v="263.60719999999998"/>
    <s v="Mariah Brown"/>
    <x v="13"/>
    <x v="0"/>
    <x v="58"/>
    <s v="Tennessee"/>
    <s v="USA"/>
    <x v="2"/>
    <x v="84"/>
    <x v="3"/>
    <s v="Lighting"/>
    <x v="84"/>
    <n v="218.86"/>
    <n v="170"/>
    <s v="Alexander Group"/>
    <s v="South"/>
    <s v="Port Sharon"/>
    <s v="Online"/>
  </r>
  <r>
    <s v="SALE194"/>
    <x v="172"/>
    <x v="162"/>
    <s v="PROD49"/>
    <s v="STORE10"/>
    <n v="3"/>
    <n v="958.15"/>
    <n v="0.24"/>
    <s v="COD"/>
    <n v="2184.5819999999999"/>
    <n v="2184.5819999999999"/>
    <s v="Kristy Dunlap"/>
    <x v="41"/>
    <x v="1"/>
    <x v="161"/>
    <s v="North Carolina"/>
    <s v="USA"/>
    <x v="1"/>
    <x v="2"/>
    <x v="2"/>
    <s v="Fragrance"/>
    <x v="2"/>
    <n v="43.29"/>
    <n v="267"/>
    <s v="Hill, Wagner and Ballard"/>
    <s v="East"/>
    <s v="East Davidville"/>
    <s v="Online"/>
  </r>
  <r>
    <s v="SALE195"/>
    <x v="63"/>
    <x v="115"/>
    <s v="PROD60"/>
    <s v="STORE17"/>
    <n v="1"/>
    <n v="889.19"/>
    <n v="0.03"/>
    <s v="Credit Card"/>
    <n v="862.51430000000005"/>
    <n v="862.51430000000005"/>
    <s v="Jose Stewart"/>
    <x v="5"/>
    <x v="1"/>
    <x v="114"/>
    <s v="Maine"/>
    <s v="USA"/>
    <x v="0"/>
    <x v="17"/>
    <x v="2"/>
    <s v="Fragrance"/>
    <x v="17"/>
    <n v="482.75"/>
    <n v="444"/>
    <s v="Holloway Ltd"/>
    <s v="North"/>
    <s v="Bensonhaven"/>
    <s v="Flagship"/>
  </r>
  <r>
    <s v="SALE196"/>
    <x v="173"/>
    <x v="9"/>
    <s v="PROD57"/>
    <s v="STORE16"/>
    <n v="4"/>
    <n v="689.67"/>
    <n v="0.05"/>
    <s v="COD"/>
    <n v="2620.7460000000001"/>
    <n v="2620.7459999999996"/>
    <s v="David Pierce"/>
    <x v="9"/>
    <x v="1"/>
    <x v="9"/>
    <s v="Washington"/>
    <s v="USA"/>
    <x v="1"/>
    <x v="71"/>
    <x v="0"/>
    <s v="Fitness"/>
    <x v="71"/>
    <n v="30.62"/>
    <n v="138"/>
    <s v="Frederick-Wright"/>
    <s v="West"/>
    <s v="New Jimmymouth"/>
    <s v="Flagship"/>
  </r>
  <r>
    <s v="SALE197"/>
    <x v="174"/>
    <x v="163"/>
    <s v="PROD44"/>
    <s v="STORE11"/>
    <n v="1"/>
    <n v="541.24"/>
    <n v="0.03"/>
    <s v="PayPal"/>
    <n v="525.00279999999998"/>
    <n v="525.00279999999998"/>
    <s v="Matthew Hanna"/>
    <x v="19"/>
    <x v="1"/>
    <x v="162"/>
    <s v="Michigan"/>
    <s v="USA"/>
    <x v="1"/>
    <x v="38"/>
    <x v="0"/>
    <s v="Fitness"/>
    <x v="38"/>
    <n v="167.12"/>
    <n v="316"/>
    <s v="Aguirre-Keller"/>
    <s v="South"/>
    <s v="Lake Michael"/>
    <s v="Online"/>
  </r>
  <r>
    <s v="SALE198"/>
    <x v="167"/>
    <x v="164"/>
    <s v="PROD81"/>
    <s v="STORE6"/>
    <n v="1"/>
    <n v="454.71"/>
    <n v="0.16"/>
    <s v="PayPal"/>
    <n v="381.95639999999997"/>
    <n v="381.95639999999997"/>
    <s v="Eric Holmes"/>
    <x v="41"/>
    <x v="1"/>
    <x v="163"/>
    <s v="Wyoming"/>
    <s v="USA"/>
    <x v="3"/>
    <x v="82"/>
    <x v="0"/>
    <s v="Equipment"/>
    <x v="82"/>
    <n v="285.54000000000002"/>
    <n v="358"/>
    <s v="Benson-Elliott"/>
    <s v="East"/>
    <s v="Port Josephberg"/>
    <s v="Online"/>
  </r>
  <r>
    <s v="SALE199"/>
    <x v="175"/>
    <x v="165"/>
    <s v="PROD66"/>
    <s v="STORE5"/>
    <n v="2"/>
    <n v="397.63"/>
    <n v="0.26"/>
    <s v="Credit Card"/>
    <n v="588.49239999999998"/>
    <n v="588.49239999999998"/>
    <s v="Deanna Simpson"/>
    <x v="37"/>
    <x v="1"/>
    <x v="164"/>
    <s v="North Dakota"/>
    <s v="USA"/>
    <x v="3"/>
    <x v="73"/>
    <x v="2"/>
    <s v="Haircare"/>
    <x v="73"/>
    <n v="340.39"/>
    <n v="177"/>
    <s v="Gray Ltd"/>
    <s v="North"/>
    <s v="New Michaelchester"/>
    <s v="Outlet"/>
  </r>
  <r>
    <s v="SALE200"/>
    <x v="176"/>
    <x v="166"/>
    <s v="PROD83"/>
    <s v="STORE6"/>
    <n v="3"/>
    <n v="748.56"/>
    <n v="0.26"/>
    <s v="PayPal"/>
    <n v="1661.8032000000001"/>
    <n v="1661.8031999999998"/>
    <s v="Christopher Garcia Dds"/>
    <x v="5"/>
    <x v="0"/>
    <x v="165"/>
    <s v="Missouri"/>
    <s v="USA"/>
    <x v="0"/>
    <x v="50"/>
    <x v="2"/>
    <s v="Skincare"/>
    <x v="50"/>
    <n v="254.04"/>
    <n v="159"/>
    <s v="Benson-Elliott"/>
    <s v="East"/>
    <s v="Port Josephberg"/>
    <s v="Online"/>
  </r>
  <r>
    <s v="SALE201"/>
    <x v="177"/>
    <x v="20"/>
    <s v="PROD33"/>
    <s v="STORE4"/>
    <n v="1"/>
    <n v="885.72"/>
    <n v="0.15"/>
    <s v="Credit Card"/>
    <n v="752.86199999999997"/>
    <n v="752.86200000000008"/>
    <s v="Justin Cross"/>
    <x v="17"/>
    <x v="1"/>
    <x v="20"/>
    <s v="Nevada"/>
    <s v="USA"/>
    <x v="3"/>
    <x v="9"/>
    <x v="3"/>
    <s v="Decor"/>
    <x v="9"/>
    <n v="179.77"/>
    <n v="305"/>
    <s v="Alexander Group"/>
    <s v="South"/>
    <s v="Port Sharon"/>
    <s v="Online"/>
  </r>
  <r>
    <s v="SALE202"/>
    <x v="178"/>
    <x v="140"/>
    <s v="PROD62"/>
    <s v="STORE1"/>
    <n v="4"/>
    <n v="408.07"/>
    <n v="0.28000000000000003"/>
    <s v="COD"/>
    <n v="1175.2416000000001"/>
    <n v="1175.2415999999998"/>
    <s v="Travis Holland"/>
    <x v="14"/>
    <x v="0"/>
    <x v="139"/>
    <s v="New Hampshire"/>
    <s v="USA"/>
    <x v="3"/>
    <x v="85"/>
    <x v="1"/>
    <s v="Computer"/>
    <x v="85"/>
    <n v="86.42"/>
    <n v="222"/>
    <s v="Martinez, Adkins and Johnson"/>
    <s v="North"/>
    <s v="Danielmouth"/>
    <s v="Flagship"/>
  </r>
  <r>
    <s v="SALE203"/>
    <x v="179"/>
    <x v="167"/>
    <s v="PROD34"/>
    <s v="STORE9"/>
    <n v="2"/>
    <n v="597.07000000000005"/>
    <n v="0.28000000000000003"/>
    <s v="PayPal"/>
    <n v="859.7808"/>
    <n v="859.7808"/>
    <s v="Philip Mendoza"/>
    <x v="22"/>
    <x v="0"/>
    <x v="166"/>
    <s v="Massachusetts"/>
    <s v="USA"/>
    <x v="2"/>
    <x v="13"/>
    <x v="1"/>
    <s v="Computer"/>
    <x v="13"/>
    <n v="419.28"/>
    <n v="86"/>
    <s v="Moore, Padilla and Butler"/>
    <s v="South"/>
    <s v="East Johnstad"/>
    <s v="Flagship"/>
  </r>
  <r>
    <s v="SALE204"/>
    <x v="180"/>
    <x v="128"/>
    <s v="PROD67"/>
    <s v="STORE9"/>
    <n v="3"/>
    <n v="723.47"/>
    <n v="0.12"/>
    <s v="COD"/>
    <n v="1909.9608000000001"/>
    <n v="1909.9607999999998"/>
    <s v="Paul Fox"/>
    <x v="19"/>
    <x v="1"/>
    <x v="127"/>
    <s v="Hawaii"/>
    <s v="USA"/>
    <x v="2"/>
    <x v="22"/>
    <x v="1"/>
    <s v="Accessories"/>
    <x v="22"/>
    <n v="349.17"/>
    <n v="476"/>
    <s v="Moore, Padilla and Butler"/>
    <s v="South"/>
    <s v="East Johnstad"/>
    <s v="Flagship"/>
  </r>
  <r>
    <s v="SALE205"/>
    <x v="144"/>
    <x v="168"/>
    <s v="PROD88"/>
    <s v="STORE5"/>
    <n v="1"/>
    <n v="479.93"/>
    <n v="0.22"/>
    <s v="Credit Card"/>
    <n v="374.34539999999998"/>
    <n v="374.34539999999998"/>
    <s v="Melinda Rivera"/>
    <x v="34"/>
    <x v="1"/>
    <x v="167"/>
    <s v="New Hampshire"/>
    <s v="USA"/>
    <x v="1"/>
    <x v="12"/>
    <x v="0"/>
    <s v="Accessories"/>
    <x v="12"/>
    <n v="131.24"/>
    <n v="232"/>
    <s v="Gray Ltd"/>
    <s v="North"/>
    <s v="New Michaelchester"/>
    <s v="Outlet"/>
  </r>
  <r>
    <s v="SALE206"/>
    <x v="181"/>
    <x v="129"/>
    <s v="PROD34"/>
    <s v="STORE16"/>
    <n v="4"/>
    <n v="362.81"/>
    <n v="0.21"/>
    <s v="COD"/>
    <n v="1146.4795999999999"/>
    <n v="1146.4796000000001"/>
    <s v="Brian Hammond"/>
    <x v="44"/>
    <x v="1"/>
    <x v="128"/>
    <s v="Texas"/>
    <s v="USA"/>
    <x v="0"/>
    <x v="13"/>
    <x v="1"/>
    <s v="Computer"/>
    <x v="13"/>
    <n v="419.28"/>
    <n v="86"/>
    <s v="Frederick-Wright"/>
    <s v="West"/>
    <s v="New Jimmymouth"/>
    <s v="Flagship"/>
  </r>
  <r>
    <s v="SALE207"/>
    <x v="182"/>
    <x v="169"/>
    <s v="PROD79"/>
    <s v="STORE3"/>
    <n v="1"/>
    <n v="127.11"/>
    <n v="0.01"/>
    <s v="PayPal"/>
    <n v="125.8389"/>
    <n v="125.8389"/>
    <s v="Brent Rivas"/>
    <x v="26"/>
    <x v="1"/>
    <x v="168"/>
    <s v="New Jersey"/>
    <s v="USA"/>
    <x v="1"/>
    <x v="29"/>
    <x v="3"/>
    <s v="Lighting"/>
    <x v="29"/>
    <n v="228.53"/>
    <n v="469"/>
    <s v="Johnson-Wright"/>
    <s v="North"/>
    <s v="Hoodberg"/>
    <s v="Outlet"/>
  </r>
  <r>
    <s v="SALE208"/>
    <x v="168"/>
    <x v="170"/>
    <s v="PROD34"/>
    <s v="STORE17"/>
    <n v="4"/>
    <n v="931.26"/>
    <n v="0.04"/>
    <s v="Credit Card"/>
    <n v="3576.0383999999999"/>
    <n v="3576.0383999999999"/>
    <s v="Leonard Cochran"/>
    <x v="28"/>
    <x v="1"/>
    <x v="169"/>
    <s v="North Dakota"/>
    <s v="USA"/>
    <x v="2"/>
    <x v="13"/>
    <x v="1"/>
    <s v="Computer"/>
    <x v="13"/>
    <n v="419.28"/>
    <n v="86"/>
    <s v="Holloway Ltd"/>
    <s v="North"/>
    <s v="Bensonhaven"/>
    <s v="Flagship"/>
  </r>
  <r>
    <s v="SALE209"/>
    <x v="183"/>
    <x v="171"/>
    <s v="PROD67"/>
    <s v="STORE8"/>
    <n v="1"/>
    <n v="620.80999999999995"/>
    <n v="0.04"/>
    <s v="PayPal"/>
    <n v="595.97760000000005"/>
    <n v="595.97759999999994"/>
    <s v="Michael Garner"/>
    <x v="10"/>
    <x v="1"/>
    <x v="170"/>
    <s v="New Hampshire"/>
    <s v="USA"/>
    <x v="1"/>
    <x v="22"/>
    <x v="1"/>
    <s v="Accessories"/>
    <x v="22"/>
    <n v="349.17"/>
    <n v="476"/>
    <s v="Bean, Jones and Park"/>
    <s v="West"/>
    <s v="Thompsonborough"/>
    <s v="Online"/>
  </r>
  <r>
    <s v="SALE210"/>
    <x v="184"/>
    <x v="18"/>
    <s v="PROD50"/>
    <s v="STORE2"/>
    <n v="1"/>
    <n v="823.26"/>
    <n v="0.27"/>
    <s v="COD"/>
    <n v="600.97979999999995"/>
    <n v="600.97979999999995"/>
    <s v="David Patterson"/>
    <x v="16"/>
    <x v="1"/>
    <x v="18"/>
    <s v="Nevada"/>
    <s v="USA"/>
    <x v="0"/>
    <x v="57"/>
    <x v="0"/>
    <s v="Fitness"/>
    <x v="57"/>
    <n v="190.29"/>
    <n v="260"/>
    <s v="Black-Horn"/>
    <s v="South"/>
    <s v="North Nancyview"/>
    <s v="Outlet"/>
  </r>
  <r>
    <s v="SALE211"/>
    <x v="185"/>
    <x v="172"/>
    <s v="PROD27"/>
    <s v="STORE8"/>
    <n v="3"/>
    <n v="681.01"/>
    <n v="0.27"/>
    <s v="COD"/>
    <n v="1491.4119000000001"/>
    <n v="1491.4119000000001"/>
    <s v="Kenneth Lambert"/>
    <x v="0"/>
    <x v="1"/>
    <x v="171"/>
    <s v="Kansas"/>
    <s v="USA"/>
    <x v="1"/>
    <x v="16"/>
    <x v="3"/>
    <s v="Decor"/>
    <x v="16"/>
    <n v="254.04"/>
    <n v="378"/>
    <s v="Bean, Jones and Park"/>
    <s v="West"/>
    <s v="Thompsonborough"/>
    <s v="Online"/>
  </r>
  <r>
    <s v="SALE212"/>
    <x v="72"/>
    <x v="173"/>
    <s v="PROD56"/>
    <s v="STORE19"/>
    <n v="4"/>
    <n v="119.83"/>
    <n v="0.13"/>
    <s v="Credit Card"/>
    <n v="417.00839999999999"/>
    <n v="417.00839999999999"/>
    <s v="Kelli Smith"/>
    <x v="22"/>
    <x v="1"/>
    <x v="172"/>
    <s v="Oregon"/>
    <s v="USA"/>
    <x v="3"/>
    <x v="6"/>
    <x v="3"/>
    <s v="Decor"/>
    <x v="6"/>
    <n v="461.47"/>
    <n v="190"/>
    <s v="Mann-Austin"/>
    <s v="East"/>
    <s v="Vasquezborough"/>
    <s v="Online"/>
  </r>
  <r>
    <s v="SALE213"/>
    <x v="158"/>
    <x v="132"/>
    <s v="PROD78"/>
    <s v="STORE2"/>
    <n v="1"/>
    <n v="575.66"/>
    <n v="0.03"/>
    <s v="PayPal"/>
    <n v="558.39020000000005"/>
    <n v="558.39019999999994"/>
    <s v="Brandy Thompson"/>
    <x v="44"/>
    <x v="1"/>
    <x v="131"/>
    <s v="Alabama"/>
    <s v="USA"/>
    <x v="3"/>
    <x v="36"/>
    <x v="3"/>
    <s v="Decor"/>
    <x v="36"/>
    <n v="325.26"/>
    <n v="400"/>
    <s v="Black-Horn"/>
    <s v="South"/>
    <s v="North Nancyview"/>
    <s v="Outlet"/>
  </r>
  <r>
    <s v="SALE214"/>
    <x v="186"/>
    <x v="174"/>
    <s v="PROD48"/>
    <s v="STORE16"/>
    <n v="1"/>
    <n v="775.84"/>
    <n v="0.26"/>
    <s v="Credit Card"/>
    <n v="574.12159999999994"/>
    <n v="574.12160000000006"/>
    <s v="Carmen Price"/>
    <x v="28"/>
    <x v="0"/>
    <x v="173"/>
    <s v="Tennessee"/>
    <s v="USA"/>
    <x v="3"/>
    <x v="70"/>
    <x v="1"/>
    <s v="Accessories"/>
    <x v="70"/>
    <n v="177.98"/>
    <n v="103"/>
    <s v="Frederick-Wright"/>
    <s v="West"/>
    <s v="New Jimmymouth"/>
    <s v="Flagship"/>
  </r>
  <r>
    <s v="SALE215"/>
    <x v="187"/>
    <x v="13"/>
    <s v="PROD14"/>
    <s v="STORE9"/>
    <n v="3"/>
    <n v="318.43"/>
    <n v="0.05"/>
    <s v="Credit Card"/>
    <n v="907.52549999999997"/>
    <n v="907.52549999999997"/>
    <s v="Adam Castro"/>
    <x v="12"/>
    <x v="0"/>
    <x v="13"/>
    <s v="Texas"/>
    <s v="USA"/>
    <x v="2"/>
    <x v="66"/>
    <x v="3"/>
    <s v="Decor"/>
    <x v="66"/>
    <n v="48.01"/>
    <n v="439"/>
    <s v="Moore, Padilla and Butler"/>
    <s v="South"/>
    <s v="East Johnstad"/>
    <s v="Flagship"/>
  </r>
  <r>
    <s v="SALE216"/>
    <x v="58"/>
    <x v="175"/>
    <s v="PROD72"/>
    <s v="STORE8"/>
    <n v="3"/>
    <n v="141.6"/>
    <n v="0.08"/>
    <s v="COD"/>
    <n v="390.81599999999997"/>
    <n v="390.81599999999997"/>
    <s v="Joseph Faulkner"/>
    <x v="45"/>
    <x v="0"/>
    <x v="174"/>
    <s v="North Dakota"/>
    <s v="USA"/>
    <x v="3"/>
    <x v="18"/>
    <x v="0"/>
    <s v="Fitness"/>
    <x v="18"/>
    <n v="477.61"/>
    <n v="300"/>
    <s v="Bean, Jones and Park"/>
    <s v="West"/>
    <s v="Thompsonborough"/>
    <s v="Online"/>
  </r>
  <r>
    <s v="SALE217"/>
    <x v="188"/>
    <x v="176"/>
    <s v="PROD15"/>
    <s v="STORE19"/>
    <n v="1"/>
    <n v="332.82"/>
    <n v="0.14000000000000001"/>
    <s v="PayPal"/>
    <n v="286.22519999999997"/>
    <n v="286.22519999999997"/>
    <s v="Cynthia Payne"/>
    <x v="39"/>
    <x v="1"/>
    <x v="175"/>
    <s v="Kentucky"/>
    <s v="USA"/>
    <x v="3"/>
    <x v="5"/>
    <x v="1"/>
    <s v="Appliances"/>
    <x v="5"/>
    <n v="465.34"/>
    <n v="301"/>
    <s v="Mann-Austin"/>
    <s v="East"/>
    <s v="Vasquezborough"/>
    <s v="Online"/>
  </r>
  <r>
    <s v="SALE218"/>
    <x v="21"/>
    <x v="177"/>
    <s v="PROD72"/>
    <s v="STORE1"/>
    <n v="4"/>
    <n v="640.97"/>
    <n v="0.11"/>
    <s v="COD"/>
    <n v="2281.8532"/>
    <n v="2281.8532"/>
    <s v="Mary Russell"/>
    <x v="3"/>
    <x v="0"/>
    <x v="176"/>
    <s v="Arkansas"/>
    <s v="USA"/>
    <x v="3"/>
    <x v="18"/>
    <x v="0"/>
    <s v="Fitness"/>
    <x v="18"/>
    <n v="477.61"/>
    <n v="300"/>
    <s v="Martinez, Adkins and Johnson"/>
    <s v="North"/>
    <s v="Danielmouth"/>
    <s v="Flagship"/>
  </r>
  <r>
    <s v="SALE219"/>
    <x v="189"/>
    <x v="43"/>
    <s v="PROD90"/>
    <s v="STORE15"/>
    <n v="4"/>
    <n v="75.37"/>
    <n v="0.02"/>
    <s v="COD"/>
    <n v="295.4504"/>
    <n v="295.4504"/>
    <s v="Sarah Brady"/>
    <x v="34"/>
    <x v="0"/>
    <x v="43"/>
    <s v="Iowa"/>
    <s v="USA"/>
    <x v="1"/>
    <x v="64"/>
    <x v="1"/>
    <s v="Accessories"/>
    <x v="64"/>
    <n v="340.14"/>
    <n v="361"/>
    <s v="Shelton PLC"/>
    <s v="North"/>
    <s v="East Jenniferstad"/>
    <s v="Flagship"/>
  </r>
  <r>
    <s v="SALE220"/>
    <x v="190"/>
    <x v="178"/>
    <s v="PROD16"/>
    <s v="STORE18"/>
    <n v="3"/>
    <n v="434.55"/>
    <n v="0.08"/>
    <s v="COD"/>
    <n v="1199.3579999999999"/>
    <n v="1199.3580000000002"/>
    <s v="Rhonda Morales"/>
    <x v="35"/>
    <x v="1"/>
    <x v="177"/>
    <s v="California"/>
    <s v="USA"/>
    <x v="0"/>
    <x v="30"/>
    <x v="2"/>
    <s v="Grooming"/>
    <x v="30"/>
    <n v="337.42"/>
    <n v="256"/>
    <s v="Guerrero-Schmitt"/>
    <s v="East"/>
    <s v="East Stevechester"/>
    <s v="Flagship"/>
  </r>
  <r>
    <s v="SALE221"/>
    <x v="148"/>
    <x v="179"/>
    <s v="PROD26"/>
    <s v="STORE14"/>
    <n v="4"/>
    <n v="652.28"/>
    <n v="0.15"/>
    <s v="Credit Card"/>
    <n v="2217.752"/>
    <n v="2217.752"/>
    <s v="Sheila Wilson"/>
    <x v="37"/>
    <x v="0"/>
    <x v="178"/>
    <s v="Tennessee"/>
    <s v="USA"/>
    <x v="2"/>
    <x v="33"/>
    <x v="1"/>
    <s v="Audio"/>
    <x v="33"/>
    <n v="322.41000000000003"/>
    <n v="213"/>
    <s v="Mcdonald Inc"/>
    <s v="South"/>
    <s v="Christopherland"/>
    <s v="Outlet"/>
  </r>
  <r>
    <s v="SALE222"/>
    <x v="0"/>
    <x v="59"/>
    <s v="PROD76"/>
    <s v="STORE17"/>
    <n v="3"/>
    <n v="207.8"/>
    <n v="0.15"/>
    <s v="Credit Card"/>
    <n v="529.89"/>
    <n v="529.8900000000001"/>
    <s v="Tyrone Olson"/>
    <x v="9"/>
    <x v="1"/>
    <x v="59"/>
    <s v="California"/>
    <s v="USA"/>
    <x v="2"/>
    <x v="3"/>
    <x v="1"/>
    <s v="Computer"/>
    <x v="3"/>
    <n v="392.89"/>
    <n v="320"/>
    <s v="Holloway Ltd"/>
    <s v="North"/>
    <s v="Bensonhaven"/>
    <s v="Flagship"/>
  </r>
  <r>
    <s v="SALE223"/>
    <x v="191"/>
    <x v="180"/>
    <s v="PROD61"/>
    <s v="STORE15"/>
    <n v="4"/>
    <n v="385.5"/>
    <n v="0.03"/>
    <s v="PayPal"/>
    <n v="1495.74"/>
    <n v="1495.74"/>
    <s v="James Berger"/>
    <x v="25"/>
    <x v="1"/>
    <x v="179"/>
    <s v="Delaware"/>
    <s v="USA"/>
    <x v="3"/>
    <x v="86"/>
    <x v="0"/>
    <s v="Equipment"/>
    <x v="86"/>
    <n v="103.45"/>
    <n v="465"/>
    <s v="Shelton PLC"/>
    <s v="North"/>
    <s v="East Jenniferstad"/>
    <s v="Flagship"/>
  </r>
  <r>
    <s v="SALE224"/>
    <x v="192"/>
    <x v="181"/>
    <s v="PROD65"/>
    <s v="STORE6"/>
    <n v="3"/>
    <n v="548.19000000000005"/>
    <n v="0.12"/>
    <s v="Credit Card"/>
    <n v="1447.2216000000001"/>
    <n v="1447.2216000000001"/>
    <s v="Samantha Walker"/>
    <x v="23"/>
    <x v="1"/>
    <x v="180"/>
    <s v="Louisiana"/>
    <s v="USA"/>
    <x v="1"/>
    <x v="15"/>
    <x v="0"/>
    <s v="Fitness"/>
    <x v="15"/>
    <n v="240.63"/>
    <n v="423"/>
    <s v="Benson-Elliott"/>
    <s v="East"/>
    <s v="Port Josephberg"/>
    <s v="Online"/>
  </r>
  <r>
    <s v="SALE225"/>
    <x v="48"/>
    <x v="182"/>
    <s v="PROD73"/>
    <s v="STORE9"/>
    <n v="3"/>
    <n v="927.6"/>
    <n v="0.09"/>
    <s v="Credit Card"/>
    <n v="2532.348"/>
    <n v="2532.348"/>
    <s v="Roy Cole"/>
    <x v="6"/>
    <x v="1"/>
    <x v="181"/>
    <s v="New Jersey"/>
    <s v="USA"/>
    <x v="1"/>
    <x v="78"/>
    <x v="0"/>
    <s v="Team Sports"/>
    <x v="78"/>
    <n v="107.06"/>
    <n v="359"/>
    <s v="Moore, Padilla and Butler"/>
    <s v="South"/>
    <s v="East Johnstad"/>
    <s v="Flagship"/>
  </r>
  <r>
    <s v="SALE226"/>
    <x v="193"/>
    <x v="176"/>
    <s v="PROD61"/>
    <s v="STORE3"/>
    <n v="4"/>
    <n v="585.04"/>
    <n v="0.22"/>
    <s v="PayPal"/>
    <n v="1825.3248000000001"/>
    <n v="1825.3247999999999"/>
    <s v="Cynthia Payne"/>
    <x v="39"/>
    <x v="1"/>
    <x v="175"/>
    <s v="Kentucky"/>
    <s v="USA"/>
    <x v="3"/>
    <x v="86"/>
    <x v="0"/>
    <s v="Equipment"/>
    <x v="86"/>
    <n v="103.45"/>
    <n v="465"/>
    <s v="Johnson-Wright"/>
    <s v="North"/>
    <s v="Hoodberg"/>
    <s v="Outlet"/>
  </r>
  <r>
    <s v="SALE227"/>
    <x v="194"/>
    <x v="148"/>
    <s v="PROD39"/>
    <s v="STORE2"/>
    <n v="2"/>
    <n v="999.89"/>
    <n v="0.09"/>
    <s v="Credit Card"/>
    <n v="1819.7998"/>
    <n v="1819.7998"/>
    <s v="Philip Pennington"/>
    <x v="24"/>
    <x v="1"/>
    <x v="147"/>
    <s v="Oregon"/>
    <s v="USA"/>
    <x v="1"/>
    <x v="11"/>
    <x v="1"/>
    <s v="Mobile"/>
    <x v="11"/>
    <n v="326.06"/>
    <n v="301"/>
    <s v="Black-Horn"/>
    <s v="South"/>
    <s v="North Nancyview"/>
    <s v="Outlet"/>
  </r>
  <r>
    <s v="SALE228"/>
    <x v="195"/>
    <x v="183"/>
    <s v="PROD75"/>
    <s v="STORE3"/>
    <n v="2"/>
    <n v="848.98"/>
    <n v="0.04"/>
    <s v="PayPal"/>
    <n v="1630.0416"/>
    <n v="1630.0416"/>
    <s v="Erica Carney"/>
    <x v="17"/>
    <x v="1"/>
    <x v="182"/>
    <s v="North Dakota"/>
    <s v="USA"/>
    <x v="1"/>
    <x v="28"/>
    <x v="4"/>
    <s v="Footwear"/>
    <x v="28"/>
    <n v="158.13999999999999"/>
    <n v="82"/>
    <s v="Johnson-Wright"/>
    <s v="North"/>
    <s v="Hoodberg"/>
    <s v="Outlet"/>
  </r>
  <r>
    <s v="SALE229"/>
    <x v="196"/>
    <x v="48"/>
    <s v="PROD60"/>
    <s v="STORE14"/>
    <n v="3"/>
    <n v="769.56"/>
    <n v="0.08"/>
    <s v="Credit Card"/>
    <n v="2123.9856"/>
    <n v="2123.9856"/>
    <s v="Maria Ramirez"/>
    <x v="13"/>
    <x v="0"/>
    <x v="48"/>
    <s v="Montana"/>
    <s v="USA"/>
    <x v="3"/>
    <x v="17"/>
    <x v="2"/>
    <s v="Fragrance"/>
    <x v="17"/>
    <n v="482.75"/>
    <n v="444"/>
    <s v="Mcdonald Inc"/>
    <s v="South"/>
    <s v="Christopherland"/>
    <s v="Outlet"/>
  </r>
  <r>
    <s v="SALE230"/>
    <x v="197"/>
    <x v="184"/>
    <s v="PROD48"/>
    <s v="STORE13"/>
    <n v="3"/>
    <n v="449.88"/>
    <n v="0.1"/>
    <s v="PayPal"/>
    <n v="1214.6759999999999"/>
    <n v="1214.6759999999999"/>
    <s v="Timothy Weaver"/>
    <x v="9"/>
    <x v="1"/>
    <x v="183"/>
    <s v="Ohio"/>
    <s v="USA"/>
    <x v="0"/>
    <x v="70"/>
    <x v="1"/>
    <s v="Accessories"/>
    <x v="70"/>
    <n v="177.98"/>
    <n v="103"/>
    <s v="Gardner, Humphrey and Contreras"/>
    <s v="East"/>
    <s v="Johnsonville"/>
    <s v="Flagship"/>
  </r>
  <r>
    <s v="SALE231"/>
    <x v="198"/>
    <x v="185"/>
    <s v="PROD69"/>
    <s v="STORE12"/>
    <n v="4"/>
    <n v="383.74"/>
    <n v="0.01"/>
    <s v="Credit Card"/>
    <n v="1519.6104"/>
    <n v="1519.6104"/>
    <s v="Shannon Miller"/>
    <x v="15"/>
    <x v="0"/>
    <x v="184"/>
    <s v="Kentucky"/>
    <s v="USA"/>
    <x v="0"/>
    <x v="20"/>
    <x v="4"/>
    <s v="Bottoms"/>
    <x v="20"/>
    <n v="218.22"/>
    <n v="224"/>
    <s v="Thomas, Bridges and Harris"/>
    <s v="North"/>
    <s v="Sabrinatown"/>
    <s v="Online"/>
  </r>
  <r>
    <s v="SALE232"/>
    <x v="199"/>
    <x v="28"/>
    <s v="PROD58"/>
    <s v="STORE10"/>
    <n v="4"/>
    <n v="794.97"/>
    <n v="0.24"/>
    <s v="PayPal"/>
    <n v="2416.7087999999999"/>
    <n v="2416.7088000000003"/>
    <s v="Theresa Campbell"/>
    <x v="22"/>
    <x v="1"/>
    <x v="28"/>
    <s v="Wisconsin"/>
    <s v="USA"/>
    <x v="3"/>
    <x v="87"/>
    <x v="4"/>
    <s v="Accessories"/>
    <x v="87"/>
    <n v="113.83"/>
    <n v="485"/>
    <s v="Hill, Wagner and Ballard"/>
    <s v="East"/>
    <s v="East Davidville"/>
    <s v="Online"/>
  </r>
  <r>
    <s v="SALE233"/>
    <x v="200"/>
    <x v="81"/>
    <s v="PROD79"/>
    <s v="STORE5"/>
    <n v="1"/>
    <n v="989.63"/>
    <n v="0.05"/>
    <s v="PayPal"/>
    <n v="940.14850000000001"/>
    <n v="940.14850000000001"/>
    <s v="Dominic Page"/>
    <x v="20"/>
    <x v="0"/>
    <x v="81"/>
    <s v="Pennsylvania"/>
    <s v="USA"/>
    <x v="3"/>
    <x v="29"/>
    <x v="3"/>
    <s v="Lighting"/>
    <x v="29"/>
    <n v="228.53"/>
    <n v="469"/>
    <s v="Gray Ltd"/>
    <s v="North"/>
    <s v="New Michaelchester"/>
    <s v="Outlet"/>
  </r>
  <r>
    <s v="SALE234"/>
    <x v="201"/>
    <x v="41"/>
    <s v="PROD54"/>
    <s v="STORE0"/>
    <n v="1"/>
    <n v="447.16"/>
    <n v="0.22"/>
    <s v="COD"/>
    <n v="348.78480000000002"/>
    <n v="348.78480000000002"/>
    <s v="Jennifer Woods"/>
    <x v="13"/>
    <x v="0"/>
    <x v="41"/>
    <s v="North Carolina"/>
    <s v="USA"/>
    <x v="1"/>
    <x v="59"/>
    <x v="0"/>
    <s v="Accessories"/>
    <x v="59"/>
    <n v="434.84"/>
    <n v="185"/>
    <s v="Rivera-Warner"/>
    <s v="East"/>
    <s v="Washingtonfurt"/>
    <s v="Flagship"/>
  </r>
  <r>
    <s v="SALE235"/>
    <x v="202"/>
    <x v="46"/>
    <s v="PROD94"/>
    <s v="STORE6"/>
    <n v="1"/>
    <n v="946.9"/>
    <n v="0.28999999999999998"/>
    <s v="COD"/>
    <n v="672.29899999999998"/>
    <n v="672.29899999999998"/>
    <s v="Melissa Howard"/>
    <x v="20"/>
    <x v="1"/>
    <x v="46"/>
    <s v="New Hampshire"/>
    <s v="USA"/>
    <x v="0"/>
    <x v="32"/>
    <x v="2"/>
    <s v="Skincare"/>
    <x v="32"/>
    <n v="358.47"/>
    <n v="213"/>
    <s v="Benson-Elliott"/>
    <s v="East"/>
    <s v="Port Josephberg"/>
    <s v="Online"/>
  </r>
  <r>
    <s v="SALE236"/>
    <x v="203"/>
    <x v="186"/>
    <s v="PROD17"/>
    <s v="STORE0"/>
    <n v="4"/>
    <n v="469.68"/>
    <n v="0.19"/>
    <s v="Credit Card"/>
    <n v="1521.7632000000001"/>
    <n v="1521.7632000000001"/>
    <s v="Steve Mclaughlin"/>
    <x v="41"/>
    <x v="0"/>
    <x v="185"/>
    <s v="New Hampshire"/>
    <s v="USA"/>
    <x v="3"/>
    <x v="53"/>
    <x v="0"/>
    <s v="Accessories"/>
    <x v="53"/>
    <n v="144.53"/>
    <n v="367"/>
    <s v="Rivera-Warner"/>
    <s v="East"/>
    <s v="Washingtonfurt"/>
    <s v="Flagship"/>
  </r>
  <r>
    <s v="SALE237"/>
    <x v="204"/>
    <x v="187"/>
    <s v="PROD28"/>
    <s v="STORE17"/>
    <n v="4"/>
    <n v="320.64"/>
    <n v="0.2"/>
    <s v="COD"/>
    <n v="1026.048"/>
    <n v="1026.048"/>
    <s v="Justin Lopez"/>
    <x v="10"/>
    <x v="0"/>
    <x v="186"/>
    <s v="Texas"/>
    <s v="USA"/>
    <x v="0"/>
    <x v="77"/>
    <x v="0"/>
    <s v="Accessories"/>
    <x v="77"/>
    <n v="38.76"/>
    <n v="137"/>
    <s v="Holloway Ltd"/>
    <s v="North"/>
    <s v="Bensonhaven"/>
    <s v="Flagship"/>
  </r>
  <r>
    <s v="SALE238"/>
    <x v="205"/>
    <x v="163"/>
    <s v="PROD15"/>
    <s v="STORE5"/>
    <n v="1"/>
    <n v="594.44000000000005"/>
    <n v="0.21"/>
    <s v="Credit Card"/>
    <n v="469.60759999999999"/>
    <n v="469.60760000000005"/>
    <s v="Matthew Hanna"/>
    <x v="19"/>
    <x v="1"/>
    <x v="162"/>
    <s v="Michigan"/>
    <s v="USA"/>
    <x v="1"/>
    <x v="5"/>
    <x v="1"/>
    <s v="Appliances"/>
    <x v="5"/>
    <n v="465.34"/>
    <n v="301"/>
    <s v="Gray Ltd"/>
    <s v="North"/>
    <s v="New Michaelchester"/>
    <s v="Outlet"/>
  </r>
  <r>
    <s v="SALE239"/>
    <x v="206"/>
    <x v="188"/>
    <s v="PROD86"/>
    <s v="STORE8"/>
    <n v="3"/>
    <n v="91.7"/>
    <n v="0.08"/>
    <s v="COD"/>
    <n v="253.09200000000001"/>
    <n v="253.09200000000001"/>
    <s v="Kathryn Garcia"/>
    <x v="40"/>
    <x v="0"/>
    <x v="187"/>
    <s v="California"/>
    <s v="USA"/>
    <x v="1"/>
    <x v="56"/>
    <x v="3"/>
    <s v="Kitchen"/>
    <x v="56"/>
    <n v="176.07"/>
    <n v="82"/>
    <s v="Bean, Jones and Park"/>
    <s v="West"/>
    <s v="Thompsonborough"/>
    <s v="Online"/>
  </r>
  <r>
    <s v="SALE240"/>
    <x v="207"/>
    <x v="189"/>
    <s v="PROD62"/>
    <s v="STORE12"/>
    <n v="3"/>
    <n v="741.33"/>
    <n v="0.03"/>
    <s v="Credit Card"/>
    <n v="2157.2703000000001"/>
    <n v="2157.2703000000001"/>
    <s v="Sarah Vance"/>
    <x v="7"/>
    <x v="0"/>
    <x v="188"/>
    <s v="Oregon"/>
    <s v="USA"/>
    <x v="2"/>
    <x v="85"/>
    <x v="1"/>
    <s v="Computer"/>
    <x v="85"/>
    <n v="86.42"/>
    <n v="222"/>
    <s v="Thomas, Bridges and Harris"/>
    <s v="North"/>
    <s v="Sabrinatown"/>
    <s v="Online"/>
  </r>
  <r>
    <s v="SALE241"/>
    <x v="190"/>
    <x v="22"/>
    <s v="PROD16"/>
    <s v="STORE19"/>
    <n v="1"/>
    <n v="922.78"/>
    <n v="0.28999999999999998"/>
    <s v="COD"/>
    <n v="655.17380000000003"/>
    <n v="655.17380000000003"/>
    <s v="Elizabeth Foster"/>
    <x v="19"/>
    <x v="1"/>
    <x v="22"/>
    <s v="Oklahoma"/>
    <s v="USA"/>
    <x v="0"/>
    <x v="30"/>
    <x v="2"/>
    <s v="Grooming"/>
    <x v="30"/>
    <n v="337.42"/>
    <n v="256"/>
    <s v="Mann-Austin"/>
    <s v="East"/>
    <s v="Vasquezborough"/>
    <s v="Online"/>
  </r>
  <r>
    <s v="SALE242"/>
    <x v="86"/>
    <x v="88"/>
    <s v="PROD8"/>
    <s v="STORE16"/>
    <n v="1"/>
    <n v="394.35"/>
    <n v="0.09"/>
    <s v="PayPal"/>
    <n v="358.85849999999999"/>
    <n v="358.85850000000005"/>
    <s v="Andrew Smith"/>
    <x v="8"/>
    <x v="0"/>
    <x v="88"/>
    <s v="Wisconsin"/>
    <s v="USA"/>
    <x v="3"/>
    <x v="67"/>
    <x v="1"/>
    <s v="Audio"/>
    <x v="67"/>
    <n v="439.07"/>
    <n v="142"/>
    <s v="Frederick-Wright"/>
    <s v="West"/>
    <s v="New Jimmymouth"/>
    <s v="Flagship"/>
  </r>
  <r>
    <s v="SALE243"/>
    <x v="0"/>
    <x v="190"/>
    <s v="PROD65"/>
    <s v="STORE11"/>
    <n v="2"/>
    <n v="703.95"/>
    <n v="0.03"/>
    <s v="Credit Card"/>
    <n v="1365.663"/>
    <n v="1365.663"/>
    <s v="Chloe Aguilar"/>
    <x v="3"/>
    <x v="0"/>
    <x v="189"/>
    <s v="Arizona"/>
    <s v="USA"/>
    <x v="3"/>
    <x v="15"/>
    <x v="0"/>
    <s v="Fitness"/>
    <x v="15"/>
    <n v="240.63"/>
    <n v="423"/>
    <s v="Aguirre-Keller"/>
    <s v="South"/>
    <s v="Lake Michael"/>
    <s v="Online"/>
  </r>
  <r>
    <s v="SALE244"/>
    <x v="208"/>
    <x v="27"/>
    <s v="PROD14"/>
    <s v="STORE0"/>
    <n v="4"/>
    <n v="452.67"/>
    <n v="0.28000000000000003"/>
    <s v="PayPal"/>
    <n v="1303.6895999999999"/>
    <n v="1303.6895999999999"/>
    <s v="Anna Perez"/>
    <x v="23"/>
    <x v="0"/>
    <x v="27"/>
    <s v="Maine"/>
    <s v="USA"/>
    <x v="1"/>
    <x v="66"/>
    <x v="3"/>
    <s v="Decor"/>
    <x v="66"/>
    <n v="48.01"/>
    <n v="439"/>
    <s v="Rivera-Warner"/>
    <s v="East"/>
    <s v="Washingtonfurt"/>
    <s v="Flagship"/>
  </r>
  <r>
    <s v="SALE245"/>
    <x v="209"/>
    <x v="191"/>
    <s v="PROD8"/>
    <s v="STORE7"/>
    <n v="2"/>
    <n v="377.3"/>
    <n v="0.15"/>
    <s v="PayPal"/>
    <n v="641.41"/>
    <n v="641.41000000000008"/>
    <s v="Samantha Lee"/>
    <x v="32"/>
    <x v="1"/>
    <x v="190"/>
    <s v="Connecticut"/>
    <s v="USA"/>
    <x v="3"/>
    <x v="67"/>
    <x v="1"/>
    <s v="Audio"/>
    <x v="67"/>
    <n v="439.07"/>
    <n v="142"/>
    <s v="Martinez-Mullins"/>
    <s v="South"/>
    <s v="Williamsfurt"/>
    <s v="Online"/>
  </r>
  <r>
    <s v="SALE246"/>
    <x v="210"/>
    <x v="33"/>
    <s v="PROD74"/>
    <s v="STORE7"/>
    <n v="2"/>
    <n v="130.47999999999999"/>
    <n v="0.23"/>
    <s v="PayPal"/>
    <n v="200.9392"/>
    <n v="200.93919999999997"/>
    <s v="Evelyn Brown"/>
    <x v="27"/>
    <x v="0"/>
    <x v="33"/>
    <s v="New Mexico"/>
    <s v="USA"/>
    <x v="0"/>
    <x v="1"/>
    <x v="1"/>
    <s v="Audio"/>
    <x v="1"/>
    <n v="403.71"/>
    <n v="159"/>
    <s v="Martinez-Mullins"/>
    <s v="South"/>
    <s v="Williamsfurt"/>
    <s v="Online"/>
  </r>
  <r>
    <s v="SALE247"/>
    <x v="148"/>
    <x v="15"/>
    <s v="PROD94"/>
    <s v="STORE12"/>
    <n v="1"/>
    <n v="809.45"/>
    <n v="0.09"/>
    <s v="COD"/>
    <n v="736.59950000000003"/>
    <n v="736.59950000000003"/>
    <s v="Lindsay Beasley"/>
    <x v="13"/>
    <x v="1"/>
    <x v="15"/>
    <s v="Idaho"/>
    <s v="USA"/>
    <x v="2"/>
    <x v="32"/>
    <x v="2"/>
    <s v="Skincare"/>
    <x v="32"/>
    <n v="358.47"/>
    <n v="213"/>
    <s v="Thomas, Bridges and Harris"/>
    <s v="North"/>
    <s v="Sabrinatown"/>
    <s v="Online"/>
  </r>
  <r>
    <s v="SALE248"/>
    <x v="211"/>
    <x v="192"/>
    <s v="PROD45"/>
    <s v="STORE9"/>
    <n v="3"/>
    <n v="499.12"/>
    <n v="0.05"/>
    <s v="PayPal"/>
    <n v="1422.492"/>
    <n v="1422.4920000000002"/>
    <s v="Thomas Robinson"/>
    <x v="36"/>
    <x v="1"/>
    <x v="191"/>
    <s v="Georgia"/>
    <s v="USA"/>
    <x v="3"/>
    <x v="49"/>
    <x v="0"/>
    <s v="Team Sports"/>
    <x v="49"/>
    <n v="318.91000000000003"/>
    <n v="114"/>
    <s v="Moore, Padilla and Butler"/>
    <s v="South"/>
    <s v="East Johnstad"/>
    <s v="Flagship"/>
  </r>
  <r>
    <s v="SALE249"/>
    <x v="45"/>
    <x v="193"/>
    <s v="PROD68"/>
    <s v="STORE3"/>
    <n v="2"/>
    <n v="894.58"/>
    <n v="0.25"/>
    <s v="Credit Card"/>
    <n v="1341.87"/>
    <n v="1341.8700000000001"/>
    <s v="Jonathan Steele"/>
    <x v="38"/>
    <x v="1"/>
    <x v="192"/>
    <s v="Oregon"/>
    <s v="USA"/>
    <x v="2"/>
    <x v="88"/>
    <x v="3"/>
    <s v="Furniture"/>
    <x v="88"/>
    <n v="243.7"/>
    <n v="130"/>
    <s v="Johnson-Wright"/>
    <s v="North"/>
    <s v="Hoodberg"/>
    <s v="Outlet"/>
  </r>
  <r>
    <s v="SALE250"/>
    <x v="212"/>
    <x v="87"/>
    <s v="PROD75"/>
    <s v="STORE9"/>
    <n v="4"/>
    <n v="578.39"/>
    <n v="0.01"/>
    <s v="Credit Card"/>
    <n v="2290.4243999999999"/>
    <n v="2290.4243999999999"/>
    <s v="Joseph Richards"/>
    <x v="11"/>
    <x v="1"/>
    <x v="87"/>
    <s v="Alabama"/>
    <s v="USA"/>
    <x v="3"/>
    <x v="28"/>
    <x v="4"/>
    <s v="Footwear"/>
    <x v="28"/>
    <n v="158.13999999999999"/>
    <n v="82"/>
    <s v="Moore, Padilla and Butler"/>
    <s v="South"/>
    <s v="East Johnstad"/>
    <s v="Flagship"/>
  </r>
  <r>
    <s v="SALE251"/>
    <x v="187"/>
    <x v="144"/>
    <s v="PROD41"/>
    <s v="STORE17"/>
    <n v="4"/>
    <n v="982.45"/>
    <n v="0.2"/>
    <s v="PayPal"/>
    <n v="3143.84"/>
    <n v="3143.84"/>
    <s v="Sara Ingram"/>
    <x v="28"/>
    <x v="1"/>
    <x v="143"/>
    <s v="Virginia"/>
    <s v="USA"/>
    <x v="3"/>
    <x v="89"/>
    <x v="0"/>
    <s v="Fitness"/>
    <x v="89"/>
    <n v="313.26"/>
    <n v="369"/>
    <s v="Holloway Ltd"/>
    <s v="North"/>
    <s v="Bensonhaven"/>
    <s v="Flagship"/>
  </r>
  <r>
    <s v="SALE252"/>
    <x v="108"/>
    <x v="194"/>
    <s v="PROD98"/>
    <s v="STORE19"/>
    <n v="1"/>
    <n v="549.52"/>
    <n v="0.1"/>
    <s v="PayPal"/>
    <n v="494.56799999999998"/>
    <n v="494.56799999999998"/>
    <s v="William Cortez"/>
    <x v="31"/>
    <x v="0"/>
    <x v="193"/>
    <s v="Ohio"/>
    <s v="USA"/>
    <x v="3"/>
    <x v="24"/>
    <x v="1"/>
    <s v="Audio"/>
    <x v="24"/>
    <n v="431.67"/>
    <n v="73"/>
    <s v="Mann-Austin"/>
    <s v="East"/>
    <s v="Vasquezborough"/>
    <s v="Online"/>
  </r>
  <r>
    <s v="SALE253"/>
    <x v="213"/>
    <x v="195"/>
    <s v="PROD92"/>
    <s v="STORE18"/>
    <n v="2"/>
    <n v="239.92"/>
    <n v="0.16"/>
    <s v="Credit Card"/>
    <n v="403.06560000000002"/>
    <n v="403.06559999999996"/>
    <s v="William Hull"/>
    <x v="30"/>
    <x v="1"/>
    <x v="194"/>
    <s v="Michigan"/>
    <s v="USA"/>
    <x v="1"/>
    <x v="80"/>
    <x v="3"/>
    <s v="Appliances"/>
    <x v="80"/>
    <n v="447.43"/>
    <n v="191"/>
    <s v="Guerrero-Schmitt"/>
    <s v="East"/>
    <s v="East Stevechester"/>
    <s v="Flagship"/>
  </r>
  <r>
    <s v="SALE254"/>
    <x v="214"/>
    <x v="196"/>
    <s v="PROD92"/>
    <s v="STORE6"/>
    <n v="2"/>
    <n v="878.05"/>
    <n v="0.11"/>
    <s v="PayPal"/>
    <n v="1562.9290000000001"/>
    <n v="1562.9289999999999"/>
    <s v="George Rosario"/>
    <x v="20"/>
    <x v="0"/>
    <x v="195"/>
    <s v="Florida"/>
    <s v="USA"/>
    <x v="3"/>
    <x v="80"/>
    <x v="3"/>
    <s v="Appliances"/>
    <x v="80"/>
    <n v="447.43"/>
    <n v="191"/>
    <s v="Benson-Elliott"/>
    <s v="East"/>
    <s v="Port Josephberg"/>
    <s v="Online"/>
  </r>
  <r>
    <s v="SALE255"/>
    <x v="215"/>
    <x v="197"/>
    <s v="PROD1"/>
    <s v="STORE9"/>
    <n v="3"/>
    <n v="546.96"/>
    <n v="0.19"/>
    <s v="Credit Card"/>
    <n v="1329.1128000000001"/>
    <n v="1329.1128000000001"/>
    <s v="Denise Williams"/>
    <x v="11"/>
    <x v="0"/>
    <x v="196"/>
    <s v="Hawaii"/>
    <s v="USA"/>
    <x v="3"/>
    <x v="55"/>
    <x v="4"/>
    <s v="Tops"/>
    <x v="55"/>
    <n v="342.56"/>
    <n v="181"/>
    <s v="Moore, Padilla and Butler"/>
    <s v="South"/>
    <s v="East Johnstad"/>
    <s v="Flagship"/>
  </r>
  <r>
    <s v="SALE256"/>
    <x v="52"/>
    <x v="198"/>
    <s v="PROD17"/>
    <s v="STORE10"/>
    <n v="2"/>
    <n v="71.77"/>
    <n v="0.22"/>
    <s v="Credit Card"/>
    <n v="111.96120000000001"/>
    <n v="111.96119999999999"/>
    <s v="Debra Mccullough"/>
    <x v="22"/>
    <x v="0"/>
    <x v="197"/>
    <s v="Montana"/>
    <s v="USA"/>
    <x v="1"/>
    <x v="53"/>
    <x v="0"/>
    <s v="Accessories"/>
    <x v="53"/>
    <n v="144.53"/>
    <n v="367"/>
    <s v="Hill, Wagner and Ballard"/>
    <s v="East"/>
    <s v="East Davidville"/>
    <s v="Online"/>
  </r>
  <r>
    <s v="SALE257"/>
    <x v="216"/>
    <x v="199"/>
    <s v="PROD24"/>
    <s v="STORE1"/>
    <n v="2"/>
    <n v="679.86"/>
    <n v="0.22"/>
    <s v="COD"/>
    <n v="1060.5816"/>
    <n v="1060.5816"/>
    <s v="Nathan Hernandez"/>
    <x v="39"/>
    <x v="1"/>
    <x v="198"/>
    <s v="Montana"/>
    <s v="USA"/>
    <x v="2"/>
    <x v="10"/>
    <x v="0"/>
    <s v="Outdoor"/>
    <x v="10"/>
    <n v="166.06"/>
    <n v="340"/>
    <s v="Martinez, Adkins and Johnson"/>
    <s v="North"/>
    <s v="Danielmouth"/>
    <s v="Flagship"/>
  </r>
  <r>
    <s v="SALE258"/>
    <x v="217"/>
    <x v="200"/>
    <s v="PROD35"/>
    <s v="STORE17"/>
    <n v="1"/>
    <n v="222.94"/>
    <n v="0.19"/>
    <s v="Credit Card"/>
    <n v="180.5814"/>
    <n v="180.5814"/>
    <s v="Patrick Coleman"/>
    <x v="31"/>
    <x v="0"/>
    <x v="199"/>
    <s v="Nebraska"/>
    <s v="USA"/>
    <x v="2"/>
    <x v="68"/>
    <x v="3"/>
    <s v="Lighting"/>
    <x v="68"/>
    <n v="382.22"/>
    <n v="329"/>
    <s v="Holloway Ltd"/>
    <s v="North"/>
    <s v="Bensonhaven"/>
    <s v="Flagship"/>
  </r>
  <r>
    <s v="SALE259"/>
    <x v="218"/>
    <x v="201"/>
    <s v="PROD35"/>
    <s v="STORE2"/>
    <n v="2"/>
    <n v="355.3"/>
    <n v="0.14000000000000001"/>
    <s v="PayPal"/>
    <n v="589.798"/>
    <n v="611.11599999999999"/>
    <s v="Nicholas Webb"/>
    <x v="29"/>
    <x v="0"/>
    <x v="200"/>
    <s v="Nevada"/>
    <s v="USA"/>
    <x v="0"/>
    <x v="68"/>
    <x v="3"/>
    <s v="Lighting"/>
    <x v="68"/>
    <n v="382.22"/>
    <n v="329"/>
    <s v="Black-Horn"/>
    <s v="South"/>
    <s v="North Nancyview"/>
    <s v="Outlet"/>
  </r>
  <r>
    <s v="SALE260"/>
    <x v="184"/>
    <x v="202"/>
    <s v="PROD89"/>
    <s v="STORE19"/>
    <n v="4"/>
    <n v="611.29999999999995"/>
    <n v="0.11"/>
    <s v="PayPal"/>
    <n v="2176.2280000000001"/>
    <n v="2176.2280000000001"/>
    <s v="Steven Stein"/>
    <x v="10"/>
    <x v="0"/>
    <x v="201"/>
    <s v="Connecticut"/>
    <s v="USA"/>
    <x v="3"/>
    <x v="41"/>
    <x v="2"/>
    <s v="Makeup"/>
    <x v="41"/>
    <n v="183.04"/>
    <n v="457"/>
    <s v="Mann-Austin"/>
    <s v="East"/>
    <s v="Vasquezborough"/>
    <s v="Online"/>
  </r>
  <r>
    <s v="SALE261"/>
    <x v="177"/>
    <x v="203"/>
    <s v="PROD0"/>
    <s v="STORE8"/>
    <n v="4"/>
    <n v="849.21"/>
    <n v="7.0000000000000007E-2"/>
    <s v="Credit Card"/>
    <n v="3159.0612000000001"/>
    <n v="3159.0612000000001"/>
    <s v="Teresa Johnson"/>
    <x v="41"/>
    <x v="1"/>
    <x v="202"/>
    <s v="Georgia"/>
    <s v="USA"/>
    <x v="0"/>
    <x v="90"/>
    <x v="1"/>
    <s v="Computer"/>
    <x v="90"/>
    <n v="112.42"/>
    <n v="416"/>
    <s v="Bean, Jones and Park"/>
    <s v="West"/>
    <s v="Thompsonborough"/>
    <s v="Online"/>
  </r>
  <r>
    <s v="SALE262"/>
    <x v="219"/>
    <x v="204"/>
    <s v="PROD42"/>
    <s v="STORE7"/>
    <n v="3"/>
    <n v="553.12"/>
    <n v="0.28000000000000003"/>
    <s v="COD"/>
    <n v="1194.7392"/>
    <n v="1194.7392"/>
    <s v="Joan Johnson"/>
    <x v="21"/>
    <x v="1"/>
    <x v="203"/>
    <s v="Maine"/>
    <s v="USA"/>
    <x v="1"/>
    <x v="63"/>
    <x v="1"/>
    <s v="Accessories"/>
    <x v="63"/>
    <n v="450.71"/>
    <n v="389"/>
    <s v="Martinez-Mullins"/>
    <s v="South"/>
    <s v="Williamsfurt"/>
    <s v="Online"/>
  </r>
  <r>
    <s v="SALE263"/>
    <x v="220"/>
    <x v="205"/>
    <s v="PROD91"/>
    <s v="STORE9"/>
    <n v="2"/>
    <n v="903.08"/>
    <n v="0.18"/>
    <s v="COD"/>
    <n v="1481.0512000000001"/>
    <n v="1481.0512000000001"/>
    <s v="Kristi Lopez"/>
    <x v="28"/>
    <x v="1"/>
    <x v="204"/>
    <s v="New Jersey"/>
    <s v="USA"/>
    <x v="0"/>
    <x v="52"/>
    <x v="4"/>
    <s v="Footwear"/>
    <x v="52"/>
    <n v="438.25"/>
    <n v="496"/>
    <s v="Moore, Padilla and Butler"/>
    <s v="South"/>
    <s v="East Johnstad"/>
    <s v="Flagship"/>
  </r>
  <r>
    <s v="SALE264"/>
    <x v="221"/>
    <x v="151"/>
    <s v="PROD16"/>
    <s v="STORE11"/>
    <n v="4"/>
    <n v="640.23"/>
    <n v="0.06"/>
    <s v="COD"/>
    <n v="2407.2647999999999"/>
    <n v="2407.2647999999999"/>
    <s v="Earl Smith Dds"/>
    <x v="30"/>
    <x v="0"/>
    <x v="150"/>
    <s v="South Dakota"/>
    <s v="USA"/>
    <x v="0"/>
    <x v="30"/>
    <x v="2"/>
    <s v="Grooming"/>
    <x v="30"/>
    <n v="337.42"/>
    <n v="256"/>
    <s v="Aguirre-Keller"/>
    <s v="South"/>
    <s v="Lake Michael"/>
    <s v="Online"/>
  </r>
  <r>
    <s v="SALE265"/>
    <x v="222"/>
    <x v="206"/>
    <s v="PROD21"/>
    <s v="STORE6"/>
    <n v="1"/>
    <n v="518"/>
    <n v="0.25"/>
    <s v="Credit Card"/>
    <n v="388.5"/>
    <n v="388.5"/>
    <s v="Cristian Wright"/>
    <x v="23"/>
    <x v="0"/>
    <x v="205"/>
    <s v="California"/>
    <s v="USA"/>
    <x v="3"/>
    <x v="39"/>
    <x v="3"/>
    <s v="Storage"/>
    <x v="39"/>
    <n v="123.46"/>
    <n v="76"/>
    <s v="Benson-Elliott"/>
    <s v="East"/>
    <s v="Port Josephberg"/>
    <s v="Online"/>
  </r>
  <r>
    <s v="SALE266"/>
    <x v="223"/>
    <x v="207"/>
    <s v="PROD64"/>
    <s v="STORE4"/>
    <n v="4"/>
    <n v="779.25"/>
    <n v="0.25"/>
    <s v="Credit Card"/>
    <n v="2337.75"/>
    <n v="2337.75"/>
    <s v="Thomas Moore"/>
    <x v="12"/>
    <x v="1"/>
    <x v="206"/>
    <s v="New York"/>
    <s v="USA"/>
    <x v="2"/>
    <x v="91"/>
    <x v="2"/>
    <s v="Makeup"/>
    <x v="91"/>
    <n v="299.11"/>
    <n v="118"/>
    <s v="Alexander Group"/>
    <s v="South"/>
    <s v="Port Sharon"/>
    <s v="Online"/>
  </r>
  <r>
    <s v="SALE267"/>
    <x v="185"/>
    <x v="208"/>
    <s v="PROD83"/>
    <s v="STORE7"/>
    <n v="2"/>
    <n v="467.75"/>
    <n v="0.26"/>
    <s v="Credit Card"/>
    <n v="692.27"/>
    <n v="692.27"/>
    <s v="Earl Allen"/>
    <x v="32"/>
    <x v="0"/>
    <x v="207"/>
    <s v="Nebraska"/>
    <s v="USA"/>
    <x v="1"/>
    <x v="50"/>
    <x v="2"/>
    <s v="Skincare"/>
    <x v="50"/>
    <n v="254.04"/>
    <n v="159"/>
    <s v="Martinez-Mullins"/>
    <s v="South"/>
    <s v="Williamsfurt"/>
    <s v="Online"/>
  </r>
  <r>
    <s v="SALE268"/>
    <x v="224"/>
    <x v="82"/>
    <s v="PROD90"/>
    <s v="STORE18"/>
    <n v="3"/>
    <n v="513.98"/>
    <n v="0.06"/>
    <s v="Credit Card"/>
    <n v="315.24779999999998"/>
    <n v="1449.4236000000001"/>
    <s v="David Lozano"/>
    <x v="25"/>
    <x v="1"/>
    <x v="82"/>
    <s v="Wisconsin"/>
    <s v="USA"/>
    <x v="0"/>
    <x v="64"/>
    <x v="1"/>
    <s v="Accessories"/>
    <x v="64"/>
    <n v="340.14"/>
    <n v="361"/>
    <s v="Guerrero-Schmitt"/>
    <s v="East"/>
    <s v="East Stevechester"/>
    <s v="Flagship"/>
  </r>
  <r>
    <s v="SALE269"/>
    <x v="225"/>
    <x v="209"/>
    <s v="PROD37"/>
    <s v="STORE0"/>
    <n v="4"/>
    <n v="747.01"/>
    <n v="0.13"/>
    <s v="PayPal"/>
    <n v="2599.5947999999999"/>
    <n v="2599.5947999999999"/>
    <s v="Jordan Wells"/>
    <x v="34"/>
    <x v="1"/>
    <x v="208"/>
    <s v="New Jersey"/>
    <s v="USA"/>
    <x v="0"/>
    <x v="92"/>
    <x v="4"/>
    <s v="Footwear"/>
    <x v="92"/>
    <n v="353.47"/>
    <n v="214"/>
    <s v="Rivera-Warner"/>
    <s v="East"/>
    <s v="Washingtonfurt"/>
    <s v="Flagship"/>
  </r>
  <r>
    <s v="SALE270"/>
    <x v="226"/>
    <x v="210"/>
    <s v="PROD89"/>
    <s v="STORE12"/>
    <n v="4"/>
    <n v="461.83"/>
    <n v="0.28000000000000003"/>
    <s v="PayPal"/>
    <n v="1330.0704000000001"/>
    <n v="1330.0704000000001"/>
    <s v="Colleen Maynard"/>
    <x v="31"/>
    <x v="0"/>
    <x v="209"/>
    <s v="Utah"/>
    <s v="USA"/>
    <x v="0"/>
    <x v="41"/>
    <x v="2"/>
    <s v="Makeup"/>
    <x v="41"/>
    <n v="183.04"/>
    <n v="457"/>
    <s v="Thomas, Bridges and Harris"/>
    <s v="North"/>
    <s v="Sabrinatown"/>
    <s v="Online"/>
  </r>
  <r>
    <s v="SALE271"/>
    <x v="178"/>
    <x v="211"/>
    <s v="PROD70"/>
    <s v="STORE8"/>
    <n v="2"/>
    <n v="105.15"/>
    <n v="0.06"/>
    <s v="Credit Card"/>
    <n v="197.68199999999999"/>
    <n v="197.68200000000002"/>
    <s v="Morgan Bowen"/>
    <x v="26"/>
    <x v="0"/>
    <x v="210"/>
    <s v="Washington"/>
    <s v="USA"/>
    <x v="0"/>
    <x v="7"/>
    <x v="3"/>
    <s v="Storage"/>
    <x v="7"/>
    <n v="138.05000000000001"/>
    <n v="89"/>
    <s v="Bean, Jones and Park"/>
    <s v="West"/>
    <s v="Thompsonborough"/>
    <s v="Online"/>
  </r>
  <r>
    <s v="SALE272"/>
    <x v="227"/>
    <x v="153"/>
    <s v="PROD23"/>
    <s v="STORE3"/>
    <n v="3"/>
    <n v="610.24"/>
    <n v="0.17"/>
    <s v="COD"/>
    <n v="1519.4975999999999"/>
    <n v="1519.4975999999999"/>
    <s v="Robert Jones Dds"/>
    <x v="18"/>
    <x v="0"/>
    <x v="152"/>
    <s v="Oklahoma"/>
    <s v="USA"/>
    <x v="1"/>
    <x v="34"/>
    <x v="4"/>
    <s v="Tops"/>
    <x v="34"/>
    <n v="254.04"/>
    <n v="360"/>
    <s v="Johnson-Wright"/>
    <s v="North"/>
    <s v="Hoodberg"/>
    <s v="Outlet"/>
  </r>
  <r>
    <s v="SALE273"/>
    <x v="228"/>
    <x v="212"/>
    <s v="PROD74"/>
    <s v="STORE8"/>
    <n v="1"/>
    <n v="872.12"/>
    <n v="7.0000000000000007E-2"/>
    <s v="PayPal"/>
    <n v="811.07159999999999"/>
    <n v="811.07159999999999"/>
    <s v="Jason Mullins"/>
    <x v="34"/>
    <x v="1"/>
    <x v="211"/>
    <s v="Delaware"/>
    <s v="USA"/>
    <x v="2"/>
    <x v="1"/>
    <x v="1"/>
    <s v="Audio"/>
    <x v="1"/>
    <n v="403.71"/>
    <n v="159"/>
    <s v="Bean, Jones and Park"/>
    <s v="West"/>
    <s v="Thompsonborough"/>
    <s v="Online"/>
  </r>
  <r>
    <s v="SALE274"/>
    <x v="229"/>
    <x v="207"/>
    <s v="PROD10"/>
    <s v="STORE1"/>
    <n v="1"/>
    <n v="406.79"/>
    <n v="0.03"/>
    <s v="COD"/>
    <n v="394.58629999999999"/>
    <n v="394.58629999999999"/>
    <s v="Thomas Moore"/>
    <x v="12"/>
    <x v="1"/>
    <x v="206"/>
    <s v="New York"/>
    <s v="USA"/>
    <x v="2"/>
    <x v="31"/>
    <x v="3"/>
    <s v="Kitchen"/>
    <x v="31"/>
    <n v="298.86"/>
    <n v="308"/>
    <s v="Martinez, Adkins and Johnson"/>
    <s v="North"/>
    <s v="Danielmouth"/>
    <s v="Flagship"/>
  </r>
  <r>
    <s v="SALE275"/>
    <x v="230"/>
    <x v="61"/>
    <s v="PROD54"/>
    <s v="STORE14"/>
    <n v="1"/>
    <n v="606.01"/>
    <n v="0.04"/>
    <s v="PayPal"/>
    <n v="581.76959999999997"/>
    <n v="581.76959999999997"/>
    <s v="Jacqueline Anthony"/>
    <x v="4"/>
    <x v="0"/>
    <x v="61"/>
    <s v="Ohio"/>
    <s v="USA"/>
    <x v="3"/>
    <x v="59"/>
    <x v="0"/>
    <s v="Accessories"/>
    <x v="59"/>
    <n v="434.84"/>
    <n v="185"/>
    <s v="Mcdonald Inc"/>
    <s v="South"/>
    <s v="Christopherland"/>
    <s v="Outlet"/>
  </r>
  <r>
    <s v="SALE276"/>
    <x v="231"/>
    <x v="116"/>
    <s v="PROD17"/>
    <s v="STORE5"/>
    <n v="4"/>
    <n v="322.58"/>
    <n v="0.06"/>
    <s v="Credit Card"/>
    <n v="1212.9007999999999"/>
    <n v="1212.9007999999999"/>
    <s v="Heather Valenzuela"/>
    <x v="45"/>
    <x v="0"/>
    <x v="115"/>
    <s v="Alaska"/>
    <s v="USA"/>
    <x v="3"/>
    <x v="53"/>
    <x v="0"/>
    <s v="Accessories"/>
    <x v="53"/>
    <n v="144.53"/>
    <n v="367"/>
    <s v="Gray Ltd"/>
    <s v="North"/>
    <s v="New Michaelchester"/>
    <s v="Outlet"/>
  </r>
  <r>
    <s v="SALE277"/>
    <x v="232"/>
    <x v="213"/>
    <s v="PROD77"/>
    <s v="STORE18"/>
    <n v="4"/>
    <n v="463.17"/>
    <n v="0.06"/>
    <s v="PayPal"/>
    <n v="1741.5192"/>
    <n v="1741.5192000000002"/>
    <s v="Jessica Castro"/>
    <x v="39"/>
    <x v="0"/>
    <x v="212"/>
    <s v="Massachusetts"/>
    <s v="USA"/>
    <x v="3"/>
    <x v="25"/>
    <x v="1"/>
    <s v="Appliances"/>
    <x v="25"/>
    <n v="480.9"/>
    <n v="104"/>
    <s v="Guerrero-Schmitt"/>
    <s v="East"/>
    <s v="East Stevechester"/>
    <s v="Flagship"/>
  </r>
  <r>
    <s v="SALE278"/>
    <x v="104"/>
    <x v="214"/>
    <s v="PROD25"/>
    <s v="STORE7"/>
    <n v="4"/>
    <n v="285.82"/>
    <n v="0.18"/>
    <s v="PayPal"/>
    <n v="937.4896"/>
    <n v="937.4896"/>
    <s v="Robert House"/>
    <x v="11"/>
    <x v="0"/>
    <x v="213"/>
    <s v="Maryland"/>
    <s v="USA"/>
    <x v="0"/>
    <x v="60"/>
    <x v="4"/>
    <s v="Accessories"/>
    <x v="60"/>
    <n v="174.02"/>
    <n v="268"/>
    <s v="Martinez-Mullins"/>
    <s v="South"/>
    <s v="Williamsfurt"/>
    <s v="Online"/>
  </r>
  <r>
    <s v="SALE279"/>
    <x v="233"/>
    <x v="215"/>
    <s v="PROD37"/>
    <s v="STORE11"/>
    <n v="3"/>
    <n v="995.38"/>
    <n v="0.1"/>
    <s v="PayPal"/>
    <n v="2687.5259999999998"/>
    <n v="2687.5259999999998"/>
    <s v="Robert King"/>
    <x v="3"/>
    <x v="1"/>
    <x v="214"/>
    <s v="Rhode Island"/>
    <s v="USA"/>
    <x v="0"/>
    <x v="92"/>
    <x v="4"/>
    <s v="Footwear"/>
    <x v="92"/>
    <n v="353.47"/>
    <n v="214"/>
    <s v="Aguirre-Keller"/>
    <s v="South"/>
    <s v="Lake Michael"/>
    <s v="Online"/>
  </r>
  <r>
    <s v="SALE280"/>
    <x v="234"/>
    <x v="97"/>
    <s v="PROD62"/>
    <s v="STORE8"/>
    <n v="1"/>
    <n v="329.31"/>
    <n v="0.09"/>
    <s v="Credit Card"/>
    <n v="299.6721"/>
    <n v="299.6721"/>
    <s v="Michael Jones"/>
    <x v="43"/>
    <x v="0"/>
    <x v="97"/>
    <s v="Tennessee"/>
    <s v="USA"/>
    <x v="3"/>
    <x v="85"/>
    <x v="1"/>
    <s v="Computer"/>
    <x v="85"/>
    <n v="86.42"/>
    <n v="222"/>
    <s v="Bean, Jones and Park"/>
    <s v="West"/>
    <s v="Thompsonborough"/>
    <s v="Online"/>
  </r>
  <r>
    <s v="SALE281"/>
    <x v="235"/>
    <x v="216"/>
    <s v="PROD47"/>
    <s v="STORE16"/>
    <n v="3"/>
    <n v="64.2"/>
    <n v="0.08"/>
    <s v="COD"/>
    <n v="177.19200000000001"/>
    <n v="177.19200000000001"/>
    <s v="Scott Harris"/>
    <x v="25"/>
    <x v="0"/>
    <x v="215"/>
    <s v="Maryland"/>
    <s v="USA"/>
    <x v="1"/>
    <x v="44"/>
    <x v="2"/>
    <s v="Makeup"/>
    <x v="44"/>
    <n v="254.04"/>
    <n v="431"/>
    <s v="Frederick-Wright"/>
    <s v="West"/>
    <s v="New Jimmymouth"/>
    <s v="Flagship"/>
  </r>
  <r>
    <s v="SALE282"/>
    <x v="14"/>
    <x v="217"/>
    <s v="PROD11"/>
    <s v="STORE13"/>
    <n v="3"/>
    <n v="697.13"/>
    <n v="0.25"/>
    <s v="COD"/>
    <n v="1568.5425"/>
    <n v="1568.5425"/>
    <s v="Katherine Cowan"/>
    <x v="8"/>
    <x v="1"/>
    <x v="216"/>
    <s v="Montana"/>
    <s v="USA"/>
    <x v="2"/>
    <x v="75"/>
    <x v="1"/>
    <s v="Accessories"/>
    <x v="75"/>
    <n v="449.4"/>
    <n v="273"/>
    <s v="Gardner, Humphrey and Contreras"/>
    <s v="East"/>
    <s v="Johnsonville"/>
    <s v="Flagship"/>
  </r>
  <r>
    <s v="SALE283"/>
    <x v="236"/>
    <x v="128"/>
    <s v="PROD9"/>
    <s v="STORE5"/>
    <n v="3"/>
    <n v="134.30000000000001"/>
    <n v="0.14000000000000001"/>
    <s v="Credit Card"/>
    <n v="346.49400000000003"/>
    <n v="346.49400000000003"/>
    <s v="Paul Fox"/>
    <x v="19"/>
    <x v="1"/>
    <x v="127"/>
    <s v="Hawaii"/>
    <s v="USA"/>
    <x v="2"/>
    <x v="93"/>
    <x v="0"/>
    <s v="Fitness"/>
    <x v="93"/>
    <n v="495.72"/>
    <n v="323"/>
    <s v="Gray Ltd"/>
    <s v="North"/>
    <s v="New Michaelchester"/>
    <s v="Outlet"/>
  </r>
  <r>
    <s v="SALE284"/>
    <x v="79"/>
    <x v="218"/>
    <s v="PROD84"/>
    <s v="STORE13"/>
    <n v="1"/>
    <n v="520.92999999999995"/>
    <n v="0.15"/>
    <s v="Credit Card"/>
    <n v="442.79050000000001"/>
    <n v="442.79049999999995"/>
    <s v="Russell Lamb"/>
    <x v="1"/>
    <x v="1"/>
    <x v="217"/>
    <s v="Arizona"/>
    <s v="USA"/>
    <x v="1"/>
    <x v="94"/>
    <x v="3"/>
    <s v="Furniture"/>
    <x v="94"/>
    <n v="388.46"/>
    <n v="208"/>
    <s v="Gardner, Humphrey and Contreras"/>
    <s v="East"/>
    <s v="Johnsonville"/>
    <s v="Flagship"/>
  </r>
  <r>
    <s v="SALE285"/>
    <x v="237"/>
    <x v="219"/>
    <s v="PROD19"/>
    <s v="STORE7"/>
    <n v="2"/>
    <n v="350.12"/>
    <n v="0.21"/>
    <s v="COD"/>
    <n v="553.18960000000004"/>
    <n v="553.18960000000004"/>
    <s v="Elizabeth Stanley"/>
    <x v="28"/>
    <x v="1"/>
    <x v="218"/>
    <s v="Utah"/>
    <s v="USA"/>
    <x v="1"/>
    <x v="46"/>
    <x v="0"/>
    <s v="Equipment"/>
    <x v="46"/>
    <n v="21.34"/>
    <n v="65"/>
    <s v="Martinez-Mullins"/>
    <s v="South"/>
    <s v="Williamsfurt"/>
    <s v="Online"/>
  </r>
  <r>
    <s v="SALE286"/>
    <x v="238"/>
    <x v="220"/>
    <s v="PROD48"/>
    <s v="STORE19"/>
    <n v="3"/>
    <n v="807.95"/>
    <n v="0.1"/>
    <s v="PayPal"/>
    <n v="2181.4650000000001"/>
    <n v="2181.4650000000001"/>
    <s v="Cynthia Parrish"/>
    <x v="5"/>
    <x v="0"/>
    <x v="219"/>
    <s v="Minnesota"/>
    <s v="USA"/>
    <x v="2"/>
    <x v="70"/>
    <x v="1"/>
    <s v="Accessories"/>
    <x v="70"/>
    <n v="177.98"/>
    <n v="103"/>
    <s v="Mann-Austin"/>
    <s v="East"/>
    <s v="Vasquezborough"/>
    <s v="Online"/>
  </r>
  <r>
    <s v="SALE287"/>
    <x v="69"/>
    <x v="41"/>
    <s v="PROD38"/>
    <s v="STORE6"/>
    <n v="4"/>
    <n v="766.03"/>
    <n v="0.28999999999999998"/>
    <s v="PayPal"/>
    <n v="2175.5252"/>
    <n v="2175.5252"/>
    <s v="Jennifer Woods"/>
    <x v="13"/>
    <x v="0"/>
    <x v="41"/>
    <s v="North Carolina"/>
    <s v="USA"/>
    <x v="1"/>
    <x v="48"/>
    <x v="0"/>
    <s v="Outdoor"/>
    <x v="48"/>
    <n v="135.61000000000001"/>
    <n v="394"/>
    <s v="Benson-Elliott"/>
    <s v="East"/>
    <s v="Port Josephberg"/>
    <s v="Online"/>
  </r>
  <r>
    <s v="SALE288"/>
    <x v="239"/>
    <x v="91"/>
    <s v="PROD57"/>
    <s v="STORE8"/>
    <n v="3"/>
    <n v="545.1"/>
    <n v="0.08"/>
    <s v="COD"/>
    <n v="1504.4760000000001"/>
    <n v="1504.4760000000001"/>
    <s v="Melissa Hamilton"/>
    <x v="25"/>
    <x v="1"/>
    <x v="91"/>
    <s v="Oklahoma"/>
    <s v="USA"/>
    <x v="2"/>
    <x v="71"/>
    <x v="0"/>
    <s v="Fitness"/>
    <x v="71"/>
    <n v="30.62"/>
    <n v="138"/>
    <s v="Bean, Jones and Park"/>
    <s v="West"/>
    <s v="Thompsonborough"/>
    <s v="Online"/>
  </r>
  <r>
    <s v="SALE289"/>
    <x v="240"/>
    <x v="221"/>
    <s v="PROD65"/>
    <s v="STORE7"/>
    <n v="1"/>
    <n v="203.61"/>
    <n v="0.24"/>
    <s v="COD"/>
    <n v="154.74359999999999"/>
    <n v="154.74360000000001"/>
    <s v="Crystal Davis"/>
    <x v="21"/>
    <x v="0"/>
    <x v="220"/>
    <s v="Louisiana"/>
    <s v="USA"/>
    <x v="3"/>
    <x v="15"/>
    <x v="0"/>
    <s v="Fitness"/>
    <x v="15"/>
    <n v="240.63"/>
    <n v="423"/>
    <s v="Martinez-Mullins"/>
    <s v="South"/>
    <s v="Williamsfurt"/>
    <s v="Online"/>
  </r>
  <r>
    <s v="SALE290"/>
    <x v="241"/>
    <x v="222"/>
    <s v="PROD97"/>
    <s v="STORE15"/>
    <n v="4"/>
    <n v="493.8"/>
    <n v="0.24"/>
    <s v="COD"/>
    <n v="1501.152"/>
    <n v="1501.152"/>
    <s v="Karen King"/>
    <x v="41"/>
    <x v="1"/>
    <x v="221"/>
    <s v="North Carolina"/>
    <s v="USA"/>
    <x v="3"/>
    <x v="0"/>
    <x v="0"/>
    <s v="Team Sports"/>
    <x v="0"/>
    <n v="245.98"/>
    <n v="471"/>
    <s v="Shelton PLC"/>
    <s v="North"/>
    <s v="East Jenniferstad"/>
    <s v="Flagship"/>
  </r>
  <r>
    <s v="SALE291"/>
    <x v="242"/>
    <x v="223"/>
    <s v="PROD41"/>
    <s v="STORE17"/>
    <n v="1"/>
    <n v="640.54999999999995"/>
    <n v="0.25"/>
    <s v="Credit Card"/>
    <n v="480.41250000000002"/>
    <n v="480.41249999999997"/>
    <s v="Adam Cruz"/>
    <x v="8"/>
    <x v="1"/>
    <x v="222"/>
    <s v="Georgia"/>
    <s v="USA"/>
    <x v="1"/>
    <x v="89"/>
    <x v="0"/>
    <s v="Fitness"/>
    <x v="89"/>
    <n v="313.26"/>
    <n v="369"/>
    <s v="Holloway Ltd"/>
    <s v="North"/>
    <s v="Bensonhaven"/>
    <s v="Flagship"/>
  </r>
  <r>
    <s v="SALE292"/>
    <x v="81"/>
    <x v="97"/>
    <s v="PROD74"/>
    <s v="STORE4"/>
    <n v="1"/>
    <n v="702.53"/>
    <n v="0.3"/>
    <s v="Credit Card"/>
    <n v="491.77100000000002"/>
    <n v="491.77099999999996"/>
    <s v="Michael Jones"/>
    <x v="43"/>
    <x v="0"/>
    <x v="97"/>
    <s v="Tennessee"/>
    <s v="USA"/>
    <x v="3"/>
    <x v="1"/>
    <x v="1"/>
    <s v="Audio"/>
    <x v="1"/>
    <n v="403.71"/>
    <n v="159"/>
    <s v="Alexander Group"/>
    <s v="South"/>
    <s v="Port Sharon"/>
    <s v="Online"/>
  </r>
  <r>
    <s v="SALE293"/>
    <x v="220"/>
    <x v="224"/>
    <s v="PROD39"/>
    <s v="STORE8"/>
    <n v="4"/>
    <n v="139.94"/>
    <n v="0.24"/>
    <s v="Credit Card"/>
    <n v="425.41759999999999"/>
    <n v="425.41759999999999"/>
    <s v="Anthony Morgan"/>
    <x v="31"/>
    <x v="0"/>
    <x v="223"/>
    <s v="Missouri"/>
    <s v="USA"/>
    <x v="2"/>
    <x v="11"/>
    <x v="1"/>
    <s v="Mobile"/>
    <x v="11"/>
    <n v="326.06"/>
    <n v="301"/>
    <s v="Bean, Jones and Park"/>
    <s v="West"/>
    <s v="Thompsonborough"/>
    <s v="Online"/>
  </r>
  <r>
    <s v="SALE294"/>
    <x v="243"/>
    <x v="107"/>
    <s v="PROD19"/>
    <s v="STORE8"/>
    <n v="2"/>
    <n v="230.85"/>
    <n v="0.18"/>
    <s v="Credit Card"/>
    <n v="378.59399999999999"/>
    <n v="378.59399999999999"/>
    <s v="Jeffrey Gomez"/>
    <x v="15"/>
    <x v="1"/>
    <x v="107"/>
    <s v="Colorado"/>
    <s v="USA"/>
    <x v="1"/>
    <x v="46"/>
    <x v="0"/>
    <s v="Equipment"/>
    <x v="46"/>
    <n v="21.34"/>
    <n v="65"/>
    <s v="Bean, Jones and Park"/>
    <s v="West"/>
    <s v="Thompsonborough"/>
    <s v="Online"/>
  </r>
  <r>
    <s v="SALE295"/>
    <x v="90"/>
    <x v="225"/>
    <s v="PROD85"/>
    <s v="STORE17"/>
    <n v="4"/>
    <n v="626.35"/>
    <n v="0.25"/>
    <s v="COD"/>
    <n v="1879.05"/>
    <n v="1879.0500000000002"/>
    <s v="Rodney Huffman"/>
    <x v="42"/>
    <x v="1"/>
    <x v="224"/>
    <s v="Delaware"/>
    <s v="USA"/>
    <x v="2"/>
    <x v="65"/>
    <x v="4"/>
    <s v="Accessories"/>
    <x v="65"/>
    <n v="119.57"/>
    <n v="210"/>
    <s v="Holloway Ltd"/>
    <s v="North"/>
    <s v="Bensonhaven"/>
    <s v="Flagship"/>
  </r>
  <r>
    <s v="SALE296"/>
    <x v="244"/>
    <x v="196"/>
    <s v="PROD41"/>
    <s v="STORE14"/>
    <n v="4"/>
    <n v="108.55"/>
    <n v="0.18"/>
    <s v="PayPal"/>
    <n v="356.04399999999998"/>
    <n v="356.04399999999998"/>
    <s v="George Rosario"/>
    <x v="20"/>
    <x v="0"/>
    <x v="195"/>
    <s v="Florida"/>
    <s v="USA"/>
    <x v="3"/>
    <x v="89"/>
    <x v="0"/>
    <s v="Fitness"/>
    <x v="89"/>
    <n v="313.26"/>
    <n v="369"/>
    <s v="Mcdonald Inc"/>
    <s v="South"/>
    <s v="Christopherland"/>
    <s v="Outlet"/>
  </r>
  <r>
    <s v="SALE297"/>
    <x v="245"/>
    <x v="226"/>
    <s v="PROD17"/>
    <s v="STORE1"/>
    <n v="4"/>
    <n v="353.67"/>
    <n v="0.03"/>
    <s v="COD"/>
    <n v="1372.2396000000001"/>
    <n v="1372.2396000000001"/>
    <s v="Todd Poole"/>
    <x v="31"/>
    <x v="1"/>
    <x v="225"/>
    <s v="Ohio"/>
    <s v="USA"/>
    <x v="3"/>
    <x v="53"/>
    <x v="0"/>
    <s v="Accessories"/>
    <x v="53"/>
    <n v="144.53"/>
    <n v="367"/>
    <s v="Martinez, Adkins and Johnson"/>
    <s v="North"/>
    <s v="Danielmouth"/>
    <s v="Flagship"/>
  </r>
  <r>
    <s v="SALE298"/>
    <x v="246"/>
    <x v="10"/>
    <s v="PROD90"/>
    <s v="STORE1"/>
    <n v="4"/>
    <n v="61.98"/>
    <n v="0.16"/>
    <s v="Credit Card"/>
    <n v="208.25280000000001"/>
    <n v="208.25279999999998"/>
    <s v="Michael Thomas"/>
    <x v="10"/>
    <x v="1"/>
    <x v="10"/>
    <s v="Nevada"/>
    <s v="USA"/>
    <x v="2"/>
    <x v="64"/>
    <x v="1"/>
    <s v="Accessories"/>
    <x v="64"/>
    <n v="340.14"/>
    <n v="361"/>
    <s v="Martinez, Adkins and Johnson"/>
    <s v="North"/>
    <s v="Danielmouth"/>
    <s v="Flagship"/>
  </r>
  <r>
    <s v="SALE299"/>
    <x v="196"/>
    <x v="188"/>
    <s v="PROD22"/>
    <s v="STORE19"/>
    <n v="2"/>
    <n v="873.1"/>
    <n v="0.12"/>
    <s v="PayPal"/>
    <n v="1536.6559999999999"/>
    <n v="1536.6559999999999"/>
    <s v="Kathryn Garcia"/>
    <x v="40"/>
    <x v="0"/>
    <x v="187"/>
    <s v="California"/>
    <s v="USA"/>
    <x v="1"/>
    <x v="62"/>
    <x v="0"/>
    <s v="Equipment"/>
    <x v="62"/>
    <n v="484.62"/>
    <n v="432"/>
    <s v="Mann-Austin"/>
    <s v="East"/>
    <s v="Vasquezborough"/>
    <s v="Online"/>
  </r>
  <r>
    <s v="SALE300"/>
    <x v="76"/>
    <x v="227"/>
    <s v="PROD12"/>
    <s v="STORE15"/>
    <n v="4"/>
    <n v="889.47"/>
    <n v="0.24"/>
    <s v="Credit Card"/>
    <n v="2703.9888000000001"/>
    <n v="2703.9888000000001"/>
    <s v="Wanda Snyder"/>
    <x v="26"/>
    <x v="0"/>
    <x v="226"/>
    <s v="Vermont"/>
    <s v="USA"/>
    <x v="3"/>
    <x v="21"/>
    <x v="2"/>
    <s v="Haircare"/>
    <x v="21"/>
    <n v="115.82"/>
    <n v="460"/>
    <s v="Shelton PLC"/>
    <s v="North"/>
    <s v="East Jenniferstad"/>
    <s v="Flagship"/>
  </r>
  <r>
    <s v="SALE301"/>
    <x v="247"/>
    <x v="29"/>
    <s v="PROD74"/>
    <s v="STORE11"/>
    <n v="3"/>
    <n v="803.76"/>
    <n v="0.19"/>
    <s v="COD"/>
    <n v="1953.1368"/>
    <n v="1953.1367999999998"/>
    <s v="Joshua Ryan"/>
    <x v="24"/>
    <x v="1"/>
    <x v="29"/>
    <s v="New Jersey"/>
    <s v="USA"/>
    <x v="1"/>
    <x v="1"/>
    <x v="1"/>
    <s v="Audio"/>
    <x v="1"/>
    <n v="403.71"/>
    <n v="159"/>
    <s v="Aguirre-Keller"/>
    <s v="South"/>
    <s v="Lake Michael"/>
    <s v="Online"/>
  </r>
  <r>
    <s v="SALE302"/>
    <x v="248"/>
    <x v="228"/>
    <s v="PROD75"/>
    <s v="STORE5"/>
    <n v="2"/>
    <n v="865.14"/>
    <n v="0.2"/>
    <s v="PayPal"/>
    <n v="1384.2239999999999"/>
    <n v="1384.2239999999999"/>
    <s v="Gregory Curtis"/>
    <x v="9"/>
    <x v="0"/>
    <x v="227"/>
    <s v="Vermont"/>
    <s v="USA"/>
    <x v="3"/>
    <x v="28"/>
    <x v="4"/>
    <s v="Footwear"/>
    <x v="28"/>
    <n v="158.13999999999999"/>
    <n v="82"/>
    <s v="Gray Ltd"/>
    <s v="North"/>
    <s v="New Michaelchester"/>
    <s v="Outlet"/>
  </r>
  <r>
    <s v="SALE303"/>
    <x v="249"/>
    <x v="90"/>
    <s v="PROD31"/>
    <s v="STORE9"/>
    <n v="2"/>
    <n v="916.49"/>
    <n v="0.3"/>
    <s v="COD"/>
    <n v="1283.086"/>
    <n v="1283.086"/>
    <s v="David Cobb"/>
    <x v="32"/>
    <x v="0"/>
    <x v="90"/>
    <s v="South Dakota"/>
    <s v="USA"/>
    <x v="2"/>
    <x v="45"/>
    <x v="0"/>
    <s v="Team Sports"/>
    <x v="45"/>
    <n v="204.39"/>
    <n v="281"/>
    <s v="Moore, Padilla and Butler"/>
    <s v="South"/>
    <s v="East Johnstad"/>
    <s v="Flagship"/>
  </r>
  <r>
    <s v="SALE304"/>
    <x v="250"/>
    <x v="229"/>
    <s v="PROD51"/>
    <s v="STORE12"/>
    <n v="3"/>
    <n v="781.39"/>
    <n v="0.12"/>
    <s v="Credit Card"/>
    <n v="2062.8696"/>
    <n v="2062.8696"/>
    <s v="William Martin"/>
    <x v="29"/>
    <x v="0"/>
    <x v="228"/>
    <s v="Connecticut"/>
    <s v="USA"/>
    <x v="1"/>
    <x v="69"/>
    <x v="1"/>
    <s v="Accessories"/>
    <x v="69"/>
    <n v="88.49"/>
    <n v="246"/>
    <s v="Thomas, Bridges and Harris"/>
    <s v="North"/>
    <s v="Sabrinatown"/>
    <s v="Online"/>
  </r>
  <r>
    <s v="SALE305"/>
    <x v="251"/>
    <x v="225"/>
    <s v="PROD38"/>
    <s v="STORE12"/>
    <n v="4"/>
    <n v="619.74"/>
    <n v="0.13"/>
    <s v="COD"/>
    <n v="2156.6952000000001"/>
    <n v="2156.6952000000001"/>
    <s v="Rodney Huffman"/>
    <x v="42"/>
    <x v="1"/>
    <x v="224"/>
    <s v="Delaware"/>
    <s v="USA"/>
    <x v="2"/>
    <x v="48"/>
    <x v="0"/>
    <s v="Outdoor"/>
    <x v="48"/>
    <n v="135.61000000000001"/>
    <n v="394"/>
    <s v="Thomas, Bridges and Harris"/>
    <s v="North"/>
    <s v="Sabrinatown"/>
    <s v="Online"/>
  </r>
  <r>
    <s v="SALE306"/>
    <x v="252"/>
    <x v="230"/>
    <s v="PROD62"/>
    <s v="STORE14"/>
    <n v="2"/>
    <n v="837.76"/>
    <n v="0.03"/>
    <s v="COD"/>
    <n v="1625.2544"/>
    <n v="1625.2544"/>
    <s v="Bryan Tran"/>
    <x v="10"/>
    <x v="0"/>
    <x v="229"/>
    <s v="Georgia"/>
    <s v="USA"/>
    <x v="0"/>
    <x v="85"/>
    <x v="1"/>
    <s v="Computer"/>
    <x v="85"/>
    <n v="86.42"/>
    <n v="222"/>
    <s v="Mcdonald Inc"/>
    <s v="South"/>
    <s v="Christopherland"/>
    <s v="Outlet"/>
  </r>
  <r>
    <s v="SALE307"/>
    <x v="253"/>
    <x v="231"/>
    <s v="PROD90"/>
    <s v="STORE1"/>
    <n v="3"/>
    <n v="135.94"/>
    <n v="0.2"/>
    <s v="Credit Card"/>
    <n v="326.25599999999997"/>
    <n v="326.25599999999997"/>
    <s v="Ashley Roberts"/>
    <x v="28"/>
    <x v="0"/>
    <x v="185"/>
    <s v="New Mexico"/>
    <s v="USA"/>
    <x v="0"/>
    <x v="64"/>
    <x v="1"/>
    <s v="Accessories"/>
    <x v="64"/>
    <n v="340.14"/>
    <n v="361"/>
    <s v="Martinez, Adkins and Johnson"/>
    <s v="North"/>
    <s v="Danielmouth"/>
    <s v="Flagship"/>
  </r>
  <r>
    <s v="SALE308"/>
    <x v="254"/>
    <x v="232"/>
    <s v="PROD74"/>
    <s v="STORE1"/>
    <n v="4"/>
    <n v="396.53"/>
    <n v="7.0000000000000007E-2"/>
    <s v="PayPal"/>
    <n v="1475.0916"/>
    <n v="1475.0916"/>
    <s v="Dylan Gutierrez"/>
    <x v="43"/>
    <x v="0"/>
    <x v="230"/>
    <s v="West Virginia"/>
    <s v="USA"/>
    <x v="3"/>
    <x v="1"/>
    <x v="1"/>
    <s v="Audio"/>
    <x v="1"/>
    <n v="403.71"/>
    <n v="159"/>
    <s v="Martinez, Adkins and Johnson"/>
    <s v="North"/>
    <s v="Danielmouth"/>
    <s v="Flagship"/>
  </r>
  <r>
    <s v="SALE309"/>
    <x v="39"/>
    <x v="233"/>
    <s v="PROD29"/>
    <s v="STORE14"/>
    <n v="2"/>
    <n v="722.45"/>
    <n v="0.22"/>
    <s v="PayPal"/>
    <n v="1127.0219999999999"/>
    <n v="1127.0219999999999"/>
    <s v="George Davis"/>
    <x v="21"/>
    <x v="1"/>
    <x v="231"/>
    <s v="Massachusetts"/>
    <s v="USA"/>
    <x v="3"/>
    <x v="35"/>
    <x v="3"/>
    <s v="Decor"/>
    <x v="35"/>
    <n v="218.48"/>
    <n v="276"/>
    <s v="Mcdonald Inc"/>
    <s v="South"/>
    <s v="Christopherland"/>
    <s v="Outlet"/>
  </r>
  <r>
    <s v="SALE310"/>
    <x v="255"/>
    <x v="234"/>
    <s v="PROD64"/>
    <s v="STORE2"/>
    <n v="2"/>
    <n v="138.41"/>
    <n v="0.02"/>
    <s v="Credit Card"/>
    <n v="271.28359999999998"/>
    <n v="271.28359999999998"/>
    <s v="Gina Knight"/>
    <x v="26"/>
    <x v="1"/>
    <x v="232"/>
    <s v="Nevada"/>
    <s v="USA"/>
    <x v="2"/>
    <x v="91"/>
    <x v="2"/>
    <s v="Makeup"/>
    <x v="91"/>
    <n v="299.11"/>
    <n v="118"/>
    <s v="Black-Horn"/>
    <s v="South"/>
    <s v="North Nancyview"/>
    <s v="Outlet"/>
  </r>
  <r>
    <s v="SALE311"/>
    <x v="252"/>
    <x v="56"/>
    <s v="PROD80"/>
    <s v="STORE2"/>
    <n v="4"/>
    <n v="741.51"/>
    <n v="0.09"/>
    <s v="COD"/>
    <n v="2699.0963999999999"/>
    <n v="2699.0963999999999"/>
    <s v="James Wolfe"/>
    <x v="17"/>
    <x v="1"/>
    <x v="56"/>
    <s v="Arizona"/>
    <s v="USA"/>
    <x v="0"/>
    <x v="61"/>
    <x v="3"/>
    <s v="Kitchen"/>
    <x v="61"/>
    <n v="143.43"/>
    <n v="58"/>
    <s v="Black-Horn"/>
    <s v="South"/>
    <s v="North Nancyview"/>
    <s v="Outlet"/>
  </r>
  <r>
    <s v="SALE312"/>
    <x v="256"/>
    <x v="193"/>
    <s v="PROD80"/>
    <s v="STORE17"/>
    <n v="2"/>
    <n v="588.9"/>
    <n v="0.19"/>
    <s v="PayPal"/>
    <n v="954.01800000000003"/>
    <n v="954.01800000000003"/>
    <s v="Jonathan Steele"/>
    <x v="38"/>
    <x v="1"/>
    <x v="192"/>
    <s v="Oregon"/>
    <s v="USA"/>
    <x v="2"/>
    <x v="61"/>
    <x v="3"/>
    <s v="Kitchen"/>
    <x v="61"/>
    <n v="143.43"/>
    <n v="58"/>
    <s v="Holloway Ltd"/>
    <s v="North"/>
    <s v="Bensonhaven"/>
    <s v="Flagship"/>
  </r>
  <r>
    <s v="SALE313"/>
    <x v="257"/>
    <x v="235"/>
    <s v="PROD50"/>
    <s v="STORE2"/>
    <n v="1"/>
    <n v="88.92"/>
    <n v="0.19"/>
    <s v="PayPal"/>
    <n v="72.025199999999998"/>
    <n v="72.025199999999998"/>
    <s v="Miss Alexandria Li Dvm"/>
    <x v="7"/>
    <x v="0"/>
    <x v="233"/>
    <s v="Kansas"/>
    <s v="USA"/>
    <x v="2"/>
    <x v="57"/>
    <x v="0"/>
    <s v="Fitness"/>
    <x v="57"/>
    <n v="190.29"/>
    <n v="260"/>
    <s v="Black-Horn"/>
    <s v="South"/>
    <s v="North Nancyview"/>
    <s v="Outlet"/>
  </r>
  <r>
    <s v="SALE314"/>
    <x v="258"/>
    <x v="208"/>
    <s v="PROD61"/>
    <s v="STORE16"/>
    <n v="1"/>
    <n v="299.13"/>
    <n v="0.1"/>
    <s v="COD"/>
    <n v="269.21699999999998"/>
    <n v="269.21699999999998"/>
    <s v="Earl Allen"/>
    <x v="32"/>
    <x v="0"/>
    <x v="207"/>
    <s v="Nebraska"/>
    <s v="USA"/>
    <x v="1"/>
    <x v="86"/>
    <x v="0"/>
    <s v="Equipment"/>
    <x v="86"/>
    <n v="103.45"/>
    <n v="465"/>
    <s v="Frederick-Wright"/>
    <s v="West"/>
    <s v="New Jimmymouth"/>
    <s v="Flagship"/>
  </r>
  <r>
    <s v="SALE315"/>
    <x v="138"/>
    <x v="5"/>
    <s v="PROD77"/>
    <s v="STORE3"/>
    <n v="2"/>
    <n v="548.29999999999995"/>
    <n v="0.23"/>
    <s v="Credit Card"/>
    <n v="844.38199999999995"/>
    <n v="844.38199999999995"/>
    <s v="Anthony Phillips"/>
    <x v="5"/>
    <x v="1"/>
    <x v="5"/>
    <s v="Rhode Island"/>
    <s v="USA"/>
    <x v="1"/>
    <x v="25"/>
    <x v="1"/>
    <s v="Appliances"/>
    <x v="25"/>
    <n v="480.9"/>
    <n v="104"/>
    <s v="Johnson-Wright"/>
    <s v="North"/>
    <s v="Hoodberg"/>
    <s v="Outlet"/>
  </r>
  <r>
    <s v="SALE316"/>
    <x v="259"/>
    <x v="217"/>
    <s v="PROD54"/>
    <s v="STORE10"/>
    <n v="3"/>
    <n v="977.55"/>
    <n v="0.02"/>
    <s v="PayPal"/>
    <n v="2873.9969999999998"/>
    <n v="2873.9969999999998"/>
    <s v="Katherine Cowan"/>
    <x v="8"/>
    <x v="1"/>
    <x v="216"/>
    <s v="Montana"/>
    <s v="USA"/>
    <x v="2"/>
    <x v="59"/>
    <x v="0"/>
    <s v="Accessories"/>
    <x v="59"/>
    <n v="434.84"/>
    <n v="185"/>
    <s v="Hill, Wagner and Ballard"/>
    <s v="East"/>
    <s v="East Davidville"/>
    <s v="Online"/>
  </r>
  <r>
    <s v="SALE317"/>
    <x v="260"/>
    <x v="3"/>
    <s v="PROD44"/>
    <s v="STORE18"/>
    <n v="1"/>
    <n v="459.42"/>
    <n v="0.28000000000000003"/>
    <s v="COD"/>
    <n v="330.7824"/>
    <n v="330.7824"/>
    <s v="John Jordan"/>
    <x v="3"/>
    <x v="1"/>
    <x v="3"/>
    <s v="Tennessee"/>
    <s v="USA"/>
    <x v="1"/>
    <x v="38"/>
    <x v="0"/>
    <s v="Fitness"/>
    <x v="38"/>
    <n v="167.12"/>
    <n v="316"/>
    <s v="Guerrero-Schmitt"/>
    <s v="East"/>
    <s v="East Stevechester"/>
    <s v="Flagship"/>
  </r>
  <r>
    <s v="SALE318"/>
    <x v="261"/>
    <x v="236"/>
    <s v="PROD2"/>
    <s v="STORE4"/>
    <n v="2"/>
    <n v="123.19"/>
    <n v="0.19"/>
    <s v="Credit Card"/>
    <n v="199.56780000000001"/>
    <n v="199.56780000000001"/>
    <s v="Timothy Wright"/>
    <x v="3"/>
    <x v="0"/>
    <x v="234"/>
    <s v="Arkansas"/>
    <s v="USA"/>
    <x v="2"/>
    <x v="95"/>
    <x v="4"/>
    <s v="Outerwear"/>
    <x v="95"/>
    <n v="254.04"/>
    <n v="352"/>
    <s v="Alexander Group"/>
    <s v="South"/>
    <s v="Port Sharon"/>
    <s v="Online"/>
  </r>
  <r>
    <s v="SALE319"/>
    <x v="262"/>
    <x v="237"/>
    <s v="PROD55"/>
    <s v="STORE19"/>
    <n v="1"/>
    <n v="222.95"/>
    <n v="0.02"/>
    <s v="PayPal"/>
    <n v="218.49100000000001"/>
    <n v="218.49099999999999"/>
    <s v="Ashley Anderson"/>
    <x v="8"/>
    <x v="1"/>
    <x v="235"/>
    <s v="Mississippi"/>
    <s v="USA"/>
    <x v="0"/>
    <x v="76"/>
    <x v="3"/>
    <s v="Decor"/>
    <x v="76"/>
    <n v="81.75"/>
    <n v="273"/>
    <s v="Mann-Austin"/>
    <s v="East"/>
    <s v="Vasquezborough"/>
    <s v="Online"/>
  </r>
  <r>
    <s v="SALE320"/>
    <x v="263"/>
    <x v="238"/>
    <s v="PROD32"/>
    <s v="STORE4"/>
    <n v="3"/>
    <n v="601.92999999999995"/>
    <n v="0.14000000000000001"/>
    <s v="Credit Card"/>
    <n v="1552.9793999999999"/>
    <n v="1552.9793999999999"/>
    <s v="Dr. Lindsay Hanna"/>
    <x v="11"/>
    <x v="1"/>
    <x v="236"/>
    <s v="Hawaii"/>
    <s v="USA"/>
    <x v="3"/>
    <x v="79"/>
    <x v="2"/>
    <s v="Skincare"/>
    <x v="79"/>
    <n v="283.83"/>
    <n v="244"/>
    <s v="Alexander Group"/>
    <s v="South"/>
    <s v="Port Sharon"/>
    <s v="Online"/>
  </r>
  <r>
    <s v="SALE321"/>
    <x v="264"/>
    <x v="239"/>
    <s v="PROD69"/>
    <s v="STORE2"/>
    <n v="1"/>
    <n v="564.1"/>
    <n v="0.03"/>
    <s v="Credit Card"/>
    <n v="547.17700000000002"/>
    <n v="547.17700000000002"/>
    <s v="Jennifer Carr"/>
    <x v="34"/>
    <x v="1"/>
    <x v="237"/>
    <s v="Missouri"/>
    <s v="USA"/>
    <x v="2"/>
    <x v="20"/>
    <x v="4"/>
    <s v="Bottoms"/>
    <x v="20"/>
    <n v="218.22"/>
    <n v="224"/>
    <s v="Black-Horn"/>
    <s v="South"/>
    <s v="North Nancyview"/>
    <s v="Outlet"/>
  </r>
  <r>
    <s v="SALE322"/>
    <x v="265"/>
    <x v="50"/>
    <s v="PROD80"/>
    <s v="STORE5"/>
    <n v="1"/>
    <n v="516.62"/>
    <n v="0.18"/>
    <s v="Credit Card"/>
    <n v="423.6284"/>
    <n v="423.6284"/>
    <s v="Amy Fowler"/>
    <x v="17"/>
    <x v="1"/>
    <x v="50"/>
    <s v="New York"/>
    <s v="USA"/>
    <x v="1"/>
    <x v="61"/>
    <x v="3"/>
    <s v="Kitchen"/>
    <x v="61"/>
    <n v="143.43"/>
    <n v="58"/>
    <s v="Gray Ltd"/>
    <s v="North"/>
    <s v="New Michaelchester"/>
    <s v="Outlet"/>
  </r>
  <r>
    <s v="SALE323"/>
    <x v="184"/>
    <x v="240"/>
    <s v="PROD63"/>
    <s v="STORE12"/>
    <n v="1"/>
    <n v="934.75"/>
    <n v="0.11"/>
    <s v="PayPal"/>
    <n v="831.92750000000001"/>
    <n v="831.92750000000001"/>
    <s v="Monica Flynn"/>
    <x v="30"/>
    <x v="1"/>
    <x v="238"/>
    <s v="Tennessee"/>
    <s v="USA"/>
    <x v="1"/>
    <x v="81"/>
    <x v="2"/>
    <s v="Skincare"/>
    <x v="81"/>
    <n v="266.86"/>
    <n v="458"/>
    <s v="Thomas, Bridges and Harris"/>
    <s v="North"/>
    <s v="Sabrinatown"/>
    <s v="Online"/>
  </r>
  <r>
    <s v="SALE324"/>
    <x v="266"/>
    <x v="241"/>
    <s v="PROD98"/>
    <s v="STORE7"/>
    <n v="4"/>
    <n v="548.44000000000005"/>
    <n v="0.05"/>
    <s v="PayPal"/>
    <n v="2084.0720000000001"/>
    <n v="2084.0720000000001"/>
    <s v="Nathaniel Hill"/>
    <x v="16"/>
    <x v="1"/>
    <x v="239"/>
    <s v="Kansas"/>
    <s v="USA"/>
    <x v="0"/>
    <x v="24"/>
    <x v="1"/>
    <s v="Audio"/>
    <x v="24"/>
    <n v="431.67"/>
    <n v="73"/>
    <s v="Martinez-Mullins"/>
    <s v="South"/>
    <s v="Williamsfurt"/>
    <s v="Online"/>
  </r>
  <r>
    <s v="SALE325"/>
    <x v="267"/>
    <x v="199"/>
    <s v="PROD37"/>
    <s v="STORE3"/>
    <n v="3"/>
    <n v="361.11"/>
    <n v="0.06"/>
    <s v="Credit Card"/>
    <n v="1018.3302"/>
    <n v="1018.3301999999999"/>
    <s v="Nathan Hernandez"/>
    <x v="39"/>
    <x v="1"/>
    <x v="198"/>
    <s v="Montana"/>
    <s v="USA"/>
    <x v="2"/>
    <x v="92"/>
    <x v="4"/>
    <s v="Footwear"/>
    <x v="92"/>
    <n v="353.47"/>
    <n v="214"/>
    <s v="Johnson-Wright"/>
    <s v="North"/>
    <s v="Hoodberg"/>
    <s v="Outlet"/>
  </r>
  <r>
    <s v="SALE326"/>
    <x v="268"/>
    <x v="8"/>
    <s v="PROD13"/>
    <s v="STORE1"/>
    <n v="2"/>
    <n v="610.37"/>
    <n v="0.1"/>
    <s v="PayPal"/>
    <n v="1098.6659999999999"/>
    <n v="1098.6659999999999"/>
    <s v="Dr. Suzanne Bullock"/>
    <x v="8"/>
    <x v="1"/>
    <x v="8"/>
    <s v="Alabama"/>
    <s v="USA"/>
    <x v="1"/>
    <x v="26"/>
    <x v="1"/>
    <s v="Accessories"/>
    <x v="26"/>
    <n v="242.23"/>
    <n v="453"/>
    <s v="Martinez, Adkins and Johnson"/>
    <s v="North"/>
    <s v="Danielmouth"/>
    <s v="Flagship"/>
  </r>
  <r>
    <s v="SALE327"/>
    <x v="269"/>
    <x v="159"/>
    <s v="PROD51"/>
    <s v="STORE16"/>
    <n v="1"/>
    <n v="272.2"/>
    <n v="0.3"/>
    <s v="Credit Card"/>
    <n v="190.54"/>
    <n v="190.54"/>
    <s v="Mr. Christopher Sims"/>
    <x v="21"/>
    <x v="1"/>
    <x v="158"/>
    <s v="Connecticut"/>
    <s v="USA"/>
    <x v="2"/>
    <x v="69"/>
    <x v="1"/>
    <s v="Accessories"/>
    <x v="69"/>
    <n v="88.49"/>
    <n v="246"/>
    <s v="Frederick-Wright"/>
    <s v="West"/>
    <s v="New Jimmymouth"/>
    <s v="Flagship"/>
  </r>
  <r>
    <s v="SALE328"/>
    <x v="209"/>
    <x v="240"/>
    <s v="PROD77"/>
    <s v="STORE6"/>
    <n v="3"/>
    <n v="573.1"/>
    <n v="0.16"/>
    <s v="COD"/>
    <n v="1444.212"/>
    <n v="1444.2120000000002"/>
    <s v="Monica Flynn"/>
    <x v="30"/>
    <x v="1"/>
    <x v="238"/>
    <s v="Tennessee"/>
    <s v="USA"/>
    <x v="1"/>
    <x v="25"/>
    <x v="1"/>
    <s v="Appliances"/>
    <x v="25"/>
    <n v="480.9"/>
    <n v="104"/>
    <s v="Benson-Elliott"/>
    <s v="East"/>
    <s v="Port Josephberg"/>
    <s v="Online"/>
  </r>
  <r>
    <s v="SALE329"/>
    <x v="131"/>
    <x v="242"/>
    <s v="PROD6"/>
    <s v="STORE0"/>
    <n v="4"/>
    <n v="24.72"/>
    <n v="0.28000000000000003"/>
    <s v="Credit Card"/>
    <n v="71.193600000000004"/>
    <n v="71.193599999999989"/>
    <s v="Samuel Arias"/>
    <x v="26"/>
    <x v="0"/>
    <x v="240"/>
    <s v="Wyoming"/>
    <s v="USA"/>
    <x v="3"/>
    <x v="96"/>
    <x v="2"/>
    <s v="Skincare"/>
    <x v="96"/>
    <n v="312.8"/>
    <n v="350"/>
    <s v="Rivera-Warner"/>
    <s v="East"/>
    <s v="Washingtonfurt"/>
    <s v="Flagship"/>
  </r>
  <r>
    <s v="SALE330"/>
    <x v="270"/>
    <x v="243"/>
    <s v="PROD9"/>
    <s v="STORE9"/>
    <n v="3"/>
    <n v="268.89"/>
    <n v="7.0000000000000007E-2"/>
    <s v="COD"/>
    <n v="750.20309999999995"/>
    <n v="750.20309999999995"/>
    <s v="Tyler Garner"/>
    <x v="41"/>
    <x v="0"/>
    <x v="241"/>
    <s v="Alabama"/>
    <s v="USA"/>
    <x v="2"/>
    <x v="93"/>
    <x v="0"/>
    <s v="Fitness"/>
    <x v="93"/>
    <n v="495.72"/>
    <n v="323"/>
    <s v="Moore, Padilla and Butler"/>
    <s v="South"/>
    <s v="East Johnstad"/>
    <s v="Flagship"/>
  </r>
  <r>
    <s v="SALE331"/>
    <x v="271"/>
    <x v="99"/>
    <s v="PROD68"/>
    <s v="STORE9"/>
    <n v="1"/>
    <n v="78.5"/>
    <n v="0.17"/>
    <s v="COD"/>
    <n v="65.155000000000001"/>
    <n v="65.155000000000001"/>
    <s v="Christopher David"/>
    <x v="22"/>
    <x v="0"/>
    <x v="99"/>
    <s v="Massachusetts"/>
    <s v="USA"/>
    <x v="2"/>
    <x v="88"/>
    <x v="3"/>
    <s v="Furniture"/>
    <x v="88"/>
    <n v="243.7"/>
    <n v="130"/>
    <s v="Moore, Padilla and Butler"/>
    <s v="South"/>
    <s v="East Johnstad"/>
    <s v="Flagship"/>
  </r>
  <r>
    <s v="SALE332"/>
    <x v="272"/>
    <x v="244"/>
    <s v="PROD36"/>
    <s v="STORE4"/>
    <n v="3"/>
    <n v="399.42"/>
    <n v="0.02"/>
    <s v="Credit Card"/>
    <n v="1174.2947999999999"/>
    <n v="1174.2947999999999"/>
    <s v="Hayley Pope"/>
    <x v="17"/>
    <x v="1"/>
    <x v="242"/>
    <s v="Florida"/>
    <s v="USA"/>
    <x v="3"/>
    <x v="14"/>
    <x v="4"/>
    <s v="Tops"/>
    <x v="14"/>
    <n v="223.43"/>
    <n v="154"/>
    <s v="Alexander Group"/>
    <s v="South"/>
    <s v="Port Sharon"/>
    <s v="Online"/>
  </r>
  <r>
    <s v="SALE333"/>
    <x v="99"/>
    <x v="245"/>
    <s v="PROD31"/>
    <s v="STORE19"/>
    <n v="3"/>
    <n v="455.82"/>
    <n v="0.01"/>
    <s v="PayPal"/>
    <n v="1353.7854"/>
    <n v="1353.7854"/>
    <s v="Richard Delgado"/>
    <x v="32"/>
    <x v="0"/>
    <x v="243"/>
    <s v="Pennsylvania"/>
    <s v="USA"/>
    <x v="2"/>
    <x v="45"/>
    <x v="0"/>
    <s v="Team Sports"/>
    <x v="45"/>
    <n v="204.39"/>
    <n v="281"/>
    <s v="Mann-Austin"/>
    <s v="East"/>
    <s v="Vasquezborough"/>
    <s v="Online"/>
  </r>
  <r>
    <s v="SALE334"/>
    <x v="75"/>
    <x v="116"/>
    <s v="PROD50"/>
    <s v="STORE5"/>
    <n v="2"/>
    <n v="613.23"/>
    <n v="0.15"/>
    <s v="PayPal"/>
    <n v="1042.491"/>
    <n v="1042.491"/>
    <s v="Heather Valenzuela"/>
    <x v="45"/>
    <x v="0"/>
    <x v="115"/>
    <s v="Alaska"/>
    <s v="USA"/>
    <x v="3"/>
    <x v="57"/>
    <x v="0"/>
    <s v="Fitness"/>
    <x v="57"/>
    <n v="190.29"/>
    <n v="260"/>
    <s v="Gray Ltd"/>
    <s v="North"/>
    <s v="New Michaelchester"/>
    <s v="Outlet"/>
  </r>
  <r>
    <s v="SALE335"/>
    <x v="273"/>
    <x v="246"/>
    <s v="PROD2"/>
    <s v="STORE14"/>
    <n v="4"/>
    <n v="971.9"/>
    <n v="0.28000000000000003"/>
    <s v="PayPal"/>
    <n v="2799.0720000000001"/>
    <n v="2799.0720000000001"/>
    <s v="Kelly Garrett"/>
    <x v="17"/>
    <x v="1"/>
    <x v="244"/>
    <s v="Pennsylvania"/>
    <s v="USA"/>
    <x v="2"/>
    <x v="95"/>
    <x v="4"/>
    <s v="Outerwear"/>
    <x v="95"/>
    <n v="254.04"/>
    <n v="352"/>
    <s v="Mcdonald Inc"/>
    <s v="South"/>
    <s v="Christopherland"/>
    <s v="Outlet"/>
  </r>
  <r>
    <s v="SALE336"/>
    <x v="274"/>
    <x v="247"/>
    <s v="PROD28"/>
    <s v="STORE7"/>
    <n v="3"/>
    <n v="884.92"/>
    <n v="0.06"/>
    <s v="PayPal"/>
    <n v="2495.4744000000001"/>
    <n v="2495.4743999999996"/>
    <s v="Christopher Olson"/>
    <x v="24"/>
    <x v="1"/>
    <x v="245"/>
    <s v="Maryland"/>
    <s v="USA"/>
    <x v="1"/>
    <x v="77"/>
    <x v="0"/>
    <s v="Accessories"/>
    <x v="77"/>
    <n v="38.76"/>
    <n v="137"/>
    <s v="Martinez-Mullins"/>
    <s v="South"/>
    <s v="Williamsfurt"/>
    <s v="Online"/>
  </r>
  <r>
    <s v="SALE337"/>
    <x v="275"/>
    <x v="98"/>
    <s v="PROD8"/>
    <s v="STORE9"/>
    <n v="1"/>
    <n v="125"/>
    <n v="0.23"/>
    <s v="Credit Card"/>
    <n v="96.25"/>
    <n v="96.25"/>
    <s v="Melissa Duffy Md"/>
    <x v="3"/>
    <x v="1"/>
    <x v="98"/>
    <s v="South Carolina"/>
    <s v="USA"/>
    <x v="3"/>
    <x v="67"/>
    <x v="1"/>
    <s v="Audio"/>
    <x v="67"/>
    <n v="439.07"/>
    <n v="142"/>
    <s v="Moore, Padilla and Butler"/>
    <s v="South"/>
    <s v="East Johnstad"/>
    <s v="Flagship"/>
  </r>
  <r>
    <s v="SALE338"/>
    <x v="180"/>
    <x v="147"/>
    <s v="PROD10"/>
    <s v="STORE15"/>
    <n v="2"/>
    <n v="188.25"/>
    <n v="0.08"/>
    <s v="PayPal"/>
    <n v="346.38"/>
    <n v="346.38"/>
    <s v="Susan Mcdonald"/>
    <x v="9"/>
    <x v="0"/>
    <x v="146"/>
    <s v="Arkansas"/>
    <s v="USA"/>
    <x v="2"/>
    <x v="31"/>
    <x v="3"/>
    <s v="Kitchen"/>
    <x v="31"/>
    <n v="298.86"/>
    <n v="308"/>
    <s v="Shelton PLC"/>
    <s v="North"/>
    <s v="East Jenniferstad"/>
    <s v="Flagship"/>
  </r>
  <r>
    <s v="SALE339"/>
    <x v="276"/>
    <x v="248"/>
    <s v="PROD46"/>
    <s v="STORE6"/>
    <n v="4"/>
    <n v="344.12"/>
    <n v="0.25"/>
    <s v="PayPal"/>
    <n v="1032.3599999999999"/>
    <n v="1032.3600000000001"/>
    <s v="Alejandro Doyle"/>
    <x v="37"/>
    <x v="0"/>
    <x v="246"/>
    <s v="New Mexico"/>
    <s v="USA"/>
    <x v="1"/>
    <x v="54"/>
    <x v="4"/>
    <s v="Outerwear"/>
    <x v="54"/>
    <n v="167.34"/>
    <n v="296"/>
    <s v="Benson-Elliott"/>
    <s v="East"/>
    <s v="Port Josephberg"/>
    <s v="Online"/>
  </r>
  <r>
    <s v="SALE340"/>
    <x v="47"/>
    <x v="234"/>
    <s v="PROD17"/>
    <s v="STORE19"/>
    <n v="3"/>
    <n v="997.95"/>
    <n v="0.09"/>
    <s v="COD"/>
    <n v="2724.4034999999999"/>
    <n v="2724.4035000000003"/>
    <s v="Gina Knight"/>
    <x v="26"/>
    <x v="1"/>
    <x v="232"/>
    <s v="Nevada"/>
    <s v="USA"/>
    <x v="2"/>
    <x v="53"/>
    <x v="0"/>
    <s v="Accessories"/>
    <x v="53"/>
    <n v="144.53"/>
    <n v="367"/>
    <s v="Mann-Austin"/>
    <s v="East"/>
    <s v="Vasquezborough"/>
    <s v="Online"/>
  </r>
  <r>
    <s v="SALE341"/>
    <x v="277"/>
    <x v="249"/>
    <s v="PROD11"/>
    <s v="STORE15"/>
    <n v="3"/>
    <n v="121.64"/>
    <n v="7.0000000000000007E-2"/>
    <s v="PayPal"/>
    <n v="339.37560000000002"/>
    <n v="339.37560000000002"/>
    <s v="Stephanie Conway"/>
    <x v="6"/>
    <x v="0"/>
    <x v="247"/>
    <s v="Mississippi"/>
    <s v="USA"/>
    <x v="0"/>
    <x v="75"/>
    <x v="1"/>
    <s v="Accessories"/>
    <x v="75"/>
    <n v="449.4"/>
    <n v="273"/>
    <s v="Shelton PLC"/>
    <s v="North"/>
    <s v="East Jenniferstad"/>
    <s v="Flagship"/>
  </r>
  <r>
    <s v="SALE342"/>
    <x v="278"/>
    <x v="70"/>
    <s v="PROD68"/>
    <s v="STORE10"/>
    <n v="2"/>
    <n v="692.72"/>
    <n v="0.13"/>
    <s v="PayPal"/>
    <n v="1205.3327999999999"/>
    <n v="1205.3328000000001"/>
    <s v="Lisa Young"/>
    <x v="14"/>
    <x v="0"/>
    <x v="70"/>
    <s v="Georgia"/>
    <s v="USA"/>
    <x v="1"/>
    <x v="88"/>
    <x v="3"/>
    <s v="Furniture"/>
    <x v="88"/>
    <n v="243.7"/>
    <n v="130"/>
    <s v="Hill, Wagner and Ballard"/>
    <s v="East"/>
    <s v="East Davidville"/>
    <s v="Online"/>
  </r>
  <r>
    <s v="SALE343"/>
    <x v="279"/>
    <x v="250"/>
    <s v="PROD24"/>
    <s v="STORE19"/>
    <n v="3"/>
    <n v="794.59"/>
    <n v="0.03"/>
    <s v="PayPal"/>
    <n v="2312.2568999999999"/>
    <n v="2312.2568999999999"/>
    <s v="Leslie Johnson"/>
    <x v="45"/>
    <x v="0"/>
    <x v="248"/>
    <s v="Utah"/>
    <s v="USA"/>
    <x v="4"/>
    <x v="10"/>
    <x v="0"/>
    <s v="Outdoor"/>
    <x v="10"/>
    <n v="166.06"/>
    <n v="340"/>
    <s v="Mann-Austin"/>
    <s v="East"/>
    <s v="Vasquezborough"/>
    <s v="Online"/>
  </r>
  <r>
    <s v="SALE344"/>
    <x v="183"/>
    <x v="251"/>
    <s v="PROD26"/>
    <s v="STORE9"/>
    <n v="1"/>
    <n v="907.95"/>
    <n v="0.1"/>
    <s v="PayPal"/>
    <n v="817.15499999999997"/>
    <n v="817.15499999999997"/>
    <s v="Ashley Cohen"/>
    <x v="20"/>
    <x v="1"/>
    <x v="249"/>
    <s v="Nebraska"/>
    <s v="USA"/>
    <x v="2"/>
    <x v="33"/>
    <x v="1"/>
    <s v="Audio"/>
    <x v="33"/>
    <n v="322.41000000000003"/>
    <n v="213"/>
    <s v="Moore, Padilla and Butler"/>
    <s v="South"/>
    <s v="East Johnstad"/>
    <s v="Flagship"/>
  </r>
  <r>
    <s v="SALE345"/>
    <x v="280"/>
    <x v="86"/>
    <s v="PROD50"/>
    <s v="STORE0"/>
    <n v="2"/>
    <n v="660.81"/>
    <n v="0.18"/>
    <s v="Credit Card"/>
    <n v="1083.7284"/>
    <n v="1083.7284"/>
    <s v="Cynthia Roberts"/>
    <x v="15"/>
    <x v="1"/>
    <x v="86"/>
    <s v="Vermont"/>
    <s v="USA"/>
    <x v="0"/>
    <x v="57"/>
    <x v="0"/>
    <s v="Fitness"/>
    <x v="57"/>
    <n v="190.29"/>
    <n v="260"/>
    <s v="Rivera-Warner"/>
    <s v="East"/>
    <s v="Washingtonfurt"/>
    <s v="Flagship"/>
  </r>
  <r>
    <s v="SALE346"/>
    <x v="192"/>
    <x v="252"/>
    <s v="PROD51"/>
    <s v="STORE8"/>
    <n v="3"/>
    <n v="564.94000000000005"/>
    <n v="0.22"/>
    <s v="COD"/>
    <n v="1321.9595999999999"/>
    <n v="1321.9596000000001"/>
    <s v="Kristin Stein"/>
    <x v="25"/>
    <x v="0"/>
    <x v="250"/>
    <s v="Missouri"/>
    <s v="USA"/>
    <x v="2"/>
    <x v="69"/>
    <x v="1"/>
    <s v="Accessories"/>
    <x v="69"/>
    <n v="88.49"/>
    <n v="246"/>
    <s v="Bean, Jones and Park"/>
    <s v="West"/>
    <s v="Thompsonborough"/>
    <s v="Online"/>
  </r>
  <r>
    <s v="SALE347"/>
    <x v="281"/>
    <x v="76"/>
    <s v="PROD15"/>
    <s v="STORE15"/>
    <n v="2"/>
    <n v="280.37"/>
    <n v="0.22"/>
    <s v="COD"/>
    <n v="437.37720000000002"/>
    <n v="437.37720000000002"/>
    <s v="Katherine Dorsey"/>
    <x v="6"/>
    <x v="0"/>
    <x v="76"/>
    <s v="Oklahoma"/>
    <s v="USA"/>
    <x v="1"/>
    <x v="5"/>
    <x v="1"/>
    <s v="Appliances"/>
    <x v="5"/>
    <n v="465.34"/>
    <n v="301"/>
    <s v="Shelton PLC"/>
    <s v="North"/>
    <s v="East Jenniferstad"/>
    <s v="Flagship"/>
  </r>
  <r>
    <s v="SALE348"/>
    <x v="282"/>
    <x v="61"/>
    <s v="PROD50"/>
    <s v="STORE3"/>
    <n v="2"/>
    <n v="85.23"/>
    <n v="0.13"/>
    <s v="Credit Card"/>
    <n v="148.30019999999999"/>
    <n v="148.30020000000002"/>
    <s v="Jacqueline Anthony"/>
    <x v="4"/>
    <x v="0"/>
    <x v="61"/>
    <s v="Ohio"/>
    <s v="USA"/>
    <x v="3"/>
    <x v="57"/>
    <x v="0"/>
    <s v="Fitness"/>
    <x v="57"/>
    <n v="190.29"/>
    <n v="260"/>
    <s v="Johnson-Wright"/>
    <s v="North"/>
    <s v="Hoodberg"/>
    <s v="Outlet"/>
  </r>
  <r>
    <s v="SALE349"/>
    <x v="283"/>
    <x v="212"/>
    <s v="PROD27"/>
    <s v="STORE13"/>
    <n v="2"/>
    <n v="563.29999999999995"/>
    <n v="0.26"/>
    <s v="Credit Card"/>
    <n v="833.68399999999997"/>
    <n v="833.68399999999997"/>
    <s v="Jason Mullins"/>
    <x v="34"/>
    <x v="1"/>
    <x v="211"/>
    <s v="Delaware"/>
    <s v="USA"/>
    <x v="2"/>
    <x v="16"/>
    <x v="3"/>
    <s v="Decor"/>
    <x v="16"/>
    <n v="254.04"/>
    <n v="378"/>
    <s v="Gardner, Humphrey and Contreras"/>
    <s v="East"/>
    <s v="Johnsonville"/>
    <s v="Flagship"/>
  </r>
  <r>
    <s v="SALE350"/>
    <x v="273"/>
    <x v="153"/>
    <s v="PROD80"/>
    <s v="STORE18"/>
    <n v="2"/>
    <n v="827.81"/>
    <n v="0.04"/>
    <s v="PayPal"/>
    <n v="1589.3951999999999"/>
    <n v="1589.3951999999999"/>
    <s v="Robert Jones Dds"/>
    <x v="18"/>
    <x v="0"/>
    <x v="152"/>
    <s v="Oklahoma"/>
    <s v="USA"/>
    <x v="1"/>
    <x v="61"/>
    <x v="3"/>
    <s v="Kitchen"/>
    <x v="61"/>
    <n v="143.43"/>
    <n v="58"/>
    <s v="Guerrero-Schmitt"/>
    <s v="East"/>
    <s v="East Stevechester"/>
    <s v="Flagship"/>
  </r>
  <r>
    <s v="SALE351"/>
    <x v="284"/>
    <x v="96"/>
    <s v="PROD12"/>
    <s v="STORE18"/>
    <n v="3"/>
    <n v="877.71"/>
    <n v="0.12"/>
    <s v="PayPal"/>
    <n v="2317.1543999999999"/>
    <n v="2317.1544000000004"/>
    <s v="Eric Todd"/>
    <x v="35"/>
    <x v="0"/>
    <x v="96"/>
    <s v="Montana"/>
    <s v="USA"/>
    <x v="0"/>
    <x v="21"/>
    <x v="2"/>
    <s v="Haircare"/>
    <x v="21"/>
    <n v="115.82"/>
    <n v="460"/>
    <s v="Guerrero-Schmitt"/>
    <s v="East"/>
    <s v="East Stevechester"/>
    <s v="Flagship"/>
  </r>
  <r>
    <s v="SALE352"/>
    <x v="285"/>
    <x v="99"/>
    <s v="PROD57"/>
    <s v="STORE9"/>
    <n v="4"/>
    <n v="488.56"/>
    <n v="0.26"/>
    <s v="COD"/>
    <n v="1446.1376"/>
    <n v="1446.1376"/>
    <s v="Christopher David"/>
    <x v="22"/>
    <x v="0"/>
    <x v="99"/>
    <s v="Massachusetts"/>
    <s v="USA"/>
    <x v="2"/>
    <x v="71"/>
    <x v="0"/>
    <s v="Fitness"/>
    <x v="71"/>
    <n v="30.62"/>
    <n v="138"/>
    <s v="Moore, Padilla and Butler"/>
    <s v="South"/>
    <s v="East Johnstad"/>
    <s v="Flagship"/>
  </r>
  <r>
    <s v="SALE353"/>
    <x v="286"/>
    <x v="253"/>
    <s v="PROD25"/>
    <s v="STORE12"/>
    <n v="4"/>
    <n v="175.91"/>
    <n v="0.13"/>
    <s v="PayPal"/>
    <n v="612.16679999999997"/>
    <n v="612.16679999999997"/>
    <s v="Christopher Lester"/>
    <x v="41"/>
    <x v="0"/>
    <x v="251"/>
    <s v="Georgia"/>
    <s v="USA"/>
    <x v="2"/>
    <x v="60"/>
    <x v="4"/>
    <s v="Accessories"/>
    <x v="60"/>
    <n v="174.02"/>
    <n v="268"/>
    <s v="Thomas, Bridges and Harris"/>
    <s v="North"/>
    <s v="Sabrinatown"/>
    <s v="Online"/>
  </r>
  <r>
    <s v="SALE354"/>
    <x v="287"/>
    <x v="201"/>
    <s v="PROD87"/>
    <s v="STORE8"/>
    <n v="4"/>
    <n v="289.66000000000003"/>
    <n v="0.25"/>
    <s v="COD"/>
    <n v="868.98"/>
    <n v="868.98"/>
    <s v="Nicholas Webb"/>
    <x v="29"/>
    <x v="0"/>
    <x v="200"/>
    <s v="Nevada"/>
    <s v="USA"/>
    <x v="0"/>
    <x v="72"/>
    <x v="3"/>
    <s v="Lighting"/>
    <x v="72"/>
    <n v="371.38"/>
    <n v="220"/>
    <s v="Bean, Jones and Park"/>
    <s v="West"/>
    <s v="Thompsonborough"/>
    <s v="Online"/>
  </r>
  <r>
    <s v="SALE355"/>
    <x v="288"/>
    <x v="254"/>
    <s v="PROD15"/>
    <s v="STORE15"/>
    <n v="2"/>
    <n v="899.27"/>
    <n v="0.17"/>
    <s v="Credit Card"/>
    <n v="1492.7882"/>
    <n v="1492.7882"/>
    <s v="Mr. William Horton"/>
    <x v="45"/>
    <x v="0"/>
    <x v="252"/>
    <s v="Virginia"/>
    <s v="USA"/>
    <x v="1"/>
    <x v="5"/>
    <x v="1"/>
    <s v="Appliances"/>
    <x v="5"/>
    <n v="465.34"/>
    <n v="301"/>
    <s v="Shelton PLC"/>
    <s v="North"/>
    <s v="East Jenniferstad"/>
    <s v="Flagship"/>
  </r>
  <r>
    <s v="SALE356"/>
    <x v="289"/>
    <x v="10"/>
    <s v="PROD18"/>
    <s v="STORE1"/>
    <n v="1"/>
    <n v="691.38"/>
    <n v="0.11"/>
    <s v="COD"/>
    <n v="615.32820000000004"/>
    <n v="615.32820000000004"/>
    <s v="Michael Thomas"/>
    <x v="10"/>
    <x v="1"/>
    <x v="10"/>
    <s v="Nevada"/>
    <s v="USA"/>
    <x v="2"/>
    <x v="97"/>
    <x v="4"/>
    <s v="Bottoms"/>
    <x v="97"/>
    <n v="254.04"/>
    <n v="343"/>
    <s v="Martinez, Adkins and Johnson"/>
    <s v="North"/>
    <s v="Danielmouth"/>
    <s v="Flagship"/>
  </r>
  <r>
    <s v="SALE357"/>
    <x v="290"/>
    <x v="255"/>
    <s v="PROD27"/>
    <s v="STORE0"/>
    <n v="3"/>
    <n v="158.72"/>
    <n v="0.13"/>
    <s v="Credit Card"/>
    <n v="414.25920000000002"/>
    <n v="414.25919999999996"/>
    <s v="Jason Wheeler"/>
    <x v="34"/>
    <x v="1"/>
    <x v="253"/>
    <s v="Illinois"/>
    <s v="USA"/>
    <x v="1"/>
    <x v="16"/>
    <x v="3"/>
    <s v="Decor"/>
    <x v="16"/>
    <n v="254.04"/>
    <n v="378"/>
    <s v="Rivera-Warner"/>
    <s v="East"/>
    <s v="Washingtonfurt"/>
    <s v="Flagship"/>
  </r>
  <r>
    <s v="SALE358"/>
    <x v="106"/>
    <x v="256"/>
    <s v="PROD60"/>
    <s v="STORE16"/>
    <n v="4"/>
    <n v="537.15"/>
    <n v="0.06"/>
    <s v="COD"/>
    <n v="2019.684"/>
    <n v="2019.684"/>
    <s v="Antonio Jones"/>
    <x v="36"/>
    <x v="0"/>
    <x v="254"/>
    <s v="Georgia"/>
    <s v="USA"/>
    <x v="2"/>
    <x v="17"/>
    <x v="2"/>
    <s v="Fragrance"/>
    <x v="17"/>
    <n v="482.75"/>
    <n v="444"/>
    <s v="Frederick-Wright"/>
    <s v="West"/>
    <s v="New Jimmymouth"/>
    <s v="Flagship"/>
  </r>
  <r>
    <s v="SALE359"/>
    <x v="0"/>
    <x v="222"/>
    <s v="PROD41"/>
    <s v="STORE9"/>
    <n v="3"/>
    <n v="771.7"/>
    <n v="0.05"/>
    <s v="COD"/>
    <n v="2199.3449999999998"/>
    <n v="2199.3450000000003"/>
    <s v="Karen King"/>
    <x v="41"/>
    <x v="1"/>
    <x v="221"/>
    <s v="North Carolina"/>
    <s v="USA"/>
    <x v="3"/>
    <x v="89"/>
    <x v="0"/>
    <s v="Fitness"/>
    <x v="89"/>
    <n v="313.26"/>
    <n v="369"/>
    <s v="Moore, Padilla and Butler"/>
    <s v="South"/>
    <s v="East Johnstad"/>
    <s v="Flagship"/>
  </r>
  <r>
    <s v="SALE360"/>
    <x v="291"/>
    <x v="140"/>
    <s v="PROD88"/>
    <s v="STORE1"/>
    <n v="4"/>
    <n v="677.25"/>
    <n v="0.14000000000000001"/>
    <s v="PayPal"/>
    <n v="2329.7399999999998"/>
    <n v="2329.7399999999998"/>
    <s v="Travis Holland"/>
    <x v="14"/>
    <x v="0"/>
    <x v="139"/>
    <s v="New Hampshire"/>
    <s v="USA"/>
    <x v="3"/>
    <x v="12"/>
    <x v="0"/>
    <s v="Accessories"/>
    <x v="12"/>
    <n v="131.24"/>
    <n v="232"/>
    <s v="Martinez, Adkins and Johnson"/>
    <s v="North"/>
    <s v="Danielmouth"/>
    <s v="Flagship"/>
  </r>
  <r>
    <s v="SALE361"/>
    <x v="171"/>
    <x v="257"/>
    <s v="PROD98"/>
    <s v="STORE11"/>
    <n v="1"/>
    <n v="645.48"/>
    <n v="0.26"/>
    <s v="COD"/>
    <n v="477.65519999999998"/>
    <n v="477.65520000000004"/>
    <s v="Sarah Schneider"/>
    <x v="11"/>
    <x v="1"/>
    <x v="255"/>
    <s v="Pennsylvania"/>
    <s v="USA"/>
    <x v="3"/>
    <x v="24"/>
    <x v="1"/>
    <s v="Audio"/>
    <x v="24"/>
    <n v="431.67"/>
    <n v="73"/>
    <s v="Aguirre-Keller"/>
    <s v="South"/>
    <s v="Lake Michael"/>
    <s v="Online"/>
  </r>
  <r>
    <s v="SALE362"/>
    <x v="241"/>
    <x v="258"/>
    <s v="PROD73"/>
    <s v="STORE2"/>
    <n v="2"/>
    <n v="934"/>
    <n v="0.3"/>
    <s v="COD"/>
    <n v="1307.5999999999999"/>
    <n v="1307.5999999999999"/>
    <s v="Denise Tate"/>
    <x v="11"/>
    <x v="0"/>
    <x v="256"/>
    <s v="Arkansas"/>
    <s v="USA"/>
    <x v="1"/>
    <x v="78"/>
    <x v="0"/>
    <s v="Team Sports"/>
    <x v="78"/>
    <n v="107.06"/>
    <n v="359"/>
    <s v="Black-Horn"/>
    <s v="South"/>
    <s v="North Nancyview"/>
    <s v="Outlet"/>
  </r>
  <r>
    <s v="SALE363"/>
    <x v="292"/>
    <x v="159"/>
    <s v="PROD46"/>
    <s v="STORE2"/>
    <n v="1"/>
    <n v="669.53"/>
    <n v="0.2"/>
    <s v="Credit Card"/>
    <n v="535.62400000000002"/>
    <n v="535.62400000000002"/>
    <s v="Mr. Christopher Sims"/>
    <x v="21"/>
    <x v="1"/>
    <x v="158"/>
    <s v="Connecticut"/>
    <s v="USA"/>
    <x v="2"/>
    <x v="54"/>
    <x v="4"/>
    <s v="Outerwear"/>
    <x v="54"/>
    <n v="167.34"/>
    <n v="296"/>
    <s v="Black-Horn"/>
    <s v="South"/>
    <s v="North Nancyview"/>
    <s v="Outlet"/>
  </r>
  <r>
    <s v="SALE364"/>
    <x v="122"/>
    <x v="188"/>
    <s v="PROD35"/>
    <s v="STORE18"/>
    <n v="1"/>
    <n v="213.69"/>
    <n v="0.28000000000000003"/>
    <s v="COD"/>
    <n v="153.85679999999999"/>
    <n v="153.85679999999999"/>
    <s v="Kathryn Garcia"/>
    <x v="40"/>
    <x v="0"/>
    <x v="187"/>
    <s v="California"/>
    <s v="USA"/>
    <x v="1"/>
    <x v="68"/>
    <x v="3"/>
    <s v="Lighting"/>
    <x v="68"/>
    <n v="382.22"/>
    <n v="329"/>
    <s v="Guerrero-Schmitt"/>
    <s v="East"/>
    <s v="East Stevechester"/>
    <s v="Flagship"/>
  </r>
  <r>
    <s v="SALE365"/>
    <x v="52"/>
    <x v="259"/>
    <s v="PROD21"/>
    <s v="STORE19"/>
    <n v="2"/>
    <n v="99.1"/>
    <n v="0.2"/>
    <s v="PayPal"/>
    <n v="158.56"/>
    <n v="158.56"/>
    <s v="Katherine Young"/>
    <x v="31"/>
    <x v="0"/>
    <x v="257"/>
    <s v="Vermont"/>
    <s v="USA"/>
    <x v="0"/>
    <x v="39"/>
    <x v="3"/>
    <s v="Storage"/>
    <x v="39"/>
    <n v="123.46"/>
    <n v="76"/>
    <s v="Mann-Austin"/>
    <s v="East"/>
    <s v="Vasquezborough"/>
    <s v="Online"/>
  </r>
  <r>
    <s v="SALE366"/>
    <x v="293"/>
    <x v="260"/>
    <s v="PROD37"/>
    <s v="STORE16"/>
    <n v="1"/>
    <n v="628.98"/>
    <n v="0.03"/>
    <s v="COD"/>
    <n v="610.11059999999998"/>
    <n v="610.11059999999998"/>
    <s v="James Holloway Jr."/>
    <x v="9"/>
    <x v="0"/>
    <x v="258"/>
    <s v="Indiana"/>
    <s v="USA"/>
    <x v="2"/>
    <x v="92"/>
    <x v="4"/>
    <s v="Footwear"/>
    <x v="92"/>
    <n v="353.47"/>
    <n v="214"/>
    <s v="Frederick-Wright"/>
    <s v="West"/>
    <s v="New Jimmymouth"/>
    <s v="Flagship"/>
  </r>
  <r>
    <s v="SALE367"/>
    <x v="294"/>
    <x v="245"/>
    <s v="PROD84"/>
    <s v="STORE4"/>
    <n v="3"/>
    <n v="944.64"/>
    <n v="0.26"/>
    <s v="Credit Card"/>
    <n v="2097.1008000000002"/>
    <n v="2097.1008000000002"/>
    <s v="Richard Delgado"/>
    <x v="32"/>
    <x v="0"/>
    <x v="243"/>
    <s v="Pennsylvania"/>
    <s v="USA"/>
    <x v="2"/>
    <x v="94"/>
    <x v="3"/>
    <s v="Furniture"/>
    <x v="94"/>
    <n v="388.46"/>
    <n v="208"/>
    <s v="Alexander Group"/>
    <s v="South"/>
    <s v="Port Sharon"/>
    <s v="Online"/>
  </r>
  <r>
    <s v="SALE368"/>
    <x v="260"/>
    <x v="198"/>
    <s v="PROD93"/>
    <s v="STORE12"/>
    <n v="2"/>
    <n v="121.7"/>
    <n v="0.06"/>
    <s v="COD"/>
    <n v="228.79599999999999"/>
    <n v="228.79599999999999"/>
    <s v="Debra Mccullough"/>
    <x v="22"/>
    <x v="0"/>
    <x v="197"/>
    <s v="Montana"/>
    <s v="USA"/>
    <x v="1"/>
    <x v="47"/>
    <x v="1"/>
    <s v="Computer"/>
    <x v="47"/>
    <n v="377.52"/>
    <n v="485"/>
    <s v="Thomas, Bridges and Harris"/>
    <s v="North"/>
    <s v="Sabrinatown"/>
    <s v="Online"/>
  </r>
  <r>
    <s v="SALE369"/>
    <x v="30"/>
    <x v="164"/>
    <s v="PROD65"/>
    <s v="STORE3"/>
    <n v="4"/>
    <n v="269.49"/>
    <n v="7.0000000000000007E-2"/>
    <s v="PayPal"/>
    <n v="1002.5028"/>
    <n v="1002.5028"/>
    <s v="Eric Holmes"/>
    <x v="41"/>
    <x v="1"/>
    <x v="163"/>
    <s v="Wyoming"/>
    <s v="USA"/>
    <x v="3"/>
    <x v="15"/>
    <x v="0"/>
    <s v="Fitness"/>
    <x v="15"/>
    <n v="240.63"/>
    <n v="423"/>
    <s v="Johnson-Wright"/>
    <s v="North"/>
    <s v="Hoodberg"/>
    <s v="Outlet"/>
  </r>
  <r>
    <s v="SALE370"/>
    <x v="295"/>
    <x v="179"/>
    <s v="PROD22"/>
    <s v="STORE18"/>
    <n v="1"/>
    <n v="678.2"/>
    <n v="0.14000000000000001"/>
    <s v="Credit Card"/>
    <n v="583.25199999999995"/>
    <n v="583.25200000000007"/>
    <s v="Sheila Wilson"/>
    <x v="37"/>
    <x v="0"/>
    <x v="178"/>
    <s v="Tennessee"/>
    <s v="USA"/>
    <x v="2"/>
    <x v="62"/>
    <x v="0"/>
    <s v="Equipment"/>
    <x v="62"/>
    <n v="484.62"/>
    <n v="432"/>
    <s v="Guerrero-Schmitt"/>
    <s v="East"/>
    <s v="East Stevechester"/>
    <s v="Flagship"/>
  </r>
  <r>
    <s v="SALE371"/>
    <x v="296"/>
    <x v="104"/>
    <s v="PROD90"/>
    <s v="STORE13"/>
    <n v="1"/>
    <n v="752.45"/>
    <n v="0.21"/>
    <s v="COD"/>
    <n v="594.43550000000005"/>
    <n v="594.43550000000005"/>
    <s v="Timothy Juarez"/>
    <x v="15"/>
    <x v="1"/>
    <x v="104"/>
    <s v="South Carolina"/>
    <s v="USA"/>
    <x v="3"/>
    <x v="64"/>
    <x v="1"/>
    <s v="Accessories"/>
    <x v="64"/>
    <n v="340.14"/>
    <n v="361"/>
    <s v="Gardner, Humphrey and Contreras"/>
    <s v="East"/>
    <s v="Johnsonville"/>
    <s v="Flagship"/>
  </r>
  <r>
    <s v="SALE372"/>
    <x v="297"/>
    <x v="65"/>
    <s v="PROD94"/>
    <s v="STORE13"/>
    <n v="2"/>
    <n v="209.66"/>
    <n v="0.21"/>
    <s v="Credit Card"/>
    <n v="331.26280000000003"/>
    <n v="331.26279999999997"/>
    <s v="Christopher Carter"/>
    <x v="24"/>
    <x v="1"/>
    <x v="65"/>
    <s v="South Dakota"/>
    <s v="USA"/>
    <x v="4"/>
    <x v="32"/>
    <x v="2"/>
    <s v="Skincare"/>
    <x v="32"/>
    <n v="358.47"/>
    <n v="213"/>
    <s v="Gardner, Humphrey and Contreras"/>
    <s v="East"/>
    <s v="Johnsonville"/>
    <s v="Flagship"/>
  </r>
  <r>
    <s v="SALE373"/>
    <x v="298"/>
    <x v="261"/>
    <s v="PROD97"/>
    <s v="STORE19"/>
    <n v="2"/>
    <n v="739.95"/>
    <n v="0.1"/>
    <s v="COD"/>
    <n v="1331.91"/>
    <n v="1331.91"/>
    <s v="Cynthia Morris"/>
    <x v="5"/>
    <x v="1"/>
    <x v="259"/>
    <s v="Arizona"/>
    <s v="USA"/>
    <x v="2"/>
    <x v="0"/>
    <x v="0"/>
    <s v="Team Sports"/>
    <x v="0"/>
    <n v="245.98"/>
    <n v="471"/>
    <s v="Mann-Austin"/>
    <s v="East"/>
    <s v="Vasquezborough"/>
    <s v="Online"/>
  </r>
  <r>
    <s v="SALE374"/>
    <x v="149"/>
    <x v="262"/>
    <s v="PROD45"/>
    <s v="STORE15"/>
    <n v="1"/>
    <n v="496.19"/>
    <n v="0.08"/>
    <s v="COD"/>
    <n v="456.4948"/>
    <n v="456.4948"/>
    <s v="James Foster"/>
    <x v="29"/>
    <x v="0"/>
    <x v="260"/>
    <s v="Utah"/>
    <s v="USA"/>
    <x v="0"/>
    <x v="49"/>
    <x v="0"/>
    <s v="Team Sports"/>
    <x v="49"/>
    <n v="318.91000000000003"/>
    <n v="114"/>
    <s v="Shelton PLC"/>
    <s v="North"/>
    <s v="East Jenniferstad"/>
    <s v="Flagship"/>
  </r>
  <r>
    <s v="SALE375"/>
    <x v="131"/>
    <x v="197"/>
    <s v="PROD9"/>
    <s v="STORE12"/>
    <n v="1"/>
    <n v="306.36"/>
    <n v="0.01"/>
    <s v="PayPal"/>
    <n v="303.29640000000001"/>
    <n v="303.29640000000001"/>
    <s v="Denise Williams"/>
    <x v="11"/>
    <x v="0"/>
    <x v="196"/>
    <s v="Hawaii"/>
    <s v="USA"/>
    <x v="3"/>
    <x v="93"/>
    <x v="0"/>
    <s v="Fitness"/>
    <x v="93"/>
    <n v="495.72"/>
    <n v="323"/>
    <s v="Thomas, Bridges and Harris"/>
    <s v="North"/>
    <s v="Sabrinatown"/>
    <s v="Online"/>
  </r>
  <r>
    <s v="SALE376"/>
    <x v="273"/>
    <x v="263"/>
    <s v="PROD73"/>
    <s v="STORE4"/>
    <n v="4"/>
    <n v="693.16"/>
    <n v="0.05"/>
    <s v="PayPal"/>
    <n v="2634.0079999999998"/>
    <n v="2634.0079999999998"/>
    <s v="Jacob Hopkins"/>
    <x v="40"/>
    <x v="1"/>
    <x v="261"/>
    <s v="Pennsylvania"/>
    <s v="USA"/>
    <x v="1"/>
    <x v="78"/>
    <x v="0"/>
    <s v="Team Sports"/>
    <x v="78"/>
    <n v="107.06"/>
    <n v="359"/>
    <s v="Alexander Group"/>
    <s v="South"/>
    <s v="Port Sharon"/>
    <s v="Online"/>
  </r>
  <r>
    <s v="SALE377"/>
    <x v="299"/>
    <x v="264"/>
    <s v="PROD83"/>
    <s v="STORE10"/>
    <n v="1"/>
    <n v="995.52"/>
    <n v="0.22"/>
    <s v="PayPal"/>
    <n v="776.50559999999996"/>
    <n v="776.50559999999996"/>
    <s v="Tyler Weber"/>
    <x v="26"/>
    <x v="0"/>
    <x v="262"/>
    <s v="Illinois"/>
    <s v="USA"/>
    <x v="0"/>
    <x v="50"/>
    <x v="2"/>
    <s v="Skincare"/>
    <x v="50"/>
    <n v="254.04"/>
    <n v="159"/>
    <s v="Hill, Wagner and Ballard"/>
    <s v="East"/>
    <s v="East Davidville"/>
    <s v="Online"/>
  </r>
  <r>
    <s v="SALE378"/>
    <x v="300"/>
    <x v="265"/>
    <s v="PROD7"/>
    <s v="STORE18"/>
    <n v="4"/>
    <n v="241.32"/>
    <n v="0.28999999999999998"/>
    <s v="COD"/>
    <n v="685.34879999999998"/>
    <n v="685.34879999999998"/>
    <s v="Keith Miller"/>
    <x v="41"/>
    <x v="1"/>
    <x v="263"/>
    <s v="Maine"/>
    <s v="USA"/>
    <x v="1"/>
    <x v="84"/>
    <x v="3"/>
    <s v="Lighting"/>
    <x v="84"/>
    <n v="218.86"/>
    <n v="170"/>
    <s v="Guerrero-Schmitt"/>
    <s v="East"/>
    <s v="East Stevechester"/>
    <s v="Flagship"/>
  </r>
  <r>
    <s v="SALE379"/>
    <x v="269"/>
    <x v="19"/>
    <s v="PROD78"/>
    <s v="STORE1"/>
    <n v="3"/>
    <n v="636.03"/>
    <n v="0.06"/>
    <s v="COD"/>
    <n v="1793.6045999999999"/>
    <n v="1793.6045999999999"/>
    <s v="Maria Hill"/>
    <x v="3"/>
    <x v="1"/>
    <x v="19"/>
    <s v="Nevada"/>
    <s v="USA"/>
    <x v="1"/>
    <x v="36"/>
    <x v="3"/>
    <s v="Decor"/>
    <x v="36"/>
    <n v="325.26"/>
    <n v="400"/>
    <s v="Martinez, Adkins and Johnson"/>
    <s v="North"/>
    <s v="Danielmouth"/>
    <s v="Flagship"/>
  </r>
  <r>
    <s v="SALE380"/>
    <x v="301"/>
    <x v="181"/>
    <s v="PROD4"/>
    <s v="STORE19"/>
    <n v="4"/>
    <n v="603.30999999999995"/>
    <n v="0.15"/>
    <s v="Credit Card"/>
    <n v="2051.2539999999999"/>
    <n v="2051.2539999999999"/>
    <s v="Samantha Walker"/>
    <x v="23"/>
    <x v="1"/>
    <x v="180"/>
    <s v="Louisiana"/>
    <s v="USA"/>
    <x v="1"/>
    <x v="83"/>
    <x v="4"/>
    <s v="Bottoms"/>
    <x v="83"/>
    <n v="306.45999999999998"/>
    <n v="487"/>
    <s v="Mann-Austin"/>
    <s v="East"/>
    <s v="Vasquezborough"/>
    <s v="Online"/>
  </r>
  <r>
    <s v="SALE381"/>
    <x v="80"/>
    <x v="178"/>
    <s v="PROD89"/>
    <s v="STORE10"/>
    <n v="3"/>
    <n v="437.96"/>
    <n v="0.27"/>
    <s v="COD"/>
    <n v="959.13239999999996"/>
    <n v="959.13239999999996"/>
    <s v="Rhonda Morales"/>
    <x v="35"/>
    <x v="1"/>
    <x v="177"/>
    <s v="California"/>
    <s v="USA"/>
    <x v="0"/>
    <x v="41"/>
    <x v="2"/>
    <s v="Makeup"/>
    <x v="41"/>
    <n v="183.04"/>
    <n v="457"/>
    <s v="Hill, Wagner and Ballard"/>
    <s v="East"/>
    <s v="East Davidville"/>
    <s v="Online"/>
  </r>
  <r>
    <s v="SALE382"/>
    <x v="302"/>
    <x v="266"/>
    <s v="PROD34"/>
    <s v="STORE4"/>
    <n v="2"/>
    <n v="56.91"/>
    <n v="0.08"/>
    <s v="COD"/>
    <n v="104.7144"/>
    <n v="104.7144"/>
    <s v="John Perez"/>
    <x v="26"/>
    <x v="0"/>
    <x v="264"/>
    <s v="Louisiana"/>
    <s v="USA"/>
    <x v="1"/>
    <x v="13"/>
    <x v="1"/>
    <s v="Computer"/>
    <x v="13"/>
    <n v="419.28"/>
    <n v="86"/>
    <s v="Alexander Group"/>
    <s v="South"/>
    <s v="Port Sharon"/>
    <s v="Online"/>
  </r>
  <r>
    <s v="SALE383"/>
    <x v="303"/>
    <x v="159"/>
    <s v="PROD76"/>
    <s v="STORE6"/>
    <n v="1"/>
    <n v="141.79"/>
    <n v="0.1"/>
    <s v="Credit Card"/>
    <n v="127.611"/>
    <n v="127.61099999999999"/>
    <s v="Mr. Christopher Sims"/>
    <x v="21"/>
    <x v="1"/>
    <x v="158"/>
    <s v="Connecticut"/>
    <s v="USA"/>
    <x v="2"/>
    <x v="3"/>
    <x v="1"/>
    <s v="Computer"/>
    <x v="3"/>
    <n v="392.89"/>
    <n v="320"/>
    <s v="Benson-Elliott"/>
    <s v="East"/>
    <s v="Port Josephberg"/>
    <s v="Online"/>
  </r>
  <r>
    <s v="SALE384"/>
    <x v="29"/>
    <x v="60"/>
    <s v="PROD9"/>
    <s v="STORE15"/>
    <n v="4"/>
    <n v="355.14"/>
    <n v="0.16"/>
    <s v="COD"/>
    <n v="1193.2704000000001"/>
    <n v="1193.2703999999999"/>
    <s v="Sarah Smith"/>
    <x v="36"/>
    <x v="0"/>
    <x v="60"/>
    <s v="Nevada"/>
    <s v="USA"/>
    <x v="0"/>
    <x v="93"/>
    <x v="0"/>
    <s v="Fitness"/>
    <x v="93"/>
    <n v="495.72"/>
    <n v="323"/>
    <s v="Shelton PLC"/>
    <s v="North"/>
    <s v="East Jenniferstad"/>
    <s v="Flagship"/>
  </r>
  <r>
    <s v="SALE385"/>
    <x v="96"/>
    <x v="225"/>
    <s v="PROD38"/>
    <s v="STORE6"/>
    <n v="4"/>
    <n v="960.38"/>
    <n v="0.15"/>
    <s v="COD"/>
    <n v="3265.2919999999999"/>
    <n v="3265.2919999999999"/>
    <s v="Rodney Huffman"/>
    <x v="42"/>
    <x v="1"/>
    <x v="224"/>
    <s v="Delaware"/>
    <s v="USA"/>
    <x v="2"/>
    <x v="48"/>
    <x v="0"/>
    <s v="Outdoor"/>
    <x v="48"/>
    <n v="135.61000000000001"/>
    <n v="394"/>
    <s v="Benson-Elliott"/>
    <s v="East"/>
    <s v="Port Josephberg"/>
    <s v="Online"/>
  </r>
  <r>
    <s v="SALE386"/>
    <x v="138"/>
    <x v="47"/>
    <s v="PROD69"/>
    <s v="STORE16"/>
    <n v="3"/>
    <n v="847.21"/>
    <n v="0.06"/>
    <s v="PayPal"/>
    <n v="2389.1322"/>
    <n v="2389.1322"/>
    <s v="Dr. Tamara White Md"/>
    <x v="8"/>
    <x v="0"/>
    <x v="47"/>
    <s v="North Carolina"/>
    <s v="USA"/>
    <x v="3"/>
    <x v="20"/>
    <x v="4"/>
    <s v="Bottoms"/>
    <x v="20"/>
    <n v="218.22"/>
    <n v="224"/>
    <s v="Frederick-Wright"/>
    <s v="West"/>
    <s v="New Jimmymouth"/>
    <s v="Flagship"/>
  </r>
  <r>
    <s v="SALE387"/>
    <x v="304"/>
    <x v="149"/>
    <s v="PROD80"/>
    <s v="STORE10"/>
    <n v="4"/>
    <n v="773.81"/>
    <n v="0.08"/>
    <s v="COD"/>
    <n v="2847.6208000000001"/>
    <n v="2847.6207999999997"/>
    <s v="Cody Diaz"/>
    <x v="24"/>
    <x v="1"/>
    <x v="148"/>
    <s v="New Hampshire"/>
    <s v="USA"/>
    <x v="2"/>
    <x v="61"/>
    <x v="3"/>
    <s v="Kitchen"/>
    <x v="61"/>
    <n v="143.43"/>
    <n v="58"/>
    <s v="Hill, Wagner and Ballard"/>
    <s v="East"/>
    <s v="East Davidville"/>
    <s v="Online"/>
  </r>
  <r>
    <s v="SALE388"/>
    <x v="208"/>
    <x v="267"/>
    <s v="PROD63"/>
    <s v="STORE16"/>
    <n v="1"/>
    <n v="664.71"/>
    <n v="0.1"/>
    <s v="PayPal"/>
    <n v="598.23900000000003"/>
    <n v="598.23900000000003"/>
    <s v="Sheena Bonilla"/>
    <x v="0"/>
    <x v="0"/>
    <x v="265"/>
    <s v="North Carolina"/>
    <s v="USA"/>
    <x v="4"/>
    <x v="81"/>
    <x v="2"/>
    <s v="Skincare"/>
    <x v="81"/>
    <n v="266.86"/>
    <n v="458"/>
    <s v="Frederick-Wright"/>
    <s v="West"/>
    <s v="New Jimmymouth"/>
    <s v="Flagship"/>
  </r>
  <r>
    <s v="SALE389"/>
    <x v="305"/>
    <x v="268"/>
    <s v="PROD37"/>
    <s v="STORE7"/>
    <n v="4"/>
    <n v="482.06"/>
    <n v="7.0000000000000007E-2"/>
    <s v="PayPal"/>
    <n v="1793.2632000000001"/>
    <n v="1793.2631999999999"/>
    <s v="Justin Mason Dds"/>
    <x v="27"/>
    <x v="1"/>
    <x v="266"/>
    <s v="Connecticut"/>
    <s v="USA"/>
    <x v="0"/>
    <x v="92"/>
    <x v="4"/>
    <s v="Footwear"/>
    <x v="92"/>
    <n v="353.47"/>
    <n v="214"/>
    <s v="Martinez-Mullins"/>
    <s v="South"/>
    <s v="Williamsfurt"/>
    <s v="Online"/>
  </r>
  <r>
    <s v="SALE390"/>
    <x v="177"/>
    <x v="269"/>
    <s v="PROD57"/>
    <s v="STORE3"/>
    <n v="4"/>
    <n v="995.55"/>
    <n v="0.19"/>
    <s v="PayPal"/>
    <n v="3225.5819999999999"/>
    <n v="3225.5819999999999"/>
    <s v="Jamie Yoder"/>
    <x v="16"/>
    <x v="0"/>
    <x v="267"/>
    <s v="Wisconsin"/>
    <s v="USA"/>
    <x v="1"/>
    <x v="71"/>
    <x v="0"/>
    <s v="Fitness"/>
    <x v="71"/>
    <n v="30.62"/>
    <n v="138"/>
    <s v="Johnson-Wright"/>
    <s v="North"/>
    <s v="Hoodberg"/>
    <s v="Outlet"/>
  </r>
  <r>
    <s v="SALE391"/>
    <x v="270"/>
    <x v="206"/>
    <s v="PROD93"/>
    <s v="STORE13"/>
    <n v="2"/>
    <n v="153.84"/>
    <n v="0.27"/>
    <s v="PayPal"/>
    <n v="224.60640000000001"/>
    <n v="224.60640000000001"/>
    <s v="Cristian Wright"/>
    <x v="23"/>
    <x v="0"/>
    <x v="205"/>
    <s v="California"/>
    <s v="USA"/>
    <x v="3"/>
    <x v="47"/>
    <x v="1"/>
    <s v="Computer"/>
    <x v="47"/>
    <n v="377.52"/>
    <n v="485"/>
    <s v="Gardner, Humphrey and Contreras"/>
    <s v="East"/>
    <s v="Johnsonville"/>
    <s v="Flagship"/>
  </r>
  <r>
    <s v="SALE392"/>
    <x v="306"/>
    <x v="175"/>
    <s v="PROD78"/>
    <s v="STORE6"/>
    <n v="3"/>
    <n v="362.11"/>
    <n v="0.23"/>
    <s v="COD"/>
    <n v="836.47410000000002"/>
    <n v="836.47409999999991"/>
    <s v="Joseph Faulkner"/>
    <x v="45"/>
    <x v="0"/>
    <x v="174"/>
    <s v="North Dakota"/>
    <s v="USA"/>
    <x v="3"/>
    <x v="36"/>
    <x v="3"/>
    <s v="Decor"/>
    <x v="36"/>
    <n v="325.26"/>
    <n v="400"/>
    <s v="Benson-Elliott"/>
    <s v="East"/>
    <s v="Port Josephberg"/>
    <s v="Online"/>
  </r>
  <r>
    <s v="SALE393"/>
    <x v="307"/>
    <x v="167"/>
    <s v="PROD43"/>
    <s v="STORE8"/>
    <n v="3"/>
    <n v="112.26"/>
    <n v="0.11"/>
    <s v="Credit Card"/>
    <n v="299.73419999999999"/>
    <n v="299.73420000000004"/>
    <s v="Philip Mendoza"/>
    <x v="22"/>
    <x v="0"/>
    <x v="166"/>
    <s v="Massachusetts"/>
    <s v="USA"/>
    <x v="2"/>
    <x v="19"/>
    <x v="1"/>
    <s v="Computer"/>
    <x v="19"/>
    <n v="253.33"/>
    <n v="266"/>
    <s v="Bean, Jones and Park"/>
    <s v="West"/>
    <s v="Thompsonborough"/>
    <s v="Online"/>
  </r>
  <r>
    <s v="SALE394"/>
    <x v="38"/>
    <x v="43"/>
    <s v="PROD94"/>
    <s v="STORE19"/>
    <n v="2"/>
    <n v="962.81"/>
    <n v="0.06"/>
    <s v="COD"/>
    <n v="1810.0827999999999"/>
    <n v="1810.0827999999999"/>
    <s v="Sarah Brady"/>
    <x v="34"/>
    <x v="0"/>
    <x v="43"/>
    <s v="Iowa"/>
    <s v="USA"/>
    <x v="1"/>
    <x v="32"/>
    <x v="2"/>
    <s v="Skincare"/>
    <x v="32"/>
    <n v="358.47"/>
    <n v="213"/>
    <s v="Mann-Austin"/>
    <s v="East"/>
    <s v="Vasquezborough"/>
    <s v="Online"/>
  </r>
  <r>
    <s v="SALE395"/>
    <x v="238"/>
    <x v="26"/>
    <s v="PROD21"/>
    <s v="STORE0"/>
    <n v="4"/>
    <n v="276.23"/>
    <n v="0.12"/>
    <s v="Credit Card"/>
    <n v="972.32960000000003"/>
    <n v="972.32960000000003"/>
    <s v="Stuart Johnson"/>
    <x v="22"/>
    <x v="1"/>
    <x v="26"/>
    <s v="North Dakota"/>
    <s v="USA"/>
    <x v="1"/>
    <x v="39"/>
    <x v="3"/>
    <s v="Storage"/>
    <x v="39"/>
    <n v="123.46"/>
    <n v="76"/>
    <s v="Rivera-Warner"/>
    <s v="East"/>
    <s v="Washingtonfurt"/>
    <s v="Flagship"/>
  </r>
  <r>
    <s v="SALE396"/>
    <x v="266"/>
    <x v="270"/>
    <s v="PROD18"/>
    <s v="STORE14"/>
    <n v="3"/>
    <n v="991.37"/>
    <n v="0.1"/>
    <s v="PayPal"/>
    <n v="2676.6990000000001"/>
    <n v="2676.6990000000001"/>
    <s v="Laura Alvarez"/>
    <x v="2"/>
    <x v="1"/>
    <x v="268"/>
    <s v="Washington"/>
    <s v="USA"/>
    <x v="1"/>
    <x v="97"/>
    <x v="4"/>
    <s v="Bottoms"/>
    <x v="97"/>
    <n v="254.04"/>
    <n v="343"/>
    <s v="Mcdonald Inc"/>
    <s v="South"/>
    <s v="Christopherland"/>
    <s v="Outlet"/>
  </r>
  <r>
    <s v="SALE397"/>
    <x v="308"/>
    <x v="64"/>
    <s v="PROD21"/>
    <s v="STORE13"/>
    <n v="3"/>
    <n v="977.47"/>
    <n v="0.05"/>
    <s v="Credit Card"/>
    <n v="2785.7894999999999"/>
    <n v="2785.7894999999999"/>
    <s v="Daniel Contreras"/>
    <x v="32"/>
    <x v="1"/>
    <x v="64"/>
    <s v="Florida"/>
    <s v="USA"/>
    <x v="1"/>
    <x v="39"/>
    <x v="3"/>
    <s v="Storage"/>
    <x v="39"/>
    <n v="123.46"/>
    <n v="76"/>
    <s v="Gardner, Humphrey and Contreras"/>
    <s v="East"/>
    <s v="Johnsonville"/>
    <s v="Flagship"/>
  </r>
  <r>
    <s v="SALE398"/>
    <x v="309"/>
    <x v="271"/>
    <s v="PROD94"/>
    <s v="STORE12"/>
    <n v="2"/>
    <n v="308.7"/>
    <n v="0.2"/>
    <s v="PayPal"/>
    <n v="493.92"/>
    <n v="493.91999999999996"/>
    <s v="Ronald Jones"/>
    <x v="33"/>
    <x v="1"/>
    <x v="269"/>
    <s v="Tennessee"/>
    <s v="USA"/>
    <x v="2"/>
    <x v="32"/>
    <x v="2"/>
    <s v="Skincare"/>
    <x v="32"/>
    <n v="358.47"/>
    <n v="213"/>
    <s v="Thomas, Bridges and Harris"/>
    <s v="North"/>
    <s v="Sabrinatown"/>
    <s v="Online"/>
  </r>
  <r>
    <s v="SALE399"/>
    <x v="140"/>
    <x v="65"/>
    <s v="PROD6"/>
    <s v="STORE16"/>
    <n v="2"/>
    <n v="733.87"/>
    <n v="0.1"/>
    <s v="PayPal"/>
    <n v="1320.9659999999999"/>
    <n v="1320.9659999999999"/>
    <s v="Christopher Carter"/>
    <x v="24"/>
    <x v="1"/>
    <x v="65"/>
    <s v="South Dakota"/>
    <s v="USA"/>
    <x v="4"/>
    <x v="96"/>
    <x v="2"/>
    <s v="Skincare"/>
    <x v="96"/>
    <n v="312.8"/>
    <n v="350"/>
    <s v="Frederick-Wright"/>
    <s v="West"/>
    <s v="New Jimmymouth"/>
    <s v="Flagship"/>
  </r>
  <r>
    <s v="SALE400"/>
    <x v="174"/>
    <x v="50"/>
    <s v="PROD19"/>
    <s v="STORE16"/>
    <n v="2"/>
    <n v="22.47"/>
    <n v="0.22"/>
    <s v="PayPal"/>
    <n v="35.053199999999997"/>
    <n v="35.053199999999997"/>
    <s v="Amy Fowler"/>
    <x v="17"/>
    <x v="1"/>
    <x v="50"/>
    <s v="New York"/>
    <s v="USA"/>
    <x v="1"/>
    <x v="46"/>
    <x v="0"/>
    <s v="Equipment"/>
    <x v="46"/>
    <n v="21.34"/>
    <n v="65"/>
    <s v="Frederick-Wright"/>
    <s v="West"/>
    <s v="New Jimmymouth"/>
    <s v="Flagship"/>
  </r>
  <r>
    <s v="SALE401"/>
    <x v="264"/>
    <x v="14"/>
    <s v="PROD57"/>
    <s v="STORE13"/>
    <n v="4"/>
    <n v="651.36"/>
    <n v="0.13"/>
    <s v="Credit Card"/>
    <n v="2266.7328000000002"/>
    <n v="2266.7328000000002"/>
    <s v="Sherry Cabrera"/>
    <x v="0"/>
    <x v="0"/>
    <x v="14"/>
    <s v="Pennsylvania"/>
    <s v="USA"/>
    <x v="2"/>
    <x v="71"/>
    <x v="0"/>
    <s v="Fitness"/>
    <x v="71"/>
    <n v="30.62"/>
    <n v="138"/>
    <s v="Gardner, Humphrey and Contreras"/>
    <s v="East"/>
    <s v="Johnsonville"/>
    <s v="Flagship"/>
  </r>
  <r>
    <s v="SALE402"/>
    <x v="310"/>
    <x v="272"/>
    <s v="PROD14"/>
    <s v="STORE10"/>
    <n v="1"/>
    <n v="753.39"/>
    <n v="0.04"/>
    <s v="COD"/>
    <n v="723.25440000000003"/>
    <n v="723.25440000000003"/>
    <s v="Jared Moran"/>
    <x v="4"/>
    <x v="1"/>
    <x v="149"/>
    <s v="West Virginia"/>
    <s v="USA"/>
    <x v="3"/>
    <x v="66"/>
    <x v="3"/>
    <s v="Decor"/>
    <x v="66"/>
    <n v="48.01"/>
    <n v="439"/>
    <s v="Hill, Wagner and Ballard"/>
    <s v="East"/>
    <s v="East Davidville"/>
    <s v="Online"/>
  </r>
  <r>
    <s v="SALE403"/>
    <x v="311"/>
    <x v="114"/>
    <s v="PROD71"/>
    <s v="STORE12"/>
    <n v="4"/>
    <n v="849.17"/>
    <n v="0.12"/>
    <s v="COD"/>
    <n v="2989.0783999999999"/>
    <n v="2989.0783999999999"/>
    <s v="Mary Boyd"/>
    <x v="18"/>
    <x v="1"/>
    <x v="113"/>
    <s v="Michigan"/>
    <s v="USA"/>
    <x v="3"/>
    <x v="51"/>
    <x v="2"/>
    <s v="Haircare"/>
    <x v="51"/>
    <n v="214.32"/>
    <n v="383"/>
    <s v="Thomas, Bridges and Harris"/>
    <s v="North"/>
    <s v="Sabrinatown"/>
    <s v="Online"/>
  </r>
  <r>
    <s v="SALE404"/>
    <x v="123"/>
    <x v="273"/>
    <s v="PROD20"/>
    <s v="STORE0"/>
    <n v="4"/>
    <n v="585.45000000000005"/>
    <n v="0.25"/>
    <s v="COD"/>
    <n v="1756.35"/>
    <n v="1756.3500000000001"/>
    <s v="Tanya Lopez"/>
    <x v="11"/>
    <x v="1"/>
    <x v="270"/>
    <s v="Iowa"/>
    <s v="USA"/>
    <x v="0"/>
    <x v="42"/>
    <x v="0"/>
    <s v="Accessories"/>
    <x v="42"/>
    <n v="131.51"/>
    <n v="273"/>
    <s v="Rivera-Warner"/>
    <s v="East"/>
    <s v="Washingtonfurt"/>
    <s v="Flagship"/>
  </r>
  <r>
    <s v="SALE405"/>
    <x v="312"/>
    <x v="22"/>
    <s v="PROD75"/>
    <s v="STORE16"/>
    <n v="1"/>
    <n v="745.15"/>
    <n v="0.25"/>
    <s v="COD"/>
    <n v="558.86249999999995"/>
    <n v="558.86249999999995"/>
    <s v="Elizabeth Foster"/>
    <x v="19"/>
    <x v="1"/>
    <x v="22"/>
    <s v="Oklahoma"/>
    <s v="USA"/>
    <x v="0"/>
    <x v="28"/>
    <x v="4"/>
    <s v="Footwear"/>
    <x v="28"/>
    <n v="158.13999999999999"/>
    <n v="82"/>
    <s v="Frederick-Wright"/>
    <s v="West"/>
    <s v="New Jimmymouth"/>
    <s v="Flagship"/>
  </r>
  <r>
    <s v="SALE406"/>
    <x v="313"/>
    <x v="274"/>
    <s v="PROD99"/>
    <s v="STORE2"/>
    <n v="1"/>
    <n v="848.69"/>
    <n v="0.04"/>
    <s v="COD"/>
    <n v="814.74239999999998"/>
    <n v="814.74240000000009"/>
    <s v="Matthew Hunter Jr."/>
    <x v="35"/>
    <x v="1"/>
    <x v="271"/>
    <s v="Illinois"/>
    <s v="USA"/>
    <x v="0"/>
    <x v="8"/>
    <x v="3"/>
    <s v="Kitchen"/>
    <x v="8"/>
    <n v="201.41"/>
    <n v="146"/>
    <s v="Black-Horn"/>
    <s v="South"/>
    <s v="North Nancyview"/>
    <s v="Outlet"/>
  </r>
  <r>
    <s v="SALE407"/>
    <x v="314"/>
    <x v="275"/>
    <s v="PROD70"/>
    <s v="STORE14"/>
    <n v="2"/>
    <n v="247.67"/>
    <n v="0.1"/>
    <s v="PayPal"/>
    <n v="445.80599999999998"/>
    <n v="445.80599999999998"/>
    <s v="Megan Ryan"/>
    <x v="30"/>
    <x v="1"/>
    <x v="272"/>
    <s v="Idaho"/>
    <s v="USA"/>
    <x v="3"/>
    <x v="7"/>
    <x v="3"/>
    <s v="Storage"/>
    <x v="7"/>
    <n v="138.05000000000001"/>
    <n v="89"/>
    <s v="Mcdonald Inc"/>
    <s v="South"/>
    <s v="Christopherland"/>
    <s v="Outlet"/>
  </r>
  <r>
    <s v="SALE408"/>
    <x v="180"/>
    <x v="276"/>
    <s v="PROD74"/>
    <s v="STORE3"/>
    <n v="3"/>
    <n v="220.51"/>
    <n v="0.02"/>
    <s v="PayPal"/>
    <n v="648.29939999999999"/>
    <n v="648.29939999999999"/>
    <s v="Tonya Reynolds"/>
    <x v="0"/>
    <x v="1"/>
    <x v="273"/>
    <s v="Michigan"/>
    <s v="USA"/>
    <x v="0"/>
    <x v="1"/>
    <x v="1"/>
    <s v="Audio"/>
    <x v="1"/>
    <n v="403.71"/>
    <n v="159"/>
    <s v="Johnson-Wright"/>
    <s v="North"/>
    <s v="Hoodberg"/>
    <s v="Outlet"/>
  </r>
  <r>
    <s v="SALE409"/>
    <x v="315"/>
    <x v="78"/>
    <s v="PROD15"/>
    <s v="STORE16"/>
    <n v="4"/>
    <n v="370.63"/>
    <n v="0.08"/>
    <s v="Credit Card"/>
    <n v="1363.9184"/>
    <n v="1363.9184"/>
    <s v="Reginald Willis"/>
    <x v="17"/>
    <x v="1"/>
    <x v="78"/>
    <s v="New York"/>
    <s v="USA"/>
    <x v="3"/>
    <x v="5"/>
    <x v="1"/>
    <s v="Appliances"/>
    <x v="5"/>
    <n v="465.34"/>
    <n v="301"/>
    <s v="Frederick-Wright"/>
    <s v="West"/>
    <s v="New Jimmymouth"/>
    <s v="Flagship"/>
  </r>
  <r>
    <s v="SALE410"/>
    <x v="52"/>
    <x v="277"/>
    <s v="PROD29"/>
    <s v="STORE19"/>
    <n v="4"/>
    <n v="349.84"/>
    <n v="0.11"/>
    <s v="Credit Card"/>
    <n v="1245.4304"/>
    <n v="1245.4304"/>
    <s v="Heidi Tyler"/>
    <x v="43"/>
    <x v="1"/>
    <x v="274"/>
    <s v="Oregon"/>
    <s v="USA"/>
    <x v="3"/>
    <x v="35"/>
    <x v="3"/>
    <s v="Decor"/>
    <x v="35"/>
    <n v="218.48"/>
    <n v="276"/>
    <s v="Mann-Austin"/>
    <s v="East"/>
    <s v="Vasquezborough"/>
    <s v="Online"/>
  </r>
  <r>
    <s v="SALE411"/>
    <x v="260"/>
    <x v="278"/>
    <s v="PROD39"/>
    <s v="STORE12"/>
    <n v="1"/>
    <n v="770.87"/>
    <n v="0.1"/>
    <s v="COD"/>
    <n v="693.78300000000002"/>
    <n v="693.78300000000002"/>
    <s v="Joseph Snow"/>
    <x v="9"/>
    <x v="0"/>
    <x v="275"/>
    <s v="Vermont"/>
    <s v="USA"/>
    <x v="0"/>
    <x v="11"/>
    <x v="1"/>
    <s v="Mobile"/>
    <x v="11"/>
    <n v="326.06"/>
    <n v="301"/>
    <s v="Thomas, Bridges and Harris"/>
    <s v="North"/>
    <s v="Sabrinatown"/>
    <s v="Online"/>
  </r>
  <r>
    <s v="SALE412"/>
    <x v="79"/>
    <x v="232"/>
    <s v="PROD99"/>
    <s v="STORE17"/>
    <n v="3"/>
    <n v="507.33"/>
    <n v="0.06"/>
    <s v="PayPal"/>
    <n v="1430.6705999999999"/>
    <n v="1430.6705999999999"/>
    <s v="Dylan Gutierrez"/>
    <x v="43"/>
    <x v="0"/>
    <x v="230"/>
    <s v="West Virginia"/>
    <s v="USA"/>
    <x v="3"/>
    <x v="8"/>
    <x v="3"/>
    <s v="Kitchen"/>
    <x v="8"/>
    <n v="201.41"/>
    <n v="146"/>
    <s v="Holloway Ltd"/>
    <s v="North"/>
    <s v="Bensonhaven"/>
    <s v="Flagship"/>
  </r>
  <r>
    <s v="SALE413"/>
    <x v="198"/>
    <x v="169"/>
    <s v="PROD66"/>
    <s v="STORE9"/>
    <n v="1"/>
    <n v="87.78"/>
    <n v="0.06"/>
    <s v="Credit Card"/>
    <n v="82.513199999999998"/>
    <n v="82.513199999999998"/>
    <s v="Brent Rivas"/>
    <x v="26"/>
    <x v="1"/>
    <x v="168"/>
    <s v="New Jersey"/>
    <s v="USA"/>
    <x v="1"/>
    <x v="73"/>
    <x v="2"/>
    <s v="Haircare"/>
    <x v="73"/>
    <n v="340.39"/>
    <n v="177"/>
    <s v="Moore, Padilla and Butler"/>
    <s v="South"/>
    <s v="East Johnstad"/>
    <s v="Flagship"/>
  </r>
  <r>
    <s v="SALE414"/>
    <x v="193"/>
    <x v="279"/>
    <s v="PROD93"/>
    <s v="STORE4"/>
    <n v="2"/>
    <n v="772.24"/>
    <n v="0.22"/>
    <s v="Credit Card"/>
    <n v="1204.6944000000001"/>
    <n v="1204.6944000000001"/>
    <s v="Amber Jackson"/>
    <x v="31"/>
    <x v="1"/>
    <x v="276"/>
    <s v="South Dakota"/>
    <s v="USA"/>
    <x v="1"/>
    <x v="47"/>
    <x v="1"/>
    <s v="Computer"/>
    <x v="47"/>
    <n v="377.52"/>
    <n v="485"/>
    <s v="Alexander Group"/>
    <s v="South"/>
    <s v="Port Sharon"/>
    <s v="Online"/>
  </r>
  <r>
    <s v="SALE415"/>
    <x v="249"/>
    <x v="234"/>
    <s v="PROD70"/>
    <s v="STORE14"/>
    <n v="1"/>
    <n v="108.27"/>
    <n v="0.1"/>
    <s v="COD"/>
    <n v="97.442999999999998"/>
    <n v="97.442999999999998"/>
    <s v="Gina Knight"/>
    <x v="26"/>
    <x v="1"/>
    <x v="232"/>
    <s v="Nevada"/>
    <s v="USA"/>
    <x v="2"/>
    <x v="7"/>
    <x v="3"/>
    <s v="Storage"/>
    <x v="7"/>
    <n v="138.05000000000001"/>
    <n v="89"/>
    <s v="Mcdonald Inc"/>
    <s v="South"/>
    <s v="Christopherland"/>
    <s v="Outlet"/>
  </r>
  <r>
    <s v="SALE416"/>
    <x v="56"/>
    <x v="268"/>
    <s v="PROD38"/>
    <s v="STORE17"/>
    <n v="2"/>
    <n v="839.24"/>
    <n v="0.21"/>
    <s v="PayPal"/>
    <n v="1325.9992"/>
    <n v="1325.9992"/>
    <s v="Justin Mason Dds"/>
    <x v="27"/>
    <x v="1"/>
    <x v="266"/>
    <s v="Connecticut"/>
    <s v="USA"/>
    <x v="0"/>
    <x v="48"/>
    <x v="0"/>
    <s v="Outdoor"/>
    <x v="48"/>
    <n v="135.61000000000001"/>
    <n v="394"/>
    <s v="Holloway Ltd"/>
    <s v="North"/>
    <s v="Bensonhaven"/>
    <s v="Flagship"/>
  </r>
  <r>
    <s v="SALE417"/>
    <x v="316"/>
    <x v="280"/>
    <s v="PROD58"/>
    <s v="STORE10"/>
    <n v="2"/>
    <n v="466.27"/>
    <n v="0.11"/>
    <s v="PayPal"/>
    <n v="829.9606"/>
    <n v="829.9606"/>
    <s v="Kristine Higgins"/>
    <x v="24"/>
    <x v="1"/>
    <x v="277"/>
    <s v="South Carolina"/>
    <s v="USA"/>
    <x v="2"/>
    <x v="87"/>
    <x v="4"/>
    <s v="Accessories"/>
    <x v="87"/>
    <n v="113.83"/>
    <n v="485"/>
    <s v="Hill, Wagner and Ballard"/>
    <s v="East"/>
    <s v="East Davidville"/>
    <s v="Online"/>
  </r>
  <r>
    <s v="SALE418"/>
    <x v="72"/>
    <x v="31"/>
    <s v="PROD62"/>
    <s v="STORE14"/>
    <n v="3"/>
    <n v="969.83"/>
    <n v="0.02"/>
    <s v="Credit Card"/>
    <n v="2851.3002000000001"/>
    <n v="2851.3002000000001"/>
    <s v="Jennifer Johnson"/>
    <x v="26"/>
    <x v="0"/>
    <x v="31"/>
    <s v="New Hampshire"/>
    <s v="USA"/>
    <x v="3"/>
    <x v="85"/>
    <x v="1"/>
    <s v="Computer"/>
    <x v="85"/>
    <n v="86.42"/>
    <n v="222"/>
    <s v="Mcdonald Inc"/>
    <s v="South"/>
    <s v="Christopherland"/>
    <s v="Outlet"/>
  </r>
  <r>
    <s v="SALE419"/>
    <x v="317"/>
    <x v="222"/>
    <s v="PROD91"/>
    <s v="STORE19"/>
    <n v="2"/>
    <n v="782.11"/>
    <n v="0.17"/>
    <s v="PayPal"/>
    <n v="1298.3026"/>
    <n v="1298.3026"/>
    <s v="Karen King"/>
    <x v="41"/>
    <x v="1"/>
    <x v="221"/>
    <s v="North Carolina"/>
    <s v="USA"/>
    <x v="3"/>
    <x v="52"/>
    <x v="4"/>
    <s v="Footwear"/>
    <x v="52"/>
    <n v="438.25"/>
    <n v="496"/>
    <s v="Mann-Austin"/>
    <s v="East"/>
    <s v="Vasquezborough"/>
    <s v="Online"/>
  </r>
  <r>
    <s v="SALE420"/>
    <x v="275"/>
    <x v="231"/>
    <s v="PROD40"/>
    <s v="STORE11"/>
    <n v="2"/>
    <n v="74.63"/>
    <n v="0.01"/>
    <s v="PayPal"/>
    <n v="147.76740000000001"/>
    <n v="147.76739999999998"/>
    <s v="Ashley Roberts"/>
    <x v="28"/>
    <x v="0"/>
    <x v="185"/>
    <s v="New Mexico"/>
    <s v="USA"/>
    <x v="0"/>
    <x v="43"/>
    <x v="1"/>
    <s v="Audio"/>
    <x v="43"/>
    <n v="38.520000000000003"/>
    <n v="378"/>
    <s v="Aguirre-Keller"/>
    <s v="South"/>
    <s v="Lake Michael"/>
    <s v="Online"/>
  </r>
  <r>
    <s v="SALE421"/>
    <x v="318"/>
    <x v="95"/>
    <s v="PROD85"/>
    <s v="STORE6"/>
    <n v="3"/>
    <n v="522.78"/>
    <n v="0.25"/>
    <s v="PayPal"/>
    <n v="1176.2550000000001"/>
    <n v="1176.2549999999999"/>
    <s v="James Gibbs"/>
    <x v="10"/>
    <x v="0"/>
    <x v="95"/>
    <s v="Alaska"/>
    <s v="USA"/>
    <x v="1"/>
    <x v="65"/>
    <x v="4"/>
    <s v="Accessories"/>
    <x v="65"/>
    <n v="119.57"/>
    <n v="210"/>
    <s v="Benson-Elliott"/>
    <s v="East"/>
    <s v="Port Josephberg"/>
    <s v="Online"/>
  </r>
  <r>
    <s v="SALE422"/>
    <x v="319"/>
    <x v="94"/>
    <s v="PROD13"/>
    <s v="STORE15"/>
    <n v="1"/>
    <n v="206.45"/>
    <n v="0.15"/>
    <s v="PayPal"/>
    <n v="175.48249999999999"/>
    <n v="175.48249999999999"/>
    <s v="Jasmine Snyder"/>
    <x v="28"/>
    <x v="1"/>
    <x v="94"/>
    <s v="Connecticut"/>
    <s v="USA"/>
    <x v="2"/>
    <x v="26"/>
    <x v="1"/>
    <s v="Accessories"/>
    <x v="26"/>
    <n v="242.23"/>
    <n v="453"/>
    <s v="Shelton PLC"/>
    <s v="North"/>
    <s v="East Jenniferstad"/>
    <s v="Flagship"/>
  </r>
  <r>
    <s v="SALE423"/>
    <x v="93"/>
    <x v="281"/>
    <s v="PROD69"/>
    <s v="STORE5"/>
    <n v="1"/>
    <n v="815.53"/>
    <n v="0.3"/>
    <s v="PayPal"/>
    <n v="570.87099999999998"/>
    <n v="570.87099999999998"/>
    <s v="Cameron Simpson"/>
    <x v="28"/>
    <x v="0"/>
    <x v="278"/>
    <s v="Indiana"/>
    <s v="USA"/>
    <x v="1"/>
    <x v="20"/>
    <x v="4"/>
    <s v="Bottoms"/>
    <x v="20"/>
    <n v="218.22"/>
    <n v="224"/>
    <s v="Gray Ltd"/>
    <s v="North"/>
    <s v="New Michaelchester"/>
    <s v="Outlet"/>
  </r>
  <r>
    <s v="SALE424"/>
    <x v="320"/>
    <x v="65"/>
    <s v="PROD79"/>
    <s v="STORE13"/>
    <n v="1"/>
    <n v="823.61"/>
    <n v="0.28000000000000003"/>
    <s v="COD"/>
    <n v="592.99919999999997"/>
    <n v="592.99919999999997"/>
    <s v="Christopher Carter"/>
    <x v="24"/>
    <x v="1"/>
    <x v="65"/>
    <s v="South Dakota"/>
    <s v="USA"/>
    <x v="4"/>
    <x v="29"/>
    <x v="3"/>
    <s v="Lighting"/>
    <x v="29"/>
    <n v="228.53"/>
    <n v="469"/>
    <s v="Gardner, Humphrey and Contreras"/>
    <s v="East"/>
    <s v="Johnsonville"/>
    <s v="Flagship"/>
  </r>
  <r>
    <s v="SALE425"/>
    <x v="185"/>
    <x v="151"/>
    <s v="PROD87"/>
    <s v="STORE9"/>
    <n v="2"/>
    <n v="209.96"/>
    <n v="0"/>
    <s v="Credit Card"/>
    <n v="419.92"/>
    <n v="419.92"/>
    <s v="Earl Smith Dds"/>
    <x v="30"/>
    <x v="0"/>
    <x v="150"/>
    <s v="South Dakota"/>
    <s v="USA"/>
    <x v="0"/>
    <x v="72"/>
    <x v="3"/>
    <s v="Lighting"/>
    <x v="72"/>
    <n v="371.38"/>
    <n v="220"/>
    <s v="Moore, Padilla and Butler"/>
    <s v="South"/>
    <s v="East Johnstad"/>
    <s v="Flagship"/>
  </r>
  <r>
    <s v="SALE426"/>
    <x v="55"/>
    <x v="143"/>
    <s v="PROD0"/>
    <s v="STORE16"/>
    <n v="4"/>
    <n v="897.93"/>
    <n v="0.05"/>
    <s v="COD"/>
    <n v="3412.134"/>
    <n v="3412.134"/>
    <s v="Michelle Rogers"/>
    <x v="44"/>
    <x v="0"/>
    <x v="142"/>
    <s v="Hawaii"/>
    <s v="USA"/>
    <x v="1"/>
    <x v="90"/>
    <x v="1"/>
    <s v="Computer"/>
    <x v="90"/>
    <n v="112.42"/>
    <n v="416"/>
    <s v="Frederick-Wright"/>
    <s v="West"/>
    <s v="New Jimmymouth"/>
    <s v="Flagship"/>
  </r>
  <r>
    <s v="SALE427"/>
    <x v="175"/>
    <x v="282"/>
    <s v="PROD63"/>
    <s v="STORE0"/>
    <n v="4"/>
    <n v="925.95"/>
    <n v="0.16"/>
    <s v="COD"/>
    <n v="3111.192"/>
    <n v="3111.192"/>
    <s v="Erin Ward"/>
    <x v="8"/>
    <x v="0"/>
    <x v="279"/>
    <s v="New York"/>
    <s v="USA"/>
    <x v="3"/>
    <x v="81"/>
    <x v="2"/>
    <s v="Skincare"/>
    <x v="81"/>
    <n v="266.86"/>
    <n v="458"/>
    <s v="Rivera-Warner"/>
    <s v="East"/>
    <s v="Washingtonfurt"/>
    <s v="Flagship"/>
  </r>
  <r>
    <s v="SALE428"/>
    <x v="296"/>
    <x v="42"/>
    <s v="PROD51"/>
    <s v="STORE6"/>
    <n v="2"/>
    <n v="573.09"/>
    <n v="0.03"/>
    <s v="COD"/>
    <n v="1111.7945999999999"/>
    <n v="1111.7946000000002"/>
    <s v="Christy Hoffman"/>
    <x v="33"/>
    <x v="1"/>
    <x v="42"/>
    <s v="Indiana"/>
    <s v="USA"/>
    <x v="1"/>
    <x v="69"/>
    <x v="1"/>
    <s v="Accessories"/>
    <x v="69"/>
    <n v="88.49"/>
    <n v="246"/>
    <s v="Benson-Elliott"/>
    <s v="East"/>
    <s v="Port Josephberg"/>
    <s v="Online"/>
  </r>
  <r>
    <s v="SALE429"/>
    <x v="201"/>
    <x v="79"/>
    <s v="PROD7"/>
    <s v="STORE4"/>
    <n v="4"/>
    <n v="149.83000000000001"/>
    <n v="0.02"/>
    <s v="Credit Card"/>
    <n v="587.33360000000005"/>
    <n v="587.33360000000005"/>
    <s v="Mario Jacobs"/>
    <x v="5"/>
    <x v="0"/>
    <x v="79"/>
    <s v="New York"/>
    <s v="USA"/>
    <x v="1"/>
    <x v="84"/>
    <x v="3"/>
    <s v="Lighting"/>
    <x v="84"/>
    <n v="218.86"/>
    <n v="170"/>
    <s v="Alexander Group"/>
    <s v="South"/>
    <s v="Port Sharon"/>
    <s v="Online"/>
  </r>
  <r>
    <s v="SALE430"/>
    <x v="181"/>
    <x v="283"/>
    <s v="PROD51"/>
    <s v="STORE14"/>
    <n v="3"/>
    <n v="287.70999999999998"/>
    <n v="0.03"/>
    <s v="COD"/>
    <n v="837.23609999999996"/>
    <n v="837.23609999999985"/>
    <s v="Eugene Nelson"/>
    <x v="33"/>
    <x v="1"/>
    <x v="280"/>
    <s v="North Dakota"/>
    <s v="USA"/>
    <x v="1"/>
    <x v="69"/>
    <x v="1"/>
    <s v="Accessories"/>
    <x v="69"/>
    <n v="88.49"/>
    <n v="246"/>
    <s v="Mcdonald Inc"/>
    <s v="South"/>
    <s v="Christopherland"/>
    <s v="Outlet"/>
  </r>
  <r>
    <s v="SALE431"/>
    <x v="321"/>
    <x v="18"/>
    <s v="PROD67"/>
    <s v="STORE6"/>
    <n v="2"/>
    <n v="849.8"/>
    <n v="0.06"/>
    <s v="COD"/>
    <n v="1597.624"/>
    <n v="1597.624"/>
    <s v="David Patterson"/>
    <x v="16"/>
    <x v="1"/>
    <x v="18"/>
    <s v="Nevada"/>
    <s v="USA"/>
    <x v="0"/>
    <x v="22"/>
    <x v="1"/>
    <s v="Accessories"/>
    <x v="22"/>
    <n v="349.17"/>
    <n v="476"/>
    <s v="Benson-Elliott"/>
    <s v="East"/>
    <s v="Port Josephberg"/>
    <s v="Online"/>
  </r>
  <r>
    <s v="SALE432"/>
    <x v="176"/>
    <x v="6"/>
    <s v="PROD41"/>
    <s v="STORE3"/>
    <n v="3"/>
    <n v="482.58"/>
    <n v="0.28000000000000003"/>
    <s v="PayPal"/>
    <n v="1042.3728000000001"/>
    <n v="1042.3728000000001"/>
    <s v="John Scott"/>
    <x v="6"/>
    <x v="1"/>
    <x v="6"/>
    <s v="Pennsylvania"/>
    <s v="USA"/>
    <x v="3"/>
    <x v="89"/>
    <x v="0"/>
    <s v="Fitness"/>
    <x v="89"/>
    <n v="313.26"/>
    <n v="369"/>
    <s v="Johnson-Wright"/>
    <s v="North"/>
    <s v="Hoodberg"/>
    <s v="Outlet"/>
  </r>
  <r>
    <s v="SALE433"/>
    <x v="322"/>
    <x v="284"/>
    <s v="PROD59"/>
    <s v="STORE2"/>
    <n v="2"/>
    <n v="64.7"/>
    <n v="0"/>
    <s v="Credit Card"/>
    <n v="129.4"/>
    <n v="129.4"/>
    <s v="Ryan Hernandez"/>
    <x v="23"/>
    <x v="0"/>
    <x v="281"/>
    <s v="Nevada"/>
    <s v="USA"/>
    <x v="3"/>
    <x v="4"/>
    <x v="2"/>
    <s v="Haircare"/>
    <x v="4"/>
    <n v="17.309999999999999"/>
    <n v="399"/>
    <s v="Black-Horn"/>
    <s v="South"/>
    <s v="North Nancyview"/>
    <s v="Outlet"/>
  </r>
  <r>
    <s v="SALE434"/>
    <x v="303"/>
    <x v="28"/>
    <s v="PROD5"/>
    <s v="STORE5"/>
    <n v="3"/>
    <n v="589.83000000000004"/>
    <n v="0.26"/>
    <s v="Credit Card"/>
    <n v="1309.4226000000001"/>
    <n v="1309.4226000000001"/>
    <s v="Theresa Campbell"/>
    <x v="22"/>
    <x v="1"/>
    <x v="28"/>
    <s v="Wisconsin"/>
    <s v="USA"/>
    <x v="3"/>
    <x v="23"/>
    <x v="4"/>
    <s v="Accessories"/>
    <x v="23"/>
    <n v="261"/>
    <n v="59"/>
    <s v="Gray Ltd"/>
    <s v="North"/>
    <s v="New Michaelchester"/>
    <s v="Outlet"/>
  </r>
  <r>
    <s v="SALE435"/>
    <x v="69"/>
    <x v="285"/>
    <s v="PROD3"/>
    <s v="STORE9"/>
    <n v="4"/>
    <n v="758.49"/>
    <n v="0.16"/>
    <s v="COD"/>
    <n v="2548.5264000000002"/>
    <n v="2548.5264000000002"/>
    <s v="Misty Ferguson"/>
    <x v="3"/>
    <x v="0"/>
    <x v="282"/>
    <s v="Connecticut"/>
    <s v="USA"/>
    <x v="0"/>
    <x v="58"/>
    <x v="4"/>
    <s v="Outerwear"/>
    <x v="58"/>
    <n v="364.67"/>
    <n v="452"/>
    <s v="Moore, Padilla and Butler"/>
    <s v="South"/>
    <s v="East Johnstad"/>
    <s v="Flagship"/>
  </r>
  <r>
    <s v="SALE436"/>
    <x v="224"/>
    <x v="286"/>
    <s v="PROD37"/>
    <s v="STORE12"/>
    <n v="4"/>
    <n v="747.56"/>
    <n v="0.09"/>
    <s v="COD"/>
    <n v="2721.1183999999998"/>
    <n v="2721.1183999999998"/>
    <s v="Sharon Brown"/>
    <x v="13"/>
    <x v="1"/>
    <x v="30"/>
    <s v="Michigan"/>
    <s v="USA"/>
    <x v="0"/>
    <x v="92"/>
    <x v="4"/>
    <s v="Footwear"/>
    <x v="92"/>
    <n v="353.47"/>
    <n v="214"/>
    <s v="Thomas, Bridges and Harris"/>
    <s v="North"/>
    <s v="Sabrinatown"/>
    <s v="Online"/>
  </r>
  <r>
    <s v="SALE437"/>
    <x v="249"/>
    <x v="73"/>
    <s v="PROD40"/>
    <s v="STORE17"/>
    <n v="3"/>
    <n v="551.22"/>
    <n v="0.12"/>
    <s v="PayPal"/>
    <n v="1455.2208000000001"/>
    <n v="1455.2208000000001"/>
    <s v="Dr. Ashley Yates Md"/>
    <x v="39"/>
    <x v="0"/>
    <x v="73"/>
    <s v="Wisconsin"/>
    <s v="USA"/>
    <x v="3"/>
    <x v="43"/>
    <x v="1"/>
    <s v="Audio"/>
    <x v="43"/>
    <n v="38.520000000000003"/>
    <n v="378"/>
    <s v="Holloway Ltd"/>
    <s v="North"/>
    <s v="Bensonhaven"/>
    <s v="Flagship"/>
  </r>
  <r>
    <s v="SALE438"/>
    <x v="323"/>
    <x v="287"/>
    <s v="PROD69"/>
    <s v="STORE14"/>
    <n v="2"/>
    <n v="527.05999999999995"/>
    <n v="0.17"/>
    <s v="PayPal"/>
    <n v="874.91959999999995"/>
    <n v="874.91959999999995"/>
    <s v="Brian Choi"/>
    <x v="28"/>
    <x v="1"/>
    <x v="283"/>
    <s v="New Jersey"/>
    <s v="USA"/>
    <x v="0"/>
    <x v="20"/>
    <x v="4"/>
    <s v="Bottoms"/>
    <x v="20"/>
    <n v="218.22"/>
    <n v="224"/>
    <s v="Mcdonald Inc"/>
    <s v="South"/>
    <s v="Christopherland"/>
    <s v="Outlet"/>
  </r>
  <r>
    <s v="SALE439"/>
    <x v="161"/>
    <x v="288"/>
    <s v="PROD62"/>
    <s v="STORE5"/>
    <n v="4"/>
    <n v="875.41"/>
    <n v="0.27"/>
    <s v="Credit Card"/>
    <n v="2556.1972000000001"/>
    <n v="2556.1971999999996"/>
    <s v="Brittney Morgan"/>
    <x v="6"/>
    <x v="0"/>
    <x v="284"/>
    <s v="Alaska"/>
    <s v="USA"/>
    <x v="0"/>
    <x v="85"/>
    <x v="1"/>
    <s v="Computer"/>
    <x v="85"/>
    <n v="86.42"/>
    <n v="222"/>
    <s v="Gray Ltd"/>
    <s v="North"/>
    <s v="New Michaelchester"/>
    <s v="Outlet"/>
  </r>
  <r>
    <s v="SALE440"/>
    <x v="324"/>
    <x v="69"/>
    <s v="PROD85"/>
    <s v="STORE0"/>
    <n v="2"/>
    <n v="226.43"/>
    <n v="0.03"/>
    <s v="Credit Card"/>
    <n v="439.27420000000001"/>
    <n v="439.27420000000001"/>
    <s v="Daniel Boyd"/>
    <x v="31"/>
    <x v="1"/>
    <x v="69"/>
    <s v="West Virginia"/>
    <s v="USA"/>
    <x v="3"/>
    <x v="65"/>
    <x v="4"/>
    <s v="Accessories"/>
    <x v="65"/>
    <n v="119.57"/>
    <n v="210"/>
    <s v="Rivera-Warner"/>
    <s v="East"/>
    <s v="Washingtonfurt"/>
    <s v="Flagship"/>
  </r>
  <r>
    <s v="SALE441"/>
    <x v="0"/>
    <x v="67"/>
    <s v="PROD79"/>
    <s v="STORE5"/>
    <n v="2"/>
    <n v="285.39"/>
    <n v="0.1"/>
    <s v="Credit Card"/>
    <n v="513.702"/>
    <n v="513.702"/>
    <s v="Rachel Myers"/>
    <x v="38"/>
    <x v="0"/>
    <x v="67"/>
    <s v="North Dakota"/>
    <s v="USA"/>
    <x v="2"/>
    <x v="29"/>
    <x v="3"/>
    <s v="Lighting"/>
    <x v="29"/>
    <n v="228.53"/>
    <n v="469"/>
    <s v="Gray Ltd"/>
    <s v="North"/>
    <s v="New Michaelchester"/>
    <s v="Outlet"/>
  </r>
  <r>
    <s v="SALE442"/>
    <x v="308"/>
    <x v="159"/>
    <s v="PROD11"/>
    <s v="STORE15"/>
    <n v="2"/>
    <n v="298.01"/>
    <n v="0.05"/>
    <s v="Credit Card"/>
    <n v="566.21900000000005"/>
    <n v="566.21899999999994"/>
    <s v="Mr. Christopher Sims"/>
    <x v="21"/>
    <x v="1"/>
    <x v="158"/>
    <s v="Connecticut"/>
    <s v="USA"/>
    <x v="2"/>
    <x v="75"/>
    <x v="1"/>
    <s v="Accessories"/>
    <x v="75"/>
    <n v="449.4"/>
    <n v="273"/>
    <s v="Shelton PLC"/>
    <s v="North"/>
    <s v="East Jenniferstad"/>
    <s v="Flagship"/>
  </r>
  <r>
    <s v="SALE443"/>
    <x v="71"/>
    <x v="287"/>
    <s v="PROD40"/>
    <s v="STORE4"/>
    <n v="4"/>
    <n v="753.49"/>
    <n v="0.26"/>
    <s v="COD"/>
    <n v="2230.3303999999998"/>
    <n v="2230.3303999999998"/>
    <s v="Brian Choi"/>
    <x v="28"/>
    <x v="1"/>
    <x v="283"/>
    <s v="New Jersey"/>
    <s v="USA"/>
    <x v="0"/>
    <x v="43"/>
    <x v="1"/>
    <s v="Audio"/>
    <x v="43"/>
    <n v="38.520000000000003"/>
    <n v="378"/>
    <s v="Alexander Group"/>
    <s v="South"/>
    <s v="Port Sharon"/>
    <s v="Online"/>
  </r>
  <r>
    <s v="SALE444"/>
    <x v="325"/>
    <x v="289"/>
    <s v="PROD78"/>
    <s v="STORE12"/>
    <n v="2"/>
    <n v="130.38999999999999"/>
    <n v="0.17"/>
    <s v="PayPal"/>
    <n v="216.44739999999999"/>
    <n v="216.44739999999996"/>
    <s v="Zachary Andrade"/>
    <x v="25"/>
    <x v="1"/>
    <x v="285"/>
    <s v="California"/>
    <s v="USA"/>
    <x v="1"/>
    <x v="36"/>
    <x v="3"/>
    <s v="Decor"/>
    <x v="36"/>
    <n v="325.26"/>
    <n v="400"/>
    <s v="Thomas, Bridges and Harris"/>
    <s v="North"/>
    <s v="Sabrinatown"/>
    <s v="Online"/>
  </r>
  <r>
    <s v="SALE445"/>
    <x v="326"/>
    <x v="290"/>
    <s v="PROD22"/>
    <s v="STORE9"/>
    <n v="4"/>
    <n v="164.02"/>
    <n v="0.01"/>
    <s v="PayPal"/>
    <n v="649.51919999999996"/>
    <n v="649.51920000000007"/>
    <s v="Daniel Nelson"/>
    <x v="19"/>
    <x v="0"/>
    <x v="286"/>
    <s v="Oklahoma"/>
    <s v="USA"/>
    <x v="3"/>
    <x v="62"/>
    <x v="0"/>
    <s v="Equipment"/>
    <x v="62"/>
    <n v="484.62"/>
    <n v="432"/>
    <s v="Moore, Padilla and Butler"/>
    <s v="South"/>
    <s v="East Johnstad"/>
    <s v="Flagship"/>
  </r>
  <r>
    <s v="SALE446"/>
    <x v="327"/>
    <x v="112"/>
    <s v="PROD29"/>
    <s v="STORE4"/>
    <n v="2"/>
    <n v="527.51"/>
    <n v="0.18"/>
    <s v="PayPal"/>
    <n v="865.1164"/>
    <n v="865.1164"/>
    <s v="Daniel Rivas"/>
    <x v="27"/>
    <x v="1"/>
    <x v="111"/>
    <s v="Georgia"/>
    <s v="USA"/>
    <x v="2"/>
    <x v="35"/>
    <x v="3"/>
    <s v="Decor"/>
    <x v="35"/>
    <n v="218.48"/>
    <n v="276"/>
    <s v="Alexander Group"/>
    <s v="South"/>
    <s v="Port Sharon"/>
    <s v="Online"/>
  </r>
  <r>
    <s v="SALE447"/>
    <x v="328"/>
    <x v="73"/>
    <s v="PROD57"/>
    <s v="STORE13"/>
    <n v="3"/>
    <n v="628.17999999999995"/>
    <n v="0.26"/>
    <s v="Credit Card"/>
    <n v="1394.5596"/>
    <n v="1394.5596"/>
    <s v="Dr. Ashley Yates Md"/>
    <x v="39"/>
    <x v="0"/>
    <x v="73"/>
    <s v="Wisconsin"/>
    <s v="USA"/>
    <x v="3"/>
    <x v="71"/>
    <x v="0"/>
    <s v="Fitness"/>
    <x v="71"/>
    <n v="30.62"/>
    <n v="138"/>
    <s v="Gardner, Humphrey and Contreras"/>
    <s v="East"/>
    <s v="Johnsonville"/>
    <s v="Flagship"/>
  </r>
  <r>
    <s v="SALE448"/>
    <x v="329"/>
    <x v="59"/>
    <s v="PROD56"/>
    <s v="STORE3"/>
    <n v="1"/>
    <n v="862.31"/>
    <n v="0.06"/>
    <s v="Credit Card"/>
    <n v="810.57140000000004"/>
    <n v="810.57139999999993"/>
    <s v="Tyrone Olson"/>
    <x v="9"/>
    <x v="1"/>
    <x v="59"/>
    <s v="California"/>
    <s v="USA"/>
    <x v="2"/>
    <x v="6"/>
    <x v="3"/>
    <s v="Decor"/>
    <x v="6"/>
    <n v="461.47"/>
    <n v="190"/>
    <s v="Johnson-Wright"/>
    <s v="North"/>
    <s v="Hoodberg"/>
    <s v="Outlet"/>
  </r>
  <r>
    <s v="SALE449"/>
    <x v="330"/>
    <x v="291"/>
    <s v="PROD83"/>
    <s v="STORE14"/>
    <n v="2"/>
    <n v="541.39"/>
    <n v="0.03"/>
    <s v="COD"/>
    <n v="1050.2965999999999"/>
    <n v="1050.2965999999999"/>
    <s v="Andrea Perez"/>
    <x v="35"/>
    <x v="1"/>
    <x v="287"/>
    <s v="New Mexico"/>
    <s v="USA"/>
    <x v="0"/>
    <x v="50"/>
    <x v="2"/>
    <s v="Skincare"/>
    <x v="50"/>
    <n v="254.04"/>
    <n v="159"/>
    <s v="Mcdonald Inc"/>
    <s v="South"/>
    <s v="Christopherland"/>
    <s v="Outlet"/>
  </r>
  <r>
    <s v="SALE450"/>
    <x v="323"/>
    <x v="292"/>
    <s v="PROD76"/>
    <s v="STORE16"/>
    <n v="3"/>
    <n v="761.8"/>
    <n v="0.06"/>
    <s v="COD"/>
    <n v="2148.2759999999998"/>
    <n v="2148.2759999999998"/>
    <s v="Andrea Harris"/>
    <x v="7"/>
    <x v="1"/>
    <x v="288"/>
    <s v="Kansas"/>
    <s v="USA"/>
    <x v="1"/>
    <x v="3"/>
    <x v="1"/>
    <s v="Computer"/>
    <x v="3"/>
    <n v="392.89"/>
    <n v="320"/>
    <s v="Frederick-Wright"/>
    <s v="West"/>
    <s v="New Jimmymouth"/>
    <s v="Flagship"/>
  </r>
  <r>
    <s v="SALE451"/>
    <x v="151"/>
    <x v="293"/>
    <s v="PROD49"/>
    <s v="STORE2"/>
    <n v="4"/>
    <n v="829.36"/>
    <n v="0.11"/>
    <s v="PayPal"/>
    <n v="2952.5216"/>
    <n v="2952.5216"/>
    <s v="Brittany Edwards Dds"/>
    <x v="22"/>
    <x v="1"/>
    <x v="289"/>
    <s v="Kansas"/>
    <s v="USA"/>
    <x v="1"/>
    <x v="2"/>
    <x v="2"/>
    <s v="Fragrance"/>
    <x v="2"/>
    <n v="43.29"/>
    <n v="267"/>
    <s v="Black-Horn"/>
    <s v="South"/>
    <s v="North Nancyview"/>
    <s v="Outlet"/>
  </r>
  <r>
    <s v="SALE452"/>
    <x v="325"/>
    <x v="53"/>
    <s v="PROD23"/>
    <s v="STORE16"/>
    <n v="2"/>
    <n v="425.06"/>
    <n v="0.09"/>
    <s v="PayPal"/>
    <n v="773.60919999999999"/>
    <n v="773.60919999999999"/>
    <s v="David Ross"/>
    <x v="15"/>
    <x v="1"/>
    <x v="53"/>
    <s v="Arkansas"/>
    <s v="USA"/>
    <x v="2"/>
    <x v="34"/>
    <x v="4"/>
    <s v="Tops"/>
    <x v="34"/>
    <n v="254.04"/>
    <n v="360"/>
    <s v="Frederick-Wright"/>
    <s v="West"/>
    <s v="New Jimmymouth"/>
    <s v="Flagship"/>
  </r>
  <r>
    <s v="SALE453"/>
    <x v="331"/>
    <x v="294"/>
    <s v="PROD55"/>
    <s v="STORE0"/>
    <n v="2"/>
    <n v="911.14"/>
    <n v="0.1"/>
    <s v="Credit Card"/>
    <n v="1640.0519999999999"/>
    <n v="1640.0519999999999"/>
    <s v="John Mcknight"/>
    <x v="27"/>
    <x v="0"/>
    <x v="290"/>
    <s v="Vermont"/>
    <s v="USA"/>
    <x v="1"/>
    <x v="76"/>
    <x v="3"/>
    <s v="Decor"/>
    <x v="76"/>
    <n v="81.75"/>
    <n v="273"/>
    <s v="Rivera-Warner"/>
    <s v="East"/>
    <s v="Washingtonfurt"/>
    <s v="Flagship"/>
  </r>
  <r>
    <s v="SALE454"/>
    <x v="332"/>
    <x v="42"/>
    <s v="PROD68"/>
    <s v="STORE8"/>
    <n v="3"/>
    <n v="811.96"/>
    <n v="0.28999999999999998"/>
    <s v="Credit Card"/>
    <n v="1729.4748"/>
    <n v="1729.4748"/>
    <s v="Christy Hoffman"/>
    <x v="33"/>
    <x v="1"/>
    <x v="42"/>
    <s v="Indiana"/>
    <s v="USA"/>
    <x v="1"/>
    <x v="88"/>
    <x v="3"/>
    <s v="Furniture"/>
    <x v="88"/>
    <n v="243.7"/>
    <n v="130"/>
    <s v="Bean, Jones and Park"/>
    <s v="West"/>
    <s v="Thompsonborough"/>
    <s v="Online"/>
  </r>
  <r>
    <s v="SALE455"/>
    <x v="264"/>
    <x v="66"/>
    <s v="PROD31"/>
    <s v="STORE10"/>
    <n v="2"/>
    <n v="780.05"/>
    <n v="0.12"/>
    <s v="COD"/>
    <n v="1372.8879999999999"/>
    <n v="1372.8879999999999"/>
    <s v="Samantha Robinson"/>
    <x v="25"/>
    <x v="0"/>
    <x v="66"/>
    <s v="Mississippi"/>
    <s v="USA"/>
    <x v="3"/>
    <x v="45"/>
    <x v="0"/>
    <s v="Team Sports"/>
    <x v="45"/>
    <n v="204.39"/>
    <n v="281"/>
    <s v="Hill, Wagner and Ballard"/>
    <s v="East"/>
    <s v="East Davidville"/>
    <s v="Online"/>
  </r>
  <r>
    <s v="SALE456"/>
    <x v="333"/>
    <x v="295"/>
    <s v="PROD32"/>
    <s v="STORE9"/>
    <n v="4"/>
    <n v="315.95"/>
    <n v="0.19"/>
    <s v="COD"/>
    <n v="1023.678"/>
    <n v="1023.678"/>
    <s v="Steve Medina"/>
    <x v="21"/>
    <x v="1"/>
    <x v="291"/>
    <s v="Oregon"/>
    <s v="USA"/>
    <x v="0"/>
    <x v="79"/>
    <x v="2"/>
    <s v="Skincare"/>
    <x v="79"/>
    <n v="283.83"/>
    <n v="244"/>
    <s v="Moore, Padilla and Butler"/>
    <s v="South"/>
    <s v="East Johnstad"/>
    <s v="Flagship"/>
  </r>
  <r>
    <s v="SALE457"/>
    <x v="254"/>
    <x v="296"/>
    <s v="PROD52"/>
    <s v="STORE9"/>
    <n v="2"/>
    <n v="810.17"/>
    <n v="0.27"/>
    <s v="Credit Card"/>
    <n v="1182.8481999999999"/>
    <n v="1182.8481999999999"/>
    <s v="Tanner Thompson"/>
    <x v="39"/>
    <x v="1"/>
    <x v="292"/>
    <s v="Maryland"/>
    <s v="USA"/>
    <x v="3"/>
    <x v="40"/>
    <x v="0"/>
    <s v="Team Sports"/>
    <x v="40"/>
    <n v="212.26"/>
    <n v="82"/>
    <s v="Moore, Padilla and Butler"/>
    <s v="South"/>
    <s v="East Johnstad"/>
    <s v="Flagship"/>
  </r>
  <r>
    <s v="SALE458"/>
    <x v="257"/>
    <x v="297"/>
    <s v="PROD84"/>
    <s v="STORE4"/>
    <n v="3"/>
    <n v="505.01"/>
    <n v="0.02"/>
    <s v="PayPal"/>
    <n v="1484.7293999999999"/>
    <n v="1484.7293999999999"/>
    <s v="Michelle Carpenter"/>
    <x v="40"/>
    <x v="1"/>
    <x v="293"/>
    <s v="New Jersey"/>
    <s v="USA"/>
    <x v="0"/>
    <x v="94"/>
    <x v="3"/>
    <s v="Furniture"/>
    <x v="94"/>
    <n v="388.46"/>
    <n v="208"/>
    <s v="Alexander Group"/>
    <s v="South"/>
    <s v="Port Sharon"/>
    <s v="Online"/>
  </r>
  <r>
    <s v="SALE459"/>
    <x v="334"/>
    <x v="1"/>
    <s v="PROD72"/>
    <s v="STORE17"/>
    <n v="2"/>
    <n v="736.75"/>
    <n v="0.18"/>
    <s v="Credit Card"/>
    <n v="1208.27"/>
    <n v="1208.27"/>
    <s v="Michael Foley"/>
    <x v="1"/>
    <x v="1"/>
    <x v="1"/>
    <s v="Vermont"/>
    <s v="USA"/>
    <x v="0"/>
    <x v="18"/>
    <x v="0"/>
    <s v="Fitness"/>
    <x v="18"/>
    <n v="477.61"/>
    <n v="300"/>
    <s v="Holloway Ltd"/>
    <s v="North"/>
    <s v="Bensonhaven"/>
    <s v="Flagship"/>
  </r>
  <r>
    <s v="SALE460"/>
    <x v="331"/>
    <x v="250"/>
    <s v="PROD77"/>
    <s v="STORE9"/>
    <n v="4"/>
    <n v="700.31"/>
    <n v="0.2"/>
    <s v="PayPal"/>
    <n v="2240.9920000000002"/>
    <n v="2240.9919999999997"/>
    <s v="Leslie Johnson"/>
    <x v="45"/>
    <x v="0"/>
    <x v="248"/>
    <s v="Utah"/>
    <s v="USA"/>
    <x v="4"/>
    <x v="25"/>
    <x v="1"/>
    <s v="Appliances"/>
    <x v="25"/>
    <n v="480.9"/>
    <n v="104"/>
    <s v="Moore, Padilla and Butler"/>
    <s v="South"/>
    <s v="East Johnstad"/>
    <s v="Flagship"/>
  </r>
  <r>
    <s v="SALE461"/>
    <x v="66"/>
    <x v="298"/>
    <s v="PROD91"/>
    <s v="STORE11"/>
    <n v="4"/>
    <n v="202.46"/>
    <n v="0.24"/>
    <s v="Credit Card"/>
    <n v="615.47839999999997"/>
    <n v="615.47839999999997"/>
    <s v="Jessica Mitchell"/>
    <x v="16"/>
    <x v="1"/>
    <x v="294"/>
    <s v="South Dakota"/>
    <s v="USA"/>
    <x v="2"/>
    <x v="52"/>
    <x v="4"/>
    <s v="Footwear"/>
    <x v="52"/>
    <n v="438.25"/>
    <n v="496"/>
    <s v="Aguirre-Keller"/>
    <s v="South"/>
    <s v="Lake Michael"/>
    <s v="Online"/>
  </r>
  <r>
    <s v="SALE462"/>
    <x v="335"/>
    <x v="299"/>
    <s v="PROD87"/>
    <s v="STORE1"/>
    <n v="2"/>
    <n v="291.83999999999997"/>
    <n v="0.25"/>
    <s v="PayPal"/>
    <n v="437.76"/>
    <n v="437.76"/>
    <s v="Tracy Kelly"/>
    <x v="14"/>
    <x v="0"/>
    <x v="295"/>
    <s v="Tennessee"/>
    <s v="USA"/>
    <x v="2"/>
    <x v="72"/>
    <x v="3"/>
    <s v="Lighting"/>
    <x v="72"/>
    <n v="371.38"/>
    <n v="220"/>
    <s v="Martinez, Adkins and Johnson"/>
    <s v="North"/>
    <s v="Danielmouth"/>
    <s v="Flagship"/>
  </r>
  <r>
    <s v="SALE463"/>
    <x v="336"/>
    <x v="300"/>
    <s v="PROD97"/>
    <s v="STORE5"/>
    <n v="2"/>
    <n v="261.48"/>
    <n v="0.17"/>
    <s v="Credit Card"/>
    <n v="434.05680000000001"/>
    <n v="434.05680000000001"/>
    <s v="Joseph Jones"/>
    <x v="10"/>
    <x v="0"/>
    <x v="296"/>
    <s v="Illinois"/>
    <s v="USA"/>
    <x v="3"/>
    <x v="0"/>
    <x v="0"/>
    <s v="Team Sports"/>
    <x v="0"/>
    <n v="245.98"/>
    <n v="471"/>
    <s v="Gray Ltd"/>
    <s v="North"/>
    <s v="New Michaelchester"/>
    <s v="Outlet"/>
  </r>
  <r>
    <s v="SALE464"/>
    <x v="337"/>
    <x v="301"/>
    <s v="PROD36"/>
    <s v="STORE14"/>
    <n v="1"/>
    <n v="850.83"/>
    <n v="0.28000000000000003"/>
    <s v="PayPal"/>
    <n v="612.59760000000006"/>
    <n v="612.59760000000006"/>
    <s v="Matthew Avery"/>
    <x v="31"/>
    <x v="0"/>
    <x v="297"/>
    <s v="Oregon"/>
    <s v="USA"/>
    <x v="2"/>
    <x v="14"/>
    <x v="4"/>
    <s v="Tops"/>
    <x v="14"/>
    <n v="223.43"/>
    <n v="154"/>
    <s v="Mcdonald Inc"/>
    <s v="South"/>
    <s v="Christopherland"/>
    <s v="Outlet"/>
  </r>
  <r>
    <s v="SALE465"/>
    <x v="294"/>
    <x v="131"/>
    <s v="PROD46"/>
    <s v="STORE9"/>
    <n v="1"/>
    <n v="83.83"/>
    <n v="0.05"/>
    <s v="Credit Card"/>
    <n v="79.638499999999993"/>
    <n v="79.638499999999993"/>
    <s v="Eric Wolfe"/>
    <x v="5"/>
    <x v="1"/>
    <x v="130"/>
    <s v="Louisiana"/>
    <s v="USA"/>
    <x v="0"/>
    <x v="54"/>
    <x v="4"/>
    <s v="Outerwear"/>
    <x v="54"/>
    <n v="167.34"/>
    <n v="296"/>
    <s v="Moore, Padilla and Butler"/>
    <s v="South"/>
    <s v="East Johnstad"/>
    <s v="Flagship"/>
  </r>
  <r>
    <s v="SALE466"/>
    <x v="219"/>
    <x v="279"/>
    <s v="PROD88"/>
    <s v="STORE16"/>
    <n v="3"/>
    <n v="649.95000000000005"/>
    <n v="0.28000000000000003"/>
    <s v="COD"/>
    <n v="1403.8920000000001"/>
    <n v="1403.8920000000001"/>
    <s v="Amber Jackson"/>
    <x v="31"/>
    <x v="1"/>
    <x v="276"/>
    <s v="South Dakota"/>
    <s v="USA"/>
    <x v="1"/>
    <x v="12"/>
    <x v="0"/>
    <s v="Accessories"/>
    <x v="12"/>
    <n v="131.24"/>
    <n v="232"/>
    <s v="Frederick-Wright"/>
    <s v="West"/>
    <s v="New Jimmymouth"/>
    <s v="Flagship"/>
  </r>
  <r>
    <s v="SALE467"/>
    <x v="338"/>
    <x v="302"/>
    <s v="PROD73"/>
    <s v="STORE6"/>
    <n v="4"/>
    <n v="934.96"/>
    <n v="0.18"/>
    <s v="PayPal"/>
    <n v="3066.6687999999999"/>
    <n v="3066.6688000000004"/>
    <s v="Mallory Allen"/>
    <x v="43"/>
    <x v="1"/>
    <x v="298"/>
    <s v="Alabama"/>
    <s v="USA"/>
    <x v="1"/>
    <x v="78"/>
    <x v="0"/>
    <s v="Team Sports"/>
    <x v="78"/>
    <n v="107.06"/>
    <n v="359"/>
    <s v="Benson-Elliott"/>
    <s v="East"/>
    <s v="Port Josephberg"/>
    <s v="Online"/>
  </r>
  <r>
    <s v="SALE468"/>
    <x v="335"/>
    <x v="271"/>
    <s v="PROD17"/>
    <s v="STORE14"/>
    <n v="1"/>
    <n v="880.89"/>
    <n v="0.13"/>
    <s v="COD"/>
    <n v="766.37429999999995"/>
    <n v="766.37429999999995"/>
    <s v="Ronald Jones"/>
    <x v="33"/>
    <x v="1"/>
    <x v="269"/>
    <s v="Tennessee"/>
    <s v="USA"/>
    <x v="2"/>
    <x v="53"/>
    <x v="0"/>
    <s v="Accessories"/>
    <x v="53"/>
    <n v="144.53"/>
    <n v="367"/>
    <s v="Mcdonald Inc"/>
    <s v="South"/>
    <s v="Christopherland"/>
    <s v="Outlet"/>
  </r>
  <r>
    <s v="SALE469"/>
    <x v="339"/>
    <x v="292"/>
    <s v="PROD98"/>
    <s v="STORE8"/>
    <n v="4"/>
    <n v="610.6"/>
    <n v="0.1"/>
    <s v="PayPal"/>
    <n v="2198.16"/>
    <n v="2198.16"/>
    <s v="Andrea Harris"/>
    <x v="7"/>
    <x v="1"/>
    <x v="288"/>
    <s v="Kansas"/>
    <s v="USA"/>
    <x v="1"/>
    <x v="24"/>
    <x v="1"/>
    <s v="Audio"/>
    <x v="24"/>
    <n v="431.67"/>
    <n v="73"/>
    <s v="Bean, Jones and Park"/>
    <s v="West"/>
    <s v="Thompsonborough"/>
    <s v="Online"/>
  </r>
  <r>
    <s v="SALE470"/>
    <x v="340"/>
    <x v="178"/>
    <s v="PROD28"/>
    <s v="STORE18"/>
    <n v="1"/>
    <n v="514.19000000000005"/>
    <n v="0.2"/>
    <s v="Credit Card"/>
    <n v="411.35199999999998"/>
    <n v="411.35200000000003"/>
    <s v="Rhonda Morales"/>
    <x v="35"/>
    <x v="1"/>
    <x v="177"/>
    <s v="California"/>
    <s v="USA"/>
    <x v="0"/>
    <x v="77"/>
    <x v="0"/>
    <s v="Accessories"/>
    <x v="77"/>
    <n v="38.76"/>
    <n v="137"/>
    <s v="Guerrero-Schmitt"/>
    <s v="East"/>
    <s v="East Stevechester"/>
    <s v="Flagship"/>
  </r>
  <r>
    <s v="SALE471"/>
    <x v="298"/>
    <x v="122"/>
    <s v="PROD37"/>
    <s v="STORE13"/>
    <n v="1"/>
    <n v="546.20000000000005"/>
    <n v="0.22"/>
    <s v="PayPal"/>
    <n v="426.036"/>
    <n v="426.03600000000006"/>
    <s v="John Donaldson"/>
    <x v="24"/>
    <x v="0"/>
    <x v="121"/>
    <s v="Maine"/>
    <s v="USA"/>
    <x v="3"/>
    <x v="92"/>
    <x v="4"/>
    <s v="Footwear"/>
    <x v="92"/>
    <n v="353.47"/>
    <n v="214"/>
    <s v="Gardner, Humphrey and Contreras"/>
    <s v="East"/>
    <s v="Johnsonville"/>
    <s v="Flagship"/>
  </r>
  <r>
    <s v="SALE472"/>
    <x v="341"/>
    <x v="303"/>
    <s v="PROD37"/>
    <s v="STORE0"/>
    <n v="3"/>
    <n v="416.01"/>
    <n v="0.02"/>
    <s v="Credit Card"/>
    <n v="1223.0694000000001"/>
    <n v="1223.0693999999999"/>
    <s v="Andrea Jacobs"/>
    <x v="9"/>
    <x v="1"/>
    <x v="76"/>
    <s v="Minnesota"/>
    <s v="USA"/>
    <x v="1"/>
    <x v="92"/>
    <x v="4"/>
    <s v="Footwear"/>
    <x v="92"/>
    <n v="353.47"/>
    <n v="214"/>
    <s v="Rivera-Warner"/>
    <s v="East"/>
    <s v="Washingtonfurt"/>
    <s v="Flagship"/>
  </r>
  <r>
    <s v="SALE473"/>
    <x v="342"/>
    <x v="304"/>
    <s v="PROD74"/>
    <s v="STORE10"/>
    <n v="1"/>
    <n v="30.94"/>
    <n v="0.21"/>
    <s v="COD"/>
    <n v="24.442599999999999"/>
    <n v="24.442600000000002"/>
    <s v="Andrew Mason"/>
    <x v="38"/>
    <x v="1"/>
    <x v="299"/>
    <s v="Iowa"/>
    <s v="USA"/>
    <x v="3"/>
    <x v="1"/>
    <x v="1"/>
    <s v="Audio"/>
    <x v="1"/>
    <n v="403.71"/>
    <n v="159"/>
    <s v="Hill, Wagner and Ballard"/>
    <s v="East"/>
    <s v="East Davidville"/>
    <s v="Online"/>
  </r>
  <r>
    <s v="SALE474"/>
    <x v="13"/>
    <x v="27"/>
    <s v="PROD58"/>
    <s v="STORE16"/>
    <n v="3"/>
    <n v="666.39"/>
    <n v="0.21"/>
    <s v="COD"/>
    <n v="1579.3443"/>
    <n v="1579.3443000000002"/>
    <s v="Anna Perez"/>
    <x v="23"/>
    <x v="0"/>
    <x v="27"/>
    <s v="Maine"/>
    <s v="USA"/>
    <x v="1"/>
    <x v="87"/>
    <x v="4"/>
    <s v="Accessories"/>
    <x v="87"/>
    <n v="113.83"/>
    <n v="485"/>
    <s v="Frederick-Wright"/>
    <s v="West"/>
    <s v="New Jimmymouth"/>
    <s v="Flagship"/>
  </r>
  <r>
    <s v="SALE475"/>
    <x v="343"/>
    <x v="305"/>
    <s v="PROD81"/>
    <s v="STORE10"/>
    <n v="2"/>
    <n v="145.26"/>
    <n v="0.19"/>
    <s v="PayPal"/>
    <n v="235.3212"/>
    <n v="235.32119999999998"/>
    <s v="Patricia Gardner"/>
    <x v="18"/>
    <x v="1"/>
    <x v="300"/>
    <s v="Michigan"/>
    <s v="USA"/>
    <x v="2"/>
    <x v="82"/>
    <x v="0"/>
    <s v="Equipment"/>
    <x v="82"/>
    <n v="285.54000000000002"/>
    <n v="358"/>
    <s v="Hill, Wagner and Ballard"/>
    <s v="East"/>
    <s v="East Davidville"/>
    <s v="Online"/>
  </r>
  <r>
    <s v="SALE476"/>
    <x v="344"/>
    <x v="208"/>
    <s v="PROD91"/>
    <s v="STORE5"/>
    <n v="4"/>
    <n v="940.77"/>
    <n v="0.24"/>
    <s v="COD"/>
    <n v="2859.9407999999999"/>
    <n v="2859.9407999999999"/>
    <s v="Earl Allen"/>
    <x v="32"/>
    <x v="0"/>
    <x v="207"/>
    <s v="Nebraska"/>
    <s v="USA"/>
    <x v="1"/>
    <x v="52"/>
    <x v="4"/>
    <s v="Footwear"/>
    <x v="52"/>
    <n v="438.25"/>
    <n v="496"/>
    <s v="Gray Ltd"/>
    <s v="North"/>
    <s v="New Michaelchester"/>
    <s v="Outlet"/>
  </r>
  <r>
    <s v="SALE477"/>
    <x v="345"/>
    <x v="262"/>
    <s v="PROD46"/>
    <s v="STORE17"/>
    <n v="1"/>
    <n v="708.88"/>
    <n v="0.09"/>
    <s v="Credit Card"/>
    <n v="645.08079999999995"/>
    <n v="645.08079999999995"/>
    <s v="James Foster"/>
    <x v="29"/>
    <x v="0"/>
    <x v="260"/>
    <s v="Utah"/>
    <s v="USA"/>
    <x v="0"/>
    <x v="54"/>
    <x v="4"/>
    <s v="Outerwear"/>
    <x v="54"/>
    <n v="167.34"/>
    <n v="296"/>
    <s v="Holloway Ltd"/>
    <s v="North"/>
    <s v="Bensonhaven"/>
    <s v="Flagship"/>
  </r>
  <r>
    <s v="SALE478"/>
    <x v="268"/>
    <x v="132"/>
    <s v="PROD30"/>
    <s v="STORE2"/>
    <n v="1"/>
    <n v="790.73"/>
    <n v="0.24"/>
    <s v="PayPal"/>
    <n v="600.95479999999998"/>
    <n v="600.95479999999998"/>
    <s v="Brandy Thompson"/>
    <x v="44"/>
    <x v="1"/>
    <x v="131"/>
    <s v="Alabama"/>
    <s v="USA"/>
    <x v="3"/>
    <x v="37"/>
    <x v="3"/>
    <s v="Kitchen"/>
    <x v="37"/>
    <n v="19.52"/>
    <n v="57"/>
    <s v="Black-Horn"/>
    <s v="South"/>
    <s v="North Nancyview"/>
    <s v="Outlet"/>
  </r>
  <r>
    <s v="SALE479"/>
    <x v="346"/>
    <x v="194"/>
    <s v="PROD15"/>
    <s v="STORE9"/>
    <n v="3"/>
    <n v="635.13"/>
    <n v="0.09"/>
    <s v="PayPal"/>
    <n v="1733.9049"/>
    <n v="1733.9049"/>
    <s v="William Cortez"/>
    <x v="31"/>
    <x v="0"/>
    <x v="193"/>
    <s v="Ohio"/>
    <s v="USA"/>
    <x v="3"/>
    <x v="5"/>
    <x v="1"/>
    <s v="Appliances"/>
    <x v="5"/>
    <n v="465.34"/>
    <n v="301"/>
    <s v="Moore, Padilla and Butler"/>
    <s v="South"/>
    <s v="East Johnstad"/>
    <s v="Flagship"/>
  </r>
  <r>
    <s v="SALE480"/>
    <x v="305"/>
    <x v="176"/>
    <s v="PROD93"/>
    <s v="STORE14"/>
    <n v="1"/>
    <n v="744.88"/>
    <n v="0.15"/>
    <s v="COD"/>
    <n v="633.14800000000002"/>
    <n v="633.14800000000002"/>
    <s v="Cynthia Payne"/>
    <x v="39"/>
    <x v="1"/>
    <x v="175"/>
    <s v="Kentucky"/>
    <s v="USA"/>
    <x v="3"/>
    <x v="47"/>
    <x v="1"/>
    <s v="Computer"/>
    <x v="47"/>
    <n v="377.52"/>
    <n v="485"/>
    <s v="Mcdonald Inc"/>
    <s v="South"/>
    <s v="Christopherland"/>
    <s v="Outlet"/>
  </r>
  <r>
    <s v="SALE481"/>
    <x v="142"/>
    <x v="79"/>
    <s v="PROD28"/>
    <s v="STORE1"/>
    <n v="3"/>
    <n v="205.34"/>
    <n v="0.25"/>
    <s v="Credit Card"/>
    <n v="462.01499999999999"/>
    <n v="462.01499999999999"/>
    <s v="Mario Jacobs"/>
    <x v="5"/>
    <x v="0"/>
    <x v="79"/>
    <s v="New York"/>
    <s v="USA"/>
    <x v="1"/>
    <x v="77"/>
    <x v="0"/>
    <s v="Accessories"/>
    <x v="77"/>
    <n v="38.76"/>
    <n v="137"/>
    <s v="Martinez, Adkins and Johnson"/>
    <s v="North"/>
    <s v="Danielmouth"/>
    <s v="Flagship"/>
  </r>
  <r>
    <s v="SALE482"/>
    <x v="103"/>
    <x v="100"/>
    <s v="PROD29"/>
    <s v="STORE8"/>
    <n v="2"/>
    <n v="756.8"/>
    <n v="0.15"/>
    <s v="Credit Card"/>
    <n v="1286.56"/>
    <n v="1286.56"/>
    <s v="Monica Miller"/>
    <x v="19"/>
    <x v="0"/>
    <x v="100"/>
    <s v="Mississippi"/>
    <s v="USA"/>
    <x v="0"/>
    <x v="35"/>
    <x v="3"/>
    <s v="Decor"/>
    <x v="35"/>
    <n v="218.48"/>
    <n v="276"/>
    <s v="Bean, Jones and Park"/>
    <s v="West"/>
    <s v="Thompsonborough"/>
    <s v="Online"/>
  </r>
  <r>
    <s v="SALE483"/>
    <x v="238"/>
    <x v="197"/>
    <s v="PROD21"/>
    <s v="STORE10"/>
    <n v="1"/>
    <n v="771.73"/>
    <n v="0.2"/>
    <s v="Credit Card"/>
    <n v="617.38400000000001"/>
    <n v="617.38400000000001"/>
    <s v="Denise Williams"/>
    <x v="11"/>
    <x v="0"/>
    <x v="196"/>
    <s v="Hawaii"/>
    <s v="USA"/>
    <x v="3"/>
    <x v="39"/>
    <x v="3"/>
    <s v="Storage"/>
    <x v="39"/>
    <n v="123.46"/>
    <n v="76"/>
    <s v="Hill, Wagner and Ballard"/>
    <s v="East"/>
    <s v="East Davidville"/>
    <s v="Online"/>
  </r>
  <r>
    <s v="SALE484"/>
    <x v="236"/>
    <x v="232"/>
    <s v="PROD66"/>
    <s v="STORE17"/>
    <n v="1"/>
    <n v="440.19"/>
    <n v="0.03"/>
    <s v="PayPal"/>
    <n v="426.98430000000002"/>
    <n v="426.98430000000002"/>
    <s v="Dylan Gutierrez"/>
    <x v="43"/>
    <x v="0"/>
    <x v="230"/>
    <s v="West Virginia"/>
    <s v="USA"/>
    <x v="3"/>
    <x v="73"/>
    <x v="2"/>
    <s v="Haircare"/>
    <x v="73"/>
    <n v="340.39"/>
    <n v="177"/>
    <s v="Holloway Ltd"/>
    <s v="North"/>
    <s v="Bensonhaven"/>
    <s v="Flagship"/>
  </r>
  <r>
    <s v="SALE485"/>
    <x v="347"/>
    <x v="234"/>
    <s v="PROD4"/>
    <s v="STORE2"/>
    <n v="2"/>
    <n v="409"/>
    <n v="0.17"/>
    <s v="Credit Card"/>
    <n v="678.94"/>
    <n v="678.94"/>
    <s v="Gina Knight"/>
    <x v="26"/>
    <x v="1"/>
    <x v="232"/>
    <s v="Nevada"/>
    <s v="USA"/>
    <x v="2"/>
    <x v="83"/>
    <x v="4"/>
    <s v="Bottoms"/>
    <x v="83"/>
    <n v="306.45999999999998"/>
    <n v="487"/>
    <s v="Black-Horn"/>
    <s v="South"/>
    <s v="North Nancyview"/>
    <s v="Outlet"/>
  </r>
  <r>
    <s v="SALE486"/>
    <x v="348"/>
    <x v="110"/>
    <s v="PROD38"/>
    <s v="STORE19"/>
    <n v="3"/>
    <n v="134.58000000000001"/>
    <n v="0.04"/>
    <s v="COD"/>
    <n v="387.59039999999999"/>
    <n v="387.59039999999999"/>
    <s v="Ryan Moore"/>
    <x v="14"/>
    <x v="0"/>
    <x v="109"/>
    <s v="Virginia"/>
    <s v="USA"/>
    <x v="3"/>
    <x v="48"/>
    <x v="0"/>
    <s v="Outdoor"/>
    <x v="48"/>
    <n v="135.61000000000001"/>
    <n v="394"/>
    <s v="Mann-Austin"/>
    <s v="East"/>
    <s v="Vasquezborough"/>
    <s v="Online"/>
  </r>
  <r>
    <s v="SALE487"/>
    <x v="323"/>
    <x v="14"/>
    <s v="PROD39"/>
    <s v="STORE7"/>
    <n v="4"/>
    <n v="284.44"/>
    <n v="0.02"/>
    <s v="Credit Card"/>
    <n v="1115.0047999999999"/>
    <n v="1115.0047999999999"/>
    <s v="Sherry Cabrera"/>
    <x v="0"/>
    <x v="0"/>
    <x v="14"/>
    <s v="Pennsylvania"/>
    <s v="USA"/>
    <x v="2"/>
    <x v="11"/>
    <x v="1"/>
    <s v="Mobile"/>
    <x v="11"/>
    <n v="326.06"/>
    <n v="301"/>
    <s v="Martinez-Mullins"/>
    <s v="South"/>
    <s v="Williamsfurt"/>
    <s v="Online"/>
  </r>
  <r>
    <s v="SALE488"/>
    <x v="349"/>
    <x v="131"/>
    <s v="PROD73"/>
    <s v="STORE13"/>
    <n v="4"/>
    <n v="922.69"/>
    <n v="0.16"/>
    <s v="Credit Card"/>
    <n v="3100.2384000000002"/>
    <n v="3100.2384000000002"/>
    <s v="Eric Wolfe"/>
    <x v="5"/>
    <x v="1"/>
    <x v="130"/>
    <s v="Louisiana"/>
    <s v="USA"/>
    <x v="0"/>
    <x v="78"/>
    <x v="0"/>
    <s v="Team Sports"/>
    <x v="78"/>
    <n v="107.06"/>
    <n v="359"/>
    <s v="Gardner, Humphrey and Contreras"/>
    <s v="East"/>
    <s v="Johnsonville"/>
    <s v="Flagship"/>
  </r>
  <r>
    <s v="SALE489"/>
    <x v="350"/>
    <x v="185"/>
    <s v="PROD36"/>
    <s v="STORE6"/>
    <n v="2"/>
    <n v="992.55"/>
    <n v="0.28000000000000003"/>
    <s v="Credit Card"/>
    <n v="1429.2719999999999"/>
    <n v="1429.2719999999999"/>
    <s v="Shannon Miller"/>
    <x v="15"/>
    <x v="0"/>
    <x v="184"/>
    <s v="Kentucky"/>
    <s v="USA"/>
    <x v="0"/>
    <x v="14"/>
    <x v="4"/>
    <s v="Tops"/>
    <x v="14"/>
    <n v="223.43"/>
    <n v="154"/>
    <s v="Benson-Elliott"/>
    <s v="East"/>
    <s v="Port Josephberg"/>
    <s v="Online"/>
  </r>
  <r>
    <s v="SALE490"/>
    <x v="160"/>
    <x v="306"/>
    <s v="PROD89"/>
    <s v="STORE18"/>
    <n v="1"/>
    <n v="170.43"/>
    <n v="0.03"/>
    <s v="Credit Card"/>
    <n v="165.31710000000001"/>
    <n v="165.31710000000001"/>
    <s v="Luke Parks"/>
    <x v="8"/>
    <x v="1"/>
    <x v="301"/>
    <s v="New Hampshire"/>
    <s v="USA"/>
    <x v="2"/>
    <x v="41"/>
    <x v="2"/>
    <s v="Makeup"/>
    <x v="41"/>
    <n v="183.04"/>
    <n v="457"/>
    <s v="Guerrero-Schmitt"/>
    <s v="East"/>
    <s v="East Stevechester"/>
    <s v="Flagship"/>
  </r>
  <r>
    <s v="SALE491"/>
    <x v="55"/>
    <x v="307"/>
    <s v="PROD72"/>
    <s v="STORE2"/>
    <n v="3"/>
    <n v="480.51"/>
    <n v="0.03"/>
    <s v="Credit Card"/>
    <n v="1398.2841000000001"/>
    <n v="1398.2841000000001"/>
    <s v="Robert Harris"/>
    <x v="21"/>
    <x v="0"/>
    <x v="302"/>
    <s v="Iowa"/>
    <s v="USA"/>
    <x v="1"/>
    <x v="18"/>
    <x v="0"/>
    <s v="Fitness"/>
    <x v="18"/>
    <n v="477.61"/>
    <n v="300"/>
    <s v="Black-Horn"/>
    <s v="South"/>
    <s v="North Nancyview"/>
    <s v="Outlet"/>
  </r>
  <r>
    <s v="SALE492"/>
    <x v="351"/>
    <x v="308"/>
    <s v="PROD49"/>
    <s v="STORE7"/>
    <n v="2"/>
    <n v="955.66"/>
    <n v="0.28999999999999998"/>
    <s v="COD"/>
    <n v="1357.0372"/>
    <n v="1357.0372"/>
    <s v="Maria Sanchez"/>
    <x v="28"/>
    <x v="0"/>
    <x v="303"/>
    <s v="North Dakota"/>
    <s v="USA"/>
    <x v="3"/>
    <x v="2"/>
    <x v="2"/>
    <s v="Fragrance"/>
    <x v="2"/>
    <n v="43.29"/>
    <n v="267"/>
    <s v="Martinez-Mullins"/>
    <s v="South"/>
    <s v="Williamsfurt"/>
    <s v="Online"/>
  </r>
  <r>
    <s v="SALE493"/>
    <x v="198"/>
    <x v="231"/>
    <s v="PROD72"/>
    <s v="STORE0"/>
    <n v="2"/>
    <n v="488.02"/>
    <n v="0.27"/>
    <s v="PayPal"/>
    <n v="712.50919999999996"/>
    <n v="712.50919999999996"/>
    <s v="Ashley Roberts"/>
    <x v="28"/>
    <x v="0"/>
    <x v="185"/>
    <s v="New Mexico"/>
    <s v="USA"/>
    <x v="0"/>
    <x v="18"/>
    <x v="0"/>
    <s v="Fitness"/>
    <x v="18"/>
    <n v="477.61"/>
    <n v="300"/>
    <s v="Rivera-Warner"/>
    <s v="East"/>
    <s v="Washingtonfurt"/>
    <s v="Flagship"/>
  </r>
  <r>
    <s v="SALE494"/>
    <x v="286"/>
    <x v="195"/>
    <s v="PROD18"/>
    <s v="STORE0"/>
    <n v="1"/>
    <n v="917.17"/>
    <n v="0.13"/>
    <s v="COD"/>
    <n v="797.93790000000001"/>
    <n v="797.9378999999999"/>
    <s v="William Hull"/>
    <x v="30"/>
    <x v="1"/>
    <x v="194"/>
    <s v="Michigan"/>
    <s v="USA"/>
    <x v="1"/>
    <x v="97"/>
    <x v="4"/>
    <s v="Bottoms"/>
    <x v="97"/>
    <n v="254.04"/>
    <n v="343"/>
    <s v="Rivera-Warner"/>
    <s v="East"/>
    <s v="Washingtonfurt"/>
    <s v="Flagship"/>
  </r>
  <r>
    <s v="SALE495"/>
    <x v="352"/>
    <x v="49"/>
    <s v="PROD8"/>
    <s v="STORE5"/>
    <n v="2"/>
    <n v="406.46"/>
    <n v="0.3"/>
    <s v="PayPal"/>
    <n v="569.04399999999998"/>
    <n v="569.04399999999998"/>
    <s v="Alex Mann Ii"/>
    <x v="3"/>
    <x v="0"/>
    <x v="49"/>
    <s v="Oklahoma"/>
    <s v="USA"/>
    <x v="3"/>
    <x v="67"/>
    <x v="1"/>
    <s v="Audio"/>
    <x v="67"/>
    <n v="439.07"/>
    <n v="142"/>
    <s v="Gray Ltd"/>
    <s v="North"/>
    <s v="New Michaelchester"/>
    <s v="Outlet"/>
  </r>
  <r>
    <s v="SALE496"/>
    <x v="353"/>
    <x v="309"/>
    <s v="PROD95"/>
    <s v="STORE0"/>
    <n v="2"/>
    <n v="264.39"/>
    <n v="0.11"/>
    <s v="COD"/>
    <n v="470.61419999999998"/>
    <n v="470.61419999999998"/>
    <s v="Christy Hill"/>
    <x v="24"/>
    <x v="1"/>
    <x v="304"/>
    <s v="New Jersey"/>
    <s v="USA"/>
    <x v="1"/>
    <x v="98"/>
    <x v="0"/>
    <s v="Accessories"/>
    <x v="98"/>
    <n v="60.65"/>
    <n v="75"/>
    <s v="Rivera-Warner"/>
    <s v="East"/>
    <s v="Washingtonfurt"/>
    <s v="Flagship"/>
  </r>
  <r>
    <s v="SALE497"/>
    <x v="190"/>
    <x v="226"/>
    <s v="PROD68"/>
    <s v="STORE16"/>
    <n v="1"/>
    <n v="414.97"/>
    <n v="0.22"/>
    <s v="PayPal"/>
    <n v="323.67660000000001"/>
    <n v="323.67660000000001"/>
    <s v="Todd Poole"/>
    <x v="31"/>
    <x v="1"/>
    <x v="225"/>
    <s v="Ohio"/>
    <s v="USA"/>
    <x v="3"/>
    <x v="88"/>
    <x v="3"/>
    <s v="Furniture"/>
    <x v="88"/>
    <n v="243.7"/>
    <n v="130"/>
    <s v="Frederick-Wright"/>
    <s v="West"/>
    <s v="New Jimmymouth"/>
    <s v="Flagship"/>
  </r>
  <r>
    <s v="SALE498"/>
    <x v="354"/>
    <x v="310"/>
    <s v="PROD25"/>
    <s v="STORE12"/>
    <n v="2"/>
    <n v="583.51"/>
    <n v="0.2"/>
    <s v="COD"/>
    <n v="933.61599999999999"/>
    <n v="933.61599999999999"/>
    <s v="Edward Rivera"/>
    <x v="39"/>
    <x v="1"/>
    <x v="305"/>
    <s v="South Carolina"/>
    <s v="USA"/>
    <x v="0"/>
    <x v="60"/>
    <x v="4"/>
    <s v="Accessories"/>
    <x v="60"/>
    <n v="174.02"/>
    <n v="268"/>
    <s v="Thomas, Bridges and Harris"/>
    <s v="North"/>
    <s v="Sabrinatown"/>
    <s v="Online"/>
  </r>
  <r>
    <s v="SALE499"/>
    <x v="355"/>
    <x v="311"/>
    <s v="PROD31"/>
    <s v="STORE17"/>
    <n v="1"/>
    <n v="659.27"/>
    <n v="0.15"/>
    <s v="PayPal"/>
    <n v="560.37950000000001"/>
    <n v="560.37950000000001"/>
    <s v="Brian Lopez"/>
    <x v="4"/>
    <x v="1"/>
    <x v="306"/>
    <s v="New York"/>
    <s v="USA"/>
    <x v="0"/>
    <x v="45"/>
    <x v="0"/>
    <s v="Team Sports"/>
    <x v="45"/>
    <n v="204.39"/>
    <n v="281"/>
    <s v="Holloway Ltd"/>
    <s v="North"/>
    <s v="Bensonhaven"/>
    <s v="Flagship"/>
  </r>
  <r>
    <s v="SALE500"/>
    <x v="356"/>
    <x v="312"/>
    <s v="PROD2"/>
    <s v="STORE4"/>
    <n v="4"/>
    <n v="106.66"/>
    <n v="0.2"/>
    <s v="COD"/>
    <n v="341.31200000000001"/>
    <n v="341.31200000000001"/>
    <s v="Gene Lee"/>
    <x v="7"/>
    <x v="1"/>
    <x v="307"/>
    <s v="Virginia"/>
    <s v="USA"/>
    <x v="1"/>
    <x v="95"/>
    <x v="4"/>
    <s v="Outerwear"/>
    <x v="95"/>
    <n v="254.04"/>
    <n v="352"/>
    <s v="Alexander Group"/>
    <s v="South"/>
    <s v="Port Sharon"/>
    <s v="Online"/>
  </r>
  <r>
    <s v="SALE501"/>
    <x v="136"/>
    <x v="300"/>
    <s v="PROD10"/>
    <s v="STORE5"/>
    <n v="4"/>
    <n v="168.55"/>
    <n v="0.15"/>
    <s v="PayPal"/>
    <n v="573.07000000000005"/>
    <n v="573.07000000000005"/>
    <s v="Joseph Jones"/>
    <x v="10"/>
    <x v="0"/>
    <x v="296"/>
    <s v="Illinois"/>
    <s v="USA"/>
    <x v="3"/>
    <x v="31"/>
    <x v="3"/>
    <s v="Kitchen"/>
    <x v="31"/>
    <n v="298.86"/>
    <n v="308"/>
    <s v="Gray Ltd"/>
    <s v="North"/>
    <s v="New Michaelchester"/>
    <s v="Outlet"/>
  </r>
  <r>
    <s v="SALE502"/>
    <x v="357"/>
    <x v="289"/>
    <s v="PROD44"/>
    <s v="STORE2"/>
    <n v="1"/>
    <n v="230.53"/>
    <n v="0.06"/>
    <s v="COD"/>
    <n v="216.69820000000001"/>
    <n v="216.69820000000001"/>
    <s v="Zachary Andrade"/>
    <x v="25"/>
    <x v="1"/>
    <x v="285"/>
    <s v="California"/>
    <s v="USA"/>
    <x v="1"/>
    <x v="38"/>
    <x v="0"/>
    <s v="Fitness"/>
    <x v="38"/>
    <n v="167.12"/>
    <n v="316"/>
    <s v="Black-Horn"/>
    <s v="South"/>
    <s v="North Nancyview"/>
    <s v="Outlet"/>
  </r>
  <r>
    <s v="SALE503"/>
    <x v="69"/>
    <x v="69"/>
    <s v="PROD54"/>
    <s v="STORE1"/>
    <n v="2"/>
    <n v="355.41"/>
    <n v="0.13"/>
    <s v="COD"/>
    <n v="618.41340000000002"/>
    <n v="618.41340000000002"/>
    <s v="Daniel Boyd"/>
    <x v="31"/>
    <x v="1"/>
    <x v="69"/>
    <s v="West Virginia"/>
    <s v="USA"/>
    <x v="3"/>
    <x v="59"/>
    <x v="0"/>
    <s v="Accessories"/>
    <x v="59"/>
    <n v="434.84"/>
    <n v="185"/>
    <s v="Martinez, Adkins and Johnson"/>
    <s v="North"/>
    <s v="Danielmouth"/>
    <s v="Flagship"/>
  </r>
  <r>
    <s v="SALE504"/>
    <x v="186"/>
    <x v="313"/>
    <s v="PROD47"/>
    <s v="STORE2"/>
    <n v="3"/>
    <n v="843.44"/>
    <n v="0.22"/>
    <s v="Credit Card"/>
    <n v="1973.6496"/>
    <n v="1973.6496000000002"/>
    <s v="Antonio Wade"/>
    <x v="32"/>
    <x v="1"/>
    <x v="308"/>
    <s v="Tennessee"/>
    <s v="USA"/>
    <x v="0"/>
    <x v="44"/>
    <x v="2"/>
    <s v="Makeup"/>
    <x v="44"/>
    <n v="254.04"/>
    <n v="431"/>
    <s v="Black-Horn"/>
    <s v="South"/>
    <s v="North Nancyview"/>
    <s v="Outlet"/>
  </r>
  <r>
    <s v="SALE505"/>
    <x v="358"/>
    <x v="300"/>
    <s v="PROD95"/>
    <s v="STORE1"/>
    <n v="1"/>
    <n v="301.60000000000002"/>
    <n v="0.27"/>
    <s v="Credit Card"/>
    <n v="220.16800000000001"/>
    <n v="220.16800000000001"/>
    <s v="Joseph Jones"/>
    <x v="10"/>
    <x v="0"/>
    <x v="296"/>
    <s v="Illinois"/>
    <s v="USA"/>
    <x v="3"/>
    <x v="98"/>
    <x v="0"/>
    <s v="Accessories"/>
    <x v="98"/>
    <n v="60.65"/>
    <n v="75"/>
    <s v="Martinez, Adkins and Johnson"/>
    <s v="North"/>
    <s v="Danielmouth"/>
    <s v="Flagship"/>
  </r>
  <r>
    <s v="SALE506"/>
    <x v="359"/>
    <x v="229"/>
    <s v="PROD89"/>
    <s v="STORE2"/>
    <n v="3"/>
    <n v="21.59"/>
    <n v="0.16"/>
    <s v="COD"/>
    <n v="54.406799999999997"/>
    <n v="54.406799999999997"/>
    <s v="William Martin"/>
    <x v="29"/>
    <x v="0"/>
    <x v="228"/>
    <s v="Connecticut"/>
    <s v="USA"/>
    <x v="1"/>
    <x v="41"/>
    <x v="2"/>
    <s v="Makeup"/>
    <x v="41"/>
    <n v="183.04"/>
    <n v="457"/>
    <s v="Black-Horn"/>
    <s v="South"/>
    <s v="North Nancyview"/>
    <s v="Outlet"/>
  </r>
  <r>
    <s v="SALE507"/>
    <x v="360"/>
    <x v="314"/>
    <s v="PROD13"/>
    <s v="STORE2"/>
    <n v="4"/>
    <n v="284.24"/>
    <n v="0.09"/>
    <s v="Credit Card"/>
    <n v="1034.6335999999999"/>
    <n v="1034.6336000000001"/>
    <s v="Blake Harrison"/>
    <x v="1"/>
    <x v="1"/>
    <x v="309"/>
    <s v="Washington"/>
    <s v="USA"/>
    <x v="1"/>
    <x v="26"/>
    <x v="1"/>
    <s v="Accessories"/>
    <x v="26"/>
    <n v="242.23"/>
    <n v="453"/>
    <s v="Black-Horn"/>
    <s v="South"/>
    <s v="North Nancyview"/>
    <s v="Outlet"/>
  </r>
  <r>
    <s v="SALE508"/>
    <x v="361"/>
    <x v="23"/>
    <s v="PROD5"/>
    <s v="STORE9"/>
    <n v="1"/>
    <n v="191.6"/>
    <n v="0.27"/>
    <s v="PayPal"/>
    <n v="139.86799999999999"/>
    <n v="139.86799999999999"/>
    <s v="Miranda King"/>
    <x v="11"/>
    <x v="1"/>
    <x v="23"/>
    <s v="New York"/>
    <s v="USA"/>
    <x v="1"/>
    <x v="23"/>
    <x v="4"/>
    <s v="Accessories"/>
    <x v="23"/>
    <n v="261"/>
    <n v="59"/>
    <s v="Moore, Padilla and Butler"/>
    <s v="South"/>
    <s v="East Johnstad"/>
    <s v="Flagship"/>
  </r>
  <r>
    <s v="SALE509"/>
    <x v="362"/>
    <x v="315"/>
    <s v="PROD78"/>
    <s v="STORE12"/>
    <n v="2"/>
    <n v="616.97"/>
    <n v="0.22"/>
    <s v="Credit Card"/>
    <n v="962.47320000000002"/>
    <n v="962.47320000000002"/>
    <s v="Kevin Larson"/>
    <x v="37"/>
    <x v="0"/>
    <x v="310"/>
    <s v="Oregon"/>
    <s v="USA"/>
    <x v="1"/>
    <x v="36"/>
    <x v="3"/>
    <s v="Decor"/>
    <x v="36"/>
    <n v="325.26"/>
    <n v="400"/>
    <s v="Thomas, Bridges and Harris"/>
    <s v="North"/>
    <s v="Sabrinatown"/>
    <s v="Online"/>
  </r>
  <r>
    <s v="SALE510"/>
    <x v="93"/>
    <x v="64"/>
    <s v="PROD28"/>
    <s v="STORE10"/>
    <n v="3"/>
    <n v="125.68"/>
    <n v="0.26"/>
    <s v="COD"/>
    <n v="279.00959999999998"/>
    <n v="279.00959999999998"/>
    <s v="Daniel Contreras"/>
    <x v="32"/>
    <x v="1"/>
    <x v="64"/>
    <s v="Florida"/>
    <s v="USA"/>
    <x v="1"/>
    <x v="77"/>
    <x v="0"/>
    <s v="Accessories"/>
    <x v="77"/>
    <n v="38.76"/>
    <n v="137"/>
    <s v="Hill, Wagner and Ballard"/>
    <s v="East"/>
    <s v="East Davidville"/>
    <s v="Online"/>
  </r>
  <r>
    <s v="SALE511"/>
    <x v="197"/>
    <x v="316"/>
    <s v="PROD43"/>
    <s v="STORE4"/>
    <n v="3"/>
    <n v="307.48"/>
    <n v="0.24"/>
    <s v="Credit Card"/>
    <n v="701.05439999999999"/>
    <n v="701.05439999999999"/>
    <s v="Michael Greene"/>
    <x v="38"/>
    <x v="1"/>
    <x v="311"/>
    <s v="Wisconsin"/>
    <s v="USA"/>
    <x v="2"/>
    <x v="19"/>
    <x v="1"/>
    <s v="Computer"/>
    <x v="19"/>
    <n v="253.33"/>
    <n v="266"/>
    <s v="Alexander Group"/>
    <s v="South"/>
    <s v="Port Sharon"/>
    <s v="Online"/>
  </r>
  <r>
    <s v="SALE512"/>
    <x v="123"/>
    <x v="83"/>
    <s v="PROD2"/>
    <s v="STORE19"/>
    <n v="1"/>
    <n v="505.23"/>
    <n v="0.11"/>
    <s v="Credit Card"/>
    <n v="449.65469999999999"/>
    <n v="449.65469999999999"/>
    <s v="Tracy Stephens"/>
    <x v="41"/>
    <x v="0"/>
    <x v="83"/>
    <s v="Maine"/>
    <s v="USA"/>
    <x v="1"/>
    <x v="95"/>
    <x v="4"/>
    <s v="Outerwear"/>
    <x v="95"/>
    <n v="254.04"/>
    <n v="352"/>
    <s v="Mann-Austin"/>
    <s v="East"/>
    <s v="Vasquezborough"/>
    <s v="Online"/>
  </r>
  <r>
    <s v="SALE513"/>
    <x v="226"/>
    <x v="317"/>
    <s v="PROD45"/>
    <s v="STORE16"/>
    <n v="1"/>
    <n v="853.12"/>
    <n v="0.19"/>
    <s v="COD"/>
    <n v="691.02719999999999"/>
    <n v="691.02719999999999"/>
    <s v="Brandon Mcbride"/>
    <x v="1"/>
    <x v="1"/>
    <x v="312"/>
    <s v="Alaska"/>
    <s v="USA"/>
    <x v="1"/>
    <x v="49"/>
    <x v="0"/>
    <s v="Team Sports"/>
    <x v="49"/>
    <n v="318.91000000000003"/>
    <n v="114"/>
    <s v="Frederick-Wright"/>
    <s v="West"/>
    <s v="New Jimmymouth"/>
    <s v="Flagship"/>
  </r>
  <r>
    <s v="SALE514"/>
    <x v="86"/>
    <x v="298"/>
    <s v="PROD0"/>
    <s v="STORE7"/>
    <n v="4"/>
    <n v="191.65"/>
    <n v="0.19"/>
    <s v="PayPal"/>
    <n v="620.94600000000003"/>
    <n v="620.94600000000003"/>
    <s v="Jessica Mitchell"/>
    <x v="16"/>
    <x v="1"/>
    <x v="294"/>
    <s v="South Dakota"/>
    <s v="USA"/>
    <x v="2"/>
    <x v="90"/>
    <x v="1"/>
    <s v="Computer"/>
    <x v="90"/>
    <n v="112.42"/>
    <n v="416"/>
    <s v="Martinez-Mullins"/>
    <s v="South"/>
    <s v="Williamsfurt"/>
    <s v="Online"/>
  </r>
  <r>
    <s v="SALE515"/>
    <x v="363"/>
    <x v="318"/>
    <s v="PROD47"/>
    <s v="STORE3"/>
    <n v="1"/>
    <n v="169.69"/>
    <n v="0.22"/>
    <s v="Credit Card"/>
    <n v="132.35820000000001"/>
    <n v="132.35820000000001"/>
    <s v="John Lawson"/>
    <x v="7"/>
    <x v="1"/>
    <x v="313"/>
    <s v="North Carolina"/>
    <s v="USA"/>
    <x v="1"/>
    <x v="44"/>
    <x v="2"/>
    <s v="Makeup"/>
    <x v="44"/>
    <n v="254.04"/>
    <n v="431"/>
    <s v="Johnson-Wright"/>
    <s v="North"/>
    <s v="Hoodberg"/>
    <s v="Outlet"/>
  </r>
  <r>
    <s v="SALE516"/>
    <x v="364"/>
    <x v="143"/>
    <s v="PROD62"/>
    <s v="STORE14"/>
    <n v="1"/>
    <n v="145.43"/>
    <n v="0.08"/>
    <s v="Credit Card"/>
    <n v="133.79560000000001"/>
    <n v="133.79560000000001"/>
    <s v="Michelle Rogers"/>
    <x v="44"/>
    <x v="0"/>
    <x v="142"/>
    <s v="Hawaii"/>
    <s v="USA"/>
    <x v="1"/>
    <x v="85"/>
    <x v="1"/>
    <s v="Computer"/>
    <x v="85"/>
    <n v="86.42"/>
    <n v="222"/>
    <s v="Mcdonald Inc"/>
    <s v="South"/>
    <s v="Christopherland"/>
    <s v="Outlet"/>
  </r>
  <r>
    <s v="SALE517"/>
    <x v="56"/>
    <x v="42"/>
    <s v="PROD93"/>
    <s v="STORE12"/>
    <n v="4"/>
    <n v="828.35"/>
    <n v="0.17"/>
    <s v="Credit Card"/>
    <n v="2750.1219999999998"/>
    <n v="2750.1220000000003"/>
    <s v="Christy Hoffman"/>
    <x v="33"/>
    <x v="1"/>
    <x v="42"/>
    <s v="Indiana"/>
    <s v="USA"/>
    <x v="1"/>
    <x v="47"/>
    <x v="1"/>
    <s v="Computer"/>
    <x v="47"/>
    <n v="377.52"/>
    <n v="485"/>
    <s v="Thomas, Bridges and Harris"/>
    <s v="North"/>
    <s v="Sabrinatown"/>
    <s v="Online"/>
  </r>
  <r>
    <s v="SALE518"/>
    <x v="118"/>
    <x v="319"/>
    <s v="PROD95"/>
    <s v="STORE7"/>
    <n v="3"/>
    <n v="268.76"/>
    <n v="0.01"/>
    <s v="PayPal"/>
    <n v="798.21720000000005"/>
    <n v="798.21719999999993"/>
    <s v="Joshua Smith Dvm"/>
    <x v="8"/>
    <x v="0"/>
    <x v="314"/>
    <s v="Alaska"/>
    <s v="USA"/>
    <x v="0"/>
    <x v="98"/>
    <x v="0"/>
    <s v="Accessories"/>
    <x v="98"/>
    <n v="60.65"/>
    <n v="75"/>
    <s v="Martinez-Mullins"/>
    <s v="South"/>
    <s v="Williamsfurt"/>
    <s v="Online"/>
  </r>
  <r>
    <s v="SALE519"/>
    <x v="123"/>
    <x v="320"/>
    <s v="PROD88"/>
    <s v="STORE0"/>
    <n v="4"/>
    <n v="370.09"/>
    <n v="0.22"/>
    <s v="COD"/>
    <n v="1154.6808000000001"/>
    <n v="1154.6807999999999"/>
    <s v="Michelle Gonzalez"/>
    <x v="30"/>
    <x v="0"/>
    <x v="315"/>
    <s v="West Virginia"/>
    <s v="USA"/>
    <x v="2"/>
    <x v="12"/>
    <x v="0"/>
    <s v="Accessories"/>
    <x v="12"/>
    <n v="131.24"/>
    <n v="232"/>
    <s v="Rivera-Warner"/>
    <s v="East"/>
    <s v="Washingtonfurt"/>
    <s v="Flagship"/>
  </r>
  <r>
    <s v="SALE520"/>
    <x v="365"/>
    <x v="73"/>
    <s v="PROD78"/>
    <s v="STORE6"/>
    <n v="3"/>
    <n v="679.22"/>
    <n v="0.11"/>
    <s v="PayPal"/>
    <n v="1813.5174"/>
    <n v="1813.5174000000002"/>
    <s v="Dr. Ashley Yates Md"/>
    <x v="39"/>
    <x v="0"/>
    <x v="73"/>
    <s v="Wisconsin"/>
    <s v="USA"/>
    <x v="3"/>
    <x v="36"/>
    <x v="3"/>
    <s v="Decor"/>
    <x v="36"/>
    <n v="325.26"/>
    <n v="400"/>
    <s v="Benson-Elliott"/>
    <s v="East"/>
    <s v="Port Josephberg"/>
    <s v="Online"/>
  </r>
  <r>
    <s v="SALE521"/>
    <x v="138"/>
    <x v="141"/>
    <s v="PROD73"/>
    <s v="STORE0"/>
    <n v="3"/>
    <n v="780.69"/>
    <n v="0.1"/>
    <s v="COD"/>
    <n v="2107.8629999999998"/>
    <n v="2107.8630000000003"/>
    <s v="James Orozco"/>
    <x v="13"/>
    <x v="1"/>
    <x v="140"/>
    <s v="Maine"/>
    <s v="USA"/>
    <x v="0"/>
    <x v="78"/>
    <x v="0"/>
    <s v="Team Sports"/>
    <x v="78"/>
    <n v="107.06"/>
    <n v="359"/>
    <s v="Rivera-Warner"/>
    <s v="East"/>
    <s v="Washingtonfurt"/>
    <s v="Flagship"/>
  </r>
  <r>
    <s v="SALE522"/>
    <x v="366"/>
    <x v="321"/>
    <s v="PROD42"/>
    <s v="STORE2"/>
    <n v="2"/>
    <n v="42.97"/>
    <n v="0.18"/>
    <s v="PayPal"/>
    <n v="70.470799999999997"/>
    <n v="70.470799999999997"/>
    <s v="Carol Bishop"/>
    <x v="24"/>
    <x v="1"/>
    <x v="316"/>
    <s v="Oregon"/>
    <s v="USA"/>
    <x v="2"/>
    <x v="63"/>
    <x v="1"/>
    <s v="Accessories"/>
    <x v="63"/>
    <n v="450.71"/>
    <n v="389"/>
    <s v="Black-Horn"/>
    <s v="South"/>
    <s v="North Nancyview"/>
    <s v="Outlet"/>
  </r>
  <r>
    <s v="SALE523"/>
    <x v="236"/>
    <x v="322"/>
    <s v="PROD82"/>
    <s v="STORE0"/>
    <n v="4"/>
    <n v="854.37"/>
    <n v="7.0000000000000007E-2"/>
    <s v="PayPal"/>
    <n v="3178.2564000000002"/>
    <n v="3178.2564000000002"/>
    <s v="Tommy Roberts"/>
    <x v="15"/>
    <x v="0"/>
    <x v="317"/>
    <s v="South Dakota"/>
    <s v="USA"/>
    <x v="2"/>
    <x v="74"/>
    <x v="0"/>
    <s v="Fitness"/>
    <x v="74"/>
    <n v="152.91999999999999"/>
    <n v="281"/>
    <s v="Rivera-Warner"/>
    <s v="East"/>
    <s v="Washingtonfurt"/>
    <s v="Flagship"/>
  </r>
  <r>
    <s v="SALE524"/>
    <x v="367"/>
    <x v="323"/>
    <s v="PROD24"/>
    <s v="STORE16"/>
    <n v="2"/>
    <n v="409.52"/>
    <n v="0.06"/>
    <s v="COD"/>
    <n v="769.89760000000001"/>
    <n v="769.89760000000001"/>
    <s v="Diane Watson"/>
    <x v="20"/>
    <x v="1"/>
    <x v="318"/>
    <s v="Texas"/>
    <s v="USA"/>
    <x v="1"/>
    <x v="10"/>
    <x v="0"/>
    <s v="Outdoor"/>
    <x v="10"/>
    <n v="166.06"/>
    <n v="340"/>
    <s v="Frederick-Wright"/>
    <s v="West"/>
    <s v="New Jimmymouth"/>
    <s v="Flagship"/>
  </r>
  <r>
    <s v="SALE525"/>
    <x v="368"/>
    <x v="112"/>
    <s v="PROD74"/>
    <s v="STORE10"/>
    <n v="2"/>
    <n v="407.46"/>
    <n v="0.21"/>
    <s v="Credit Card"/>
    <n v="643.78679999999997"/>
    <n v="643.78679999999997"/>
    <s v="Daniel Rivas"/>
    <x v="27"/>
    <x v="1"/>
    <x v="111"/>
    <s v="Georgia"/>
    <s v="USA"/>
    <x v="2"/>
    <x v="1"/>
    <x v="1"/>
    <s v="Audio"/>
    <x v="1"/>
    <n v="403.71"/>
    <n v="159"/>
    <s v="Hill, Wagner and Ballard"/>
    <s v="East"/>
    <s v="East Davidville"/>
    <s v="Online"/>
  </r>
  <r>
    <s v="SALE526"/>
    <x v="241"/>
    <x v="324"/>
    <s v="PROD4"/>
    <s v="STORE8"/>
    <n v="1"/>
    <n v="728.84"/>
    <n v="0.28000000000000003"/>
    <s v="PayPal"/>
    <n v="524.76480000000004"/>
    <n v="524.76480000000004"/>
    <s v="Casey Flores"/>
    <x v="38"/>
    <x v="1"/>
    <x v="159"/>
    <s v="Utah"/>
    <s v="USA"/>
    <x v="0"/>
    <x v="83"/>
    <x v="4"/>
    <s v="Bottoms"/>
    <x v="83"/>
    <n v="306.45999999999998"/>
    <n v="487"/>
    <s v="Bean, Jones and Park"/>
    <s v="West"/>
    <s v="Thompsonborough"/>
    <s v="Online"/>
  </r>
  <r>
    <s v="SALE527"/>
    <x v="369"/>
    <x v="32"/>
    <s v="PROD78"/>
    <s v="STORE6"/>
    <n v="4"/>
    <n v="467.24"/>
    <n v="0.08"/>
    <s v="PayPal"/>
    <n v="1719.4431999999999"/>
    <n v="1719.4431999999999"/>
    <s v="April Phillips"/>
    <x v="17"/>
    <x v="1"/>
    <x v="32"/>
    <s v="Hawaii"/>
    <s v="USA"/>
    <x v="1"/>
    <x v="36"/>
    <x v="3"/>
    <s v="Decor"/>
    <x v="36"/>
    <n v="325.26"/>
    <n v="400"/>
    <s v="Benson-Elliott"/>
    <s v="East"/>
    <s v="Port Josephberg"/>
    <s v="Online"/>
  </r>
  <r>
    <s v="SALE528"/>
    <x v="370"/>
    <x v="325"/>
    <s v="PROD10"/>
    <s v="STORE11"/>
    <n v="1"/>
    <n v="57.94"/>
    <n v="0.13"/>
    <s v="PayPal"/>
    <n v="50.407800000000002"/>
    <n v="50.407799999999995"/>
    <s v="Robert Jackson"/>
    <x v="40"/>
    <x v="1"/>
    <x v="319"/>
    <s v="Tennessee"/>
    <s v="USA"/>
    <x v="1"/>
    <x v="31"/>
    <x v="3"/>
    <s v="Kitchen"/>
    <x v="31"/>
    <n v="298.86"/>
    <n v="308"/>
    <s v="Aguirre-Keller"/>
    <s v="South"/>
    <s v="Lake Michael"/>
    <s v="Online"/>
  </r>
  <r>
    <s v="SALE529"/>
    <x v="214"/>
    <x v="33"/>
    <s v="PROD49"/>
    <s v="STORE17"/>
    <n v="1"/>
    <n v="540.1"/>
    <n v="0.22"/>
    <s v="Credit Card"/>
    <n v="421.27800000000002"/>
    <n v="421.27800000000002"/>
    <s v="Evelyn Brown"/>
    <x v="27"/>
    <x v="0"/>
    <x v="33"/>
    <s v="New Mexico"/>
    <s v="USA"/>
    <x v="0"/>
    <x v="2"/>
    <x v="2"/>
    <s v="Fragrance"/>
    <x v="2"/>
    <n v="43.29"/>
    <n v="267"/>
    <s v="Holloway Ltd"/>
    <s v="North"/>
    <s v="Bensonhaven"/>
    <s v="Flagship"/>
  </r>
  <r>
    <s v="SALE530"/>
    <x v="25"/>
    <x v="259"/>
    <s v="PROD8"/>
    <s v="STORE19"/>
    <n v="4"/>
    <n v="816.28"/>
    <n v="0.15"/>
    <s v="COD"/>
    <n v="2775.3519999999999"/>
    <n v="2775.3519999999999"/>
    <s v="Katherine Young"/>
    <x v="31"/>
    <x v="0"/>
    <x v="257"/>
    <s v="Vermont"/>
    <s v="USA"/>
    <x v="0"/>
    <x v="67"/>
    <x v="1"/>
    <s v="Audio"/>
    <x v="67"/>
    <n v="439.07"/>
    <n v="142"/>
    <s v="Mann-Austin"/>
    <s v="East"/>
    <s v="Vasquezborough"/>
    <s v="Online"/>
  </r>
  <r>
    <s v="SALE531"/>
    <x v="371"/>
    <x v="118"/>
    <s v="PROD42"/>
    <s v="STORE8"/>
    <n v="4"/>
    <n v="727.49"/>
    <n v="0.11"/>
    <s v="Credit Card"/>
    <n v="2589.8643999999999"/>
    <n v="2589.8643999999999"/>
    <s v="Michelle Myers"/>
    <x v="19"/>
    <x v="1"/>
    <x v="117"/>
    <s v="South Carolina"/>
    <s v="USA"/>
    <x v="3"/>
    <x v="63"/>
    <x v="1"/>
    <s v="Accessories"/>
    <x v="63"/>
    <n v="450.71"/>
    <n v="389"/>
    <s v="Bean, Jones and Park"/>
    <s v="West"/>
    <s v="Thompsonborough"/>
    <s v="Online"/>
  </r>
  <r>
    <s v="SALE532"/>
    <x v="21"/>
    <x v="120"/>
    <s v="PROD86"/>
    <s v="STORE13"/>
    <n v="4"/>
    <n v="817.92"/>
    <n v="0.21"/>
    <s v="Credit Card"/>
    <n v="2584.6271999999999"/>
    <n v="2584.6271999999999"/>
    <s v="Amy Wilson"/>
    <x v="40"/>
    <x v="1"/>
    <x v="119"/>
    <s v="Indiana"/>
    <s v="USA"/>
    <x v="1"/>
    <x v="56"/>
    <x v="3"/>
    <s v="Kitchen"/>
    <x v="56"/>
    <n v="176.07"/>
    <n v="82"/>
    <s v="Gardner, Humphrey and Contreras"/>
    <s v="East"/>
    <s v="Johnsonville"/>
    <s v="Flagship"/>
  </r>
  <r>
    <s v="SALE533"/>
    <x v="372"/>
    <x v="88"/>
    <s v="PROD38"/>
    <s v="STORE7"/>
    <n v="2"/>
    <n v="358.45"/>
    <n v="7.0000000000000007E-2"/>
    <s v="COD"/>
    <n v="666.71699999999998"/>
    <n v="666.71699999999998"/>
    <s v="Andrew Smith"/>
    <x v="8"/>
    <x v="0"/>
    <x v="88"/>
    <s v="Wisconsin"/>
    <s v="USA"/>
    <x v="3"/>
    <x v="48"/>
    <x v="0"/>
    <s v="Outdoor"/>
    <x v="48"/>
    <n v="135.61000000000001"/>
    <n v="394"/>
    <s v="Martinez-Mullins"/>
    <s v="South"/>
    <s v="Williamsfurt"/>
    <s v="Online"/>
  </r>
  <r>
    <s v="SALE534"/>
    <x v="373"/>
    <x v="114"/>
    <s v="PROD87"/>
    <s v="STORE9"/>
    <n v="1"/>
    <n v="972.06"/>
    <n v="0.3"/>
    <s v="COD"/>
    <n v="680.44200000000001"/>
    <n v="680.44200000000001"/>
    <s v="Mary Boyd"/>
    <x v="18"/>
    <x v="1"/>
    <x v="113"/>
    <s v="Michigan"/>
    <s v="USA"/>
    <x v="3"/>
    <x v="72"/>
    <x v="3"/>
    <s v="Lighting"/>
    <x v="72"/>
    <n v="371.38"/>
    <n v="220"/>
    <s v="Moore, Padilla and Butler"/>
    <s v="South"/>
    <s v="East Johnstad"/>
    <s v="Flagship"/>
  </r>
  <r>
    <s v="SALE535"/>
    <x v="374"/>
    <x v="326"/>
    <s v="PROD16"/>
    <s v="STORE0"/>
    <n v="1"/>
    <n v="791.36"/>
    <n v="0.06"/>
    <s v="PayPal"/>
    <n v="743.87840000000006"/>
    <n v="743.87840000000006"/>
    <s v="Mike Jennings"/>
    <x v="36"/>
    <x v="1"/>
    <x v="320"/>
    <s v="Arizona"/>
    <s v="USA"/>
    <x v="0"/>
    <x v="30"/>
    <x v="2"/>
    <s v="Grooming"/>
    <x v="30"/>
    <n v="337.42"/>
    <n v="256"/>
    <s v="Rivera-Warner"/>
    <s v="East"/>
    <s v="Washingtonfurt"/>
    <s v="Flagship"/>
  </r>
  <r>
    <s v="SALE536"/>
    <x v="375"/>
    <x v="130"/>
    <s v="PROD64"/>
    <s v="STORE5"/>
    <n v="4"/>
    <n v="839.65"/>
    <n v="0.26"/>
    <s v="COD"/>
    <n v="2485.364"/>
    <n v="2485.364"/>
    <s v="Elizabeth Johnson"/>
    <x v="20"/>
    <x v="1"/>
    <x v="129"/>
    <s v="Washington"/>
    <s v="USA"/>
    <x v="2"/>
    <x v="91"/>
    <x v="2"/>
    <s v="Makeup"/>
    <x v="91"/>
    <n v="299.11"/>
    <n v="118"/>
    <s v="Gray Ltd"/>
    <s v="North"/>
    <s v="New Michaelchester"/>
    <s v="Outlet"/>
  </r>
  <r>
    <s v="SALE537"/>
    <x v="376"/>
    <x v="57"/>
    <s v="PROD72"/>
    <s v="STORE2"/>
    <n v="2"/>
    <n v="245.52"/>
    <n v="0.11"/>
    <s v="COD"/>
    <n v="437.0256"/>
    <n v="437.0256"/>
    <s v="Damon Perez"/>
    <x v="10"/>
    <x v="0"/>
    <x v="57"/>
    <s v="Ohio"/>
    <s v="USA"/>
    <x v="0"/>
    <x v="18"/>
    <x v="0"/>
    <s v="Fitness"/>
    <x v="18"/>
    <n v="477.61"/>
    <n v="300"/>
    <s v="Black-Horn"/>
    <s v="South"/>
    <s v="North Nancyview"/>
    <s v="Outlet"/>
  </r>
  <r>
    <s v="SALE538"/>
    <x v="377"/>
    <x v="327"/>
    <s v="PROD82"/>
    <s v="STORE8"/>
    <n v="3"/>
    <n v="787.91"/>
    <n v="0.06"/>
    <s v="PayPal"/>
    <n v="2221.9061999999999"/>
    <n v="2221.9061999999999"/>
    <s v="Timothy Valenzuela"/>
    <x v="20"/>
    <x v="0"/>
    <x v="321"/>
    <s v="Missouri"/>
    <s v="USA"/>
    <x v="1"/>
    <x v="74"/>
    <x v="0"/>
    <s v="Fitness"/>
    <x v="74"/>
    <n v="152.91999999999999"/>
    <n v="281"/>
    <s v="Bean, Jones and Park"/>
    <s v="West"/>
    <s v="Thompsonborough"/>
    <s v="Online"/>
  </r>
  <r>
    <s v="SALE539"/>
    <x v="271"/>
    <x v="286"/>
    <s v="PROD75"/>
    <s v="STORE4"/>
    <n v="2"/>
    <n v="709.17"/>
    <n v="0.22"/>
    <s v="Credit Card"/>
    <n v="1106.3052"/>
    <n v="1106.3052"/>
    <s v="Sharon Brown"/>
    <x v="13"/>
    <x v="1"/>
    <x v="30"/>
    <s v="Michigan"/>
    <s v="USA"/>
    <x v="0"/>
    <x v="28"/>
    <x v="4"/>
    <s v="Footwear"/>
    <x v="28"/>
    <n v="158.13999999999999"/>
    <n v="82"/>
    <s v="Alexander Group"/>
    <s v="South"/>
    <s v="Port Sharon"/>
    <s v="Online"/>
  </r>
  <r>
    <s v="SALE540"/>
    <x v="378"/>
    <x v="328"/>
    <s v="PROD91"/>
    <s v="STORE7"/>
    <n v="2"/>
    <n v="533.91999999999996"/>
    <n v="0.13"/>
    <s v="Credit Card"/>
    <n v="929.02080000000001"/>
    <n v="929.02079999999989"/>
    <s v="Jon Ortiz"/>
    <x v="4"/>
    <x v="1"/>
    <x v="322"/>
    <s v="Delaware"/>
    <s v="USA"/>
    <x v="3"/>
    <x v="52"/>
    <x v="4"/>
    <s v="Footwear"/>
    <x v="52"/>
    <n v="438.25"/>
    <n v="496"/>
    <s v="Martinez-Mullins"/>
    <s v="South"/>
    <s v="Williamsfurt"/>
    <s v="Online"/>
  </r>
  <r>
    <s v="SALE541"/>
    <x v="379"/>
    <x v="36"/>
    <s v="PROD42"/>
    <s v="STORE0"/>
    <n v="1"/>
    <n v="878.84"/>
    <n v="0.28000000000000003"/>
    <s v="COD"/>
    <n v="632.76480000000004"/>
    <n v="632.76480000000004"/>
    <s v="Darrell Miller"/>
    <x v="30"/>
    <x v="1"/>
    <x v="36"/>
    <s v="Florida"/>
    <s v="USA"/>
    <x v="1"/>
    <x v="63"/>
    <x v="1"/>
    <s v="Accessories"/>
    <x v="63"/>
    <n v="450.71"/>
    <n v="389"/>
    <s v="Rivera-Warner"/>
    <s v="East"/>
    <s v="Washingtonfurt"/>
    <s v="Flagship"/>
  </r>
  <r>
    <s v="SALE542"/>
    <x v="380"/>
    <x v="329"/>
    <s v="PROD44"/>
    <s v="STORE16"/>
    <n v="1"/>
    <n v="442.36"/>
    <n v="0.14000000000000001"/>
    <s v="Credit Card"/>
    <n v="380.42959999999999"/>
    <n v="380.42959999999999"/>
    <s v="Tiffany Herrera"/>
    <x v="38"/>
    <x v="0"/>
    <x v="323"/>
    <s v="Virginia"/>
    <s v="USA"/>
    <x v="1"/>
    <x v="38"/>
    <x v="0"/>
    <s v="Fitness"/>
    <x v="38"/>
    <n v="167.12"/>
    <n v="316"/>
    <s v="Frederick-Wright"/>
    <s v="West"/>
    <s v="New Jimmymouth"/>
    <s v="Flagship"/>
  </r>
  <r>
    <s v="SALE543"/>
    <x v="294"/>
    <x v="203"/>
    <s v="PROD35"/>
    <s v="STORE6"/>
    <n v="1"/>
    <n v="763.34"/>
    <n v="0.11"/>
    <s v="COD"/>
    <n v="679.37260000000003"/>
    <n v="679.37260000000003"/>
    <s v="Teresa Johnson"/>
    <x v="41"/>
    <x v="1"/>
    <x v="202"/>
    <s v="Georgia"/>
    <s v="USA"/>
    <x v="0"/>
    <x v="68"/>
    <x v="3"/>
    <s v="Lighting"/>
    <x v="68"/>
    <n v="382.22"/>
    <n v="329"/>
    <s v="Benson-Elliott"/>
    <s v="East"/>
    <s v="Port Josephberg"/>
    <s v="Online"/>
  </r>
  <r>
    <s v="SALE544"/>
    <x v="253"/>
    <x v="305"/>
    <s v="PROD59"/>
    <s v="STORE18"/>
    <n v="3"/>
    <n v="178.22"/>
    <n v="0.15"/>
    <s v="COD"/>
    <n v="454.46100000000001"/>
    <n v="454.46099999999996"/>
    <s v="Patricia Gardner"/>
    <x v="18"/>
    <x v="1"/>
    <x v="300"/>
    <s v="Michigan"/>
    <s v="USA"/>
    <x v="2"/>
    <x v="4"/>
    <x v="2"/>
    <s v="Haircare"/>
    <x v="4"/>
    <n v="17.309999999999999"/>
    <n v="399"/>
    <s v="Guerrero-Schmitt"/>
    <s v="East"/>
    <s v="East Stevechester"/>
    <s v="Flagship"/>
  </r>
  <r>
    <s v="SALE545"/>
    <x v="65"/>
    <x v="202"/>
    <s v="PROD26"/>
    <s v="STORE1"/>
    <n v="4"/>
    <n v="90.32"/>
    <n v="0.08"/>
    <s v="PayPal"/>
    <n v="332.37759999999997"/>
    <n v="332.37759999999997"/>
    <s v="Steven Stein"/>
    <x v="10"/>
    <x v="0"/>
    <x v="201"/>
    <s v="Connecticut"/>
    <s v="USA"/>
    <x v="3"/>
    <x v="33"/>
    <x v="1"/>
    <s v="Audio"/>
    <x v="33"/>
    <n v="322.41000000000003"/>
    <n v="213"/>
    <s v="Martinez, Adkins and Johnson"/>
    <s v="North"/>
    <s v="Danielmouth"/>
    <s v="Flagship"/>
  </r>
  <r>
    <s v="SALE546"/>
    <x v="379"/>
    <x v="74"/>
    <s v="PROD10"/>
    <s v="STORE6"/>
    <n v="3"/>
    <n v="370.93"/>
    <n v="0"/>
    <s v="Credit Card"/>
    <n v="1112.79"/>
    <n v="1112.79"/>
    <s v="Frank Stewart"/>
    <x v="40"/>
    <x v="1"/>
    <x v="74"/>
    <s v="Delaware"/>
    <s v="USA"/>
    <x v="3"/>
    <x v="31"/>
    <x v="3"/>
    <s v="Kitchen"/>
    <x v="31"/>
    <n v="298.86"/>
    <n v="308"/>
    <s v="Benson-Elliott"/>
    <s v="East"/>
    <s v="Port Josephberg"/>
    <s v="Online"/>
  </r>
  <r>
    <s v="SALE547"/>
    <x v="374"/>
    <x v="330"/>
    <s v="PROD23"/>
    <s v="STORE15"/>
    <n v="1"/>
    <n v="352.43"/>
    <n v="0.14000000000000001"/>
    <s v="PayPal"/>
    <n v="303.08980000000003"/>
    <n v="303.08980000000003"/>
    <s v="Michelle Garcia Dds"/>
    <x v="0"/>
    <x v="1"/>
    <x v="324"/>
    <s v="Ohio"/>
    <s v="USA"/>
    <x v="1"/>
    <x v="34"/>
    <x v="4"/>
    <s v="Tops"/>
    <x v="34"/>
    <n v="254.04"/>
    <n v="360"/>
    <s v="Shelton PLC"/>
    <s v="North"/>
    <s v="East Jenniferstad"/>
    <s v="Flagship"/>
  </r>
  <r>
    <s v="SALE548"/>
    <x v="381"/>
    <x v="331"/>
    <s v="PROD12"/>
    <s v="STORE15"/>
    <n v="2"/>
    <n v="562.97"/>
    <n v="0.2"/>
    <s v="Credit Card"/>
    <n v="900.75199999999995"/>
    <n v="900.75200000000007"/>
    <s v="Erin Hopkins"/>
    <x v="43"/>
    <x v="0"/>
    <x v="325"/>
    <s v="Iowa"/>
    <s v="USA"/>
    <x v="2"/>
    <x v="21"/>
    <x v="2"/>
    <s v="Haircare"/>
    <x v="21"/>
    <n v="115.82"/>
    <n v="460"/>
    <s v="Shelton PLC"/>
    <s v="North"/>
    <s v="East Jenniferstad"/>
    <s v="Flagship"/>
  </r>
  <r>
    <s v="SALE549"/>
    <x v="382"/>
    <x v="332"/>
    <s v="PROD55"/>
    <s v="STORE7"/>
    <n v="1"/>
    <n v="522.85"/>
    <n v="0.12"/>
    <s v="PayPal"/>
    <n v="460.108"/>
    <n v="460.108"/>
    <s v="Paul Zamora"/>
    <x v="30"/>
    <x v="0"/>
    <x v="326"/>
    <s v="North Dakota"/>
    <s v="USA"/>
    <x v="1"/>
    <x v="76"/>
    <x v="3"/>
    <s v="Decor"/>
    <x v="76"/>
    <n v="81.75"/>
    <n v="273"/>
    <s v="Martinez-Mullins"/>
    <s v="South"/>
    <s v="Williamsfurt"/>
    <s v="Online"/>
  </r>
  <r>
    <s v="SALE550"/>
    <x v="103"/>
    <x v="116"/>
    <s v="PROD21"/>
    <s v="STORE16"/>
    <n v="4"/>
    <n v="714.89"/>
    <n v="0.15"/>
    <s v="Credit Card"/>
    <n v="2430.6260000000002"/>
    <n v="2430.6260000000002"/>
    <s v="Heather Valenzuela"/>
    <x v="45"/>
    <x v="0"/>
    <x v="115"/>
    <s v="Alaska"/>
    <s v="USA"/>
    <x v="3"/>
    <x v="39"/>
    <x v="3"/>
    <s v="Storage"/>
    <x v="39"/>
    <n v="123.46"/>
    <n v="76"/>
    <s v="Frederick-Wright"/>
    <s v="West"/>
    <s v="New Jimmymouth"/>
    <s v="Flagship"/>
  </r>
  <r>
    <s v="SALE551"/>
    <x v="383"/>
    <x v="8"/>
    <s v="PROD43"/>
    <s v="STORE2"/>
    <n v="3"/>
    <n v="137.77000000000001"/>
    <n v="0.26"/>
    <s v="PayPal"/>
    <n v="305.8494"/>
    <n v="305.84940000000006"/>
    <s v="Dr. Suzanne Bullock"/>
    <x v="8"/>
    <x v="1"/>
    <x v="8"/>
    <s v="Alabama"/>
    <s v="USA"/>
    <x v="1"/>
    <x v="19"/>
    <x v="1"/>
    <s v="Computer"/>
    <x v="19"/>
    <n v="253.33"/>
    <n v="266"/>
    <s v="Black-Horn"/>
    <s v="South"/>
    <s v="North Nancyview"/>
    <s v="Outlet"/>
  </r>
  <r>
    <s v="SALE552"/>
    <x v="280"/>
    <x v="250"/>
    <s v="PROD92"/>
    <s v="STORE11"/>
    <n v="3"/>
    <n v="862.18"/>
    <n v="0.22"/>
    <s v="PayPal"/>
    <n v="2017.5011999999999"/>
    <n v="2017.5011999999999"/>
    <s v="Leslie Johnson"/>
    <x v="45"/>
    <x v="0"/>
    <x v="248"/>
    <s v="Utah"/>
    <s v="USA"/>
    <x v="4"/>
    <x v="80"/>
    <x v="3"/>
    <s v="Appliances"/>
    <x v="80"/>
    <n v="447.43"/>
    <n v="191"/>
    <s v="Aguirre-Keller"/>
    <s v="South"/>
    <s v="Lake Michael"/>
    <s v="Online"/>
  </r>
  <r>
    <s v="SALE553"/>
    <x v="384"/>
    <x v="333"/>
    <s v="PROD38"/>
    <s v="STORE14"/>
    <n v="2"/>
    <n v="833.64"/>
    <n v="0.24"/>
    <s v="PayPal"/>
    <n v="1267.1328000000001"/>
    <n v="1267.1327999999999"/>
    <s v="Jay Patel"/>
    <x v="16"/>
    <x v="1"/>
    <x v="327"/>
    <s v="Rhode Island"/>
    <s v="USA"/>
    <x v="1"/>
    <x v="48"/>
    <x v="0"/>
    <s v="Outdoor"/>
    <x v="48"/>
    <n v="135.61000000000001"/>
    <n v="394"/>
    <s v="Mcdonald Inc"/>
    <s v="South"/>
    <s v="Christopherland"/>
    <s v="Outlet"/>
  </r>
  <r>
    <s v="SALE554"/>
    <x v="385"/>
    <x v="334"/>
    <s v="PROD19"/>
    <s v="STORE15"/>
    <n v="3"/>
    <n v="543.22"/>
    <n v="0.05"/>
    <s v="COD"/>
    <n v="1548.1769999999999"/>
    <n v="1548.1770000000001"/>
    <s v="Brian Garcia"/>
    <x v="45"/>
    <x v="1"/>
    <x v="328"/>
    <s v="Louisiana"/>
    <s v="USA"/>
    <x v="0"/>
    <x v="46"/>
    <x v="0"/>
    <s v="Equipment"/>
    <x v="46"/>
    <n v="21.34"/>
    <n v="65"/>
    <s v="Shelton PLC"/>
    <s v="North"/>
    <s v="East Jenniferstad"/>
    <s v="Flagship"/>
  </r>
  <r>
    <s v="SALE555"/>
    <x v="43"/>
    <x v="335"/>
    <s v="PROD88"/>
    <s v="STORE2"/>
    <n v="3"/>
    <n v="691.02"/>
    <n v="0.12"/>
    <s v="COD"/>
    <n v="1824.2927999999999"/>
    <n v="1824.2927999999999"/>
    <s v="Stephen Fowler"/>
    <x v="22"/>
    <x v="1"/>
    <x v="329"/>
    <s v="Rhode Island"/>
    <s v="USA"/>
    <x v="1"/>
    <x v="12"/>
    <x v="0"/>
    <s v="Accessories"/>
    <x v="12"/>
    <n v="131.24"/>
    <n v="232"/>
    <s v="Black-Horn"/>
    <s v="South"/>
    <s v="North Nancyview"/>
    <s v="Outlet"/>
  </r>
  <r>
    <s v="SALE556"/>
    <x v="205"/>
    <x v="98"/>
    <s v="PROD86"/>
    <s v="STORE17"/>
    <n v="4"/>
    <n v="338.73"/>
    <n v="0.18"/>
    <s v="Credit Card"/>
    <n v="1111.0344"/>
    <n v="1111.0344"/>
    <s v="Melissa Duffy Md"/>
    <x v="3"/>
    <x v="1"/>
    <x v="98"/>
    <s v="South Carolina"/>
    <s v="USA"/>
    <x v="3"/>
    <x v="56"/>
    <x v="3"/>
    <s v="Kitchen"/>
    <x v="56"/>
    <n v="176.07"/>
    <n v="82"/>
    <s v="Holloway Ltd"/>
    <s v="North"/>
    <s v="Bensonhaven"/>
    <s v="Flagship"/>
  </r>
  <r>
    <s v="SALE557"/>
    <x v="257"/>
    <x v="336"/>
    <s v="PROD84"/>
    <s v="STORE16"/>
    <n v="3"/>
    <n v="366.08"/>
    <n v="0.05"/>
    <s v="Credit Card"/>
    <n v="1043.328"/>
    <n v="1043.328"/>
    <s v="James Bean"/>
    <x v="21"/>
    <x v="0"/>
    <x v="330"/>
    <s v="New Mexico"/>
    <s v="USA"/>
    <x v="3"/>
    <x v="94"/>
    <x v="3"/>
    <s v="Furniture"/>
    <x v="94"/>
    <n v="388.46"/>
    <n v="208"/>
    <s v="Frederick-Wright"/>
    <s v="West"/>
    <s v="New Jimmymouth"/>
    <s v="Flagship"/>
  </r>
  <r>
    <s v="SALE558"/>
    <x v="263"/>
    <x v="102"/>
    <s v="PROD13"/>
    <s v="STORE13"/>
    <n v="4"/>
    <n v="539.48"/>
    <n v="0.28000000000000003"/>
    <s v="COD"/>
    <n v="1553.7023999999999"/>
    <n v="1553.7024000000001"/>
    <s v="Lance Baker"/>
    <x v="21"/>
    <x v="1"/>
    <x v="102"/>
    <s v="Florida"/>
    <s v="USA"/>
    <x v="0"/>
    <x v="26"/>
    <x v="1"/>
    <s v="Accessories"/>
    <x v="26"/>
    <n v="242.23"/>
    <n v="453"/>
    <s v="Gardner, Humphrey and Contreras"/>
    <s v="East"/>
    <s v="Johnsonville"/>
    <s v="Flagship"/>
  </r>
  <r>
    <s v="SALE559"/>
    <x v="386"/>
    <x v="337"/>
    <s v="PROD91"/>
    <s v="STORE16"/>
    <n v="1"/>
    <n v="499.59"/>
    <n v="0.03"/>
    <s v="COD"/>
    <n v="484.60230000000001"/>
    <n v="484.60229999999996"/>
    <s v="Cynthia Lopez"/>
    <x v="21"/>
    <x v="0"/>
    <x v="331"/>
    <s v="Nebraska"/>
    <s v="USA"/>
    <x v="1"/>
    <x v="52"/>
    <x v="4"/>
    <s v="Footwear"/>
    <x v="52"/>
    <n v="438.25"/>
    <n v="496"/>
    <s v="Frederick-Wright"/>
    <s v="West"/>
    <s v="New Jimmymouth"/>
    <s v="Flagship"/>
  </r>
  <r>
    <s v="SALE560"/>
    <x v="387"/>
    <x v="338"/>
    <s v="PROD30"/>
    <s v="STORE8"/>
    <n v="3"/>
    <n v="330.04"/>
    <n v="0.2"/>
    <s v="Credit Card"/>
    <n v="792.096"/>
    <n v="792.09600000000012"/>
    <s v="Kimberly Brooks"/>
    <x v="22"/>
    <x v="0"/>
    <x v="332"/>
    <s v="New Mexico"/>
    <s v="USA"/>
    <x v="2"/>
    <x v="37"/>
    <x v="3"/>
    <s v="Kitchen"/>
    <x v="37"/>
    <n v="19.52"/>
    <n v="57"/>
    <s v="Bean, Jones and Park"/>
    <s v="West"/>
    <s v="Thompsonborough"/>
    <s v="Online"/>
  </r>
  <r>
    <s v="SALE561"/>
    <x v="170"/>
    <x v="91"/>
    <s v="PROD11"/>
    <s v="STORE17"/>
    <n v="2"/>
    <n v="813.01"/>
    <n v="0.06"/>
    <s v="PayPal"/>
    <n v="1528.4588000000001"/>
    <n v="1528.4587999999999"/>
    <s v="Melissa Hamilton"/>
    <x v="25"/>
    <x v="1"/>
    <x v="91"/>
    <s v="Oklahoma"/>
    <s v="USA"/>
    <x v="2"/>
    <x v="75"/>
    <x v="1"/>
    <s v="Accessories"/>
    <x v="75"/>
    <n v="449.4"/>
    <n v="273"/>
    <s v="Holloway Ltd"/>
    <s v="North"/>
    <s v="Bensonhaven"/>
    <s v="Flagship"/>
  </r>
  <r>
    <s v="SALE562"/>
    <x v="388"/>
    <x v="339"/>
    <s v="PROD1"/>
    <s v="STORE2"/>
    <n v="4"/>
    <n v="204.8"/>
    <n v="0.03"/>
    <s v="PayPal"/>
    <n v="794.62400000000002"/>
    <n v="794.62400000000002"/>
    <s v="Amber Carlson"/>
    <x v="5"/>
    <x v="1"/>
    <x v="333"/>
    <s v="Missouri"/>
    <s v="USA"/>
    <x v="0"/>
    <x v="55"/>
    <x v="4"/>
    <s v="Tops"/>
    <x v="55"/>
    <n v="342.56"/>
    <n v="181"/>
    <s v="Black-Horn"/>
    <s v="South"/>
    <s v="North Nancyview"/>
    <s v="Outlet"/>
  </r>
  <r>
    <s v="SALE563"/>
    <x v="389"/>
    <x v="311"/>
    <s v="PROD3"/>
    <s v="STORE3"/>
    <n v="3"/>
    <n v="728.32"/>
    <n v="0.01"/>
    <s v="Credit Card"/>
    <n v="2163.1104"/>
    <n v="2163.1104"/>
    <s v="Brian Lopez"/>
    <x v="4"/>
    <x v="1"/>
    <x v="306"/>
    <s v="New York"/>
    <s v="USA"/>
    <x v="0"/>
    <x v="58"/>
    <x v="4"/>
    <s v="Outerwear"/>
    <x v="58"/>
    <n v="364.67"/>
    <n v="452"/>
    <s v="Johnson-Wright"/>
    <s v="North"/>
    <s v="Hoodberg"/>
    <s v="Outlet"/>
  </r>
  <r>
    <s v="SALE564"/>
    <x v="390"/>
    <x v="340"/>
    <s v="PROD59"/>
    <s v="STORE7"/>
    <n v="3"/>
    <n v="836.4"/>
    <n v="0"/>
    <s v="Credit Card"/>
    <n v="2509.1999999999998"/>
    <n v="2509.1999999999998"/>
    <s v="Jeffery Wolf"/>
    <x v="8"/>
    <x v="1"/>
    <x v="334"/>
    <s v="Mississippi"/>
    <s v="USA"/>
    <x v="3"/>
    <x v="4"/>
    <x v="2"/>
    <s v="Haircare"/>
    <x v="4"/>
    <n v="17.309999999999999"/>
    <n v="399"/>
    <s v="Martinez-Mullins"/>
    <s v="South"/>
    <s v="Williamsfurt"/>
    <s v="Online"/>
  </r>
  <r>
    <s v="SALE565"/>
    <x v="20"/>
    <x v="341"/>
    <s v="PROD90"/>
    <s v="STORE12"/>
    <n v="1"/>
    <n v="780.16"/>
    <n v="0.02"/>
    <s v="COD"/>
    <n v="764.55679999999995"/>
    <n v="764.55679999999995"/>
    <s v="Denise Griffin"/>
    <x v="19"/>
    <x v="0"/>
    <x v="335"/>
    <s v="Florida"/>
    <s v="USA"/>
    <x v="1"/>
    <x v="64"/>
    <x v="1"/>
    <s v="Accessories"/>
    <x v="64"/>
    <n v="340.14"/>
    <n v="361"/>
    <s v="Thomas, Bridges and Harris"/>
    <s v="North"/>
    <s v="Sabrinatown"/>
    <s v="Online"/>
  </r>
  <r>
    <s v="SALE566"/>
    <x v="391"/>
    <x v="44"/>
    <s v="PROD46"/>
    <s v="STORE13"/>
    <n v="4"/>
    <n v="354.12"/>
    <n v="0.06"/>
    <s v="PayPal"/>
    <n v="1331.4911999999999"/>
    <n v="1331.4911999999999"/>
    <s v="Manuel Fisher"/>
    <x v="10"/>
    <x v="1"/>
    <x v="44"/>
    <s v="New Hampshire"/>
    <s v="USA"/>
    <x v="0"/>
    <x v="54"/>
    <x v="4"/>
    <s v="Outerwear"/>
    <x v="54"/>
    <n v="167.34"/>
    <n v="296"/>
    <s v="Gardner, Humphrey and Contreras"/>
    <s v="East"/>
    <s v="Johnsonville"/>
    <s v="Flagship"/>
  </r>
  <r>
    <s v="SALE567"/>
    <x v="392"/>
    <x v="340"/>
    <s v="PROD63"/>
    <s v="STORE2"/>
    <n v="4"/>
    <n v="282.48"/>
    <n v="0.11"/>
    <s v="PayPal"/>
    <n v="1005.6288"/>
    <n v="1005.6288000000001"/>
    <s v="Jeffery Wolf"/>
    <x v="8"/>
    <x v="1"/>
    <x v="334"/>
    <s v="Mississippi"/>
    <s v="USA"/>
    <x v="3"/>
    <x v="81"/>
    <x v="2"/>
    <s v="Skincare"/>
    <x v="81"/>
    <n v="266.86"/>
    <n v="458"/>
    <s v="Black-Horn"/>
    <s v="South"/>
    <s v="North Nancyview"/>
    <s v="Outlet"/>
  </r>
  <r>
    <s v="SALE568"/>
    <x v="2"/>
    <x v="342"/>
    <s v="PROD20"/>
    <s v="STORE6"/>
    <n v="2"/>
    <n v="740.68"/>
    <n v="0.02"/>
    <s v="PayPal"/>
    <n v="1451.7328"/>
    <n v="1451.7328"/>
    <s v="Mario Harvey Jr."/>
    <x v="28"/>
    <x v="0"/>
    <x v="336"/>
    <s v="Minnesota"/>
    <s v="USA"/>
    <x v="1"/>
    <x v="42"/>
    <x v="0"/>
    <s v="Accessories"/>
    <x v="42"/>
    <n v="131.51"/>
    <n v="273"/>
    <s v="Benson-Elliott"/>
    <s v="East"/>
    <s v="Port Josephberg"/>
    <s v="Online"/>
  </r>
  <r>
    <s v="SALE569"/>
    <x v="393"/>
    <x v="102"/>
    <s v="PROD56"/>
    <s v="STORE9"/>
    <n v="3"/>
    <n v="600.58000000000004"/>
    <n v="0.28999999999999998"/>
    <s v="COD"/>
    <n v="1279.2354"/>
    <n v="1279.2354000000003"/>
    <s v="Lance Baker"/>
    <x v="21"/>
    <x v="1"/>
    <x v="102"/>
    <s v="Florida"/>
    <s v="USA"/>
    <x v="0"/>
    <x v="6"/>
    <x v="3"/>
    <s v="Decor"/>
    <x v="6"/>
    <n v="461.47"/>
    <n v="190"/>
    <s v="Moore, Padilla and Butler"/>
    <s v="South"/>
    <s v="East Johnstad"/>
    <s v="Flagship"/>
  </r>
  <r>
    <s v="SALE570"/>
    <x v="196"/>
    <x v="343"/>
    <s v="PROD65"/>
    <s v="STORE3"/>
    <n v="3"/>
    <n v="345.58"/>
    <n v="0.22"/>
    <s v="Credit Card"/>
    <n v="808.65719999999999"/>
    <n v="808.65719999999999"/>
    <s v="Paul Cox"/>
    <x v="8"/>
    <x v="1"/>
    <x v="337"/>
    <s v="Kansas"/>
    <s v="USA"/>
    <x v="2"/>
    <x v="15"/>
    <x v="0"/>
    <s v="Fitness"/>
    <x v="15"/>
    <n v="240.63"/>
    <n v="423"/>
    <s v="Johnson-Wright"/>
    <s v="North"/>
    <s v="Hoodberg"/>
    <s v="Outlet"/>
  </r>
  <r>
    <s v="SALE571"/>
    <x v="298"/>
    <x v="344"/>
    <s v="PROD18"/>
    <s v="STORE11"/>
    <n v="1"/>
    <n v="974.52"/>
    <n v="0.01"/>
    <s v="PayPal"/>
    <n v="964.77480000000003"/>
    <n v="964.77480000000003"/>
    <s v="Hunter Sutton"/>
    <x v="26"/>
    <x v="0"/>
    <x v="338"/>
    <s v="Connecticut"/>
    <s v="USA"/>
    <x v="0"/>
    <x v="97"/>
    <x v="4"/>
    <s v="Bottoms"/>
    <x v="97"/>
    <n v="254.04"/>
    <n v="343"/>
    <s v="Aguirre-Keller"/>
    <s v="South"/>
    <s v="Lake Michael"/>
    <s v="Online"/>
  </r>
  <r>
    <s v="SALE572"/>
    <x v="394"/>
    <x v="345"/>
    <s v="PROD17"/>
    <s v="STORE1"/>
    <n v="3"/>
    <n v="282.33"/>
    <n v="7.0000000000000007E-2"/>
    <s v="Credit Card"/>
    <n v="787.70069999999998"/>
    <n v="787.70069999999998"/>
    <s v="Eric Vega"/>
    <x v="21"/>
    <x v="0"/>
    <x v="339"/>
    <s v="Kansas"/>
    <s v="USA"/>
    <x v="0"/>
    <x v="53"/>
    <x v="0"/>
    <s v="Accessories"/>
    <x v="53"/>
    <n v="144.53"/>
    <n v="367"/>
    <s v="Martinez, Adkins and Johnson"/>
    <s v="North"/>
    <s v="Danielmouth"/>
    <s v="Flagship"/>
  </r>
  <r>
    <s v="SALE573"/>
    <x v="349"/>
    <x v="157"/>
    <s v="PROD76"/>
    <s v="STORE19"/>
    <n v="4"/>
    <n v="158.46"/>
    <n v="0.09"/>
    <s v="PayPal"/>
    <n v="576.7944"/>
    <n v="576.7944"/>
    <s v="Martha Brown"/>
    <x v="42"/>
    <x v="1"/>
    <x v="156"/>
    <s v="California"/>
    <s v="USA"/>
    <x v="0"/>
    <x v="3"/>
    <x v="1"/>
    <s v="Computer"/>
    <x v="3"/>
    <n v="392.89"/>
    <n v="320"/>
    <s v="Mann-Austin"/>
    <s v="East"/>
    <s v="Vasquezborough"/>
    <s v="Online"/>
  </r>
  <r>
    <s v="SALE574"/>
    <x v="395"/>
    <x v="110"/>
    <s v="PROD55"/>
    <s v="STORE7"/>
    <n v="2"/>
    <n v="778.56"/>
    <n v="0.11"/>
    <s v="COD"/>
    <n v="1385.8368"/>
    <n v="1385.8367999999998"/>
    <s v="Ryan Moore"/>
    <x v="14"/>
    <x v="0"/>
    <x v="109"/>
    <s v="Virginia"/>
    <s v="USA"/>
    <x v="3"/>
    <x v="76"/>
    <x v="3"/>
    <s v="Decor"/>
    <x v="76"/>
    <n v="81.75"/>
    <n v="273"/>
    <s v="Martinez-Mullins"/>
    <s v="South"/>
    <s v="Williamsfurt"/>
    <s v="Online"/>
  </r>
  <r>
    <s v="SALE575"/>
    <x v="396"/>
    <x v="12"/>
    <s v="PROD50"/>
    <s v="STORE19"/>
    <n v="4"/>
    <n v="280.16000000000003"/>
    <n v="0.18"/>
    <s v="COD"/>
    <n v="918.9248"/>
    <n v="918.92480000000012"/>
    <s v="Wesley Short"/>
    <x v="7"/>
    <x v="1"/>
    <x v="12"/>
    <s v="Montana"/>
    <s v="USA"/>
    <x v="0"/>
    <x v="57"/>
    <x v="0"/>
    <s v="Fitness"/>
    <x v="57"/>
    <n v="190.29"/>
    <n v="260"/>
    <s v="Mann-Austin"/>
    <s v="East"/>
    <s v="Vasquezborough"/>
    <s v="Online"/>
  </r>
  <r>
    <s v="SALE576"/>
    <x v="397"/>
    <x v="86"/>
    <s v="PROD71"/>
    <s v="STORE13"/>
    <n v="2"/>
    <n v="649.54999999999995"/>
    <n v="0.28999999999999998"/>
    <s v="PayPal"/>
    <n v="922.36099999999999"/>
    <n v="922.36099999999988"/>
    <s v="Cynthia Roberts"/>
    <x v="15"/>
    <x v="1"/>
    <x v="86"/>
    <s v="Vermont"/>
    <s v="USA"/>
    <x v="0"/>
    <x v="51"/>
    <x v="2"/>
    <s v="Haircare"/>
    <x v="51"/>
    <n v="214.32"/>
    <n v="383"/>
    <s v="Gardner, Humphrey and Contreras"/>
    <s v="East"/>
    <s v="Johnsonville"/>
    <s v="Flagship"/>
  </r>
  <r>
    <s v="SALE577"/>
    <x v="398"/>
    <x v="69"/>
    <s v="PROD88"/>
    <s v="STORE2"/>
    <n v="2"/>
    <n v="994.32"/>
    <n v="0.27"/>
    <s v="PayPal"/>
    <n v="1451.7072000000001"/>
    <n v="1451.7072000000001"/>
    <s v="Daniel Boyd"/>
    <x v="31"/>
    <x v="1"/>
    <x v="69"/>
    <s v="West Virginia"/>
    <s v="USA"/>
    <x v="3"/>
    <x v="12"/>
    <x v="0"/>
    <s v="Accessories"/>
    <x v="12"/>
    <n v="131.24"/>
    <n v="232"/>
    <s v="Black-Horn"/>
    <s v="South"/>
    <s v="North Nancyview"/>
    <s v="Outlet"/>
  </r>
  <r>
    <s v="SALE578"/>
    <x v="42"/>
    <x v="307"/>
    <s v="PROD81"/>
    <s v="STORE12"/>
    <n v="1"/>
    <n v="64.94"/>
    <n v="0.21"/>
    <s v="PayPal"/>
    <n v="51.302599999999998"/>
    <n v="51.302599999999998"/>
    <s v="Robert Harris"/>
    <x v="21"/>
    <x v="0"/>
    <x v="302"/>
    <s v="Iowa"/>
    <s v="USA"/>
    <x v="1"/>
    <x v="82"/>
    <x v="0"/>
    <s v="Equipment"/>
    <x v="82"/>
    <n v="285.54000000000002"/>
    <n v="358"/>
    <s v="Thomas, Bridges and Harris"/>
    <s v="North"/>
    <s v="Sabrinatown"/>
    <s v="Online"/>
  </r>
  <r>
    <s v="SALE579"/>
    <x v="326"/>
    <x v="200"/>
    <s v="PROD39"/>
    <s v="STORE7"/>
    <n v="2"/>
    <n v="507.66"/>
    <n v="0"/>
    <s v="COD"/>
    <n v="1015.32"/>
    <n v="1015.32"/>
    <s v="Patrick Coleman"/>
    <x v="31"/>
    <x v="0"/>
    <x v="199"/>
    <s v="Nebraska"/>
    <s v="USA"/>
    <x v="2"/>
    <x v="11"/>
    <x v="1"/>
    <s v="Mobile"/>
    <x v="11"/>
    <n v="326.06"/>
    <n v="301"/>
    <s v="Martinez-Mullins"/>
    <s v="South"/>
    <s v="Williamsfurt"/>
    <s v="Online"/>
  </r>
  <r>
    <s v="SALE580"/>
    <x v="399"/>
    <x v="346"/>
    <s v="PROD81"/>
    <s v="STORE4"/>
    <n v="4"/>
    <n v="968.27"/>
    <n v="0.03"/>
    <s v="PayPal"/>
    <n v="3756.8876"/>
    <n v="3756.8876"/>
    <s v="William Jackson"/>
    <x v="3"/>
    <x v="1"/>
    <x v="340"/>
    <s v="Connecticut"/>
    <s v="USA"/>
    <x v="2"/>
    <x v="82"/>
    <x v="0"/>
    <s v="Equipment"/>
    <x v="82"/>
    <n v="285.54000000000002"/>
    <n v="358"/>
    <s v="Alexander Group"/>
    <s v="South"/>
    <s v="Port Sharon"/>
    <s v="Online"/>
  </r>
  <r>
    <s v="SALE581"/>
    <x v="400"/>
    <x v="223"/>
    <s v="PROD88"/>
    <s v="STORE5"/>
    <n v="4"/>
    <n v="510.33"/>
    <n v="0.2"/>
    <s v="PayPal"/>
    <n v="1633.056"/>
    <n v="1633.056"/>
    <s v="Adam Cruz"/>
    <x v="8"/>
    <x v="1"/>
    <x v="222"/>
    <s v="Georgia"/>
    <s v="USA"/>
    <x v="1"/>
    <x v="12"/>
    <x v="0"/>
    <s v="Accessories"/>
    <x v="12"/>
    <n v="131.24"/>
    <n v="232"/>
    <s v="Gray Ltd"/>
    <s v="North"/>
    <s v="New Michaelchester"/>
    <s v="Outlet"/>
  </r>
  <r>
    <s v="SALE582"/>
    <x v="401"/>
    <x v="311"/>
    <s v="PROD44"/>
    <s v="STORE19"/>
    <n v="2"/>
    <n v="156.72999999999999"/>
    <n v="0.18"/>
    <s v="COD"/>
    <n v="257.03719999999998"/>
    <n v="257.03719999999998"/>
    <s v="Brian Lopez"/>
    <x v="4"/>
    <x v="1"/>
    <x v="306"/>
    <s v="New York"/>
    <s v="USA"/>
    <x v="0"/>
    <x v="38"/>
    <x v="0"/>
    <s v="Fitness"/>
    <x v="38"/>
    <n v="167.12"/>
    <n v="316"/>
    <s v="Mann-Austin"/>
    <s v="East"/>
    <s v="Vasquezborough"/>
    <s v="Online"/>
  </r>
  <r>
    <s v="SALE583"/>
    <x v="402"/>
    <x v="48"/>
    <s v="PROD99"/>
    <s v="STORE10"/>
    <n v="3"/>
    <n v="53.83"/>
    <n v="0.24"/>
    <s v="Credit Card"/>
    <n v="122.7324"/>
    <n v="122.73240000000001"/>
    <s v="Maria Ramirez"/>
    <x v="13"/>
    <x v="0"/>
    <x v="48"/>
    <s v="Montana"/>
    <s v="USA"/>
    <x v="3"/>
    <x v="8"/>
    <x v="3"/>
    <s v="Kitchen"/>
    <x v="8"/>
    <n v="201.41"/>
    <n v="146"/>
    <s v="Hill, Wagner and Ballard"/>
    <s v="East"/>
    <s v="East Davidville"/>
    <s v="Online"/>
  </r>
  <r>
    <s v="SALE584"/>
    <x v="87"/>
    <x v="146"/>
    <s v="PROD78"/>
    <s v="STORE4"/>
    <n v="1"/>
    <n v="34.71"/>
    <n v="0.1"/>
    <s v="COD"/>
    <n v="31.239000000000001"/>
    <n v="31.239000000000001"/>
    <s v="Charles Conley"/>
    <x v="27"/>
    <x v="1"/>
    <x v="145"/>
    <s v="Maine"/>
    <s v="USA"/>
    <x v="0"/>
    <x v="36"/>
    <x v="3"/>
    <s v="Decor"/>
    <x v="36"/>
    <n v="325.26"/>
    <n v="400"/>
    <s v="Alexander Group"/>
    <s v="South"/>
    <s v="Port Sharon"/>
    <s v="Online"/>
  </r>
  <r>
    <s v="SALE585"/>
    <x v="56"/>
    <x v="296"/>
    <s v="PROD77"/>
    <s v="STORE1"/>
    <n v="2"/>
    <n v="829.15"/>
    <n v="0.11"/>
    <s v="PayPal"/>
    <n v="1475.8869999999999"/>
    <n v="1475.8869999999999"/>
    <s v="Tanner Thompson"/>
    <x v="39"/>
    <x v="1"/>
    <x v="292"/>
    <s v="Maryland"/>
    <s v="USA"/>
    <x v="3"/>
    <x v="25"/>
    <x v="1"/>
    <s v="Appliances"/>
    <x v="25"/>
    <n v="480.9"/>
    <n v="104"/>
    <s v="Martinez, Adkins and Johnson"/>
    <s v="North"/>
    <s v="Danielmouth"/>
    <s v="Flagship"/>
  </r>
  <r>
    <s v="SALE586"/>
    <x v="104"/>
    <x v="105"/>
    <s v="PROD98"/>
    <s v="STORE3"/>
    <n v="2"/>
    <n v="481.86"/>
    <n v="0.1"/>
    <s v="COD"/>
    <n v="867.34799999999996"/>
    <n v="867.34799999999996"/>
    <s v="Matthew Payne"/>
    <x v="18"/>
    <x v="0"/>
    <x v="105"/>
    <s v="Wyoming"/>
    <s v="USA"/>
    <x v="0"/>
    <x v="24"/>
    <x v="1"/>
    <s v="Audio"/>
    <x v="24"/>
    <n v="431.67"/>
    <n v="73"/>
    <s v="Johnson-Wright"/>
    <s v="North"/>
    <s v="Hoodberg"/>
    <s v="Outlet"/>
  </r>
  <r>
    <s v="SALE587"/>
    <x v="166"/>
    <x v="347"/>
    <s v="PROD52"/>
    <s v="STORE7"/>
    <n v="4"/>
    <n v="915.17"/>
    <n v="0.19"/>
    <s v="COD"/>
    <n v="2965.1507999999999"/>
    <n v="2965.1507999999999"/>
    <s v="Rhonda Young"/>
    <x v="2"/>
    <x v="1"/>
    <x v="341"/>
    <s v="Alaska"/>
    <s v="USA"/>
    <x v="1"/>
    <x v="40"/>
    <x v="0"/>
    <s v="Team Sports"/>
    <x v="40"/>
    <n v="212.26"/>
    <n v="82"/>
    <s v="Martinez-Mullins"/>
    <s v="South"/>
    <s v="Williamsfurt"/>
    <s v="Online"/>
  </r>
  <r>
    <s v="SALE588"/>
    <x v="403"/>
    <x v="96"/>
    <s v="PROD71"/>
    <s v="STORE18"/>
    <n v="1"/>
    <n v="250.95"/>
    <n v="0.03"/>
    <s v="PayPal"/>
    <n v="243.42150000000001"/>
    <n v="243.42149999999998"/>
    <s v="Eric Todd"/>
    <x v="35"/>
    <x v="0"/>
    <x v="96"/>
    <s v="Montana"/>
    <s v="USA"/>
    <x v="0"/>
    <x v="51"/>
    <x v="2"/>
    <s v="Haircare"/>
    <x v="51"/>
    <n v="214.32"/>
    <n v="383"/>
    <s v="Guerrero-Schmitt"/>
    <s v="East"/>
    <s v="East Stevechester"/>
    <s v="Flagship"/>
  </r>
  <r>
    <s v="SALE589"/>
    <x v="57"/>
    <x v="88"/>
    <s v="PROD96"/>
    <s v="STORE5"/>
    <n v="3"/>
    <n v="882.84"/>
    <n v="0.1"/>
    <s v="Credit Card"/>
    <n v="2383.6680000000001"/>
    <n v="2383.6680000000001"/>
    <s v="Andrew Smith"/>
    <x v="8"/>
    <x v="0"/>
    <x v="88"/>
    <s v="Wisconsin"/>
    <s v="USA"/>
    <x v="3"/>
    <x v="99"/>
    <x v="4"/>
    <s v="Outerwear"/>
    <x v="99"/>
    <n v="358.47"/>
    <n v="143"/>
    <s v="Gray Ltd"/>
    <s v="North"/>
    <s v="New Michaelchester"/>
    <s v="Outlet"/>
  </r>
  <r>
    <s v="SALE590"/>
    <x v="404"/>
    <x v="160"/>
    <s v="PROD19"/>
    <s v="STORE18"/>
    <n v="4"/>
    <n v="573.37"/>
    <n v="0.04"/>
    <s v="COD"/>
    <n v="2201.7408"/>
    <n v="2201.7408"/>
    <s v="Sean Roth"/>
    <x v="16"/>
    <x v="0"/>
    <x v="159"/>
    <s v="Virginia"/>
    <s v="USA"/>
    <x v="0"/>
    <x v="46"/>
    <x v="0"/>
    <s v="Equipment"/>
    <x v="46"/>
    <n v="21.34"/>
    <n v="65"/>
    <s v="Guerrero-Schmitt"/>
    <s v="East"/>
    <s v="East Stevechester"/>
    <s v="Flagship"/>
  </r>
  <r>
    <s v="SALE591"/>
    <x v="405"/>
    <x v="63"/>
    <s v="PROD32"/>
    <s v="STORE12"/>
    <n v="3"/>
    <n v="622.72"/>
    <n v="0.04"/>
    <s v="Credit Card"/>
    <n v="1793.4336000000001"/>
    <n v="1793.4336000000001"/>
    <s v="Cheryl Copeland"/>
    <x v="12"/>
    <x v="0"/>
    <x v="63"/>
    <s v="Maryland"/>
    <s v="USA"/>
    <x v="1"/>
    <x v="79"/>
    <x v="2"/>
    <s v="Skincare"/>
    <x v="79"/>
    <n v="283.83"/>
    <n v="244"/>
    <s v="Thomas, Bridges and Harris"/>
    <s v="North"/>
    <s v="Sabrinatown"/>
    <s v="Online"/>
  </r>
  <r>
    <s v="SALE592"/>
    <x v="186"/>
    <x v="327"/>
    <s v="PROD92"/>
    <s v="STORE17"/>
    <n v="3"/>
    <n v="259.74"/>
    <n v="0.24"/>
    <s v="Credit Card"/>
    <n v="592.20719999999994"/>
    <n v="592.20720000000006"/>
    <s v="Timothy Valenzuela"/>
    <x v="20"/>
    <x v="0"/>
    <x v="321"/>
    <s v="Missouri"/>
    <s v="USA"/>
    <x v="1"/>
    <x v="80"/>
    <x v="3"/>
    <s v="Appliances"/>
    <x v="80"/>
    <n v="447.43"/>
    <n v="191"/>
    <s v="Holloway Ltd"/>
    <s v="North"/>
    <s v="Bensonhaven"/>
    <s v="Flagship"/>
  </r>
  <r>
    <s v="SALE593"/>
    <x v="406"/>
    <x v="76"/>
    <s v="PROD28"/>
    <s v="STORE13"/>
    <n v="4"/>
    <n v="951.09"/>
    <n v="0.14000000000000001"/>
    <s v="COD"/>
    <n v="3271.7496000000001"/>
    <n v="3271.7496000000001"/>
    <s v="Katherine Dorsey"/>
    <x v="6"/>
    <x v="0"/>
    <x v="76"/>
    <s v="Oklahoma"/>
    <s v="USA"/>
    <x v="1"/>
    <x v="77"/>
    <x v="0"/>
    <s v="Accessories"/>
    <x v="77"/>
    <n v="38.76"/>
    <n v="137"/>
    <s v="Gardner, Humphrey and Contreras"/>
    <s v="East"/>
    <s v="Johnsonville"/>
    <s v="Flagship"/>
  </r>
  <r>
    <s v="SALE594"/>
    <x v="407"/>
    <x v="174"/>
    <s v="PROD99"/>
    <s v="STORE2"/>
    <n v="1"/>
    <n v="71.709999999999994"/>
    <n v="0.23"/>
    <s v="COD"/>
    <n v="55.216700000000003"/>
    <n v="55.216699999999996"/>
    <s v="Carmen Price"/>
    <x v="28"/>
    <x v="0"/>
    <x v="173"/>
    <s v="Tennessee"/>
    <s v="USA"/>
    <x v="3"/>
    <x v="8"/>
    <x v="3"/>
    <s v="Kitchen"/>
    <x v="8"/>
    <n v="201.41"/>
    <n v="146"/>
    <s v="Black-Horn"/>
    <s v="South"/>
    <s v="North Nancyview"/>
    <s v="Outlet"/>
  </r>
  <r>
    <s v="SALE595"/>
    <x v="99"/>
    <x v="348"/>
    <s v="PROD20"/>
    <s v="STORE7"/>
    <n v="4"/>
    <n v="894.93"/>
    <n v="0.05"/>
    <s v="COD"/>
    <n v="3400.7339999999999"/>
    <n v="3400.7339999999999"/>
    <s v="Teresa Stokes"/>
    <x v="7"/>
    <x v="1"/>
    <x v="120"/>
    <s v="Iowa"/>
    <s v="USA"/>
    <x v="1"/>
    <x v="42"/>
    <x v="0"/>
    <s v="Accessories"/>
    <x v="42"/>
    <n v="131.51"/>
    <n v="273"/>
    <s v="Martinez-Mullins"/>
    <s v="South"/>
    <s v="Williamsfurt"/>
    <s v="Online"/>
  </r>
  <r>
    <s v="SALE596"/>
    <x v="253"/>
    <x v="349"/>
    <s v="PROD78"/>
    <s v="STORE8"/>
    <n v="4"/>
    <n v="870.18"/>
    <n v="0.13"/>
    <s v="COD"/>
    <n v="3028.2264"/>
    <n v="3028.2263999999996"/>
    <s v="Christina Garcia"/>
    <x v="13"/>
    <x v="1"/>
    <x v="342"/>
    <s v="Kansas"/>
    <s v="USA"/>
    <x v="1"/>
    <x v="36"/>
    <x v="3"/>
    <s v="Decor"/>
    <x v="36"/>
    <n v="325.26"/>
    <n v="400"/>
    <s v="Bean, Jones and Park"/>
    <s v="West"/>
    <s v="Thompsonborough"/>
    <s v="Online"/>
  </r>
  <r>
    <s v="SALE597"/>
    <x v="408"/>
    <x v="335"/>
    <s v="PROD64"/>
    <s v="STORE2"/>
    <n v="2"/>
    <n v="552.72"/>
    <n v="0.06"/>
    <s v="PayPal"/>
    <n v="1039.1135999999999"/>
    <n v="1039.1136000000001"/>
    <s v="Stephen Fowler"/>
    <x v="22"/>
    <x v="1"/>
    <x v="329"/>
    <s v="Rhode Island"/>
    <s v="USA"/>
    <x v="1"/>
    <x v="91"/>
    <x v="2"/>
    <s v="Makeup"/>
    <x v="91"/>
    <n v="299.11"/>
    <n v="118"/>
    <s v="Black-Horn"/>
    <s v="South"/>
    <s v="North Nancyview"/>
    <s v="Outlet"/>
  </r>
  <r>
    <s v="SALE598"/>
    <x v="409"/>
    <x v="177"/>
    <s v="PROD39"/>
    <s v="STORE8"/>
    <n v="3"/>
    <n v="700.43"/>
    <n v="0.01"/>
    <s v="COD"/>
    <n v="2080.2770999999998"/>
    <n v="2080.2770999999998"/>
    <s v="Mary Russell"/>
    <x v="3"/>
    <x v="0"/>
    <x v="176"/>
    <s v="Arkansas"/>
    <s v="USA"/>
    <x v="3"/>
    <x v="11"/>
    <x v="1"/>
    <s v="Mobile"/>
    <x v="11"/>
    <n v="326.06"/>
    <n v="301"/>
    <s v="Bean, Jones and Park"/>
    <s v="West"/>
    <s v="Thompsonborough"/>
    <s v="Online"/>
  </r>
  <r>
    <s v="SALE599"/>
    <x v="330"/>
    <x v="350"/>
    <s v="PROD9"/>
    <s v="STORE2"/>
    <n v="2"/>
    <n v="823.03"/>
    <n v="0.18"/>
    <s v="PayPal"/>
    <n v="1349.7692"/>
    <n v="1349.7692"/>
    <s v="Mrs. Susan Buckley"/>
    <x v="38"/>
    <x v="1"/>
    <x v="343"/>
    <s v="Arizona"/>
    <s v="USA"/>
    <x v="1"/>
    <x v="93"/>
    <x v="0"/>
    <s v="Fitness"/>
    <x v="93"/>
    <n v="495.72"/>
    <n v="323"/>
    <s v="Black-Horn"/>
    <s v="South"/>
    <s v="North Nancyview"/>
    <s v="Outlet"/>
  </r>
  <r>
    <s v="SALE600"/>
    <x v="410"/>
    <x v="57"/>
    <s v="PROD92"/>
    <s v="STORE6"/>
    <n v="1"/>
    <n v="117.37"/>
    <n v="0.21"/>
    <s v="Credit Card"/>
    <n v="92.722300000000004"/>
    <n v="92.722300000000004"/>
    <s v="Damon Perez"/>
    <x v="10"/>
    <x v="0"/>
    <x v="57"/>
    <s v="Ohio"/>
    <s v="USA"/>
    <x v="0"/>
    <x v="80"/>
    <x v="3"/>
    <s v="Appliances"/>
    <x v="80"/>
    <n v="447.43"/>
    <n v="191"/>
    <s v="Benson-Elliott"/>
    <s v="East"/>
    <s v="Port Josephberg"/>
    <s v="Online"/>
  </r>
  <r>
    <s v="SALE601"/>
    <x v="59"/>
    <x v="253"/>
    <s v="PROD56"/>
    <s v="STORE1"/>
    <n v="4"/>
    <n v="165.37"/>
    <n v="0.28999999999999998"/>
    <s v="Credit Card"/>
    <n v="469.6508"/>
    <n v="469.6508"/>
    <s v="Christopher Lester"/>
    <x v="41"/>
    <x v="0"/>
    <x v="251"/>
    <s v="Georgia"/>
    <s v="USA"/>
    <x v="2"/>
    <x v="6"/>
    <x v="3"/>
    <s v="Decor"/>
    <x v="6"/>
    <n v="461.47"/>
    <n v="190"/>
    <s v="Martinez, Adkins and Johnson"/>
    <s v="North"/>
    <s v="Danielmouth"/>
    <s v="Flagship"/>
  </r>
  <r>
    <s v="SALE602"/>
    <x v="132"/>
    <x v="74"/>
    <s v="PROD6"/>
    <s v="STORE10"/>
    <n v="3"/>
    <n v="483.06"/>
    <n v="0.05"/>
    <s v="Credit Card"/>
    <n v="1376.721"/>
    <n v="1376.721"/>
    <s v="Frank Stewart"/>
    <x v="40"/>
    <x v="1"/>
    <x v="74"/>
    <s v="Delaware"/>
    <s v="USA"/>
    <x v="3"/>
    <x v="96"/>
    <x v="2"/>
    <s v="Skincare"/>
    <x v="96"/>
    <n v="312.8"/>
    <n v="350"/>
    <s v="Hill, Wagner and Ballard"/>
    <s v="East"/>
    <s v="East Davidville"/>
    <s v="Online"/>
  </r>
  <r>
    <s v="SALE603"/>
    <x v="411"/>
    <x v="145"/>
    <s v="PROD81"/>
    <s v="STORE7"/>
    <n v="4"/>
    <n v="262.05"/>
    <n v="0.24"/>
    <s v="PayPal"/>
    <n v="796.63199999999995"/>
    <n v="796.63200000000006"/>
    <s v="Gloria Taylor"/>
    <x v="44"/>
    <x v="1"/>
    <x v="144"/>
    <s v="Louisiana"/>
    <s v="USA"/>
    <x v="1"/>
    <x v="82"/>
    <x v="0"/>
    <s v="Equipment"/>
    <x v="82"/>
    <n v="285.54000000000002"/>
    <n v="358"/>
    <s v="Martinez-Mullins"/>
    <s v="South"/>
    <s v="Williamsfurt"/>
    <s v="Online"/>
  </r>
  <r>
    <s v="SALE604"/>
    <x v="36"/>
    <x v="191"/>
    <s v="PROD14"/>
    <s v="STORE14"/>
    <n v="3"/>
    <n v="970.89"/>
    <n v="0.11"/>
    <s v="COD"/>
    <n v="2592.2763"/>
    <n v="2592.2763"/>
    <s v="Samantha Lee"/>
    <x v="32"/>
    <x v="1"/>
    <x v="190"/>
    <s v="Connecticut"/>
    <s v="USA"/>
    <x v="3"/>
    <x v="66"/>
    <x v="3"/>
    <s v="Decor"/>
    <x v="66"/>
    <n v="48.01"/>
    <n v="439"/>
    <s v="Mcdonald Inc"/>
    <s v="South"/>
    <s v="Christopherland"/>
    <s v="Outlet"/>
  </r>
  <r>
    <s v="SALE605"/>
    <x v="383"/>
    <x v="188"/>
    <s v="PROD72"/>
    <s v="STORE0"/>
    <n v="1"/>
    <n v="61.11"/>
    <n v="0.1"/>
    <s v="PayPal"/>
    <n v="54.999000000000002"/>
    <n v="54.998999999999995"/>
    <s v="Kathryn Garcia"/>
    <x v="40"/>
    <x v="0"/>
    <x v="187"/>
    <s v="California"/>
    <s v="USA"/>
    <x v="1"/>
    <x v="18"/>
    <x v="0"/>
    <s v="Fitness"/>
    <x v="18"/>
    <n v="477.61"/>
    <n v="300"/>
    <s v="Rivera-Warner"/>
    <s v="East"/>
    <s v="Washingtonfurt"/>
    <s v="Flagship"/>
  </r>
  <r>
    <s v="SALE606"/>
    <x v="224"/>
    <x v="92"/>
    <s v="PROD27"/>
    <s v="STORE8"/>
    <n v="3"/>
    <n v="827.88"/>
    <n v="0.19"/>
    <s v="PayPal"/>
    <n v="2011.7483999999999"/>
    <n v="2011.7483999999999"/>
    <s v="David Arnold"/>
    <x v="26"/>
    <x v="1"/>
    <x v="92"/>
    <s v="California"/>
    <s v="USA"/>
    <x v="2"/>
    <x v="16"/>
    <x v="3"/>
    <s v="Decor"/>
    <x v="16"/>
    <n v="254.04"/>
    <n v="378"/>
    <s v="Bean, Jones and Park"/>
    <s v="West"/>
    <s v="Thompsonborough"/>
    <s v="Online"/>
  </r>
  <r>
    <s v="SALE607"/>
    <x v="246"/>
    <x v="351"/>
    <s v="PROD87"/>
    <s v="STORE13"/>
    <n v="3"/>
    <n v="926.85"/>
    <n v="0.18"/>
    <s v="COD"/>
    <n v="2280.0509999999999"/>
    <n v="2280.0510000000004"/>
    <s v="Kimberly Roberts"/>
    <x v="32"/>
    <x v="1"/>
    <x v="344"/>
    <s v="New Jersey"/>
    <s v="USA"/>
    <x v="0"/>
    <x v="72"/>
    <x v="3"/>
    <s v="Lighting"/>
    <x v="72"/>
    <n v="371.38"/>
    <n v="220"/>
    <s v="Gardner, Humphrey and Contreras"/>
    <s v="East"/>
    <s v="Johnsonville"/>
    <s v="Flagship"/>
  </r>
  <r>
    <s v="SALE608"/>
    <x v="125"/>
    <x v="352"/>
    <s v="PROD10"/>
    <s v="STORE14"/>
    <n v="1"/>
    <n v="874.59"/>
    <n v="0.28999999999999998"/>
    <s v="PayPal"/>
    <n v="620.95889999999997"/>
    <n v="620.95890000000009"/>
    <s v="Tiffany Williams"/>
    <x v="41"/>
    <x v="1"/>
    <x v="345"/>
    <s v="New Hampshire"/>
    <s v="USA"/>
    <x v="0"/>
    <x v="31"/>
    <x v="3"/>
    <s v="Kitchen"/>
    <x v="31"/>
    <n v="298.86"/>
    <n v="308"/>
    <s v="Mcdonald Inc"/>
    <s v="South"/>
    <s v="Christopherland"/>
    <s v="Outlet"/>
  </r>
  <r>
    <s v="SALE609"/>
    <x v="275"/>
    <x v="44"/>
    <s v="PROD15"/>
    <s v="STORE1"/>
    <n v="4"/>
    <n v="479.11"/>
    <n v="0.24"/>
    <s v="PayPal"/>
    <n v="1456.4944"/>
    <n v="1456.4944"/>
    <s v="Manuel Fisher"/>
    <x v="10"/>
    <x v="1"/>
    <x v="44"/>
    <s v="New Hampshire"/>
    <s v="USA"/>
    <x v="0"/>
    <x v="5"/>
    <x v="1"/>
    <s v="Appliances"/>
    <x v="5"/>
    <n v="465.34"/>
    <n v="301"/>
    <s v="Martinez, Adkins and Johnson"/>
    <s v="North"/>
    <s v="Danielmouth"/>
    <s v="Flagship"/>
  </r>
  <r>
    <s v="SALE610"/>
    <x v="412"/>
    <x v="26"/>
    <s v="PROD32"/>
    <s v="STORE17"/>
    <n v="3"/>
    <n v="182.91"/>
    <n v="0.28999999999999998"/>
    <s v="Credit Card"/>
    <n v="389.59829999999999"/>
    <n v="389.59829999999999"/>
    <s v="Stuart Johnson"/>
    <x v="22"/>
    <x v="1"/>
    <x v="26"/>
    <s v="North Dakota"/>
    <s v="USA"/>
    <x v="1"/>
    <x v="79"/>
    <x v="2"/>
    <s v="Skincare"/>
    <x v="79"/>
    <n v="283.83"/>
    <n v="244"/>
    <s v="Holloway Ltd"/>
    <s v="North"/>
    <s v="Bensonhaven"/>
    <s v="Flagship"/>
  </r>
  <r>
    <s v="SALE611"/>
    <x v="413"/>
    <x v="156"/>
    <s v="PROD34"/>
    <s v="STORE5"/>
    <n v="4"/>
    <n v="745.51"/>
    <n v="0.05"/>
    <s v="Credit Card"/>
    <n v="2832.9380000000001"/>
    <n v="2832.9380000000001"/>
    <s v="Adam Rowland"/>
    <x v="36"/>
    <x v="1"/>
    <x v="155"/>
    <s v="California"/>
    <s v="USA"/>
    <x v="0"/>
    <x v="13"/>
    <x v="1"/>
    <s v="Computer"/>
    <x v="13"/>
    <n v="419.28"/>
    <n v="86"/>
    <s v="Gray Ltd"/>
    <s v="North"/>
    <s v="New Michaelchester"/>
    <s v="Outlet"/>
  </r>
  <r>
    <s v="SALE612"/>
    <x v="118"/>
    <x v="230"/>
    <s v="PROD88"/>
    <s v="STORE15"/>
    <n v="3"/>
    <n v="920.61"/>
    <n v="0.04"/>
    <s v="Credit Card"/>
    <n v="2651.3568"/>
    <n v="2651.3568"/>
    <s v="Bryan Tran"/>
    <x v="10"/>
    <x v="0"/>
    <x v="229"/>
    <s v="Georgia"/>
    <s v="USA"/>
    <x v="0"/>
    <x v="12"/>
    <x v="0"/>
    <s v="Accessories"/>
    <x v="12"/>
    <n v="131.24"/>
    <n v="232"/>
    <s v="Shelton PLC"/>
    <s v="North"/>
    <s v="East Jenniferstad"/>
    <s v="Flagship"/>
  </r>
  <r>
    <s v="SALE613"/>
    <x v="359"/>
    <x v="353"/>
    <s v="PROD75"/>
    <s v="STORE10"/>
    <n v="4"/>
    <n v="659.03"/>
    <n v="0.15"/>
    <s v="Credit Card"/>
    <n v="2240.7020000000002"/>
    <n v="2240.7019999999998"/>
    <s v="Bryce Hawkins"/>
    <x v="43"/>
    <x v="0"/>
    <x v="346"/>
    <s v="Utah"/>
    <s v="USA"/>
    <x v="3"/>
    <x v="28"/>
    <x v="4"/>
    <s v="Footwear"/>
    <x v="28"/>
    <n v="158.13999999999999"/>
    <n v="82"/>
    <s v="Hill, Wagner and Ballard"/>
    <s v="East"/>
    <s v="East Davidville"/>
    <s v="Online"/>
  </r>
  <r>
    <s v="SALE614"/>
    <x v="214"/>
    <x v="354"/>
    <s v="PROD9"/>
    <s v="STORE2"/>
    <n v="1"/>
    <n v="312.91000000000003"/>
    <n v="0.12"/>
    <s v="PayPal"/>
    <n v="275.36079999999998"/>
    <n v="275.36080000000004"/>
    <s v="Kaitlin Brown"/>
    <x v="38"/>
    <x v="1"/>
    <x v="347"/>
    <s v="South Dakota"/>
    <s v="USA"/>
    <x v="0"/>
    <x v="93"/>
    <x v="0"/>
    <s v="Fitness"/>
    <x v="93"/>
    <n v="495.72"/>
    <n v="323"/>
    <s v="Black-Horn"/>
    <s v="South"/>
    <s v="North Nancyview"/>
    <s v="Outlet"/>
  </r>
  <r>
    <s v="SALE615"/>
    <x v="414"/>
    <x v="324"/>
    <s v="PROD12"/>
    <s v="STORE18"/>
    <n v="4"/>
    <n v="705.64"/>
    <n v="0.11"/>
    <s v="PayPal"/>
    <n v="2512.0783999999999"/>
    <n v="2512.0783999999999"/>
    <s v="Casey Flores"/>
    <x v="38"/>
    <x v="1"/>
    <x v="159"/>
    <s v="Utah"/>
    <s v="USA"/>
    <x v="0"/>
    <x v="21"/>
    <x v="2"/>
    <s v="Haircare"/>
    <x v="21"/>
    <n v="115.82"/>
    <n v="460"/>
    <s v="Guerrero-Schmitt"/>
    <s v="East"/>
    <s v="East Stevechester"/>
    <s v="Flagship"/>
  </r>
  <r>
    <s v="SALE616"/>
    <x v="184"/>
    <x v="20"/>
    <s v="PROD9"/>
    <s v="STORE10"/>
    <n v="4"/>
    <n v="386.41"/>
    <n v="0.13"/>
    <s v="COD"/>
    <n v="1344.7067999999999"/>
    <n v="1344.7068000000002"/>
    <s v="Justin Cross"/>
    <x v="17"/>
    <x v="1"/>
    <x v="20"/>
    <s v="Nevada"/>
    <s v="USA"/>
    <x v="3"/>
    <x v="93"/>
    <x v="0"/>
    <s v="Fitness"/>
    <x v="93"/>
    <n v="495.72"/>
    <n v="323"/>
    <s v="Hill, Wagner and Ballard"/>
    <s v="East"/>
    <s v="East Davidville"/>
    <s v="Online"/>
  </r>
  <r>
    <s v="SALE617"/>
    <x v="415"/>
    <x v="92"/>
    <s v="PROD94"/>
    <s v="STORE11"/>
    <n v="3"/>
    <n v="265.89"/>
    <n v="0.08"/>
    <s v="COD"/>
    <n v="733.85640000000001"/>
    <n v="733.85640000000001"/>
    <s v="David Arnold"/>
    <x v="26"/>
    <x v="1"/>
    <x v="92"/>
    <s v="California"/>
    <s v="USA"/>
    <x v="2"/>
    <x v="32"/>
    <x v="2"/>
    <s v="Skincare"/>
    <x v="32"/>
    <n v="358.47"/>
    <n v="213"/>
    <s v="Aguirre-Keller"/>
    <s v="South"/>
    <s v="Lake Michael"/>
    <s v="Online"/>
  </r>
  <r>
    <s v="SALE618"/>
    <x v="108"/>
    <x v="178"/>
    <s v="PROD30"/>
    <s v="STORE16"/>
    <n v="1"/>
    <n v="703.16"/>
    <n v="0.28999999999999998"/>
    <s v="Credit Card"/>
    <n v="499.24360000000001"/>
    <n v="499.24360000000001"/>
    <s v="Rhonda Morales"/>
    <x v="35"/>
    <x v="1"/>
    <x v="177"/>
    <s v="California"/>
    <s v="USA"/>
    <x v="0"/>
    <x v="37"/>
    <x v="3"/>
    <s v="Kitchen"/>
    <x v="37"/>
    <n v="19.52"/>
    <n v="57"/>
    <s v="Frederick-Wright"/>
    <s v="West"/>
    <s v="New Jimmymouth"/>
    <s v="Flagship"/>
  </r>
  <r>
    <s v="SALE619"/>
    <x v="407"/>
    <x v="198"/>
    <s v="PROD97"/>
    <s v="STORE13"/>
    <n v="2"/>
    <n v="394.5"/>
    <n v="0.28999999999999998"/>
    <s v="COD"/>
    <n v="560.19000000000005"/>
    <n v="560.19000000000005"/>
    <s v="Debra Mccullough"/>
    <x v="22"/>
    <x v="0"/>
    <x v="197"/>
    <s v="Montana"/>
    <s v="USA"/>
    <x v="1"/>
    <x v="0"/>
    <x v="0"/>
    <s v="Team Sports"/>
    <x v="0"/>
    <n v="245.98"/>
    <n v="471"/>
    <s v="Gardner, Humphrey and Contreras"/>
    <s v="East"/>
    <s v="Johnsonville"/>
    <s v="Flagship"/>
  </r>
  <r>
    <s v="SALE620"/>
    <x v="416"/>
    <x v="355"/>
    <s v="PROD97"/>
    <s v="STORE7"/>
    <n v="3"/>
    <n v="411.25"/>
    <n v="0.05"/>
    <s v="Credit Card"/>
    <n v="1172.0625"/>
    <n v="1172.0625"/>
    <s v="Colleen Mccarthy"/>
    <x v="10"/>
    <x v="1"/>
    <x v="348"/>
    <s v="Washington"/>
    <s v="USA"/>
    <x v="1"/>
    <x v="0"/>
    <x v="0"/>
    <s v="Team Sports"/>
    <x v="0"/>
    <n v="245.98"/>
    <n v="471"/>
    <s v="Martinez-Mullins"/>
    <s v="South"/>
    <s v="Williamsfurt"/>
    <s v="Online"/>
  </r>
  <r>
    <s v="SALE621"/>
    <x v="28"/>
    <x v="356"/>
    <s v="PROD48"/>
    <s v="STORE2"/>
    <n v="4"/>
    <n v="395.45"/>
    <n v="0.01"/>
    <s v="Credit Card"/>
    <n v="1565.982"/>
    <n v="1565.982"/>
    <s v="Laura Green"/>
    <x v="44"/>
    <x v="1"/>
    <x v="349"/>
    <s v="Oregon"/>
    <s v="USA"/>
    <x v="1"/>
    <x v="70"/>
    <x v="1"/>
    <s v="Accessories"/>
    <x v="70"/>
    <n v="177.98"/>
    <n v="103"/>
    <s v="Black-Horn"/>
    <s v="South"/>
    <s v="North Nancyview"/>
    <s v="Outlet"/>
  </r>
  <r>
    <s v="SALE622"/>
    <x v="417"/>
    <x v="357"/>
    <s v="PROD90"/>
    <s v="STORE5"/>
    <n v="2"/>
    <n v="678.98"/>
    <n v="0.23"/>
    <s v="Credit Card"/>
    <n v="1045.6292000000001"/>
    <n v="1045.6292000000001"/>
    <s v="Thomas Phillips"/>
    <x v="42"/>
    <x v="1"/>
    <x v="350"/>
    <s v="Georgia"/>
    <s v="USA"/>
    <x v="0"/>
    <x v="64"/>
    <x v="1"/>
    <s v="Accessories"/>
    <x v="64"/>
    <n v="340.14"/>
    <n v="361"/>
    <s v="Gray Ltd"/>
    <s v="North"/>
    <s v="New Michaelchester"/>
    <s v="Outlet"/>
  </r>
  <r>
    <s v="SALE623"/>
    <x v="418"/>
    <x v="39"/>
    <s v="PROD27"/>
    <s v="STORE14"/>
    <n v="4"/>
    <n v="757.71"/>
    <n v="0.26"/>
    <s v="COD"/>
    <n v="2242.8216000000002"/>
    <n v="2242.8216000000002"/>
    <s v="Tonya Burch"/>
    <x v="27"/>
    <x v="1"/>
    <x v="39"/>
    <s v="Iowa"/>
    <s v="USA"/>
    <x v="0"/>
    <x v="16"/>
    <x v="3"/>
    <s v="Decor"/>
    <x v="16"/>
    <n v="254.04"/>
    <n v="378"/>
    <s v="Mcdonald Inc"/>
    <s v="South"/>
    <s v="Christopherland"/>
    <s v="Outlet"/>
  </r>
  <r>
    <s v="SALE624"/>
    <x v="350"/>
    <x v="358"/>
    <s v="PROD94"/>
    <s v="STORE4"/>
    <n v="1"/>
    <n v="647.86"/>
    <n v="0.05"/>
    <s v="COD"/>
    <n v="615.46699999999998"/>
    <n v="615.46699999999998"/>
    <s v="Alyssa Vargas"/>
    <x v="20"/>
    <x v="0"/>
    <x v="351"/>
    <s v="Montana"/>
    <s v="USA"/>
    <x v="1"/>
    <x v="32"/>
    <x v="2"/>
    <s v="Skincare"/>
    <x v="32"/>
    <n v="358.47"/>
    <n v="213"/>
    <s v="Alexander Group"/>
    <s v="South"/>
    <s v="Port Sharon"/>
    <s v="Online"/>
  </r>
  <r>
    <s v="SALE625"/>
    <x v="18"/>
    <x v="163"/>
    <s v="PROD12"/>
    <s v="STORE6"/>
    <n v="2"/>
    <n v="179.64"/>
    <n v="0.1"/>
    <s v="PayPal"/>
    <n v="323.35199999999998"/>
    <n v="323.35199999999998"/>
    <s v="Matthew Hanna"/>
    <x v="19"/>
    <x v="1"/>
    <x v="162"/>
    <s v="Michigan"/>
    <s v="USA"/>
    <x v="1"/>
    <x v="21"/>
    <x v="2"/>
    <s v="Haircare"/>
    <x v="21"/>
    <n v="115.82"/>
    <n v="460"/>
    <s v="Benson-Elliott"/>
    <s v="East"/>
    <s v="Port Josephberg"/>
    <s v="Online"/>
  </r>
  <r>
    <s v="SALE626"/>
    <x v="81"/>
    <x v="21"/>
    <s v="PROD62"/>
    <s v="STORE4"/>
    <n v="3"/>
    <n v="392.65"/>
    <n v="0.17"/>
    <s v="PayPal"/>
    <n v="977.69849999999997"/>
    <n v="977.69849999999985"/>
    <s v="Alexander Byrd"/>
    <x v="18"/>
    <x v="1"/>
    <x v="21"/>
    <s v="New York"/>
    <s v="USA"/>
    <x v="2"/>
    <x v="85"/>
    <x v="1"/>
    <s v="Computer"/>
    <x v="85"/>
    <n v="86.42"/>
    <n v="222"/>
    <s v="Alexander Group"/>
    <s v="South"/>
    <s v="Port Sharon"/>
    <s v="Online"/>
  </r>
  <r>
    <s v="SALE627"/>
    <x v="419"/>
    <x v="72"/>
    <s v="PROD91"/>
    <s v="STORE16"/>
    <n v="4"/>
    <n v="969.55"/>
    <n v="0.09"/>
    <s v="COD"/>
    <n v="3529.1619999999998"/>
    <n v="3529.1619999999998"/>
    <s v="John Bradford"/>
    <x v="36"/>
    <x v="0"/>
    <x v="72"/>
    <s v="Vermont"/>
    <s v="USA"/>
    <x v="2"/>
    <x v="52"/>
    <x v="4"/>
    <s v="Footwear"/>
    <x v="52"/>
    <n v="438.25"/>
    <n v="496"/>
    <s v="Frederick-Wright"/>
    <s v="West"/>
    <s v="New Jimmymouth"/>
    <s v="Flagship"/>
  </r>
  <r>
    <s v="SALE628"/>
    <x v="138"/>
    <x v="152"/>
    <s v="PROD74"/>
    <s v="STORE12"/>
    <n v="3"/>
    <n v="322.94"/>
    <n v="0.01"/>
    <s v="Credit Card"/>
    <n v="959.1318"/>
    <n v="959.13179999999988"/>
    <s v="Beth Martin"/>
    <x v="11"/>
    <x v="1"/>
    <x v="151"/>
    <s v="West Virginia"/>
    <s v="USA"/>
    <x v="2"/>
    <x v="1"/>
    <x v="1"/>
    <s v="Audio"/>
    <x v="1"/>
    <n v="403.71"/>
    <n v="159"/>
    <s v="Thomas, Bridges and Harris"/>
    <s v="North"/>
    <s v="Sabrinatown"/>
    <s v="Online"/>
  </r>
  <r>
    <s v="SALE629"/>
    <x v="420"/>
    <x v="319"/>
    <s v="PROD83"/>
    <s v="STORE0"/>
    <n v="1"/>
    <n v="92.83"/>
    <n v="0.26"/>
    <s v="PayPal"/>
    <n v="68.694199999999995"/>
    <n v="68.694199999999995"/>
    <s v="Joshua Smith Dvm"/>
    <x v="8"/>
    <x v="0"/>
    <x v="314"/>
    <s v="Alaska"/>
    <s v="USA"/>
    <x v="0"/>
    <x v="50"/>
    <x v="2"/>
    <s v="Skincare"/>
    <x v="50"/>
    <n v="254.04"/>
    <n v="159"/>
    <s v="Rivera-Warner"/>
    <s v="East"/>
    <s v="Washingtonfurt"/>
    <s v="Flagship"/>
  </r>
  <r>
    <s v="SALE630"/>
    <x v="391"/>
    <x v="47"/>
    <s v="PROD8"/>
    <s v="STORE3"/>
    <n v="4"/>
    <n v="432.29"/>
    <n v="0.16"/>
    <s v="COD"/>
    <n v="1452.4944"/>
    <n v="1452.4944"/>
    <s v="Dr. Tamara White Md"/>
    <x v="8"/>
    <x v="0"/>
    <x v="47"/>
    <s v="North Carolina"/>
    <s v="USA"/>
    <x v="3"/>
    <x v="67"/>
    <x v="1"/>
    <s v="Audio"/>
    <x v="67"/>
    <n v="439.07"/>
    <n v="142"/>
    <s v="Johnson-Wright"/>
    <s v="North"/>
    <s v="Hoodberg"/>
    <s v="Outlet"/>
  </r>
  <r>
    <s v="SALE631"/>
    <x v="331"/>
    <x v="52"/>
    <s v="PROD39"/>
    <s v="STORE13"/>
    <n v="2"/>
    <n v="925.78"/>
    <n v="0.14000000000000001"/>
    <s v="COD"/>
    <n v="1592.3416"/>
    <n v="1592.3416"/>
    <s v="Jennifer Garcia"/>
    <x v="35"/>
    <x v="1"/>
    <x v="52"/>
    <s v="New Mexico"/>
    <s v="USA"/>
    <x v="3"/>
    <x v="11"/>
    <x v="1"/>
    <s v="Mobile"/>
    <x v="11"/>
    <n v="326.06"/>
    <n v="301"/>
    <s v="Gardner, Humphrey and Contreras"/>
    <s v="East"/>
    <s v="Johnsonville"/>
    <s v="Flagship"/>
  </r>
  <r>
    <s v="SALE632"/>
    <x v="421"/>
    <x v="292"/>
    <s v="PROD25"/>
    <s v="STORE11"/>
    <n v="2"/>
    <n v="151.47"/>
    <n v="0.21"/>
    <s v="PayPal"/>
    <n v="239.32259999999999"/>
    <n v="239.32259999999999"/>
    <s v="Andrea Harris"/>
    <x v="7"/>
    <x v="1"/>
    <x v="288"/>
    <s v="Kansas"/>
    <s v="USA"/>
    <x v="1"/>
    <x v="60"/>
    <x v="4"/>
    <s v="Accessories"/>
    <x v="60"/>
    <n v="174.02"/>
    <n v="268"/>
    <s v="Aguirre-Keller"/>
    <s v="South"/>
    <s v="Lake Michael"/>
    <s v="Online"/>
  </r>
  <r>
    <s v="SALE633"/>
    <x v="214"/>
    <x v="194"/>
    <s v="PROD83"/>
    <s v="STORE10"/>
    <n v="1"/>
    <n v="343.05"/>
    <n v="0.28000000000000003"/>
    <s v="PayPal"/>
    <n v="246.99600000000001"/>
    <n v="246.99599999999998"/>
    <s v="William Cortez"/>
    <x v="31"/>
    <x v="0"/>
    <x v="193"/>
    <s v="Ohio"/>
    <s v="USA"/>
    <x v="3"/>
    <x v="50"/>
    <x v="2"/>
    <s v="Skincare"/>
    <x v="50"/>
    <n v="254.04"/>
    <n v="159"/>
    <s v="Hill, Wagner and Ballard"/>
    <s v="East"/>
    <s v="East Davidville"/>
    <s v="Online"/>
  </r>
  <r>
    <s v="SALE634"/>
    <x v="422"/>
    <x v="149"/>
    <s v="PROD17"/>
    <s v="STORE4"/>
    <n v="1"/>
    <n v="373.06"/>
    <n v="0.11"/>
    <s v="PayPal"/>
    <n v="332.02339999999998"/>
    <n v="332.02339999999998"/>
    <s v="Cody Diaz"/>
    <x v="24"/>
    <x v="1"/>
    <x v="148"/>
    <s v="New Hampshire"/>
    <s v="USA"/>
    <x v="2"/>
    <x v="53"/>
    <x v="0"/>
    <s v="Accessories"/>
    <x v="53"/>
    <n v="144.53"/>
    <n v="367"/>
    <s v="Alexander Group"/>
    <s v="South"/>
    <s v="Port Sharon"/>
    <s v="Online"/>
  </r>
  <r>
    <s v="SALE635"/>
    <x v="227"/>
    <x v="359"/>
    <s v="PROD18"/>
    <s v="STORE15"/>
    <n v="1"/>
    <n v="124.98"/>
    <n v="7.0000000000000007E-2"/>
    <s v="COD"/>
    <n v="116.23139999999999"/>
    <n v="116.23140000000001"/>
    <s v="Katrina Perez"/>
    <x v="1"/>
    <x v="0"/>
    <x v="352"/>
    <s v="Ohio"/>
    <s v="USA"/>
    <x v="2"/>
    <x v="97"/>
    <x v="4"/>
    <s v="Bottoms"/>
    <x v="97"/>
    <n v="254.04"/>
    <n v="343"/>
    <s v="Shelton PLC"/>
    <s v="North"/>
    <s v="East Jenniferstad"/>
    <s v="Flagship"/>
  </r>
  <r>
    <s v="SALE636"/>
    <x v="171"/>
    <x v="156"/>
    <s v="PROD73"/>
    <s v="STORE19"/>
    <n v="4"/>
    <n v="221.49"/>
    <n v="0.26"/>
    <s v="PayPal"/>
    <n v="655.61040000000003"/>
    <n v="655.61040000000003"/>
    <s v="Adam Rowland"/>
    <x v="36"/>
    <x v="1"/>
    <x v="155"/>
    <s v="California"/>
    <s v="USA"/>
    <x v="0"/>
    <x v="78"/>
    <x v="0"/>
    <s v="Team Sports"/>
    <x v="78"/>
    <n v="107.06"/>
    <n v="359"/>
    <s v="Mann-Austin"/>
    <s v="East"/>
    <s v="Vasquezborough"/>
    <s v="Online"/>
  </r>
  <r>
    <s v="SALE637"/>
    <x v="423"/>
    <x v="166"/>
    <s v="PROD23"/>
    <s v="STORE15"/>
    <n v="1"/>
    <n v="563.32000000000005"/>
    <n v="0.01"/>
    <s v="PayPal"/>
    <n v="557.68679999999995"/>
    <n v="557.68680000000006"/>
    <s v="Christopher Garcia Dds"/>
    <x v="5"/>
    <x v="0"/>
    <x v="165"/>
    <s v="Missouri"/>
    <s v="USA"/>
    <x v="0"/>
    <x v="34"/>
    <x v="4"/>
    <s v="Tops"/>
    <x v="34"/>
    <n v="254.04"/>
    <n v="360"/>
    <s v="Shelton PLC"/>
    <s v="North"/>
    <s v="East Jenniferstad"/>
    <s v="Flagship"/>
  </r>
  <r>
    <s v="SALE638"/>
    <x v="214"/>
    <x v="360"/>
    <s v="PROD11"/>
    <s v="STORE0"/>
    <n v="1"/>
    <n v="362.93"/>
    <n v="0.27"/>
    <s v="Credit Card"/>
    <n v="264.93889999999999"/>
    <n v="264.93889999999999"/>
    <s v="Daniel Bell"/>
    <x v="44"/>
    <x v="0"/>
    <x v="353"/>
    <s v="Arkansas"/>
    <s v="USA"/>
    <x v="2"/>
    <x v="75"/>
    <x v="1"/>
    <s v="Accessories"/>
    <x v="75"/>
    <n v="449.4"/>
    <n v="273"/>
    <s v="Rivera-Warner"/>
    <s v="East"/>
    <s v="Washingtonfurt"/>
    <s v="Flagship"/>
  </r>
  <r>
    <s v="SALE639"/>
    <x v="297"/>
    <x v="361"/>
    <s v="PROD11"/>
    <s v="STORE15"/>
    <n v="4"/>
    <n v="369.22"/>
    <n v="0.18"/>
    <s v="COD"/>
    <n v="1211.0416"/>
    <n v="1211.0416"/>
    <s v="John Jones"/>
    <x v="3"/>
    <x v="1"/>
    <x v="354"/>
    <s v="Oregon"/>
    <s v="USA"/>
    <x v="2"/>
    <x v="75"/>
    <x v="1"/>
    <s v="Accessories"/>
    <x v="75"/>
    <n v="449.4"/>
    <n v="273"/>
    <s v="Shelton PLC"/>
    <s v="North"/>
    <s v="East Jenniferstad"/>
    <s v="Flagship"/>
  </r>
  <r>
    <s v="SALE640"/>
    <x v="424"/>
    <x v="362"/>
    <s v="PROD96"/>
    <s v="STORE14"/>
    <n v="3"/>
    <n v="950.83"/>
    <n v="0.06"/>
    <s v="PayPal"/>
    <n v="2681.3406"/>
    <n v="2681.3406000000004"/>
    <s v="Jackie Thompson"/>
    <x v="36"/>
    <x v="1"/>
    <x v="355"/>
    <s v="New Jersey"/>
    <s v="USA"/>
    <x v="3"/>
    <x v="99"/>
    <x v="4"/>
    <s v="Outerwear"/>
    <x v="99"/>
    <n v="358.47"/>
    <n v="143"/>
    <s v="Mcdonald Inc"/>
    <s v="South"/>
    <s v="Christopherland"/>
    <s v="Outlet"/>
  </r>
  <r>
    <s v="SALE641"/>
    <x v="425"/>
    <x v="80"/>
    <s v="PROD37"/>
    <s v="STORE13"/>
    <n v="3"/>
    <n v="338.79"/>
    <n v="0.01"/>
    <s v="Credit Card"/>
    <n v="1006.2063000000001"/>
    <n v="1006.2063000000002"/>
    <s v="Carlos Skinner"/>
    <x v="28"/>
    <x v="0"/>
    <x v="80"/>
    <s v="Alabama"/>
    <s v="USA"/>
    <x v="3"/>
    <x v="92"/>
    <x v="4"/>
    <s v="Footwear"/>
    <x v="92"/>
    <n v="353.47"/>
    <n v="214"/>
    <s v="Gardner, Humphrey and Contreras"/>
    <s v="East"/>
    <s v="Johnsonville"/>
    <s v="Flagship"/>
  </r>
  <r>
    <s v="SALE642"/>
    <x v="294"/>
    <x v="310"/>
    <s v="PROD90"/>
    <s v="STORE1"/>
    <n v="3"/>
    <n v="853.32"/>
    <n v="7.0000000000000007E-2"/>
    <s v="COD"/>
    <n v="2380.7628"/>
    <n v="2380.7628"/>
    <s v="Edward Rivera"/>
    <x v="39"/>
    <x v="1"/>
    <x v="305"/>
    <s v="South Carolina"/>
    <s v="USA"/>
    <x v="0"/>
    <x v="64"/>
    <x v="1"/>
    <s v="Accessories"/>
    <x v="64"/>
    <n v="340.14"/>
    <n v="361"/>
    <s v="Martinez, Adkins and Johnson"/>
    <s v="North"/>
    <s v="Danielmouth"/>
    <s v="Flagship"/>
  </r>
  <r>
    <s v="SALE643"/>
    <x v="426"/>
    <x v="341"/>
    <s v="PROD76"/>
    <s v="STORE6"/>
    <n v="3"/>
    <n v="89.78"/>
    <n v="0.2"/>
    <s v="COD"/>
    <n v="215.47200000000001"/>
    <n v="215.47200000000004"/>
    <s v="Denise Griffin"/>
    <x v="19"/>
    <x v="0"/>
    <x v="335"/>
    <s v="Florida"/>
    <s v="USA"/>
    <x v="1"/>
    <x v="3"/>
    <x v="1"/>
    <s v="Computer"/>
    <x v="3"/>
    <n v="392.89"/>
    <n v="320"/>
    <s v="Benson-Elliott"/>
    <s v="East"/>
    <s v="Port Josephberg"/>
    <s v="Online"/>
  </r>
  <r>
    <s v="SALE644"/>
    <x v="427"/>
    <x v="226"/>
    <s v="PROD55"/>
    <s v="STORE1"/>
    <n v="1"/>
    <n v="172.04"/>
    <n v="0.04"/>
    <s v="PayPal"/>
    <n v="165.1584"/>
    <n v="165.1584"/>
    <s v="Todd Poole"/>
    <x v="31"/>
    <x v="1"/>
    <x v="225"/>
    <s v="Ohio"/>
    <s v="USA"/>
    <x v="3"/>
    <x v="76"/>
    <x v="3"/>
    <s v="Decor"/>
    <x v="76"/>
    <n v="81.75"/>
    <n v="273"/>
    <s v="Martinez, Adkins and Johnson"/>
    <s v="North"/>
    <s v="Danielmouth"/>
    <s v="Flagship"/>
  </r>
  <r>
    <s v="SALE645"/>
    <x v="348"/>
    <x v="1"/>
    <s v="PROD54"/>
    <s v="STORE1"/>
    <n v="1"/>
    <n v="389.2"/>
    <n v="0.05"/>
    <s v="Credit Card"/>
    <n v="369.74"/>
    <n v="369.74"/>
    <s v="Michael Foley"/>
    <x v="1"/>
    <x v="1"/>
    <x v="1"/>
    <s v="Vermont"/>
    <s v="USA"/>
    <x v="0"/>
    <x v="59"/>
    <x v="0"/>
    <s v="Accessories"/>
    <x v="59"/>
    <n v="434.84"/>
    <n v="185"/>
    <s v="Martinez, Adkins and Johnson"/>
    <s v="North"/>
    <s v="Danielmouth"/>
    <s v="Flagship"/>
  </r>
  <r>
    <s v="SALE646"/>
    <x v="428"/>
    <x v="343"/>
    <s v="PROD77"/>
    <s v="STORE13"/>
    <n v="3"/>
    <n v="865.96"/>
    <n v="0.12"/>
    <s v="PayPal"/>
    <n v="2286.1343999999999"/>
    <n v="2286.1343999999999"/>
    <s v="Paul Cox"/>
    <x v="8"/>
    <x v="1"/>
    <x v="337"/>
    <s v="Kansas"/>
    <s v="USA"/>
    <x v="2"/>
    <x v="25"/>
    <x v="1"/>
    <s v="Appliances"/>
    <x v="25"/>
    <n v="480.9"/>
    <n v="104"/>
    <s v="Gardner, Humphrey and Contreras"/>
    <s v="East"/>
    <s v="Johnsonville"/>
    <s v="Flagship"/>
  </r>
  <r>
    <s v="SALE647"/>
    <x v="397"/>
    <x v="186"/>
    <s v="PROD19"/>
    <s v="STORE1"/>
    <n v="3"/>
    <n v="79.95"/>
    <n v="0.2"/>
    <s v="COD"/>
    <n v="191.88"/>
    <n v="191.88000000000002"/>
    <s v="Steve Mclaughlin"/>
    <x v="41"/>
    <x v="0"/>
    <x v="185"/>
    <s v="New Hampshire"/>
    <s v="USA"/>
    <x v="3"/>
    <x v="46"/>
    <x v="0"/>
    <s v="Equipment"/>
    <x v="46"/>
    <n v="21.34"/>
    <n v="65"/>
    <s v="Martinez, Adkins and Johnson"/>
    <s v="North"/>
    <s v="Danielmouth"/>
    <s v="Flagship"/>
  </r>
  <r>
    <s v="SALE648"/>
    <x v="3"/>
    <x v="25"/>
    <s v="PROD26"/>
    <s v="STORE7"/>
    <n v="1"/>
    <n v="566.5"/>
    <n v="0.25"/>
    <s v="COD"/>
    <n v="424.875"/>
    <n v="424.875"/>
    <s v="Erika Padilla"/>
    <x v="21"/>
    <x v="0"/>
    <x v="25"/>
    <s v="Alabama"/>
    <s v="USA"/>
    <x v="2"/>
    <x v="33"/>
    <x v="1"/>
    <s v="Audio"/>
    <x v="33"/>
    <n v="322.41000000000003"/>
    <n v="213"/>
    <s v="Martinez-Mullins"/>
    <s v="South"/>
    <s v="Williamsfurt"/>
    <s v="Online"/>
  </r>
  <r>
    <s v="SALE649"/>
    <x v="11"/>
    <x v="363"/>
    <s v="PROD21"/>
    <s v="STORE0"/>
    <n v="2"/>
    <n v="347.95"/>
    <n v="0.13"/>
    <s v="COD"/>
    <n v="605.43299999999999"/>
    <n v="605.43299999999999"/>
    <s v="Cassandra Perez"/>
    <x v="45"/>
    <x v="0"/>
    <x v="222"/>
    <s v="Mississippi"/>
    <s v="USA"/>
    <x v="3"/>
    <x v="39"/>
    <x v="3"/>
    <s v="Storage"/>
    <x v="39"/>
    <n v="123.46"/>
    <n v="76"/>
    <s v="Rivera-Warner"/>
    <s v="East"/>
    <s v="Washingtonfurt"/>
    <s v="Flagship"/>
  </r>
  <r>
    <s v="SALE650"/>
    <x v="121"/>
    <x v="204"/>
    <s v="PROD58"/>
    <s v="STORE3"/>
    <n v="2"/>
    <n v="250.83"/>
    <n v="0.15"/>
    <s v="PayPal"/>
    <n v="426.411"/>
    <n v="426.41100000000006"/>
    <s v="Joan Johnson"/>
    <x v="21"/>
    <x v="1"/>
    <x v="203"/>
    <s v="Maine"/>
    <s v="USA"/>
    <x v="1"/>
    <x v="87"/>
    <x v="4"/>
    <s v="Accessories"/>
    <x v="87"/>
    <n v="113.83"/>
    <n v="485"/>
    <s v="Johnson-Wright"/>
    <s v="North"/>
    <s v="Hoodberg"/>
    <s v="Outlet"/>
  </r>
  <r>
    <s v="SALE651"/>
    <x v="237"/>
    <x v="341"/>
    <s v="PROD71"/>
    <s v="STORE1"/>
    <n v="1"/>
    <n v="888.05"/>
    <n v="0.2"/>
    <s v="PayPal"/>
    <n v="710.44"/>
    <n v="710.43999999999994"/>
    <s v="Denise Griffin"/>
    <x v="19"/>
    <x v="0"/>
    <x v="335"/>
    <s v="Florida"/>
    <s v="USA"/>
    <x v="1"/>
    <x v="51"/>
    <x v="2"/>
    <s v="Haircare"/>
    <x v="51"/>
    <n v="214.32"/>
    <n v="383"/>
    <s v="Martinez, Adkins and Johnson"/>
    <s v="North"/>
    <s v="Danielmouth"/>
    <s v="Flagship"/>
  </r>
  <r>
    <s v="SALE652"/>
    <x v="429"/>
    <x v="279"/>
    <s v="PROD39"/>
    <s v="STORE18"/>
    <n v="2"/>
    <n v="673.02"/>
    <n v="0.11"/>
    <s v="PayPal"/>
    <n v="1197.9756"/>
    <n v="1197.9756"/>
    <s v="Amber Jackson"/>
    <x v="31"/>
    <x v="1"/>
    <x v="276"/>
    <s v="South Dakota"/>
    <s v="USA"/>
    <x v="1"/>
    <x v="11"/>
    <x v="1"/>
    <s v="Mobile"/>
    <x v="11"/>
    <n v="326.06"/>
    <n v="301"/>
    <s v="Guerrero-Schmitt"/>
    <s v="East"/>
    <s v="East Stevechester"/>
    <s v="Flagship"/>
  </r>
  <r>
    <s v="SALE653"/>
    <x v="430"/>
    <x v="364"/>
    <s v="PROD64"/>
    <s v="STORE3"/>
    <n v="2"/>
    <n v="492.62"/>
    <n v="0.26"/>
    <s v="COD"/>
    <n v="729.07759999999996"/>
    <n v="729.07760000000007"/>
    <s v="Tammy Trevino"/>
    <x v="8"/>
    <x v="0"/>
    <x v="356"/>
    <s v="North Dakota"/>
    <s v="USA"/>
    <x v="2"/>
    <x v="91"/>
    <x v="2"/>
    <s v="Makeup"/>
    <x v="91"/>
    <n v="299.11"/>
    <n v="118"/>
    <s v="Johnson-Wright"/>
    <s v="North"/>
    <s v="Hoodberg"/>
    <s v="Outlet"/>
  </r>
  <r>
    <s v="SALE654"/>
    <x v="431"/>
    <x v="365"/>
    <s v="PROD85"/>
    <s v="STORE3"/>
    <n v="4"/>
    <n v="986.93"/>
    <n v="0.01"/>
    <s v="Credit Card"/>
    <n v="3908.2428"/>
    <n v="3908.2428"/>
    <s v="Michele Burke"/>
    <x v="23"/>
    <x v="0"/>
    <x v="357"/>
    <s v="Connecticut"/>
    <s v="USA"/>
    <x v="3"/>
    <x v="65"/>
    <x v="4"/>
    <s v="Accessories"/>
    <x v="65"/>
    <n v="119.57"/>
    <n v="210"/>
    <s v="Johnson-Wright"/>
    <s v="North"/>
    <s v="Hoodberg"/>
    <s v="Outlet"/>
  </r>
  <r>
    <s v="SALE655"/>
    <x v="432"/>
    <x v="232"/>
    <s v="PROD22"/>
    <s v="STORE12"/>
    <n v="4"/>
    <n v="411.68"/>
    <n v="0.06"/>
    <s v="PayPal"/>
    <n v="1547.9168"/>
    <n v="1547.9168"/>
    <s v="Dylan Gutierrez"/>
    <x v="43"/>
    <x v="0"/>
    <x v="230"/>
    <s v="West Virginia"/>
    <s v="USA"/>
    <x v="3"/>
    <x v="62"/>
    <x v="0"/>
    <s v="Equipment"/>
    <x v="62"/>
    <n v="484.62"/>
    <n v="432"/>
    <s v="Thomas, Bridges and Harris"/>
    <s v="North"/>
    <s v="Sabrinatown"/>
    <s v="Online"/>
  </r>
  <r>
    <s v="SALE656"/>
    <x v="433"/>
    <x v="209"/>
    <s v="PROD36"/>
    <s v="STORE17"/>
    <n v="2"/>
    <n v="637.55999999999995"/>
    <n v="0.05"/>
    <s v="COD"/>
    <n v="1211.364"/>
    <n v="1211.3639999999998"/>
    <s v="Jordan Wells"/>
    <x v="34"/>
    <x v="1"/>
    <x v="208"/>
    <s v="New Jersey"/>
    <s v="USA"/>
    <x v="0"/>
    <x v="14"/>
    <x v="4"/>
    <s v="Tops"/>
    <x v="14"/>
    <n v="223.43"/>
    <n v="154"/>
    <s v="Holloway Ltd"/>
    <s v="North"/>
    <s v="Bensonhaven"/>
    <s v="Flagship"/>
  </r>
  <r>
    <s v="SALE657"/>
    <x v="56"/>
    <x v="251"/>
    <s v="PROD13"/>
    <s v="STORE3"/>
    <n v="3"/>
    <n v="706.87"/>
    <n v="0.27"/>
    <s v="Credit Card"/>
    <n v="1548.0453"/>
    <n v="1548.0453000000002"/>
    <s v="Ashley Cohen"/>
    <x v="20"/>
    <x v="1"/>
    <x v="249"/>
    <s v="Nebraska"/>
    <s v="USA"/>
    <x v="2"/>
    <x v="26"/>
    <x v="1"/>
    <s v="Accessories"/>
    <x v="26"/>
    <n v="242.23"/>
    <n v="453"/>
    <s v="Johnson-Wright"/>
    <s v="North"/>
    <s v="Hoodberg"/>
    <s v="Outlet"/>
  </r>
  <r>
    <s v="SALE658"/>
    <x v="434"/>
    <x v="366"/>
    <s v="PROD15"/>
    <s v="STORE6"/>
    <n v="2"/>
    <n v="884.48"/>
    <n v="0"/>
    <s v="COD"/>
    <n v="1768.96"/>
    <n v="1768.96"/>
    <s v="Wayne Mcpherson"/>
    <x v="44"/>
    <x v="1"/>
    <x v="358"/>
    <s v="Minnesota"/>
    <s v="USA"/>
    <x v="3"/>
    <x v="5"/>
    <x v="1"/>
    <s v="Appliances"/>
    <x v="5"/>
    <n v="465.34"/>
    <n v="301"/>
    <s v="Benson-Elliott"/>
    <s v="East"/>
    <s v="Port Josephberg"/>
    <s v="Online"/>
  </r>
  <r>
    <s v="SALE659"/>
    <x v="49"/>
    <x v="234"/>
    <s v="PROD92"/>
    <s v="STORE4"/>
    <n v="3"/>
    <n v="718.23"/>
    <n v="0.19"/>
    <s v="PayPal"/>
    <n v="1745.2989"/>
    <n v="1745.2989"/>
    <s v="Gina Knight"/>
    <x v="26"/>
    <x v="1"/>
    <x v="232"/>
    <s v="Nevada"/>
    <s v="USA"/>
    <x v="2"/>
    <x v="80"/>
    <x v="3"/>
    <s v="Appliances"/>
    <x v="80"/>
    <n v="447.43"/>
    <n v="191"/>
    <s v="Alexander Group"/>
    <s v="South"/>
    <s v="Port Sharon"/>
    <s v="Online"/>
  </r>
  <r>
    <s v="SALE660"/>
    <x v="62"/>
    <x v="367"/>
    <s v="PROD90"/>
    <s v="STORE18"/>
    <n v="3"/>
    <n v="107.44"/>
    <n v="0.27"/>
    <s v="PayPal"/>
    <n v="235.2936"/>
    <n v="235.29359999999997"/>
    <s v="Wesley Thompson"/>
    <x v="14"/>
    <x v="0"/>
    <x v="167"/>
    <s v="Maine"/>
    <s v="USA"/>
    <x v="3"/>
    <x v="64"/>
    <x v="1"/>
    <s v="Accessories"/>
    <x v="64"/>
    <n v="340.14"/>
    <n v="361"/>
    <s v="Guerrero-Schmitt"/>
    <s v="East"/>
    <s v="East Stevechester"/>
    <s v="Flagship"/>
  </r>
  <r>
    <s v="SALE661"/>
    <x v="435"/>
    <x v="2"/>
    <s v="PROD46"/>
    <s v="STORE3"/>
    <n v="4"/>
    <n v="608.97"/>
    <n v="0.14000000000000001"/>
    <s v="COD"/>
    <n v="2094.8568"/>
    <n v="2094.8568"/>
    <s v="Christopher Sutton"/>
    <x v="2"/>
    <x v="1"/>
    <x v="2"/>
    <s v="Pennsylvania"/>
    <s v="USA"/>
    <x v="0"/>
    <x v="54"/>
    <x v="4"/>
    <s v="Outerwear"/>
    <x v="54"/>
    <n v="167.34"/>
    <n v="296"/>
    <s v="Johnson-Wright"/>
    <s v="North"/>
    <s v="Hoodberg"/>
    <s v="Outlet"/>
  </r>
  <r>
    <s v="SALE662"/>
    <x v="50"/>
    <x v="368"/>
    <s v="PROD61"/>
    <s v="STORE6"/>
    <n v="3"/>
    <n v="260.45999999999998"/>
    <n v="0.09"/>
    <s v="Credit Card"/>
    <n v="711.05579999999998"/>
    <n v="711.05579999999986"/>
    <s v="Ryan Torres"/>
    <x v="14"/>
    <x v="0"/>
    <x v="359"/>
    <s v="Connecticut"/>
    <s v="USA"/>
    <x v="2"/>
    <x v="86"/>
    <x v="0"/>
    <s v="Equipment"/>
    <x v="86"/>
    <n v="103.45"/>
    <n v="465"/>
    <s v="Benson-Elliott"/>
    <s v="East"/>
    <s v="Port Josephberg"/>
    <s v="Online"/>
  </r>
  <r>
    <s v="SALE663"/>
    <x v="175"/>
    <x v="331"/>
    <s v="PROD22"/>
    <s v="STORE6"/>
    <n v="1"/>
    <n v="747.03"/>
    <n v="0.01"/>
    <s v="Credit Card"/>
    <n v="739.55970000000002"/>
    <n v="739.55970000000002"/>
    <s v="Erin Hopkins"/>
    <x v="43"/>
    <x v="0"/>
    <x v="325"/>
    <s v="Iowa"/>
    <s v="USA"/>
    <x v="2"/>
    <x v="62"/>
    <x v="0"/>
    <s v="Equipment"/>
    <x v="62"/>
    <n v="484.62"/>
    <n v="432"/>
    <s v="Benson-Elliott"/>
    <s v="East"/>
    <s v="Port Josephberg"/>
    <s v="Online"/>
  </r>
  <r>
    <s v="SALE664"/>
    <x v="235"/>
    <x v="53"/>
    <s v="PROD16"/>
    <s v="STORE8"/>
    <n v="4"/>
    <n v="700.88"/>
    <n v="0.23"/>
    <s v="PayPal"/>
    <n v="2158.7103999999999"/>
    <n v="2158.7103999999999"/>
    <s v="David Ross"/>
    <x v="15"/>
    <x v="1"/>
    <x v="53"/>
    <s v="Arkansas"/>
    <s v="USA"/>
    <x v="2"/>
    <x v="30"/>
    <x v="2"/>
    <s v="Grooming"/>
    <x v="30"/>
    <n v="337.42"/>
    <n v="256"/>
    <s v="Bean, Jones and Park"/>
    <s v="West"/>
    <s v="Thompsonborough"/>
    <s v="Online"/>
  </r>
  <r>
    <s v="SALE665"/>
    <x v="8"/>
    <x v="369"/>
    <s v="PROD95"/>
    <s v="STORE14"/>
    <n v="4"/>
    <n v="20.09"/>
    <n v="0.16"/>
    <s v="PayPal"/>
    <n v="67.502399999999994"/>
    <n v="67.502399999999994"/>
    <s v="April Mullins"/>
    <x v="26"/>
    <x v="0"/>
    <x v="360"/>
    <s v="North Carolina"/>
    <s v="USA"/>
    <x v="1"/>
    <x v="98"/>
    <x v="0"/>
    <s v="Accessories"/>
    <x v="98"/>
    <n v="60.65"/>
    <n v="75"/>
    <s v="Mcdonald Inc"/>
    <s v="South"/>
    <s v="Christopherland"/>
    <s v="Outlet"/>
  </r>
  <r>
    <s v="SALE666"/>
    <x v="243"/>
    <x v="336"/>
    <s v="PROD37"/>
    <s v="STORE11"/>
    <n v="3"/>
    <n v="917.64"/>
    <n v="0.24"/>
    <s v="PayPal"/>
    <n v="2092.2192"/>
    <n v="2092.2192"/>
    <s v="James Bean"/>
    <x v="21"/>
    <x v="0"/>
    <x v="330"/>
    <s v="New Mexico"/>
    <s v="USA"/>
    <x v="3"/>
    <x v="92"/>
    <x v="4"/>
    <s v="Footwear"/>
    <x v="92"/>
    <n v="353.47"/>
    <n v="214"/>
    <s v="Aguirre-Keller"/>
    <s v="South"/>
    <s v="Lake Michael"/>
    <s v="Online"/>
  </r>
  <r>
    <s v="SALE667"/>
    <x v="139"/>
    <x v="370"/>
    <s v="PROD21"/>
    <s v="STORE0"/>
    <n v="1"/>
    <n v="242.08"/>
    <n v="0.18"/>
    <s v="PayPal"/>
    <n v="198.50559999999999"/>
    <n v="198.50560000000002"/>
    <s v="Sarah Rodgers"/>
    <x v="25"/>
    <x v="1"/>
    <x v="361"/>
    <s v="West Virginia"/>
    <s v="USA"/>
    <x v="0"/>
    <x v="39"/>
    <x v="3"/>
    <s v="Storage"/>
    <x v="39"/>
    <n v="123.46"/>
    <n v="76"/>
    <s v="Rivera-Warner"/>
    <s v="East"/>
    <s v="Washingtonfurt"/>
    <s v="Flagship"/>
  </r>
  <r>
    <s v="SALE668"/>
    <x v="436"/>
    <x v="333"/>
    <s v="PROD63"/>
    <s v="STORE7"/>
    <n v="1"/>
    <n v="536.67999999999995"/>
    <n v="0.27"/>
    <s v="Credit Card"/>
    <n v="391.77640000000002"/>
    <n v="391.77639999999997"/>
    <s v="Jay Patel"/>
    <x v="16"/>
    <x v="1"/>
    <x v="327"/>
    <s v="Rhode Island"/>
    <s v="USA"/>
    <x v="1"/>
    <x v="81"/>
    <x v="2"/>
    <s v="Skincare"/>
    <x v="81"/>
    <n v="266.86"/>
    <n v="458"/>
    <s v="Martinez-Mullins"/>
    <s v="South"/>
    <s v="Williamsfurt"/>
    <s v="Online"/>
  </r>
  <r>
    <s v="SALE669"/>
    <x v="283"/>
    <x v="18"/>
    <s v="PROD29"/>
    <s v="STORE4"/>
    <n v="2"/>
    <n v="145.18"/>
    <n v="0.26"/>
    <s v="PayPal"/>
    <n v="214.8664"/>
    <n v="214.8664"/>
    <s v="David Patterson"/>
    <x v="16"/>
    <x v="1"/>
    <x v="18"/>
    <s v="Nevada"/>
    <s v="USA"/>
    <x v="0"/>
    <x v="35"/>
    <x v="3"/>
    <s v="Decor"/>
    <x v="35"/>
    <n v="218.48"/>
    <n v="276"/>
    <s v="Alexander Group"/>
    <s v="South"/>
    <s v="Port Sharon"/>
    <s v="Online"/>
  </r>
  <r>
    <s v="SALE670"/>
    <x v="19"/>
    <x v="70"/>
    <s v="PROD67"/>
    <s v="STORE4"/>
    <n v="2"/>
    <n v="132.77000000000001"/>
    <n v="0.13"/>
    <s v="COD"/>
    <n v="231.0198"/>
    <n v="231.01980000000003"/>
    <s v="Lisa Young"/>
    <x v="14"/>
    <x v="0"/>
    <x v="70"/>
    <s v="Georgia"/>
    <s v="USA"/>
    <x v="1"/>
    <x v="22"/>
    <x v="1"/>
    <s v="Accessories"/>
    <x v="22"/>
    <n v="349.17"/>
    <n v="476"/>
    <s v="Alexander Group"/>
    <s v="South"/>
    <s v="Port Sharon"/>
    <s v="Online"/>
  </r>
  <r>
    <s v="SALE671"/>
    <x v="437"/>
    <x v="199"/>
    <s v="PROD41"/>
    <s v="STORE9"/>
    <n v="4"/>
    <n v="682.11"/>
    <n v="0.14000000000000001"/>
    <s v="Credit Card"/>
    <n v="2346.4584"/>
    <n v="2346.4584"/>
    <s v="Nathan Hernandez"/>
    <x v="39"/>
    <x v="1"/>
    <x v="198"/>
    <s v="Montana"/>
    <s v="USA"/>
    <x v="2"/>
    <x v="89"/>
    <x v="0"/>
    <s v="Fitness"/>
    <x v="89"/>
    <n v="313.26"/>
    <n v="369"/>
    <s v="Moore, Padilla and Butler"/>
    <s v="South"/>
    <s v="East Johnstad"/>
    <s v="Flagship"/>
  </r>
  <r>
    <s v="SALE672"/>
    <x v="438"/>
    <x v="371"/>
    <s v="PROD40"/>
    <s v="STORE17"/>
    <n v="4"/>
    <n v="502.95"/>
    <n v="0.14000000000000001"/>
    <s v="COD"/>
    <n v="1730.1479999999999"/>
    <n v="1730.1479999999999"/>
    <s v="Eric Lee"/>
    <x v="15"/>
    <x v="1"/>
    <x v="362"/>
    <s v="Vermont"/>
    <s v="USA"/>
    <x v="3"/>
    <x v="43"/>
    <x v="1"/>
    <s v="Audio"/>
    <x v="43"/>
    <n v="38.520000000000003"/>
    <n v="378"/>
    <s v="Holloway Ltd"/>
    <s v="North"/>
    <s v="Bensonhaven"/>
    <s v="Flagship"/>
  </r>
  <r>
    <s v="SALE673"/>
    <x v="44"/>
    <x v="241"/>
    <s v="PROD37"/>
    <s v="STORE16"/>
    <n v="2"/>
    <n v="472.08"/>
    <n v="7.0000000000000007E-2"/>
    <s v="Credit Card"/>
    <n v="878.06880000000001"/>
    <n v="878.06880000000001"/>
    <s v="Nathaniel Hill"/>
    <x v="16"/>
    <x v="1"/>
    <x v="239"/>
    <s v="Kansas"/>
    <s v="USA"/>
    <x v="0"/>
    <x v="92"/>
    <x v="4"/>
    <s v="Footwear"/>
    <x v="92"/>
    <n v="353.47"/>
    <n v="214"/>
    <s v="Frederick-Wright"/>
    <s v="West"/>
    <s v="New Jimmymouth"/>
    <s v="Flagship"/>
  </r>
  <r>
    <s v="SALE674"/>
    <x v="439"/>
    <x v="117"/>
    <s v="PROD57"/>
    <s v="STORE17"/>
    <n v="2"/>
    <n v="218.11"/>
    <n v="0.02"/>
    <s v="COD"/>
    <n v="427.49560000000002"/>
    <n v="427.49560000000002"/>
    <s v="Laura Mathews"/>
    <x v="20"/>
    <x v="0"/>
    <x v="116"/>
    <s v="Wisconsin"/>
    <s v="USA"/>
    <x v="3"/>
    <x v="71"/>
    <x v="0"/>
    <s v="Fitness"/>
    <x v="71"/>
    <n v="30.62"/>
    <n v="138"/>
    <s v="Holloway Ltd"/>
    <s v="North"/>
    <s v="Bensonhaven"/>
    <s v="Flagship"/>
  </r>
  <r>
    <s v="SALE675"/>
    <x v="440"/>
    <x v="333"/>
    <s v="PROD1"/>
    <s v="STORE6"/>
    <n v="4"/>
    <n v="845.58"/>
    <n v="0.06"/>
    <s v="PayPal"/>
    <n v="3179.3807999999999"/>
    <n v="3179.3808000000004"/>
    <s v="Jay Patel"/>
    <x v="16"/>
    <x v="1"/>
    <x v="327"/>
    <s v="Rhode Island"/>
    <s v="USA"/>
    <x v="1"/>
    <x v="55"/>
    <x v="4"/>
    <s v="Tops"/>
    <x v="55"/>
    <n v="342.56"/>
    <n v="181"/>
    <s v="Benson-Elliott"/>
    <s v="East"/>
    <s v="Port Josephberg"/>
    <s v="Online"/>
  </r>
  <r>
    <s v="SALE676"/>
    <x v="65"/>
    <x v="147"/>
    <s v="PROD80"/>
    <s v="STORE2"/>
    <n v="2"/>
    <n v="111.28"/>
    <n v="0.14000000000000001"/>
    <s v="Credit Card"/>
    <n v="191.4016"/>
    <n v="191.4016"/>
    <s v="Susan Mcdonald"/>
    <x v="9"/>
    <x v="0"/>
    <x v="146"/>
    <s v="Arkansas"/>
    <s v="USA"/>
    <x v="2"/>
    <x v="61"/>
    <x v="3"/>
    <s v="Kitchen"/>
    <x v="61"/>
    <n v="143.43"/>
    <n v="58"/>
    <s v="Black-Horn"/>
    <s v="South"/>
    <s v="North Nancyview"/>
    <s v="Outlet"/>
  </r>
  <r>
    <s v="SALE677"/>
    <x v="253"/>
    <x v="372"/>
    <s v="PROD59"/>
    <s v="STORE14"/>
    <n v="2"/>
    <n v="37.21"/>
    <n v="0.19"/>
    <s v="Credit Card"/>
    <n v="60.280200000000001"/>
    <n v="60.280200000000001"/>
    <s v="Curtis Lam"/>
    <x v="0"/>
    <x v="0"/>
    <x v="363"/>
    <s v="Kentucky"/>
    <s v="USA"/>
    <x v="1"/>
    <x v="4"/>
    <x v="2"/>
    <s v="Haircare"/>
    <x v="4"/>
    <n v="17.309999999999999"/>
    <n v="399"/>
    <s v="Mcdonald Inc"/>
    <s v="South"/>
    <s v="Christopherland"/>
    <s v="Outlet"/>
  </r>
  <r>
    <s v="SALE678"/>
    <x v="320"/>
    <x v="222"/>
    <s v="PROD62"/>
    <s v="STORE13"/>
    <n v="1"/>
    <n v="331.73"/>
    <n v="0.04"/>
    <s v="Credit Card"/>
    <n v="318.46080000000001"/>
    <n v="318.46080000000001"/>
    <s v="Karen King"/>
    <x v="41"/>
    <x v="1"/>
    <x v="221"/>
    <s v="North Carolina"/>
    <s v="USA"/>
    <x v="3"/>
    <x v="85"/>
    <x v="1"/>
    <s v="Computer"/>
    <x v="85"/>
    <n v="86.42"/>
    <n v="222"/>
    <s v="Gardner, Humphrey and Contreras"/>
    <s v="East"/>
    <s v="Johnsonville"/>
    <s v="Flagship"/>
  </r>
  <r>
    <s v="SALE679"/>
    <x v="399"/>
    <x v="190"/>
    <s v="PROD70"/>
    <s v="STORE12"/>
    <n v="3"/>
    <n v="306.70999999999998"/>
    <n v="0.09"/>
    <s v="PayPal"/>
    <n v="837.31830000000002"/>
    <n v="837.31829999999991"/>
    <s v="Chloe Aguilar"/>
    <x v="3"/>
    <x v="0"/>
    <x v="189"/>
    <s v="Arizona"/>
    <s v="USA"/>
    <x v="3"/>
    <x v="7"/>
    <x v="3"/>
    <s v="Storage"/>
    <x v="7"/>
    <n v="138.05000000000001"/>
    <n v="89"/>
    <s v="Thomas, Bridges and Harris"/>
    <s v="North"/>
    <s v="Sabrinatown"/>
    <s v="Online"/>
  </r>
  <r>
    <s v="SALE680"/>
    <x v="441"/>
    <x v="334"/>
    <s v="PROD25"/>
    <s v="STORE6"/>
    <n v="4"/>
    <n v="484.92"/>
    <n v="0.28000000000000003"/>
    <s v="PayPal"/>
    <n v="1396.5696"/>
    <n v="1396.5696"/>
    <s v="Brian Garcia"/>
    <x v="45"/>
    <x v="1"/>
    <x v="328"/>
    <s v="Louisiana"/>
    <s v="USA"/>
    <x v="0"/>
    <x v="60"/>
    <x v="4"/>
    <s v="Accessories"/>
    <x v="60"/>
    <n v="174.02"/>
    <n v="268"/>
    <s v="Benson-Elliott"/>
    <s v="East"/>
    <s v="Port Josephberg"/>
    <s v="Online"/>
  </r>
  <r>
    <s v="SALE681"/>
    <x v="442"/>
    <x v="278"/>
    <s v="PROD50"/>
    <s v="STORE5"/>
    <n v="2"/>
    <n v="42.04"/>
    <n v="7.0000000000000007E-2"/>
    <s v="Credit Card"/>
    <n v="78.194400000000002"/>
    <n v="78.194400000000002"/>
    <s v="Joseph Snow"/>
    <x v="9"/>
    <x v="0"/>
    <x v="275"/>
    <s v="Vermont"/>
    <s v="USA"/>
    <x v="0"/>
    <x v="57"/>
    <x v="0"/>
    <s v="Fitness"/>
    <x v="57"/>
    <n v="190.29"/>
    <n v="260"/>
    <s v="Gray Ltd"/>
    <s v="North"/>
    <s v="New Michaelchester"/>
    <s v="Outlet"/>
  </r>
  <r>
    <s v="SALE682"/>
    <x v="443"/>
    <x v="373"/>
    <s v="PROD55"/>
    <s v="STORE6"/>
    <n v="3"/>
    <n v="599.48"/>
    <n v="0.22"/>
    <s v="PayPal"/>
    <n v="1402.7832000000001"/>
    <n v="1402.7832000000001"/>
    <s v="Brittany Watson"/>
    <x v="30"/>
    <x v="0"/>
    <x v="364"/>
    <s v="Connecticut"/>
    <s v="USA"/>
    <x v="1"/>
    <x v="76"/>
    <x v="3"/>
    <s v="Decor"/>
    <x v="76"/>
    <n v="81.75"/>
    <n v="273"/>
    <s v="Benson-Elliott"/>
    <s v="East"/>
    <s v="Port Josephberg"/>
    <s v="Online"/>
  </r>
  <r>
    <s v="SALE683"/>
    <x v="444"/>
    <x v="374"/>
    <s v="PROD17"/>
    <s v="STORE1"/>
    <n v="3"/>
    <n v="401.42"/>
    <n v="0.01"/>
    <s v="COD"/>
    <n v="1192.2174"/>
    <n v="1192.2174"/>
    <s v="Manuel Castillo"/>
    <x v="7"/>
    <x v="0"/>
    <x v="365"/>
    <s v="Tennessee"/>
    <s v="USA"/>
    <x v="0"/>
    <x v="53"/>
    <x v="0"/>
    <s v="Accessories"/>
    <x v="53"/>
    <n v="144.53"/>
    <n v="367"/>
    <s v="Martinez, Adkins and Johnson"/>
    <s v="North"/>
    <s v="Danielmouth"/>
    <s v="Flagship"/>
  </r>
  <r>
    <s v="SALE684"/>
    <x v="96"/>
    <x v="375"/>
    <s v="PROD46"/>
    <s v="STORE8"/>
    <n v="4"/>
    <n v="442.54"/>
    <n v="0.06"/>
    <s v="Credit Card"/>
    <n v="1663.9503999999999"/>
    <n v="1663.9504000000002"/>
    <s v="Jacob Wood"/>
    <x v="33"/>
    <x v="0"/>
    <x v="366"/>
    <s v="Idaho"/>
    <s v="USA"/>
    <x v="0"/>
    <x v="54"/>
    <x v="4"/>
    <s v="Outerwear"/>
    <x v="54"/>
    <n v="167.34"/>
    <n v="296"/>
    <s v="Bean, Jones and Park"/>
    <s v="West"/>
    <s v="Thompsonborough"/>
    <s v="Online"/>
  </r>
  <r>
    <s v="SALE685"/>
    <x v="66"/>
    <x v="376"/>
    <s v="PROD88"/>
    <s v="STORE13"/>
    <n v="4"/>
    <n v="451.41"/>
    <n v="0.06"/>
    <s v="PayPal"/>
    <n v="1697.3016"/>
    <n v="1697.3016"/>
    <s v="Julie Powell"/>
    <x v="30"/>
    <x v="1"/>
    <x v="367"/>
    <s v="Arkansas"/>
    <s v="USA"/>
    <x v="0"/>
    <x v="12"/>
    <x v="0"/>
    <s v="Accessories"/>
    <x v="12"/>
    <n v="131.24"/>
    <n v="232"/>
    <s v="Gardner, Humphrey and Contreras"/>
    <s v="East"/>
    <s v="Johnsonville"/>
    <s v="Flagship"/>
  </r>
  <r>
    <s v="SALE686"/>
    <x v="72"/>
    <x v="299"/>
    <s v="PROD91"/>
    <s v="STORE9"/>
    <n v="4"/>
    <n v="547.21"/>
    <n v="0.25"/>
    <s v="Credit Card"/>
    <n v="1641.63"/>
    <n v="1641.63"/>
    <s v="Tracy Kelly"/>
    <x v="14"/>
    <x v="0"/>
    <x v="295"/>
    <s v="Tennessee"/>
    <s v="USA"/>
    <x v="2"/>
    <x v="52"/>
    <x v="4"/>
    <s v="Footwear"/>
    <x v="52"/>
    <n v="438.25"/>
    <n v="496"/>
    <s v="Moore, Padilla and Butler"/>
    <s v="South"/>
    <s v="East Johnstad"/>
    <s v="Flagship"/>
  </r>
  <r>
    <s v="SALE687"/>
    <x v="178"/>
    <x v="43"/>
    <s v="PROD87"/>
    <s v="STORE4"/>
    <n v="1"/>
    <n v="979.28"/>
    <n v="0.2"/>
    <s v="PayPal"/>
    <n v="783.42399999999998"/>
    <n v="783.42399999999998"/>
    <s v="Sarah Brady"/>
    <x v="34"/>
    <x v="0"/>
    <x v="43"/>
    <s v="Iowa"/>
    <s v="USA"/>
    <x v="1"/>
    <x v="72"/>
    <x v="3"/>
    <s v="Lighting"/>
    <x v="72"/>
    <n v="371.38"/>
    <n v="220"/>
    <s v="Alexander Group"/>
    <s v="South"/>
    <s v="Port Sharon"/>
    <s v="Online"/>
  </r>
  <r>
    <s v="SALE688"/>
    <x v="217"/>
    <x v="9"/>
    <s v="PROD56"/>
    <s v="STORE7"/>
    <n v="4"/>
    <n v="263.58999999999997"/>
    <n v="0.04"/>
    <s v="Credit Card"/>
    <n v="1012.1856"/>
    <n v="1012.1855999999999"/>
    <s v="David Pierce"/>
    <x v="9"/>
    <x v="1"/>
    <x v="9"/>
    <s v="Washington"/>
    <s v="USA"/>
    <x v="1"/>
    <x v="6"/>
    <x v="3"/>
    <s v="Decor"/>
    <x v="6"/>
    <n v="461.47"/>
    <n v="190"/>
    <s v="Martinez-Mullins"/>
    <s v="South"/>
    <s v="Williamsfurt"/>
    <s v="Online"/>
  </r>
  <r>
    <s v="SALE689"/>
    <x v="213"/>
    <x v="93"/>
    <s v="PROD54"/>
    <s v="STORE5"/>
    <n v="1"/>
    <n v="692.75"/>
    <n v="0.11"/>
    <s v="COD"/>
    <n v="616.54750000000001"/>
    <n v="616.54750000000001"/>
    <s v="Dr. Benjamin Price"/>
    <x v="31"/>
    <x v="1"/>
    <x v="93"/>
    <s v="Alabama"/>
    <s v="USA"/>
    <x v="1"/>
    <x v="59"/>
    <x v="0"/>
    <s v="Accessories"/>
    <x v="59"/>
    <n v="434.84"/>
    <n v="185"/>
    <s v="Gray Ltd"/>
    <s v="North"/>
    <s v="New Michaelchester"/>
    <s v="Outlet"/>
  </r>
  <r>
    <s v="SALE690"/>
    <x v="445"/>
    <x v="300"/>
    <s v="PROD63"/>
    <s v="STORE3"/>
    <n v="3"/>
    <n v="142.83000000000001"/>
    <n v="0.01"/>
    <s v="Credit Card"/>
    <n v="424.20510000000002"/>
    <n v="424.20510000000002"/>
    <s v="Joseph Jones"/>
    <x v="10"/>
    <x v="0"/>
    <x v="296"/>
    <s v="Illinois"/>
    <s v="USA"/>
    <x v="3"/>
    <x v="81"/>
    <x v="2"/>
    <s v="Skincare"/>
    <x v="81"/>
    <n v="266.86"/>
    <n v="458"/>
    <s v="Johnson-Wright"/>
    <s v="North"/>
    <s v="Hoodberg"/>
    <s v="Outlet"/>
  </r>
  <r>
    <s v="SALE691"/>
    <x v="446"/>
    <x v="377"/>
    <s v="PROD22"/>
    <s v="STORE2"/>
    <n v="2"/>
    <n v="419.25"/>
    <n v="0.17"/>
    <s v="PayPal"/>
    <n v="695.95500000000004"/>
    <n v="695.95499999999993"/>
    <s v="Donald Lee"/>
    <x v="33"/>
    <x v="0"/>
    <x v="368"/>
    <s v="Illinois"/>
    <s v="USA"/>
    <x v="3"/>
    <x v="62"/>
    <x v="0"/>
    <s v="Equipment"/>
    <x v="62"/>
    <n v="484.62"/>
    <n v="432"/>
    <s v="Black-Horn"/>
    <s v="South"/>
    <s v="North Nancyview"/>
    <s v="Outlet"/>
  </r>
  <r>
    <s v="SALE692"/>
    <x v="447"/>
    <x v="195"/>
    <s v="PROD26"/>
    <s v="STORE19"/>
    <n v="2"/>
    <n v="800.84"/>
    <n v="0.27"/>
    <s v="COD"/>
    <n v="1169.2264"/>
    <n v="1169.2264"/>
    <s v="William Hull"/>
    <x v="30"/>
    <x v="1"/>
    <x v="194"/>
    <s v="Michigan"/>
    <s v="USA"/>
    <x v="1"/>
    <x v="33"/>
    <x v="1"/>
    <s v="Audio"/>
    <x v="33"/>
    <n v="322.41000000000003"/>
    <n v="213"/>
    <s v="Mann-Austin"/>
    <s v="East"/>
    <s v="Vasquezborough"/>
    <s v="Online"/>
  </r>
  <r>
    <s v="SALE693"/>
    <x v="296"/>
    <x v="283"/>
    <s v="PROD48"/>
    <s v="STORE2"/>
    <n v="1"/>
    <n v="301.24"/>
    <n v="0.11"/>
    <s v="PayPal"/>
    <n v="268.10359999999997"/>
    <n v="268.10360000000003"/>
    <s v="Eugene Nelson"/>
    <x v="33"/>
    <x v="1"/>
    <x v="280"/>
    <s v="North Dakota"/>
    <s v="USA"/>
    <x v="1"/>
    <x v="70"/>
    <x v="1"/>
    <s v="Accessories"/>
    <x v="70"/>
    <n v="177.98"/>
    <n v="103"/>
    <s v="Black-Horn"/>
    <s v="South"/>
    <s v="North Nancyview"/>
    <s v="Outlet"/>
  </r>
  <r>
    <s v="SALE694"/>
    <x v="184"/>
    <x v="285"/>
    <s v="PROD85"/>
    <s v="STORE5"/>
    <n v="2"/>
    <n v="701.49"/>
    <n v="0.09"/>
    <s v="PayPal"/>
    <n v="1276.7118"/>
    <n v="1276.7118"/>
    <s v="Misty Ferguson"/>
    <x v="3"/>
    <x v="0"/>
    <x v="282"/>
    <s v="Connecticut"/>
    <s v="USA"/>
    <x v="0"/>
    <x v="65"/>
    <x v="4"/>
    <s v="Accessories"/>
    <x v="65"/>
    <n v="119.57"/>
    <n v="210"/>
    <s v="Gray Ltd"/>
    <s v="North"/>
    <s v="New Michaelchester"/>
    <s v="Outlet"/>
  </r>
  <r>
    <s v="SALE695"/>
    <x v="250"/>
    <x v="378"/>
    <s v="PROD26"/>
    <s v="STORE10"/>
    <n v="4"/>
    <n v="413.48"/>
    <n v="0.02"/>
    <s v="PayPal"/>
    <n v="1620.8416"/>
    <n v="1620.8416"/>
    <s v="Jeffrey Mccarthy"/>
    <x v="18"/>
    <x v="1"/>
    <x v="369"/>
    <s v="Nebraska"/>
    <s v="USA"/>
    <x v="3"/>
    <x v="33"/>
    <x v="1"/>
    <s v="Audio"/>
    <x v="33"/>
    <n v="322.41000000000003"/>
    <n v="213"/>
    <s v="Hill, Wagner and Ballard"/>
    <s v="East"/>
    <s v="East Davidville"/>
    <s v="Online"/>
  </r>
  <r>
    <s v="SALE696"/>
    <x v="425"/>
    <x v="303"/>
    <s v="PROD8"/>
    <s v="STORE1"/>
    <n v="4"/>
    <n v="167.83"/>
    <n v="0.15"/>
    <s v="Credit Card"/>
    <n v="570.62199999999996"/>
    <n v="570.62200000000007"/>
    <s v="Andrea Jacobs"/>
    <x v="9"/>
    <x v="1"/>
    <x v="76"/>
    <s v="Minnesota"/>
    <s v="USA"/>
    <x v="1"/>
    <x v="67"/>
    <x v="1"/>
    <s v="Audio"/>
    <x v="67"/>
    <n v="439.07"/>
    <n v="142"/>
    <s v="Martinez, Adkins and Johnson"/>
    <s v="North"/>
    <s v="Danielmouth"/>
    <s v="Flagship"/>
  </r>
  <r>
    <s v="SALE697"/>
    <x v="448"/>
    <x v="379"/>
    <s v="PROD15"/>
    <s v="STORE18"/>
    <n v="2"/>
    <n v="669.12"/>
    <n v="0.22"/>
    <s v="Credit Card"/>
    <n v="1043.8271999999999"/>
    <n v="1043.8271999999999"/>
    <s v="Brian Holder"/>
    <x v="39"/>
    <x v="0"/>
    <x v="370"/>
    <s v="Utah"/>
    <s v="USA"/>
    <x v="3"/>
    <x v="5"/>
    <x v="1"/>
    <s v="Appliances"/>
    <x v="5"/>
    <n v="465.34"/>
    <n v="301"/>
    <s v="Guerrero-Schmitt"/>
    <s v="East"/>
    <s v="East Stevechester"/>
    <s v="Flagship"/>
  </r>
  <r>
    <s v="SALE698"/>
    <x v="89"/>
    <x v="276"/>
    <s v="PROD37"/>
    <s v="STORE7"/>
    <n v="3"/>
    <n v="346.77"/>
    <n v="0.18"/>
    <s v="PayPal"/>
    <n v="853.05420000000004"/>
    <n v="853.05419999999992"/>
    <s v="Tonya Reynolds"/>
    <x v="0"/>
    <x v="1"/>
    <x v="273"/>
    <s v="Michigan"/>
    <s v="USA"/>
    <x v="0"/>
    <x v="92"/>
    <x v="4"/>
    <s v="Footwear"/>
    <x v="92"/>
    <n v="353.47"/>
    <n v="214"/>
    <s v="Martinez-Mullins"/>
    <s v="South"/>
    <s v="Williamsfurt"/>
    <s v="Online"/>
  </r>
  <r>
    <s v="SALE699"/>
    <x v="328"/>
    <x v="358"/>
    <s v="PROD23"/>
    <s v="STORE19"/>
    <n v="3"/>
    <n v="648.33000000000004"/>
    <n v="0.2"/>
    <s v="COD"/>
    <n v="1555.992"/>
    <n v="1555.9920000000002"/>
    <s v="Alyssa Vargas"/>
    <x v="20"/>
    <x v="0"/>
    <x v="351"/>
    <s v="Montana"/>
    <s v="USA"/>
    <x v="1"/>
    <x v="34"/>
    <x v="4"/>
    <s v="Tops"/>
    <x v="34"/>
    <n v="254.04"/>
    <n v="360"/>
    <s v="Mann-Austin"/>
    <s v="East"/>
    <s v="Vasquezborough"/>
    <s v="Online"/>
  </r>
  <r>
    <s v="SALE700"/>
    <x v="410"/>
    <x v="380"/>
    <s v="PROD6"/>
    <s v="STORE2"/>
    <n v="4"/>
    <n v="254.94"/>
    <n v="0.06"/>
    <s v="PayPal"/>
    <n v="958.57439999999997"/>
    <n v="958.57439999999997"/>
    <s v="Donna Guerra"/>
    <x v="28"/>
    <x v="1"/>
    <x v="371"/>
    <s v="Massachusetts"/>
    <s v="USA"/>
    <x v="2"/>
    <x v="96"/>
    <x v="2"/>
    <s v="Skincare"/>
    <x v="96"/>
    <n v="312.8"/>
    <n v="350"/>
    <s v="Black-Horn"/>
    <s v="South"/>
    <s v="North Nancyview"/>
    <s v="Outlet"/>
  </r>
  <r>
    <s v="SALE701"/>
    <x v="109"/>
    <x v="94"/>
    <s v="PROD81"/>
    <s v="STORE4"/>
    <n v="1"/>
    <n v="445.5"/>
    <n v="0.28000000000000003"/>
    <s v="Credit Card"/>
    <n v="320.76"/>
    <n v="320.76"/>
    <s v="Jasmine Snyder"/>
    <x v="28"/>
    <x v="1"/>
    <x v="94"/>
    <s v="Connecticut"/>
    <s v="USA"/>
    <x v="2"/>
    <x v="82"/>
    <x v="0"/>
    <s v="Equipment"/>
    <x v="82"/>
    <n v="285.54000000000002"/>
    <n v="358"/>
    <s v="Alexander Group"/>
    <s v="South"/>
    <s v="Port Sharon"/>
    <s v="Online"/>
  </r>
  <r>
    <s v="SALE702"/>
    <x v="170"/>
    <x v="70"/>
    <s v="PROD90"/>
    <s v="STORE4"/>
    <n v="1"/>
    <n v="900.94"/>
    <n v="0.1"/>
    <s v="Credit Card"/>
    <n v="810.846"/>
    <n v="810.846"/>
    <s v="Lisa Young"/>
    <x v="14"/>
    <x v="0"/>
    <x v="70"/>
    <s v="Georgia"/>
    <s v="USA"/>
    <x v="1"/>
    <x v="64"/>
    <x v="1"/>
    <s v="Accessories"/>
    <x v="64"/>
    <n v="340.14"/>
    <n v="361"/>
    <s v="Alexander Group"/>
    <s v="South"/>
    <s v="Port Sharon"/>
    <s v="Online"/>
  </r>
  <r>
    <s v="SALE703"/>
    <x v="449"/>
    <x v="381"/>
    <s v="PROD15"/>
    <s v="STORE16"/>
    <n v="3"/>
    <n v="262.69"/>
    <n v="0.04"/>
    <s v="PayPal"/>
    <n v="756.54719999999998"/>
    <n v="756.54719999999998"/>
    <s v="Megan Greer"/>
    <x v="5"/>
    <x v="1"/>
    <x v="372"/>
    <s v="Alaska"/>
    <s v="USA"/>
    <x v="1"/>
    <x v="5"/>
    <x v="1"/>
    <s v="Appliances"/>
    <x v="5"/>
    <n v="465.34"/>
    <n v="301"/>
    <s v="Frederick-Wright"/>
    <s v="West"/>
    <s v="New Jimmymouth"/>
    <s v="Flagship"/>
  </r>
  <r>
    <s v="SALE704"/>
    <x v="239"/>
    <x v="382"/>
    <s v="PROD68"/>
    <s v="STORE2"/>
    <n v="3"/>
    <n v="212.72"/>
    <n v="0.22"/>
    <s v="PayPal"/>
    <n v="497.76479999999998"/>
    <n v="497.76479999999998"/>
    <s v="Sheri Joyce"/>
    <x v="33"/>
    <x v="0"/>
    <x v="373"/>
    <s v="Kentucky"/>
    <s v="USA"/>
    <x v="1"/>
    <x v="88"/>
    <x v="3"/>
    <s v="Furniture"/>
    <x v="88"/>
    <n v="243.7"/>
    <n v="130"/>
    <s v="Black-Horn"/>
    <s v="South"/>
    <s v="North Nancyview"/>
    <s v="Outlet"/>
  </r>
  <r>
    <s v="SALE705"/>
    <x v="225"/>
    <x v="383"/>
    <s v="PROD24"/>
    <s v="STORE18"/>
    <n v="4"/>
    <n v="757.9"/>
    <n v="0.22"/>
    <s v="PayPal"/>
    <n v="2364.6480000000001"/>
    <n v="2364.6480000000001"/>
    <s v="Michael Davies"/>
    <x v="18"/>
    <x v="1"/>
    <x v="374"/>
    <s v="Oregon"/>
    <s v="USA"/>
    <x v="0"/>
    <x v="10"/>
    <x v="0"/>
    <s v="Outdoor"/>
    <x v="10"/>
    <n v="166.06"/>
    <n v="340"/>
    <s v="Guerrero-Schmitt"/>
    <s v="East"/>
    <s v="East Stevechester"/>
    <s v="Flagship"/>
  </r>
  <r>
    <s v="SALE706"/>
    <x v="360"/>
    <x v="223"/>
    <s v="PROD80"/>
    <s v="STORE17"/>
    <n v="1"/>
    <n v="846.04"/>
    <n v="0.08"/>
    <s v="PayPal"/>
    <n v="778.35680000000002"/>
    <n v="778.35680000000002"/>
    <s v="Adam Cruz"/>
    <x v="8"/>
    <x v="1"/>
    <x v="222"/>
    <s v="Georgia"/>
    <s v="USA"/>
    <x v="1"/>
    <x v="61"/>
    <x v="3"/>
    <s v="Kitchen"/>
    <x v="61"/>
    <n v="143.43"/>
    <n v="58"/>
    <s v="Holloway Ltd"/>
    <s v="North"/>
    <s v="Bensonhaven"/>
    <s v="Flagship"/>
  </r>
  <r>
    <s v="SALE707"/>
    <x v="157"/>
    <x v="287"/>
    <s v="PROD38"/>
    <s v="STORE7"/>
    <n v="3"/>
    <n v="179.7"/>
    <n v="0.17"/>
    <s v="COD"/>
    <n v="447.45299999999997"/>
    <n v="447.45299999999992"/>
    <s v="Brian Choi"/>
    <x v="28"/>
    <x v="1"/>
    <x v="283"/>
    <s v="New Jersey"/>
    <s v="USA"/>
    <x v="0"/>
    <x v="48"/>
    <x v="0"/>
    <s v="Outdoor"/>
    <x v="48"/>
    <n v="135.61000000000001"/>
    <n v="394"/>
    <s v="Martinez-Mullins"/>
    <s v="South"/>
    <s v="Williamsfurt"/>
    <s v="Online"/>
  </r>
  <r>
    <s v="SALE708"/>
    <x v="423"/>
    <x v="384"/>
    <s v="PROD31"/>
    <s v="STORE4"/>
    <n v="4"/>
    <n v="681.08"/>
    <n v="0"/>
    <s v="PayPal"/>
    <n v="2724.32"/>
    <n v="2724.32"/>
    <s v="Shannon Turner"/>
    <x v="37"/>
    <x v="0"/>
    <x v="375"/>
    <s v="Oklahoma"/>
    <s v="USA"/>
    <x v="2"/>
    <x v="45"/>
    <x v="0"/>
    <s v="Team Sports"/>
    <x v="45"/>
    <n v="204.39"/>
    <n v="281"/>
    <s v="Alexander Group"/>
    <s v="South"/>
    <s v="Port Sharon"/>
    <s v="Online"/>
  </r>
  <r>
    <s v="SALE709"/>
    <x v="336"/>
    <x v="75"/>
    <s v="PROD4"/>
    <s v="STORE7"/>
    <n v="4"/>
    <n v="723.44"/>
    <n v="0.14000000000000001"/>
    <s v="PayPal"/>
    <n v="2488.6336000000001"/>
    <n v="2488.6336000000001"/>
    <s v="Justin Ingram"/>
    <x v="11"/>
    <x v="0"/>
    <x v="75"/>
    <s v="Louisiana"/>
    <s v="USA"/>
    <x v="3"/>
    <x v="83"/>
    <x v="4"/>
    <s v="Bottoms"/>
    <x v="83"/>
    <n v="306.45999999999998"/>
    <n v="487"/>
    <s v="Martinez-Mullins"/>
    <s v="South"/>
    <s v="Williamsfurt"/>
    <s v="Online"/>
  </r>
  <r>
    <s v="SALE710"/>
    <x v="328"/>
    <x v="56"/>
    <s v="PROD31"/>
    <s v="STORE14"/>
    <n v="4"/>
    <n v="471.89"/>
    <n v="0.12"/>
    <s v="COD"/>
    <n v="1661.0527999999999"/>
    <n v="1661.0527999999999"/>
    <s v="James Wolfe"/>
    <x v="17"/>
    <x v="1"/>
    <x v="56"/>
    <s v="Arizona"/>
    <s v="USA"/>
    <x v="0"/>
    <x v="45"/>
    <x v="0"/>
    <s v="Team Sports"/>
    <x v="45"/>
    <n v="204.39"/>
    <n v="281"/>
    <s v="Mcdonald Inc"/>
    <s v="South"/>
    <s v="Christopherland"/>
    <s v="Outlet"/>
  </r>
  <r>
    <s v="SALE711"/>
    <x v="204"/>
    <x v="302"/>
    <s v="PROD71"/>
    <s v="STORE17"/>
    <n v="1"/>
    <n v="613.17999999999995"/>
    <n v="0.14000000000000001"/>
    <s v="COD"/>
    <n v="527.33479999999997"/>
    <n v="527.33479999999997"/>
    <s v="Mallory Allen"/>
    <x v="43"/>
    <x v="1"/>
    <x v="298"/>
    <s v="Alabama"/>
    <s v="USA"/>
    <x v="1"/>
    <x v="51"/>
    <x v="2"/>
    <s v="Haircare"/>
    <x v="51"/>
    <n v="214.32"/>
    <n v="383"/>
    <s v="Holloway Ltd"/>
    <s v="North"/>
    <s v="Bensonhaven"/>
    <s v="Flagship"/>
  </r>
  <r>
    <s v="SALE712"/>
    <x v="365"/>
    <x v="370"/>
    <s v="PROD43"/>
    <s v="STORE4"/>
    <n v="1"/>
    <n v="651.30999999999995"/>
    <n v="0.24"/>
    <s v="PayPal"/>
    <n v="494.99560000000002"/>
    <n v="494.99559999999997"/>
    <s v="Sarah Rodgers"/>
    <x v="25"/>
    <x v="1"/>
    <x v="361"/>
    <s v="West Virginia"/>
    <s v="USA"/>
    <x v="0"/>
    <x v="19"/>
    <x v="1"/>
    <s v="Computer"/>
    <x v="19"/>
    <n v="253.33"/>
    <n v="266"/>
    <s v="Alexander Group"/>
    <s v="South"/>
    <s v="Port Sharon"/>
    <s v="Online"/>
  </r>
  <r>
    <s v="SALE713"/>
    <x v="348"/>
    <x v="385"/>
    <s v="PROD3"/>
    <s v="STORE6"/>
    <n v="2"/>
    <n v="635.14"/>
    <n v="0.1"/>
    <s v="COD"/>
    <n v="1143.252"/>
    <n v="1143.252"/>
    <s v="Heather Collins"/>
    <x v="43"/>
    <x v="0"/>
    <x v="376"/>
    <s v="Idaho"/>
    <s v="USA"/>
    <x v="1"/>
    <x v="58"/>
    <x v="4"/>
    <s v="Outerwear"/>
    <x v="58"/>
    <n v="364.67"/>
    <n v="452"/>
    <s v="Benson-Elliott"/>
    <s v="East"/>
    <s v="Port Josephberg"/>
    <s v="Online"/>
  </r>
  <r>
    <s v="SALE714"/>
    <x v="385"/>
    <x v="386"/>
    <s v="PROD98"/>
    <s v="STORE14"/>
    <n v="4"/>
    <n v="912.61"/>
    <n v="0.14000000000000001"/>
    <s v="Credit Card"/>
    <n v="3139.3784000000001"/>
    <n v="3139.3784000000001"/>
    <s v="Shelley Ponce"/>
    <x v="25"/>
    <x v="0"/>
    <x v="377"/>
    <s v="Rhode Island"/>
    <s v="USA"/>
    <x v="0"/>
    <x v="24"/>
    <x v="1"/>
    <s v="Audio"/>
    <x v="24"/>
    <n v="431.67"/>
    <n v="73"/>
    <s v="Mcdonald Inc"/>
    <s v="South"/>
    <s v="Christopherland"/>
    <s v="Outlet"/>
  </r>
  <r>
    <s v="SALE715"/>
    <x v="156"/>
    <x v="387"/>
    <s v="PROD47"/>
    <s v="STORE7"/>
    <n v="3"/>
    <n v="79.77"/>
    <n v="0.09"/>
    <s v="Credit Card"/>
    <n v="217.77209999999999"/>
    <n v="217.77209999999999"/>
    <s v="Sarah Lane"/>
    <x v="14"/>
    <x v="0"/>
    <x v="378"/>
    <s v="Vermont"/>
    <s v="USA"/>
    <x v="2"/>
    <x v="44"/>
    <x v="2"/>
    <s v="Makeup"/>
    <x v="44"/>
    <n v="254.04"/>
    <n v="431"/>
    <s v="Martinez-Mullins"/>
    <s v="South"/>
    <s v="Williamsfurt"/>
    <s v="Online"/>
  </r>
  <r>
    <s v="SALE716"/>
    <x v="82"/>
    <x v="107"/>
    <s v="PROD94"/>
    <s v="STORE15"/>
    <n v="4"/>
    <n v="603.52"/>
    <n v="0.25"/>
    <s v="Credit Card"/>
    <n v="1810.56"/>
    <n v="1810.56"/>
    <s v="Jeffrey Gomez"/>
    <x v="15"/>
    <x v="1"/>
    <x v="107"/>
    <s v="Colorado"/>
    <s v="USA"/>
    <x v="1"/>
    <x v="32"/>
    <x v="2"/>
    <s v="Skincare"/>
    <x v="32"/>
    <n v="358.47"/>
    <n v="213"/>
    <s v="Shelton PLC"/>
    <s v="North"/>
    <s v="East Jenniferstad"/>
    <s v="Flagship"/>
  </r>
  <r>
    <s v="SALE717"/>
    <x v="450"/>
    <x v="259"/>
    <s v="PROD77"/>
    <s v="STORE12"/>
    <n v="4"/>
    <n v="453.12"/>
    <n v="0.23"/>
    <s v="COD"/>
    <n v="1395.6096"/>
    <n v="1395.6096"/>
    <s v="Katherine Young"/>
    <x v="31"/>
    <x v="0"/>
    <x v="257"/>
    <s v="Vermont"/>
    <s v="USA"/>
    <x v="0"/>
    <x v="25"/>
    <x v="1"/>
    <s v="Appliances"/>
    <x v="25"/>
    <n v="480.9"/>
    <n v="104"/>
    <s v="Thomas, Bridges and Harris"/>
    <s v="North"/>
    <s v="Sabrinatown"/>
    <s v="Online"/>
  </r>
  <r>
    <s v="SALE718"/>
    <x v="361"/>
    <x v="388"/>
    <s v="PROD33"/>
    <s v="STORE9"/>
    <n v="2"/>
    <n v="974.35"/>
    <n v="0.15"/>
    <s v="Credit Card"/>
    <n v="1656.395"/>
    <n v="1656.395"/>
    <s v="Sarah Marsh"/>
    <x v="34"/>
    <x v="1"/>
    <x v="379"/>
    <s v="New York"/>
    <s v="USA"/>
    <x v="0"/>
    <x v="9"/>
    <x v="3"/>
    <s v="Decor"/>
    <x v="9"/>
    <n v="179.77"/>
    <n v="305"/>
    <s v="Moore, Padilla and Butler"/>
    <s v="South"/>
    <s v="East Johnstad"/>
    <s v="Flagship"/>
  </r>
  <r>
    <s v="SALE719"/>
    <x v="317"/>
    <x v="22"/>
    <s v="PROD95"/>
    <s v="STORE17"/>
    <n v="4"/>
    <n v="52.35"/>
    <n v="0.23"/>
    <s v="COD"/>
    <n v="161.238"/>
    <n v="161.238"/>
    <s v="Elizabeth Foster"/>
    <x v="19"/>
    <x v="1"/>
    <x v="22"/>
    <s v="Oklahoma"/>
    <s v="USA"/>
    <x v="0"/>
    <x v="98"/>
    <x v="0"/>
    <s v="Accessories"/>
    <x v="98"/>
    <n v="60.65"/>
    <n v="75"/>
    <s v="Holloway Ltd"/>
    <s v="North"/>
    <s v="Bensonhaven"/>
    <s v="Flagship"/>
  </r>
  <r>
    <s v="SALE720"/>
    <x v="317"/>
    <x v="260"/>
    <s v="PROD65"/>
    <s v="STORE17"/>
    <n v="3"/>
    <n v="681.58"/>
    <n v="0.23"/>
    <s v="Credit Card"/>
    <n v="1574.4498000000001"/>
    <n v="1574.4498000000001"/>
    <s v="James Holloway Jr."/>
    <x v="9"/>
    <x v="0"/>
    <x v="258"/>
    <s v="Indiana"/>
    <s v="USA"/>
    <x v="2"/>
    <x v="15"/>
    <x v="0"/>
    <s v="Fitness"/>
    <x v="15"/>
    <n v="240.63"/>
    <n v="423"/>
    <s v="Holloway Ltd"/>
    <s v="North"/>
    <s v="Bensonhaven"/>
    <s v="Flagship"/>
  </r>
  <r>
    <s v="SALE721"/>
    <x v="393"/>
    <x v="372"/>
    <s v="PROD83"/>
    <s v="STORE15"/>
    <n v="3"/>
    <n v="71.23"/>
    <n v="0.03"/>
    <s v="Credit Card"/>
    <n v="207.27930000000001"/>
    <n v="207.27930000000001"/>
    <s v="Curtis Lam"/>
    <x v="0"/>
    <x v="0"/>
    <x v="363"/>
    <s v="Kentucky"/>
    <s v="USA"/>
    <x v="1"/>
    <x v="50"/>
    <x v="2"/>
    <s v="Skincare"/>
    <x v="50"/>
    <n v="254.04"/>
    <n v="159"/>
    <s v="Shelton PLC"/>
    <s v="North"/>
    <s v="East Jenniferstad"/>
    <s v="Flagship"/>
  </r>
  <r>
    <s v="SALE722"/>
    <x v="411"/>
    <x v="254"/>
    <s v="PROD15"/>
    <s v="STORE14"/>
    <n v="1"/>
    <n v="31.36"/>
    <n v="0.21"/>
    <s v="COD"/>
    <n v="24.7744"/>
    <n v="24.7744"/>
    <s v="Mr. William Horton"/>
    <x v="45"/>
    <x v="0"/>
    <x v="252"/>
    <s v="Virginia"/>
    <s v="USA"/>
    <x v="1"/>
    <x v="5"/>
    <x v="1"/>
    <s v="Appliances"/>
    <x v="5"/>
    <n v="465.34"/>
    <n v="301"/>
    <s v="Mcdonald Inc"/>
    <s v="South"/>
    <s v="Christopherland"/>
    <s v="Outlet"/>
  </r>
  <r>
    <s v="SALE723"/>
    <x v="116"/>
    <x v="389"/>
    <s v="PROD41"/>
    <s v="STORE13"/>
    <n v="2"/>
    <n v="555.54999999999995"/>
    <n v="0.14000000000000001"/>
    <s v="Credit Card"/>
    <n v="955.54600000000005"/>
    <n v="955.54599999999994"/>
    <s v="Angela Williams"/>
    <x v="44"/>
    <x v="1"/>
    <x v="380"/>
    <s v="Illinois"/>
    <s v="USA"/>
    <x v="3"/>
    <x v="89"/>
    <x v="0"/>
    <s v="Fitness"/>
    <x v="89"/>
    <n v="313.26"/>
    <n v="369"/>
    <s v="Gardner, Humphrey and Contreras"/>
    <s v="East"/>
    <s v="Johnsonville"/>
    <s v="Flagship"/>
  </r>
  <r>
    <s v="SALE724"/>
    <x v="451"/>
    <x v="243"/>
    <s v="PROD66"/>
    <s v="STORE16"/>
    <n v="4"/>
    <n v="805.99"/>
    <n v="0.06"/>
    <s v="Credit Card"/>
    <n v="3030.5223999999998"/>
    <n v="3030.5223999999998"/>
    <s v="Tyler Garner"/>
    <x v="41"/>
    <x v="0"/>
    <x v="241"/>
    <s v="Alabama"/>
    <s v="USA"/>
    <x v="2"/>
    <x v="73"/>
    <x v="2"/>
    <s v="Haircare"/>
    <x v="73"/>
    <n v="340.39"/>
    <n v="177"/>
    <s v="Frederick-Wright"/>
    <s v="West"/>
    <s v="New Jimmymouth"/>
    <s v="Flagship"/>
  </r>
  <r>
    <s v="SALE725"/>
    <x v="452"/>
    <x v="327"/>
    <s v="PROD71"/>
    <s v="STORE1"/>
    <n v="1"/>
    <n v="506.55"/>
    <n v="0.28000000000000003"/>
    <s v="Credit Card"/>
    <n v="364.71600000000001"/>
    <n v="364.71600000000001"/>
    <s v="Timothy Valenzuela"/>
    <x v="20"/>
    <x v="0"/>
    <x v="321"/>
    <s v="Missouri"/>
    <s v="USA"/>
    <x v="1"/>
    <x v="51"/>
    <x v="2"/>
    <s v="Haircare"/>
    <x v="51"/>
    <n v="214.32"/>
    <n v="383"/>
    <s v="Martinez, Adkins and Johnson"/>
    <s v="North"/>
    <s v="Danielmouth"/>
    <s v="Flagship"/>
  </r>
  <r>
    <s v="SALE726"/>
    <x v="182"/>
    <x v="390"/>
    <s v="PROD41"/>
    <s v="STORE11"/>
    <n v="3"/>
    <n v="28.69"/>
    <n v="0.02"/>
    <s v="Credit Card"/>
    <n v="84.348600000000005"/>
    <n v="84.348600000000005"/>
    <s v="Jamie Reyes"/>
    <x v="31"/>
    <x v="0"/>
    <x v="381"/>
    <s v="Connecticut"/>
    <s v="USA"/>
    <x v="1"/>
    <x v="89"/>
    <x v="0"/>
    <s v="Fitness"/>
    <x v="89"/>
    <n v="313.26"/>
    <n v="369"/>
    <s v="Aguirre-Keller"/>
    <s v="South"/>
    <s v="Lake Michael"/>
    <s v="Online"/>
  </r>
  <r>
    <s v="SALE727"/>
    <x v="205"/>
    <x v="391"/>
    <s v="PROD76"/>
    <s v="STORE4"/>
    <n v="1"/>
    <n v="106.07"/>
    <n v="0.23"/>
    <s v="COD"/>
    <n v="81.673900000000003"/>
    <n v="81.673899999999989"/>
    <s v="Timothy Gardner"/>
    <x v="4"/>
    <x v="1"/>
    <x v="382"/>
    <s v="New Jersey"/>
    <s v="USA"/>
    <x v="2"/>
    <x v="3"/>
    <x v="1"/>
    <s v="Computer"/>
    <x v="3"/>
    <n v="392.89"/>
    <n v="320"/>
    <s v="Alexander Group"/>
    <s v="South"/>
    <s v="Port Sharon"/>
    <s v="Online"/>
  </r>
  <r>
    <s v="SALE728"/>
    <x v="189"/>
    <x v="218"/>
    <s v="PROD91"/>
    <s v="STORE0"/>
    <n v="4"/>
    <n v="289.77"/>
    <n v="0.06"/>
    <s v="PayPal"/>
    <n v="1089.5352"/>
    <n v="1089.5352"/>
    <s v="Russell Lamb"/>
    <x v="1"/>
    <x v="1"/>
    <x v="217"/>
    <s v="Arizona"/>
    <s v="USA"/>
    <x v="1"/>
    <x v="52"/>
    <x v="4"/>
    <s v="Footwear"/>
    <x v="52"/>
    <n v="438.25"/>
    <n v="496"/>
    <s v="Rivera-Warner"/>
    <s v="East"/>
    <s v="Washingtonfurt"/>
    <s v="Flagship"/>
  </r>
  <r>
    <s v="SALE729"/>
    <x v="453"/>
    <x v="308"/>
    <s v="PROD83"/>
    <s v="STORE18"/>
    <n v="2"/>
    <n v="354.26"/>
    <n v="0.01"/>
    <s v="COD"/>
    <n v="701.4348"/>
    <n v="701.4348"/>
    <s v="Maria Sanchez"/>
    <x v="28"/>
    <x v="0"/>
    <x v="303"/>
    <s v="North Dakota"/>
    <s v="USA"/>
    <x v="3"/>
    <x v="50"/>
    <x v="2"/>
    <s v="Skincare"/>
    <x v="50"/>
    <n v="254.04"/>
    <n v="159"/>
    <s v="Guerrero-Schmitt"/>
    <s v="East"/>
    <s v="East Stevechester"/>
    <s v="Flagship"/>
  </r>
  <r>
    <s v="SALE730"/>
    <x v="110"/>
    <x v="392"/>
    <s v="PROD68"/>
    <s v="STORE14"/>
    <n v="1"/>
    <n v="522.72"/>
    <n v="0.25"/>
    <s v="PayPal"/>
    <n v="392.04"/>
    <n v="392.04"/>
    <s v="Tammy Brennan"/>
    <x v="8"/>
    <x v="0"/>
    <x v="383"/>
    <s v="South Carolina"/>
    <s v="USA"/>
    <x v="0"/>
    <x v="88"/>
    <x v="3"/>
    <s v="Furniture"/>
    <x v="88"/>
    <n v="243.7"/>
    <n v="130"/>
    <s v="Mcdonald Inc"/>
    <s v="South"/>
    <s v="Christopherland"/>
    <s v="Outlet"/>
  </r>
  <r>
    <s v="SALE731"/>
    <x v="368"/>
    <x v="333"/>
    <s v="PROD5"/>
    <s v="STORE9"/>
    <n v="3"/>
    <n v="966.02"/>
    <n v="0.03"/>
    <s v="COD"/>
    <n v="2811.1181999999999"/>
    <n v="2811.1181999999999"/>
    <s v="Jay Patel"/>
    <x v="16"/>
    <x v="1"/>
    <x v="327"/>
    <s v="Rhode Island"/>
    <s v="USA"/>
    <x v="1"/>
    <x v="23"/>
    <x v="4"/>
    <s v="Accessories"/>
    <x v="23"/>
    <n v="261"/>
    <n v="59"/>
    <s v="Moore, Padilla and Butler"/>
    <s v="South"/>
    <s v="East Johnstad"/>
    <s v="Flagship"/>
  </r>
  <r>
    <s v="SALE732"/>
    <x v="30"/>
    <x v="224"/>
    <s v="PROD50"/>
    <s v="STORE17"/>
    <n v="1"/>
    <n v="498.61"/>
    <n v="0.04"/>
    <s v="PayPal"/>
    <n v="478.66559999999998"/>
    <n v="478.66560000000004"/>
    <s v="Anthony Morgan"/>
    <x v="31"/>
    <x v="0"/>
    <x v="223"/>
    <s v="Missouri"/>
    <s v="USA"/>
    <x v="2"/>
    <x v="57"/>
    <x v="0"/>
    <s v="Fitness"/>
    <x v="57"/>
    <n v="190.29"/>
    <n v="260"/>
    <s v="Holloway Ltd"/>
    <s v="North"/>
    <s v="Bensonhaven"/>
    <s v="Flagship"/>
  </r>
  <r>
    <s v="SALE733"/>
    <x v="454"/>
    <x v="393"/>
    <s v="PROD42"/>
    <s v="STORE6"/>
    <n v="4"/>
    <n v="758.27"/>
    <n v="0.05"/>
    <s v="PayPal"/>
    <n v="2881.4259999999999"/>
    <n v="2881.4259999999999"/>
    <s v="Pamela Mcguire"/>
    <x v="26"/>
    <x v="0"/>
    <x v="384"/>
    <s v="Illinois"/>
    <s v="USA"/>
    <x v="1"/>
    <x v="63"/>
    <x v="1"/>
    <s v="Accessories"/>
    <x v="63"/>
    <n v="450.71"/>
    <n v="389"/>
    <s v="Benson-Elliott"/>
    <s v="East"/>
    <s v="Port Josephberg"/>
    <s v="Online"/>
  </r>
  <r>
    <s v="SALE734"/>
    <x v="160"/>
    <x v="227"/>
    <s v="PROD3"/>
    <s v="STORE2"/>
    <n v="2"/>
    <n v="371.03"/>
    <n v="0.23"/>
    <s v="PayPal"/>
    <n v="571.38620000000003"/>
    <n v="571.38619999999992"/>
    <s v="Wanda Snyder"/>
    <x v="26"/>
    <x v="0"/>
    <x v="226"/>
    <s v="Vermont"/>
    <s v="USA"/>
    <x v="3"/>
    <x v="58"/>
    <x v="4"/>
    <s v="Outerwear"/>
    <x v="58"/>
    <n v="364.67"/>
    <n v="452"/>
    <s v="Black-Horn"/>
    <s v="South"/>
    <s v="North Nancyview"/>
    <s v="Outlet"/>
  </r>
  <r>
    <s v="SALE735"/>
    <x v="95"/>
    <x v="394"/>
    <s v="PROD91"/>
    <s v="STORE17"/>
    <n v="1"/>
    <n v="230.32"/>
    <n v="0.05"/>
    <s v="COD"/>
    <n v="218.804"/>
    <n v="218.804"/>
    <s v="Carlos Flores"/>
    <x v="42"/>
    <x v="0"/>
    <x v="385"/>
    <s v="Washington"/>
    <s v="USA"/>
    <x v="0"/>
    <x v="52"/>
    <x v="4"/>
    <s v="Footwear"/>
    <x v="52"/>
    <n v="438.25"/>
    <n v="496"/>
    <s v="Holloway Ltd"/>
    <s v="North"/>
    <s v="Bensonhaven"/>
    <s v="Flagship"/>
  </r>
  <r>
    <s v="SALE736"/>
    <x v="455"/>
    <x v="395"/>
    <s v="PROD61"/>
    <s v="STORE6"/>
    <n v="2"/>
    <n v="985.43"/>
    <n v="0.28000000000000003"/>
    <s v="COD"/>
    <n v="1419.0192"/>
    <n v="1419.0191999999997"/>
    <s v="Michelle Cunningham"/>
    <x v="23"/>
    <x v="1"/>
    <x v="386"/>
    <s v="Connecticut"/>
    <s v="USA"/>
    <x v="3"/>
    <x v="86"/>
    <x v="0"/>
    <s v="Equipment"/>
    <x v="86"/>
    <n v="103.45"/>
    <n v="465"/>
    <s v="Benson-Elliott"/>
    <s v="East"/>
    <s v="Port Josephberg"/>
    <s v="Online"/>
  </r>
  <r>
    <s v="SALE737"/>
    <x v="131"/>
    <x v="293"/>
    <s v="PROD9"/>
    <s v="STORE4"/>
    <n v="2"/>
    <n v="492.5"/>
    <n v="0.3"/>
    <s v="PayPal"/>
    <n v="689.5"/>
    <n v="689.5"/>
    <s v="Brittany Edwards Dds"/>
    <x v="22"/>
    <x v="1"/>
    <x v="289"/>
    <s v="Kansas"/>
    <s v="USA"/>
    <x v="1"/>
    <x v="93"/>
    <x v="0"/>
    <s v="Fitness"/>
    <x v="93"/>
    <n v="495.72"/>
    <n v="323"/>
    <s v="Alexander Group"/>
    <s v="South"/>
    <s v="Port Sharon"/>
    <s v="Online"/>
  </r>
  <r>
    <s v="SALE738"/>
    <x v="88"/>
    <x v="190"/>
    <s v="PROD46"/>
    <s v="STORE11"/>
    <n v="2"/>
    <n v="213.69"/>
    <n v="0.28000000000000003"/>
    <s v="PayPal"/>
    <n v="307.71359999999999"/>
    <n v="307.71359999999999"/>
    <s v="Chloe Aguilar"/>
    <x v="3"/>
    <x v="0"/>
    <x v="189"/>
    <s v="Arizona"/>
    <s v="USA"/>
    <x v="3"/>
    <x v="54"/>
    <x v="4"/>
    <s v="Outerwear"/>
    <x v="54"/>
    <n v="167.34"/>
    <n v="296"/>
    <s v="Aguirre-Keller"/>
    <s v="South"/>
    <s v="Lake Michael"/>
    <s v="Online"/>
  </r>
  <r>
    <s v="SALE739"/>
    <x v="59"/>
    <x v="10"/>
    <s v="PROD20"/>
    <s v="STORE8"/>
    <n v="4"/>
    <n v="618.83000000000004"/>
    <n v="0.08"/>
    <s v="PayPal"/>
    <n v="2277.2944000000002"/>
    <n v="2277.2944000000002"/>
    <s v="Michael Thomas"/>
    <x v="10"/>
    <x v="1"/>
    <x v="10"/>
    <s v="Nevada"/>
    <s v="USA"/>
    <x v="2"/>
    <x v="42"/>
    <x v="0"/>
    <s v="Accessories"/>
    <x v="42"/>
    <n v="131.51"/>
    <n v="273"/>
    <s v="Bean, Jones and Park"/>
    <s v="West"/>
    <s v="Thompsonborough"/>
    <s v="Online"/>
  </r>
  <r>
    <s v="SALE740"/>
    <x v="154"/>
    <x v="126"/>
    <s v="PROD59"/>
    <s v="STORE11"/>
    <n v="2"/>
    <n v="81.16"/>
    <n v="0.16"/>
    <s v="PayPal"/>
    <n v="136.34880000000001"/>
    <n v="136.34879999999998"/>
    <s v="Christy Vasquez"/>
    <x v="4"/>
    <x v="1"/>
    <x v="125"/>
    <s v="South Carolina"/>
    <s v="USA"/>
    <x v="0"/>
    <x v="4"/>
    <x v="2"/>
    <s v="Haircare"/>
    <x v="4"/>
    <n v="17.309999999999999"/>
    <n v="399"/>
    <s v="Aguirre-Keller"/>
    <s v="South"/>
    <s v="Lake Michael"/>
    <s v="Online"/>
  </r>
  <r>
    <s v="SALE741"/>
    <x v="364"/>
    <x v="93"/>
    <s v="PROD86"/>
    <s v="STORE9"/>
    <n v="1"/>
    <n v="431.69"/>
    <n v="0.09"/>
    <s v="Credit Card"/>
    <n v="392.83789999999999"/>
    <n v="392.83789999999999"/>
    <s v="Dr. Benjamin Price"/>
    <x v="31"/>
    <x v="1"/>
    <x v="93"/>
    <s v="Alabama"/>
    <s v="USA"/>
    <x v="1"/>
    <x v="56"/>
    <x v="3"/>
    <s v="Kitchen"/>
    <x v="56"/>
    <n v="176.07"/>
    <n v="82"/>
    <s v="Moore, Padilla and Butler"/>
    <s v="South"/>
    <s v="East Johnstad"/>
    <s v="Flagship"/>
  </r>
  <r>
    <s v="SALE742"/>
    <x v="221"/>
    <x v="131"/>
    <s v="PROD18"/>
    <s v="STORE5"/>
    <n v="3"/>
    <n v="438.65"/>
    <n v="0.28999999999999998"/>
    <s v="PayPal"/>
    <n v="934.32449999999994"/>
    <n v="934.32449999999994"/>
    <s v="Eric Wolfe"/>
    <x v="5"/>
    <x v="1"/>
    <x v="130"/>
    <s v="Louisiana"/>
    <s v="USA"/>
    <x v="0"/>
    <x v="97"/>
    <x v="4"/>
    <s v="Bottoms"/>
    <x v="97"/>
    <n v="254.04"/>
    <n v="343"/>
    <s v="Gray Ltd"/>
    <s v="North"/>
    <s v="New Michaelchester"/>
    <s v="Outlet"/>
  </r>
  <r>
    <s v="SALE743"/>
    <x v="393"/>
    <x v="396"/>
    <s v="PROD79"/>
    <s v="STORE3"/>
    <n v="3"/>
    <n v="339.41"/>
    <n v="0.26"/>
    <s v="Credit Card"/>
    <n v="753.49019999999996"/>
    <n v="753.49019999999996"/>
    <s v="Thomas Rhodes"/>
    <x v="7"/>
    <x v="1"/>
    <x v="124"/>
    <s v="West Virginia"/>
    <s v="USA"/>
    <x v="3"/>
    <x v="29"/>
    <x v="3"/>
    <s v="Lighting"/>
    <x v="29"/>
    <n v="228.53"/>
    <n v="469"/>
    <s v="Johnson-Wright"/>
    <s v="North"/>
    <s v="Hoodberg"/>
    <s v="Outlet"/>
  </r>
  <r>
    <s v="SALE744"/>
    <x v="456"/>
    <x v="44"/>
    <s v="PROD79"/>
    <s v="STORE9"/>
    <n v="4"/>
    <n v="848.47"/>
    <n v="0.21"/>
    <s v="COD"/>
    <n v="2681.1651999999999"/>
    <n v="2681.1652000000004"/>
    <s v="Manuel Fisher"/>
    <x v="10"/>
    <x v="1"/>
    <x v="44"/>
    <s v="New Hampshire"/>
    <s v="USA"/>
    <x v="0"/>
    <x v="29"/>
    <x v="3"/>
    <s v="Lighting"/>
    <x v="29"/>
    <n v="228.53"/>
    <n v="469"/>
    <s v="Moore, Padilla and Butler"/>
    <s v="South"/>
    <s v="East Johnstad"/>
    <s v="Flagship"/>
  </r>
  <r>
    <s v="SALE745"/>
    <x v="457"/>
    <x v="375"/>
    <s v="PROD67"/>
    <s v="STORE8"/>
    <n v="1"/>
    <n v="664.87"/>
    <n v="0.08"/>
    <s v="PayPal"/>
    <n v="611.68039999999996"/>
    <n v="611.68039999999996"/>
    <s v="Jacob Wood"/>
    <x v="33"/>
    <x v="0"/>
    <x v="366"/>
    <s v="Idaho"/>
    <s v="USA"/>
    <x v="0"/>
    <x v="22"/>
    <x v="1"/>
    <s v="Accessories"/>
    <x v="22"/>
    <n v="349.17"/>
    <n v="476"/>
    <s v="Bean, Jones and Park"/>
    <s v="West"/>
    <s v="Thompsonborough"/>
    <s v="Online"/>
  </r>
  <r>
    <s v="SALE746"/>
    <x v="456"/>
    <x v="179"/>
    <s v="PROD24"/>
    <s v="STORE7"/>
    <n v="1"/>
    <n v="412.11"/>
    <n v="0.23"/>
    <s v="PayPal"/>
    <n v="317.32470000000001"/>
    <n v="317.32470000000001"/>
    <s v="Sheila Wilson"/>
    <x v="37"/>
    <x v="0"/>
    <x v="178"/>
    <s v="Tennessee"/>
    <s v="USA"/>
    <x v="2"/>
    <x v="10"/>
    <x v="0"/>
    <s v="Outdoor"/>
    <x v="10"/>
    <n v="166.06"/>
    <n v="340"/>
    <s v="Martinez-Mullins"/>
    <s v="South"/>
    <s v="Williamsfurt"/>
    <s v="Online"/>
  </r>
  <r>
    <s v="SALE747"/>
    <x v="120"/>
    <x v="397"/>
    <s v="PROD94"/>
    <s v="STORE1"/>
    <n v="1"/>
    <n v="126.09"/>
    <n v="0.05"/>
    <s v="COD"/>
    <n v="119.7855"/>
    <n v="119.7855"/>
    <s v="Michael Chang"/>
    <x v="21"/>
    <x v="0"/>
    <x v="387"/>
    <s v="North Carolina"/>
    <s v="USA"/>
    <x v="1"/>
    <x v="32"/>
    <x v="2"/>
    <s v="Skincare"/>
    <x v="32"/>
    <n v="358.47"/>
    <n v="213"/>
    <s v="Martinez, Adkins and Johnson"/>
    <s v="North"/>
    <s v="Danielmouth"/>
    <s v="Flagship"/>
  </r>
  <r>
    <s v="SALE748"/>
    <x v="207"/>
    <x v="227"/>
    <s v="PROD67"/>
    <s v="STORE10"/>
    <n v="4"/>
    <n v="602.39"/>
    <n v="0.19"/>
    <s v="COD"/>
    <n v="1951.7436"/>
    <n v="1951.7436"/>
    <s v="Wanda Snyder"/>
    <x v="26"/>
    <x v="0"/>
    <x v="226"/>
    <s v="Vermont"/>
    <s v="USA"/>
    <x v="3"/>
    <x v="22"/>
    <x v="1"/>
    <s v="Accessories"/>
    <x v="22"/>
    <n v="349.17"/>
    <n v="476"/>
    <s v="Hill, Wagner and Ballard"/>
    <s v="East"/>
    <s v="East Davidville"/>
    <s v="Online"/>
  </r>
  <r>
    <s v="SALE749"/>
    <x v="458"/>
    <x v="88"/>
    <s v="PROD82"/>
    <s v="STORE3"/>
    <n v="3"/>
    <n v="447.69"/>
    <n v="0.02"/>
    <s v="COD"/>
    <n v="1316.2085999999999"/>
    <n v="1316.2085999999999"/>
    <s v="Andrew Smith"/>
    <x v="8"/>
    <x v="0"/>
    <x v="88"/>
    <s v="Wisconsin"/>
    <s v="USA"/>
    <x v="3"/>
    <x v="74"/>
    <x v="0"/>
    <s v="Fitness"/>
    <x v="74"/>
    <n v="152.91999999999999"/>
    <n v="281"/>
    <s v="Johnson-Wright"/>
    <s v="North"/>
    <s v="Hoodberg"/>
    <s v="Outlet"/>
  </r>
  <r>
    <s v="SALE750"/>
    <x v="428"/>
    <x v="201"/>
    <s v="PROD34"/>
    <s v="STORE3"/>
    <n v="3"/>
    <n v="35.159999999999997"/>
    <n v="0.04"/>
    <s v="COD"/>
    <n v="101.2608"/>
    <n v="101.26079999999999"/>
    <s v="Nicholas Webb"/>
    <x v="29"/>
    <x v="0"/>
    <x v="200"/>
    <s v="Nevada"/>
    <s v="USA"/>
    <x v="0"/>
    <x v="13"/>
    <x v="1"/>
    <s v="Computer"/>
    <x v="13"/>
    <n v="419.28"/>
    <n v="86"/>
    <s v="Johnson-Wright"/>
    <s v="North"/>
    <s v="Hoodberg"/>
    <s v="Outlet"/>
  </r>
  <r>
    <s v="SALE751"/>
    <x v="459"/>
    <x v="393"/>
    <s v="PROD72"/>
    <s v="STORE11"/>
    <n v="2"/>
    <n v="838.59"/>
    <n v="0.18"/>
    <s v="COD"/>
    <n v="1375.2876000000001"/>
    <n v="1375.2876000000001"/>
    <s v="Pamela Mcguire"/>
    <x v="26"/>
    <x v="0"/>
    <x v="384"/>
    <s v="Illinois"/>
    <s v="USA"/>
    <x v="1"/>
    <x v="18"/>
    <x v="0"/>
    <s v="Fitness"/>
    <x v="18"/>
    <n v="477.61"/>
    <n v="300"/>
    <s v="Aguirre-Keller"/>
    <s v="South"/>
    <s v="Lake Michael"/>
    <s v="Online"/>
  </r>
  <r>
    <s v="SALE752"/>
    <x v="118"/>
    <x v="269"/>
    <s v="PROD59"/>
    <s v="STORE6"/>
    <n v="4"/>
    <n v="867.94"/>
    <n v="0.26"/>
    <s v="PayPal"/>
    <n v="2569.1024000000002"/>
    <n v="2569.1024000000002"/>
    <s v="Jamie Yoder"/>
    <x v="16"/>
    <x v="0"/>
    <x v="267"/>
    <s v="Wisconsin"/>
    <s v="USA"/>
    <x v="1"/>
    <x v="4"/>
    <x v="2"/>
    <s v="Haircare"/>
    <x v="4"/>
    <n v="17.309999999999999"/>
    <n v="399"/>
    <s v="Benson-Elliott"/>
    <s v="East"/>
    <s v="Port Josephberg"/>
    <s v="Online"/>
  </r>
  <r>
    <s v="SALE753"/>
    <x v="341"/>
    <x v="381"/>
    <s v="PROD39"/>
    <s v="STORE17"/>
    <n v="1"/>
    <n v="623.88"/>
    <n v="0.25"/>
    <s v="Credit Card"/>
    <n v="467.91"/>
    <n v="467.90999999999997"/>
    <s v="Megan Greer"/>
    <x v="5"/>
    <x v="1"/>
    <x v="372"/>
    <s v="Alaska"/>
    <s v="USA"/>
    <x v="1"/>
    <x v="11"/>
    <x v="1"/>
    <s v="Mobile"/>
    <x v="11"/>
    <n v="326.06"/>
    <n v="301"/>
    <s v="Holloway Ltd"/>
    <s v="North"/>
    <s v="Bensonhaven"/>
    <s v="Flagship"/>
  </r>
  <r>
    <s v="SALE754"/>
    <x v="460"/>
    <x v="372"/>
    <s v="PROD42"/>
    <s v="STORE14"/>
    <n v="2"/>
    <n v="567.95000000000005"/>
    <n v="0.12"/>
    <s v="PayPal"/>
    <n v="999.59199999999998"/>
    <n v="999.5920000000001"/>
    <s v="Curtis Lam"/>
    <x v="0"/>
    <x v="0"/>
    <x v="363"/>
    <s v="Kentucky"/>
    <s v="USA"/>
    <x v="1"/>
    <x v="63"/>
    <x v="1"/>
    <s v="Accessories"/>
    <x v="63"/>
    <n v="450.71"/>
    <n v="389"/>
    <s v="Mcdonald Inc"/>
    <s v="South"/>
    <s v="Christopherland"/>
    <s v="Outlet"/>
  </r>
  <r>
    <s v="SALE755"/>
    <x v="231"/>
    <x v="162"/>
    <s v="PROD31"/>
    <s v="STORE18"/>
    <n v="2"/>
    <n v="671.69"/>
    <n v="0.19"/>
    <s v="Credit Card"/>
    <n v="1088.1378"/>
    <n v="1088.1378"/>
    <s v="Kristy Dunlap"/>
    <x v="41"/>
    <x v="1"/>
    <x v="161"/>
    <s v="North Carolina"/>
    <s v="USA"/>
    <x v="1"/>
    <x v="45"/>
    <x v="0"/>
    <s v="Team Sports"/>
    <x v="45"/>
    <n v="204.39"/>
    <n v="281"/>
    <s v="Guerrero-Schmitt"/>
    <s v="East"/>
    <s v="East Stevechester"/>
    <s v="Flagship"/>
  </r>
  <r>
    <s v="SALE756"/>
    <x v="461"/>
    <x v="271"/>
    <s v="PROD6"/>
    <s v="STORE7"/>
    <n v="2"/>
    <n v="257.95999999999998"/>
    <n v="0.21"/>
    <s v="PayPal"/>
    <n v="407.57679999999999"/>
    <n v="407.57679999999999"/>
    <s v="Ronald Jones"/>
    <x v="33"/>
    <x v="1"/>
    <x v="269"/>
    <s v="Tennessee"/>
    <s v="USA"/>
    <x v="2"/>
    <x v="96"/>
    <x v="2"/>
    <s v="Skincare"/>
    <x v="96"/>
    <n v="312.8"/>
    <n v="350"/>
    <s v="Martinez-Mullins"/>
    <s v="South"/>
    <s v="Williamsfurt"/>
    <s v="Online"/>
  </r>
  <r>
    <s v="SALE757"/>
    <x v="235"/>
    <x v="329"/>
    <s v="PROD98"/>
    <s v="STORE19"/>
    <n v="4"/>
    <n v="281.48"/>
    <n v="0.27"/>
    <s v="PayPal"/>
    <n v="821.92160000000001"/>
    <n v="821.92160000000001"/>
    <s v="Tiffany Herrera"/>
    <x v="38"/>
    <x v="0"/>
    <x v="323"/>
    <s v="Virginia"/>
    <s v="USA"/>
    <x v="1"/>
    <x v="24"/>
    <x v="1"/>
    <s v="Audio"/>
    <x v="24"/>
    <n v="431.67"/>
    <n v="73"/>
    <s v="Mann-Austin"/>
    <s v="East"/>
    <s v="Vasquezborough"/>
    <s v="Online"/>
  </r>
  <r>
    <s v="SALE758"/>
    <x v="462"/>
    <x v="214"/>
    <s v="PROD20"/>
    <s v="STORE11"/>
    <n v="1"/>
    <n v="202.13"/>
    <n v="0.13"/>
    <s v="COD"/>
    <n v="175.85310000000001"/>
    <n v="175.85309999999998"/>
    <s v="Robert House"/>
    <x v="11"/>
    <x v="0"/>
    <x v="213"/>
    <s v="Maryland"/>
    <s v="USA"/>
    <x v="0"/>
    <x v="42"/>
    <x v="0"/>
    <s v="Accessories"/>
    <x v="42"/>
    <n v="131.51"/>
    <n v="273"/>
    <s v="Aguirre-Keller"/>
    <s v="South"/>
    <s v="Lake Michael"/>
    <s v="Online"/>
  </r>
  <r>
    <s v="SALE759"/>
    <x v="463"/>
    <x v="398"/>
    <s v="PROD74"/>
    <s v="STORE5"/>
    <n v="1"/>
    <n v="370.66"/>
    <n v="0.01"/>
    <s v="PayPal"/>
    <n v="366.95339999999999"/>
    <n v="366.95340000000004"/>
    <s v="Daisy Johnson Dds"/>
    <x v="41"/>
    <x v="0"/>
    <x v="388"/>
    <s v="Nebraska"/>
    <s v="USA"/>
    <x v="1"/>
    <x v="1"/>
    <x v="1"/>
    <s v="Audio"/>
    <x v="1"/>
    <n v="403.71"/>
    <n v="159"/>
    <s v="Gray Ltd"/>
    <s v="North"/>
    <s v="New Michaelchester"/>
    <s v="Outlet"/>
  </r>
  <r>
    <s v="SALE760"/>
    <x v="464"/>
    <x v="399"/>
    <s v="PROD61"/>
    <s v="STORE12"/>
    <n v="4"/>
    <n v="731.53"/>
    <n v="0.12"/>
    <s v="Credit Card"/>
    <n v="2574.9856"/>
    <n v="2574.9856"/>
    <s v="Christine Vaughn"/>
    <x v="6"/>
    <x v="0"/>
    <x v="389"/>
    <s v="Oregon"/>
    <s v="USA"/>
    <x v="3"/>
    <x v="86"/>
    <x v="0"/>
    <s v="Equipment"/>
    <x v="86"/>
    <n v="103.45"/>
    <n v="465"/>
    <s v="Thomas, Bridges and Harris"/>
    <s v="North"/>
    <s v="Sabrinatown"/>
    <s v="Online"/>
  </r>
  <r>
    <s v="SALE761"/>
    <x v="160"/>
    <x v="255"/>
    <s v="PROD78"/>
    <s v="STORE1"/>
    <n v="3"/>
    <n v="468.25"/>
    <n v="7.0000000000000007E-2"/>
    <s v="PayPal"/>
    <n v="1306.4175"/>
    <n v="1306.4175"/>
    <s v="Jason Wheeler"/>
    <x v="34"/>
    <x v="1"/>
    <x v="253"/>
    <s v="Illinois"/>
    <s v="USA"/>
    <x v="1"/>
    <x v="36"/>
    <x v="3"/>
    <s v="Decor"/>
    <x v="36"/>
    <n v="325.26"/>
    <n v="400"/>
    <s v="Martinez, Adkins and Johnson"/>
    <s v="North"/>
    <s v="Danielmouth"/>
    <s v="Flagship"/>
  </r>
  <r>
    <s v="SALE762"/>
    <x v="398"/>
    <x v="283"/>
    <s v="PROD67"/>
    <s v="STORE0"/>
    <n v="1"/>
    <n v="928.72"/>
    <n v="0.1"/>
    <s v="COD"/>
    <n v="835.84799999999996"/>
    <n v="835.84799999999996"/>
    <s v="Eugene Nelson"/>
    <x v="33"/>
    <x v="1"/>
    <x v="280"/>
    <s v="North Dakota"/>
    <s v="USA"/>
    <x v="1"/>
    <x v="22"/>
    <x v="1"/>
    <s v="Accessories"/>
    <x v="22"/>
    <n v="349.17"/>
    <n v="476"/>
    <s v="Rivera-Warner"/>
    <s v="East"/>
    <s v="Washingtonfurt"/>
    <s v="Flagship"/>
  </r>
  <r>
    <s v="SALE763"/>
    <x v="5"/>
    <x v="210"/>
    <s v="PROD4"/>
    <s v="STORE18"/>
    <n v="3"/>
    <n v="217.22"/>
    <n v="0.06"/>
    <s v="PayPal"/>
    <n v="612.56039999999996"/>
    <n v="612.56039999999996"/>
    <s v="Colleen Maynard"/>
    <x v="31"/>
    <x v="0"/>
    <x v="209"/>
    <s v="Utah"/>
    <s v="USA"/>
    <x v="0"/>
    <x v="83"/>
    <x v="4"/>
    <s v="Bottoms"/>
    <x v="83"/>
    <n v="306.45999999999998"/>
    <n v="487"/>
    <s v="Guerrero-Schmitt"/>
    <s v="East"/>
    <s v="East Stevechester"/>
    <s v="Flagship"/>
  </r>
  <r>
    <s v="SALE764"/>
    <x v="142"/>
    <x v="131"/>
    <s v="PROD24"/>
    <s v="STORE3"/>
    <n v="1"/>
    <n v="387.99"/>
    <n v="0.3"/>
    <s v="Credit Card"/>
    <n v="271.59300000000002"/>
    <n v="271.59300000000002"/>
    <s v="Eric Wolfe"/>
    <x v="5"/>
    <x v="1"/>
    <x v="130"/>
    <s v="Louisiana"/>
    <s v="USA"/>
    <x v="0"/>
    <x v="10"/>
    <x v="0"/>
    <s v="Outdoor"/>
    <x v="10"/>
    <n v="166.06"/>
    <n v="340"/>
    <s v="Johnson-Wright"/>
    <s v="North"/>
    <s v="Hoodberg"/>
    <s v="Outlet"/>
  </r>
  <r>
    <s v="SALE765"/>
    <x v="132"/>
    <x v="22"/>
    <s v="PROD18"/>
    <s v="STORE6"/>
    <n v="4"/>
    <n v="186.24"/>
    <n v="0.23"/>
    <s v="Credit Card"/>
    <n v="573.61919999999998"/>
    <n v="573.61919999999998"/>
    <s v="Elizabeth Foster"/>
    <x v="19"/>
    <x v="1"/>
    <x v="22"/>
    <s v="Oklahoma"/>
    <s v="USA"/>
    <x v="0"/>
    <x v="97"/>
    <x v="4"/>
    <s v="Bottoms"/>
    <x v="97"/>
    <n v="254.04"/>
    <n v="343"/>
    <s v="Benson-Elliott"/>
    <s v="East"/>
    <s v="Port Josephberg"/>
    <s v="Online"/>
  </r>
  <r>
    <s v="SALE766"/>
    <x v="146"/>
    <x v="272"/>
    <s v="PROD40"/>
    <s v="STORE8"/>
    <n v="4"/>
    <n v="609.05999999999995"/>
    <n v="0.22"/>
    <s v="COD"/>
    <n v="1900.2672"/>
    <n v="1900.2671999999998"/>
    <s v="Jared Moran"/>
    <x v="4"/>
    <x v="1"/>
    <x v="149"/>
    <s v="West Virginia"/>
    <s v="USA"/>
    <x v="3"/>
    <x v="43"/>
    <x v="1"/>
    <s v="Audio"/>
    <x v="43"/>
    <n v="38.520000000000003"/>
    <n v="378"/>
    <s v="Bean, Jones and Park"/>
    <s v="West"/>
    <s v="Thompsonborough"/>
    <s v="Online"/>
  </r>
  <r>
    <s v="SALE767"/>
    <x v="244"/>
    <x v="168"/>
    <s v="PROD33"/>
    <s v="STORE11"/>
    <n v="1"/>
    <n v="827.91"/>
    <n v="0.21"/>
    <s v="PayPal"/>
    <n v="654.0489"/>
    <n v="654.0489"/>
    <s v="Melinda Rivera"/>
    <x v="34"/>
    <x v="1"/>
    <x v="167"/>
    <s v="New Hampshire"/>
    <s v="USA"/>
    <x v="1"/>
    <x v="9"/>
    <x v="3"/>
    <s v="Decor"/>
    <x v="9"/>
    <n v="179.77"/>
    <n v="305"/>
    <s v="Aguirre-Keller"/>
    <s v="South"/>
    <s v="Lake Michael"/>
    <s v="Online"/>
  </r>
  <r>
    <s v="SALE768"/>
    <x v="40"/>
    <x v="72"/>
    <s v="PROD83"/>
    <s v="STORE0"/>
    <n v="1"/>
    <n v="303.79000000000002"/>
    <n v="0.24"/>
    <s v="PayPal"/>
    <n v="230.88040000000001"/>
    <n v="230.88040000000001"/>
    <s v="John Bradford"/>
    <x v="36"/>
    <x v="0"/>
    <x v="72"/>
    <s v="Vermont"/>
    <s v="USA"/>
    <x v="2"/>
    <x v="50"/>
    <x v="2"/>
    <s v="Skincare"/>
    <x v="50"/>
    <n v="254.04"/>
    <n v="159"/>
    <s v="Rivera-Warner"/>
    <s v="East"/>
    <s v="Washingtonfurt"/>
    <s v="Flagship"/>
  </r>
  <r>
    <s v="SALE769"/>
    <x v="465"/>
    <x v="253"/>
    <s v="PROD37"/>
    <s v="STORE6"/>
    <n v="2"/>
    <n v="365.91"/>
    <n v="0.14000000000000001"/>
    <s v="COD"/>
    <n v="629.36519999999996"/>
    <n v="629.36520000000007"/>
    <s v="Christopher Lester"/>
    <x v="41"/>
    <x v="0"/>
    <x v="251"/>
    <s v="Georgia"/>
    <s v="USA"/>
    <x v="2"/>
    <x v="92"/>
    <x v="4"/>
    <s v="Footwear"/>
    <x v="92"/>
    <n v="353.47"/>
    <n v="214"/>
    <s v="Benson-Elliott"/>
    <s v="East"/>
    <s v="Port Josephberg"/>
    <s v="Online"/>
  </r>
  <r>
    <s v="SALE770"/>
    <x v="362"/>
    <x v="182"/>
    <s v="PROD25"/>
    <s v="STORE17"/>
    <n v="3"/>
    <n v="852.72"/>
    <n v="0.16"/>
    <s v="Credit Card"/>
    <n v="2148.8544000000002"/>
    <n v="2148.8543999999997"/>
    <s v="Roy Cole"/>
    <x v="6"/>
    <x v="1"/>
    <x v="181"/>
    <s v="New Jersey"/>
    <s v="USA"/>
    <x v="1"/>
    <x v="60"/>
    <x v="4"/>
    <s v="Accessories"/>
    <x v="60"/>
    <n v="174.02"/>
    <n v="268"/>
    <s v="Holloway Ltd"/>
    <s v="North"/>
    <s v="Bensonhaven"/>
    <s v="Flagship"/>
  </r>
  <r>
    <s v="SALE771"/>
    <x v="385"/>
    <x v="400"/>
    <s v="PROD10"/>
    <s v="STORE4"/>
    <n v="1"/>
    <n v="768.25"/>
    <n v="0.18"/>
    <s v="Credit Card"/>
    <n v="629.96500000000003"/>
    <n v="629.96500000000003"/>
    <s v="Douglas Rhodes"/>
    <x v="39"/>
    <x v="0"/>
    <x v="390"/>
    <s v="New Hampshire"/>
    <s v="USA"/>
    <x v="1"/>
    <x v="31"/>
    <x v="3"/>
    <s v="Kitchen"/>
    <x v="31"/>
    <n v="298.86"/>
    <n v="308"/>
    <s v="Alexander Group"/>
    <s v="South"/>
    <s v="Port Sharon"/>
    <s v="Online"/>
  </r>
  <r>
    <s v="SALE772"/>
    <x v="466"/>
    <x v="401"/>
    <s v="PROD92"/>
    <s v="STORE19"/>
    <n v="2"/>
    <n v="318.62"/>
    <n v="0.02"/>
    <s v="COD"/>
    <n v="624.49519999999995"/>
    <n v="624.49519999999995"/>
    <s v="Charles Miller"/>
    <x v="33"/>
    <x v="0"/>
    <x v="391"/>
    <s v="Iowa"/>
    <s v="USA"/>
    <x v="2"/>
    <x v="80"/>
    <x v="3"/>
    <s v="Appliances"/>
    <x v="80"/>
    <n v="447.43"/>
    <n v="191"/>
    <s v="Mann-Austin"/>
    <s v="East"/>
    <s v="Vasquezborough"/>
    <s v="Online"/>
  </r>
  <r>
    <s v="SALE773"/>
    <x v="467"/>
    <x v="184"/>
    <s v="PROD76"/>
    <s v="STORE2"/>
    <n v="4"/>
    <n v="402.11"/>
    <n v="0.14000000000000001"/>
    <s v="PayPal"/>
    <n v="1383.2583999999999"/>
    <n v="1383.2583999999999"/>
    <s v="Timothy Weaver"/>
    <x v="9"/>
    <x v="1"/>
    <x v="183"/>
    <s v="Ohio"/>
    <s v="USA"/>
    <x v="0"/>
    <x v="3"/>
    <x v="1"/>
    <s v="Computer"/>
    <x v="3"/>
    <n v="392.89"/>
    <n v="320"/>
    <s v="Black-Horn"/>
    <s v="South"/>
    <s v="North Nancyview"/>
    <s v="Outlet"/>
  </r>
  <r>
    <s v="SALE774"/>
    <x v="391"/>
    <x v="55"/>
    <s v="PROD84"/>
    <s v="STORE17"/>
    <n v="3"/>
    <n v="846.31"/>
    <n v="0.18"/>
    <s v="COD"/>
    <n v="2081.9225999999999"/>
    <n v="2081.9225999999999"/>
    <s v="Isabel Foster"/>
    <x v="32"/>
    <x v="0"/>
    <x v="55"/>
    <s v="New Jersey"/>
    <s v="USA"/>
    <x v="0"/>
    <x v="94"/>
    <x v="3"/>
    <s v="Furniture"/>
    <x v="94"/>
    <n v="388.46"/>
    <n v="208"/>
    <s v="Holloway Ltd"/>
    <s v="North"/>
    <s v="Bensonhaven"/>
    <s v="Flagship"/>
  </r>
  <r>
    <s v="SALE775"/>
    <x v="468"/>
    <x v="64"/>
    <s v="PROD94"/>
    <s v="STORE14"/>
    <n v="1"/>
    <n v="269.94"/>
    <n v="7.0000000000000007E-2"/>
    <s v="COD"/>
    <n v="251.04419999999999"/>
    <n v="251.04419999999999"/>
    <s v="Daniel Contreras"/>
    <x v="32"/>
    <x v="1"/>
    <x v="64"/>
    <s v="Florida"/>
    <s v="USA"/>
    <x v="1"/>
    <x v="32"/>
    <x v="2"/>
    <s v="Skincare"/>
    <x v="32"/>
    <n v="358.47"/>
    <n v="213"/>
    <s v="Mcdonald Inc"/>
    <s v="South"/>
    <s v="Christopherland"/>
    <s v="Outlet"/>
  </r>
  <r>
    <s v="SALE776"/>
    <x v="469"/>
    <x v="254"/>
    <s v="PROD20"/>
    <s v="STORE4"/>
    <n v="3"/>
    <n v="909.25"/>
    <n v="0.28999999999999998"/>
    <s v="COD"/>
    <n v="1936.7025000000001"/>
    <n v="1936.7025000000001"/>
    <s v="Mr. William Horton"/>
    <x v="45"/>
    <x v="0"/>
    <x v="252"/>
    <s v="Virginia"/>
    <s v="USA"/>
    <x v="1"/>
    <x v="42"/>
    <x v="0"/>
    <s v="Accessories"/>
    <x v="42"/>
    <n v="131.51"/>
    <n v="273"/>
    <s v="Alexander Group"/>
    <s v="South"/>
    <s v="Port Sharon"/>
    <s v="Online"/>
  </r>
  <r>
    <s v="SALE777"/>
    <x v="316"/>
    <x v="402"/>
    <s v="PROD91"/>
    <s v="STORE12"/>
    <n v="2"/>
    <n v="229.81"/>
    <n v="0.21"/>
    <s v="COD"/>
    <n v="363.09980000000002"/>
    <n v="363.09980000000002"/>
    <s v="Elizabeth Smith"/>
    <x v="25"/>
    <x v="0"/>
    <x v="392"/>
    <s v="Ohio"/>
    <s v="USA"/>
    <x v="3"/>
    <x v="52"/>
    <x v="4"/>
    <s v="Footwear"/>
    <x v="52"/>
    <n v="438.25"/>
    <n v="496"/>
    <s v="Thomas, Bridges and Harris"/>
    <s v="North"/>
    <s v="Sabrinatown"/>
    <s v="Online"/>
  </r>
  <r>
    <s v="SALE778"/>
    <x v="470"/>
    <x v="65"/>
    <s v="PROD78"/>
    <s v="STORE15"/>
    <n v="3"/>
    <n v="442.36"/>
    <n v="0.06"/>
    <s v="PayPal"/>
    <n v="1247.4552000000001"/>
    <n v="1247.4551999999999"/>
    <s v="Christopher Carter"/>
    <x v="24"/>
    <x v="1"/>
    <x v="65"/>
    <s v="South Dakota"/>
    <s v="USA"/>
    <x v="4"/>
    <x v="36"/>
    <x v="3"/>
    <s v="Decor"/>
    <x v="36"/>
    <n v="325.26"/>
    <n v="400"/>
    <s v="Shelton PLC"/>
    <s v="North"/>
    <s v="East Jenniferstad"/>
    <s v="Flagship"/>
  </r>
  <r>
    <s v="SALE779"/>
    <x v="239"/>
    <x v="19"/>
    <s v="PROD86"/>
    <s v="STORE3"/>
    <n v="3"/>
    <n v="413.74"/>
    <n v="0.01"/>
    <s v="Credit Card"/>
    <n v="1228.8078"/>
    <n v="1228.8078"/>
    <s v="Maria Hill"/>
    <x v="3"/>
    <x v="1"/>
    <x v="19"/>
    <s v="Nevada"/>
    <s v="USA"/>
    <x v="1"/>
    <x v="56"/>
    <x v="3"/>
    <s v="Kitchen"/>
    <x v="56"/>
    <n v="176.07"/>
    <n v="82"/>
    <s v="Johnson-Wright"/>
    <s v="North"/>
    <s v="Hoodberg"/>
    <s v="Outlet"/>
  </r>
  <r>
    <s v="SALE780"/>
    <x v="471"/>
    <x v="111"/>
    <s v="PROD89"/>
    <s v="STORE14"/>
    <n v="4"/>
    <n v="79.75"/>
    <n v="0.18"/>
    <s v="PayPal"/>
    <n v="261.58"/>
    <n v="261.58"/>
    <s v="Christopher Ford"/>
    <x v="44"/>
    <x v="0"/>
    <x v="110"/>
    <s v="Ohio"/>
    <s v="USA"/>
    <x v="3"/>
    <x v="41"/>
    <x v="2"/>
    <s v="Makeup"/>
    <x v="41"/>
    <n v="183.04"/>
    <n v="457"/>
    <s v="Mcdonald Inc"/>
    <s v="South"/>
    <s v="Christopherland"/>
    <s v="Outlet"/>
  </r>
  <r>
    <s v="SALE781"/>
    <x v="138"/>
    <x v="180"/>
    <s v="PROD40"/>
    <s v="STORE12"/>
    <n v="4"/>
    <n v="95.06"/>
    <n v="0.03"/>
    <s v="Credit Card"/>
    <n v="368.83280000000002"/>
    <n v="368.83280000000002"/>
    <s v="James Berger"/>
    <x v="25"/>
    <x v="1"/>
    <x v="179"/>
    <s v="Delaware"/>
    <s v="USA"/>
    <x v="3"/>
    <x v="43"/>
    <x v="1"/>
    <s v="Audio"/>
    <x v="43"/>
    <n v="38.520000000000003"/>
    <n v="378"/>
    <s v="Thomas, Bridges and Harris"/>
    <s v="North"/>
    <s v="Sabrinatown"/>
    <s v="Online"/>
  </r>
  <r>
    <s v="SALE782"/>
    <x v="472"/>
    <x v="51"/>
    <s v="PROD98"/>
    <s v="STORE7"/>
    <n v="4"/>
    <n v="107.08"/>
    <n v="0.27"/>
    <s v="COD"/>
    <n v="312.67360000000002"/>
    <n v="312.67359999999996"/>
    <s v="Jennifer Myers"/>
    <x v="28"/>
    <x v="0"/>
    <x v="51"/>
    <s v="Wisconsin"/>
    <s v="USA"/>
    <x v="1"/>
    <x v="24"/>
    <x v="1"/>
    <s v="Audio"/>
    <x v="24"/>
    <n v="431.67"/>
    <n v="73"/>
    <s v="Martinez-Mullins"/>
    <s v="South"/>
    <s v="Williamsfurt"/>
    <s v="Online"/>
  </r>
  <r>
    <s v="SALE783"/>
    <x v="473"/>
    <x v="403"/>
    <s v="PROD99"/>
    <s v="STORE18"/>
    <n v="1"/>
    <n v="873.18"/>
    <n v="0.03"/>
    <s v="COD"/>
    <n v="846.9846"/>
    <n v="846.9846"/>
    <s v="Joshua Howard"/>
    <x v="39"/>
    <x v="1"/>
    <x v="393"/>
    <s v="South Dakota"/>
    <s v="USA"/>
    <x v="1"/>
    <x v="8"/>
    <x v="3"/>
    <s v="Kitchen"/>
    <x v="8"/>
    <n v="201.41"/>
    <n v="146"/>
    <s v="Guerrero-Schmitt"/>
    <s v="East"/>
    <s v="East Stevechester"/>
    <s v="Flagship"/>
  </r>
  <r>
    <s v="SALE784"/>
    <x v="267"/>
    <x v="146"/>
    <s v="PROD70"/>
    <s v="STORE18"/>
    <n v="1"/>
    <n v="914.75"/>
    <n v="0.1"/>
    <s v="COD"/>
    <n v="823.27499999999998"/>
    <n v="823.27499999999998"/>
    <s v="Charles Conley"/>
    <x v="27"/>
    <x v="1"/>
    <x v="145"/>
    <s v="Maine"/>
    <s v="USA"/>
    <x v="0"/>
    <x v="7"/>
    <x v="3"/>
    <s v="Storage"/>
    <x v="7"/>
    <n v="138.05000000000001"/>
    <n v="89"/>
    <s v="Guerrero-Schmitt"/>
    <s v="East"/>
    <s v="East Stevechester"/>
    <s v="Flagship"/>
  </r>
  <r>
    <s v="SALE785"/>
    <x v="335"/>
    <x v="184"/>
    <s v="PROD73"/>
    <s v="STORE13"/>
    <n v="4"/>
    <n v="457.33"/>
    <n v="0.1"/>
    <s v="Credit Card"/>
    <n v="1646.3879999999999"/>
    <n v="1646.3879999999999"/>
    <s v="Timothy Weaver"/>
    <x v="9"/>
    <x v="1"/>
    <x v="183"/>
    <s v="Ohio"/>
    <s v="USA"/>
    <x v="0"/>
    <x v="78"/>
    <x v="0"/>
    <s v="Team Sports"/>
    <x v="78"/>
    <n v="107.06"/>
    <n v="359"/>
    <s v="Gardner, Humphrey and Contreras"/>
    <s v="East"/>
    <s v="Johnsonville"/>
    <s v="Flagship"/>
  </r>
  <r>
    <s v="SALE786"/>
    <x v="392"/>
    <x v="404"/>
    <s v="PROD99"/>
    <s v="STORE3"/>
    <n v="3"/>
    <n v="761.88"/>
    <n v="0.23"/>
    <s v="PayPal"/>
    <n v="1759.9428"/>
    <n v="1759.9427999999998"/>
    <s v="Ricardo Jones"/>
    <x v="23"/>
    <x v="0"/>
    <x v="394"/>
    <s v="Minnesota"/>
    <s v="USA"/>
    <x v="2"/>
    <x v="8"/>
    <x v="3"/>
    <s v="Kitchen"/>
    <x v="8"/>
    <n v="201.41"/>
    <n v="146"/>
    <s v="Johnson-Wright"/>
    <s v="North"/>
    <s v="Hoodberg"/>
    <s v="Outlet"/>
  </r>
  <r>
    <s v="SALE787"/>
    <x v="376"/>
    <x v="372"/>
    <s v="PROD37"/>
    <s v="STORE19"/>
    <n v="4"/>
    <n v="122.87"/>
    <n v="0.13"/>
    <s v="Credit Card"/>
    <n v="427.58760000000001"/>
    <n v="427.58760000000001"/>
    <s v="Curtis Lam"/>
    <x v="0"/>
    <x v="0"/>
    <x v="363"/>
    <s v="Kentucky"/>
    <s v="USA"/>
    <x v="1"/>
    <x v="92"/>
    <x v="4"/>
    <s v="Footwear"/>
    <x v="92"/>
    <n v="353.47"/>
    <n v="214"/>
    <s v="Mann-Austin"/>
    <s v="East"/>
    <s v="Vasquezborough"/>
    <s v="Online"/>
  </r>
  <r>
    <s v="SALE788"/>
    <x v="428"/>
    <x v="405"/>
    <s v="PROD73"/>
    <s v="STORE4"/>
    <n v="4"/>
    <n v="753"/>
    <n v="0.28000000000000003"/>
    <s v="COD"/>
    <n v="2168.64"/>
    <n v="2168.64"/>
    <s v="Barbara Berry"/>
    <x v="5"/>
    <x v="1"/>
    <x v="159"/>
    <s v="Vermont"/>
    <s v="USA"/>
    <x v="1"/>
    <x v="78"/>
    <x v="0"/>
    <s v="Team Sports"/>
    <x v="78"/>
    <n v="107.06"/>
    <n v="359"/>
    <s v="Alexander Group"/>
    <s v="South"/>
    <s v="Port Sharon"/>
    <s v="Online"/>
  </r>
  <r>
    <s v="SALE789"/>
    <x v="474"/>
    <x v="260"/>
    <s v="PROD5"/>
    <s v="STORE5"/>
    <n v="2"/>
    <n v="788.05"/>
    <n v="0.21"/>
    <s v="Credit Card"/>
    <n v="1245.1189999999999"/>
    <n v="1245.1189999999999"/>
    <s v="James Holloway Jr."/>
    <x v="9"/>
    <x v="0"/>
    <x v="258"/>
    <s v="Indiana"/>
    <s v="USA"/>
    <x v="2"/>
    <x v="23"/>
    <x v="4"/>
    <s v="Accessories"/>
    <x v="23"/>
    <n v="261"/>
    <n v="59"/>
    <s v="Gray Ltd"/>
    <s v="North"/>
    <s v="New Michaelchester"/>
    <s v="Outlet"/>
  </r>
  <r>
    <s v="SALE790"/>
    <x v="13"/>
    <x v="152"/>
    <s v="PROD82"/>
    <s v="STORE10"/>
    <n v="2"/>
    <n v="807.1"/>
    <n v="0.28999999999999998"/>
    <s v="Credit Card"/>
    <n v="1146.0820000000001"/>
    <n v="1146.0820000000001"/>
    <s v="Beth Martin"/>
    <x v="11"/>
    <x v="1"/>
    <x v="151"/>
    <s v="West Virginia"/>
    <s v="USA"/>
    <x v="2"/>
    <x v="74"/>
    <x v="0"/>
    <s v="Fitness"/>
    <x v="74"/>
    <n v="152.91999999999999"/>
    <n v="281"/>
    <s v="Hill, Wagner and Ballard"/>
    <s v="East"/>
    <s v="East Davidville"/>
    <s v="Online"/>
  </r>
  <r>
    <s v="SALE791"/>
    <x v="475"/>
    <x v="211"/>
    <s v="PROD8"/>
    <s v="STORE1"/>
    <n v="2"/>
    <n v="443.09"/>
    <n v="0.02"/>
    <s v="PayPal"/>
    <n v="868.45640000000003"/>
    <n v="868.45639999999992"/>
    <s v="Morgan Bowen"/>
    <x v="26"/>
    <x v="0"/>
    <x v="210"/>
    <s v="Washington"/>
    <s v="USA"/>
    <x v="0"/>
    <x v="67"/>
    <x v="1"/>
    <s v="Audio"/>
    <x v="67"/>
    <n v="439.07"/>
    <n v="142"/>
    <s v="Martinez, Adkins and Johnson"/>
    <s v="North"/>
    <s v="Danielmouth"/>
    <s v="Flagship"/>
  </r>
  <r>
    <s v="SALE792"/>
    <x v="476"/>
    <x v="228"/>
    <s v="PROD19"/>
    <s v="STORE15"/>
    <n v="1"/>
    <n v="512.16"/>
    <n v="0.02"/>
    <s v="COD"/>
    <n v="501.91680000000002"/>
    <n v="501.91679999999997"/>
    <s v="Gregory Curtis"/>
    <x v="9"/>
    <x v="0"/>
    <x v="227"/>
    <s v="Vermont"/>
    <s v="USA"/>
    <x v="3"/>
    <x v="46"/>
    <x v="0"/>
    <s v="Equipment"/>
    <x v="46"/>
    <n v="21.34"/>
    <n v="65"/>
    <s v="Shelton PLC"/>
    <s v="North"/>
    <s v="East Jenniferstad"/>
    <s v="Flagship"/>
  </r>
  <r>
    <s v="SALE793"/>
    <x v="85"/>
    <x v="266"/>
    <s v="PROD41"/>
    <s v="STORE18"/>
    <n v="2"/>
    <n v="602.54999999999995"/>
    <n v="0.23"/>
    <s v="COD"/>
    <n v="927.92700000000002"/>
    <n v="927.92699999999991"/>
    <s v="John Perez"/>
    <x v="26"/>
    <x v="0"/>
    <x v="264"/>
    <s v="Louisiana"/>
    <s v="USA"/>
    <x v="1"/>
    <x v="89"/>
    <x v="0"/>
    <s v="Fitness"/>
    <x v="89"/>
    <n v="313.26"/>
    <n v="369"/>
    <s v="Guerrero-Schmitt"/>
    <s v="East"/>
    <s v="East Stevechester"/>
    <s v="Flagship"/>
  </r>
  <r>
    <s v="SALE794"/>
    <x v="142"/>
    <x v="112"/>
    <s v="PROD42"/>
    <s v="STORE0"/>
    <n v="3"/>
    <n v="846.19"/>
    <n v="0.09"/>
    <s v="COD"/>
    <n v="2310.0987"/>
    <n v="2310.0987"/>
    <s v="Daniel Rivas"/>
    <x v="27"/>
    <x v="1"/>
    <x v="111"/>
    <s v="Georgia"/>
    <s v="USA"/>
    <x v="2"/>
    <x v="63"/>
    <x v="1"/>
    <s v="Accessories"/>
    <x v="63"/>
    <n v="450.71"/>
    <n v="389"/>
    <s v="Rivera-Warner"/>
    <s v="East"/>
    <s v="Washingtonfurt"/>
    <s v="Flagship"/>
  </r>
  <r>
    <s v="SALE795"/>
    <x v="359"/>
    <x v="215"/>
    <s v="PROD69"/>
    <s v="STORE8"/>
    <n v="1"/>
    <n v="506.73"/>
    <n v="0.28999999999999998"/>
    <s v="Credit Card"/>
    <n v="359.7783"/>
    <n v="359.77830000000006"/>
    <s v="Robert King"/>
    <x v="3"/>
    <x v="1"/>
    <x v="214"/>
    <s v="Rhode Island"/>
    <s v="USA"/>
    <x v="0"/>
    <x v="20"/>
    <x v="4"/>
    <s v="Bottoms"/>
    <x v="20"/>
    <n v="218.22"/>
    <n v="224"/>
    <s v="Bean, Jones and Park"/>
    <s v="West"/>
    <s v="Thompsonborough"/>
    <s v="Online"/>
  </r>
  <r>
    <s v="SALE796"/>
    <x v="289"/>
    <x v="406"/>
    <s v="PROD51"/>
    <s v="STORE16"/>
    <n v="1"/>
    <n v="408.66"/>
    <n v="0.13"/>
    <s v="COD"/>
    <n v="355.5342"/>
    <n v="355.5342"/>
    <s v="Debra Liu"/>
    <x v="0"/>
    <x v="0"/>
    <x v="395"/>
    <s v="Minnesota"/>
    <s v="USA"/>
    <x v="3"/>
    <x v="69"/>
    <x v="1"/>
    <s v="Accessories"/>
    <x v="69"/>
    <n v="88.49"/>
    <n v="246"/>
    <s v="Frederick-Wright"/>
    <s v="West"/>
    <s v="New Jimmymouth"/>
    <s v="Flagship"/>
  </r>
  <r>
    <s v="SALE797"/>
    <x v="21"/>
    <x v="407"/>
    <s v="PROD8"/>
    <s v="STORE17"/>
    <n v="3"/>
    <n v="170.48"/>
    <n v="0.06"/>
    <s v="COD"/>
    <n v="480.75360000000001"/>
    <n v="480.75359999999995"/>
    <s v="Ashley Griffin"/>
    <x v="43"/>
    <x v="1"/>
    <x v="396"/>
    <s v="Maryland"/>
    <s v="USA"/>
    <x v="0"/>
    <x v="67"/>
    <x v="1"/>
    <s v="Audio"/>
    <x v="67"/>
    <n v="439.07"/>
    <n v="142"/>
    <s v="Holloway Ltd"/>
    <s v="North"/>
    <s v="Bensonhaven"/>
    <s v="Flagship"/>
  </r>
  <r>
    <s v="SALE798"/>
    <x v="216"/>
    <x v="90"/>
    <s v="PROD18"/>
    <s v="STORE9"/>
    <n v="1"/>
    <n v="423.48"/>
    <n v="0.18"/>
    <s v="PayPal"/>
    <n v="347.25360000000001"/>
    <n v="347.25360000000001"/>
    <s v="David Cobb"/>
    <x v="32"/>
    <x v="0"/>
    <x v="90"/>
    <s v="South Dakota"/>
    <s v="USA"/>
    <x v="2"/>
    <x v="97"/>
    <x v="4"/>
    <s v="Bottoms"/>
    <x v="97"/>
    <n v="254.04"/>
    <n v="343"/>
    <s v="Moore, Padilla and Butler"/>
    <s v="South"/>
    <s v="East Johnstad"/>
    <s v="Flagship"/>
  </r>
  <r>
    <s v="SALE799"/>
    <x v="64"/>
    <x v="328"/>
    <s v="PROD92"/>
    <s v="STORE11"/>
    <n v="4"/>
    <n v="23.57"/>
    <n v="0.1"/>
    <s v="Credit Card"/>
    <n v="84.852000000000004"/>
    <n v="84.852000000000004"/>
    <s v="Jon Ortiz"/>
    <x v="4"/>
    <x v="1"/>
    <x v="322"/>
    <s v="Delaware"/>
    <s v="USA"/>
    <x v="3"/>
    <x v="80"/>
    <x v="3"/>
    <s v="Appliances"/>
    <x v="80"/>
    <n v="447.43"/>
    <n v="191"/>
    <s v="Aguirre-Keller"/>
    <s v="South"/>
    <s v="Lake Michael"/>
    <s v="Online"/>
  </r>
  <r>
    <s v="SALE800"/>
    <x v="315"/>
    <x v="25"/>
    <s v="PROD42"/>
    <s v="STORE18"/>
    <n v="2"/>
    <n v="953.26"/>
    <n v="0.1"/>
    <s v="COD"/>
    <n v="1715.8679999999999"/>
    <n v="1715.8679999999999"/>
    <s v="Erika Padilla"/>
    <x v="21"/>
    <x v="0"/>
    <x v="25"/>
    <s v="Alabama"/>
    <s v="USA"/>
    <x v="2"/>
    <x v="63"/>
    <x v="1"/>
    <s v="Accessories"/>
    <x v="63"/>
    <n v="450.71"/>
    <n v="389"/>
    <s v="Guerrero-Schmitt"/>
    <s v="East"/>
    <s v="East Stevechester"/>
    <s v="Flagship"/>
  </r>
  <r>
    <s v="SALE801"/>
    <x v="477"/>
    <x v="268"/>
    <s v="PROD73"/>
    <s v="STORE7"/>
    <n v="3"/>
    <n v="405.13"/>
    <n v="0.14000000000000001"/>
    <s v="COD"/>
    <n v="1045.2354"/>
    <n v="1045.2353999999998"/>
    <s v="Justin Mason Dds"/>
    <x v="27"/>
    <x v="1"/>
    <x v="266"/>
    <s v="Connecticut"/>
    <s v="USA"/>
    <x v="0"/>
    <x v="78"/>
    <x v="0"/>
    <s v="Team Sports"/>
    <x v="78"/>
    <n v="107.06"/>
    <n v="359"/>
    <s v="Martinez-Mullins"/>
    <s v="South"/>
    <s v="Williamsfurt"/>
    <s v="Online"/>
  </r>
  <r>
    <s v="SALE802"/>
    <x v="7"/>
    <x v="350"/>
    <s v="PROD2"/>
    <s v="STORE4"/>
    <n v="2"/>
    <n v="333.83"/>
    <n v="0.26"/>
    <s v="PayPal"/>
    <n v="494.0684"/>
    <n v="494.0684"/>
    <s v="Mrs. Susan Buckley"/>
    <x v="38"/>
    <x v="1"/>
    <x v="343"/>
    <s v="Arizona"/>
    <s v="USA"/>
    <x v="1"/>
    <x v="95"/>
    <x v="4"/>
    <s v="Outerwear"/>
    <x v="95"/>
    <n v="254.04"/>
    <n v="352"/>
    <s v="Alexander Group"/>
    <s v="South"/>
    <s v="Port Sharon"/>
    <s v="Online"/>
  </r>
  <r>
    <s v="SALE803"/>
    <x v="478"/>
    <x v="203"/>
    <s v="PROD91"/>
    <s v="STORE3"/>
    <n v="2"/>
    <n v="727.18"/>
    <n v="0.22"/>
    <s v="PayPal"/>
    <n v="1134.4007999999999"/>
    <n v="1134.4007999999999"/>
    <s v="Teresa Johnson"/>
    <x v="41"/>
    <x v="1"/>
    <x v="202"/>
    <s v="Georgia"/>
    <s v="USA"/>
    <x v="0"/>
    <x v="52"/>
    <x v="4"/>
    <s v="Footwear"/>
    <x v="52"/>
    <n v="438.25"/>
    <n v="496"/>
    <s v="Johnson-Wright"/>
    <s v="North"/>
    <s v="Hoodberg"/>
    <s v="Outlet"/>
  </r>
  <r>
    <s v="SALE804"/>
    <x v="428"/>
    <x v="408"/>
    <s v="PROD5"/>
    <s v="STORE10"/>
    <n v="2"/>
    <n v="516.02"/>
    <n v="0.19"/>
    <s v="COD"/>
    <n v="835.95240000000001"/>
    <n v="835.9523999999999"/>
    <s v="Angela Robinson"/>
    <x v="40"/>
    <x v="0"/>
    <x v="397"/>
    <s v="Tennessee"/>
    <s v="USA"/>
    <x v="1"/>
    <x v="23"/>
    <x v="4"/>
    <s v="Accessories"/>
    <x v="23"/>
    <n v="261"/>
    <n v="59"/>
    <s v="Hill, Wagner and Ballard"/>
    <s v="East"/>
    <s v="East Davidville"/>
    <s v="Online"/>
  </r>
  <r>
    <s v="SALE805"/>
    <x v="191"/>
    <x v="125"/>
    <s v="PROD42"/>
    <s v="STORE11"/>
    <n v="2"/>
    <n v="705.61"/>
    <n v="0.28000000000000003"/>
    <s v="Credit Card"/>
    <n v="1016.0784"/>
    <n v="1016.0784"/>
    <s v="Lisa Chandler"/>
    <x v="31"/>
    <x v="0"/>
    <x v="124"/>
    <s v="Montana"/>
    <s v="USA"/>
    <x v="1"/>
    <x v="63"/>
    <x v="1"/>
    <s v="Accessories"/>
    <x v="63"/>
    <n v="450.71"/>
    <n v="389"/>
    <s v="Aguirre-Keller"/>
    <s v="South"/>
    <s v="Lake Michael"/>
    <s v="Online"/>
  </r>
  <r>
    <s v="SALE806"/>
    <x v="479"/>
    <x v="185"/>
    <s v="PROD84"/>
    <s v="STORE8"/>
    <n v="3"/>
    <n v="654.47"/>
    <n v="0.18"/>
    <s v="COD"/>
    <n v="1609.9962"/>
    <n v="1609.9962"/>
    <s v="Shannon Miller"/>
    <x v="15"/>
    <x v="0"/>
    <x v="184"/>
    <s v="Kentucky"/>
    <s v="USA"/>
    <x v="0"/>
    <x v="94"/>
    <x v="3"/>
    <s v="Furniture"/>
    <x v="94"/>
    <n v="388.46"/>
    <n v="208"/>
    <s v="Bean, Jones and Park"/>
    <s v="West"/>
    <s v="Thompsonborough"/>
    <s v="Online"/>
  </r>
  <r>
    <s v="SALE807"/>
    <x v="480"/>
    <x v="120"/>
    <s v="PROD88"/>
    <s v="STORE15"/>
    <n v="2"/>
    <n v="315.27"/>
    <n v="0.23"/>
    <s v="Credit Card"/>
    <n v="485.51580000000001"/>
    <n v="485.51579999999996"/>
    <s v="Amy Wilson"/>
    <x v="40"/>
    <x v="1"/>
    <x v="119"/>
    <s v="Indiana"/>
    <s v="USA"/>
    <x v="1"/>
    <x v="12"/>
    <x v="0"/>
    <s v="Accessories"/>
    <x v="12"/>
    <n v="131.24"/>
    <n v="232"/>
    <s v="Shelton PLC"/>
    <s v="North"/>
    <s v="East Jenniferstad"/>
    <s v="Flagship"/>
  </r>
  <r>
    <s v="SALE808"/>
    <x v="279"/>
    <x v="248"/>
    <s v="PROD28"/>
    <s v="STORE2"/>
    <n v="1"/>
    <n v="974.47"/>
    <n v="0.05"/>
    <s v="Credit Card"/>
    <n v="925.74649999999997"/>
    <n v="925.74649999999997"/>
    <s v="Alejandro Doyle"/>
    <x v="37"/>
    <x v="0"/>
    <x v="246"/>
    <s v="New Mexico"/>
    <s v="USA"/>
    <x v="1"/>
    <x v="77"/>
    <x v="0"/>
    <s v="Accessories"/>
    <x v="77"/>
    <n v="38.76"/>
    <n v="137"/>
    <s v="Black-Horn"/>
    <s v="South"/>
    <s v="North Nancyview"/>
    <s v="Outlet"/>
  </r>
  <r>
    <s v="SALE809"/>
    <x v="481"/>
    <x v="101"/>
    <s v="PROD2"/>
    <s v="STORE4"/>
    <n v="2"/>
    <n v="803.3"/>
    <n v="0.17"/>
    <s v="Credit Card"/>
    <n v="1333.4780000000001"/>
    <n v="1333.4779999999998"/>
    <s v="Amber Mcclain"/>
    <x v="3"/>
    <x v="0"/>
    <x v="101"/>
    <s v="Florida"/>
    <s v="USA"/>
    <x v="2"/>
    <x v="95"/>
    <x v="4"/>
    <s v="Outerwear"/>
    <x v="95"/>
    <n v="254.04"/>
    <n v="352"/>
    <s v="Alexander Group"/>
    <s v="South"/>
    <s v="Port Sharon"/>
    <s v="Online"/>
  </r>
  <r>
    <s v="SALE810"/>
    <x v="21"/>
    <x v="199"/>
    <s v="PROD2"/>
    <s v="STORE10"/>
    <n v="4"/>
    <n v="863.87"/>
    <n v="0.21"/>
    <s v="COD"/>
    <n v="2729.8292000000001"/>
    <n v="2729.8292000000001"/>
    <s v="Nathan Hernandez"/>
    <x v="39"/>
    <x v="1"/>
    <x v="198"/>
    <s v="Montana"/>
    <s v="USA"/>
    <x v="2"/>
    <x v="95"/>
    <x v="4"/>
    <s v="Outerwear"/>
    <x v="95"/>
    <n v="254.04"/>
    <n v="352"/>
    <s v="Hill, Wagner and Ballard"/>
    <s v="East"/>
    <s v="East Davidville"/>
    <s v="Online"/>
  </r>
  <r>
    <s v="SALE811"/>
    <x v="212"/>
    <x v="262"/>
    <s v="PROD80"/>
    <s v="STORE18"/>
    <n v="1"/>
    <n v="450.11"/>
    <n v="0.17"/>
    <s v="Credit Card"/>
    <n v="373.59129999999999"/>
    <n v="373.59129999999999"/>
    <s v="James Foster"/>
    <x v="29"/>
    <x v="0"/>
    <x v="260"/>
    <s v="Utah"/>
    <s v="USA"/>
    <x v="0"/>
    <x v="61"/>
    <x v="3"/>
    <s v="Kitchen"/>
    <x v="61"/>
    <n v="143.43"/>
    <n v="58"/>
    <s v="Guerrero-Schmitt"/>
    <s v="East"/>
    <s v="East Stevechester"/>
    <s v="Flagship"/>
  </r>
  <r>
    <s v="SALE812"/>
    <x v="40"/>
    <x v="409"/>
    <s v="PROD68"/>
    <s v="STORE13"/>
    <n v="1"/>
    <n v="289.82"/>
    <n v="0.18"/>
    <s v="COD"/>
    <n v="237.6524"/>
    <n v="237.6524"/>
    <s v="Timothy Sanders"/>
    <x v="31"/>
    <x v="0"/>
    <x v="398"/>
    <s v="Florida"/>
    <s v="USA"/>
    <x v="3"/>
    <x v="88"/>
    <x v="3"/>
    <s v="Furniture"/>
    <x v="88"/>
    <n v="243.7"/>
    <n v="130"/>
    <s v="Gardner, Humphrey and Contreras"/>
    <s v="East"/>
    <s v="Johnsonville"/>
    <s v="Flagship"/>
  </r>
  <r>
    <s v="SALE813"/>
    <x v="271"/>
    <x v="159"/>
    <s v="PROD54"/>
    <s v="STORE10"/>
    <n v="4"/>
    <n v="250.64"/>
    <n v="0.1"/>
    <s v="PayPal"/>
    <n v="902.30399999999997"/>
    <n v="902.30399999999997"/>
    <s v="Mr. Christopher Sims"/>
    <x v="21"/>
    <x v="1"/>
    <x v="158"/>
    <s v="Connecticut"/>
    <s v="USA"/>
    <x v="2"/>
    <x v="59"/>
    <x v="0"/>
    <s v="Accessories"/>
    <x v="59"/>
    <n v="434.84"/>
    <n v="185"/>
    <s v="Hill, Wagner and Ballard"/>
    <s v="East"/>
    <s v="East Davidville"/>
    <s v="Online"/>
  </r>
  <r>
    <s v="SALE814"/>
    <x v="213"/>
    <x v="86"/>
    <s v="PROD69"/>
    <s v="STORE19"/>
    <n v="4"/>
    <n v="373.49"/>
    <n v="0.16"/>
    <s v="COD"/>
    <n v="1254.9264000000001"/>
    <n v="1254.9264000000001"/>
    <s v="Cynthia Roberts"/>
    <x v="15"/>
    <x v="1"/>
    <x v="86"/>
    <s v="Vermont"/>
    <s v="USA"/>
    <x v="0"/>
    <x v="20"/>
    <x v="4"/>
    <s v="Bottoms"/>
    <x v="20"/>
    <n v="218.22"/>
    <n v="224"/>
    <s v="Mann-Austin"/>
    <s v="East"/>
    <s v="Vasquezborough"/>
    <s v="Online"/>
  </r>
  <r>
    <s v="SALE815"/>
    <x v="287"/>
    <x v="149"/>
    <s v="PROD3"/>
    <s v="STORE9"/>
    <n v="4"/>
    <n v="348.91"/>
    <n v="0.18"/>
    <s v="PayPal"/>
    <n v="1144.4248"/>
    <n v="1144.4248"/>
    <s v="Cody Diaz"/>
    <x v="24"/>
    <x v="1"/>
    <x v="148"/>
    <s v="New Hampshire"/>
    <s v="USA"/>
    <x v="2"/>
    <x v="58"/>
    <x v="4"/>
    <s v="Outerwear"/>
    <x v="58"/>
    <n v="364.67"/>
    <n v="452"/>
    <s v="Moore, Padilla and Butler"/>
    <s v="South"/>
    <s v="East Johnstad"/>
    <s v="Flagship"/>
  </r>
  <r>
    <s v="SALE816"/>
    <x v="155"/>
    <x v="407"/>
    <s v="PROD94"/>
    <s v="STORE17"/>
    <n v="4"/>
    <n v="212.96"/>
    <n v="0.17"/>
    <s v="Credit Card"/>
    <n v="707.02719999999999"/>
    <n v="707.02719999999999"/>
    <s v="Ashley Griffin"/>
    <x v="43"/>
    <x v="1"/>
    <x v="396"/>
    <s v="Maryland"/>
    <s v="USA"/>
    <x v="0"/>
    <x v="32"/>
    <x v="2"/>
    <s v="Skincare"/>
    <x v="32"/>
    <n v="358.47"/>
    <n v="213"/>
    <s v="Holloway Ltd"/>
    <s v="North"/>
    <s v="Bensonhaven"/>
    <s v="Flagship"/>
  </r>
  <r>
    <s v="SALE817"/>
    <x v="194"/>
    <x v="410"/>
    <s v="PROD27"/>
    <s v="STORE19"/>
    <n v="3"/>
    <n v="871.34"/>
    <n v="0.11"/>
    <s v="COD"/>
    <n v="2326.4778000000001"/>
    <n v="2326.4778000000001"/>
    <s v="Christopher Stewart"/>
    <x v="10"/>
    <x v="0"/>
    <x v="399"/>
    <s v="New York"/>
    <s v="USA"/>
    <x v="3"/>
    <x v="16"/>
    <x v="3"/>
    <s v="Decor"/>
    <x v="16"/>
    <n v="254.04"/>
    <n v="378"/>
    <s v="Mann-Austin"/>
    <s v="East"/>
    <s v="Vasquezborough"/>
    <s v="Online"/>
  </r>
  <r>
    <s v="SALE818"/>
    <x v="309"/>
    <x v="323"/>
    <s v="PROD94"/>
    <s v="STORE0"/>
    <n v="2"/>
    <n v="698.94"/>
    <n v="0.06"/>
    <s v="Credit Card"/>
    <n v="1314.0072"/>
    <n v="1314.0072"/>
    <s v="Diane Watson"/>
    <x v="20"/>
    <x v="1"/>
    <x v="318"/>
    <s v="Texas"/>
    <s v="USA"/>
    <x v="1"/>
    <x v="32"/>
    <x v="2"/>
    <s v="Skincare"/>
    <x v="32"/>
    <n v="358.47"/>
    <n v="213"/>
    <s v="Rivera-Warner"/>
    <s v="East"/>
    <s v="Washingtonfurt"/>
    <s v="Flagship"/>
  </r>
  <r>
    <s v="SALE819"/>
    <x v="373"/>
    <x v="214"/>
    <s v="PROD74"/>
    <s v="STORE0"/>
    <n v="1"/>
    <n v="719.94"/>
    <n v="0.23"/>
    <s v="COD"/>
    <n v="554.35379999999998"/>
    <n v="554.35380000000009"/>
    <s v="Robert House"/>
    <x v="11"/>
    <x v="0"/>
    <x v="213"/>
    <s v="Maryland"/>
    <s v="USA"/>
    <x v="0"/>
    <x v="1"/>
    <x v="1"/>
    <s v="Audio"/>
    <x v="1"/>
    <n v="403.71"/>
    <n v="159"/>
    <s v="Rivera-Warner"/>
    <s v="East"/>
    <s v="Washingtonfurt"/>
    <s v="Flagship"/>
  </r>
  <r>
    <s v="SALE820"/>
    <x v="48"/>
    <x v="279"/>
    <s v="PROD28"/>
    <s v="STORE4"/>
    <n v="2"/>
    <n v="278.16000000000003"/>
    <n v="0.22"/>
    <s v="PayPal"/>
    <n v="433.92959999999999"/>
    <n v="433.92960000000005"/>
    <s v="Amber Jackson"/>
    <x v="31"/>
    <x v="1"/>
    <x v="276"/>
    <s v="South Dakota"/>
    <s v="USA"/>
    <x v="1"/>
    <x v="77"/>
    <x v="0"/>
    <s v="Accessories"/>
    <x v="77"/>
    <n v="38.76"/>
    <n v="137"/>
    <s v="Alexander Group"/>
    <s v="South"/>
    <s v="Port Sharon"/>
    <s v="Online"/>
  </r>
  <r>
    <s v="SALE821"/>
    <x v="482"/>
    <x v="286"/>
    <s v="PROD49"/>
    <s v="STORE5"/>
    <n v="1"/>
    <n v="678.9"/>
    <n v="0.17"/>
    <s v="Credit Card"/>
    <n v="563.48699999999997"/>
    <n v="563.48699999999997"/>
    <s v="Sharon Brown"/>
    <x v="13"/>
    <x v="1"/>
    <x v="30"/>
    <s v="Michigan"/>
    <s v="USA"/>
    <x v="0"/>
    <x v="2"/>
    <x v="2"/>
    <s v="Fragrance"/>
    <x v="2"/>
    <n v="43.29"/>
    <n v="267"/>
    <s v="Gray Ltd"/>
    <s v="North"/>
    <s v="New Michaelchester"/>
    <s v="Outlet"/>
  </r>
  <r>
    <s v="SALE822"/>
    <x v="296"/>
    <x v="270"/>
    <s v="PROD25"/>
    <s v="STORE15"/>
    <n v="4"/>
    <n v="94.13"/>
    <n v="0.15"/>
    <s v="Credit Card"/>
    <n v="320.04199999999997"/>
    <n v="320.04199999999997"/>
    <s v="Laura Alvarez"/>
    <x v="2"/>
    <x v="1"/>
    <x v="268"/>
    <s v="Washington"/>
    <s v="USA"/>
    <x v="1"/>
    <x v="60"/>
    <x v="4"/>
    <s v="Accessories"/>
    <x v="60"/>
    <n v="174.02"/>
    <n v="268"/>
    <s v="Shelton PLC"/>
    <s v="North"/>
    <s v="East Jenniferstad"/>
    <s v="Flagship"/>
  </r>
  <r>
    <s v="SALE823"/>
    <x v="483"/>
    <x v="411"/>
    <s v="PROD44"/>
    <s v="STORE1"/>
    <n v="4"/>
    <n v="415.02"/>
    <n v="0.01"/>
    <s v="PayPal"/>
    <n v="1643.4792"/>
    <n v="1643.4792"/>
    <s v="Dalton Walters"/>
    <x v="45"/>
    <x v="0"/>
    <x v="400"/>
    <s v="Wisconsin"/>
    <s v="USA"/>
    <x v="2"/>
    <x v="38"/>
    <x v="0"/>
    <s v="Fitness"/>
    <x v="38"/>
    <n v="167.12"/>
    <n v="316"/>
    <s v="Martinez, Adkins and Johnson"/>
    <s v="North"/>
    <s v="Danielmouth"/>
    <s v="Flagship"/>
  </r>
  <r>
    <s v="SALE824"/>
    <x v="484"/>
    <x v="370"/>
    <s v="PROD11"/>
    <s v="STORE4"/>
    <n v="4"/>
    <n v="780.07"/>
    <n v="0.03"/>
    <s v="Credit Card"/>
    <n v="3026.6716000000001"/>
    <n v="3026.6716000000001"/>
    <s v="Sarah Rodgers"/>
    <x v="25"/>
    <x v="1"/>
    <x v="361"/>
    <s v="West Virginia"/>
    <s v="USA"/>
    <x v="0"/>
    <x v="75"/>
    <x v="1"/>
    <s v="Accessories"/>
    <x v="75"/>
    <n v="449.4"/>
    <n v="273"/>
    <s v="Alexander Group"/>
    <s v="South"/>
    <s v="Port Sharon"/>
    <s v="Online"/>
  </r>
  <r>
    <s v="SALE825"/>
    <x v="485"/>
    <x v="155"/>
    <s v="PROD37"/>
    <s v="STORE15"/>
    <n v="4"/>
    <n v="184.57"/>
    <n v="0.28000000000000003"/>
    <s v="Credit Card"/>
    <n v="531.5616"/>
    <n v="531.5616"/>
    <s v="Samuel Mullins"/>
    <x v="24"/>
    <x v="1"/>
    <x v="154"/>
    <s v="Louisiana"/>
    <s v="USA"/>
    <x v="3"/>
    <x v="92"/>
    <x v="4"/>
    <s v="Footwear"/>
    <x v="92"/>
    <n v="353.47"/>
    <n v="214"/>
    <s v="Shelton PLC"/>
    <s v="North"/>
    <s v="East Jenniferstad"/>
    <s v="Flagship"/>
  </r>
  <r>
    <s v="SALE826"/>
    <x v="486"/>
    <x v="86"/>
    <s v="PROD65"/>
    <s v="STORE4"/>
    <n v="4"/>
    <n v="277.58"/>
    <n v="0.22"/>
    <s v="PayPal"/>
    <n v="866.04960000000005"/>
    <n v="866.04959999999994"/>
    <s v="Cynthia Roberts"/>
    <x v="15"/>
    <x v="1"/>
    <x v="86"/>
    <s v="Vermont"/>
    <s v="USA"/>
    <x v="0"/>
    <x v="15"/>
    <x v="0"/>
    <s v="Fitness"/>
    <x v="15"/>
    <n v="240.63"/>
    <n v="423"/>
    <s v="Alexander Group"/>
    <s v="South"/>
    <s v="Port Sharon"/>
    <s v="Online"/>
  </r>
  <r>
    <s v="SALE827"/>
    <x v="480"/>
    <x v="253"/>
    <s v="PROD31"/>
    <s v="STORE3"/>
    <n v="1"/>
    <n v="36.799999999999997"/>
    <n v="0.18"/>
    <s v="Credit Card"/>
    <n v="30.175999999999998"/>
    <n v="30.175999999999998"/>
    <s v="Christopher Lester"/>
    <x v="41"/>
    <x v="0"/>
    <x v="251"/>
    <s v="Georgia"/>
    <s v="USA"/>
    <x v="2"/>
    <x v="45"/>
    <x v="0"/>
    <s v="Team Sports"/>
    <x v="45"/>
    <n v="204.39"/>
    <n v="281"/>
    <s v="Johnson-Wright"/>
    <s v="North"/>
    <s v="Hoodberg"/>
    <s v="Outlet"/>
  </r>
  <r>
    <s v="SALE828"/>
    <x v="203"/>
    <x v="412"/>
    <s v="PROD88"/>
    <s v="STORE6"/>
    <n v="1"/>
    <n v="539.37"/>
    <n v="0.14000000000000001"/>
    <s v="Credit Card"/>
    <n v="463.85820000000001"/>
    <n v="463.85820000000001"/>
    <s v="Steve Hunt"/>
    <x v="26"/>
    <x v="0"/>
    <x v="401"/>
    <s v="Virginia"/>
    <s v="USA"/>
    <x v="3"/>
    <x v="12"/>
    <x v="0"/>
    <s v="Accessories"/>
    <x v="12"/>
    <n v="131.24"/>
    <n v="232"/>
    <s v="Benson-Elliott"/>
    <s v="East"/>
    <s v="Port Josephberg"/>
    <s v="Online"/>
  </r>
  <r>
    <s v="SALE829"/>
    <x v="451"/>
    <x v="269"/>
    <s v="PROD20"/>
    <s v="STORE18"/>
    <n v="1"/>
    <n v="27.83"/>
    <n v="0.3"/>
    <s v="PayPal"/>
    <n v="19.481000000000002"/>
    <n v="19.481000000000002"/>
    <s v="Jamie Yoder"/>
    <x v="16"/>
    <x v="0"/>
    <x v="267"/>
    <s v="Wisconsin"/>
    <s v="USA"/>
    <x v="1"/>
    <x v="42"/>
    <x v="0"/>
    <s v="Accessories"/>
    <x v="42"/>
    <n v="131.51"/>
    <n v="273"/>
    <s v="Guerrero-Schmitt"/>
    <s v="East"/>
    <s v="East Stevechester"/>
    <s v="Flagship"/>
  </r>
  <r>
    <s v="SALE830"/>
    <x v="441"/>
    <x v="413"/>
    <s v="PROD70"/>
    <s v="STORE4"/>
    <n v="3"/>
    <n v="698.72"/>
    <n v="0.28000000000000003"/>
    <s v="COD"/>
    <n v="1509.2352000000001"/>
    <n v="1509.2351999999998"/>
    <s v="Bryan Garcia"/>
    <x v="26"/>
    <x v="1"/>
    <x v="402"/>
    <s v="Wyoming"/>
    <s v="USA"/>
    <x v="2"/>
    <x v="7"/>
    <x v="3"/>
    <s v="Storage"/>
    <x v="7"/>
    <n v="138.05000000000001"/>
    <n v="89"/>
    <s v="Alexander Group"/>
    <s v="South"/>
    <s v="Port Sharon"/>
    <s v="Online"/>
  </r>
  <r>
    <s v="SALE831"/>
    <x v="487"/>
    <x v="172"/>
    <s v="PROD76"/>
    <s v="STORE13"/>
    <n v="4"/>
    <n v="528.23"/>
    <n v="0.15"/>
    <s v="COD"/>
    <n v="1795.982"/>
    <n v="1795.982"/>
    <s v="Kenneth Lambert"/>
    <x v="0"/>
    <x v="1"/>
    <x v="171"/>
    <s v="Kansas"/>
    <s v="USA"/>
    <x v="1"/>
    <x v="3"/>
    <x v="1"/>
    <s v="Computer"/>
    <x v="3"/>
    <n v="392.89"/>
    <n v="320"/>
    <s v="Gardner, Humphrey and Contreras"/>
    <s v="East"/>
    <s v="Johnsonville"/>
    <s v="Flagship"/>
  </r>
  <r>
    <s v="SALE832"/>
    <x v="488"/>
    <x v="36"/>
    <s v="PROD46"/>
    <s v="STORE16"/>
    <n v="2"/>
    <n v="780.9"/>
    <n v="0.24"/>
    <s v="PayPal"/>
    <n v="1186.9680000000001"/>
    <n v="1186.9679999999998"/>
    <s v="Darrell Miller"/>
    <x v="30"/>
    <x v="1"/>
    <x v="36"/>
    <s v="Florida"/>
    <s v="USA"/>
    <x v="1"/>
    <x v="54"/>
    <x v="4"/>
    <s v="Outerwear"/>
    <x v="54"/>
    <n v="167.34"/>
    <n v="296"/>
    <s v="Frederick-Wright"/>
    <s v="West"/>
    <s v="New Jimmymouth"/>
    <s v="Flagship"/>
  </r>
  <r>
    <s v="SALE833"/>
    <x v="409"/>
    <x v="367"/>
    <s v="PROD21"/>
    <s v="STORE14"/>
    <n v="1"/>
    <n v="977.97"/>
    <n v="0.06"/>
    <s v="COD"/>
    <n v="919.29179999999997"/>
    <n v="919.29180000000008"/>
    <s v="Wesley Thompson"/>
    <x v="14"/>
    <x v="0"/>
    <x v="167"/>
    <s v="Maine"/>
    <s v="USA"/>
    <x v="3"/>
    <x v="39"/>
    <x v="3"/>
    <s v="Storage"/>
    <x v="39"/>
    <n v="123.46"/>
    <n v="76"/>
    <s v="Mcdonald Inc"/>
    <s v="South"/>
    <s v="Christopherland"/>
    <s v="Outlet"/>
  </r>
  <r>
    <s v="SALE834"/>
    <x v="489"/>
    <x v="89"/>
    <s v="PROD83"/>
    <s v="STORE12"/>
    <n v="4"/>
    <n v="354.65"/>
    <n v="0.19"/>
    <s v="Credit Card"/>
    <n v="1149.066"/>
    <n v="1149.0659999999998"/>
    <s v="Gregory Allen"/>
    <x v="42"/>
    <x v="1"/>
    <x v="89"/>
    <s v="Vermont"/>
    <s v="USA"/>
    <x v="1"/>
    <x v="50"/>
    <x v="2"/>
    <s v="Skincare"/>
    <x v="50"/>
    <n v="254.04"/>
    <n v="159"/>
    <s v="Thomas, Bridges and Harris"/>
    <s v="North"/>
    <s v="Sabrinatown"/>
    <s v="Online"/>
  </r>
  <r>
    <s v="SALE835"/>
    <x v="490"/>
    <x v="413"/>
    <s v="PROD68"/>
    <s v="STORE19"/>
    <n v="1"/>
    <n v="671.62"/>
    <n v="0.09"/>
    <s v="COD"/>
    <n v="611.17420000000004"/>
    <n v="611.17420000000004"/>
    <s v="Bryan Garcia"/>
    <x v="26"/>
    <x v="1"/>
    <x v="402"/>
    <s v="Wyoming"/>
    <s v="USA"/>
    <x v="2"/>
    <x v="88"/>
    <x v="3"/>
    <s v="Furniture"/>
    <x v="88"/>
    <n v="243.7"/>
    <n v="130"/>
    <s v="Mann-Austin"/>
    <s v="East"/>
    <s v="Vasquezborough"/>
    <s v="Online"/>
  </r>
  <r>
    <s v="SALE836"/>
    <x v="62"/>
    <x v="352"/>
    <s v="PROD82"/>
    <s v="STORE3"/>
    <n v="1"/>
    <n v="867.32"/>
    <n v="0.28999999999999998"/>
    <s v="PayPal"/>
    <n v="615.79719999999998"/>
    <n v="615.79720000000009"/>
    <s v="Tiffany Williams"/>
    <x v="41"/>
    <x v="1"/>
    <x v="345"/>
    <s v="New Hampshire"/>
    <s v="USA"/>
    <x v="0"/>
    <x v="74"/>
    <x v="0"/>
    <s v="Fitness"/>
    <x v="74"/>
    <n v="152.91999999999999"/>
    <n v="281"/>
    <s v="Johnson-Wright"/>
    <s v="North"/>
    <s v="Hoodberg"/>
    <s v="Outlet"/>
  </r>
  <r>
    <s v="SALE837"/>
    <x v="314"/>
    <x v="150"/>
    <s v="PROD10"/>
    <s v="STORE12"/>
    <n v="3"/>
    <n v="240.27"/>
    <n v="0.15"/>
    <s v="PayPal"/>
    <n v="612.68849999999998"/>
    <n v="612.68850000000009"/>
    <s v="Krystal Ford"/>
    <x v="11"/>
    <x v="1"/>
    <x v="149"/>
    <s v="Arizona"/>
    <s v="USA"/>
    <x v="1"/>
    <x v="31"/>
    <x v="3"/>
    <s v="Kitchen"/>
    <x v="31"/>
    <n v="298.86"/>
    <n v="308"/>
    <s v="Thomas, Bridges and Harris"/>
    <s v="North"/>
    <s v="Sabrinatown"/>
    <s v="Online"/>
  </r>
  <r>
    <s v="SALE838"/>
    <x v="491"/>
    <x v="178"/>
    <s v="PROD28"/>
    <s v="STORE16"/>
    <n v="2"/>
    <n v="619.12"/>
    <n v="0.28000000000000003"/>
    <s v="COD"/>
    <n v="891.53279999999995"/>
    <n v="891.53279999999995"/>
    <s v="Rhonda Morales"/>
    <x v="35"/>
    <x v="1"/>
    <x v="177"/>
    <s v="California"/>
    <s v="USA"/>
    <x v="0"/>
    <x v="77"/>
    <x v="0"/>
    <s v="Accessories"/>
    <x v="77"/>
    <n v="38.76"/>
    <n v="137"/>
    <s v="Frederick-Wright"/>
    <s v="West"/>
    <s v="New Jimmymouth"/>
    <s v="Flagship"/>
  </r>
  <r>
    <s v="SALE839"/>
    <x v="82"/>
    <x v="26"/>
    <s v="PROD87"/>
    <s v="STORE0"/>
    <n v="3"/>
    <n v="693.42"/>
    <n v="0.08"/>
    <s v="PayPal"/>
    <n v="1913.8391999999999"/>
    <n v="1913.8391999999999"/>
    <s v="Stuart Johnson"/>
    <x v="22"/>
    <x v="1"/>
    <x v="26"/>
    <s v="North Dakota"/>
    <s v="USA"/>
    <x v="1"/>
    <x v="72"/>
    <x v="3"/>
    <s v="Lighting"/>
    <x v="72"/>
    <n v="371.38"/>
    <n v="220"/>
    <s v="Rivera-Warner"/>
    <s v="East"/>
    <s v="Washingtonfurt"/>
    <s v="Flagship"/>
  </r>
  <r>
    <s v="SALE840"/>
    <x v="379"/>
    <x v="140"/>
    <s v="PROD48"/>
    <s v="STORE10"/>
    <n v="4"/>
    <n v="751.63"/>
    <n v="0.28000000000000003"/>
    <s v="COD"/>
    <n v="2164.6943999999999"/>
    <n v="2164.6943999999999"/>
    <s v="Travis Holland"/>
    <x v="14"/>
    <x v="0"/>
    <x v="139"/>
    <s v="New Hampshire"/>
    <s v="USA"/>
    <x v="3"/>
    <x v="70"/>
    <x v="1"/>
    <s v="Accessories"/>
    <x v="70"/>
    <n v="177.98"/>
    <n v="103"/>
    <s v="Hill, Wagner and Ballard"/>
    <s v="East"/>
    <s v="East Davidville"/>
    <s v="Online"/>
  </r>
  <r>
    <s v="SALE841"/>
    <x v="264"/>
    <x v="407"/>
    <s v="PROD31"/>
    <s v="STORE15"/>
    <n v="3"/>
    <n v="108.14"/>
    <n v="0.19"/>
    <s v="COD"/>
    <n v="262.78019999999998"/>
    <n v="262.78020000000004"/>
    <s v="Ashley Griffin"/>
    <x v="43"/>
    <x v="1"/>
    <x v="396"/>
    <s v="Maryland"/>
    <s v="USA"/>
    <x v="0"/>
    <x v="45"/>
    <x v="0"/>
    <s v="Team Sports"/>
    <x v="45"/>
    <n v="204.39"/>
    <n v="281"/>
    <s v="Shelton PLC"/>
    <s v="North"/>
    <s v="East Jenniferstad"/>
    <s v="Flagship"/>
  </r>
  <r>
    <s v="SALE842"/>
    <x v="2"/>
    <x v="142"/>
    <s v="PROD27"/>
    <s v="STORE4"/>
    <n v="1"/>
    <n v="964.11"/>
    <n v="0.17"/>
    <s v="COD"/>
    <n v="800.21130000000005"/>
    <n v="800.21129999999994"/>
    <s v="Kristen Fischer"/>
    <x v="46"/>
    <x v="0"/>
    <x v="141"/>
    <s v="Arkansas"/>
    <s v="USA"/>
    <x v="1"/>
    <x v="16"/>
    <x v="3"/>
    <s v="Decor"/>
    <x v="16"/>
    <n v="254.04"/>
    <n v="378"/>
    <s v="Alexander Group"/>
    <s v="South"/>
    <s v="Port Sharon"/>
    <s v="Online"/>
  </r>
  <r>
    <s v="SALE843"/>
    <x v="492"/>
    <x v="87"/>
    <s v="PROD19"/>
    <s v="STORE0"/>
    <n v="1"/>
    <n v="346.2"/>
    <n v="0.28999999999999998"/>
    <s v="Credit Card"/>
    <n v="245.80199999999999"/>
    <n v="245.80199999999999"/>
    <s v="Joseph Richards"/>
    <x v="11"/>
    <x v="1"/>
    <x v="87"/>
    <s v="Alabama"/>
    <s v="USA"/>
    <x v="3"/>
    <x v="46"/>
    <x v="0"/>
    <s v="Equipment"/>
    <x v="46"/>
    <n v="21.34"/>
    <n v="65"/>
    <s v="Rivera-Warner"/>
    <s v="East"/>
    <s v="Washingtonfurt"/>
    <s v="Flagship"/>
  </r>
  <r>
    <s v="SALE844"/>
    <x v="333"/>
    <x v="414"/>
    <s v="PROD43"/>
    <s v="STORE15"/>
    <n v="3"/>
    <n v="791.75"/>
    <n v="0.28999999999999998"/>
    <s v="Credit Card"/>
    <n v="1686.4275"/>
    <n v="1686.4275"/>
    <s v="Christina Robertson"/>
    <x v="30"/>
    <x v="0"/>
    <x v="403"/>
    <s v="Kentucky"/>
    <s v="USA"/>
    <x v="1"/>
    <x v="19"/>
    <x v="1"/>
    <s v="Computer"/>
    <x v="19"/>
    <n v="253.33"/>
    <n v="266"/>
    <s v="Shelton PLC"/>
    <s v="North"/>
    <s v="East Jenniferstad"/>
    <s v="Flagship"/>
  </r>
  <r>
    <s v="SALE845"/>
    <x v="493"/>
    <x v="133"/>
    <s v="PROD39"/>
    <s v="STORE13"/>
    <n v="1"/>
    <n v="529.84"/>
    <n v="0.13"/>
    <s v="PayPal"/>
    <n v="460.96080000000001"/>
    <n v="460.96080000000001"/>
    <s v="Casey Simpson"/>
    <x v="26"/>
    <x v="0"/>
    <x v="132"/>
    <s v="Mississippi"/>
    <s v="USA"/>
    <x v="1"/>
    <x v="11"/>
    <x v="1"/>
    <s v="Mobile"/>
    <x v="11"/>
    <n v="326.06"/>
    <n v="301"/>
    <s v="Gardner, Humphrey and Contreras"/>
    <s v="East"/>
    <s v="Johnsonville"/>
    <s v="Flagship"/>
  </r>
  <r>
    <s v="SALE846"/>
    <x v="494"/>
    <x v="198"/>
    <s v="PROD54"/>
    <s v="STORE3"/>
    <n v="3"/>
    <n v="582.57000000000005"/>
    <n v="0.11"/>
    <s v="PayPal"/>
    <n v="1555.4619"/>
    <n v="1555.4619"/>
    <s v="Debra Mccullough"/>
    <x v="22"/>
    <x v="0"/>
    <x v="197"/>
    <s v="Montana"/>
    <s v="USA"/>
    <x v="1"/>
    <x v="59"/>
    <x v="0"/>
    <s v="Accessories"/>
    <x v="59"/>
    <n v="434.84"/>
    <n v="185"/>
    <s v="Johnson-Wright"/>
    <s v="North"/>
    <s v="Hoodberg"/>
    <s v="Outlet"/>
  </r>
  <r>
    <s v="SALE847"/>
    <x v="495"/>
    <x v="225"/>
    <s v="PROD95"/>
    <s v="STORE17"/>
    <n v="1"/>
    <n v="219.81"/>
    <n v="0.22"/>
    <s v="COD"/>
    <n v="171.45179999999999"/>
    <n v="171.45179999999999"/>
    <s v="Rodney Huffman"/>
    <x v="42"/>
    <x v="1"/>
    <x v="224"/>
    <s v="Delaware"/>
    <s v="USA"/>
    <x v="2"/>
    <x v="98"/>
    <x v="0"/>
    <s v="Accessories"/>
    <x v="98"/>
    <n v="60.65"/>
    <n v="75"/>
    <s v="Holloway Ltd"/>
    <s v="North"/>
    <s v="Bensonhaven"/>
    <s v="Flagship"/>
  </r>
  <r>
    <s v="SALE848"/>
    <x v="223"/>
    <x v="388"/>
    <s v="PROD70"/>
    <s v="STORE18"/>
    <n v="4"/>
    <n v="883.31"/>
    <n v="0.27"/>
    <s v="Credit Card"/>
    <n v="2579.2651999999998"/>
    <n v="2579.2651999999998"/>
    <s v="Sarah Marsh"/>
    <x v="34"/>
    <x v="1"/>
    <x v="379"/>
    <s v="New York"/>
    <s v="USA"/>
    <x v="0"/>
    <x v="7"/>
    <x v="3"/>
    <s v="Storage"/>
    <x v="7"/>
    <n v="138.05000000000001"/>
    <n v="89"/>
    <s v="Guerrero-Schmitt"/>
    <s v="East"/>
    <s v="East Stevechester"/>
    <s v="Flagship"/>
  </r>
  <r>
    <s v="SALE849"/>
    <x v="356"/>
    <x v="241"/>
    <s v="PROD17"/>
    <s v="STORE14"/>
    <n v="4"/>
    <n v="329.06"/>
    <n v="0.04"/>
    <s v="COD"/>
    <n v="1263.5904"/>
    <n v="1263.5904"/>
    <s v="Nathaniel Hill"/>
    <x v="16"/>
    <x v="1"/>
    <x v="239"/>
    <s v="Kansas"/>
    <s v="USA"/>
    <x v="0"/>
    <x v="53"/>
    <x v="0"/>
    <s v="Accessories"/>
    <x v="53"/>
    <n v="144.53"/>
    <n v="367"/>
    <s v="Mcdonald Inc"/>
    <s v="South"/>
    <s v="Christopherland"/>
    <s v="Outlet"/>
  </r>
  <r>
    <s v="SALE850"/>
    <x v="496"/>
    <x v="102"/>
    <s v="PROD68"/>
    <s v="STORE11"/>
    <n v="1"/>
    <n v="935.78"/>
    <n v="0.03"/>
    <s v="PayPal"/>
    <n v="907.70659999999998"/>
    <n v="907.70659999999998"/>
    <s v="Lance Baker"/>
    <x v="21"/>
    <x v="1"/>
    <x v="102"/>
    <s v="Florida"/>
    <s v="USA"/>
    <x v="0"/>
    <x v="88"/>
    <x v="3"/>
    <s v="Furniture"/>
    <x v="88"/>
    <n v="243.7"/>
    <n v="130"/>
    <s v="Aguirre-Keller"/>
    <s v="South"/>
    <s v="Lake Michael"/>
    <s v="Online"/>
  </r>
  <r>
    <s v="SALE851"/>
    <x v="497"/>
    <x v="11"/>
    <s v="PROD60"/>
    <s v="STORE10"/>
    <n v="4"/>
    <n v="597.79999999999995"/>
    <n v="0.2"/>
    <s v="Credit Card"/>
    <n v="1912.96"/>
    <n v="1912.9599999999998"/>
    <s v="Jessica Gonzalez"/>
    <x v="11"/>
    <x v="1"/>
    <x v="11"/>
    <s v="Iowa"/>
    <s v="USA"/>
    <x v="3"/>
    <x v="17"/>
    <x v="2"/>
    <s v="Fragrance"/>
    <x v="17"/>
    <n v="482.75"/>
    <n v="444"/>
    <s v="Hill, Wagner and Ballard"/>
    <s v="East"/>
    <s v="East Davidville"/>
    <s v="Online"/>
  </r>
  <r>
    <s v="SALE852"/>
    <x v="345"/>
    <x v="415"/>
    <s v="PROD13"/>
    <s v="STORE18"/>
    <n v="4"/>
    <n v="266.98"/>
    <n v="0.16"/>
    <s v="Credit Card"/>
    <n v="897.05280000000005"/>
    <n v="897.05280000000005"/>
    <s v="Beth Allen"/>
    <x v="39"/>
    <x v="1"/>
    <x v="404"/>
    <s v="Oklahoma"/>
    <s v="USA"/>
    <x v="2"/>
    <x v="26"/>
    <x v="1"/>
    <s v="Accessories"/>
    <x v="26"/>
    <n v="242.23"/>
    <n v="453"/>
    <s v="Guerrero-Schmitt"/>
    <s v="East"/>
    <s v="East Stevechester"/>
    <s v="Flagship"/>
  </r>
  <r>
    <s v="SALE853"/>
    <x v="498"/>
    <x v="416"/>
    <s v="PROD70"/>
    <s v="STORE15"/>
    <n v="3"/>
    <n v="360.18"/>
    <n v="0.03"/>
    <s v="Credit Card"/>
    <n v="1048.1238000000001"/>
    <n v="1048.1238000000001"/>
    <s v="Joseph Mendoza"/>
    <x v="19"/>
    <x v="0"/>
    <x v="405"/>
    <s v="Maryland"/>
    <s v="USA"/>
    <x v="0"/>
    <x v="7"/>
    <x v="3"/>
    <s v="Storage"/>
    <x v="7"/>
    <n v="138.05000000000001"/>
    <n v="89"/>
    <s v="Shelton PLC"/>
    <s v="North"/>
    <s v="East Jenniferstad"/>
    <s v="Flagship"/>
  </r>
  <r>
    <s v="SALE854"/>
    <x v="321"/>
    <x v="402"/>
    <s v="PROD56"/>
    <s v="STORE0"/>
    <n v="3"/>
    <n v="247.41"/>
    <n v="0.05"/>
    <s v="COD"/>
    <n v="705.11850000000004"/>
    <n v="705.11850000000004"/>
    <s v="Elizabeth Smith"/>
    <x v="25"/>
    <x v="0"/>
    <x v="392"/>
    <s v="Ohio"/>
    <s v="USA"/>
    <x v="3"/>
    <x v="6"/>
    <x v="3"/>
    <s v="Decor"/>
    <x v="6"/>
    <n v="461.47"/>
    <n v="190"/>
    <s v="Rivera-Warner"/>
    <s v="East"/>
    <s v="Washingtonfurt"/>
    <s v="Flagship"/>
  </r>
  <r>
    <s v="SALE855"/>
    <x v="163"/>
    <x v="417"/>
    <s v="PROD45"/>
    <s v="STORE15"/>
    <n v="3"/>
    <n v="674.66"/>
    <n v="0.23"/>
    <s v="Credit Card"/>
    <n v="1558.4646"/>
    <n v="1558.4646"/>
    <s v="Cody Blake"/>
    <x v="10"/>
    <x v="0"/>
    <x v="406"/>
    <s v="Virginia"/>
    <s v="USA"/>
    <x v="0"/>
    <x v="49"/>
    <x v="0"/>
    <s v="Team Sports"/>
    <x v="49"/>
    <n v="318.91000000000003"/>
    <n v="114"/>
    <s v="Shelton PLC"/>
    <s v="North"/>
    <s v="East Jenniferstad"/>
    <s v="Flagship"/>
  </r>
  <r>
    <s v="SALE856"/>
    <x v="499"/>
    <x v="139"/>
    <s v="PROD42"/>
    <s v="STORE4"/>
    <n v="1"/>
    <n v="913.98"/>
    <n v="0.27"/>
    <s v="PayPal"/>
    <n v="667.20540000000005"/>
    <n v="667.20540000000005"/>
    <s v="Tyler Cook"/>
    <x v="33"/>
    <x v="1"/>
    <x v="138"/>
    <s v="Alaska"/>
    <s v="USA"/>
    <x v="2"/>
    <x v="63"/>
    <x v="1"/>
    <s v="Accessories"/>
    <x v="63"/>
    <n v="450.71"/>
    <n v="389"/>
    <s v="Alexander Group"/>
    <s v="South"/>
    <s v="Port Sharon"/>
    <s v="Online"/>
  </r>
  <r>
    <s v="SALE857"/>
    <x v="406"/>
    <x v="130"/>
    <s v="PROD93"/>
    <s v="STORE10"/>
    <n v="4"/>
    <n v="370.5"/>
    <n v="0.13"/>
    <s v="PayPal"/>
    <n v="1289.3399999999999"/>
    <n v="1289.3399999999999"/>
    <s v="Elizabeth Johnson"/>
    <x v="20"/>
    <x v="1"/>
    <x v="129"/>
    <s v="Washington"/>
    <s v="USA"/>
    <x v="2"/>
    <x v="47"/>
    <x v="1"/>
    <s v="Computer"/>
    <x v="47"/>
    <n v="377.52"/>
    <n v="485"/>
    <s v="Hill, Wagner and Ballard"/>
    <s v="East"/>
    <s v="East Davidville"/>
    <s v="Online"/>
  </r>
  <r>
    <s v="SALE858"/>
    <x v="500"/>
    <x v="237"/>
    <s v="PROD72"/>
    <s v="STORE13"/>
    <n v="1"/>
    <n v="735.1"/>
    <n v="0.1"/>
    <s v="PayPal"/>
    <n v="661.59"/>
    <n v="661.59"/>
    <s v="Ashley Anderson"/>
    <x v="8"/>
    <x v="1"/>
    <x v="235"/>
    <s v="Mississippi"/>
    <s v="USA"/>
    <x v="0"/>
    <x v="18"/>
    <x v="0"/>
    <s v="Fitness"/>
    <x v="18"/>
    <n v="477.61"/>
    <n v="300"/>
    <s v="Gardner, Humphrey and Contreras"/>
    <s v="East"/>
    <s v="Johnsonville"/>
    <s v="Flagship"/>
  </r>
  <r>
    <s v="SALE859"/>
    <x v="339"/>
    <x v="163"/>
    <s v="PROD79"/>
    <s v="STORE2"/>
    <n v="3"/>
    <n v="448.55"/>
    <n v="0.05"/>
    <s v="Credit Card"/>
    <n v="1278.3675000000001"/>
    <n v="1278.3675000000001"/>
    <s v="Matthew Hanna"/>
    <x v="19"/>
    <x v="1"/>
    <x v="162"/>
    <s v="Michigan"/>
    <s v="USA"/>
    <x v="1"/>
    <x v="29"/>
    <x v="3"/>
    <s v="Lighting"/>
    <x v="29"/>
    <n v="228.53"/>
    <n v="469"/>
    <s v="Black-Horn"/>
    <s v="South"/>
    <s v="North Nancyview"/>
    <s v="Outlet"/>
  </r>
  <r>
    <s v="SALE860"/>
    <x v="501"/>
    <x v="358"/>
    <s v="PROD84"/>
    <s v="STORE13"/>
    <n v="3"/>
    <n v="904.96"/>
    <n v="7.0000000000000007E-2"/>
    <s v="COD"/>
    <n v="2524.8384000000001"/>
    <n v="2524.8384000000001"/>
    <s v="Alyssa Vargas"/>
    <x v="20"/>
    <x v="0"/>
    <x v="351"/>
    <s v="Montana"/>
    <s v="USA"/>
    <x v="1"/>
    <x v="94"/>
    <x v="3"/>
    <s v="Furniture"/>
    <x v="94"/>
    <n v="388.46"/>
    <n v="208"/>
    <s v="Gardner, Humphrey and Contreras"/>
    <s v="East"/>
    <s v="Johnsonville"/>
    <s v="Flagship"/>
  </r>
  <r>
    <s v="SALE861"/>
    <x v="418"/>
    <x v="386"/>
    <s v="PROD68"/>
    <s v="STORE13"/>
    <n v="4"/>
    <n v="408.72"/>
    <n v="0.16"/>
    <s v="COD"/>
    <n v="1373.2991999999999"/>
    <n v="1373.2992000000002"/>
    <s v="Shelley Ponce"/>
    <x v="25"/>
    <x v="0"/>
    <x v="377"/>
    <s v="Rhode Island"/>
    <s v="USA"/>
    <x v="0"/>
    <x v="88"/>
    <x v="3"/>
    <s v="Furniture"/>
    <x v="88"/>
    <n v="243.7"/>
    <n v="130"/>
    <s v="Gardner, Humphrey and Contreras"/>
    <s v="East"/>
    <s v="Johnsonville"/>
    <s v="Flagship"/>
  </r>
  <r>
    <s v="SALE862"/>
    <x v="502"/>
    <x v="205"/>
    <s v="PROD71"/>
    <s v="STORE3"/>
    <n v="4"/>
    <n v="770.65"/>
    <n v="0.27"/>
    <s v="Credit Card"/>
    <n v="2250.2979999999998"/>
    <n v="2250.2979999999998"/>
    <s v="Kristi Lopez"/>
    <x v="28"/>
    <x v="1"/>
    <x v="204"/>
    <s v="New Jersey"/>
    <s v="USA"/>
    <x v="0"/>
    <x v="51"/>
    <x v="2"/>
    <s v="Haircare"/>
    <x v="51"/>
    <n v="214.32"/>
    <n v="383"/>
    <s v="Johnson-Wright"/>
    <s v="North"/>
    <s v="Hoodberg"/>
    <s v="Outlet"/>
  </r>
  <r>
    <s v="SALE863"/>
    <x v="503"/>
    <x v="43"/>
    <s v="PROD30"/>
    <s v="STORE6"/>
    <n v="1"/>
    <n v="649.22"/>
    <n v="0.03"/>
    <s v="COD"/>
    <n v="629.74339999999995"/>
    <n v="629.74340000000007"/>
    <s v="Sarah Brady"/>
    <x v="34"/>
    <x v="0"/>
    <x v="43"/>
    <s v="Iowa"/>
    <s v="USA"/>
    <x v="1"/>
    <x v="37"/>
    <x v="3"/>
    <s v="Kitchen"/>
    <x v="37"/>
    <n v="19.52"/>
    <n v="57"/>
    <s v="Benson-Elliott"/>
    <s v="East"/>
    <s v="Port Josephberg"/>
    <s v="Online"/>
  </r>
  <r>
    <s v="SALE864"/>
    <x v="504"/>
    <x v="14"/>
    <s v="PROD33"/>
    <s v="STORE10"/>
    <n v="2"/>
    <n v="379.78"/>
    <n v="0.2"/>
    <s v="Credit Card"/>
    <n v="607.64800000000002"/>
    <n v="607.64799999999991"/>
    <s v="Sherry Cabrera"/>
    <x v="0"/>
    <x v="0"/>
    <x v="14"/>
    <s v="Pennsylvania"/>
    <s v="USA"/>
    <x v="2"/>
    <x v="9"/>
    <x v="3"/>
    <s v="Decor"/>
    <x v="9"/>
    <n v="179.77"/>
    <n v="305"/>
    <s v="Hill, Wagner and Ballard"/>
    <s v="East"/>
    <s v="East Davidville"/>
    <s v="Online"/>
  </r>
  <r>
    <s v="SALE865"/>
    <x v="505"/>
    <x v="201"/>
    <s v="PROD43"/>
    <s v="STORE8"/>
    <n v="3"/>
    <n v="924.15"/>
    <n v="0.1"/>
    <s v="PayPal"/>
    <n v="2495.2049999999999"/>
    <n v="2495.2049999999999"/>
    <s v="Nicholas Webb"/>
    <x v="29"/>
    <x v="0"/>
    <x v="200"/>
    <s v="Nevada"/>
    <s v="USA"/>
    <x v="0"/>
    <x v="19"/>
    <x v="1"/>
    <s v="Computer"/>
    <x v="19"/>
    <n v="253.33"/>
    <n v="266"/>
    <s v="Bean, Jones and Park"/>
    <s v="West"/>
    <s v="Thompsonborough"/>
    <s v="Online"/>
  </r>
  <r>
    <s v="SALE866"/>
    <x v="506"/>
    <x v="262"/>
    <s v="PROD45"/>
    <s v="STORE17"/>
    <n v="3"/>
    <n v="144.66999999999999"/>
    <n v="0.28999999999999998"/>
    <s v="COD"/>
    <n v="308.14710000000002"/>
    <n v="308.14710000000002"/>
    <s v="James Foster"/>
    <x v="29"/>
    <x v="0"/>
    <x v="260"/>
    <s v="Utah"/>
    <s v="USA"/>
    <x v="0"/>
    <x v="49"/>
    <x v="0"/>
    <s v="Team Sports"/>
    <x v="49"/>
    <n v="318.91000000000003"/>
    <n v="114"/>
    <s v="Holloway Ltd"/>
    <s v="North"/>
    <s v="Bensonhaven"/>
    <s v="Flagship"/>
  </r>
  <r>
    <s v="SALE867"/>
    <x v="345"/>
    <x v="418"/>
    <s v="PROD33"/>
    <s v="STORE15"/>
    <n v="2"/>
    <n v="667.17"/>
    <n v="0.1"/>
    <s v="PayPal"/>
    <n v="1200.9059999999999"/>
    <n v="1200.9059999999999"/>
    <s v="Joel Robinson"/>
    <x v="17"/>
    <x v="0"/>
    <x v="407"/>
    <s v="Hawaii"/>
    <s v="USA"/>
    <x v="1"/>
    <x v="9"/>
    <x v="3"/>
    <s v="Decor"/>
    <x v="9"/>
    <n v="179.77"/>
    <n v="305"/>
    <s v="Shelton PLC"/>
    <s v="North"/>
    <s v="East Jenniferstad"/>
    <s v="Flagship"/>
  </r>
  <r>
    <s v="SALE868"/>
    <x v="408"/>
    <x v="363"/>
    <s v="PROD66"/>
    <s v="STORE3"/>
    <n v="1"/>
    <n v="984.6"/>
    <n v="0.22"/>
    <s v="Credit Card"/>
    <n v="767.98800000000006"/>
    <n v="767.98800000000006"/>
    <s v="Cassandra Perez"/>
    <x v="45"/>
    <x v="0"/>
    <x v="222"/>
    <s v="Mississippi"/>
    <s v="USA"/>
    <x v="3"/>
    <x v="73"/>
    <x v="2"/>
    <s v="Haircare"/>
    <x v="73"/>
    <n v="340.39"/>
    <n v="177"/>
    <s v="Johnson-Wright"/>
    <s v="North"/>
    <s v="Hoodberg"/>
    <s v="Outlet"/>
  </r>
  <r>
    <s v="SALE869"/>
    <x v="382"/>
    <x v="419"/>
    <s v="PROD13"/>
    <s v="STORE8"/>
    <n v="1"/>
    <n v="139.29"/>
    <n v="0"/>
    <s v="Credit Card"/>
    <n v="139.29"/>
    <n v="139.29"/>
    <s v="Aaron Luna"/>
    <x v="10"/>
    <x v="1"/>
    <x v="408"/>
    <s v="Ohio"/>
    <s v="USA"/>
    <x v="3"/>
    <x v="26"/>
    <x v="1"/>
    <s v="Accessories"/>
    <x v="26"/>
    <n v="242.23"/>
    <n v="453"/>
    <s v="Bean, Jones and Park"/>
    <s v="West"/>
    <s v="Thompsonborough"/>
    <s v="Online"/>
  </r>
  <r>
    <s v="SALE870"/>
    <x v="404"/>
    <x v="153"/>
    <s v="PROD16"/>
    <s v="STORE8"/>
    <n v="3"/>
    <n v="459.57"/>
    <n v="0.1"/>
    <s v="COD"/>
    <n v="1240.8389999999999"/>
    <n v="1240.8389999999999"/>
    <s v="Robert Jones Dds"/>
    <x v="18"/>
    <x v="0"/>
    <x v="152"/>
    <s v="Oklahoma"/>
    <s v="USA"/>
    <x v="1"/>
    <x v="30"/>
    <x v="2"/>
    <s v="Grooming"/>
    <x v="30"/>
    <n v="337.42"/>
    <n v="256"/>
    <s v="Bean, Jones and Park"/>
    <s v="West"/>
    <s v="Thompsonborough"/>
    <s v="Online"/>
  </r>
  <r>
    <s v="SALE871"/>
    <x v="29"/>
    <x v="149"/>
    <s v="PROD40"/>
    <s v="STORE15"/>
    <n v="1"/>
    <n v="517.82000000000005"/>
    <n v="0.28999999999999998"/>
    <s v="Credit Card"/>
    <n v="367.65219999999999"/>
    <n v="367.65220000000005"/>
    <s v="Cody Diaz"/>
    <x v="24"/>
    <x v="1"/>
    <x v="148"/>
    <s v="New Hampshire"/>
    <s v="USA"/>
    <x v="2"/>
    <x v="43"/>
    <x v="1"/>
    <s v="Audio"/>
    <x v="43"/>
    <n v="38.520000000000003"/>
    <n v="378"/>
    <s v="Shelton PLC"/>
    <s v="North"/>
    <s v="East Jenniferstad"/>
    <s v="Flagship"/>
  </r>
  <r>
    <s v="SALE872"/>
    <x v="507"/>
    <x v="273"/>
    <s v="PROD76"/>
    <s v="STORE6"/>
    <n v="4"/>
    <n v="282.45"/>
    <n v="0.28999999999999998"/>
    <s v="COD"/>
    <n v="802.15800000000002"/>
    <n v="802.15800000000002"/>
    <s v="Tanya Lopez"/>
    <x v="11"/>
    <x v="1"/>
    <x v="270"/>
    <s v="Iowa"/>
    <s v="USA"/>
    <x v="0"/>
    <x v="3"/>
    <x v="1"/>
    <s v="Computer"/>
    <x v="3"/>
    <n v="392.89"/>
    <n v="320"/>
    <s v="Benson-Elliott"/>
    <s v="East"/>
    <s v="Port Josephberg"/>
    <s v="Online"/>
  </r>
  <r>
    <s v="SALE873"/>
    <x v="400"/>
    <x v="264"/>
    <s v="PROD87"/>
    <s v="STORE7"/>
    <n v="2"/>
    <n v="386.46"/>
    <n v="0.23"/>
    <s v="COD"/>
    <n v="595.14840000000004"/>
    <n v="595.14839999999992"/>
    <s v="Tyler Weber"/>
    <x v="26"/>
    <x v="0"/>
    <x v="262"/>
    <s v="Illinois"/>
    <s v="USA"/>
    <x v="0"/>
    <x v="72"/>
    <x v="3"/>
    <s v="Lighting"/>
    <x v="72"/>
    <n v="371.38"/>
    <n v="220"/>
    <s v="Martinez-Mullins"/>
    <s v="South"/>
    <s v="Williamsfurt"/>
    <s v="Online"/>
  </r>
  <r>
    <s v="SALE874"/>
    <x v="232"/>
    <x v="420"/>
    <s v="PROD19"/>
    <s v="STORE3"/>
    <n v="1"/>
    <n v="270.45"/>
    <n v="0.15"/>
    <s v="COD"/>
    <n v="229.88249999999999"/>
    <n v="229.88249999999999"/>
    <s v="Anthony Garcia"/>
    <x v="8"/>
    <x v="0"/>
    <x v="409"/>
    <s v="Arizona"/>
    <s v="USA"/>
    <x v="2"/>
    <x v="46"/>
    <x v="0"/>
    <s v="Equipment"/>
    <x v="46"/>
    <n v="21.34"/>
    <n v="65"/>
    <s v="Johnson-Wright"/>
    <s v="North"/>
    <s v="Hoodberg"/>
    <s v="Outlet"/>
  </r>
  <r>
    <s v="SALE875"/>
    <x v="508"/>
    <x v="95"/>
    <s v="PROD76"/>
    <s v="STORE10"/>
    <n v="4"/>
    <n v="762.94"/>
    <n v="0.09"/>
    <s v="COD"/>
    <n v="2777.1016"/>
    <n v="2777.1016"/>
    <s v="James Gibbs"/>
    <x v="10"/>
    <x v="0"/>
    <x v="95"/>
    <s v="Alaska"/>
    <s v="USA"/>
    <x v="1"/>
    <x v="3"/>
    <x v="1"/>
    <s v="Computer"/>
    <x v="3"/>
    <n v="392.89"/>
    <n v="320"/>
    <s v="Hill, Wagner and Ballard"/>
    <s v="East"/>
    <s v="East Davidville"/>
    <s v="Online"/>
  </r>
  <r>
    <s v="SALE876"/>
    <x v="495"/>
    <x v="187"/>
    <s v="PROD41"/>
    <s v="STORE13"/>
    <n v="1"/>
    <n v="409.03"/>
    <n v="0.25"/>
    <s v="COD"/>
    <n v="306.77249999999998"/>
    <n v="306.77249999999998"/>
    <s v="Justin Lopez"/>
    <x v="10"/>
    <x v="0"/>
    <x v="186"/>
    <s v="Texas"/>
    <s v="USA"/>
    <x v="0"/>
    <x v="89"/>
    <x v="0"/>
    <s v="Fitness"/>
    <x v="89"/>
    <n v="313.26"/>
    <n v="369"/>
    <s v="Gardner, Humphrey and Contreras"/>
    <s v="East"/>
    <s v="Johnsonville"/>
    <s v="Flagship"/>
  </r>
  <r>
    <s v="SALE877"/>
    <x v="168"/>
    <x v="209"/>
    <s v="PROD96"/>
    <s v="STORE18"/>
    <n v="2"/>
    <n v="891.13"/>
    <n v="0.13"/>
    <s v="Credit Card"/>
    <n v="1550.5662"/>
    <n v="1550.5662"/>
    <s v="Jordan Wells"/>
    <x v="34"/>
    <x v="1"/>
    <x v="208"/>
    <s v="New Jersey"/>
    <s v="USA"/>
    <x v="0"/>
    <x v="99"/>
    <x v="4"/>
    <s v="Outerwear"/>
    <x v="99"/>
    <n v="358.47"/>
    <n v="143"/>
    <s v="Guerrero-Schmitt"/>
    <s v="East"/>
    <s v="East Stevechester"/>
    <s v="Flagship"/>
  </r>
  <r>
    <s v="SALE878"/>
    <x v="31"/>
    <x v="326"/>
    <s v="PROD92"/>
    <s v="STORE16"/>
    <n v="1"/>
    <n v="553.38"/>
    <n v="0.21"/>
    <s v="PayPal"/>
    <n v="437.17020000000002"/>
    <n v="437.17020000000002"/>
    <s v="Mike Jennings"/>
    <x v="36"/>
    <x v="1"/>
    <x v="320"/>
    <s v="Arizona"/>
    <s v="USA"/>
    <x v="0"/>
    <x v="80"/>
    <x v="3"/>
    <s v="Appliances"/>
    <x v="80"/>
    <n v="447.43"/>
    <n v="191"/>
    <s v="Frederick-Wright"/>
    <s v="West"/>
    <s v="New Jimmymouth"/>
    <s v="Flagship"/>
  </r>
  <r>
    <s v="SALE879"/>
    <x v="374"/>
    <x v="318"/>
    <s v="PROD85"/>
    <s v="STORE13"/>
    <n v="2"/>
    <n v="652.29999999999995"/>
    <n v="0.16"/>
    <s v="COD"/>
    <n v="1095.864"/>
    <n v="1095.864"/>
    <s v="John Lawson"/>
    <x v="7"/>
    <x v="1"/>
    <x v="313"/>
    <s v="North Carolina"/>
    <s v="USA"/>
    <x v="1"/>
    <x v="65"/>
    <x v="4"/>
    <s v="Accessories"/>
    <x v="65"/>
    <n v="119.57"/>
    <n v="210"/>
    <s v="Gardner, Humphrey and Contreras"/>
    <s v="East"/>
    <s v="Johnsonville"/>
    <s v="Flagship"/>
  </r>
  <r>
    <s v="SALE880"/>
    <x v="509"/>
    <x v="397"/>
    <s v="PROD42"/>
    <s v="STORE9"/>
    <n v="4"/>
    <n v="194.36"/>
    <n v="0.18"/>
    <s v="COD"/>
    <n v="637.50080000000003"/>
    <n v="637.50080000000003"/>
    <s v="Michael Chang"/>
    <x v="21"/>
    <x v="0"/>
    <x v="387"/>
    <s v="North Carolina"/>
    <s v="USA"/>
    <x v="1"/>
    <x v="63"/>
    <x v="1"/>
    <s v="Accessories"/>
    <x v="63"/>
    <n v="450.71"/>
    <n v="389"/>
    <s v="Moore, Padilla and Butler"/>
    <s v="South"/>
    <s v="East Johnstad"/>
    <s v="Flagship"/>
  </r>
  <r>
    <s v="SALE881"/>
    <x v="510"/>
    <x v="175"/>
    <s v="PROD92"/>
    <s v="STORE1"/>
    <n v="3"/>
    <n v="476.37"/>
    <n v="0.21"/>
    <s v="COD"/>
    <n v="1128.9969000000001"/>
    <n v="1128.9969000000001"/>
    <s v="Joseph Faulkner"/>
    <x v="45"/>
    <x v="0"/>
    <x v="174"/>
    <s v="North Dakota"/>
    <s v="USA"/>
    <x v="3"/>
    <x v="80"/>
    <x v="3"/>
    <s v="Appliances"/>
    <x v="80"/>
    <n v="447.43"/>
    <n v="191"/>
    <s v="Martinez, Adkins and Johnson"/>
    <s v="North"/>
    <s v="Danielmouth"/>
    <s v="Flagship"/>
  </r>
  <r>
    <s v="SALE882"/>
    <x v="398"/>
    <x v="317"/>
    <s v="PROD40"/>
    <s v="STORE5"/>
    <n v="3"/>
    <n v="174.57"/>
    <n v="0"/>
    <s v="PayPal"/>
    <n v="523.71"/>
    <n v="523.71"/>
    <s v="Brandon Mcbride"/>
    <x v="1"/>
    <x v="1"/>
    <x v="312"/>
    <s v="Alaska"/>
    <s v="USA"/>
    <x v="1"/>
    <x v="43"/>
    <x v="1"/>
    <s v="Audio"/>
    <x v="43"/>
    <n v="38.520000000000003"/>
    <n v="378"/>
    <s v="Gray Ltd"/>
    <s v="North"/>
    <s v="New Michaelchester"/>
    <s v="Outlet"/>
  </r>
  <r>
    <s v="SALE883"/>
    <x v="455"/>
    <x v="97"/>
    <s v="PROD85"/>
    <s v="STORE0"/>
    <n v="3"/>
    <n v="762"/>
    <n v="0.02"/>
    <s v="PayPal"/>
    <n v="2240.2800000000002"/>
    <n v="2240.2800000000002"/>
    <s v="Michael Jones"/>
    <x v="43"/>
    <x v="0"/>
    <x v="97"/>
    <s v="Tennessee"/>
    <s v="USA"/>
    <x v="3"/>
    <x v="65"/>
    <x v="4"/>
    <s v="Accessories"/>
    <x v="65"/>
    <n v="119.57"/>
    <n v="210"/>
    <s v="Rivera-Warner"/>
    <s v="East"/>
    <s v="Washingtonfurt"/>
    <s v="Flagship"/>
  </r>
  <r>
    <s v="SALE884"/>
    <x v="511"/>
    <x v="353"/>
    <s v="PROD72"/>
    <s v="STORE19"/>
    <n v="1"/>
    <n v="44.08"/>
    <n v="0.05"/>
    <s v="Credit Card"/>
    <n v="41.875999999999998"/>
    <n v="41.875999999999998"/>
    <s v="Bryce Hawkins"/>
    <x v="43"/>
    <x v="0"/>
    <x v="346"/>
    <s v="Utah"/>
    <s v="USA"/>
    <x v="3"/>
    <x v="18"/>
    <x v="0"/>
    <s v="Fitness"/>
    <x v="18"/>
    <n v="477.61"/>
    <n v="300"/>
    <s v="Mann-Austin"/>
    <s v="East"/>
    <s v="Vasquezborough"/>
    <s v="Online"/>
  </r>
  <r>
    <s v="SALE885"/>
    <x v="23"/>
    <x v="180"/>
    <s v="PROD59"/>
    <s v="STORE13"/>
    <n v="1"/>
    <n v="992.37"/>
    <n v="0.24"/>
    <s v="COD"/>
    <n v="754.20119999999997"/>
    <n v="754.20119999999997"/>
    <s v="James Berger"/>
    <x v="25"/>
    <x v="1"/>
    <x v="179"/>
    <s v="Delaware"/>
    <s v="USA"/>
    <x v="3"/>
    <x v="4"/>
    <x v="2"/>
    <s v="Haircare"/>
    <x v="4"/>
    <n v="17.309999999999999"/>
    <n v="399"/>
    <s v="Gardner, Humphrey and Contreras"/>
    <s v="East"/>
    <s v="Johnsonville"/>
    <s v="Flagship"/>
  </r>
  <r>
    <s v="SALE886"/>
    <x v="213"/>
    <x v="114"/>
    <s v="PROD31"/>
    <s v="STORE10"/>
    <n v="3"/>
    <n v="465.4"/>
    <n v="0.28999999999999998"/>
    <s v="COD"/>
    <n v="991.30200000000002"/>
    <n v="991.30199999999991"/>
    <s v="Mary Boyd"/>
    <x v="18"/>
    <x v="1"/>
    <x v="113"/>
    <s v="Michigan"/>
    <s v="USA"/>
    <x v="3"/>
    <x v="45"/>
    <x v="0"/>
    <s v="Team Sports"/>
    <x v="45"/>
    <n v="204.39"/>
    <n v="281"/>
    <s v="Hill, Wagner and Ballard"/>
    <s v="East"/>
    <s v="East Davidville"/>
    <s v="Online"/>
  </r>
  <r>
    <s v="SALE887"/>
    <x v="512"/>
    <x v="119"/>
    <s v="PROD16"/>
    <s v="STORE10"/>
    <n v="2"/>
    <n v="693.61"/>
    <n v="0.15"/>
    <s v="PayPal"/>
    <n v="1179.1369999999999"/>
    <n v="1179.1369999999999"/>
    <s v="Carol Lewis"/>
    <x v="43"/>
    <x v="1"/>
    <x v="118"/>
    <s v="North Carolina"/>
    <s v="USA"/>
    <x v="3"/>
    <x v="30"/>
    <x v="2"/>
    <s v="Grooming"/>
    <x v="30"/>
    <n v="337.42"/>
    <n v="256"/>
    <s v="Hill, Wagner and Ballard"/>
    <s v="East"/>
    <s v="East Davidville"/>
    <s v="Online"/>
  </r>
  <r>
    <s v="SALE888"/>
    <x v="11"/>
    <x v="421"/>
    <s v="PROD67"/>
    <s v="STORE8"/>
    <n v="2"/>
    <n v="995.11"/>
    <n v="0.13"/>
    <s v="PayPal"/>
    <n v="1731.4914000000001"/>
    <n v="1731.4913999999999"/>
    <s v="Ronald Ross"/>
    <x v="4"/>
    <x v="1"/>
    <x v="410"/>
    <s v="North Carolina"/>
    <s v="USA"/>
    <x v="2"/>
    <x v="22"/>
    <x v="1"/>
    <s v="Accessories"/>
    <x v="22"/>
    <n v="349.17"/>
    <n v="476"/>
    <s v="Bean, Jones and Park"/>
    <s v="West"/>
    <s v="Thompsonborough"/>
    <s v="Online"/>
  </r>
  <r>
    <s v="SALE889"/>
    <x v="513"/>
    <x v="25"/>
    <s v="PROD23"/>
    <s v="STORE4"/>
    <n v="3"/>
    <n v="70.97"/>
    <n v="0.06"/>
    <s v="COD"/>
    <n v="200.1354"/>
    <n v="200.1354"/>
    <s v="Erika Padilla"/>
    <x v="21"/>
    <x v="0"/>
    <x v="25"/>
    <s v="Alabama"/>
    <s v="USA"/>
    <x v="2"/>
    <x v="34"/>
    <x v="4"/>
    <s v="Tops"/>
    <x v="34"/>
    <n v="254.04"/>
    <n v="360"/>
    <s v="Alexander Group"/>
    <s v="South"/>
    <s v="Port Sharon"/>
    <s v="Online"/>
  </r>
  <r>
    <s v="SALE890"/>
    <x v="474"/>
    <x v="121"/>
    <s v="PROD83"/>
    <s v="STORE9"/>
    <n v="3"/>
    <n v="470.42"/>
    <n v="0.16"/>
    <s v="Credit Card"/>
    <n v="1185.4584"/>
    <n v="1185.4584"/>
    <s v="Edward Hall"/>
    <x v="12"/>
    <x v="0"/>
    <x v="120"/>
    <s v="New Mexico"/>
    <s v="USA"/>
    <x v="0"/>
    <x v="50"/>
    <x v="2"/>
    <s v="Skincare"/>
    <x v="50"/>
    <n v="254.04"/>
    <n v="159"/>
    <s v="Moore, Padilla and Butler"/>
    <s v="South"/>
    <s v="East Johnstad"/>
    <s v="Flagship"/>
  </r>
  <r>
    <s v="SALE891"/>
    <x v="230"/>
    <x v="130"/>
    <s v="PROD86"/>
    <s v="STORE16"/>
    <n v="2"/>
    <n v="215.59"/>
    <n v="0.18"/>
    <s v="Credit Card"/>
    <n v="353.56760000000003"/>
    <n v="353.56760000000003"/>
    <s v="Elizabeth Johnson"/>
    <x v="20"/>
    <x v="1"/>
    <x v="129"/>
    <s v="Washington"/>
    <s v="USA"/>
    <x v="2"/>
    <x v="56"/>
    <x v="3"/>
    <s v="Kitchen"/>
    <x v="56"/>
    <n v="176.07"/>
    <n v="82"/>
    <s v="Frederick-Wright"/>
    <s v="West"/>
    <s v="New Jimmymouth"/>
    <s v="Flagship"/>
  </r>
  <r>
    <s v="SALE892"/>
    <x v="371"/>
    <x v="19"/>
    <s v="PROD92"/>
    <s v="STORE0"/>
    <n v="1"/>
    <n v="533.79999999999995"/>
    <n v="0.27"/>
    <s v="COD"/>
    <n v="389.67399999999998"/>
    <n v="389.67399999999998"/>
    <s v="Maria Hill"/>
    <x v="3"/>
    <x v="1"/>
    <x v="19"/>
    <s v="Nevada"/>
    <s v="USA"/>
    <x v="1"/>
    <x v="80"/>
    <x v="3"/>
    <s v="Appliances"/>
    <x v="80"/>
    <n v="447.43"/>
    <n v="191"/>
    <s v="Rivera-Warner"/>
    <s v="East"/>
    <s v="Washingtonfurt"/>
    <s v="Flagship"/>
  </r>
  <r>
    <s v="SALE893"/>
    <x v="339"/>
    <x v="126"/>
    <s v="PROD32"/>
    <s v="STORE3"/>
    <n v="2"/>
    <n v="732.67"/>
    <n v="0.24"/>
    <s v="PayPal"/>
    <n v="1113.6584"/>
    <n v="1113.6584"/>
    <s v="Christy Vasquez"/>
    <x v="4"/>
    <x v="1"/>
    <x v="125"/>
    <s v="South Carolina"/>
    <s v="USA"/>
    <x v="0"/>
    <x v="79"/>
    <x v="2"/>
    <s v="Skincare"/>
    <x v="79"/>
    <n v="283.83"/>
    <n v="244"/>
    <s v="Johnson-Wright"/>
    <s v="North"/>
    <s v="Hoodberg"/>
    <s v="Outlet"/>
  </r>
  <r>
    <s v="SALE894"/>
    <x v="514"/>
    <x v="154"/>
    <s v="PROD60"/>
    <s v="STORE13"/>
    <n v="4"/>
    <n v="106.48"/>
    <n v="0.1"/>
    <s v="COD"/>
    <n v="383.32799999999997"/>
    <n v="383.32800000000003"/>
    <s v="Melinda Thomas"/>
    <x v="22"/>
    <x v="1"/>
    <x v="153"/>
    <s v="Indiana"/>
    <s v="USA"/>
    <x v="2"/>
    <x v="17"/>
    <x v="2"/>
    <s v="Fragrance"/>
    <x v="17"/>
    <n v="482.75"/>
    <n v="444"/>
    <s v="Gardner, Humphrey and Contreras"/>
    <s v="East"/>
    <s v="Johnsonville"/>
    <s v="Flagship"/>
  </r>
  <r>
    <s v="SALE895"/>
    <x v="515"/>
    <x v="102"/>
    <s v="PROD57"/>
    <s v="STORE3"/>
    <n v="1"/>
    <n v="38.950000000000003"/>
    <n v="0.28000000000000003"/>
    <s v="Credit Card"/>
    <n v="28.044"/>
    <n v="28.044"/>
    <s v="Lance Baker"/>
    <x v="21"/>
    <x v="1"/>
    <x v="102"/>
    <s v="Florida"/>
    <s v="USA"/>
    <x v="0"/>
    <x v="71"/>
    <x v="0"/>
    <s v="Fitness"/>
    <x v="71"/>
    <n v="30.62"/>
    <n v="138"/>
    <s v="Johnson-Wright"/>
    <s v="North"/>
    <s v="Hoodberg"/>
    <s v="Outlet"/>
  </r>
  <r>
    <s v="SALE896"/>
    <x v="26"/>
    <x v="38"/>
    <s v="PROD96"/>
    <s v="STORE16"/>
    <n v="1"/>
    <n v="835.17"/>
    <n v="0.02"/>
    <s v="COD"/>
    <n v="818.46659999999997"/>
    <n v="818.46659999999997"/>
    <s v="John Smith"/>
    <x v="24"/>
    <x v="0"/>
    <x v="38"/>
    <s v="California"/>
    <s v="USA"/>
    <x v="1"/>
    <x v="99"/>
    <x v="4"/>
    <s v="Outerwear"/>
    <x v="99"/>
    <n v="358.47"/>
    <n v="143"/>
    <s v="Frederick-Wright"/>
    <s v="West"/>
    <s v="New Jimmymouth"/>
    <s v="Flagship"/>
  </r>
  <r>
    <s v="SALE897"/>
    <x v="257"/>
    <x v="211"/>
    <s v="PROD83"/>
    <s v="STORE3"/>
    <n v="1"/>
    <n v="113.07"/>
    <n v="0.24"/>
    <s v="Credit Card"/>
    <n v="85.933199999999999"/>
    <n v="85.933199999999999"/>
    <s v="Morgan Bowen"/>
    <x v="26"/>
    <x v="0"/>
    <x v="210"/>
    <s v="Washington"/>
    <s v="USA"/>
    <x v="0"/>
    <x v="50"/>
    <x v="2"/>
    <s v="Skincare"/>
    <x v="50"/>
    <n v="254.04"/>
    <n v="159"/>
    <s v="Johnson-Wright"/>
    <s v="North"/>
    <s v="Hoodberg"/>
    <s v="Outlet"/>
  </r>
  <r>
    <s v="SALE898"/>
    <x v="516"/>
    <x v="220"/>
    <s v="PROD94"/>
    <s v="STORE12"/>
    <n v="2"/>
    <n v="451.33"/>
    <n v="0.23"/>
    <s v="COD"/>
    <n v="695.04819999999995"/>
    <n v="695.04819999999995"/>
    <s v="Cynthia Parrish"/>
    <x v="5"/>
    <x v="0"/>
    <x v="219"/>
    <s v="Minnesota"/>
    <s v="USA"/>
    <x v="2"/>
    <x v="32"/>
    <x v="2"/>
    <s v="Skincare"/>
    <x v="32"/>
    <n v="358.47"/>
    <n v="213"/>
    <s v="Thomas, Bridges and Harris"/>
    <s v="North"/>
    <s v="Sabrinatown"/>
    <s v="Online"/>
  </r>
  <r>
    <s v="SALE899"/>
    <x v="441"/>
    <x v="61"/>
    <s v="PROD86"/>
    <s v="STORE6"/>
    <n v="3"/>
    <n v="619.80999999999995"/>
    <n v="0.16"/>
    <s v="COD"/>
    <n v="1561.9212"/>
    <n v="1561.9211999999998"/>
    <s v="Jacqueline Anthony"/>
    <x v="4"/>
    <x v="0"/>
    <x v="61"/>
    <s v="Ohio"/>
    <s v="USA"/>
    <x v="3"/>
    <x v="56"/>
    <x v="3"/>
    <s v="Kitchen"/>
    <x v="56"/>
    <n v="176.07"/>
    <n v="82"/>
    <s v="Benson-Elliott"/>
    <s v="East"/>
    <s v="Port Josephberg"/>
    <s v="Online"/>
  </r>
  <r>
    <s v="SALE900"/>
    <x v="219"/>
    <x v="140"/>
    <s v="PROD62"/>
    <s v="STORE7"/>
    <n v="4"/>
    <n v="46.97"/>
    <n v="0.26"/>
    <s v="PayPal"/>
    <n v="139.03120000000001"/>
    <n v="139.03120000000001"/>
    <s v="Travis Holland"/>
    <x v="14"/>
    <x v="0"/>
    <x v="139"/>
    <s v="New Hampshire"/>
    <s v="USA"/>
    <x v="3"/>
    <x v="85"/>
    <x v="1"/>
    <s v="Computer"/>
    <x v="85"/>
    <n v="86.42"/>
    <n v="222"/>
    <s v="Martinez-Mullins"/>
    <s v="South"/>
    <s v="Williamsfurt"/>
    <s v="Online"/>
  </r>
  <r>
    <s v="SALE901"/>
    <x v="517"/>
    <x v="170"/>
    <s v="PROD46"/>
    <s v="STORE2"/>
    <n v="2"/>
    <n v="71.48"/>
    <n v="0.14000000000000001"/>
    <s v="COD"/>
    <n v="122.9456"/>
    <n v="122.94560000000001"/>
    <s v="Leonard Cochran"/>
    <x v="28"/>
    <x v="1"/>
    <x v="169"/>
    <s v="North Dakota"/>
    <s v="USA"/>
    <x v="2"/>
    <x v="54"/>
    <x v="4"/>
    <s v="Outerwear"/>
    <x v="54"/>
    <n v="167.34"/>
    <n v="296"/>
    <s v="Black-Horn"/>
    <s v="South"/>
    <s v="North Nancyview"/>
    <s v="Outlet"/>
  </r>
  <r>
    <s v="SALE902"/>
    <x v="162"/>
    <x v="267"/>
    <s v="PROD56"/>
    <s v="STORE19"/>
    <n v="2"/>
    <n v="404.08"/>
    <n v="7.0000000000000007E-2"/>
    <s v="Credit Card"/>
    <n v="751.58879999999999"/>
    <n v="751.58879999999999"/>
    <s v="Sheena Bonilla"/>
    <x v="0"/>
    <x v="0"/>
    <x v="265"/>
    <s v="North Carolina"/>
    <s v="USA"/>
    <x v="4"/>
    <x v="6"/>
    <x v="3"/>
    <s v="Decor"/>
    <x v="6"/>
    <n v="461.47"/>
    <n v="190"/>
    <s v="Mann-Austin"/>
    <s v="East"/>
    <s v="Vasquezborough"/>
    <s v="Online"/>
  </r>
  <r>
    <s v="SALE903"/>
    <x v="507"/>
    <x v="105"/>
    <s v="PROD17"/>
    <s v="STORE16"/>
    <n v="1"/>
    <n v="519.91"/>
    <n v="0.05"/>
    <s v="COD"/>
    <n v="493.91449999999998"/>
    <n v="493.91449999999998"/>
    <s v="Matthew Payne"/>
    <x v="18"/>
    <x v="0"/>
    <x v="105"/>
    <s v="Wyoming"/>
    <s v="USA"/>
    <x v="0"/>
    <x v="53"/>
    <x v="0"/>
    <s v="Accessories"/>
    <x v="53"/>
    <n v="144.53"/>
    <n v="367"/>
    <s v="Frederick-Wright"/>
    <s v="West"/>
    <s v="New Jimmymouth"/>
    <s v="Flagship"/>
  </r>
  <r>
    <s v="SALE904"/>
    <x v="265"/>
    <x v="281"/>
    <s v="PROD48"/>
    <s v="STORE13"/>
    <n v="3"/>
    <n v="566.16"/>
    <n v="0.05"/>
    <s v="PayPal"/>
    <n v="1613.556"/>
    <n v="1613.556"/>
    <s v="Cameron Simpson"/>
    <x v="28"/>
    <x v="0"/>
    <x v="278"/>
    <s v="Indiana"/>
    <s v="USA"/>
    <x v="1"/>
    <x v="70"/>
    <x v="1"/>
    <s v="Accessories"/>
    <x v="70"/>
    <n v="177.98"/>
    <n v="103"/>
    <s v="Gardner, Humphrey and Contreras"/>
    <s v="East"/>
    <s v="Johnsonville"/>
    <s v="Flagship"/>
  </r>
  <r>
    <s v="SALE905"/>
    <x v="518"/>
    <x v="422"/>
    <s v="PROD52"/>
    <s v="STORE10"/>
    <n v="2"/>
    <n v="295.12"/>
    <n v="0.09"/>
    <s v="COD"/>
    <n v="537.11839999999995"/>
    <n v="537.11840000000007"/>
    <s v="Jacqueline Payne"/>
    <x v="28"/>
    <x v="0"/>
    <x v="411"/>
    <s v="Missouri"/>
    <s v="USA"/>
    <x v="0"/>
    <x v="40"/>
    <x v="0"/>
    <s v="Team Sports"/>
    <x v="40"/>
    <n v="212.26"/>
    <n v="82"/>
    <s v="Hill, Wagner and Ballard"/>
    <s v="East"/>
    <s v="East Davidville"/>
    <s v="Online"/>
  </r>
  <r>
    <s v="SALE906"/>
    <x v="84"/>
    <x v="423"/>
    <s v="PROD34"/>
    <s v="STORE11"/>
    <n v="2"/>
    <n v="414.18"/>
    <n v="0.25"/>
    <s v="PayPal"/>
    <n v="621.27"/>
    <n v="621.27"/>
    <s v="Amy Walker"/>
    <x v="24"/>
    <x v="0"/>
    <x v="412"/>
    <s v="West Virginia"/>
    <s v="USA"/>
    <x v="2"/>
    <x v="13"/>
    <x v="1"/>
    <s v="Computer"/>
    <x v="13"/>
    <n v="419.28"/>
    <n v="86"/>
    <s v="Aguirre-Keller"/>
    <s v="South"/>
    <s v="Lake Michael"/>
    <s v="Online"/>
  </r>
  <r>
    <s v="SALE907"/>
    <x v="147"/>
    <x v="424"/>
    <s v="PROD58"/>
    <s v="STORE8"/>
    <n v="2"/>
    <n v="433.75"/>
    <n v="0"/>
    <s v="Credit Card"/>
    <n v="867.5"/>
    <n v="867.5"/>
    <s v="Kevin Orr"/>
    <x v="20"/>
    <x v="1"/>
    <x v="413"/>
    <s v="Minnesota"/>
    <s v="USA"/>
    <x v="3"/>
    <x v="87"/>
    <x v="4"/>
    <s v="Accessories"/>
    <x v="87"/>
    <n v="113.83"/>
    <n v="485"/>
    <s v="Bean, Jones and Park"/>
    <s v="West"/>
    <s v="Thompsonborough"/>
    <s v="Online"/>
  </r>
  <r>
    <s v="SALE908"/>
    <x v="519"/>
    <x v="373"/>
    <s v="PROD85"/>
    <s v="STORE19"/>
    <n v="3"/>
    <n v="104.33"/>
    <n v="0.13"/>
    <s v="COD"/>
    <n v="272.30130000000003"/>
    <n v="272.30130000000003"/>
    <s v="Brittany Watson"/>
    <x v="30"/>
    <x v="0"/>
    <x v="364"/>
    <s v="Connecticut"/>
    <s v="USA"/>
    <x v="1"/>
    <x v="65"/>
    <x v="4"/>
    <s v="Accessories"/>
    <x v="65"/>
    <n v="119.57"/>
    <n v="210"/>
    <s v="Mann-Austin"/>
    <s v="East"/>
    <s v="Vasquezborough"/>
    <s v="Online"/>
  </r>
  <r>
    <s v="SALE909"/>
    <x v="471"/>
    <x v="9"/>
    <s v="PROD4"/>
    <s v="STORE12"/>
    <n v="1"/>
    <n v="221.7"/>
    <n v="0.04"/>
    <s v="Credit Card"/>
    <n v="212.83199999999999"/>
    <n v="212.83199999999999"/>
    <s v="David Pierce"/>
    <x v="9"/>
    <x v="1"/>
    <x v="9"/>
    <s v="Washington"/>
    <s v="USA"/>
    <x v="1"/>
    <x v="83"/>
    <x v="4"/>
    <s v="Bottoms"/>
    <x v="83"/>
    <n v="306.45999999999998"/>
    <n v="487"/>
    <s v="Thomas, Bridges and Harris"/>
    <s v="North"/>
    <s v="Sabrinatown"/>
    <s v="Online"/>
  </r>
  <r>
    <s v="SALE910"/>
    <x v="254"/>
    <x v="225"/>
    <s v="PROD67"/>
    <s v="STORE5"/>
    <n v="2"/>
    <n v="491.26"/>
    <n v="0.14000000000000001"/>
    <s v="COD"/>
    <n v="844.96720000000005"/>
    <n v="844.96719999999993"/>
    <s v="Rodney Huffman"/>
    <x v="42"/>
    <x v="1"/>
    <x v="224"/>
    <s v="Delaware"/>
    <s v="USA"/>
    <x v="2"/>
    <x v="22"/>
    <x v="1"/>
    <s v="Accessories"/>
    <x v="22"/>
    <n v="349.17"/>
    <n v="476"/>
    <s v="Gray Ltd"/>
    <s v="North"/>
    <s v="New Michaelchester"/>
    <s v="Outlet"/>
  </r>
  <r>
    <s v="SALE911"/>
    <x v="520"/>
    <x v="282"/>
    <s v="PROD37"/>
    <s v="STORE8"/>
    <n v="4"/>
    <n v="923.14"/>
    <n v="0.15"/>
    <s v="Credit Card"/>
    <n v="3138.6759999999999"/>
    <n v="3138.6759999999999"/>
    <s v="Erin Ward"/>
    <x v="8"/>
    <x v="0"/>
    <x v="279"/>
    <s v="New York"/>
    <s v="USA"/>
    <x v="3"/>
    <x v="92"/>
    <x v="4"/>
    <s v="Footwear"/>
    <x v="92"/>
    <n v="353.47"/>
    <n v="214"/>
    <s v="Bean, Jones and Park"/>
    <s v="West"/>
    <s v="Thompsonborough"/>
    <s v="Online"/>
  </r>
  <r>
    <s v="SALE912"/>
    <x v="450"/>
    <x v="425"/>
    <s v="PROD64"/>
    <s v="STORE7"/>
    <n v="2"/>
    <n v="747.65"/>
    <n v="0.08"/>
    <s v="Credit Card"/>
    <n v="1375.6759999999999"/>
    <n v="1375.6759999999999"/>
    <s v="David Roberts"/>
    <x v="14"/>
    <x v="0"/>
    <x v="414"/>
    <s v="Georgia"/>
    <s v="USA"/>
    <x v="0"/>
    <x v="91"/>
    <x v="2"/>
    <s v="Makeup"/>
    <x v="91"/>
    <n v="299.11"/>
    <n v="118"/>
    <s v="Martinez-Mullins"/>
    <s v="South"/>
    <s v="Williamsfurt"/>
    <s v="Online"/>
  </r>
  <r>
    <s v="SALE913"/>
    <x v="218"/>
    <x v="423"/>
    <s v="PROD42"/>
    <s v="STORE7"/>
    <n v="3"/>
    <n v="94.55"/>
    <n v="0.13"/>
    <s v="COD"/>
    <n v="246.77549999999999"/>
    <n v="246.77549999999997"/>
    <s v="Amy Walker"/>
    <x v="24"/>
    <x v="0"/>
    <x v="412"/>
    <s v="West Virginia"/>
    <s v="USA"/>
    <x v="2"/>
    <x v="63"/>
    <x v="1"/>
    <s v="Accessories"/>
    <x v="63"/>
    <n v="450.71"/>
    <n v="389"/>
    <s v="Martinez-Mullins"/>
    <s v="South"/>
    <s v="Williamsfurt"/>
    <s v="Online"/>
  </r>
  <r>
    <s v="SALE914"/>
    <x v="238"/>
    <x v="276"/>
    <s v="PROD15"/>
    <s v="STORE19"/>
    <n v="3"/>
    <n v="620.12"/>
    <n v="0.06"/>
    <s v="Credit Card"/>
    <n v="1748.7384"/>
    <n v="1748.7384000000002"/>
    <s v="Tonya Reynolds"/>
    <x v="0"/>
    <x v="1"/>
    <x v="273"/>
    <s v="Michigan"/>
    <s v="USA"/>
    <x v="0"/>
    <x v="5"/>
    <x v="1"/>
    <s v="Appliances"/>
    <x v="5"/>
    <n v="465.34"/>
    <n v="301"/>
    <s v="Mann-Austin"/>
    <s v="East"/>
    <s v="Vasquezborough"/>
    <s v="Online"/>
  </r>
  <r>
    <s v="SALE915"/>
    <x v="9"/>
    <x v="371"/>
    <s v="PROD69"/>
    <s v="STORE6"/>
    <n v="2"/>
    <n v="354.09"/>
    <n v="0.12"/>
    <s v="COD"/>
    <n v="623.19839999999999"/>
    <n v="623.19839999999999"/>
    <s v="Eric Lee"/>
    <x v="15"/>
    <x v="1"/>
    <x v="362"/>
    <s v="Vermont"/>
    <s v="USA"/>
    <x v="3"/>
    <x v="20"/>
    <x v="4"/>
    <s v="Bottoms"/>
    <x v="20"/>
    <n v="218.22"/>
    <n v="224"/>
    <s v="Benson-Elliott"/>
    <s v="East"/>
    <s v="Port Josephberg"/>
    <s v="Online"/>
  </r>
  <r>
    <s v="SALE916"/>
    <x v="284"/>
    <x v="390"/>
    <s v="PROD53"/>
    <s v="STORE5"/>
    <n v="3"/>
    <n v="214.94"/>
    <n v="0.22"/>
    <s v="COD"/>
    <n v="502.95960000000002"/>
    <n v="502.95959999999991"/>
    <s v="Jamie Reyes"/>
    <x v="31"/>
    <x v="0"/>
    <x v="381"/>
    <s v="Connecticut"/>
    <s v="USA"/>
    <x v="1"/>
    <x v="27"/>
    <x v="4"/>
    <s v="Bottoms"/>
    <x v="27"/>
    <n v="386.56"/>
    <n v="125"/>
    <s v="Gray Ltd"/>
    <s v="North"/>
    <s v="New Michaelchester"/>
    <s v="Outlet"/>
  </r>
  <r>
    <s v="SALE917"/>
    <x v="504"/>
    <x v="174"/>
    <s v="PROD9"/>
    <s v="STORE12"/>
    <n v="2"/>
    <n v="309.77999999999997"/>
    <n v="0.16"/>
    <s v="Credit Card"/>
    <n v="520.43039999999996"/>
    <n v="520.43039999999996"/>
    <s v="Carmen Price"/>
    <x v="28"/>
    <x v="0"/>
    <x v="173"/>
    <s v="Tennessee"/>
    <s v="USA"/>
    <x v="3"/>
    <x v="93"/>
    <x v="0"/>
    <s v="Fitness"/>
    <x v="93"/>
    <n v="495.72"/>
    <n v="323"/>
    <s v="Thomas, Bridges and Harris"/>
    <s v="North"/>
    <s v="Sabrinatown"/>
    <s v="Online"/>
  </r>
  <r>
    <s v="SALE918"/>
    <x v="185"/>
    <x v="182"/>
    <s v="PROD13"/>
    <s v="STORE3"/>
    <n v="2"/>
    <n v="183.85"/>
    <n v="0.14000000000000001"/>
    <s v="PayPal"/>
    <n v="316.22199999999998"/>
    <n v="316.22199999999998"/>
    <s v="Roy Cole"/>
    <x v="6"/>
    <x v="1"/>
    <x v="181"/>
    <s v="New Jersey"/>
    <s v="USA"/>
    <x v="1"/>
    <x v="26"/>
    <x v="1"/>
    <s v="Accessories"/>
    <x v="26"/>
    <n v="242.23"/>
    <n v="453"/>
    <s v="Johnson-Wright"/>
    <s v="North"/>
    <s v="Hoodberg"/>
    <s v="Outlet"/>
  </r>
  <r>
    <s v="SALE919"/>
    <x v="353"/>
    <x v="0"/>
    <s v="PROD70"/>
    <s v="STORE0"/>
    <n v="1"/>
    <n v="550.05999999999995"/>
    <n v="0.01"/>
    <s v="Credit Card"/>
    <n v="544.55939999999998"/>
    <n v="544.55939999999998"/>
    <s v="Sarah Smith"/>
    <x v="0"/>
    <x v="0"/>
    <x v="0"/>
    <s v="Wyoming"/>
    <s v="USA"/>
    <x v="0"/>
    <x v="7"/>
    <x v="3"/>
    <s v="Storage"/>
    <x v="7"/>
    <n v="138.05000000000001"/>
    <n v="89"/>
    <s v="Rivera-Warner"/>
    <s v="East"/>
    <s v="Washingtonfurt"/>
    <s v="Flagship"/>
  </r>
  <r>
    <s v="SALE920"/>
    <x v="205"/>
    <x v="92"/>
    <s v="PROD79"/>
    <s v="STORE4"/>
    <n v="2"/>
    <n v="32.19"/>
    <n v="0.13"/>
    <s v="COD"/>
    <n v="56.010599999999997"/>
    <n v="56.010599999999997"/>
    <s v="David Arnold"/>
    <x v="26"/>
    <x v="1"/>
    <x v="92"/>
    <s v="California"/>
    <s v="USA"/>
    <x v="2"/>
    <x v="29"/>
    <x v="3"/>
    <s v="Lighting"/>
    <x v="29"/>
    <n v="228.53"/>
    <n v="469"/>
    <s v="Alexander Group"/>
    <s v="South"/>
    <s v="Port Sharon"/>
    <s v="Online"/>
  </r>
  <r>
    <s v="SALE921"/>
    <x v="325"/>
    <x v="160"/>
    <s v="PROD33"/>
    <s v="STORE19"/>
    <n v="2"/>
    <n v="892.06"/>
    <n v="0.08"/>
    <s v="Credit Card"/>
    <n v="1641.3904"/>
    <n v="1641.3903999999998"/>
    <s v="Sean Roth"/>
    <x v="16"/>
    <x v="0"/>
    <x v="159"/>
    <s v="Virginia"/>
    <s v="USA"/>
    <x v="0"/>
    <x v="9"/>
    <x v="3"/>
    <s v="Decor"/>
    <x v="9"/>
    <n v="179.77"/>
    <n v="305"/>
    <s v="Mann-Austin"/>
    <s v="East"/>
    <s v="Vasquezborough"/>
    <s v="Online"/>
  </r>
  <r>
    <s v="SALE922"/>
    <x v="312"/>
    <x v="167"/>
    <s v="PROD58"/>
    <s v="STORE6"/>
    <n v="1"/>
    <n v="127.47"/>
    <n v="0.16"/>
    <s v="COD"/>
    <n v="107.0748"/>
    <n v="107.0748"/>
    <s v="Philip Mendoza"/>
    <x v="22"/>
    <x v="0"/>
    <x v="166"/>
    <s v="Massachusetts"/>
    <s v="USA"/>
    <x v="2"/>
    <x v="87"/>
    <x v="4"/>
    <s v="Accessories"/>
    <x v="87"/>
    <n v="113.83"/>
    <n v="485"/>
    <s v="Benson-Elliott"/>
    <s v="East"/>
    <s v="Port Josephberg"/>
    <s v="Online"/>
  </r>
  <r>
    <s v="SALE923"/>
    <x v="428"/>
    <x v="327"/>
    <s v="PROD77"/>
    <s v="STORE14"/>
    <n v="3"/>
    <n v="212.87"/>
    <n v="0.18"/>
    <s v="Credit Card"/>
    <n v="523.66020000000003"/>
    <n v="523.66020000000003"/>
    <s v="Timothy Valenzuela"/>
    <x v="20"/>
    <x v="0"/>
    <x v="321"/>
    <s v="Missouri"/>
    <s v="USA"/>
    <x v="1"/>
    <x v="25"/>
    <x v="1"/>
    <s v="Appliances"/>
    <x v="25"/>
    <n v="480.9"/>
    <n v="104"/>
    <s v="Mcdonald Inc"/>
    <s v="South"/>
    <s v="Christopherland"/>
    <s v="Outlet"/>
  </r>
  <r>
    <s v="SALE924"/>
    <x v="521"/>
    <x v="282"/>
    <s v="PROD81"/>
    <s v="STORE7"/>
    <n v="1"/>
    <n v="26.37"/>
    <n v="0.3"/>
    <s v="COD"/>
    <n v="18.459"/>
    <n v="18.459000000000003"/>
    <s v="Erin Ward"/>
    <x v="8"/>
    <x v="0"/>
    <x v="279"/>
    <s v="New York"/>
    <s v="USA"/>
    <x v="3"/>
    <x v="82"/>
    <x v="0"/>
    <s v="Equipment"/>
    <x v="82"/>
    <n v="285.54000000000002"/>
    <n v="358"/>
    <s v="Martinez-Mullins"/>
    <s v="South"/>
    <s v="Williamsfurt"/>
    <s v="Online"/>
  </r>
  <r>
    <s v="SALE925"/>
    <x v="505"/>
    <x v="220"/>
    <s v="PROD34"/>
    <s v="STORE18"/>
    <n v="4"/>
    <n v="953.98"/>
    <n v="0.16"/>
    <s v="Credit Card"/>
    <n v="3205.3728000000001"/>
    <n v="3205.3728000000001"/>
    <s v="Cynthia Parrish"/>
    <x v="5"/>
    <x v="0"/>
    <x v="219"/>
    <s v="Minnesota"/>
    <s v="USA"/>
    <x v="2"/>
    <x v="13"/>
    <x v="1"/>
    <s v="Computer"/>
    <x v="13"/>
    <n v="419.28"/>
    <n v="86"/>
    <s v="Guerrero-Schmitt"/>
    <s v="East"/>
    <s v="East Stevechester"/>
    <s v="Flagship"/>
  </r>
  <r>
    <s v="SALE926"/>
    <x v="19"/>
    <x v="295"/>
    <s v="PROD67"/>
    <s v="STORE19"/>
    <n v="3"/>
    <n v="968.88"/>
    <n v="0.15"/>
    <s v="Credit Card"/>
    <n v="2470.6439999999998"/>
    <n v="2470.6439999999998"/>
    <s v="Steve Medina"/>
    <x v="21"/>
    <x v="1"/>
    <x v="291"/>
    <s v="Oregon"/>
    <s v="USA"/>
    <x v="0"/>
    <x v="22"/>
    <x v="1"/>
    <s v="Accessories"/>
    <x v="22"/>
    <n v="349.17"/>
    <n v="476"/>
    <s v="Mann-Austin"/>
    <s v="East"/>
    <s v="Vasquezborough"/>
    <s v="Online"/>
  </r>
  <r>
    <s v="SALE927"/>
    <x v="126"/>
    <x v="8"/>
    <s v="PROD76"/>
    <s v="STORE18"/>
    <n v="1"/>
    <n v="533.04999999999995"/>
    <n v="0.11"/>
    <s v="PayPal"/>
    <n v="474.41449999999998"/>
    <n v="474.41449999999998"/>
    <s v="Dr. Suzanne Bullock"/>
    <x v="8"/>
    <x v="1"/>
    <x v="8"/>
    <s v="Alabama"/>
    <s v="USA"/>
    <x v="1"/>
    <x v="3"/>
    <x v="1"/>
    <s v="Computer"/>
    <x v="3"/>
    <n v="392.89"/>
    <n v="320"/>
    <s v="Guerrero-Schmitt"/>
    <s v="East"/>
    <s v="East Stevechester"/>
    <s v="Flagship"/>
  </r>
  <r>
    <s v="SALE928"/>
    <x v="17"/>
    <x v="25"/>
    <s v="PROD81"/>
    <s v="STORE1"/>
    <n v="3"/>
    <n v="138.86000000000001"/>
    <n v="0.11"/>
    <s v="PayPal"/>
    <n v="370.75619999999998"/>
    <n v="370.75620000000004"/>
    <s v="Erika Padilla"/>
    <x v="21"/>
    <x v="0"/>
    <x v="25"/>
    <s v="Alabama"/>
    <s v="USA"/>
    <x v="2"/>
    <x v="82"/>
    <x v="0"/>
    <s v="Equipment"/>
    <x v="82"/>
    <n v="285.54000000000002"/>
    <n v="358"/>
    <s v="Martinez, Adkins and Johnson"/>
    <s v="North"/>
    <s v="Danielmouth"/>
    <s v="Flagship"/>
  </r>
  <r>
    <s v="SALE929"/>
    <x v="52"/>
    <x v="287"/>
    <s v="PROD22"/>
    <s v="STORE0"/>
    <n v="1"/>
    <n v="588.92999999999995"/>
    <n v="0.03"/>
    <s v="COD"/>
    <n v="571.26210000000003"/>
    <n v="571.26209999999992"/>
    <s v="Brian Choi"/>
    <x v="28"/>
    <x v="1"/>
    <x v="283"/>
    <s v="New Jersey"/>
    <s v="USA"/>
    <x v="0"/>
    <x v="62"/>
    <x v="0"/>
    <s v="Equipment"/>
    <x v="62"/>
    <n v="484.62"/>
    <n v="432"/>
    <s v="Rivera-Warner"/>
    <s v="East"/>
    <s v="Washingtonfurt"/>
    <s v="Flagship"/>
  </r>
  <r>
    <s v="SALE930"/>
    <x v="278"/>
    <x v="75"/>
    <s v="PROD52"/>
    <s v="STORE5"/>
    <n v="2"/>
    <n v="576.83000000000004"/>
    <n v="0.19"/>
    <s v="PayPal"/>
    <n v="934.46460000000002"/>
    <n v="934.46460000000002"/>
    <s v="Justin Ingram"/>
    <x v="11"/>
    <x v="0"/>
    <x v="75"/>
    <s v="Louisiana"/>
    <s v="USA"/>
    <x v="3"/>
    <x v="40"/>
    <x v="0"/>
    <s v="Team Sports"/>
    <x v="40"/>
    <n v="212.26"/>
    <n v="82"/>
    <s v="Gray Ltd"/>
    <s v="North"/>
    <s v="New Michaelchester"/>
    <s v="Outlet"/>
  </r>
  <r>
    <s v="SALE931"/>
    <x v="214"/>
    <x v="162"/>
    <s v="PROD65"/>
    <s v="STORE12"/>
    <n v="1"/>
    <n v="681.3"/>
    <n v="0.05"/>
    <s v="Credit Card"/>
    <n v="647.23500000000001"/>
    <n v="647.2349999999999"/>
    <s v="Kristy Dunlap"/>
    <x v="41"/>
    <x v="1"/>
    <x v="161"/>
    <s v="North Carolina"/>
    <s v="USA"/>
    <x v="1"/>
    <x v="15"/>
    <x v="0"/>
    <s v="Fitness"/>
    <x v="15"/>
    <n v="240.63"/>
    <n v="423"/>
    <s v="Thomas, Bridges and Harris"/>
    <s v="North"/>
    <s v="Sabrinatown"/>
    <s v="Online"/>
  </r>
  <r>
    <s v="SALE932"/>
    <x v="522"/>
    <x v="414"/>
    <s v="PROD25"/>
    <s v="STORE15"/>
    <n v="3"/>
    <n v="504.97"/>
    <n v="0.3"/>
    <s v="Credit Card"/>
    <n v="1060.4369999999999"/>
    <n v="1060.4370000000001"/>
    <s v="Christina Robertson"/>
    <x v="30"/>
    <x v="0"/>
    <x v="403"/>
    <s v="Kentucky"/>
    <s v="USA"/>
    <x v="1"/>
    <x v="60"/>
    <x v="4"/>
    <s v="Accessories"/>
    <x v="60"/>
    <n v="174.02"/>
    <n v="268"/>
    <s v="Shelton PLC"/>
    <s v="North"/>
    <s v="East Jenniferstad"/>
    <s v="Flagship"/>
  </r>
  <r>
    <s v="SALE933"/>
    <x v="523"/>
    <x v="426"/>
    <s v="PROD38"/>
    <s v="STORE11"/>
    <n v="3"/>
    <n v="649.78"/>
    <n v="0.1"/>
    <s v="PayPal"/>
    <n v="1754.4059999999999"/>
    <n v="1754.4059999999999"/>
    <s v="Dr. David Smith"/>
    <x v="15"/>
    <x v="1"/>
    <x v="415"/>
    <s v="Alaska"/>
    <s v="USA"/>
    <x v="2"/>
    <x v="48"/>
    <x v="0"/>
    <s v="Outdoor"/>
    <x v="48"/>
    <n v="135.61000000000001"/>
    <n v="394"/>
    <s v="Aguirre-Keller"/>
    <s v="South"/>
    <s v="Lake Michael"/>
    <s v="Online"/>
  </r>
  <r>
    <s v="SALE934"/>
    <x v="524"/>
    <x v="427"/>
    <s v="PROD39"/>
    <s v="STORE9"/>
    <n v="2"/>
    <n v="986.73"/>
    <n v="0.05"/>
    <s v="PayPal"/>
    <n v="1874.787"/>
    <n v="1874.787"/>
    <s v="Laura Soto"/>
    <x v="46"/>
    <x v="1"/>
    <x v="416"/>
    <s v="Michigan"/>
    <s v="USA"/>
    <x v="1"/>
    <x v="11"/>
    <x v="1"/>
    <s v="Mobile"/>
    <x v="11"/>
    <n v="326.06"/>
    <n v="301"/>
    <s v="Moore, Padilla and Butler"/>
    <s v="South"/>
    <s v="East Johnstad"/>
    <s v="Flagship"/>
  </r>
  <r>
    <s v="SALE935"/>
    <x v="163"/>
    <x v="97"/>
    <s v="PROD13"/>
    <s v="STORE15"/>
    <n v="2"/>
    <n v="65.44"/>
    <n v="0.05"/>
    <s v="PayPal"/>
    <n v="124.336"/>
    <n v="124.336"/>
    <s v="Michael Jones"/>
    <x v="43"/>
    <x v="0"/>
    <x v="97"/>
    <s v="Tennessee"/>
    <s v="USA"/>
    <x v="3"/>
    <x v="26"/>
    <x v="1"/>
    <s v="Accessories"/>
    <x v="26"/>
    <n v="242.23"/>
    <n v="453"/>
    <s v="Shelton PLC"/>
    <s v="North"/>
    <s v="East Jenniferstad"/>
    <s v="Flagship"/>
  </r>
  <r>
    <s v="SALE936"/>
    <x v="317"/>
    <x v="280"/>
    <s v="PROD63"/>
    <s v="STORE13"/>
    <n v="3"/>
    <n v="953.74"/>
    <n v="0.04"/>
    <s v="Credit Card"/>
    <n v="2746.7712000000001"/>
    <n v="2746.7712000000001"/>
    <s v="Kristine Higgins"/>
    <x v="24"/>
    <x v="1"/>
    <x v="277"/>
    <s v="South Carolina"/>
    <s v="USA"/>
    <x v="2"/>
    <x v="81"/>
    <x v="2"/>
    <s v="Skincare"/>
    <x v="81"/>
    <n v="266.86"/>
    <n v="458"/>
    <s v="Gardner, Humphrey and Contreras"/>
    <s v="East"/>
    <s v="Johnsonville"/>
    <s v="Flagship"/>
  </r>
  <r>
    <s v="SALE937"/>
    <x v="525"/>
    <x v="101"/>
    <s v="PROD76"/>
    <s v="STORE10"/>
    <n v="3"/>
    <n v="904.48"/>
    <n v="0.21"/>
    <s v="PayPal"/>
    <n v="2143.6176"/>
    <n v="2143.6176"/>
    <s v="Amber Mcclain"/>
    <x v="3"/>
    <x v="0"/>
    <x v="101"/>
    <s v="Florida"/>
    <s v="USA"/>
    <x v="2"/>
    <x v="3"/>
    <x v="1"/>
    <s v="Computer"/>
    <x v="3"/>
    <n v="392.89"/>
    <n v="320"/>
    <s v="Hill, Wagner and Ballard"/>
    <s v="East"/>
    <s v="East Davidville"/>
    <s v="Online"/>
  </r>
  <r>
    <s v="SALE938"/>
    <x v="526"/>
    <x v="36"/>
    <s v="PROD62"/>
    <s v="STORE15"/>
    <n v="3"/>
    <n v="920.82"/>
    <n v="0.1"/>
    <s v="PayPal"/>
    <n v="2486.2139999999999"/>
    <n v="2486.2139999999999"/>
    <s v="Darrell Miller"/>
    <x v="30"/>
    <x v="1"/>
    <x v="36"/>
    <s v="Florida"/>
    <s v="USA"/>
    <x v="1"/>
    <x v="85"/>
    <x v="1"/>
    <s v="Computer"/>
    <x v="85"/>
    <n v="86.42"/>
    <n v="222"/>
    <s v="Shelton PLC"/>
    <s v="North"/>
    <s v="East Jenniferstad"/>
    <s v="Flagship"/>
  </r>
  <r>
    <s v="SALE939"/>
    <x v="225"/>
    <x v="428"/>
    <s v="PROD28"/>
    <s v="STORE1"/>
    <n v="1"/>
    <n v="182.28"/>
    <n v="0.15"/>
    <s v="COD"/>
    <n v="154.93799999999999"/>
    <n v="154.93799999999999"/>
    <s v="Roberta Green"/>
    <x v="41"/>
    <x v="0"/>
    <x v="417"/>
    <s v="Washington"/>
    <s v="USA"/>
    <x v="1"/>
    <x v="77"/>
    <x v="0"/>
    <s v="Accessories"/>
    <x v="77"/>
    <n v="38.76"/>
    <n v="137"/>
    <s v="Martinez, Adkins and Johnson"/>
    <s v="North"/>
    <s v="Danielmouth"/>
    <s v="Flagship"/>
  </r>
  <r>
    <s v="SALE940"/>
    <x v="200"/>
    <x v="312"/>
    <s v="PROD31"/>
    <s v="STORE16"/>
    <n v="3"/>
    <n v="938.68"/>
    <n v="0.14000000000000001"/>
    <s v="Credit Card"/>
    <n v="2421.7944000000002"/>
    <n v="2421.7943999999998"/>
    <s v="Gene Lee"/>
    <x v="7"/>
    <x v="1"/>
    <x v="307"/>
    <s v="Virginia"/>
    <s v="USA"/>
    <x v="1"/>
    <x v="45"/>
    <x v="0"/>
    <s v="Team Sports"/>
    <x v="45"/>
    <n v="204.39"/>
    <n v="281"/>
    <s v="Frederick-Wright"/>
    <s v="West"/>
    <s v="New Jimmymouth"/>
    <s v="Flagship"/>
  </r>
  <r>
    <s v="SALE941"/>
    <x v="527"/>
    <x v="150"/>
    <s v="PROD91"/>
    <s v="STORE5"/>
    <n v="3"/>
    <n v="219.96"/>
    <n v="0.18"/>
    <s v="PayPal"/>
    <n v="541.10159999999996"/>
    <n v="541.10159999999996"/>
    <s v="Krystal Ford"/>
    <x v="11"/>
    <x v="1"/>
    <x v="149"/>
    <s v="Arizona"/>
    <s v="USA"/>
    <x v="1"/>
    <x v="52"/>
    <x v="4"/>
    <s v="Footwear"/>
    <x v="52"/>
    <n v="438.25"/>
    <n v="496"/>
    <s v="Gray Ltd"/>
    <s v="North"/>
    <s v="New Michaelchester"/>
    <s v="Outlet"/>
  </r>
  <r>
    <s v="SALE942"/>
    <x v="484"/>
    <x v="117"/>
    <s v="PROD71"/>
    <s v="STORE18"/>
    <n v="3"/>
    <n v="385.74"/>
    <n v="0.27"/>
    <s v="Credit Card"/>
    <n v="844.77059999999994"/>
    <n v="844.77060000000006"/>
    <s v="Laura Mathews"/>
    <x v="20"/>
    <x v="0"/>
    <x v="116"/>
    <s v="Wisconsin"/>
    <s v="USA"/>
    <x v="3"/>
    <x v="51"/>
    <x v="2"/>
    <s v="Haircare"/>
    <x v="51"/>
    <n v="214.32"/>
    <n v="383"/>
    <s v="Guerrero-Schmitt"/>
    <s v="East"/>
    <s v="East Stevechester"/>
    <s v="Flagship"/>
  </r>
  <r>
    <s v="SALE943"/>
    <x v="264"/>
    <x v="32"/>
    <s v="PROD81"/>
    <s v="STORE18"/>
    <n v="2"/>
    <n v="830.94"/>
    <n v="0.28000000000000003"/>
    <s v="PayPal"/>
    <n v="1196.5536"/>
    <n v="1196.5536"/>
    <s v="April Phillips"/>
    <x v="17"/>
    <x v="1"/>
    <x v="32"/>
    <s v="Hawaii"/>
    <s v="USA"/>
    <x v="1"/>
    <x v="82"/>
    <x v="0"/>
    <s v="Equipment"/>
    <x v="82"/>
    <n v="285.54000000000002"/>
    <n v="358"/>
    <s v="Guerrero-Schmitt"/>
    <s v="East"/>
    <s v="East Stevechester"/>
    <s v="Flagship"/>
  </r>
  <r>
    <s v="SALE944"/>
    <x v="112"/>
    <x v="280"/>
    <s v="PROD3"/>
    <s v="STORE9"/>
    <n v="3"/>
    <n v="462.75"/>
    <n v="0.22"/>
    <s v="PayPal"/>
    <n v="1082.835"/>
    <n v="1082.835"/>
    <s v="Kristine Higgins"/>
    <x v="24"/>
    <x v="1"/>
    <x v="277"/>
    <s v="South Carolina"/>
    <s v="USA"/>
    <x v="2"/>
    <x v="58"/>
    <x v="4"/>
    <s v="Outerwear"/>
    <x v="58"/>
    <n v="364.67"/>
    <n v="452"/>
    <s v="Moore, Padilla and Butler"/>
    <s v="South"/>
    <s v="East Johnstad"/>
    <s v="Flagship"/>
  </r>
  <r>
    <s v="SALE945"/>
    <x v="528"/>
    <x v="101"/>
    <s v="PROD14"/>
    <s v="STORE15"/>
    <n v="4"/>
    <n v="973.9"/>
    <n v="0.02"/>
    <s v="COD"/>
    <n v="3817.6880000000001"/>
    <n v="3817.6880000000001"/>
    <s v="Amber Mcclain"/>
    <x v="3"/>
    <x v="0"/>
    <x v="101"/>
    <s v="Florida"/>
    <s v="USA"/>
    <x v="2"/>
    <x v="66"/>
    <x v="3"/>
    <s v="Decor"/>
    <x v="66"/>
    <n v="48.01"/>
    <n v="439"/>
    <s v="Shelton PLC"/>
    <s v="North"/>
    <s v="East Jenniferstad"/>
    <s v="Flagship"/>
  </r>
  <r>
    <s v="SALE946"/>
    <x v="167"/>
    <x v="429"/>
    <s v="PROD35"/>
    <s v="STORE1"/>
    <n v="2"/>
    <n v="157.18"/>
    <n v="0.15"/>
    <s v="Credit Card"/>
    <n v="267.20600000000002"/>
    <n v="267.20600000000002"/>
    <s v="Patty Francis"/>
    <x v="1"/>
    <x v="1"/>
    <x v="418"/>
    <s v="Pennsylvania"/>
    <s v="USA"/>
    <x v="0"/>
    <x v="68"/>
    <x v="3"/>
    <s v="Lighting"/>
    <x v="68"/>
    <n v="382.22"/>
    <n v="329"/>
    <s v="Martinez, Adkins and Johnson"/>
    <s v="North"/>
    <s v="Danielmouth"/>
    <s v="Flagship"/>
  </r>
  <r>
    <s v="SALE947"/>
    <x v="529"/>
    <x v="199"/>
    <s v="PROD73"/>
    <s v="STORE13"/>
    <n v="3"/>
    <n v="239.57"/>
    <n v="0.16"/>
    <s v="Credit Card"/>
    <n v="603.71640000000002"/>
    <n v="603.71640000000002"/>
    <s v="Nathan Hernandez"/>
    <x v="39"/>
    <x v="1"/>
    <x v="198"/>
    <s v="Montana"/>
    <s v="USA"/>
    <x v="2"/>
    <x v="78"/>
    <x v="0"/>
    <s v="Team Sports"/>
    <x v="78"/>
    <n v="107.06"/>
    <n v="359"/>
    <s v="Gardner, Humphrey and Contreras"/>
    <s v="East"/>
    <s v="Johnsonville"/>
    <s v="Flagship"/>
  </r>
  <r>
    <s v="SALE948"/>
    <x v="530"/>
    <x v="78"/>
    <s v="PROD9"/>
    <s v="STORE16"/>
    <n v="4"/>
    <n v="583.21"/>
    <n v="0.2"/>
    <s v="Credit Card"/>
    <n v="1866.2719999999999"/>
    <n v="1866.2720000000002"/>
    <s v="Reginald Willis"/>
    <x v="17"/>
    <x v="1"/>
    <x v="78"/>
    <s v="New York"/>
    <s v="USA"/>
    <x v="3"/>
    <x v="93"/>
    <x v="0"/>
    <s v="Fitness"/>
    <x v="93"/>
    <n v="495.72"/>
    <n v="323"/>
    <s v="Frederick-Wright"/>
    <s v="West"/>
    <s v="New Jimmymouth"/>
    <s v="Flagship"/>
  </r>
  <r>
    <s v="SALE949"/>
    <x v="531"/>
    <x v="275"/>
    <s v="PROD81"/>
    <s v="STORE8"/>
    <n v="3"/>
    <n v="758.75"/>
    <n v="0.27"/>
    <s v="PayPal"/>
    <n v="1661.6624999999999"/>
    <n v="1661.6624999999999"/>
    <s v="Megan Ryan"/>
    <x v="30"/>
    <x v="1"/>
    <x v="272"/>
    <s v="Idaho"/>
    <s v="USA"/>
    <x v="3"/>
    <x v="82"/>
    <x v="0"/>
    <s v="Equipment"/>
    <x v="82"/>
    <n v="285.54000000000002"/>
    <n v="358"/>
    <s v="Bean, Jones and Park"/>
    <s v="West"/>
    <s v="Thompsonborough"/>
    <s v="Online"/>
  </r>
  <r>
    <s v="SALE950"/>
    <x v="50"/>
    <x v="430"/>
    <s v="PROD61"/>
    <s v="STORE5"/>
    <n v="4"/>
    <n v="372.42"/>
    <n v="0.19"/>
    <s v="Credit Card"/>
    <n v="1206.6407999999999"/>
    <n v="1206.6408000000001"/>
    <s v="Stacy Collins"/>
    <x v="7"/>
    <x v="1"/>
    <x v="419"/>
    <s v="California"/>
    <s v="USA"/>
    <x v="3"/>
    <x v="86"/>
    <x v="0"/>
    <s v="Equipment"/>
    <x v="86"/>
    <n v="103.45"/>
    <n v="465"/>
    <s v="Gray Ltd"/>
    <s v="North"/>
    <s v="New Michaelchester"/>
    <s v="Outlet"/>
  </r>
  <r>
    <s v="SALE951"/>
    <x v="322"/>
    <x v="431"/>
    <s v="PROD63"/>
    <s v="STORE19"/>
    <n v="4"/>
    <n v="286.27999999999997"/>
    <n v="0.28000000000000003"/>
    <s v="PayPal"/>
    <n v="824.4864"/>
    <n v="824.48639999999989"/>
    <s v="Julie Hale"/>
    <x v="37"/>
    <x v="1"/>
    <x v="420"/>
    <s v="Vermont"/>
    <s v="USA"/>
    <x v="0"/>
    <x v="81"/>
    <x v="2"/>
    <s v="Skincare"/>
    <x v="81"/>
    <n v="266.86"/>
    <n v="458"/>
    <s v="Mann-Austin"/>
    <s v="East"/>
    <s v="Vasquezborough"/>
    <s v="Online"/>
  </r>
  <r>
    <s v="SALE952"/>
    <x v="261"/>
    <x v="419"/>
    <s v="PROD73"/>
    <s v="STORE11"/>
    <n v="3"/>
    <n v="488.37"/>
    <n v="0.27"/>
    <s v="COD"/>
    <n v="1069.5302999999999"/>
    <n v="1069.5303000000001"/>
    <s v="Aaron Luna"/>
    <x v="10"/>
    <x v="1"/>
    <x v="408"/>
    <s v="Ohio"/>
    <s v="USA"/>
    <x v="3"/>
    <x v="78"/>
    <x v="0"/>
    <s v="Team Sports"/>
    <x v="78"/>
    <n v="107.06"/>
    <n v="359"/>
    <s v="Aguirre-Keller"/>
    <s v="South"/>
    <s v="Lake Michael"/>
    <s v="Online"/>
  </r>
  <r>
    <s v="SALE953"/>
    <x v="532"/>
    <x v="262"/>
    <s v="PROD87"/>
    <s v="STORE8"/>
    <n v="3"/>
    <n v="662.82"/>
    <n v="0.01"/>
    <s v="COD"/>
    <n v="1968.5753999999999"/>
    <n v="1968.5753999999999"/>
    <s v="James Foster"/>
    <x v="29"/>
    <x v="0"/>
    <x v="260"/>
    <s v="Utah"/>
    <s v="USA"/>
    <x v="0"/>
    <x v="72"/>
    <x v="3"/>
    <s v="Lighting"/>
    <x v="72"/>
    <n v="371.38"/>
    <n v="220"/>
    <s v="Bean, Jones and Park"/>
    <s v="West"/>
    <s v="Thompsonborough"/>
    <s v="Online"/>
  </r>
  <r>
    <s v="SALE954"/>
    <x v="502"/>
    <x v="388"/>
    <s v="PROD6"/>
    <s v="STORE16"/>
    <n v="2"/>
    <n v="824.34"/>
    <n v="0.1"/>
    <s v="COD"/>
    <n v="1483.8119999999999"/>
    <n v="1483.8120000000001"/>
    <s v="Sarah Marsh"/>
    <x v="34"/>
    <x v="1"/>
    <x v="379"/>
    <s v="New York"/>
    <s v="USA"/>
    <x v="0"/>
    <x v="96"/>
    <x v="2"/>
    <s v="Skincare"/>
    <x v="96"/>
    <n v="312.8"/>
    <n v="350"/>
    <s v="Frederick-Wright"/>
    <s v="West"/>
    <s v="New Jimmymouth"/>
    <s v="Flagship"/>
  </r>
  <r>
    <s v="SALE955"/>
    <x v="209"/>
    <x v="121"/>
    <s v="PROD59"/>
    <s v="STORE8"/>
    <n v="1"/>
    <n v="437.12"/>
    <n v="0.21"/>
    <s v="Credit Card"/>
    <n v="345.32479999999998"/>
    <n v="345.32479999999998"/>
    <s v="Edward Hall"/>
    <x v="12"/>
    <x v="0"/>
    <x v="120"/>
    <s v="New Mexico"/>
    <s v="USA"/>
    <x v="0"/>
    <x v="4"/>
    <x v="2"/>
    <s v="Haircare"/>
    <x v="4"/>
    <n v="17.309999999999999"/>
    <n v="399"/>
    <s v="Bean, Jones and Park"/>
    <s v="West"/>
    <s v="Thompsonborough"/>
    <s v="Online"/>
  </r>
  <r>
    <s v="SALE956"/>
    <x v="40"/>
    <x v="374"/>
    <s v="PROD88"/>
    <s v="STORE6"/>
    <n v="3"/>
    <n v="23.37"/>
    <n v="0.15"/>
    <s v="PayPal"/>
    <n v="59.593499999999999"/>
    <n v="59.593499999999999"/>
    <s v="Manuel Castillo"/>
    <x v="7"/>
    <x v="0"/>
    <x v="365"/>
    <s v="Tennessee"/>
    <s v="USA"/>
    <x v="0"/>
    <x v="12"/>
    <x v="0"/>
    <s v="Accessories"/>
    <x v="12"/>
    <n v="131.24"/>
    <n v="232"/>
    <s v="Benson-Elliott"/>
    <s v="East"/>
    <s v="Port Josephberg"/>
    <s v="Online"/>
  </r>
  <r>
    <s v="SALE957"/>
    <x v="533"/>
    <x v="8"/>
    <s v="PROD36"/>
    <s v="STORE8"/>
    <n v="1"/>
    <n v="579.69000000000005"/>
    <n v="0.02"/>
    <s v="Credit Card"/>
    <n v="568.09619999999995"/>
    <n v="568.09620000000007"/>
    <s v="Dr. Suzanne Bullock"/>
    <x v="8"/>
    <x v="1"/>
    <x v="8"/>
    <s v="Alabama"/>
    <s v="USA"/>
    <x v="1"/>
    <x v="14"/>
    <x v="4"/>
    <s v="Tops"/>
    <x v="14"/>
    <n v="223.43"/>
    <n v="154"/>
    <s v="Bean, Jones and Park"/>
    <s v="West"/>
    <s v="Thompsonborough"/>
    <s v="Online"/>
  </r>
  <r>
    <s v="SALE958"/>
    <x v="236"/>
    <x v="351"/>
    <s v="PROD78"/>
    <s v="STORE14"/>
    <n v="3"/>
    <n v="240.51"/>
    <n v="7.0000000000000007E-2"/>
    <s v="Credit Card"/>
    <n v="671.02290000000005"/>
    <n v="671.02289999999994"/>
    <s v="Kimberly Roberts"/>
    <x v="32"/>
    <x v="1"/>
    <x v="344"/>
    <s v="New Jersey"/>
    <s v="USA"/>
    <x v="0"/>
    <x v="36"/>
    <x v="3"/>
    <s v="Decor"/>
    <x v="36"/>
    <n v="325.26"/>
    <n v="400"/>
    <s v="Mcdonald Inc"/>
    <s v="South"/>
    <s v="Christopherland"/>
    <s v="Outlet"/>
  </r>
  <r>
    <s v="SALE959"/>
    <x v="534"/>
    <x v="157"/>
    <s v="PROD25"/>
    <s v="STORE14"/>
    <n v="2"/>
    <n v="855.4"/>
    <n v="0.08"/>
    <s v="COD"/>
    <n v="1573.9359999999999"/>
    <n v="1573.9359999999999"/>
    <s v="Martha Brown"/>
    <x v="42"/>
    <x v="1"/>
    <x v="156"/>
    <s v="California"/>
    <s v="USA"/>
    <x v="0"/>
    <x v="60"/>
    <x v="4"/>
    <s v="Accessories"/>
    <x v="60"/>
    <n v="174.02"/>
    <n v="268"/>
    <s v="Mcdonald Inc"/>
    <s v="South"/>
    <s v="Christopherland"/>
    <s v="Outlet"/>
  </r>
  <r>
    <s v="SALE960"/>
    <x v="174"/>
    <x v="69"/>
    <s v="PROD90"/>
    <s v="STORE7"/>
    <n v="1"/>
    <n v="537.26"/>
    <n v="0.09"/>
    <s v="Credit Card"/>
    <n v="488.90660000000003"/>
    <n v="488.90659999999997"/>
    <s v="Daniel Boyd"/>
    <x v="31"/>
    <x v="1"/>
    <x v="69"/>
    <s v="West Virginia"/>
    <s v="USA"/>
    <x v="3"/>
    <x v="64"/>
    <x v="1"/>
    <s v="Accessories"/>
    <x v="64"/>
    <n v="340.14"/>
    <n v="361"/>
    <s v="Martinez-Mullins"/>
    <s v="South"/>
    <s v="Williamsfurt"/>
    <s v="Online"/>
  </r>
  <r>
    <s v="SALE961"/>
    <x v="17"/>
    <x v="304"/>
    <s v="PROD51"/>
    <s v="STORE10"/>
    <n v="3"/>
    <n v="918.26"/>
    <n v="0.17"/>
    <s v="COD"/>
    <n v="2286.4674"/>
    <n v="2286.4673999999995"/>
    <s v="Andrew Mason"/>
    <x v="38"/>
    <x v="1"/>
    <x v="299"/>
    <s v="Iowa"/>
    <s v="USA"/>
    <x v="3"/>
    <x v="69"/>
    <x v="1"/>
    <s v="Accessories"/>
    <x v="69"/>
    <n v="88.49"/>
    <n v="246"/>
    <s v="Hill, Wagner and Ballard"/>
    <s v="East"/>
    <s v="East Davidville"/>
    <s v="Online"/>
  </r>
  <r>
    <s v="SALE962"/>
    <x v="469"/>
    <x v="50"/>
    <s v="PROD6"/>
    <s v="STORE9"/>
    <n v="4"/>
    <n v="579.70000000000005"/>
    <n v="0.18"/>
    <s v="PayPal"/>
    <n v="1901.4159999999999"/>
    <n v="1901.4160000000002"/>
    <s v="Amy Fowler"/>
    <x v="17"/>
    <x v="1"/>
    <x v="50"/>
    <s v="New York"/>
    <s v="USA"/>
    <x v="1"/>
    <x v="96"/>
    <x v="2"/>
    <s v="Skincare"/>
    <x v="96"/>
    <n v="312.8"/>
    <n v="350"/>
    <s v="Moore, Padilla and Butler"/>
    <s v="South"/>
    <s v="East Johnstad"/>
    <s v="Flagship"/>
  </r>
  <r>
    <s v="SALE963"/>
    <x v="27"/>
    <x v="281"/>
    <s v="PROD43"/>
    <s v="STORE6"/>
    <n v="1"/>
    <n v="824.32"/>
    <n v="0.18"/>
    <s v="Credit Card"/>
    <n v="675.94240000000002"/>
    <n v="675.94240000000002"/>
    <s v="Cameron Simpson"/>
    <x v="28"/>
    <x v="0"/>
    <x v="278"/>
    <s v="Indiana"/>
    <s v="USA"/>
    <x v="1"/>
    <x v="19"/>
    <x v="1"/>
    <s v="Computer"/>
    <x v="19"/>
    <n v="253.33"/>
    <n v="266"/>
    <s v="Benson-Elliott"/>
    <s v="East"/>
    <s v="Port Josephberg"/>
    <s v="Online"/>
  </r>
  <r>
    <s v="SALE964"/>
    <x v="535"/>
    <x v="423"/>
    <s v="PROD46"/>
    <s v="STORE15"/>
    <n v="4"/>
    <n v="614.99"/>
    <n v="0.16"/>
    <s v="PayPal"/>
    <n v="2066.3663999999999"/>
    <n v="2066.3663999999999"/>
    <s v="Amy Walker"/>
    <x v="24"/>
    <x v="0"/>
    <x v="412"/>
    <s v="West Virginia"/>
    <s v="USA"/>
    <x v="2"/>
    <x v="54"/>
    <x v="4"/>
    <s v="Outerwear"/>
    <x v="54"/>
    <n v="167.34"/>
    <n v="296"/>
    <s v="Shelton PLC"/>
    <s v="North"/>
    <s v="East Jenniferstad"/>
    <s v="Flagship"/>
  </r>
  <r>
    <s v="SALE965"/>
    <x v="536"/>
    <x v="147"/>
    <s v="PROD62"/>
    <s v="STORE0"/>
    <n v="4"/>
    <n v="189.21"/>
    <n v="0.06"/>
    <s v="COD"/>
    <n v="711.42960000000005"/>
    <n v="711.42960000000005"/>
    <s v="Susan Mcdonald"/>
    <x v="9"/>
    <x v="0"/>
    <x v="146"/>
    <s v="Arkansas"/>
    <s v="USA"/>
    <x v="2"/>
    <x v="85"/>
    <x v="1"/>
    <s v="Computer"/>
    <x v="85"/>
    <n v="86.42"/>
    <n v="222"/>
    <s v="Rivera-Warner"/>
    <s v="East"/>
    <s v="Washingtonfurt"/>
    <s v="Flagship"/>
  </r>
  <r>
    <s v="SALE966"/>
    <x v="434"/>
    <x v="431"/>
    <s v="PROD62"/>
    <s v="STORE14"/>
    <n v="2"/>
    <n v="233.33"/>
    <n v="0.05"/>
    <s v="Credit Card"/>
    <n v="443.327"/>
    <n v="443.327"/>
    <s v="Julie Hale"/>
    <x v="37"/>
    <x v="1"/>
    <x v="420"/>
    <s v="Vermont"/>
    <s v="USA"/>
    <x v="0"/>
    <x v="85"/>
    <x v="1"/>
    <s v="Computer"/>
    <x v="85"/>
    <n v="86.42"/>
    <n v="222"/>
    <s v="Mcdonald Inc"/>
    <s v="South"/>
    <s v="Christopherland"/>
    <s v="Outlet"/>
  </r>
  <r>
    <s v="SALE967"/>
    <x v="454"/>
    <x v="201"/>
    <s v="PROD39"/>
    <s v="STORE18"/>
    <n v="3"/>
    <n v="529.89"/>
    <n v="0.21"/>
    <s v="Credit Card"/>
    <n v="1255.8393000000001"/>
    <n v="1255.8393000000001"/>
    <s v="Nicholas Webb"/>
    <x v="29"/>
    <x v="0"/>
    <x v="200"/>
    <s v="Nevada"/>
    <s v="USA"/>
    <x v="0"/>
    <x v="11"/>
    <x v="1"/>
    <s v="Mobile"/>
    <x v="11"/>
    <n v="326.06"/>
    <n v="301"/>
    <s v="Guerrero-Schmitt"/>
    <s v="East"/>
    <s v="East Stevechester"/>
    <s v="Flagship"/>
  </r>
  <r>
    <s v="SALE968"/>
    <x v="79"/>
    <x v="154"/>
    <s v="PROD92"/>
    <s v="STORE1"/>
    <n v="2"/>
    <n v="954.1"/>
    <n v="0.17"/>
    <s v="PayPal"/>
    <n v="1583.806"/>
    <n v="1583.806"/>
    <s v="Melinda Thomas"/>
    <x v="22"/>
    <x v="1"/>
    <x v="153"/>
    <s v="Indiana"/>
    <s v="USA"/>
    <x v="2"/>
    <x v="80"/>
    <x v="3"/>
    <s v="Appliances"/>
    <x v="80"/>
    <n v="447.43"/>
    <n v="191"/>
    <s v="Martinez, Adkins and Johnson"/>
    <s v="North"/>
    <s v="Danielmouth"/>
    <s v="Flagship"/>
  </r>
  <r>
    <s v="SALE969"/>
    <x v="113"/>
    <x v="162"/>
    <s v="PROD65"/>
    <s v="STORE7"/>
    <n v="1"/>
    <n v="370.04"/>
    <n v="0.04"/>
    <s v="COD"/>
    <n v="355.23840000000001"/>
    <n v="355.23840000000001"/>
    <s v="Kristy Dunlap"/>
    <x v="41"/>
    <x v="1"/>
    <x v="161"/>
    <s v="North Carolina"/>
    <s v="USA"/>
    <x v="1"/>
    <x v="15"/>
    <x v="0"/>
    <s v="Fitness"/>
    <x v="15"/>
    <n v="240.63"/>
    <n v="423"/>
    <s v="Martinez-Mullins"/>
    <s v="South"/>
    <s v="Williamsfurt"/>
    <s v="Online"/>
  </r>
  <r>
    <s v="SALE970"/>
    <x v="4"/>
    <x v="252"/>
    <s v="PROD96"/>
    <s v="STORE19"/>
    <n v="4"/>
    <n v="492.71"/>
    <n v="0.08"/>
    <s v="Credit Card"/>
    <n v="1813.1728000000001"/>
    <n v="1813.1727999999998"/>
    <s v="Kristin Stein"/>
    <x v="25"/>
    <x v="0"/>
    <x v="250"/>
    <s v="Missouri"/>
    <s v="USA"/>
    <x v="2"/>
    <x v="99"/>
    <x v="4"/>
    <s v="Outerwear"/>
    <x v="99"/>
    <n v="358.47"/>
    <n v="143"/>
    <s v="Mann-Austin"/>
    <s v="East"/>
    <s v="Vasquezborough"/>
    <s v="Online"/>
  </r>
  <r>
    <s v="SALE971"/>
    <x v="89"/>
    <x v="432"/>
    <s v="PROD91"/>
    <s v="STORE13"/>
    <n v="4"/>
    <n v="853.26"/>
    <n v="0.24"/>
    <s v="COD"/>
    <n v="2593.9104000000002"/>
    <n v="2593.9103999999998"/>
    <s v="Antonio Leon"/>
    <x v="36"/>
    <x v="0"/>
    <x v="421"/>
    <s v="Hawaii"/>
    <s v="USA"/>
    <x v="3"/>
    <x v="52"/>
    <x v="4"/>
    <s v="Footwear"/>
    <x v="52"/>
    <n v="438.25"/>
    <n v="496"/>
    <s v="Gardner, Humphrey and Contreras"/>
    <s v="East"/>
    <s v="Johnsonville"/>
    <s v="Flagship"/>
  </r>
  <r>
    <s v="SALE972"/>
    <x v="459"/>
    <x v="82"/>
    <s v="PROD3"/>
    <s v="STORE16"/>
    <n v="1"/>
    <n v="402.47"/>
    <n v="0.19"/>
    <s v="PayPal"/>
    <n v="326.00069999999999"/>
    <n v="326.00070000000005"/>
    <s v="David Lozano"/>
    <x v="25"/>
    <x v="1"/>
    <x v="82"/>
    <s v="Wisconsin"/>
    <s v="USA"/>
    <x v="0"/>
    <x v="58"/>
    <x v="4"/>
    <s v="Outerwear"/>
    <x v="58"/>
    <n v="364.67"/>
    <n v="452"/>
    <s v="Frederick-Wright"/>
    <s v="West"/>
    <s v="New Jimmymouth"/>
    <s v="Flagship"/>
  </r>
  <r>
    <s v="SALE973"/>
    <x v="331"/>
    <x v="363"/>
    <s v="PROD54"/>
    <s v="STORE18"/>
    <n v="2"/>
    <n v="528.29999999999995"/>
    <n v="0.24"/>
    <s v="Credit Card"/>
    <n v="803.01599999999996"/>
    <n v="803.01599999999996"/>
    <s v="Cassandra Perez"/>
    <x v="45"/>
    <x v="0"/>
    <x v="222"/>
    <s v="Mississippi"/>
    <s v="USA"/>
    <x v="3"/>
    <x v="59"/>
    <x v="0"/>
    <s v="Accessories"/>
    <x v="59"/>
    <n v="434.84"/>
    <n v="185"/>
    <s v="Guerrero-Schmitt"/>
    <s v="East"/>
    <s v="East Stevechester"/>
    <s v="Flagship"/>
  </r>
  <r>
    <s v="SALE974"/>
    <x v="228"/>
    <x v="433"/>
    <s v="PROD10"/>
    <s v="STORE6"/>
    <n v="4"/>
    <n v="599.85"/>
    <n v="0.25"/>
    <s v="Credit Card"/>
    <n v="1799.55"/>
    <n v="1799.5500000000002"/>
    <s v="Cheryl Carr"/>
    <x v="29"/>
    <x v="0"/>
    <x v="422"/>
    <s v="Wyoming"/>
    <s v="USA"/>
    <x v="0"/>
    <x v="31"/>
    <x v="3"/>
    <s v="Kitchen"/>
    <x v="31"/>
    <n v="298.86"/>
    <n v="308"/>
    <s v="Benson-Elliott"/>
    <s v="East"/>
    <s v="Port Josephberg"/>
    <s v="Online"/>
  </r>
  <r>
    <s v="SALE975"/>
    <x v="374"/>
    <x v="77"/>
    <s v="PROD16"/>
    <s v="STORE9"/>
    <n v="2"/>
    <n v="61.42"/>
    <n v="0.08"/>
    <s v="PayPal"/>
    <n v="113.0128"/>
    <n v="113.0128"/>
    <s v="John Sloan"/>
    <x v="25"/>
    <x v="1"/>
    <x v="77"/>
    <s v="Delaware"/>
    <s v="USA"/>
    <x v="1"/>
    <x v="30"/>
    <x v="2"/>
    <s v="Grooming"/>
    <x v="30"/>
    <n v="337.42"/>
    <n v="256"/>
    <s v="Moore, Padilla and Butler"/>
    <s v="South"/>
    <s v="East Johnstad"/>
    <s v="Flagship"/>
  </r>
  <r>
    <s v="SALE976"/>
    <x v="227"/>
    <x v="434"/>
    <s v="PROD19"/>
    <s v="STORE10"/>
    <n v="2"/>
    <n v="466.42"/>
    <n v="0.12"/>
    <s v="PayPal"/>
    <n v="820.89919999999995"/>
    <n v="820.89920000000006"/>
    <s v="Lauren George"/>
    <x v="7"/>
    <x v="1"/>
    <x v="423"/>
    <s v="New York"/>
    <s v="USA"/>
    <x v="0"/>
    <x v="46"/>
    <x v="0"/>
    <s v="Equipment"/>
    <x v="46"/>
    <n v="21.34"/>
    <n v="65"/>
    <s v="Hill, Wagner and Ballard"/>
    <s v="East"/>
    <s v="East Davidville"/>
    <s v="Online"/>
  </r>
  <r>
    <s v="SALE977"/>
    <x v="446"/>
    <x v="179"/>
    <s v="PROD31"/>
    <s v="STORE5"/>
    <n v="4"/>
    <n v="540.69000000000005"/>
    <n v="0.09"/>
    <s v="COD"/>
    <n v="1968.1116"/>
    <n v="1968.1116000000002"/>
    <s v="Sheila Wilson"/>
    <x v="37"/>
    <x v="0"/>
    <x v="178"/>
    <s v="Tennessee"/>
    <s v="USA"/>
    <x v="2"/>
    <x v="45"/>
    <x v="0"/>
    <s v="Team Sports"/>
    <x v="45"/>
    <n v="204.39"/>
    <n v="281"/>
    <s v="Gray Ltd"/>
    <s v="North"/>
    <s v="New Michaelchester"/>
    <s v="Outlet"/>
  </r>
  <r>
    <s v="SALE978"/>
    <x v="537"/>
    <x v="83"/>
    <s v="PROD19"/>
    <s v="STORE13"/>
    <n v="3"/>
    <n v="677.46"/>
    <n v="0.05"/>
    <s v="Credit Card"/>
    <n v="1930.761"/>
    <n v="1930.7610000000002"/>
    <s v="Tracy Stephens"/>
    <x v="41"/>
    <x v="0"/>
    <x v="83"/>
    <s v="Maine"/>
    <s v="USA"/>
    <x v="1"/>
    <x v="46"/>
    <x v="0"/>
    <s v="Equipment"/>
    <x v="46"/>
    <n v="21.34"/>
    <n v="65"/>
    <s v="Gardner, Humphrey and Contreras"/>
    <s v="East"/>
    <s v="Johnsonville"/>
    <s v="Flagship"/>
  </r>
  <r>
    <s v="SALE979"/>
    <x v="538"/>
    <x v="342"/>
    <s v="PROD21"/>
    <s v="STORE1"/>
    <n v="3"/>
    <n v="614.63"/>
    <n v="0.06"/>
    <s v="PayPal"/>
    <n v="1733.2565999999999"/>
    <n v="1733.2565999999999"/>
    <s v="Mario Harvey Jr."/>
    <x v="28"/>
    <x v="0"/>
    <x v="336"/>
    <s v="Minnesota"/>
    <s v="USA"/>
    <x v="1"/>
    <x v="39"/>
    <x v="3"/>
    <s v="Storage"/>
    <x v="39"/>
    <n v="123.46"/>
    <n v="76"/>
    <s v="Martinez, Adkins and Johnson"/>
    <s v="North"/>
    <s v="Danielmouth"/>
    <s v="Flagship"/>
  </r>
  <r>
    <s v="SALE980"/>
    <x v="539"/>
    <x v="309"/>
    <s v="PROD66"/>
    <s v="STORE8"/>
    <n v="4"/>
    <n v="649.52"/>
    <n v="0.11"/>
    <s v="Credit Card"/>
    <n v="2312.2912000000001"/>
    <n v="2312.2912000000001"/>
    <s v="Christy Hill"/>
    <x v="24"/>
    <x v="1"/>
    <x v="304"/>
    <s v="New Jersey"/>
    <s v="USA"/>
    <x v="1"/>
    <x v="73"/>
    <x v="2"/>
    <s v="Haircare"/>
    <x v="73"/>
    <n v="340.39"/>
    <n v="177"/>
    <s v="Bean, Jones and Park"/>
    <s v="West"/>
    <s v="Thompsonborough"/>
    <s v="Online"/>
  </r>
  <r>
    <s v="SALE981"/>
    <x v="540"/>
    <x v="312"/>
    <s v="PROD85"/>
    <s v="STORE8"/>
    <n v="2"/>
    <n v="943.93"/>
    <n v="0.22"/>
    <s v="PayPal"/>
    <n v="1472.5308"/>
    <n v="1472.5308"/>
    <s v="Gene Lee"/>
    <x v="7"/>
    <x v="1"/>
    <x v="307"/>
    <s v="Virginia"/>
    <s v="USA"/>
    <x v="1"/>
    <x v="65"/>
    <x v="4"/>
    <s v="Accessories"/>
    <x v="65"/>
    <n v="119.57"/>
    <n v="210"/>
    <s v="Bean, Jones and Park"/>
    <s v="West"/>
    <s v="Thompsonborough"/>
    <s v="Online"/>
  </r>
  <r>
    <s v="SALE982"/>
    <x v="541"/>
    <x v="255"/>
    <s v="PROD31"/>
    <s v="STORE8"/>
    <n v="4"/>
    <n v="538.73"/>
    <n v="0.03"/>
    <s v="Credit Card"/>
    <n v="2090.2723999999998"/>
    <n v="2090.2724000000003"/>
    <s v="Jason Wheeler"/>
    <x v="34"/>
    <x v="1"/>
    <x v="253"/>
    <s v="Illinois"/>
    <s v="USA"/>
    <x v="1"/>
    <x v="45"/>
    <x v="0"/>
    <s v="Team Sports"/>
    <x v="45"/>
    <n v="204.39"/>
    <n v="281"/>
    <s v="Bean, Jones and Park"/>
    <s v="West"/>
    <s v="Thompsonborough"/>
    <s v="Online"/>
  </r>
  <r>
    <s v="SALE983"/>
    <x v="542"/>
    <x v="236"/>
    <s v="PROD66"/>
    <s v="STORE8"/>
    <n v="2"/>
    <n v="853.93"/>
    <n v="0.01"/>
    <s v="PayPal"/>
    <n v="1690.7814000000001"/>
    <n v="1690.7813999999998"/>
    <s v="Timothy Wright"/>
    <x v="3"/>
    <x v="0"/>
    <x v="234"/>
    <s v="Arkansas"/>
    <s v="USA"/>
    <x v="2"/>
    <x v="73"/>
    <x v="2"/>
    <s v="Haircare"/>
    <x v="73"/>
    <n v="340.39"/>
    <n v="177"/>
    <s v="Bean, Jones and Park"/>
    <s v="West"/>
    <s v="Thompsonborough"/>
    <s v="Online"/>
  </r>
  <r>
    <s v="SALE984"/>
    <x v="62"/>
    <x v="354"/>
    <s v="PROD29"/>
    <s v="STORE4"/>
    <n v="4"/>
    <n v="465.42"/>
    <n v="0.26"/>
    <s v="COD"/>
    <n v="1377.6432"/>
    <n v="1377.6432"/>
    <s v="Kaitlin Brown"/>
    <x v="38"/>
    <x v="1"/>
    <x v="347"/>
    <s v="South Dakota"/>
    <s v="USA"/>
    <x v="0"/>
    <x v="35"/>
    <x v="3"/>
    <s v="Decor"/>
    <x v="35"/>
    <n v="218.48"/>
    <n v="276"/>
    <s v="Alexander Group"/>
    <s v="South"/>
    <s v="Port Sharon"/>
    <s v="Online"/>
  </r>
  <r>
    <s v="SALE985"/>
    <x v="543"/>
    <x v="366"/>
    <s v="PROD1"/>
    <s v="STORE11"/>
    <n v="4"/>
    <n v="880.26"/>
    <n v="0.11"/>
    <s v="COD"/>
    <n v="3133.7256000000002"/>
    <n v="3133.7255999999998"/>
    <s v="Wayne Mcpherson"/>
    <x v="44"/>
    <x v="1"/>
    <x v="358"/>
    <s v="Minnesota"/>
    <s v="USA"/>
    <x v="3"/>
    <x v="55"/>
    <x v="4"/>
    <s v="Tops"/>
    <x v="55"/>
    <n v="342.56"/>
    <n v="181"/>
    <s v="Aguirre-Keller"/>
    <s v="South"/>
    <s v="Lake Michael"/>
    <s v="Online"/>
  </r>
  <r>
    <s v="SALE986"/>
    <x v="449"/>
    <x v="60"/>
    <s v="PROD51"/>
    <s v="STORE11"/>
    <n v="3"/>
    <n v="461.02"/>
    <n v="0.28999999999999998"/>
    <s v="PayPal"/>
    <n v="981.97260000000006"/>
    <n v="981.97260000000006"/>
    <s v="Sarah Smith"/>
    <x v="36"/>
    <x v="0"/>
    <x v="60"/>
    <s v="Nevada"/>
    <s v="USA"/>
    <x v="0"/>
    <x v="69"/>
    <x v="1"/>
    <s v="Accessories"/>
    <x v="69"/>
    <n v="88.49"/>
    <n v="246"/>
    <s v="Aguirre-Keller"/>
    <s v="South"/>
    <s v="Lake Michael"/>
    <s v="Online"/>
  </r>
  <r>
    <s v="SALE987"/>
    <x v="372"/>
    <x v="339"/>
    <s v="PROD25"/>
    <s v="STORE13"/>
    <n v="1"/>
    <n v="531.99"/>
    <n v="0.17"/>
    <s v="PayPal"/>
    <n v="441.55169999999998"/>
    <n v="441.55169999999998"/>
    <s v="Amber Carlson"/>
    <x v="5"/>
    <x v="1"/>
    <x v="333"/>
    <s v="Missouri"/>
    <s v="USA"/>
    <x v="0"/>
    <x v="60"/>
    <x v="4"/>
    <s v="Accessories"/>
    <x v="60"/>
    <n v="174.02"/>
    <n v="268"/>
    <s v="Gardner, Humphrey and Contreras"/>
    <s v="East"/>
    <s v="Johnsonville"/>
    <s v="Flagship"/>
  </r>
  <r>
    <s v="SALE988"/>
    <x v="40"/>
    <x v="435"/>
    <s v="PROD47"/>
    <s v="STORE17"/>
    <n v="2"/>
    <n v="274.08999999999997"/>
    <n v="0.13"/>
    <s v="PayPal"/>
    <n v="476.91660000000002"/>
    <n v="476.91659999999996"/>
    <s v="Caroline Collins"/>
    <x v="41"/>
    <x v="1"/>
    <x v="424"/>
    <s v="California"/>
    <s v="USA"/>
    <x v="2"/>
    <x v="44"/>
    <x v="2"/>
    <s v="Makeup"/>
    <x v="44"/>
    <n v="254.04"/>
    <n v="431"/>
    <s v="Holloway Ltd"/>
    <s v="North"/>
    <s v="Bensonhaven"/>
    <s v="Flagship"/>
  </r>
  <r>
    <s v="SALE989"/>
    <x v="544"/>
    <x v="13"/>
    <s v="PROD88"/>
    <s v="STORE10"/>
    <n v="1"/>
    <n v="66.14"/>
    <n v="0.14000000000000001"/>
    <s v="COD"/>
    <n v="56.880400000000002"/>
    <n v="56.880400000000002"/>
    <s v="Adam Castro"/>
    <x v="12"/>
    <x v="0"/>
    <x v="13"/>
    <s v="Texas"/>
    <s v="USA"/>
    <x v="2"/>
    <x v="12"/>
    <x v="0"/>
    <s v="Accessories"/>
    <x v="12"/>
    <n v="131.24"/>
    <n v="232"/>
    <s v="Hill, Wagner and Ballard"/>
    <s v="East"/>
    <s v="East Davidville"/>
    <s v="Online"/>
  </r>
  <r>
    <s v="SALE990"/>
    <x v="13"/>
    <x v="259"/>
    <s v="PROD20"/>
    <s v="STORE9"/>
    <n v="3"/>
    <n v="955.82"/>
    <n v="0.16"/>
    <s v="COD"/>
    <n v="2408.6664000000001"/>
    <n v="2408.6664000000001"/>
    <s v="Katherine Young"/>
    <x v="31"/>
    <x v="0"/>
    <x v="257"/>
    <s v="Vermont"/>
    <s v="USA"/>
    <x v="0"/>
    <x v="42"/>
    <x v="0"/>
    <s v="Accessories"/>
    <x v="42"/>
    <n v="131.51"/>
    <n v="273"/>
    <s v="Moore, Padilla and Butler"/>
    <s v="South"/>
    <s v="East Johnstad"/>
    <s v="Flagship"/>
  </r>
  <r>
    <s v="SALE991"/>
    <x v="542"/>
    <x v="133"/>
    <s v="PROD22"/>
    <s v="STORE12"/>
    <n v="1"/>
    <n v="904.92"/>
    <n v="0.13"/>
    <s v="Credit Card"/>
    <n v="787.28039999999999"/>
    <n v="787.28039999999999"/>
    <s v="Casey Simpson"/>
    <x v="26"/>
    <x v="0"/>
    <x v="132"/>
    <s v="Mississippi"/>
    <s v="USA"/>
    <x v="1"/>
    <x v="62"/>
    <x v="0"/>
    <s v="Equipment"/>
    <x v="62"/>
    <n v="484.62"/>
    <n v="432"/>
    <s v="Thomas, Bridges and Harris"/>
    <s v="North"/>
    <s v="Sabrinatown"/>
    <s v="Online"/>
  </r>
  <r>
    <s v="SALE992"/>
    <x v="509"/>
    <x v="267"/>
    <s v="PROD40"/>
    <s v="STORE7"/>
    <n v="3"/>
    <n v="490.02"/>
    <n v="0.26"/>
    <s v="Credit Card"/>
    <n v="1087.8444"/>
    <n v="1087.8444"/>
    <s v="Sheena Bonilla"/>
    <x v="0"/>
    <x v="0"/>
    <x v="265"/>
    <s v="North Carolina"/>
    <s v="USA"/>
    <x v="4"/>
    <x v="43"/>
    <x v="1"/>
    <s v="Audio"/>
    <x v="43"/>
    <n v="38.520000000000003"/>
    <n v="378"/>
    <s v="Martinez-Mullins"/>
    <s v="South"/>
    <s v="Williamsfurt"/>
    <s v="Online"/>
  </r>
  <r>
    <s v="SALE993"/>
    <x v="481"/>
    <x v="402"/>
    <s v="PROD19"/>
    <s v="STORE6"/>
    <n v="2"/>
    <n v="957.54"/>
    <n v="0.1"/>
    <s v="COD"/>
    <n v="1723.5719999999999"/>
    <n v="1723.5719999999999"/>
    <s v="Elizabeth Smith"/>
    <x v="25"/>
    <x v="0"/>
    <x v="392"/>
    <s v="Ohio"/>
    <s v="USA"/>
    <x v="3"/>
    <x v="46"/>
    <x v="0"/>
    <s v="Equipment"/>
    <x v="46"/>
    <n v="21.34"/>
    <n v="65"/>
    <s v="Benson-Elliott"/>
    <s v="East"/>
    <s v="Port Josephberg"/>
    <s v="Online"/>
  </r>
  <r>
    <s v="SALE994"/>
    <x v="545"/>
    <x v="113"/>
    <s v="PROD99"/>
    <s v="STORE13"/>
    <n v="2"/>
    <n v="314.39999999999998"/>
    <n v="7.0000000000000007E-2"/>
    <s v="PayPal"/>
    <n v="584.78399999999999"/>
    <n v="584.78399999999999"/>
    <s v="Victor Mcintosh"/>
    <x v="17"/>
    <x v="1"/>
    <x v="112"/>
    <s v="Minnesota"/>
    <s v="USA"/>
    <x v="3"/>
    <x v="8"/>
    <x v="3"/>
    <s v="Kitchen"/>
    <x v="8"/>
    <n v="201.41"/>
    <n v="146"/>
    <s v="Gardner, Humphrey and Contreras"/>
    <s v="East"/>
    <s v="Johnsonville"/>
    <s v="Flagship"/>
  </r>
  <r>
    <s v="SALE995"/>
    <x v="297"/>
    <x v="134"/>
    <s v="PROD24"/>
    <s v="STORE6"/>
    <n v="3"/>
    <n v="480.11"/>
    <n v="0.11"/>
    <s v="PayPal"/>
    <n v="1281.8937000000001"/>
    <n v="1281.8936999999999"/>
    <s v="Alejandro Evans"/>
    <x v="16"/>
    <x v="1"/>
    <x v="133"/>
    <s v="Connecticut"/>
    <s v="USA"/>
    <x v="3"/>
    <x v="10"/>
    <x v="0"/>
    <s v="Outdoor"/>
    <x v="10"/>
    <n v="166.06"/>
    <n v="340"/>
    <s v="Benson-Elliott"/>
    <s v="East"/>
    <s v="Port Josephberg"/>
    <s v="Online"/>
  </r>
  <r>
    <s v="SALE996"/>
    <x v="140"/>
    <x v="327"/>
    <s v="PROD48"/>
    <s v="STORE6"/>
    <n v="4"/>
    <n v="826.55"/>
    <n v="0.28000000000000003"/>
    <s v="Credit Card"/>
    <n v="2380.4639999999999"/>
    <n v="2380.4639999999999"/>
    <s v="Timothy Valenzuela"/>
    <x v="20"/>
    <x v="0"/>
    <x v="321"/>
    <s v="Missouri"/>
    <s v="USA"/>
    <x v="1"/>
    <x v="70"/>
    <x v="1"/>
    <s v="Accessories"/>
    <x v="70"/>
    <n v="177.98"/>
    <n v="103"/>
    <s v="Benson-Elliott"/>
    <s v="East"/>
    <s v="Port Josephberg"/>
    <s v="Online"/>
  </r>
  <r>
    <s v="SALE997"/>
    <x v="546"/>
    <x v="410"/>
    <s v="PROD27"/>
    <s v="STORE3"/>
    <n v="3"/>
    <n v="530.16999999999996"/>
    <n v="0.18"/>
    <s v="PayPal"/>
    <n v="1304.2182"/>
    <n v="1304.2181999999998"/>
    <s v="Christopher Stewart"/>
    <x v="10"/>
    <x v="0"/>
    <x v="399"/>
    <s v="New York"/>
    <s v="USA"/>
    <x v="3"/>
    <x v="16"/>
    <x v="3"/>
    <s v="Decor"/>
    <x v="16"/>
    <n v="254.04"/>
    <n v="378"/>
    <s v="Johnson-Wright"/>
    <s v="North"/>
    <s v="Hoodberg"/>
    <s v="Outlet"/>
  </r>
  <r>
    <s v="SALE998"/>
    <x v="135"/>
    <x v="416"/>
    <s v="PROD34"/>
    <s v="STORE17"/>
    <n v="3"/>
    <n v="336.17"/>
    <n v="0.04"/>
    <s v="COD"/>
    <n v="968.16959999999995"/>
    <n v="968.16959999999995"/>
    <s v="Joseph Mendoza"/>
    <x v="19"/>
    <x v="0"/>
    <x v="405"/>
    <s v="Maryland"/>
    <s v="USA"/>
    <x v="0"/>
    <x v="13"/>
    <x v="1"/>
    <s v="Computer"/>
    <x v="13"/>
    <n v="419.28"/>
    <n v="86"/>
    <s v="Holloway Ltd"/>
    <s v="North"/>
    <s v="Bensonhaven"/>
    <s v="Flagship"/>
  </r>
  <r>
    <s v="SALE999"/>
    <x v="288"/>
    <x v="436"/>
    <s v="PROD81"/>
    <s v="STORE8"/>
    <n v="4"/>
    <n v="22.51"/>
    <n v="0.27"/>
    <s v="PayPal"/>
    <n v="65.729200000000006"/>
    <n v="65.729200000000006"/>
    <s v="Holly Robinson"/>
    <x v="9"/>
    <x v="1"/>
    <x v="425"/>
    <s v="Washington"/>
    <s v="USA"/>
    <x v="1"/>
    <x v="82"/>
    <x v="0"/>
    <s v="Equipment"/>
    <x v="82"/>
    <n v="285.54000000000002"/>
    <n v="358"/>
    <s v="Bean, Jones and Park"/>
    <s v="West"/>
    <s v="Thompsonborough"/>
    <s v="Online"/>
  </r>
  <r>
    <s v="SALE1000"/>
    <x v="441"/>
    <x v="410"/>
    <s v="PROD59"/>
    <s v="STORE2"/>
    <n v="2"/>
    <n v="909.51"/>
    <n v="0.27"/>
    <s v="Credit Card"/>
    <n v="1327.8846000000001"/>
    <n v="1327.8845999999999"/>
    <s v="Christopher Stewart"/>
    <x v="10"/>
    <x v="0"/>
    <x v="399"/>
    <s v="New York"/>
    <s v="USA"/>
    <x v="3"/>
    <x v="4"/>
    <x v="2"/>
    <s v="Haircare"/>
    <x v="4"/>
    <n v="17.309999999999999"/>
    <n v="399"/>
    <s v="Black-Horn"/>
    <s v="South"/>
    <s v="North Nancyview"/>
    <s v="Outlet"/>
  </r>
  <r>
    <s v="SALE1001"/>
    <x v="547"/>
    <x v="406"/>
    <s v="PROD69"/>
    <s v="STORE14"/>
    <n v="4"/>
    <n v="593.84"/>
    <n v="0.24"/>
    <s v="PayPal"/>
    <n v="1805.2736"/>
    <n v="1805.2736"/>
    <s v="Debra Liu"/>
    <x v="0"/>
    <x v="0"/>
    <x v="395"/>
    <s v="Minnesota"/>
    <s v="USA"/>
    <x v="3"/>
    <x v="20"/>
    <x v="4"/>
    <s v="Bottoms"/>
    <x v="20"/>
    <n v="218.22"/>
    <n v="224"/>
    <s v="Mcdonald Inc"/>
    <s v="South"/>
    <s v="Christopherland"/>
    <s v="Outlet"/>
  </r>
  <r>
    <s v="SALE1002"/>
    <x v="548"/>
    <x v="423"/>
    <s v="PROD73"/>
    <s v="STORE10"/>
    <n v="3"/>
    <n v="909.11"/>
    <n v="0.23"/>
    <s v="COD"/>
    <n v="2100.0441000000001"/>
    <n v="2100.0441000000001"/>
    <s v="Amy Walker"/>
    <x v="24"/>
    <x v="0"/>
    <x v="412"/>
    <s v="West Virginia"/>
    <s v="USA"/>
    <x v="2"/>
    <x v="78"/>
    <x v="0"/>
    <s v="Team Sports"/>
    <x v="78"/>
    <n v="107.06"/>
    <n v="359"/>
    <s v="Hill, Wagner and Ballard"/>
    <s v="East"/>
    <s v="East Davidville"/>
    <s v="Online"/>
  </r>
  <r>
    <s v="SALE1003"/>
    <x v="549"/>
    <x v="122"/>
    <s v="PROD24"/>
    <s v="STORE1"/>
    <n v="4"/>
    <n v="996.85"/>
    <n v="0.24"/>
    <s v="PayPal"/>
    <n v="3030.424"/>
    <n v="3030.424"/>
    <s v="John Donaldson"/>
    <x v="24"/>
    <x v="0"/>
    <x v="121"/>
    <s v="Maine"/>
    <s v="USA"/>
    <x v="3"/>
    <x v="10"/>
    <x v="0"/>
    <s v="Outdoor"/>
    <x v="10"/>
    <n v="166.06"/>
    <n v="340"/>
    <s v="Martinez, Adkins and Johnson"/>
    <s v="North"/>
    <s v="Danielmouth"/>
    <s v="Flagship"/>
  </r>
  <r>
    <s v="SALE1004"/>
    <x v="550"/>
    <x v="301"/>
    <s v="PROD0"/>
    <s v="STORE17"/>
    <n v="1"/>
    <n v="522.69000000000005"/>
    <n v="0.06"/>
    <s v="COD"/>
    <n v="491.32859999999999"/>
    <n v="491.32860000000005"/>
    <s v="Matthew Avery"/>
    <x v="31"/>
    <x v="0"/>
    <x v="297"/>
    <s v="Oregon"/>
    <s v="USA"/>
    <x v="2"/>
    <x v="90"/>
    <x v="1"/>
    <s v="Computer"/>
    <x v="90"/>
    <n v="112.42"/>
    <n v="416"/>
    <s v="Holloway Ltd"/>
    <s v="North"/>
    <s v="Bensonhaven"/>
    <s v="Flagship"/>
  </r>
  <r>
    <s v="SALE1005"/>
    <x v="111"/>
    <x v="437"/>
    <s v="PROD54"/>
    <s v="STORE3"/>
    <n v="3"/>
    <n v="261.05"/>
    <n v="0.12"/>
    <s v="PayPal"/>
    <n v="689.17200000000003"/>
    <n v="689.17200000000003"/>
    <s v="Ashley Ferguson"/>
    <x v="28"/>
    <x v="0"/>
    <x v="426"/>
    <s v="Pennsylvania"/>
    <s v="USA"/>
    <x v="0"/>
    <x v="59"/>
    <x v="0"/>
    <s v="Accessories"/>
    <x v="59"/>
    <n v="434.84"/>
    <n v="185"/>
    <s v="Johnson-Wright"/>
    <s v="North"/>
    <s v="Hoodberg"/>
    <s v="Outlet"/>
  </r>
  <r>
    <s v="SALE1006"/>
    <x v="147"/>
    <x v="98"/>
    <s v="PROD23"/>
    <s v="STORE17"/>
    <n v="3"/>
    <n v="644.73"/>
    <n v="0.01"/>
    <s v="COD"/>
    <n v="1914.8480999999999"/>
    <n v="1914.8481000000002"/>
    <s v="Melissa Duffy Md"/>
    <x v="3"/>
    <x v="1"/>
    <x v="98"/>
    <s v="South Carolina"/>
    <s v="USA"/>
    <x v="3"/>
    <x v="34"/>
    <x v="4"/>
    <s v="Tops"/>
    <x v="34"/>
    <n v="254.04"/>
    <n v="360"/>
    <s v="Holloway Ltd"/>
    <s v="North"/>
    <s v="Bensonhaven"/>
    <s v="Flagship"/>
  </r>
  <r>
    <s v="SALE1007"/>
    <x v="30"/>
    <x v="227"/>
    <s v="PROD75"/>
    <s v="STORE2"/>
    <n v="2"/>
    <n v="541.52"/>
    <n v="0.26"/>
    <s v="PayPal"/>
    <n v="801.44960000000003"/>
    <n v="801.44959999999992"/>
    <s v="Wanda Snyder"/>
    <x v="26"/>
    <x v="0"/>
    <x v="226"/>
    <s v="Vermont"/>
    <s v="USA"/>
    <x v="3"/>
    <x v="28"/>
    <x v="4"/>
    <s v="Footwear"/>
    <x v="28"/>
    <n v="158.13999999999999"/>
    <n v="82"/>
    <s v="Black-Horn"/>
    <s v="South"/>
    <s v="North Nancyview"/>
    <s v="Outlet"/>
  </r>
  <r>
    <s v="SALE1008"/>
    <x v="3"/>
    <x v="438"/>
    <s v="PROD63"/>
    <s v="STORE10"/>
    <n v="1"/>
    <n v="395.18"/>
    <n v="0.09"/>
    <s v="PayPal"/>
    <n v="359.61380000000003"/>
    <n v="359.61380000000003"/>
    <s v="Jeanette Nichols"/>
    <x v="4"/>
    <x v="0"/>
    <x v="427"/>
    <s v="North Carolina"/>
    <s v="USA"/>
    <x v="1"/>
    <x v="81"/>
    <x v="2"/>
    <s v="Skincare"/>
    <x v="81"/>
    <n v="266.86"/>
    <n v="458"/>
    <s v="Hill, Wagner and Ballard"/>
    <s v="East"/>
    <s v="East Davidville"/>
    <s v="Online"/>
  </r>
  <r>
    <s v="SALE1009"/>
    <x v="459"/>
    <x v="323"/>
    <s v="PROD8"/>
    <s v="STORE8"/>
    <n v="4"/>
    <n v="56.37"/>
    <n v="0.17"/>
    <s v="Credit Card"/>
    <n v="187.14840000000001"/>
    <n v="187.14839999999998"/>
    <s v="Diane Watson"/>
    <x v="20"/>
    <x v="1"/>
    <x v="318"/>
    <s v="Texas"/>
    <s v="USA"/>
    <x v="1"/>
    <x v="67"/>
    <x v="1"/>
    <s v="Audio"/>
    <x v="67"/>
    <n v="439.07"/>
    <n v="142"/>
    <s v="Bean, Jones and Park"/>
    <s v="West"/>
    <s v="Thompsonborough"/>
    <s v="Online"/>
  </r>
  <r>
    <s v="SALE1010"/>
    <x v="24"/>
    <x v="204"/>
    <s v="PROD79"/>
    <s v="STORE9"/>
    <n v="4"/>
    <n v="202.59"/>
    <n v="0.06"/>
    <s v="COD"/>
    <n v="761.73839999999996"/>
    <n v="761.73839999999996"/>
    <s v="Joan Johnson"/>
    <x v="21"/>
    <x v="1"/>
    <x v="203"/>
    <s v="Maine"/>
    <s v="USA"/>
    <x v="1"/>
    <x v="29"/>
    <x v="3"/>
    <s v="Lighting"/>
    <x v="29"/>
    <n v="228.53"/>
    <n v="469"/>
    <s v="Moore, Padilla and Butler"/>
    <s v="South"/>
    <s v="East Johnstad"/>
    <s v="Flagship"/>
  </r>
  <r>
    <s v="SALE1011"/>
    <x v="145"/>
    <x v="435"/>
    <s v="PROD81"/>
    <s v="STORE5"/>
    <n v="2"/>
    <n v="358.36"/>
    <n v="0.05"/>
    <s v="PayPal"/>
    <n v="680.88400000000001"/>
    <n v="680.88400000000001"/>
    <s v="Caroline Collins"/>
    <x v="41"/>
    <x v="1"/>
    <x v="424"/>
    <s v="California"/>
    <s v="USA"/>
    <x v="2"/>
    <x v="82"/>
    <x v="0"/>
    <s v="Equipment"/>
    <x v="82"/>
    <n v="285.54000000000002"/>
    <n v="358"/>
    <s v="Gray Ltd"/>
    <s v="North"/>
    <s v="New Michaelchester"/>
    <s v="Outlet"/>
  </r>
  <r>
    <s v="SALE1012"/>
    <x v="300"/>
    <x v="39"/>
    <s v="PROD37"/>
    <s v="STORE18"/>
    <n v="4"/>
    <n v="85.62"/>
    <n v="0.28000000000000003"/>
    <s v="COD"/>
    <n v="246.5856"/>
    <n v="246.5856"/>
    <s v="Tonya Burch"/>
    <x v="27"/>
    <x v="1"/>
    <x v="39"/>
    <s v="Iowa"/>
    <s v="USA"/>
    <x v="0"/>
    <x v="92"/>
    <x v="4"/>
    <s v="Footwear"/>
    <x v="92"/>
    <n v="353.47"/>
    <n v="214"/>
    <s v="Guerrero-Schmitt"/>
    <s v="East"/>
    <s v="East Stevechester"/>
    <s v="Flagship"/>
  </r>
  <r>
    <s v="SALE1013"/>
    <x v="170"/>
    <x v="169"/>
    <s v="PROD7"/>
    <s v="STORE17"/>
    <n v="4"/>
    <n v="929.26"/>
    <n v="0.23"/>
    <s v="PayPal"/>
    <n v="2862.1208000000001"/>
    <n v="2862.1207999999997"/>
    <s v="Brent Rivas"/>
    <x v="26"/>
    <x v="1"/>
    <x v="168"/>
    <s v="New Jersey"/>
    <s v="USA"/>
    <x v="1"/>
    <x v="84"/>
    <x v="3"/>
    <s v="Lighting"/>
    <x v="84"/>
    <n v="218.86"/>
    <n v="170"/>
    <s v="Holloway Ltd"/>
    <s v="North"/>
    <s v="Bensonhaven"/>
    <s v="Flagship"/>
  </r>
  <r>
    <s v="SALE1014"/>
    <x v="551"/>
    <x v="430"/>
    <s v="PROD60"/>
    <s v="STORE13"/>
    <n v="2"/>
    <n v="92.64"/>
    <n v="0.14000000000000001"/>
    <s v="COD"/>
    <n v="159.3408"/>
    <n v="159.3408"/>
    <s v="Stacy Collins"/>
    <x v="7"/>
    <x v="1"/>
    <x v="419"/>
    <s v="California"/>
    <s v="USA"/>
    <x v="3"/>
    <x v="17"/>
    <x v="2"/>
    <s v="Fragrance"/>
    <x v="17"/>
    <n v="482.75"/>
    <n v="444"/>
    <s v="Gardner, Humphrey and Contreras"/>
    <s v="East"/>
    <s v="Johnsonville"/>
    <s v="Flagship"/>
  </r>
  <r>
    <s v="SALE1015"/>
    <x v="176"/>
    <x v="201"/>
    <s v="PROD62"/>
    <s v="STORE4"/>
    <n v="4"/>
    <n v="139.05000000000001"/>
    <n v="0.28999999999999998"/>
    <s v="COD"/>
    <n v="394.90199999999999"/>
    <n v="394.90200000000004"/>
    <s v="Nicholas Webb"/>
    <x v="29"/>
    <x v="0"/>
    <x v="200"/>
    <s v="Nevada"/>
    <s v="USA"/>
    <x v="0"/>
    <x v="85"/>
    <x v="1"/>
    <s v="Computer"/>
    <x v="85"/>
    <n v="86.42"/>
    <n v="222"/>
    <s v="Alexander Group"/>
    <s v="South"/>
    <s v="Port Sharon"/>
    <s v="Online"/>
  </r>
  <r>
    <s v="SALE1016"/>
    <x v="552"/>
    <x v="429"/>
    <s v="PROD53"/>
    <s v="STORE4"/>
    <n v="3"/>
    <n v="155.87"/>
    <n v="0.03"/>
    <s v="COD"/>
    <n v="453.58170000000001"/>
    <n v="453.58170000000001"/>
    <s v="Patty Francis"/>
    <x v="1"/>
    <x v="1"/>
    <x v="418"/>
    <s v="Pennsylvania"/>
    <s v="USA"/>
    <x v="0"/>
    <x v="27"/>
    <x v="4"/>
    <s v="Bottoms"/>
    <x v="27"/>
    <n v="386.56"/>
    <n v="125"/>
    <s v="Alexander Group"/>
    <s v="South"/>
    <s v="Port Sharon"/>
    <s v="Online"/>
  </r>
  <r>
    <s v="SALE1017"/>
    <x v="315"/>
    <x v="173"/>
    <s v="PROD34"/>
    <s v="STORE16"/>
    <n v="4"/>
    <n v="115.42"/>
    <n v="0.03"/>
    <s v="COD"/>
    <n v="447.82960000000003"/>
    <n v="447.82960000000003"/>
    <s v="Kelli Smith"/>
    <x v="22"/>
    <x v="1"/>
    <x v="172"/>
    <s v="Oregon"/>
    <s v="USA"/>
    <x v="3"/>
    <x v="13"/>
    <x v="1"/>
    <s v="Computer"/>
    <x v="13"/>
    <n v="419.28"/>
    <n v="86"/>
    <s v="Frederick-Wright"/>
    <s v="West"/>
    <s v="New Jimmymouth"/>
    <s v="Flagship"/>
  </r>
  <r>
    <s v="SALE1018"/>
    <x v="260"/>
    <x v="397"/>
    <s v="PROD52"/>
    <s v="STORE6"/>
    <n v="3"/>
    <n v="593.62"/>
    <n v="0.08"/>
    <s v="Credit Card"/>
    <n v="1638.3912"/>
    <n v="1638.3912"/>
    <s v="Michael Chang"/>
    <x v="21"/>
    <x v="0"/>
    <x v="387"/>
    <s v="North Carolina"/>
    <s v="USA"/>
    <x v="1"/>
    <x v="40"/>
    <x v="0"/>
    <s v="Team Sports"/>
    <x v="40"/>
    <n v="212.26"/>
    <n v="82"/>
    <s v="Benson-Elliott"/>
    <s v="East"/>
    <s v="Port Josephberg"/>
    <s v="Online"/>
  </r>
  <r>
    <s v="SALE1019"/>
    <x v="295"/>
    <x v="356"/>
    <s v="PROD45"/>
    <s v="STORE4"/>
    <n v="2"/>
    <n v="825.04"/>
    <n v="0.2"/>
    <s v="Credit Card"/>
    <n v="1320.0640000000001"/>
    <n v="1320.0639999999999"/>
    <s v="Laura Green"/>
    <x v="44"/>
    <x v="1"/>
    <x v="349"/>
    <s v="Oregon"/>
    <s v="USA"/>
    <x v="1"/>
    <x v="49"/>
    <x v="0"/>
    <s v="Team Sports"/>
    <x v="49"/>
    <n v="318.91000000000003"/>
    <n v="114"/>
    <s v="Alexander Group"/>
    <s v="South"/>
    <s v="Port Sharon"/>
    <s v="Online"/>
  </r>
  <r>
    <s v="SALE1020"/>
    <x v="302"/>
    <x v="9"/>
    <s v="PROD25"/>
    <s v="STORE13"/>
    <n v="1"/>
    <n v="963.76"/>
    <n v="0.14000000000000001"/>
    <s v="PayPal"/>
    <n v="828.83360000000005"/>
    <n v="828.83359999999993"/>
    <s v="David Pierce"/>
    <x v="9"/>
    <x v="1"/>
    <x v="9"/>
    <s v="Washington"/>
    <s v="USA"/>
    <x v="1"/>
    <x v="60"/>
    <x v="4"/>
    <s v="Accessories"/>
    <x v="60"/>
    <n v="174.02"/>
    <n v="268"/>
    <s v="Gardner, Humphrey and Contreras"/>
    <s v="East"/>
    <s v="Johnsonville"/>
    <s v="Flagship"/>
  </r>
  <r>
    <s v="SALE1021"/>
    <x v="529"/>
    <x v="404"/>
    <s v="PROD55"/>
    <s v="STORE6"/>
    <n v="1"/>
    <n v="238.24"/>
    <n v="0.12"/>
    <s v="PayPal"/>
    <n v="209.65119999999999"/>
    <n v="209.65120000000002"/>
    <s v="Ricardo Jones"/>
    <x v="23"/>
    <x v="0"/>
    <x v="394"/>
    <s v="Minnesota"/>
    <s v="USA"/>
    <x v="2"/>
    <x v="76"/>
    <x v="3"/>
    <s v="Decor"/>
    <x v="76"/>
    <n v="81.75"/>
    <n v="273"/>
    <s v="Benson-Elliott"/>
    <s v="East"/>
    <s v="Port Josephberg"/>
    <s v="Online"/>
  </r>
  <r>
    <s v="SALE1022"/>
    <x v="350"/>
    <x v="414"/>
    <s v="PROD82"/>
    <s v="STORE16"/>
    <n v="1"/>
    <n v="756.63"/>
    <n v="0.04"/>
    <s v="PayPal"/>
    <n v="726.36479999999995"/>
    <n v="726.36479999999995"/>
    <s v="Christina Robertson"/>
    <x v="30"/>
    <x v="0"/>
    <x v="403"/>
    <s v="Kentucky"/>
    <s v="USA"/>
    <x v="1"/>
    <x v="74"/>
    <x v="0"/>
    <s v="Fitness"/>
    <x v="74"/>
    <n v="152.91999999999999"/>
    <n v="281"/>
    <s v="Frederick-Wright"/>
    <s v="West"/>
    <s v="New Jimmymouth"/>
    <s v="Flagship"/>
  </r>
  <r>
    <s v="SALE1023"/>
    <x v="553"/>
    <x v="68"/>
    <s v="PROD93"/>
    <s v="STORE7"/>
    <n v="3"/>
    <n v="159.76"/>
    <n v="0.22"/>
    <s v="Credit Card"/>
    <n v="373.83839999999998"/>
    <n v="373.83839999999998"/>
    <s v="Michael Torres"/>
    <x v="28"/>
    <x v="1"/>
    <x v="68"/>
    <s v="New Jersey"/>
    <s v="USA"/>
    <x v="1"/>
    <x v="47"/>
    <x v="1"/>
    <s v="Computer"/>
    <x v="47"/>
    <n v="377.52"/>
    <n v="485"/>
    <s v="Martinez-Mullins"/>
    <s v="South"/>
    <s v="Williamsfurt"/>
    <s v="Online"/>
  </r>
  <r>
    <s v="SALE1024"/>
    <x v="166"/>
    <x v="23"/>
    <s v="PROD95"/>
    <s v="STORE8"/>
    <n v="1"/>
    <n v="329.94"/>
    <n v="0.14000000000000001"/>
    <s v="COD"/>
    <n v="283.7484"/>
    <n v="283.7484"/>
    <s v="Miranda King"/>
    <x v="11"/>
    <x v="1"/>
    <x v="23"/>
    <s v="New York"/>
    <s v="USA"/>
    <x v="1"/>
    <x v="98"/>
    <x v="0"/>
    <s v="Accessories"/>
    <x v="98"/>
    <n v="60.65"/>
    <n v="75"/>
    <s v="Bean, Jones and Park"/>
    <s v="West"/>
    <s v="Thompsonborough"/>
    <s v="Online"/>
  </r>
  <r>
    <s v="SALE1025"/>
    <x v="554"/>
    <x v="426"/>
    <s v="PROD17"/>
    <s v="STORE8"/>
    <n v="1"/>
    <n v="234.06"/>
    <n v="0.11"/>
    <s v="PayPal"/>
    <n v="208.3134"/>
    <n v="208.3134"/>
    <s v="Dr. David Smith"/>
    <x v="15"/>
    <x v="1"/>
    <x v="415"/>
    <s v="Alaska"/>
    <s v="USA"/>
    <x v="2"/>
    <x v="53"/>
    <x v="0"/>
    <s v="Accessories"/>
    <x v="53"/>
    <n v="144.53"/>
    <n v="367"/>
    <s v="Bean, Jones and Park"/>
    <s v="West"/>
    <s v="Thompsonborough"/>
    <s v="Online"/>
  </r>
  <r>
    <s v="SALE1026"/>
    <x v="443"/>
    <x v="352"/>
    <s v="PROD81"/>
    <s v="STORE0"/>
    <n v="2"/>
    <n v="773.75"/>
    <n v="0.16"/>
    <s v="PayPal"/>
    <n v="1299.9000000000001"/>
    <n v="1299.9000000000001"/>
    <s v="Tiffany Williams"/>
    <x v="41"/>
    <x v="1"/>
    <x v="345"/>
    <s v="New Hampshire"/>
    <s v="USA"/>
    <x v="0"/>
    <x v="82"/>
    <x v="0"/>
    <s v="Equipment"/>
    <x v="82"/>
    <n v="285.54000000000002"/>
    <n v="358"/>
    <s v="Rivera-Warner"/>
    <s v="East"/>
    <s v="Washingtonfurt"/>
    <s v="Flagship"/>
  </r>
  <r>
    <s v="SALE1027"/>
    <x v="555"/>
    <x v="439"/>
    <s v="PROD52"/>
    <s v="STORE18"/>
    <n v="1"/>
    <n v="73.88"/>
    <n v="0.04"/>
    <s v="Credit Card"/>
    <n v="70.924800000000005"/>
    <n v="70.924799999999991"/>
    <s v="Sharon Simpson"/>
    <x v="35"/>
    <x v="0"/>
    <x v="428"/>
    <s v="South Dakota"/>
    <s v="USA"/>
    <x v="0"/>
    <x v="40"/>
    <x v="0"/>
    <s v="Team Sports"/>
    <x v="40"/>
    <n v="212.26"/>
    <n v="82"/>
    <s v="Guerrero-Schmitt"/>
    <s v="East"/>
    <s v="East Stevechester"/>
    <s v="Flagship"/>
  </r>
  <r>
    <s v="SALE1028"/>
    <x v="556"/>
    <x v="399"/>
    <s v="PROD86"/>
    <s v="STORE18"/>
    <n v="1"/>
    <n v="859.3"/>
    <n v="0.16"/>
    <s v="PayPal"/>
    <n v="721.81200000000001"/>
    <n v="721.8119999999999"/>
    <s v="Christine Vaughn"/>
    <x v="6"/>
    <x v="0"/>
    <x v="389"/>
    <s v="Oregon"/>
    <s v="USA"/>
    <x v="3"/>
    <x v="56"/>
    <x v="3"/>
    <s v="Kitchen"/>
    <x v="56"/>
    <n v="176.07"/>
    <n v="82"/>
    <s v="Guerrero-Schmitt"/>
    <s v="East"/>
    <s v="East Stevechester"/>
    <s v="Flagship"/>
  </r>
  <r>
    <s v="SALE1029"/>
    <x v="290"/>
    <x v="298"/>
    <s v="PROD81"/>
    <s v="STORE6"/>
    <n v="4"/>
    <n v="762.43"/>
    <n v="0.05"/>
    <s v="Credit Card"/>
    <n v="2897.2339999999999"/>
    <n v="2897.2339999999999"/>
    <s v="Jessica Mitchell"/>
    <x v="16"/>
    <x v="1"/>
    <x v="294"/>
    <s v="South Dakota"/>
    <s v="USA"/>
    <x v="2"/>
    <x v="82"/>
    <x v="0"/>
    <s v="Equipment"/>
    <x v="82"/>
    <n v="285.54000000000002"/>
    <n v="358"/>
    <s v="Benson-Elliott"/>
    <s v="East"/>
    <s v="Port Josephberg"/>
    <s v="Online"/>
  </r>
  <r>
    <s v="SALE1030"/>
    <x v="557"/>
    <x v="377"/>
    <s v="PROD73"/>
    <s v="STORE0"/>
    <n v="1"/>
    <n v="328.51"/>
    <n v="0.2"/>
    <s v="COD"/>
    <n v="262.80799999999999"/>
    <n v="262.80799999999999"/>
    <s v="Donald Lee"/>
    <x v="33"/>
    <x v="0"/>
    <x v="368"/>
    <s v="Illinois"/>
    <s v="USA"/>
    <x v="3"/>
    <x v="78"/>
    <x v="0"/>
    <s v="Team Sports"/>
    <x v="78"/>
    <n v="107.06"/>
    <n v="359"/>
    <s v="Rivera-Warner"/>
    <s v="East"/>
    <s v="Washingtonfurt"/>
    <s v="Flagship"/>
  </r>
  <r>
    <s v="SALE1031"/>
    <x v="558"/>
    <x v="387"/>
    <s v="PROD44"/>
    <s v="STORE4"/>
    <n v="1"/>
    <n v="34.51"/>
    <n v="0.04"/>
    <s v="COD"/>
    <n v="33.129600000000003"/>
    <n v="33.129599999999996"/>
    <s v="Sarah Lane"/>
    <x v="14"/>
    <x v="0"/>
    <x v="378"/>
    <s v="Vermont"/>
    <s v="USA"/>
    <x v="2"/>
    <x v="38"/>
    <x v="0"/>
    <s v="Fitness"/>
    <x v="38"/>
    <n v="167.12"/>
    <n v="316"/>
    <s v="Alexander Group"/>
    <s v="South"/>
    <s v="Port Sharon"/>
    <s v="Online"/>
  </r>
  <r>
    <s v="SALE1032"/>
    <x v="400"/>
    <x v="102"/>
    <s v="PROD19"/>
    <s v="STORE11"/>
    <n v="3"/>
    <n v="663.73"/>
    <n v="0.06"/>
    <s v="COD"/>
    <n v="1871.7185999999999"/>
    <n v="1871.7186000000002"/>
    <s v="Lance Baker"/>
    <x v="21"/>
    <x v="1"/>
    <x v="102"/>
    <s v="Florida"/>
    <s v="USA"/>
    <x v="0"/>
    <x v="46"/>
    <x v="0"/>
    <s v="Equipment"/>
    <x v="46"/>
    <n v="21.34"/>
    <n v="65"/>
    <s v="Aguirre-Keller"/>
    <s v="South"/>
    <s v="Lake Michael"/>
    <s v="Online"/>
  </r>
  <r>
    <s v="SALE1033"/>
    <x v="94"/>
    <x v="177"/>
    <s v="PROD33"/>
    <s v="STORE9"/>
    <n v="1"/>
    <n v="409.41"/>
    <n v="0.13"/>
    <s v="PayPal"/>
    <n v="356.18669999999997"/>
    <n v="356.18670000000003"/>
    <s v="Mary Russell"/>
    <x v="3"/>
    <x v="0"/>
    <x v="176"/>
    <s v="Arkansas"/>
    <s v="USA"/>
    <x v="3"/>
    <x v="9"/>
    <x v="3"/>
    <s v="Decor"/>
    <x v="9"/>
    <n v="179.77"/>
    <n v="305"/>
    <s v="Moore, Padilla and Butler"/>
    <s v="South"/>
    <s v="East Johnstad"/>
    <s v="Flagship"/>
  </r>
  <r>
    <s v="SALE1034"/>
    <x v="277"/>
    <x v="325"/>
    <s v="PROD78"/>
    <s v="STORE3"/>
    <n v="3"/>
    <n v="461.03"/>
    <n v="0.11"/>
    <s v="PayPal"/>
    <n v="1230.9501"/>
    <n v="1230.9501"/>
    <s v="Robert Jackson"/>
    <x v="40"/>
    <x v="1"/>
    <x v="319"/>
    <s v="Tennessee"/>
    <s v="USA"/>
    <x v="1"/>
    <x v="36"/>
    <x v="3"/>
    <s v="Decor"/>
    <x v="36"/>
    <n v="325.26"/>
    <n v="400"/>
    <s v="Johnson-Wright"/>
    <s v="North"/>
    <s v="Hoodberg"/>
    <s v="Outlet"/>
  </r>
  <r>
    <s v="SALE1035"/>
    <x v="22"/>
    <x v="23"/>
    <s v="PROD19"/>
    <s v="STORE14"/>
    <n v="2"/>
    <n v="760.14"/>
    <n v="0.02"/>
    <s v="COD"/>
    <n v="1489.8743999999999"/>
    <n v="1489.8743999999999"/>
    <s v="Miranda King"/>
    <x v="11"/>
    <x v="1"/>
    <x v="23"/>
    <s v="New York"/>
    <s v="USA"/>
    <x v="1"/>
    <x v="46"/>
    <x v="0"/>
    <s v="Equipment"/>
    <x v="46"/>
    <n v="21.34"/>
    <n v="65"/>
    <s v="Mcdonald Inc"/>
    <s v="South"/>
    <s v="Christopherland"/>
    <s v="Outlet"/>
  </r>
  <r>
    <s v="SALE1036"/>
    <x v="218"/>
    <x v="335"/>
    <s v="PROD23"/>
    <s v="STORE1"/>
    <n v="3"/>
    <n v="688.76"/>
    <n v="0.12"/>
    <s v="PayPal"/>
    <n v="1818.3263999999999"/>
    <n v="1818.3263999999997"/>
    <s v="Stephen Fowler"/>
    <x v="22"/>
    <x v="1"/>
    <x v="329"/>
    <s v="Rhode Island"/>
    <s v="USA"/>
    <x v="1"/>
    <x v="34"/>
    <x v="4"/>
    <s v="Tops"/>
    <x v="34"/>
    <n v="254.04"/>
    <n v="360"/>
    <s v="Martinez, Adkins and Johnson"/>
    <s v="North"/>
    <s v="Danielmouth"/>
    <s v="Flagship"/>
  </r>
  <r>
    <s v="SALE1037"/>
    <x v="559"/>
    <x v="287"/>
    <s v="PROD43"/>
    <s v="STORE9"/>
    <n v="2"/>
    <n v="257.77999999999997"/>
    <n v="0.05"/>
    <s v="Credit Card"/>
    <n v="489.78199999999998"/>
    <n v="489.78199999999993"/>
    <s v="Brian Choi"/>
    <x v="28"/>
    <x v="1"/>
    <x v="283"/>
    <s v="New Jersey"/>
    <s v="USA"/>
    <x v="0"/>
    <x v="19"/>
    <x v="1"/>
    <s v="Computer"/>
    <x v="19"/>
    <n v="253.33"/>
    <n v="266"/>
    <s v="Moore, Padilla and Butler"/>
    <s v="South"/>
    <s v="East Johnstad"/>
    <s v="Flagship"/>
  </r>
  <r>
    <s v="SALE1038"/>
    <x v="560"/>
    <x v="406"/>
    <s v="PROD53"/>
    <s v="STORE7"/>
    <n v="2"/>
    <n v="314.29000000000002"/>
    <n v="0.19"/>
    <s v="COD"/>
    <n v="509.14980000000003"/>
    <n v="509.14980000000003"/>
    <s v="Debra Liu"/>
    <x v="0"/>
    <x v="0"/>
    <x v="395"/>
    <s v="Minnesota"/>
    <s v="USA"/>
    <x v="3"/>
    <x v="27"/>
    <x v="4"/>
    <s v="Bottoms"/>
    <x v="27"/>
    <n v="386.56"/>
    <n v="125"/>
    <s v="Martinez-Mullins"/>
    <s v="South"/>
    <s v="Williamsfurt"/>
    <s v="Online"/>
  </r>
  <r>
    <s v="SALE1039"/>
    <x v="296"/>
    <x v="440"/>
    <s v="PROD72"/>
    <s v="STORE14"/>
    <n v="3"/>
    <n v="336.09"/>
    <n v="0.01"/>
    <s v="PayPal"/>
    <n v="998.18730000000005"/>
    <n v="998.18729999999994"/>
    <s v="Curtis Haynes"/>
    <x v="8"/>
    <x v="1"/>
    <x v="429"/>
    <s v="Iowa"/>
    <s v="USA"/>
    <x v="0"/>
    <x v="18"/>
    <x v="0"/>
    <s v="Fitness"/>
    <x v="18"/>
    <n v="477.61"/>
    <n v="300"/>
    <s v="Mcdonald Inc"/>
    <s v="South"/>
    <s v="Christopherland"/>
    <s v="Outlet"/>
  </r>
  <r>
    <s v="SALE1040"/>
    <x v="206"/>
    <x v="93"/>
    <s v="PROD75"/>
    <s v="STORE17"/>
    <n v="3"/>
    <n v="202.07"/>
    <n v="0.23"/>
    <s v="PayPal"/>
    <n v="466.7817"/>
    <n v="466.7817"/>
    <s v="Dr. Benjamin Price"/>
    <x v="31"/>
    <x v="1"/>
    <x v="93"/>
    <s v="Alabama"/>
    <s v="USA"/>
    <x v="1"/>
    <x v="28"/>
    <x v="4"/>
    <s v="Footwear"/>
    <x v="28"/>
    <n v="158.13999999999999"/>
    <n v="82"/>
    <s v="Holloway Ltd"/>
    <s v="North"/>
    <s v="Bensonhaven"/>
    <s v="Flagship"/>
  </r>
  <r>
    <s v="SALE1041"/>
    <x v="8"/>
    <x v="441"/>
    <s v="PROD17"/>
    <s v="STORE8"/>
    <n v="2"/>
    <n v="485.25"/>
    <n v="0.28000000000000003"/>
    <s v="Credit Card"/>
    <n v="698.76"/>
    <n v="698.76"/>
    <s v="Kara Dodson"/>
    <x v="42"/>
    <x v="0"/>
    <x v="430"/>
    <s v="Vermont"/>
    <s v="USA"/>
    <x v="2"/>
    <x v="53"/>
    <x v="0"/>
    <s v="Accessories"/>
    <x v="53"/>
    <n v="144.53"/>
    <n v="367"/>
    <s v="Bean, Jones and Park"/>
    <s v="West"/>
    <s v="Thompsonborough"/>
    <s v="Online"/>
  </r>
  <r>
    <s v="SALE1042"/>
    <x v="332"/>
    <x v="120"/>
    <s v="PROD75"/>
    <s v="STORE10"/>
    <n v="4"/>
    <n v="552.38"/>
    <n v="0.1"/>
    <s v="PayPal"/>
    <n v="1988.568"/>
    <n v="1988.568"/>
    <s v="Amy Wilson"/>
    <x v="40"/>
    <x v="1"/>
    <x v="119"/>
    <s v="Indiana"/>
    <s v="USA"/>
    <x v="1"/>
    <x v="28"/>
    <x v="4"/>
    <s v="Footwear"/>
    <x v="28"/>
    <n v="158.13999999999999"/>
    <n v="82"/>
    <s v="Hill, Wagner and Ballard"/>
    <s v="East"/>
    <s v="East Davidville"/>
    <s v="Online"/>
  </r>
  <r>
    <s v="SALE1043"/>
    <x v="378"/>
    <x v="183"/>
    <s v="PROD58"/>
    <s v="STORE17"/>
    <n v="4"/>
    <n v="377.26"/>
    <n v="0.22"/>
    <s v="COD"/>
    <n v="1177.0512000000001"/>
    <n v="1177.0511999999999"/>
    <s v="Erica Carney"/>
    <x v="17"/>
    <x v="1"/>
    <x v="182"/>
    <s v="North Dakota"/>
    <s v="USA"/>
    <x v="1"/>
    <x v="87"/>
    <x v="4"/>
    <s v="Accessories"/>
    <x v="87"/>
    <n v="113.83"/>
    <n v="485"/>
    <s v="Holloway Ltd"/>
    <s v="North"/>
    <s v="Bensonhaven"/>
    <s v="Flagship"/>
  </r>
  <r>
    <s v="SALE1044"/>
    <x v="57"/>
    <x v="286"/>
    <s v="PROD47"/>
    <s v="STORE19"/>
    <n v="4"/>
    <n v="189.07"/>
    <n v="0.1"/>
    <s v="COD"/>
    <n v="680.65200000000004"/>
    <n v="680.65199999999993"/>
    <s v="Sharon Brown"/>
    <x v="13"/>
    <x v="1"/>
    <x v="30"/>
    <s v="Michigan"/>
    <s v="USA"/>
    <x v="0"/>
    <x v="44"/>
    <x v="2"/>
    <s v="Makeup"/>
    <x v="44"/>
    <n v="254.04"/>
    <n v="431"/>
    <s v="Mann-Austin"/>
    <s v="East"/>
    <s v="Vasquezborough"/>
    <s v="Online"/>
  </r>
  <r>
    <s v="SALE1045"/>
    <x v="561"/>
    <x v="148"/>
    <s v="PROD30"/>
    <s v="STORE4"/>
    <n v="3"/>
    <n v="272.27"/>
    <n v="0.01"/>
    <s v="Credit Card"/>
    <n v="808.64189999999996"/>
    <n v="808.64189999999996"/>
    <s v="Philip Pennington"/>
    <x v="24"/>
    <x v="1"/>
    <x v="147"/>
    <s v="Oregon"/>
    <s v="USA"/>
    <x v="1"/>
    <x v="37"/>
    <x v="3"/>
    <s v="Kitchen"/>
    <x v="37"/>
    <n v="19.52"/>
    <n v="57"/>
    <s v="Alexander Group"/>
    <s v="South"/>
    <s v="Port Sharon"/>
    <s v="Online"/>
  </r>
  <r>
    <s v="SALE1046"/>
    <x v="330"/>
    <x v="105"/>
    <s v="PROD92"/>
    <s v="STORE11"/>
    <n v="1"/>
    <n v="209.39"/>
    <n v="0.28000000000000003"/>
    <s v="PayPal"/>
    <n v="150.76079999999999"/>
    <n v="150.76079999999999"/>
    <s v="Matthew Payne"/>
    <x v="18"/>
    <x v="0"/>
    <x v="105"/>
    <s v="Wyoming"/>
    <s v="USA"/>
    <x v="0"/>
    <x v="80"/>
    <x v="3"/>
    <s v="Appliances"/>
    <x v="80"/>
    <n v="447.43"/>
    <n v="191"/>
    <s v="Aguirre-Keller"/>
    <s v="South"/>
    <s v="Lake Michael"/>
    <s v="Online"/>
  </r>
  <r>
    <s v="SALE1047"/>
    <x v="519"/>
    <x v="286"/>
    <s v="PROD80"/>
    <s v="STORE9"/>
    <n v="1"/>
    <n v="813.87"/>
    <n v="0.23"/>
    <s v="Credit Card"/>
    <n v="626.67989999999998"/>
    <n v="626.67989999999998"/>
    <s v="Sharon Brown"/>
    <x v="13"/>
    <x v="1"/>
    <x v="30"/>
    <s v="Michigan"/>
    <s v="USA"/>
    <x v="0"/>
    <x v="61"/>
    <x v="3"/>
    <s v="Kitchen"/>
    <x v="61"/>
    <n v="143.43"/>
    <n v="58"/>
    <s v="Moore, Padilla and Butler"/>
    <s v="South"/>
    <s v="East Johnstad"/>
    <s v="Flagship"/>
  </r>
  <r>
    <s v="SALE1048"/>
    <x v="454"/>
    <x v="99"/>
    <s v="PROD28"/>
    <s v="STORE0"/>
    <n v="1"/>
    <n v="143.69999999999999"/>
    <n v="0.19"/>
    <s v="PayPal"/>
    <n v="116.39700000000001"/>
    <n v="116.39699999999999"/>
    <s v="Christopher David"/>
    <x v="22"/>
    <x v="0"/>
    <x v="99"/>
    <s v="Massachusetts"/>
    <s v="USA"/>
    <x v="2"/>
    <x v="77"/>
    <x v="0"/>
    <s v="Accessories"/>
    <x v="77"/>
    <n v="38.76"/>
    <n v="137"/>
    <s v="Rivera-Warner"/>
    <s v="East"/>
    <s v="Washingtonfurt"/>
    <s v="Flagship"/>
  </r>
  <r>
    <s v="SALE1049"/>
    <x v="562"/>
    <x v="44"/>
    <s v="PROD46"/>
    <s v="STORE1"/>
    <n v="4"/>
    <n v="837.34"/>
    <n v="0.05"/>
    <s v="PayPal"/>
    <n v="3181.8919999999998"/>
    <n v="3181.8920000000003"/>
    <s v="Manuel Fisher"/>
    <x v="10"/>
    <x v="1"/>
    <x v="44"/>
    <s v="New Hampshire"/>
    <s v="USA"/>
    <x v="0"/>
    <x v="54"/>
    <x v="4"/>
    <s v="Outerwear"/>
    <x v="54"/>
    <n v="167.34"/>
    <n v="296"/>
    <s v="Martinez, Adkins and Johnson"/>
    <s v="North"/>
    <s v="Danielmouth"/>
    <s v="Flagship"/>
  </r>
  <r>
    <s v="SALE1050"/>
    <x v="35"/>
    <x v="263"/>
    <s v="PROD15"/>
    <s v="STORE19"/>
    <n v="1"/>
    <n v="151.66"/>
    <n v="0.16"/>
    <s v="COD"/>
    <n v="127.3944"/>
    <n v="127.39439999999999"/>
    <s v="Jacob Hopkins"/>
    <x v="40"/>
    <x v="1"/>
    <x v="261"/>
    <s v="Pennsylvania"/>
    <s v="USA"/>
    <x v="1"/>
    <x v="5"/>
    <x v="1"/>
    <s v="Appliances"/>
    <x v="5"/>
    <n v="465.34"/>
    <n v="301"/>
    <s v="Mann-Austin"/>
    <s v="East"/>
    <s v="Vasquezborough"/>
    <s v="Online"/>
  </r>
  <r>
    <s v="SALE1051"/>
    <x v="554"/>
    <x v="148"/>
    <s v="PROD44"/>
    <s v="STORE8"/>
    <n v="3"/>
    <n v="961.4"/>
    <n v="0.02"/>
    <s v="PayPal"/>
    <n v="2826.5160000000001"/>
    <n v="2826.5159999999996"/>
    <s v="Philip Pennington"/>
    <x v="24"/>
    <x v="1"/>
    <x v="147"/>
    <s v="Oregon"/>
    <s v="USA"/>
    <x v="1"/>
    <x v="38"/>
    <x v="0"/>
    <s v="Fitness"/>
    <x v="38"/>
    <n v="167.12"/>
    <n v="316"/>
    <s v="Bean, Jones and Park"/>
    <s v="West"/>
    <s v="Thompsonborough"/>
    <s v="Online"/>
  </r>
  <r>
    <s v="SALE1052"/>
    <x v="112"/>
    <x v="260"/>
    <s v="PROD74"/>
    <s v="STORE18"/>
    <n v="4"/>
    <n v="475.98"/>
    <n v="0.19"/>
    <s v="PayPal"/>
    <n v="1542.1751999999999"/>
    <n v="1542.1752000000001"/>
    <s v="James Holloway Jr."/>
    <x v="9"/>
    <x v="0"/>
    <x v="258"/>
    <s v="Indiana"/>
    <s v="USA"/>
    <x v="2"/>
    <x v="1"/>
    <x v="1"/>
    <s v="Audio"/>
    <x v="1"/>
    <n v="403.71"/>
    <n v="159"/>
    <s v="Guerrero-Schmitt"/>
    <s v="East"/>
    <s v="East Stevechester"/>
    <s v="Flagship"/>
  </r>
  <r>
    <s v="SALE1053"/>
    <x v="327"/>
    <x v="386"/>
    <s v="PROD38"/>
    <s v="STORE15"/>
    <n v="4"/>
    <n v="132.88999999999999"/>
    <n v="0.12"/>
    <s v="Credit Card"/>
    <n v="467.77280000000002"/>
    <n v="467.77279999999996"/>
    <s v="Shelley Ponce"/>
    <x v="25"/>
    <x v="0"/>
    <x v="377"/>
    <s v="Rhode Island"/>
    <s v="USA"/>
    <x v="0"/>
    <x v="48"/>
    <x v="0"/>
    <s v="Outdoor"/>
    <x v="48"/>
    <n v="135.61000000000001"/>
    <n v="394"/>
    <s v="Shelton PLC"/>
    <s v="North"/>
    <s v="East Jenniferstad"/>
    <s v="Flagship"/>
  </r>
  <r>
    <s v="SALE1054"/>
    <x v="6"/>
    <x v="168"/>
    <s v="PROD35"/>
    <s v="STORE12"/>
    <n v="3"/>
    <n v="471.31"/>
    <n v="0"/>
    <s v="PayPal"/>
    <n v="1413.93"/>
    <n v="1413.93"/>
    <s v="Melinda Rivera"/>
    <x v="34"/>
    <x v="1"/>
    <x v="167"/>
    <s v="New Hampshire"/>
    <s v="USA"/>
    <x v="1"/>
    <x v="68"/>
    <x v="3"/>
    <s v="Lighting"/>
    <x v="68"/>
    <n v="382.22"/>
    <n v="329"/>
    <s v="Thomas, Bridges and Harris"/>
    <s v="North"/>
    <s v="Sabrinatown"/>
    <s v="Online"/>
  </r>
  <r>
    <s v="SALE1055"/>
    <x v="522"/>
    <x v="9"/>
    <s v="PROD76"/>
    <s v="STORE14"/>
    <n v="2"/>
    <n v="720.32"/>
    <n v="0.26"/>
    <s v="Credit Card"/>
    <n v="1066.0735999999999"/>
    <n v="1066.0736000000002"/>
    <s v="David Pierce"/>
    <x v="9"/>
    <x v="1"/>
    <x v="9"/>
    <s v="Washington"/>
    <s v="USA"/>
    <x v="1"/>
    <x v="3"/>
    <x v="1"/>
    <s v="Computer"/>
    <x v="3"/>
    <n v="392.89"/>
    <n v="320"/>
    <s v="Mcdonald Inc"/>
    <s v="South"/>
    <s v="Christopherland"/>
    <s v="Outlet"/>
  </r>
  <r>
    <s v="SALE1056"/>
    <x v="251"/>
    <x v="178"/>
    <s v="PROD66"/>
    <s v="STORE18"/>
    <n v="4"/>
    <n v="99.92"/>
    <n v="0.11"/>
    <s v="COD"/>
    <n v="355.71519999999998"/>
    <n v="355.71519999999998"/>
    <s v="Rhonda Morales"/>
    <x v="35"/>
    <x v="1"/>
    <x v="177"/>
    <s v="California"/>
    <s v="USA"/>
    <x v="0"/>
    <x v="73"/>
    <x v="2"/>
    <s v="Haircare"/>
    <x v="73"/>
    <n v="340.39"/>
    <n v="177"/>
    <s v="Guerrero-Schmitt"/>
    <s v="East"/>
    <s v="East Stevechester"/>
    <s v="Flagship"/>
  </r>
  <r>
    <s v="SALE1057"/>
    <x v="498"/>
    <x v="101"/>
    <s v="PROD10"/>
    <s v="STORE3"/>
    <n v="3"/>
    <n v="900.63"/>
    <n v="0.11"/>
    <s v="COD"/>
    <n v="2404.6821"/>
    <n v="2404.6821"/>
    <s v="Amber Mcclain"/>
    <x v="3"/>
    <x v="0"/>
    <x v="101"/>
    <s v="Florida"/>
    <s v="USA"/>
    <x v="2"/>
    <x v="31"/>
    <x v="3"/>
    <s v="Kitchen"/>
    <x v="31"/>
    <n v="298.86"/>
    <n v="308"/>
    <s v="Johnson-Wright"/>
    <s v="North"/>
    <s v="Hoodberg"/>
    <s v="Outlet"/>
  </r>
  <r>
    <s v="SALE1058"/>
    <x v="434"/>
    <x v="173"/>
    <s v="PROD46"/>
    <s v="STORE8"/>
    <n v="1"/>
    <n v="681.72"/>
    <n v="0.11"/>
    <s v="PayPal"/>
    <n v="606.73080000000004"/>
    <n v="606.73080000000004"/>
    <s v="Kelli Smith"/>
    <x v="22"/>
    <x v="1"/>
    <x v="172"/>
    <s v="Oregon"/>
    <s v="USA"/>
    <x v="3"/>
    <x v="54"/>
    <x v="4"/>
    <s v="Outerwear"/>
    <x v="54"/>
    <n v="167.34"/>
    <n v="296"/>
    <s v="Bean, Jones and Park"/>
    <s v="West"/>
    <s v="Thompsonborough"/>
    <s v="Online"/>
  </r>
  <r>
    <s v="SALE1059"/>
    <x v="383"/>
    <x v="442"/>
    <s v="PROD78"/>
    <s v="STORE13"/>
    <n v="2"/>
    <n v="838.22"/>
    <n v="0.3"/>
    <s v="Credit Card"/>
    <n v="1173.508"/>
    <n v="1173.508"/>
    <s v="Ms. Maria Leach"/>
    <x v="41"/>
    <x v="0"/>
    <x v="431"/>
    <s v="Pennsylvania"/>
    <s v="USA"/>
    <x v="1"/>
    <x v="36"/>
    <x v="3"/>
    <s v="Decor"/>
    <x v="36"/>
    <n v="325.26"/>
    <n v="400"/>
    <s v="Gardner, Humphrey and Contreras"/>
    <s v="East"/>
    <s v="Johnsonville"/>
    <s v="Flagship"/>
  </r>
  <r>
    <s v="SALE1060"/>
    <x v="343"/>
    <x v="437"/>
    <s v="PROD87"/>
    <s v="STORE12"/>
    <n v="2"/>
    <n v="816.22"/>
    <n v="0.27"/>
    <s v="Credit Card"/>
    <n v="1191.6812"/>
    <n v="1191.6812"/>
    <s v="Ashley Ferguson"/>
    <x v="28"/>
    <x v="0"/>
    <x v="426"/>
    <s v="Pennsylvania"/>
    <s v="USA"/>
    <x v="0"/>
    <x v="72"/>
    <x v="3"/>
    <s v="Lighting"/>
    <x v="72"/>
    <n v="371.38"/>
    <n v="220"/>
    <s v="Thomas, Bridges and Harris"/>
    <s v="North"/>
    <s v="Sabrinatown"/>
    <s v="Online"/>
  </r>
  <r>
    <s v="SALE1061"/>
    <x v="110"/>
    <x v="386"/>
    <s v="PROD61"/>
    <s v="STORE7"/>
    <n v="2"/>
    <n v="654.12"/>
    <n v="0.27"/>
    <s v="PayPal"/>
    <n v="955.01520000000005"/>
    <n v="955.01520000000005"/>
    <s v="Shelley Ponce"/>
    <x v="25"/>
    <x v="0"/>
    <x v="377"/>
    <s v="Rhode Island"/>
    <s v="USA"/>
    <x v="0"/>
    <x v="86"/>
    <x v="0"/>
    <s v="Equipment"/>
    <x v="86"/>
    <n v="103.45"/>
    <n v="465"/>
    <s v="Martinez-Mullins"/>
    <s v="South"/>
    <s v="Williamsfurt"/>
    <s v="Online"/>
  </r>
  <r>
    <s v="SALE1062"/>
    <x v="562"/>
    <x v="102"/>
    <s v="PROD73"/>
    <s v="STORE13"/>
    <n v="4"/>
    <n v="528.22"/>
    <n v="0.2"/>
    <s v="PayPal"/>
    <n v="1690.3040000000001"/>
    <n v="1690.3040000000001"/>
    <s v="Lance Baker"/>
    <x v="21"/>
    <x v="1"/>
    <x v="102"/>
    <s v="Florida"/>
    <s v="USA"/>
    <x v="0"/>
    <x v="78"/>
    <x v="0"/>
    <s v="Team Sports"/>
    <x v="78"/>
    <n v="107.06"/>
    <n v="359"/>
    <s v="Gardner, Humphrey and Contreras"/>
    <s v="East"/>
    <s v="Johnsonville"/>
    <s v="Flagship"/>
  </r>
  <r>
    <s v="SALE1063"/>
    <x v="563"/>
    <x v="70"/>
    <s v="PROD34"/>
    <s v="STORE7"/>
    <n v="4"/>
    <n v="36.72"/>
    <n v="7.0000000000000007E-2"/>
    <s v="COD"/>
    <n v="136.5984"/>
    <n v="136.5984"/>
    <s v="Lisa Young"/>
    <x v="14"/>
    <x v="0"/>
    <x v="70"/>
    <s v="Georgia"/>
    <s v="USA"/>
    <x v="1"/>
    <x v="13"/>
    <x v="1"/>
    <s v="Computer"/>
    <x v="13"/>
    <n v="419.28"/>
    <n v="86"/>
    <s v="Martinez-Mullins"/>
    <s v="South"/>
    <s v="Williamsfurt"/>
    <s v="Online"/>
  </r>
  <r>
    <s v="SALE1064"/>
    <x v="81"/>
    <x v="260"/>
    <s v="PROD78"/>
    <s v="STORE19"/>
    <n v="2"/>
    <n v="705.97"/>
    <n v="0.1"/>
    <s v="PayPal"/>
    <n v="1270.7460000000001"/>
    <n v="1270.7460000000001"/>
    <s v="James Holloway Jr."/>
    <x v="9"/>
    <x v="0"/>
    <x v="258"/>
    <s v="Indiana"/>
    <s v="USA"/>
    <x v="2"/>
    <x v="36"/>
    <x v="3"/>
    <s v="Decor"/>
    <x v="36"/>
    <n v="325.26"/>
    <n v="400"/>
    <s v="Mann-Austin"/>
    <s v="East"/>
    <s v="Vasquezborough"/>
    <s v="Online"/>
  </r>
  <r>
    <s v="SALE1065"/>
    <x v="324"/>
    <x v="193"/>
    <s v="PROD40"/>
    <s v="STORE1"/>
    <n v="2"/>
    <n v="994.29"/>
    <n v="0.01"/>
    <s v="PayPal"/>
    <n v="1968.6941999999999"/>
    <n v="1968.6941999999999"/>
    <s v="Jonathan Steele"/>
    <x v="38"/>
    <x v="1"/>
    <x v="192"/>
    <s v="Oregon"/>
    <s v="USA"/>
    <x v="2"/>
    <x v="43"/>
    <x v="1"/>
    <s v="Audio"/>
    <x v="43"/>
    <n v="38.520000000000003"/>
    <n v="378"/>
    <s v="Martinez, Adkins and Johnson"/>
    <s v="North"/>
    <s v="Danielmouth"/>
    <s v="Flagship"/>
  </r>
  <r>
    <s v="SALE1066"/>
    <x v="418"/>
    <x v="436"/>
    <s v="PROD92"/>
    <s v="STORE18"/>
    <n v="1"/>
    <n v="909.04"/>
    <n v="0.11"/>
    <s v="Credit Card"/>
    <n v="809.04560000000004"/>
    <n v="809.04559999999992"/>
    <s v="Holly Robinson"/>
    <x v="9"/>
    <x v="1"/>
    <x v="425"/>
    <s v="Washington"/>
    <s v="USA"/>
    <x v="1"/>
    <x v="80"/>
    <x v="3"/>
    <s v="Appliances"/>
    <x v="80"/>
    <n v="447.43"/>
    <n v="191"/>
    <s v="Guerrero-Schmitt"/>
    <s v="East"/>
    <s v="East Stevechester"/>
    <s v="Flagship"/>
  </r>
  <r>
    <s v="SALE1067"/>
    <x v="427"/>
    <x v="116"/>
    <s v="PROD34"/>
    <s v="STORE11"/>
    <n v="1"/>
    <n v="164.73"/>
    <n v="0.12"/>
    <s v="PayPal"/>
    <n v="144.9624"/>
    <n v="144.9624"/>
    <s v="Heather Valenzuela"/>
    <x v="45"/>
    <x v="0"/>
    <x v="115"/>
    <s v="Alaska"/>
    <s v="USA"/>
    <x v="3"/>
    <x v="13"/>
    <x v="1"/>
    <s v="Computer"/>
    <x v="13"/>
    <n v="419.28"/>
    <n v="86"/>
    <s v="Aguirre-Keller"/>
    <s v="South"/>
    <s v="Lake Michael"/>
    <s v="Online"/>
  </r>
  <r>
    <s v="SALE1068"/>
    <x v="527"/>
    <x v="336"/>
    <s v="PROD37"/>
    <s v="STORE7"/>
    <n v="2"/>
    <n v="606.35"/>
    <n v="0.16"/>
    <s v="COD"/>
    <n v="1018.668"/>
    <n v="1018.668"/>
    <s v="James Bean"/>
    <x v="21"/>
    <x v="0"/>
    <x v="330"/>
    <s v="New Mexico"/>
    <s v="USA"/>
    <x v="3"/>
    <x v="92"/>
    <x v="4"/>
    <s v="Footwear"/>
    <x v="92"/>
    <n v="353.47"/>
    <n v="214"/>
    <s v="Martinez-Mullins"/>
    <s v="South"/>
    <s v="Williamsfurt"/>
    <s v="Online"/>
  </r>
  <r>
    <s v="SALE1069"/>
    <x v="540"/>
    <x v="300"/>
    <s v="PROD98"/>
    <s v="STORE4"/>
    <n v="3"/>
    <n v="904.19"/>
    <n v="0.09"/>
    <s v="Credit Card"/>
    <n v="2468.4387000000002"/>
    <n v="2468.4387000000002"/>
    <s v="Joseph Jones"/>
    <x v="10"/>
    <x v="0"/>
    <x v="296"/>
    <s v="Illinois"/>
    <s v="USA"/>
    <x v="3"/>
    <x v="24"/>
    <x v="1"/>
    <s v="Audio"/>
    <x v="24"/>
    <n v="431.67"/>
    <n v="73"/>
    <s v="Alexander Group"/>
    <s v="South"/>
    <s v="Port Sharon"/>
    <s v="Online"/>
  </r>
  <r>
    <s v="SALE1070"/>
    <x v="311"/>
    <x v="383"/>
    <s v="PROD50"/>
    <s v="STORE2"/>
    <n v="4"/>
    <n v="694.61"/>
    <n v="0.18"/>
    <s v="COD"/>
    <n v="2278.3208"/>
    <n v="2278.3208"/>
    <s v="Michael Davies"/>
    <x v="18"/>
    <x v="1"/>
    <x v="374"/>
    <s v="Oregon"/>
    <s v="USA"/>
    <x v="0"/>
    <x v="57"/>
    <x v="0"/>
    <s v="Fitness"/>
    <x v="57"/>
    <n v="190.29"/>
    <n v="260"/>
    <s v="Black-Horn"/>
    <s v="South"/>
    <s v="North Nancyview"/>
    <s v="Outlet"/>
  </r>
  <r>
    <s v="SALE1071"/>
    <x v="34"/>
    <x v="219"/>
    <s v="PROD89"/>
    <s v="STORE2"/>
    <n v="4"/>
    <n v="753.83"/>
    <n v="0.24"/>
    <s v="Credit Card"/>
    <n v="2291.6432"/>
    <n v="2291.6432000000004"/>
    <s v="Elizabeth Stanley"/>
    <x v="28"/>
    <x v="1"/>
    <x v="218"/>
    <s v="Utah"/>
    <s v="USA"/>
    <x v="1"/>
    <x v="41"/>
    <x v="2"/>
    <s v="Makeup"/>
    <x v="41"/>
    <n v="183.04"/>
    <n v="457"/>
    <s v="Black-Horn"/>
    <s v="South"/>
    <s v="North Nancyview"/>
    <s v="Outlet"/>
  </r>
  <r>
    <s v="SALE1072"/>
    <x v="507"/>
    <x v="303"/>
    <s v="PROD21"/>
    <s v="STORE8"/>
    <n v="1"/>
    <n v="66.22"/>
    <n v="0.02"/>
    <s v="Credit Card"/>
    <n v="64.895600000000002"/>
    <n v="64.895600000000002"/>
    <s v="Andrea Jacobs"/>
    <x v="9"/>
    <x v="1"/>
    <x v="76"/>
    <s v="Minnesota"/>
    <s v="USA"/>
    <x v="1"/>
    <x v="39"/>
    <x v="3"/>
    <s v="Storage"/>
    <x v="39"/>
    <n v="123.46"/>
    <n v="76"/>
    <s v="Bean, Jones and Park"/>
    <s v="West"/>
    <s v="Thompsonborough"/>
    <s v="Online"/>
  </r>
  <r>
    <s v="SALE1073"/>
    <x v="41"/>
    <x v="119"/>
    <s v="PROD64"/>
    <s v="STORE14"/>
    <n v="2"/>
    <n v="891.8"/>
    <n v="0.28999999999999998"/>
    <s v="COD"/>
    <n v="1266.356"/>
    <n v="1266.356"/>
    <s v="Carol Lewis"/>
    <x v="43"/>
    <x v="1"/>
    <x v="118"/>
    <s v="North Carolina"/>
    <s v="USA"/>
    <x v="3"/>
    <x v="91"/>
    <x v="2"/>
    <s v="Makeup"/>
    <x v="91"/>
    <n v="299.11"/>
    <n v="118"/>
    <s v="Mcdonald Inc"/>
    <s v="South"/>
    <s v="Christopherland"/>
    <s v="Outlet"/>
  </r>
  <r>
    <s v="SALE1074"/>
    <x v="504"/>
    <x v="402"/>
    <s v="PROD75"/>
    <s v="STORE9"/>
    <n v="4"/>
    <n v="255.48"/>
    <n v="0.03"/>
    <s v="COD"/>
    <n v="991.26239999999996"/>
    <n v="991.26239999999996"/>
    <s v="Elizabeth Smith"/>
    <x v="25"/>
    <x v="0"/>
    <x v="392"/>
    <s v="Ohio"/>
    <s v="USA"/>
    <x v="3"/>
    <x v="28"/>
    <x v="4"/>
    <s v="Footwear"/>
    <x v="28"/>
    <n v="158.13999999999999"/>
    <n v="82"/>
    <s v="Moore, Padilla and Butler"/>
    <s v="South"/>
    <s v="East Johnstad"/>
    <s v="Flagship"/>
  </r>
  <r>
    <s v="SALE1075"/>
    <x v="31"/>
    <x v="443"/>
    <s v="PROD84"/>
    <s v="STORE17"/>
    <n v="4"/>
    <n v="604.87"/>
    <n v="0.28000000000000003"/>
    <s v="PayPal"/>
    <n v="1742.0255999999999"/>
    <n v="1742.0255999999999"/>
    <s v="Ryan Kane"/>
    <x v="21"/>
    <x v="0"/>
    <x v="432"/>
    <s v="Virginia"/>
    <s v="USA"/>
    <x v="0"/>
    <x v="94"/>
    <x v="3"/>
    <s v="Furniture"/>
    <x v="94"/>
    <n v="388.46"/>
    <n v="208"/>
    <s v="Holloway Ltd"/>
    <s v="North"/>
    <s v="Bensonhaven"/>
    <s v="Flagship"/>
  </r>
  <r>
    <s v="SALE1076"/>
    <x v="564"/>
    <x v="444"/>
    <s v="PROD33"/>
    <s v="STORE17"/>
    <n v="3"/>
    <n v="623.82000000000005"/>
    <n v="0.13"/>
    <s v="COD"/>
    <n v="1628.1702"/>
    <n v="1628.1702"/>
    <s v="Jordan Jackson Dds"/>
    <x v="26"/>
    <x v="0"/>
    <x v="433"/>
    <s v="Arizona"/>
    <s v="USA"/>
    <x v="0"/>
    <x v="9"/>
    <x v="3"/>
    <s v="Decor"/>
    <x v="9"/>
    <n v="179.77"/>
    <n v="305"/>
    <s v="Holloway Ltd"/>
    <s v="North"/>
    <s v="Bensonhaven"/>
    <s v="Flagship"/>
  </r>
  <r>
    <s v="SALE1077"/>
    <x v="416"/>
    <x v="160"/>
    <s v="PROD71"/>
    <s v="STORE16"/>
    <n v="3"/>
    <n v="575.24"/>
    <n v="0.12"/>
    <s v="COD"/>
    <n v="1518.6335999999999"/>
    <n v="1518.6336000000001"/>
    <s v="Sean Roth"/>
    <x v="16"/>
    <x v="0"/>
    <x v="159"/>
    <s v="Virginia"/>
    <s v="USA"/>
    <x v="0"/>
    <x v="51"/>
    <x v="2"/>
    <s v="Haircare"/>
    <x v="51"/>
    <n v="214.32"/>
    <n v="383"/>
    <s v="Frederick-Wright"/>
    <s v="West"/>
    <s v="New Jimmymouth"/>
    <s v="Flagship"/>
  </r>
  <r>
    <s v="SALE1078"/>
    <x v="35"/>
    <x v="445"/>
    <s v="PROD4"/>
    <s v="STORE11"/>
    <n v="1"/>
    <n v="769.4"/>
    <n v="0.16"/>
    <s v="Credit Card"/>
    <n v="646.29600000000005"/>
    <n v="646.29599999999994"/>
    <s v="Melissa Valentine"/>
    <x v="37"/>
    <x v="1"/>
    <x v="434"/>
    <s v="Missouri"/>
    <s v="USA"/>
    <x v="0"/>
    <x v="83"/>
    <x v="4"/>
    <s v="Bottoms"/>
    <x v="83"/>
    <n v="306.45999999999998"/>
    <n v="487"/>
    <s v="Aguirre-Keller"/>
    <s v="South"/>
    <s v="Lake Michael"/>
    <s v="Online"/>
  </r>
  <r>
    <s v="SALE1079"/>
    <x v="109"/>
    <x v="113"/>
    <s v="PROD4"/>
    <s v="STORE17"/>
    <n v="1"/>
    <n v="227.28"/>
    <n v="0.13"/>
    <s v="COD"/>
    <n v="197.7336"/>
    <n v="197.7336"/>
    <s v="Victor Mcintosh"/>
    <x v="17"/>
    <x v="1"/>
    <x v="112"/>
    <s v="Minnesota"/>
    <s v="USA"/>
    <x v="3"/>
    <x v="83"/>
    <x v="4"/>
    <s v="Bottoms"/>
    <x v="83"/>
    <n v="306.45999999999998"/>
    <n v="487"/>
    <s v="Holloway Ltd"/>
    <s v="North"/>
    <s v="Bensonhaven"/>
    <s v="Flagship"/>
  </r>
  <r>
    <s v="SALE1080"/>
    <x v="191"/>
    <x v="370"/>
    <s v="PROD2"/>
    <s v="STORE17"/>
    <n v="4"/>
    <n v="127.58"/>
    <n v="0.15"/>
    <s v="Credit Card"/>
    <n v="433.77199999999999"/>
    <n v="433.77199999999999"/>
    <s v="Sarah Rodgers"/>
    <x v="25"/>
    <x v="1"/>
    <x v="361"/>
    <s v="West Virginia"/>
    <s v="USA"/>
    <x v="0"/>
    <x v="95"/>
    <x v="4"/>
    <s v="Outerwear"/>
    <x v="95"/>
    <n v="254.04"/>
    <n v="352"/>
    <s v="Holloway Ltd"/>
    <s v="North"/>
    <s v="Bensonhaven"/>
    <s v="Flagship"/>
  </r>
  <r>
    <s v="SALE1081"/>
    <x v="404"/>
    <x v="306"/>
    <s v="PROD44"/>
    <s v="STORE3"/>
    <n v="1"/>
    <n v="793.21"/>
    <n v="0.09"/>
    <s v="Credit Card"/>
    <n v="721.8211"/>
    <n v="721.8211"/>
    <s v="Luke Parks"/>
    <x v="8"/>
    <x v="1"/>
    <x v="301"/>
    <s v="New Hampshire"/>
    <s v="USA"/>
    <x v="2"/>
    <x v="38"/>
    <x v="0"/>
    <s v="Fitness"/>
    <x v="38"/>
    <n v="167.12"/>
    <n v="316"/>
    <s v="Johnson-Wright"/>
    <s v="North"/>
    <s v="Hoodberg"/>
    <s v="Outlet"/>
  </r>
  <r>
    <s v="SALE1082"/>
    <x v="245"/>
    <x v="443"/>
    <s v="PROD83"/>
    <s v="STORE12"/>
    <n v="3"/>
    <n v="435.61"/>
    <n v="0.03"/>
    <s v="PayPal"/>
    <n v="1267.6251"/>
    <n v="1267.6251"/>
    <s v="Ryan Kane"/>
    <x v="21"/>
    <x v="0"/>
    <x v="432"/>
    <s v="Virginia"/>
    <s v="USA"/>
    <x v="0"/>
    <x v="50"/>
    <x v="2"/>
    <s v="Skincare"/>
    <x v="50"/>
    <n v="254.04"/>
    <n v="159"/>
    <s v="Thomas, Bridges and Harris"/>
    <s v="North"/>
    <s v="Sabrinatown"/>
    <s v="Online"/>
  </r>
  <r>
    <s v="SALE1083"/>
    <x v="429"/>
    <x v="392"/>
    <s v="PROD29"/>
    <s v="STORE16"/>
    <n v="1"/>
    <n v="850.06"/>
    <n v="0.28999999999999998"/>
    <s v="PayPal"/>
    <n v="603.54259999999999"/>
    <n v="603.54259999999999"/>
    <s v="Tammy Brennan"/>
    <x v="8"/>
    <x v="0"/>
    <x v="383"/>
    <s v="South Carolina"/>
    <s v="USA"/>
    <x v="0"/>
    <x v="35"/>
    <x v="3"/>
    <s v="Decor"/>
    <x v="35"/>
    <n v="218.48"/>
    <n v="276"/>
    <s v="Frederick-Wright"/>
    <s v="West"/>
    <s v="New Jimmymouth"/>
    <s v="Flagship"/>
  </r>
  <r>
    <s v="SALE1084"/>
    <x v="97"/>
    <x v="268"/>
    <s v="PROD16"/>
    <s v="STORE16"/>
    <n v="2"/>
    <n v="753.92"/>
    <n v="0.17"/>
    <s v="PayPal"/>
    <n v="1251.5072"/>
    <n v="1251.5072"/>
    <s v="Justin Mason Dds"/>
    <x v="27"/>
    <x v="1"/>
    <x v="266"/>
    <s v="Connecticut"/>
    <s v="USA"/>
    <x v="0"/>
    <x v="30"/>
    <x v="2"/>
    <s v="Grooming"/>
    <x v="30"/>
    <n v="337.42"/>
    <n v="256"/>
    <s v="Frederick-Wright"/>
    <s v="West"/>
    <s v="New Jimmymouth"/>
    <s v="Flagship"/>
  </r>
  <r>
    <s v="SALE1085"/>
    <x v="331"/>
    <x v="289"/>
    <s v="PROD4"/>
    <s v="STORE13"/>
    <n v="3"/>
    <n v="408.99"/>
    <n v="0.27"/>
    <s v="PayPal"/>
    <n v="895.68809999999996"/>
    <n v="895.68810000000008"/>
    <s v="Zachary Andrade"/>
    <x v="25"/>
    <x v="1"/>
    <x v="285"/>
    <s v="California"/>
    <s v="USA"/>
    <x v="1"/>
    <x v="83"/>
    <x v="4"/>
    <s v="Bottoms"/>
    <x v="83"/>
    <n v="306.45999999999998"/>
    <n v="487"/>
    <s v="Gardner, Humphrey and Contreras"/>
    <s v="East"/>
    <s v="Johnsonville"/>
    <s v="Flagship"/>
  </r>
  <r>
    <s v="SALE1086"/>
    <x v="528"/>
    <x v="380"/>
    <s v="PROD57"/>
    <s v="STORE5"/>
    <n v="3"/>
    <n v="404.5"/>
    <n v="0.22"/>
    <s v="PayPal"/>
    <n v="946.53"/>
    <n v="946.53"/>
    <s v="Donna Guerra"/>
    <x v="28"/>
    <x v="1"/>
    <x v="371"/>
    <s v="Massachusetts"/>
    <s v="USA"/>
    <x v="2"/>
    <x v="71"/>
    <x v="0"/>
    <s v="Fitness"/>
    <x v="71"/>
    <n v="30.62"/>
    <n v="138"/>
    <s v="Gray Ltd"/>
    <s v="North"/>
    <s v="New Michaelchester"/>
    <s v="Outlet"/>
  </r>
  <r>
    <s v="SALE1087"/>
    <x v="565"/>
    <x v="386"/>
    <s v="PROD39"/>
    <s v="STORE3"/>
    <n v="3"/>
    <n v="717.81"/>
    <n v="0.17"/>
    <s v="COD"/>
    <n v="1787.3469"/>
    <n v="1787.3468999999998"/>
    <s v="Shelley Ponce"/>
    <x v="25"/>
    <x v="0"/>
    <x v="377"/>
    <s v="Rhode Island"/>
    <s v="USA"/>
    <x v="0"/>
    <x v="11"/>
    <x v="1"/>
    <s v="Mobile"/>
    <x v="11"/>
    <n v="326.06"/>
    <n v="301"/>
    <s v="Johnson-Wright"/>
    <s v="North"/>
    <s v="Hoodberg"/>
    <s v="Outlet"/>
  </r>
  <r>
    <s v="SALE1088"/>
    <x v="195"/>
    <x v="243"/>
    <s v="PROD84"/>
    <s v="STORE1"/>
    <n v="3"/>
    <n v="204.77"/>
    <n v="0.14000000000000001"/>
    <s v="Credit Card"/>
    <n v="528.3066"/>
    <n v="528.3066"/>
    <s v="Tyler Garner"/>
    <x v="41"/>
    <x v="0"/>
    <x v="241"/>
    <s v="Alabama"/>
    <s v="USA"/>
    <x v="2"/>
    <x v="94"/>
    <x v="3"/>
    <s v="Furniture"/>
    <x v="94"/>
    <n v="388.46"/>
    <n v="208"/>
    <s v="Martinez, Adkins and Johnson"/>
    <s v="North"/>
    <s v="Danielmouth"/>
    <s v="Flagship"/>
  </r>
  <r>
    <s v="SALE1089"/>
    <x v="165"/>
    <x v="276"/>
    <s v="PROD48"/>
    <s v="STORE18"/>
    <n v="4"/>
    <n v="106.23"/>
    <n v="0.28000000000000003"/>
    <s v="COD"/>
    <n v="305.94240000000002"/>
    <n v="305.94240000000002"/>
    <s v="Tonya Reynolds"/>
    <x v="0"/>
    <x v="1"/>
    <x v="273"/>
    <s v="Michigan"/>
    <s v="USA"/>
    <x v="0"/>
    <x v="70"/>
    <x v="1"/>
    <s v="Accessories"/>
    <x v="70"/>
    <n v="177.98"/>
    <n v="103"/>
    <s v="Guerrero-Schmitt"/>
    <s v="East"/>
    <s v="East Stevechester"/>
    <s v="Flagship"/>
  </r>
  <r>
    <s v="SALE1090"/>
    <x v="317"/>
    <x v="88"/>
    <s v="PROD66"/>
    <s v="STORE5"/>
    <n v="2"/>
    <n v="769.48"/>
    <n v="0.11"/>
    <s v="PayPal"/>
    <n v="1369.6744000000001"/>
    <n v="1369.6744000000001"/>
    <s v="Andrew Smith"/>
    <x v="8"/>
    <x v="0"/>
    <x v="88"/>
    <s v="Wisconsin"/>
    <s v="USA"/>
    <x v="3"/>
    <x v="73"/>
    <x v="2"/>
    <s v="Haircare"/>
    <x v="73"/>
    <n v="340.39"/>
    <n v="177"/>
    <s v="Gray Ltd"/>
    <s v="North"/>
    <s v="New Michaelchester"/>
    <s v="Outlet"/>
  </r>
  <r>
    <s v="SALE1091"/>
    <x v="566"/>
    <x v="57"/>
    <s v="PROD57"/>
    <s v="STORE13"/>
    <n v="2"/>
    <n v="714.21"/>
    <n v="0.14000000000000001"/>
    <s v="Credit Card"/>
    <n v="1228.4412"/>
    <n v="1228.4412"/>
    <s v="Damon Perez"/>
    <x v="10"/>
    <x v="0"/>
    <x v="57"/>
    <s v="Ohio"/>
    <s v="USA"/>
    <x v="0"/>
    <x v="71"/>
    <x v="0"/>
    <s v="Fitness"/>
    <x v="71"/>
    <n v="30.62"/>
    <n v="138"/>
    <s v="Gardner, Humphrey and Contreras"/>
    <s v="East"/>
    <s v="Johnsonville"/>
    <s v="Flagship"/>
  </r>
  <r>
    <s v="SALE1092"/>
    <x v="372"/>
    <x v="398"/>
    <s v="PROD11"/>
    <s v="STORE15"/>
    <n v="4"/>
    <n v="632.24"/>
    <n v="0.25"/>
    <s v="PayPal"/>
    <n v="1896.72"/>
    <n v="1896.72"/>
    <s v="Daisy Johnson Dds"/>
    <x v="41"/>
    <x v="0"/>
    <x v="388"/>
    <s v="Nebraska"/>
    <s v="USA"/>
    <x v="1"/>
    <x v="75"/>
    <x v="1"/>
    <s v="Accessories"/>
    <x v="75"/>
    <n v="449.4"/>
    <n v="273"/>
    <s v="Shelton PLC"/>
    <s v="North"/>
    <s v="East Jenniferstad"/>
    <s v="Flagship"/>
  </r>
  <r>
    <s v="SALE1093"/>
    <x v="509"/>
    <x v="261"/>
    <s v="PROD78"/>
    <s v="STORE3"/>
    <n v="2"/>
    <n v="845.27"/>
    <n v="0.18"/>
    <s v="PayPal"/>
    <n v="1386.2428"/>
    <n v="1386.2428"/>
    <s v="Cynthia Morris"/>
    <x v="5"/>
    <x v="1"/>
    <x v="259"/>
    <s v="Arizona"/>
    <s v="USA"/>
    <x v="2"/>
    <x v="36"/>
    <x v="3"/>
    <s v="Decor"/>
    <x v="36"/>
    <n v="325.26"/>
    <n v="400"/>
    <s v="Johnson-Wright"/>
    <s v="North"/>
    <s v="Hoodberg"/>
    <s v="Outlet"/>
  </r>
  <r>
    <s v="SALE1094"/>
    <x v="567"/>
    <x v="388"/>
    <s v="PROD87"/>
    <s v="STORE13"/>
    <n v="1"/>
    <n v="575.94000000000005"/>
    <n v="0.17"/>
    <s v="Credit Card"/>
    <n v="478.03019999999998"/>
    <n v="478.03020000000004"/>
    <s v="Sarah Marsh"/>
    <x v="34"/>
    <x v="1"/>
    <x v="379"/>
    <s v="New York"/>
    <s v="USA"/>
    <x v="0"/>
    <x v="72"/>
    <x v="3"/>
    <s v="Lighting"/>
    <x v="72"/>
    <n v="371.38"/>
    <n v="220"/>
    <s v="Gardner, Humphrey and Contreras"/>
    <s v="East"/>
    <s v="Johnsonville"/>
    <s v="Flagship"/>
  </r>
  <r>
    <s v="SALE1095"/>
    <x v="33"/>
    <x v="243"/>
    <s v="PROD84"/>
    <s v="STORE15"/>
    <n v="1"/>
    <n v="907.97"/>
    <n v="0.26"/>
    <s v="COD"/>
    <n v="671.89779999999996"/>
    <n v="671.89779999999996"/>
    <s v="Tyler Garner"/>
    <x v="41"/>
    <x v="0"/>
    <x v="241"/>
    <s v="Alabama"/>
    <s v="USA"/>
    <x v="2"/>
    <x v="94"/>
    <x v="3"/>
    <s v="Furniture"/>
    <x v="94"/>
    <n v="388.46"/>
    <n v="208"/>
    <s v="Shelton PLC"/>
    <s v="North"/>
    <s v="East Jenniferstad"/>
    <s v="Flagship"/>
  </r>
  <r>
    <s v="SALE1096"/>
    <x v="379"/>
    <x v="176"/>
    <s v="PROD20"/>
    <s v="STORE12"/>
    <n v="1"/>
    <n v="99.35"/>
    <n v="0.08"/>
    <s v="COD"/>
    <n v="91.402000000000001"/>
    <n v="91.402000000000001"/>
    <s v="Cynthia Payne"/>
    <x v="39"/>
    <x v="1"/>
    <x v="175"/>
    <s v="Kentucky"/>
    <s v="USA"/>
    <x v="3"/>
    <x v="42"/>
    <x v="0"/>
    <s v="Accessories"/>
    <x v="42"/>
    <n v="131.51"/>
    <n v="273"/>
    <s v="Thomas, Bridges and Harris"/>
    <s v="North"/>
    <s v="Sabrinatown"/>
    <s v="Online"/>
  </r>
  <r>
    <s v="SALE1097"/>
    <x v="247"/>
    <x v="291"/>
    <s v="PROD0"/>
    <s v="STORE3"/>
    <n v="2"/>
    <n v="374.42"/>
    <n v="0.21"/>
    <s v="COD"/>
    <n v="591.58360000000005"/>
    <n v="591.58360000000005"/>
    <s v="Andrea Perez"/>
    <x v="35"/>
    <x v="1"/>
    <x v="287"/>
    <s v="New Mexico"/>
    <s v="USA"/>
    <x v="0"/>
    <x v="90"/>
    <x v="1"/>
    <s v="Computer"/>
    <x v="90"/>
    <n v="112.42"/>
    <n v="416"/>
    <s v="Johnson-Wright"/>
    <s v="North"/>
    <s v="Hoodberg"/>
    <s v="Outlet"/>
  </r>
  <r>
    <s v="SALE1098"/>
    <x v="9"/>
    <x v="230"/>
    <s v="PROD15"/>
    <s v="STORE15"/>
    <n v="3"/>
    <n v="248.43"/>
    <n v="0.24"/>
    <s v="COD"/>
    <n v="566.42039999999997"/>
    <n v="566.42039999999997"/>
    <s v="Bryan Tran"/>
    <x v="10"/>
    <x v="0"/>
    <x v="229"/>
    <s v="Georgia"/>
    <s v="USA"/>
    <x v="0"/>
    <x v="5"/>
    <x v="1"/>
    <s v="Appliances"/>
    <x v="5"/>
    <n v="465.34"/>
    <n v="301"/>
    <s v="Shelton PLC"/>
    <s v="North"/>
    <s v="East Jenniferstad"/>
    <s v="Flagship"/>
  </r>
  <r>
    <s v="SALE1099"/>
    <x v="568"/>
    <x v="228"/>
    <s v="PROD85"/>
    <s v="STORE1"/>
    <n v="1"/>
    <n v="784.46"/>
    <n v="0.14000000000000001"/>
    <s v="COD"/>
    <n v="674.63559999999995"/>
    <n v="674.63560000000007"/>
    <s v="Gregory Curtis"/>
    <x v="9"/>
    <x v="0"/>
    <x v="227"/>
    <s v="Vermont"/>
    <s v="USA"/>
    <x v="3"/>
    <x v="65"/>
    <x v="4"/>
    <s v="Accessories"/>
    <x v="65"/>
    <n v="119.57"/>
    <n v="210"/>
    <s v="Martinez, Adkins and Johnson"/>
    <s v="North"/>
    <s v="Danielmouth"/>
    <s v="Flagship"/>
  </r>
  <r>
    <s v="SALE1100"/>
    <x v="411"/>
    <x v="415"/>
    <s v="PROD52"/>
    <s v="STORE10"/>
    <n v="3"/>
    <n v="70.88"/>
    <n v="0.27"/>
    <s v="COD"/>
    <n v="155.22720000000001"/>
    <n v="155.22719999999998"/>
    <s v="Beth Allen"/>
    <x v="39"/>
    <x v="1"/>
    <x v="404"/>
    <s v="Oklahoma"/>
    <s v="USA"/>
    <x v="2"/>
    <x v="40"/>
    <x v="0"/>
    <s v="Team Sports"/>
    <x v="40"/>
    <n v="212.26"/>
    <n v="82"/>
    <s v="Hill, Wagner and Ballard"/>
    <s v="East"/>
    <s v="East Davidville"/>
    <s v="Online"/>
  </r>
  <r>
    <s v="SALE1101"/>
    <x v="159"/>
    <x v="407"/>
    <s v="PROD8"/>
    <s v="STORE1"/>
    <n v="3"/>
    <n v="324.29000000000002"/>
    <n v="0.16"/>
    <s v="COD"/>
    <n v="817.21079999999995"/>
    <n v="817.21080000000006"/>
    <s v="Ashley Griffin"/>
    <x v="43"/>
    <x v="1"/>
    <x v="396"/>
    <s v="Maryland"/>
    <s v="USA"/>
    <x v="0"/>
    <x v="67"/>
    <x v="1"/>
    <s v="Audio"/>
    <x v="67"/>
    <n v="439.07"/>
    <n v="142"/>
    <s v="Martinez, Adkins and Johnson"/>
    <s v="North"/>
    <s v="Danielmouth"/>
    <s v="Flagship"/>
  </r>
  <r>
    <s v="SALE1102"/>
    <x v="253"/>
    <x v="206"/>
    <s v="PROD15"/>
    <s v="STORE3"/>
    <n v="4"/>
    <n v="243.92"/>
    <n v="0.02"/>
    <s v="PayPal"/>
    <n v="956.16639999999995"/>
    <n v="956.16639999999995"/>
    <s v="Cristian Wright"/>
    <x v="23"/>
    <x v="0"/>
    <x v="205"/>
    <s v="California"/>
    <s v="USA"/>
    <x v="3"/>
    <x v="5"/>
    <x v="1"/>
    <s v="Appliances"/>
    <x v="5"/>
    <n v="465.34"/>
    <n v="301"/>
    <s v="Johnson-Wright"/>
    <s v="North"/>
    <s v="Hoodberg"/>
    <s v="Outlet"/>
  </r>
  <r>
    <s v="SALE1103"/>
    <x v="57"/>
    <x v="446"/>
    <s v="PROD28"/>
    <s v="STORE13"/>
    <n v="1"/>
    <n v="664.35"/>
    <n v="0"/>
    <s v="Credit Card"/>
    <n v="664.35"/>
    <n v="664.35"/>
    <s v="Joshua Bell"/>
    <x v="33"/>
    <x v="0"/>
    <x v="435"/>
    <s v="Minnesota"/>
    <s v="USA"/>
    <x v="1"/>
    <x v="77"/>
    <x v="0"/>
    <s v="Accessories"/>
    <x v="77"/>
    <n v="38.76"/>
    <n v="137"/>
    <s v="Gardner, Humphrey and Contreras"/>
    <s v="East"/>
    <s v="Johnsonville"/>
    <s v="Flagship"/>
  </r>
  <r>
    <s v="SALE1104"/>
    <x v="569"/>
    <x v="304"/>
    <s v="PROD21"/>
    <s v="STORE10"/>
    <n v="2"/>
    <n v="218.07"/>
    <n v="0.19"/>
    <s v="PayPal"/>
    <n v="353.27339999999998"/>
    <n v="353.27339999999998"/>
    <s v="Andrew Mason"/>
    <x v="38"/>
    <x v="1"/>
    <x v="299"/>
    <s v="Iowa"/>
    <s v="USA"/>
    <x v="3"/>
    <x v="39"/>
    <x v="3"/>
    <s v="Storage"/>
    <x v="39"/>
    <n v="123.46"/>
    <n v="76"/>
    <s v="Hill, Wagner and Ballard"/>
    <s v="East"/>
    <s v="East Davidville"/>
    <s v="Online"/>
  </r>
  <r>
    <s v="SALE1105"/>
    <x v="541"/>
    <x v="280"/>
    <s v="PROD15"/>
    <s v="STORE3"/>
    <n v="4"/>
    <n v="921.83"/>
    <n v="0.27"/>
    <s v="Credit Card"/>
    <n v="2691.7435999999998"/>
    <n v="2691.7435999999998"/>
    <s v="Kristine Higgins"/>
    <x v="24"/>
    <x v="1"/>
    <x v="277"/>
    <s v="South Carolina"/>
    <s v="USA"/>
    <x v="2"/>
    <x v="5"/>
    <x v="1"/>
    <s v="Appliances"/>
    <x v="5"/>
    <n v="465.34"/>
    <n v="301"/>
    <s v="Johnson-Wright"/>
    <s v="North"/>
    <s v="Hoodberg"/>
    <s v="Outlet"/>
  </r>
  <r>
    <s v="SALE1106"/>
    <x v="232"/>
    <x v="64"/>
    <s v="PROD50"/>
    <s v="STORE1"/>
    <n v="3"/>
    <n v="326.2"/>
    <n v="0.22"/>
    <s v="COD"/>
    <n v="763.30799999999999"/>
    <n v="763.30799999999999"/>
    <s v="Daniel Contreras"/>
    <x v="32"/>
    <x v="1"/>
    <x v="64"/>
    <s v="Florida"/>
    <s v="USA"/>
    <x v="1"/>
    <x v="57"/>
    <x v="0"/>
    <s v="Fitness"/>
    <x v="57"/>
    <n v="190.29"/>
    <n v="260"/>
    <s v="Martinez, Adkins and Johnson"/>
    <s v="North"/>
    <s v="Danielmouth"/>
    <s v="Flagship"/>
  </r>
  <r>
    <s v="SALE1107"/>
    <x v="437"/>
    <x v="246"/>
    <s v="PROD17"/>
    <s v="STORE19"/>
    <n v="1"/>
    <n v="244.25"/>
    <n v="0.09"/>
    <s v="PayPal"/>
    <n v="222.26750000000001"/>
    <n v="222.26750000000001"/>
    <s v="Kelly Garrett"/>
    <x v="17"/>
    <x v="1"/>
    <x v="244"/>
    <s v="Pennsylvania"/>
    <s v="USA"/>
    <x v="2"/>
    <x v="53"/>
    <x v="0"/>
    <s v="Accessories"/>
    <x v="53"/>
    <n v="144.53"/>
    <n v="367"/>
    <s v="Mann-Austin"/>
    <s v="East"/>
    <s v="Vasquezborough"/>
    <s v="Online"/>
  </r>
  <r>
    <s v="SALE1108"/>
    <x v="134"/>
    <x v="89"/>
    <s v="PROD61"/>
    <s v="STORE10"/>
    <n v="3"/>
    <n v="808.87"/>
    <n v="0.12"/>
    <s v="COD"/>
    <n v="2135.4168"/>
    <n v="2135.4168"/>
    <s v="Gregory Allen"/>
    <x v="42"/>
    <x v="1"/>
    <x v="89"/>
    <s v="Vermont"/>
    <s v="USA"/>
    <x v="1"/>
    <x v="86"/>
    <x v="0"/>
    <s v="Equipment"/>
    <x v="86"/>
    <n v="103.45"/>
    <n v="465"/>
    <s v="Hill, Wagner and Ballard"/>
    <s v="East"/>
    <s v="East Davidville"/>
    <s v="Online"/>
  </r>
  <r>
    <s v="SALE1109"/>
    <x v="570"/>
    <x v="94"/>
    <s v="PROD31"/>
    <s v="STORE2"/>
    <n v="3"/>
    <n v="826.15"/>
    <n v="0"/>
    <s v="PayPal"/>
    <n v="2478.4499999999998"/>
    <n v="2478.4499999999998"/>
    <s v="Jasmine Snyder"/>
    <x v="28"/>
    <x v="1"/>
    <x v="94"/>
    <s v="Connecticut"/>
    <s v="USA"/>
    <x v="2"/>
    <x v="45"/>
    <x v="0"/>
    <s v="Team Sports"/>
    <x v="45"/>
    <n v="204.39"/>
    <n v="281"/>
    <s v="Black-Horn"/>
    <s v="South"/>
    <s v="North Nancyview"/>
    <s v="Outlet"/>
  </r>
  <r>
    <s v="SALE1110"/>
    <x v="413"/>
    <x v="8"/>
    <s v="PROD24"/>
    <s v="STORE19"/>
    <n v="3"/>
    <n v="631.20000000000005"/>
    <n v="0.24"/>
    <s v="Credit Card"/>
    <n v="1439.136"/>
    <n v="1439.1360000000002"/>
    <s v="Dr. Suzanne Bullock"/>
    <x v="8"/>
    <x v="1"/>
    <x v="8"/>
    <s v="Alabama"/>
    <s v="USA"/>
    <x v="1"/>
    <x v="10"/>
    <x v="0"/>
    <s v="Outdoor"/>
    <x v="10"/>
    <n v="166.06"/>
    <n v="340"/>
    <s v="Mann-Austin"/>
    <s v="East"/>
    <s v="Vasquezborough"/>
    <s v="Online"/>
  </r>
  <r>
    <s v="SALE1111"/>
    <x v="229"/>
    <x v="387"/>
    <s v="PROD58"/>
    <s v="STORE10"/>
    <n v="1"/>
    <n v="937.01"/>
    <n v="7.0000000000000007E-2"/>
    <s v="Credit Card"/>
    <n v="871.41930000000002"/>
    <n v="871.41930000000002"/>
    <s v="Sarah Lane"/>
    <x v="14"/>
    <x v="0"/>
    <x v="378"/>
    <s v="Vermont"/>
    <s v="USA"/>
    <x v="2"/>
    <x v="87"/>
    <x v="4"/>
    <s v="Accessories"/>
    <x v="87"/>
    <n v="113.83"/>
    <n v="485"/>
    <s v="Hill, Wagner and Ballard"/>
    <s v="East"/>
    <s v="East Davidville"/>
    <s v="Online"/>
  </r>
  <r>
    <s v="SALE1112"/>
    <x v="229"/>
    <x v="383"/>
    <s v="PROD73"/>
    <s v="STORE5"/>
    <n v="2"/>
    <n v="644"/>
    <n v="0.04"/>
    <s v="PayPal"/>
    <n v="1236.48"/>
    <n v="1236.48"/>
    <s v="Michael Davies"/>
    <x v="18"/>
    <x v="1"/>
    <x v="374"/>
    <s v="Oregon"/>
    <s v="USA"/>
    <x v="0"/>
    <x v="78"/>
    <x v="0"/>
    <s v="Team Sports"/>
    <x v="78"/>
    <n v="107.06"/>
    <n v="359"/>
    <s v="Gray Ltd"/>
    <s v="North"/>
    <s v="New Michaelchester"/>
    <s v="Outlet"/>
  </r>
  <r>
    <s v="SALE1113"/>
    <x v="571"/>
    <x v="18"/>
    <s v="PROD91"/>
    <s v="STORE5"/>
    <n v="3"/>
    <n v="629.58000000000004"/>
    <n v="0.05"/>
    <s v="Credit Card"/>
    <n v="1794.3030000000001"/>
    <n v="1794.3030000000003"/>
    <s v="David Patterson"/>
    <x v="16"/>
    <x v="1"/>
    <x v="18"/>
    <s v="Nevada"/>
    <s v="USA"/>
    <x v="0"/>
    <x v="52"/>
    <x v="4"/>
    <s v="Footwear"/>
    <x v="52"/>
    <n v="438.25"/>
    <n v="496"/>
    <s v="Gray Ltd"/>
    <s v="North"/>
    <s v="New Michaelchester"/>
    <s v="Outlet"/>
  </r>
  <r>
    <s v="SALE1114"/>
    <x v="572"/>
    <x v="220"/>
    <s v="PROD87"/>
    <s v="STORE2"/>
    <n v="2"/>
    <n v="121.52"/>
    <n v="0.18"/>
    <s v="COD"/>
    <n v="199.2928"/>
    <n v="199.2928"/>
    <s v="Cynthia Parrish"/>
    <x v="5"/>
    <x v="0"/>
    <x v="219"/>
    <s v="Minnesota"/>
    <s v="USA"/>
    <x v="2"/>
    <x v="72"/>
    <x v="3"/>
    <s v="Lighting"/>
    <x v="72"/>
    <n v="371.38"/>
    <n v="220"/>
    <s v="Black-Horn"/>
    <s v="South"/>
    <s v="North Nancyview"/>
    <s v="Outlet"/>
  </r>
  <r>
    <s v="SALE1115"/>
    <x v="109"/>
    <x v="123"/>
    <s v="PROD65"/>
    <s v="STORE19"/>
    <n v="2"/>
    <n v="549.83000000000004"/>
    <n v="7.0000000000000007E-2"/>
    <s v="PayPal"/>
    <n v="1022.6838"/>
    <n v="1022.6838"/>
    <s v="Terry Moses"/>
    <x v="12"/>
    <x v="1"/>
    <x v="122"/>
    <s v="Nevada"/>
    <s v="USA"/>
    <x v="1"/>
    <x v="15"/>
    <x v="0"/>
    <s v="Fitness"/>
    <x v="15"/>
    <n v="240.63"/>
    <n v="423"/>
    <s v="Mann-Austin"/>
    <s v="East"/>
    <s v="Vasquezborough"/>
    <s v="Online"/>
  </r>
  <r>
    <s v="SALE1116"/>
    <x v="188"/>
    <x v="429"/>
    <s v="PROD13"/>
    <s v="STORE8"/>
    <n v="3"/>
    <n v="278.38"/>
    <n v="0.03"/>
    <s v="Credit Card"/>
    <n v="810.08579999999995"/>
    <n v="810.08579999999995"/>
    <s v="Patty Francis"/>
    <x v="1"/>
    <x v="1"/>
    <x v="418"/>
    <s v="Pennsylvania"/>
    <s v="USA"/>
    <x v="0"/>
    <x v="26"/>
    <x v="1"/>
    <s v="Accessories"/>
    <x v="26"/>
    <n v="242.23"/>
    <n v="453"/>
    <s v="Bean, Jones and Park"/>
    <s v="West"/>
    <s v="Thompsonborough"/>
    <s v="Online"/>
  </r>
  <r>
    <s v="SALE1117"/>
    <x v="438"/>
    <x v="168"/>
    <s v="PROD96"/>
    <s v="STORE3"/>
    <n v="4"/>
    <n v="723.66"/>
    <n v="0.03"/>
    <s v="PayPal"/>
    <n v="2807.8008"/>
    <n v="2807.8008"/>
    <s v="Melinda Rivera"/>
    <x v="34"/>
    <x v="1"/>
    <x v="167"/>
    <s v="New Hampshire"/>
    <s v="USA"/>
    <x v="1"/>
    <x v="99"/>
    <x v="4"/>
    <s v="Outerwear"/>
    <x v="99"/>
    <n v="358.47"/>
    <n v="143"/>
    <s v="Johnson-Wright"/>
    <s v="North"/>
    <s v="Hoodberg"/>
    <s v="Outlet"/>
  </r>
  <r>
    <s v="SALE1118"/>
    <x v="456"/>
    <x v="297"/>
    <s v="PROD72"/>
    <s v="STORE9"/>
    <n v="1"/>
    <n v="724.74"/>
    <n v="0.15"/>
    <s v="PayPal"/>
    <n v="616.029"/>
    <n v="616.029"/>
    <s v="Michelle Carpenter"/>
    <x v="40"/>
    <x v="1"/>
    <x v="293"/>
    <s v="New Jersey"/>
    <s v="USA"/>
    <x v="0"/>
    <x v="18"/>
    <x v="0"/>
    <s v="Fitness"/>
    <x v="18"/>
    <n v="477.61"/>
    <n v="300"/>
    <s v="Moore, Padilla and Butler"/>
    <s v="South"/>
    <s v="East Johnstad"/>
    <s v="Flagship"/>
  </r>
  <r>
    <s v="SALE1119"/>
    <x v="573"/>
    <x v="264"/>
    <s v="PROD21"/>
    <s v="STORE4"/>
    <n v="2"/>
    <n v="961.84"/>
    <n v="0.25"/>
    <s v="PayPal"/>
    <n v="1442.76"/>
    <n v="1442.76"/>
    <s v="Tyler Weber"/>
    <x v="26"/>
    <x v="0"/>
    <x v="262"/>
    <s v="Illinois"/>
    <s v="USA"/>
    <x v="0"/>
    <x v="39"/>
    <x v="3"/>
    <s v="Storage"/>
    <x v="39"/>
    <n v="123.46"/>
    <n v="76"/>
    <s v="Alexander Group"/>
    <s v="South"/>
    <s v="Port Sharon"/>
    <s v="Online"/>
  </r>
  <r>
    <s v="SALE1120"/>
    <x v="2"/>
    <x v="135"/>
    <s v="PROD37"/>
    <s v="STORE16"/>
    <n v="4"/>
    <n v="21.12"/>
    <n v="0.18"/>
    <s v="COD"/>
    <n v="69.273600000000002"/>
    <n v="69.273600000000002"/>
    <s v="Bridget Allen"/>
    <x v="30"/>
    <x v="0"/>
    <x v="134"/>
    <s v="Delaware"/>
    <s v="USA"/>
    <x v="2"/>
    <x v="92"/>
    <x v="4"/>
    <s v="Footwear"/>
    <x v="92"/>
    <n v="353.47"/>
    <n v="214"/>
    <s v="Frederick-Wright"/>
    <s v="West"/>
    <s v="New Jimmymouth"/>
    <s v="Flagship"/>
  </r>
  <r>
    <s v="SALE1121"/>
    <x v="140"/>
    <x v="133"/>
    <s v="PROD0"/>
    <s v="STORE4"/>
    <n v="3"/>
    <n v="819.93"/>
    <n v="0.08"/>
    <s v="PayPal"/>
    <n v="2263.0068000000001"/>
    <n v="2263.0068000000001"/>
    <s v="Casey Simpson"/>
    <x v="26"/>
    <x v="0"/>
    <x v="132"/>
    <s v="Mississippi"/>
    <s v="USA"/>
    <x v="1"/>
    <x v="90"/>
    <x v="1"/>
    <s v="Computer"/>
    <x v="90"/>
    <n v="112.42"/>
    <n v="416"/>
    <s v="Alexander Group"/>
    <s v="South"/>
    <s v="Port Sharon"/>
    <s v="Online"/>
  </r>
  <r>
    <s v="SALE1122"/>
    <x v="176"/>
    <x v="125"/>
    <s v="PROD42"/>
    <s v="STORE0"/>
    <n v="2"/>
    <n v="700.95"/>
    <n v="0.18"/>
    <s v="Credit Card"/>
    <n v="1149.558"/>
    <n v="1149.558"/>
    <s v="Lisa Chandler"/>
    <x v="31"/>
    <x v="0"/>
    <x v="124"/>
    <s v="Montana"/>
    <s v="USA"/>
    <x v="1"/>
    <x v="63"/>
    <x v="1"/>
    <s v="Accessories"/>
    <x v="63"/>
    <n v="450.71"/>
    <n v="389"/>
    <s v="Rivera-Warner"/>
    <s v="East"/>
    <s v="Washingtonfurt"/>
    <s v="Flagship"/>
  </r>
  <r>
    <s v="SALE1123"/>
    <x v="126"/>
    <x v="206"/>
    <s v="PROD17"/>
    <s v="STORE14"/>
    <n v="2"/>
    <n v="456.38"/>
    <n v="0.12"/>
    <s v="Credit Card"/>
    <n v="803.22879999999998"/>
    <n v="803.22879999999998"/>
    <s v="Cristian Wright"/>
    <x v="23"/>
    <x v="0"/>
    <x v="205"/>
    <s v="California"/>
    <s v="USA"/>
    <x v="3"/>
    <x v="53"/>
    <x v="0"/>
    <s v="Accessories"/>
    <x v="53"/>
    <n v="144.53"/>
    <n v="367"/>
    <s v="Mcdonald Inc"/>
    <s v="South"/>
    <s v="Christopherland"/>
    <s v="Outlet"/>
  </r>
  <r>
    <s v="SALE1124"/>
    <x v="21"/>
    <x v="447"/>
    <s v="PROD76"/>
    <s v="STORE14"/>
    <n v="3"/>
    <n v="291.05"/>
    <n v="0.3"/>
    <s v="Credit Card"/>
    <n v="611.20500000000004"/>
    <n v="611.20500000000015"/>
    <s v="Natalie Johnson"/>
    <x v="41"/>
    <x v="0"/>
    <x v="436"/>
    <s v="Indiana"/>
    <s v="USA"/>
    <x v="1"/>
    <x v="3"/>
    <x v="1"/>
    <s v="Computer"/>
    <x v="3"/>
    <n v="392.89"/>
    <n v="320"/>
    <s v="Mcdonald Inc"/>
    <s v="South"/>
    <s v="Christopherland"/>
    <s v="Outlet"/>
  </r>
  <r>
    <s v="SALE1125"/>
    <x v="482"/>
    <x v="320"/>
    <s v="PROD95"/>
    <s v="STORE15"/>
    <n v="2"/>
    <n v="463.52"/>
    <n v="0.27"/>
    <s v="PayPal"/>
    <n v="676.73919999999998"/>
    <n v="676.73919999999998"/>
    <s v="Michelle Gonzalez"/>
    <x v="30"/>
    <x v="0"/>
    <x v="315"/>
    <s v="West Virginia"/>
    <s v="USA"/>
    <x v="2"/>
    <x v="98"/>
    <x v="0"/>
    <s v="Accessories"/>
    <x v="98"/>
    <n v="60.65"/>
    <n v="75"/>
    <s v="Shelton PLC"/>
    <s v="North"/>
    <s v="East Jenniferstad"/>
    <s v="Flagship"/>
  </r>
  <r>
    <s v="SALE1126"/>
    <x v="507"/>
    <x v="273"/>
    <s v="PROD0"/>
    <s v="STORE17"/>
    <n v="3"/>
    <n v="241.64"/>
    <n v="0.28999999999999998"/>
    <s v="PayPal"/>
    <n v="514.69320000000005"/>
    <n v="514.69319999999993"/>
    <s v="Tanya Lopez"/>
    <x v="11"/>
    <x v="1"/>
    <x v="270"/>
    <s v="Iowa"/>
    <s v="USA"/>
    <x v="0"/>
    <x v="90"/>
    <x v="1"/>
    <s v="Computer"/>
    <x v="90"/>
    <n v="112.42"/>
    <n v="416"/>
    <s v="Holloway Ltd"/>
    <s v="North"/>
    <s v="Bensonhaven"/>
    <s v="Flagship"/>
  </r>
  <r>
    <s v="SALE1127"/>
    <x v="310"/>
    <x v="60"/>
    <s v="PROD30"/>
    <s v="STORE10"/>
    <n v="2"/>
    <n v="47.86"/>
    <n v="0.03"/>
    <s v="PayPal"/>
    <n v="92.848399999999998"/>
    <n v="92.848399999999998"/>
    <s v="Sarah Smith"/>
    <x v="36"/>
    <x v="0"/>
    <x v="60"/>
    <s v="Nevada"/>
    <s v="USA"/>
    <x v="0"/>
    <x v="37"/>
    <x v="3"/>
    <s v="Kitchen"/>
    <x v="37"/>
    <n v="19.52"/>
    <n v="57"/>
    <s v="Hill, Wagner and Ballard"/>
    <s v="East"/>
    <s v="East Davidville"/>
    <s v="Online"/>
  </r>
  <r>
    <s v="SALE1128"/>
    <x v="574"/>
    <x v="33"/>
    <s v="PROD92"/>
    <s v="STORE3"/>
    <n v="1"/>
    <n v="805.07"/>
    <n v="0.06"/>
    <s v="COD"/>
    <n v="756.76580000000001"/>
    <n v="756.76580000000001"/>
    <s v="Evelyn Brown"/>
    <x v="27"/>
    <x v="0"/>
    <x v="33"/>
    <s v="New Mexico"/>
    <s v="USA"/>
    <x v="0"/>
    <x v="80"/>
    <x v="3"/>
    <s v="Appliances"/>
    <x v="80"/>
    <n v="447.43"/>
    <n v="191"/>
    <s v="Johnson-Wright"/>
    <s v="North"/>
    <s v="Hoodberg"/>
    <s v="Outlet"/>
  </r>
  <r>
    <s v="SALE1129"/>
    <x v="164"/>
    <x v="141"/>
    <s v="PROD34"/>
    <s v="STORE1"/>
    <n v="3"/>
    <n v="848.48"/>
    <n v="0"/>
    <s v="COD"/>
    <n v="2545.44"/>
    <n v="2545.44"/>
    <s v="James Orozco"/>
    <x v="13"/>
    <x v="1"/>
    <x v="140"/>
    <s v="Maine"/>
    <s v="USA"/>
    <x v="0"/>
    <x v="13"/>
    <x v="1"/>
    <s v="Computer"/>
    <x v="13"/>
    <n v="419.28"/>
    <n v="86"/>
    <s v="Martinez, Adkins and Johnson"/>
    <s v="North"/>
    <s v="Danielmouth"/>
    <s v="Flagship"/>
  </r>
  <r>
    <s v="SALE1130"/>
    <x v="575"/>
    <x v="85"/>
    <s v="PROD53"/>
    <s v="STORE8"/>
    <n v="2"/>
    <n v="568.95000000000005"/>
    <n v="0.22"/>
    <s v="Credit Card"/>
    <n v="887.56200000000001"/>
    <n v="887.56200000000013"/>
    <s v="Nancy Page"/>
    <x v="29"/>
    <x v="0"/>
    <x v="85"/>
    <s v="Utah"/>
    <s v="USA"/>
    <x v="3"/>
    <x v="27"/>
    <x v="4"/>
    <s v="Bottoms"/>
    <x v="27"/>
    <n v="386.56"/>
    <n v="125"/>
    <s v="Bean, Jones and Park"/>
    <s v="West"/>
    <s v="Thompsonborough"/>
    <s v="Online"/>
  </r>
  <r>
    <s v="SALE1131"/>
    <x v="267"/>
    <x v="58"/>
    <s v="PROD53"/>
    <s v="STORE11"/>
    <n v="3"/>
    <n v="269.83999999999997"/>
    <n v="0.05"/>
    <s v="PayPal"/>
    <n v="769.04399999999998"/>
    <n v="769.04399999999998"/>
    <s v="Mariah Brown"/>
    <x v="13"/>
    <x v="0"/>
    <x v="58"/>
    <s v="Tennessee"/>
    <s v="USA"/>
    <x v="2"/>
    <x v="27"/>
    <x v="4"/>
    <s v="Bottoms"/>
    <x v="27"/>
    <n v="386.56"/>
    <n v="125"/>
    <s v="Aguirre-Keller"/>
    <s v="South"/>
    <s v="Lake Michael"/>
    <s v="Online"/>
  </r>
  <r>
    <s v="SALE1132"/>
    <x v="215"/>
    <x v="430"/>
    <s v="PROD62"/>
    <s v="STORE13"/>
    <n v="4"/>
    <n v="267.36"/>
    <n v="0.27"/>
    <s v="PayPal"/>
    <n v="780.69119999999998"/>
    <n v="780.69119999999998"/>
    <s v="Stacy Collins"/>
    <x v="7"/>
    <x v="1"/>
    <x v="419"/>
    <s v="California"/>
    <s v="USA"/>
    <x v="3"/>
    <x v="85"/>
    <x v="1"/>
    <s v="Computer"/>
    <x v="85"/>
    <n v="86.42"/>
    <n v="222"/>
    <s v="Gardner, Humphrey and Contreras"/>
    <s v="East"/>
    <s v="Johnsonville"/>
    <s v="Flagship"/>
  </r>
  <r>
    <s v="SALE1133"/>
    <x v="576"/>
    <x v="284"/>
    <s v="PROD37"/>
    <s v="STORE1"/>
    <n v="1"/>
    <n v="438.41"/>
    <n v="0.09"/>
    <s v="Credit Card"/>
    <n v="398.95310000000001"/>
    <n v="398.95310000000001"/>
    <s v="Ryan Hernandez"/>
    <x v="23"/>
    <x v="0"/>
    <x v="281"/>
    <s v="Nevada"/>
    <s v="USA"/>
    <x v="3"/>
    <x v="92"/>
    <x v="4"/>
    <s v="Footwear"/>
    <x v="92"/>
    <n v="353.47"/>
    <n v="214"/>
    <s v="Martinez, Adkins and Johnson"/>
    <s v="North"/>
    <s v="Danielmouth"/>
    <s v="Flagship"/>
  </r>
  <r>
    <s v="SALE1134"/>
    <x v="577"/>
    <x v="112"/>
    <s v="PROD51"/>
    <s v="STORE18"/>
    <n v="2"/>
    <n v="86.72"/>
    <n v="0.28000000000000003"/>
    <s v="COD"/>
    <n v="124.8768"/>
    <n v="124.8768"/>
    <s v="Daniel Rivas"/>
    <x v="27"/>
    <x v="1"/>
    <x v="111"/>
    <s v="Georgia"/>
    <s v="USA"/>
    <x v="2"/>
    <x v="69"/>
    <x v="1"/>
    <s v="Accessories"/>
    <x v="69"/>
    <n v="88.49"/>
    <n v="246"/>
    <s v="Guerrero-Schmitt"/>
    <s v="East"/>
    <s v="East Stevechester"/>
    <s v="Flagship"/>
  </r>
  <r>
    <s v="SALE1135"/>
    <x v="578"/>
    <x v="353"/>
    <s v="PROD89"/>
    <s v="STORE6"/>
    <n v="4"/>
    <n v="630.21"/>
    <n v="0.14000000000000001"/>
    <s v="COD"/>
    <n v="2167.9223999999999"/>
    <n v="2167.9223999999999"/>
    <s v="Bryce Hawkins"/>
    <x v="43"/>
    <x v="0"/>
    <x v="346"/>
    <s v="Utah"/>
    <s v="USA"/>
    <x v="3"/>
    <x v="41"/>
    <x v="2"/>
    <s v="Makeup"/>
    <x v="41"/>
    <n v="183.04"/>
    <n v="457"/>
    <s v="Benson-Elliott"/>
    <s v="East"/>
    <s v="Port Josephberg"/>
    <s v="Online"/>
  </r>
  <r>
    <s v="SALE1136"/>
    <x v="509"/>
    <x v="448"/>
    <s v="PROD59"/>
    <s v="STORE6"/>
    <n v="3"/>
    <n v="180.84"/>
    <n v="0.03"/>
    <s v="PayPal"/>
    <n v="526.24440000000004"/>
    <n v="526.24440000000004"/>
    <s v="Melanie Lam"/>
    <x v="39"/>
    <x v="0"/>
    <x v="437"/>
    <s v="Kansas"/>
    <s v="USA"/>
    <x v="2"/>
    <x v="4"/>
    <x v="2"/>
    <s v="Haircare"/>
    <x v="4"/>
    <n v="17.309999999999999"/>
    <n v="399"/>
    <s v="Benson-Elliott"/>
    <s v="East"/>
    <s v="Port Josephberg"/>
    <s v="Online"/>
  </r>
  <r>
    <s v="SALE1137"/>
    <x v="522"/>
    <x v="435"/>
    <s v="PROD64"/>
    <s v="STORE16"/>
    <n v="1"/>
    <n v="453.41"/>
    <n v="0.04"/>
    <s v="COD"/>
    <n v="435.27359999999999"/>
    <n v="435.27360000000004"/>
    <s v="Caroline Collins"/>
    <x v="41"/>
    <x v="1"/>
    <x v="424"/>
    <s v="California"/>
    <s v="USA"/>
    <x v="2"/>
    <x v="91"/>
    <x v="2"/>
    <s v="Makeup"/>
    <x v="91"/>
    <n v="299.11"/>
    <n v="118"/>
    <s v="Frederick-Wright"/>
    <s v="West"/>
    <s v="New Jimmymouth"/>
    <s v="Flagship"/>
  </r>
  <r>
    <s v="SALE1138"/>
    <x v="280"/>
    <x v="385"/>
    <s v="PROD51"/>
    <s v="STORE6"/>
    <n v="1"/>
    <n v="629.09"/>
    <n v="0.02"/>
    <s v="Credit Card"/>
    <n v="616.50819999999999"/>
    <n v="616.50819999999999"/>
    <s v="Heather Collins"/>
    <x v="43"/>
    <x v="0"/>
    <x v="376"/>
    <s v="Idaho"/>
    <s v="USA"/>
    <x v="1"/>
    <x v="69"/>
    <x v="1"/>
    <s v="Accessories"/>
    <x v="69"/>
    <n v="88.49"/>
    <n v="246"/>
    <s v="Benson-Elliott"/>
    <s v="East"/>
    <s v="Port Josephberg"/>
    <s v="Online"/>
  </r>
  <r>
    <s v="SALE1139"/>
    <x v="79"/>
    <x v="128"/>
    <s v="PROD77"/>
    <s v="STORE2"/>
    <n v="2"/>
    <n v="257.45"/>
    <n v="0"/>
    <s v="COD"/>
    <n v="514.9"/>
    <n v="514.9"/>
    <s v="Paul Fox"/>
    <x v="19"/>
    <x v="1"/>
    <x v="127"/>
    <s v="Hawaii"/>
    <s v="USA"/>
    <x v="2"/>
    <x v="25"/>
    <x v="1"/>
    <s v="Appliances"/>
    <x v="25"/>
    <n v="480.9"/>
    <n v="104"/>
    <s v="Black-Horn"/>
    <s v="South"/>
    <s v="North Nancyview"/>
    <s v="Outlet"/>
  </r>
  <r>
    <s v="SALE1140"/>
    <x v="206"/>
    <x v="449"/>
    <s v="PROD34"/>
    <s v="STORE15"/>
    <n v="2"/>
    <n v="696.61"/>
    <n v="0.17"/>
    <s v="PayPal"/>
    <n v="1156.3725999999999"/>
    <n v="1156.3725999999999"/>
    <s v="Nicholas Bradshaw"/>
    <x v="16"/>
    <x v="1"/>
    <x v="438"/>
    <s v="Utah"/>
    <s v="USA"/>
    <x v="2"/>
    <x v="13"/>
    <x v="1"/>
    <s v="Computer"/>
    <x v="13"/>
    <n v="419.28"/>
    <n v="86"/>
    <s v="Shelton PLC"/>
    <s v="North"/>
    <s v="East Jenniferstad"/>
    <s v="Flagship"/>
  </r>
  <r>
    <s v="SALE1141"/>
    <x v="579"/>
    <x v="141"/>
    <s v="PROD46"/>
    <s v="STORE7"/>
    <n v="2"/>
    <n v="143.79"/>
    <n v="0.1"/>
    <s v="PayPal"/>
    <n v="258.822"/>
    <n v="258.822"/>
    <s v="James Orozco"/>
    <x v="13"/>
    <x v="1"/>
    <x v="140"/>
    <s v="Maine"/>
    <s v="USA"/>
    <x v="0"/>
    <x v="54"/>
    <x v="4"/>
    <s v="Outerwear"/>
    <x v="54"/>
    <n v="167.34"/>
    <n v="296"/>
    <s v="Martinez-Mullins"/>
    <s v="South"/>
    <s v="Williamsfurt"/>
    <s v="Online"/>
  </r>
  <r>
    <s v="SALE1142"/>
    <x v="418"/>
    <x v="272"/>
    <s v="PROD83"/>
    <s v="STORE1"/>
    <n v="3"/>
    <n v="460.93"/>
    <n v="0.19"/>
    <s v="COD"/>
    <n v="1120.0599"/>
    <n v="1120.0599"/>
    <s v="Jared Moran"/>
    <x v="4"/>
    <x v="1"/>
    <x v="149"/>
    <s v="West Virginia"/>
    <s v="USA"/>
    <x v="3"/>
    <x v="50"/>
    <x v="2"/>
    <s v="Skincare"/>
    <x v="50"/>
    <n v="254.04"/>
    <n v="159"/>
    <s v="Martinez, Adkins and Johnson"/>
    <s v="North"/>
    <s v="Danielmouth"/>
    <s v="Flagship"/>
  </r>
  <r>
    <s v="SALE1143"/>
    <x v="445"/>
    <x v="148"/>
    <s v="PROD28"/>
    <s v="STORE9"/>
    <n v="2"/>
    <n v="67.55"/>
    <n v="0.03"/>
    <s v="Credit Card"/>
    <n v="131.047"/>
    <n v="131.047"/>
    <s v="Philip Pennington"/>
    <x v="24"/>
    <x v="1"/>
    <x v="147"/>
    <s v="Oregon"/>
    <s v="USA"/>
    <x v="1"/>
    <x v="77"/>
    <x v="0"/>
    <s v="Accessories"/>
    <x v="77"/>
    <n v="38.76"/>
    <n v="137"/>
    <s v="Moore, Padilla and Butler"/>
    <s v="South"/>
    <s v="East Johnstad"/>
    <s v="Flagship"/>
  </r>
  <r>
    <s v="SALE1144"/>
    <x v="138"/>
    <x v="256"/>
    <s v="PROD49"/>
    <s v="STORE1"/>
    <n v="3"/>
    <n v="803.31"/>
    <n v="0.1"/>
    <s v="PayPal"/>
    <n v="2168.9369999999999"/>
    <n v="2168.9369999999999"/>
    <s v="Antonio Jones"/>
    <x v="36"/>
    <x v="0"/>
    <x v="254"/>
    <s v="Georgia"/>
    <s v="USA"/>
    <x v="2"/>
    <x v="2"/>
    <x v="2"/>
    <s v="Fragrance"/>
    <x v="2"/>
    <n v="43.29"/>
    <n v="267"/>
    <s v="Martinez, Adkins and Johnson"/>
    <s v="North"/>
    <s v="Danielmouth"/>
    <s v="Flagship"/>
  </r>
  <r>
    <s v="SALE1145"/>
    <x v="468"/>
    <x v="450"/>
    <s v="PROD16"/>
    <s v="STORE13"/>
    <n v="4"/>
    <n v="254.71"/>
    <n v="0.2"/>
    <s v="COD"/>
    <n v="815.072"/>
    <n v="815.072"/>
    <s v="Summer Weiss"/>
    <x v="13"/>
    <x v="0"/>
    <x v="439"/>
    <s v="New Jersey"/>
    <s v="USA"/>
    <x v="3"/>
    <x v="30"/>
    <x v="2"/>
    <s v="Grooming"/>
    <x v="30"/>
    <n v="337.42"/>
    <n v="256"/>
    <s v="Gardner, Humphrey and Contreras"/>
    <s v="East"/>
    <s v="Johnsonville"/>
    <s v="Flagship"/>
  </r>
  <r>
    <s v="SALE1146"/>
    <x v="151"/>
    <x v="370"/>
    <s v="PROD50"/>
    <s v="STORE4"/>
    <n v="4"/>
    <n v="594.89"/>
    <n v="0.3"/>
    <s v="PayPal"/>
    <n v="1665.692"/>
    <n v="1665.692"/>
    <s v="Sarah Rodgers"/>
    <x v="25"/>
    <x v="1"/>
    <x v="361"/>
    <s v="West Virginia"/>
    <s v="USA"/>
    <x v="0"/>
    <x v="57"/>
    <x v="0"/>
    <s v="Fitness"/>
    <x v="57"/>
    <n v="190.29"/>
    <n v="260"/>
    <s v="Alexander Group"/>
    <s v="South"/>
    <s v="Port Sharon"/>
    <s v="Online"/>
  </r>
  <r>
    <s v="SALE1147"/>
    <x v="58"/>
    <x v="209"/>
    <s v="PROD91"/>
    <s v="STORE0"/>
    <n v="2"/>
    <n v="844.31"/>
    <n v="7.0000000000000007E-2"/>
    <s v="PayPal"/>
    <n v="1570.4166"/>
    <n v="1570.4165999999998"/>
    <s v="Jordan Wells"/>
    <x v="34"/>
    <x v="1"/>
    <x v="208"/>
    <s v="New Jersey"/>
    <s v="USA"/>
    <x v="0"/>
    <x v="52"/>
    <x v="4"/>
    <s v="Footwear"/>
    <x v="52"/>
    <n v="438.25"/>
    <n v="496"/>
    <s v="Rivera-Warner"/>
    <s v="East"/>
    <s v="Washingtonfurt"/>
    <s v="Flagship"/>
  </r>
  <r>
    <s v="SALE1148"/>
    <x v="368"/>
    <x v="211"/>
    <s v="PROD15"/>
    <s v="STORE6"/>
    <n v="4"/>
    <n v="101.33"/>
    <n v="0"/>
    <s v="Credit Card"/>
    <n v="405.32"/>
    <n v="405.32"/>
    <s v="Morgan Bowen"/>
    <x v="26"/>
    <x v="0"/>
    <x v="210"/>
    <s v="Washington"/>
    <s v="USA"/>
    <x v="0"/>
    <x v="5"/>
    <x v="1"/>
    <s v="Appliances"/>
    <x v="5"/>
    <n v="465.34"/>
    <n v="301"/>
    <s v="Benson-Elliott"/>
    <s v="East"/>
    <s v="Port Josephberg"/>
    <s v="Online"/>
  </r>
  <r>
    <s v="SALE1149"/>
    <x v="317"/>
    <x v="87"/>
    <s v="PROD26"/>
    <s v="STORE8"/>
    <n v="3"/>
    <n v="922.56"/>
    <n v="0.18"/>
    <s v="PayPal"/>
    <n v="2269.4976000000001"/>
    <n v="2269.4975999999997"/>
    <s v="Joseph Richards"/>
    <x v="11"/>
    <x v="1"/>
    <x v="87"/>
    <s v="Alabama"/>
    <s v="USA"/>
    <x v="3"/>
    <x v="33"/>
    <x v="1"/>
    <s v="Audio"/>
    <x v="33"/>
    <n v="322.41000000000003"/>
    <n v="213"/>
    <s v="Bean, Jones and Park"/>
    <s v="West"/>
    <s v="Thompsonborough"/>
    <s v="Online"/>
  </r>
  <r>
    <s v="SALE1150"/>
    <x v="580"/>
    <x v="450"/>
    <s v="PROD38"/>
    <s v="STORE14"/>
    <n v="4"/>
    <n v="867.19"/>
    <n v="7.0000000000000007E-2"/>
    <s v="COD"/>
    <n v="3225.9468000000002"/>
    <n v="3225.9468000000002"/>
    <s v="Summer Weiss"/>
    <x v="13"/>
    <x v="0"/>
    <x v="439"/>
    <s v="New Jersey"/>
    <s v="USA"/>
    <x v="3"/>
    <x v="48"/>
    <x v="0"/>
    <s v="Outdoor"/>
    <x v="48"/>
    <n v="135.61000000000001"/>
    <n v="394"/>
    <s v="Mcdonald Inc"/>
    <s v="South"/>
    <s v="Christopherland"/>
    <s v="Outlet"/>
  </r>
  <r>
    <s v="SALE1151"/>
    <x v="146"/>
    <x v="279"/>
    <s v="PROD83"/>
    <s v="STORE17"/>
    <n v="3"/>
    <n v="816.87"/>
    <n v="0.14000000000000001"/>
    <s v="PayPal"/>
    <n v="2107.5246000000002"/>
    <n v="2107.5246000000002"/>
    <s v="Amber Jackson"/>
    <x v="31"/>
    <x v="1"/>
    <x v="276"/>
    <s v="South Dakota"/>
    <s v="USA"/>
    <x v="1"/>
    <x v="50"/>
    <x v="2"/>
    <s v="Skincare"/>
    <x v="50"/>
    <n v="254.04"/>
    <n v="159"/>
    <s v="Holloway Ltd"/>
    <s v="North"/>
    <s v="Bensonhaven"/>
    <s v="Flagship"/>
  </r>
  <r>
    <s v="SALE1152"/>
    <x v="268"/>
    <x v="451"/>
    <s v="PROD65"/>
    <s v="STORE3"/>
    <n v="3"/>
    <n v="258.06"/>
    <n v="0"/>
    <s v="PayPal"/>
    <n v="774.18"/>
    <n v="774.18000000000006"/>
    <s v="Jordan Medina"/>
    <x v="19"/>
    <x v="0"/>
    <x v="440"/>
    <s v="Florida"/>
    <s v="USA"/>
    <x v="3"/>
    <x v="15"/>
    <x v="0"/>
    <s v="Fitness"/>
    <x v="15"/>
    <n v="240.63"/>
    <n v="423"/>
    <s v="Johnson-Wright"/>
    <s v="North"/>
    <s v="Hoodberg"/>
    <s v="Outlet"/>
  </r>
  <r>
    <s v="SALE1153"/>
    <x v="544"/>
    <x v="212"/>
    <s v="PROD38"/>
    <s v="STORE14"/>
    <n v="2"/>
    <n v="574.58000000000004"/>
    <n v="0.06"/>
    <s v="Credit Card"/>
    <n v="1080.2103999999999"/>
    <n v="1080.2104000000002"/>
    <s v="Jason Mullins"/>
    <x v="34"/>
    <x v="1"/>
    <x v="211"/>
    <s v="Delaware"/>
    <s v="USA"/>
    <x v="2"/>
    <x v="48"/>
    <x v="0"/>
    <s v="Outdoor"/>
    <x v="48"/>
    <n v="135.61000000000001"/>
    <n v="394"/>
    <s v="Mcdonald Inc"/>
    <s v="South"/>
    <s v="Christopherland"/>
    <s v="Outlet"/>
  </r>
  <r>
    <s v="SALE1154"/>
    <x v="92"/>
    <x v="128"/>
    <s v="PROD83"/>
    <s v="STORE6"/>
    <n v="2"/>
    <n v="472.18"/>
    <n v="0.27"/>
    <s v="PayPal"/>
    <n v="689.38279999999997"/>
    <n v="689.38279999999997"/>
    <s v="Paul Fox"/>
    <x v="19"/>
    <x v="1"/>
    <x v="127"/>
    <s v="Hawaii"/>
    <s v="USA"/>
    <x v="2"/>
    <x v="50"/>
    <x v="2"/>
    <s v="Skincare"/>
    <x v="50"/>
    <n v="254.04"/>
    <n v="159"/>
    <s v="Benson-Elliott"/>
    <s v="East"/>
    <s v="Port Josephberg"/>
    <s v="Online"/>
  </r>
  <r>
    <s v="SALE1155"/>
    <x v="90"/>
    <x v="452"/>
    <s v="PROD41"/>
    <s v="STORE5"/>
    <n v="2"/>
    <n v="20.47"/>
    <n v="0.12"/>
    <s v="COD"/>
    <n v="36.027200000000001"/>
    <n v="36.027200000000001"/>
    <s v="Eric Davis"/>
    <x v="24"/>
    <x v="0"/>
    <x v="441"/>
    <s v="Colorado"/>
    <s v="USA"/>
    <x v="3"/>
    <x v="89"/>
    <x v="0"/>
    <s v="Fitness"/>
    <x v="89"/>
    <n v="313.26"/>
    <n v="369"/>
    <s v="Gray Ltd"/>
    <s v="North"/>
    <s v="New Michaelchester"/>
    <s v="Outlet"/>
  </r>
  <r>
    <s v="SALE1156"/>
    <x v="28"/>
    <x v="193"/>
    <s v="PROD22"/>
    <s v="STORE7"/>
    <n v="3"/>
    <n v="235.41"/>
    <n v="0.15"/>
    <s v="PayPal"/>
    <n v="600.29549999999995"/>
    <n v="600.29550000000006"/>
    <s v="Jonathan Steele"/>
    <x v="38"/>
    <x v="1"/>
    <x v="192"/>
    <s v="Oregon"/>
    <s v="USA"/>
    <x v="2"/>
    <x v="62"/>
    <x v="0"/>
    <s v="Equipment"/>
    <x v="62"/>
    <n v="484.62"/>
    <n v="432"/>
    <s v="Martinez-Mullins"/>
    <s v="South"/>
    <s v="Williamsfurt"/>
    <s v="Online"/>
  </r>
  <r>
    <s v="SALE1157"/>
    <x v="323"/>
    <x v="409"/>
    <s v="PROD78"/>
    <s v="STORE7"/>
    <n v="3"/>
    <n v="744.9"/>
    <n v="0.27"/>
    <s v="PayPal"/>
    <n v="1631.3309999999999"/>
    <n v="1631.3309999999997"/>
    <s v="Timothy Sanders"/>
    <x v="31"/>
    <x v="0"/>
    <x v="398"/>
    <s v="Florida"/>
    <s v="USA"/>
    <x v="3"/>
    <x v="36"/>
    <x v="3"/>
    <s v="Decor"/>
    <x v="36"/>
    <n v="325.26"/>
    <n v="400"/>
    <s v="Martinez-Mullins"/>
    <s v="South"/>
    <s v="Williamsfurt"/>
    <s v="Online"/>
  </r>
  <r>
    <s v="SALE1158"/>
    <x v="204"/>
    <x v="234"/>
    <s v="PROD18"/>
    <s v="STORE3"/>
    <n v="2"/>
    <n v="382.2"/>
    <n v="0.15"/>
    <s v="Credit Card"/>
    <n v="649.74"/>
    <n v="649.74"/>
    <s v="Gina Knight"/>
    <x v="26"/>
    <x v="1"/>
    <x v="232"/>
    <s v="Nevada"/>
    <s v="USA"/>
    <x v="2"/>
    <x v="97"/>
    <x v="4"/>
    <s v="Bottoms"/>
    <x v="97"/>
    <n v="254.04"/>
    <n v="343"/>
    <s v="Johnson-Wright"/>
    <s v="North"/>
    <s v="Hoodberg"/>
    <s v="Outlet"/>
  </r>
  <r>
    <s v="SALE1159"/>
    <x v="377"/>
    <x v="3"/>
    <s v="PROD90"/>
    <s v="STORE16"/>
    <n v="1"/>
    <n v="269.25"/>
    <n v="0.14000000000000001"/>
    <s v="PayPal"/>
    <n v="231.55500000000001"/>
    <n v="231.55500000000001"/>
    <s v="John Jordan"/>
    <x v="3"/>
    <x v="1"/>
    <x v="3"/>
    <s v="Tennessee"/>
    <s v="USA"/>
    <x v="1"/>
    <x v="64"/>
    <x v="1"/>
    <s v="Accessories"/>
    <x v="64"/>
    <n v="340.14"/>
    <n v="361"/>
    <s v="Frederick-Wright"/>
    <s v="West"/>
    <s v="New Jimmymouth"/>
    <s v="Flagship"/>
  </r>
  <r>
    <s v="SALE1160"/>
    <x v="581"/>
    <x v="317"/>
    <s v="PROD30"/>
    <s v="STORE11"/>
    <n v="2"/>
    <n v="723.75"/>
    <n v="0.03"/>
    <s v="PayPal"/>
    <n v="1404.075"/>
    <n v="1404.075"/>
    <s v="Brandon Mcbride"/>
    <x v="1"/>
    <x v="1"/>
    <x v="312"/>
    <s v="Alaska"/>
    <s v="USA"/>
    <x v="1"/>
    <x v="37"/>
    <x v="3"/>
    <s v="Kitchen"/>
    <x v="37"/>
    <n v="19.52"/>
    <n v="57"/>
    <s v="Aguirre-Keller"/>
    <s v="South"/>
    <s v="Lake Michael"/>
    <s v="Online"/>
  </r>
  <r>
    <s v="SALE1161"/>
    <x v="448"/>
    <x v="373"/>
    <s v="PROD19"/>
    <s v="STORE19"/>
    <n v="4"/>
    <n v="58.92"/>
    <n v="0.18"/>
    <s v="Credit Card"/>
    <n v="193.2576"/>
    <n v="193.25760000000002"/>
    <s v="Brittany Watson"/>
    <x v="30"/>
    <x v="0"/>
    <x v="364"/>
    <s v="Connecticut"/>
    <s v="USA"/>
    <x v="1"/>
    <x v="46"/>
    <x v="0"/>
    <s v="Equipment"/>
    <x v="46"/>
    <n v="21.34"/>
    <n v="65"/>
    <s v="Mann-Austin"/>
    <s v="East"/>
    <s v="Vasquezborough"/>
    <s v="Online"/>
  </r>
  <r>
    <s v="SALE1162"/>
    <x v="240"/>
    <x v="338"/>
    <s v="PROD71"/>
    <s v="STORE10"/>
    <n v="2"/>
    <n v="913.08"/>
    <n v="0.26"/>
    <s v="Credit Card"/>
    <n v="1351.3584000000001"/>
    <n v="1351.3584000000001"/>
    <s v="Kimberly Brooks"/>
    <x v="22"/>
    <x v="0"/>
    <x v="332"/>
    <s v="New Mexico"/>
    <s v="USA"/>
    <x v="2"/>
    <x v="51"/>
    <x v="2"/>
    <s v="Haircare"/>
    <x v="51"/>
    <n v="214.32"/>
    <n v="383"/>
    <s v="Hill, Wagner and Ballard"/>
    <s v="East"/>
    <s v="East Davidville"/>
    <s v="Online"/>
  </r>
  <r>
    <s v="SALE1163"/>
    <x v="501"/>
    <x v="346"/>
    <s v="PROD81"/>
    <s v="STORE1"/>
    <n v="1"/>
    <n v="791.83"/>
    <n v="0.28000000000000003"/>
    <s v="PayPal"/>
    <n v="570.11760000000004"/>
    <n v="570.11760000000004"/>
    <s v="William Jackson"/>
    <x v="3"/>
    <x v="1"/>
    <x v="340"/>
    <s v="Connecticut"/>
    <s v="USA"/>
    <x v="2"/>
    <x v="82"/>
    <x v="0"/>
    <s v="Equipment"/>
    <x v="82"/>
    <n v="285.54000000000002"/>
    <n v="358"/>
    <s v="Martinez, Adkins and Johnson"/>
    <s v="North"/>
    <s v="Danielmouth"/>
    <s v="Flagship"/>
  </r>
  <r>
    <s v="SALE1164"/>
    <x v="582"/>
    <x v="198"/>
    <s v="PROD3"/>
    <s v="STORE15"/>
    <n v="1"/>
    <n v="74.290000000000006"/>
    <n v="0.3"/>
    <s v="COD"/>
    <n v="52.003"/>
    <n v="52.003"/>
    <s v="Debra Mccullough"/>
    <x v="22"/>
    <x v="0"/>
    <x v="197"/>
    <s v="Montana"/>
    <s v="USA"/>
    <x v="1"/>
    <x v="58"/>
    <x v="4"/>
    <s v="Outerwear"/>
    <x v="58"/>
    <n v="364.67"/>
    <n v="452"/>
    <s v="Shelton PLC"/>
    <s v="North"/>
    <s v="East Jenniferstad"/>
    <s v="Flagship"/>
  </r>
  <r>
    <s v="SALE1165"/>
    <x v="378"/>
    <x v="129"/>
    <s v="PROD35"/>
    <s v="STORE0"/>
    <n v="2"/>
    <n v="961.68"/>
    <n v="0.27"/>
    <s v="PayPal"/>
    <n v="1404.0527999999999"/>
    <n v="1404.0527999999999"/>
    <s v="Brian Hammond"/>
    <x v="44"/>
    <x v="1"/>
    <x v="128"/>
    <s v="Texas"/>
    <s v="USA"/>
    <x v="0"/>
    <x v="68"/>
    <x v="3"/>
    <s v="Lighting"/>
    <x v="68"/>
    <n v="382.22"/>
    <n v="329"/>
    <s v="Rivera-Warner"/>
    <s v="East"/>
    <s v="Washingtonfurt"/>
    <s v="Flagship"/>
  </r>
  <r>
    <s v="SALE1166"/>
    <x v="578"/>
    <x v="187"/>
    <s v="PROD19"/>
    <s v="STORE14"/>
    <n v="1"/>
    <n v="90.72"/>
    <n v="0.1"/>
    <s v="PayPal"/>
    <n v="81.647999999999996"/>
    <n v="81.647999999999996"/>
    <s v="Justin Lopez"/>
    <x v="10"/>
    <x v="0"/>
    <x v="186"/>
    <s v="Texas"/>
    <s v="USA"/>
    <x v="0"/>
    <x v="46"/>
    <x v="0"/>
    <s v="Equipment"/>
    <x v="46"/>
    <n v="21.34"/>
    <n v="65"/>
    <s v="Mcdonald Inc"/>
    <s v="South"/>
    <s v="Christopherland"/>
    <s v="Outlet"/>
  </r>
  <r>
    <s v="SALE1167"/>
    <x v="50"/>
    <x v="426"/>
    <s v="PROD58"/>
    <s v="STORE7"/>
    <n v="1"/>
    <n v="458.69"/>
    <n v="0.16"/>
    <s v="PayPal"/>
    <n v="385.2996"/>
    <n v="385.2996"/>
    <s v="Dr. David Smith"/>
    <x v="15"/>
    <x v="1"/>
    <x v="415"/>
    <s v="Alaska"/>
    <s v="USA"/>
    <x v="2"/>
    <x v="87"/>
    <x v="4"/>
    <s v="Accessories"/>
    <x v="87"/>
    <n v="113.83"/>
    <n v="485"/>
    <s v="Martinez-Mullins"/>
    <s v="South"/>
    <s v="Williamsfurt"/>
    <s v="Online"/>
  </r>
  <r>
    <s v="SALE1168"/>
    <x v="360"/>
    <x v="104"/>
    <s v="PROD34"/>
    <s v="STORE7"/>
    <n v="1"/>
    <n v="168.29"/>
    <n v="0.05"/>
    <s v="PayPal"/>
    <n v="159.87549999999999"/>
    <n v="159.87549999999999"/>
    <s v="Timothy Juarez"/>
    <x v="15"/>
    <x v="1"/>
    <x v="104"/>
    <s v="South Carolina"/>
    <s v="USA"/>
    <x v="3"/>
    <x v="13"/>
    <x v="1"/>
    <s v="Computer"/>
    <x v="13"/>
    <n v="419.28"/>
    <n v="86"/>
    <s v="Martinez-Mullins"/>
    <s v="South"/>
    <s v="Williamsfurt"/>
    <s v="Online"/>
  </r>
  <r>
    <s v="SALE1169"/>
    <x v="583"/>
    <x v="225"/>
    <s v="PROD17"/>
    <s v="STORE17"/>
    <n v="1"/>
    <n v="391.77"/>
    <n v="0.1"/>
    <s v="PayPal"/>
    <n v="352.59300000000002"/>
    <n v="352.59299999999996"/>
    <s v="Rodney Huffman"/>
    <x v="42"/>
    <x v="1"/>
    <x v="224"/>
    <s v="Delaware"/>
    <s v="USA"/>
    <x v="2"/>
    <x v="53"/>
    <x v="0"/>
    <s v="Accessories"/>
    <x v="53"/>
    <n v="144.53"/>
    <n v="367"/>
    <s v="Holloway Ltd"/>
    <s v="North"/>
    <s v="Bensonhaven"/>
    <s v="Flagship"/>
  </r>
  <r>
    <s v="SALE1170"/>
    <x v="584"/>
    <x v="110"/>
    <s v="PROD12"/>
    <s v="STORE14"/>
    <n v="1"/>
    <n v="424.83"/>
    <n v="0.05"/>
    <s v="COD"/>
    <n v="403.58850000000001"/>
    <n v="403.58849999999995"/>
    <s v="Ryan Moore"/>
    <x v="14"/>
    <x v="0"/>
    <x v="109"/>
    <s v="Virginia"/>
    <s v="USA"/>
    <x v="3"/>
    <x v="21"/>
    <x v="2"/>
    <s v="Haircare"/>
    <x v="21"/>
    <n v="115.82"/>
    <n v="460"/>
    <s v="Mcdonald Inc"/>
    <s v="South"/>
    <s v="Christopherland"/>
    <s v="Outlet"/>
  </r>
  <r>
    <s v="SALE1171"/>
    <x v="238"/>
    <x v="286"/>
    <s v="PROD11"/>
    <s v="STORE3"/>
    <n v="1"/>
    <n v="499.46"/>
    <n v="0.1"/>
    <s v="Credit Card"/>
    <n v="449.51400000000001"/>
    <n v="449.51400000000001"/>
    <s v="Sharon Brown"/>
    <x v="13"/>
    <x v="1"/>
    <x v="30"/>
    <s v="Michigan"/>
    <s v="USA"/>
    <x v="0"/>
    <x v="75"/>
    <x v="1"/>
    <s v="Accessories"/>
    <x v="75"/>
    <n v="449.4"/>
    <n v="273"/>
    <s v="Johnson-Wright"/>
    <s v="North"/>
    <s v="Hoodberg"/>
    <s v="Outlet"/>
  </r>
  <r>
    <s v="SALE1172"/>
    <x v="314"/>
    <x v="68"/>
    <s v="PROD99"/>
    <s v="STORE1"/>
    <n v="2"/>
    <n v="698.34"/>
    <n v="0.15"/>
    <s v="PayPal"/>
    <n v="1187.1780000000001"/>
    <n v="1187.1780000000001"/>
    <s v="Michael Torres"/>
    <x v="28"/>
    <x v="1"/>
    <x v="68"/>
    <s v="New Jersey"/>
    <s v="USA"/>
    <x v="1"/>
    <x v="8"/>
    <x v="3"/>
    <s v="Kitchen"/>
    <x v="8"/>
    <n v="201.41"/>
    <n v="146"/>
    <s v="Martinez, Adkins and Johnson"/>
    <s v="North"/>
    <s v="Danielmouth"/>
    <s v="Flagship"/>
  </r>
  <r>
    <s v="SALE1173"/>
    <x v="64"/>
    <x v="413"/>
    <s v="PROD56"/>
    <s v="STORE16"/>
    <n v="2"/>
    <n v="805.08"/>
    <n v="0.27"/>
    <s v="PayPal"/>
    <n v="1175.4168"/>
    <n v="1175.4168"/>
    <s v="Bryan Garcia"/>
    <x v="26"/>
    <x v="1"/>
    <x v="402"/>
    <s v="Wyoming"/>
    <s v="USA"/>
    <x v="2"/>
    <x v="6"/>
    <x v="3"/>
    <s v="Decor"/>
    <x v="6"/>
    <n v="461.47"/>
    <n v="190"/>
    <s v="Frederick-Wright"/>
    <s v="West"/>
    <s v="New Jimmymouth"/>
    <s v="Flagship"/>
  </r>
  <r>
    <s v="SALE1174"/>
    <x v="177"/>
    <x v="220"/>
    <s v="PROD76"/>
    <s v="STORE2"/>
    <n v="4"/>
    <n v="934.79"/>
    <n v="0.08"/>
    <s v="PayPal"/>
    <n v="3440.0272"/>
    <n v="3440.0272"/>
    <s v="Cynthia Parrish"/>
    <x v="5"/>
    <x v="0"/>
    <x v="219"/>
    <s v="Minnesota"/>
    <s v="USA"/>
    <x v="2"/>
    <x v="3"/>
    <x v="1"/>
    <s v="Computer"/>
    <x v="3"/>
    <n v="392.89"/>
    <n v="320"/>
    <s v="Black-Horn"/>
    <s v="South"/>
    <s v="North Nancyview"/>
    <s v="Outlet"/>
  </r>
  <r>
    <s v="SALE1175"/>
    <x v="230"/>
    <x v="68"/>
    <s v="PROD60"/>
    <s v="STORE1"/>
    <n v="2"/>
    <n v="424.54"/>
    <n v="0.24"/>
    <s v="PayPal"/>
    <n v="645.30079999999998"/>
    <n v="645.30079999999998"/>
    <s v="Michael Torres"/>
    <x v="28"/>
    <x v="1"/>
    <x v="68"/>
    <s v="New Jersey"/>
    <s v="USA"/>
    <x v="1"/>
    <x v="17"/>
    <x v="2"/>
    <s v="Fragrance"/>
    <x v="17"/>
    <n v="482.75"/>
    <n v="444"/>
    <s v="Martinez, Adkins and Johnson"/>
    <s v="North"/>
    <s v="Danielmouth"/>
    <s v="Flagship"/>
  </r>
  <r>
    <s v="SALE1176"/>
    <x v="55"/>
    <x v="78"/>
    <s v="PROD84"/>
    <s v="STORE17"/>
    <n v="1"/>
    <n v="235.44"/>
    <n v="0.19"/>
    <s v="COD"/>
    <n v="190.7064"/>
    <n v="190.7064"/>
    <s v="Reginald Willis"/>
    <x v="17"/>
    <x v="1"/>
    <x v="78"/>
    <s v="New York"/>
    <s v="USA"/>
    <x v="3"/>
    <x v="94"/>
    <x v="3"/>
    <s v="Furniture"/>
    <x v="94"/>
    <n v="388.46"/>
    <n v="208"/>
    <s v="Holloway Ltd"/>
    <s v="North"/>
    <s v="Bensonhaven"/>
    <s v="Flagship"/>
  </r>
  <r>
    <s v="SALE1177"/>
    <x v="352"/>
    <x v="398"/>
    <s v="PROD49"/>
    <s v="STORE13"/>
    <n v="2"/>
    <n v="620.71"/>
    <n v="0.27"/>
    <s v="Credit Card"/>
    <n v="906.23659999999995"/>
    <n v="906.23659999999995"/>
    <s v="Daisy Johnson Dds"/>
    <x v="41"/>
    <x v="0"/>
    <x v="388"/>
    <s v="Nebraska"/>
    <s v="USA"/>
    <x v="1"/>
    <x v="2"/>
    <x v="2"/>
    <s v="Fragrance"/>
    <x v="2"/>
    <n v="43.29"/>
    <n v="267"/>
    <s v="Gardner, Humphrey and Contreras"/>
    <s v="East"/>
    <s v="Johnsonville"/>
    <s v="Flagship"/>
  </r>
  <r>
    <s v="SALE1178"/>
    <x v="433"/>
    <x v="71"/>
    <s v="PROD16"/>
    <s v="STORE11"/>
    <n v="2"/>
    <n v="851.77"/>
    <n v="0.13"/>
    <s v="PayPal"/>
    <n v="1482.0798"/>
    <n v="1482.0798"/>
    <s v="Tyler Conrad"/>
    <x v="20"/>
    <x v="1"/>
    <x v="71"/>
    <s v="North Dakota"/>
    <s v="USA"/>
    <x v="1"/>
    <x v="30"/>
    <x v="2"/>
    <s v="Grooming"/>
    <x v="30"/>
    <n v="337.42"/>
    <n v="256"/>
    <s v="Aguirre-Keller"/>
    <s v="South"/>
    <s v="Lake Michael"/>
    <s v="Online"/>
  </r>
  <r>
    <s v="SALE1179"/>
    <x v="368"/>
    <x v="64"/>
    <s v="PROD45"/>
    <s v="STORE1"/>
    <n v="3"/>
    <n v="876.01"/>
    <n v="0.2"/>
    <s v="Credit Card"/>
    <n v="2102.424"/>
    <n v="2102.424"/>
    <s v="Daniel Contreras"/>
    <x v="32"/>
    <x v="1"/>
    <x v="64"/>
    <s v="Florida"/>
    <s v="USA"/>
    <x v="1"/>
    <x v="49"/>
    <x v="0"/>
    <s v="Team Sports"/>
    <x v="49"/>
    <n v="318.91000000000003"/>
    <n v="114"/>
    <s v="Martinez, Adkins and Johnson"/>
    <s v="North"/>
    <s v="Danielmouth"/>
    <s v="Flagship"/>
  </r>
  <r>
    <s v="SALE1180"/>
    <x v="396"/>
    <x v="16"/>
    <s v="PROD27"/>
    <s v="STORE9"/>
    <n v="2"/>
    <n v="717.21"/>
    <n v="0.15"/>
    <s v="COD"/>
    <n v="1219.2570000000001"/>
    <n v="1219.2570000000001"/>
    <s v="Arthur Warren"/>
    <x v="14"/>
    <x v="0"/>
    <x v="16"/>
    <s v="Nevada"/>
    <s v="USA"/>
    <x v="0"/>
    <x v="16"/>
    <x v="3"/>
    <s v="Decor"/>
    <x v="16"/>
    <n v="254.04"/>
    <n v="378"/>
    <s v="Moore, Padilla and Butler"/>
    <s v="South"/>
    <s v="East Johnstad"/>
    <s v="Flagship"/>
  </r>
  <r>
    <s v="SALE1181"/>
    <x v="530"/>
    <x v="2"/>
    <s v="PROD41"/>
    <s v="STORE8"/>
    <n v="2"/>
    <n v="871.43"/>
    <n v="0.05"/>
    <s v="Credit Card"/>
    <n v="1655.7170000000001"/>
    <n v="1655.7169999999999"/>
    <s v="Christopher Sutton"/>
    <x v="2"/>
    <x v="1"/>
    <x v="2"/>
    <s v="Pennsylvania"/>
    <s v="USA"/>
    <x v="0"/>
    <x v="89"/>
    <x v="0"/>
    <s v="Fitness"/>
    <x v="89"/>
    <n v="313.26"/>
    <n v="369"/>
    <s v="Bean, Jones and Park"/>
    <s v="West"/>
    <s v="Thompsonborough"/>
    <s v="Online"/>
  </r>
  <r>
    <s v="SALE1182"/>
    <x v="585"/>
    <x v="32"/>
    <s v="PROD36"/>
    <s v="STORE7"/>
    <n v="1"/>
    <n v="514.65"/>
    <n v="0.18"/>
    <s v="Credit Card"/>
    <n v="422.01299999999998"/>
    <n v="422.01299999999998"/>
    <s v="April Phillips"/>
    <x v="17"/>
    <x v="1"/>
    <x v="32"/>
    <s v="Hawaii"/>
    <s v="USA"/>
    <x v="1"/>
    <x v="14"/>
    <x v="4"/>
    <s v="Tops"/>
    <x v="14"/>
    <n v="223.43"/>
    <n v="154"/>
    <s v="Martinez-Mullins"/>
    <s v="South"/>
    <s v="Williamsfurt"/>
    <s v="Online"/>
  </r>
  <r>
    <s v="SALE1183"/>
    <x v="447"/>
    <x v="124"/>
    <s v="PROD62"/>
    <s v="STORE16"/>
    <n v="3"/>
    <n v="198.76"/>
    <n v="0.28000000000000003"/>
    <s v="COD"/>
    <n v="429.32159999999999"/>
    <n v="429.32159999999999"/>
    <s v="John Perez"/>
    <x v="31"/>
    <x v="1"/>
    <x v="123"/>
    <s v="South Carolina"/>
    <s v="USA"/>
    <x v="0"/>
    <x v="85"/>
    <x v="1"/>
    <s v="Computer"/>
    <x v="85"/>
    <n v="86.42"/>
    <n v="222"/>
    <s v="Frederick-Wright"/>
    <s v="West"/>
    <s v="New Jimmymouth"/>
    <s v="Flagship"/>
  </r>
  <r>
    <s v="SALE1184"/>
    <x v="323"/>
    <x v="219"/>
    <s v="PROD63"/>
    <s v="STORE3"/>
    <n v="2"/>
    <n v="975.72"/>
    <n v="0.16"/>
    <s v="COD"/>
    <n v="1639.2095999999999"/>
    <n v="1639.2096000000001"/>
    <s v="Elizabeth Stanley"/>
    <x v="28"/>
    <x v="1"/>
    <x v="218"/>
    <s v="Utah"/>
    <s v="USA"/>
    <x v="1"/>
    <x v="81"/>
    <x v="2"/>
    <s v="Skincare"/>
    <x v="81"/>
    <n v="266.86"/>
    <n v="458"/>
    <s v="Johnson-Wright"/>
    <s v="North"/>
    <s v="Hoodberg"/>
    <s v="Outlet"/>
  </r>
  <r>
    <s v="SALE1185"/>
    <x v="586"/>
    <x v="47"/>
    <s v="PROD15"/>
    <s v="STORE1"/>
    <n v="1"/>
    <n v="86.03"/>
    <n v="0.01"/>
    <s v="Credit Card"/>
    <n v="85.169700000000006"/>
    <n v="85.169700000000006"/>
    <s v="Dr. Tamara White Md"/>
    <x v="8"/>
    <x v="0"/>
    <x v="47"/>
    <s v="North Carolina"/>
    <s v="USA"/>
    <x v="3"/>
    <x v="5"/>
    <x v="1"/>
    <s v="Appliances"/>
    <x v="5"/>
    <n v="465.34"/>
    <n v="301"/>
    <s v="Martinez, Adkins and Johnson"/>
    <s v="North"/>
    <s v="Danielmouth"/>
    <s v="Flagship"/>
  </r>
  <r>
    <s v="SALE1186"/>
    <x v="67"/>
    <x v="98"/>
    <s v="PROD54"/>
    <s v="STORE12"/>
    <n v="4"/>
    <n v="705.12"/>
    <n v="0.15"/>
    <s v="PayPal"/>
    <n v="2397.4079999999999"/>
    <n v="2397.4079999999999"/>
    <s v="Melissa Duffy Md"/>
    <x v="3"/>
    <x v="1"/>
    <x v="98"/>
    <s v="South Carolina"/>
    <s v="USA"/>
    <x v="3"/>
    <x v="59"/>
    <x v="0"/>
    <s v="Accessories"/>
    <x v="59"/>
    <n v="434.84"/>
    <n v="185"/>
    <s v="Thomas, Bridges and Harris"/>
    <s v="North"/>
    <s v="Sabrinatown"/>
    <s v="Online"/>
  </r>
  <r>
    <s v="SALE1187"/>
    <x v="392"/>
    <x v="171"/>
    <s v="PROD18"/>
    <s v="STORE12"/>
    <n v="3"/>
    <n v="99.77"/>
    <n v="0.01"/>
    <s v="PayPal"/>
    <n v="296.31689999999998"/>
    <n v="296.31689999999998"/>
    <s v="Michael Garner"/>
    <x v="10"/>
    <x v="1"/>
    <x v="170"/>
    <s v="New Hampshire"/>
    <s v="USA"/>
    <x v="1"/>
    <x v="97"/>
    <x v="4"/>
    <s v="Bottoms"/>
    <x v="97"/>
    <n v="254.04"/>
    <n v="343"/>
    <s v="Thomas, Bridges and Harris"/>
    <s v="North"/>
    <s v="Sabrinatown"/>
    <s v="Online"/>
  </r>
  <r>
    <s v="SALE1188"/>
    <x v="89"/>
    <x v="204"/>
    <s v="PROD34"/>
    <s v="STORE9"/>
    <n v="2"/>
    <n v="166.26"/>
    <n v="0.14000000000000001"/>
    <s v="PayPal"/>
    <n v="285.96719999999999"/>
    <n v="285.96719999999999"/>
    <s v="Joan Johnson"/>
    <x v="21"/>
    <x v="1"/>
    <x v="203"/>
    <s v="Maine"/>
    <s v="USA"/>
    <x v="1"/>
    <x v="13"/>
    <x v="1"/>
    <s v="Computer"/>
    <x v="13"/>
    <n v="419.28"/>
    <n v="86"/>
    <s v="Moore, Padilla and Butler"/>
    <s v="South"/>
    <s v="East Johnstad"/>
    <s v="Flagship"/>
  </r>
  <r>
    <s v="SALE1189"/>
    <x v="148"/>
    <x v="124"/>
    <s v="PROD26"/>
    <s v="STORE5"/>
    <n v="1"/>
    <n v="429.25"/>
    <n v="0.28999999999999998"/>
    <s v="Credit Card"/>
    <n v="304.76749999999998"/>
    <n v="304.76750000000004"/>
    <s v="John Perez"/>
    <x v="31"/>
    <x v="1"/>
    <x v="123"/>
    <s v="South Carolina"/>
    <s v="USA"/>
    <x v="0"/>
    <x v="33"/>
    <x v="1"/>
    <s v="Audio"/>
    <x v="33"/>
    <n v="322.41000000000003"/>
    <n v="213"/>
    <s v="Gray Ltd"/>
    <s v="North"/>
    <s v="New Michaelchester"/>
    <s v="Outlet"/>
  </r>
  <r>
    <s v="SALE1190"/>
    <x v="569"/>
    <x v="13"/>
    <s v="PROD0"/>
    <s v="STORE9"/>
    <n v="2"/>
    <n v="540.48"/>
    <n v="0.28999999999999998"/>
    <s v="Credit Card"/>
    <n v="767.48159999999996"/>
    <n v="767.48160000000007"/>
    <s v="Adam Castro"/>
    <x v="12"/>
    <x v="0"/>
    <x v="13"/>
    <s v="Texas"/>
    <s v="USA"/>
    <x v="2"/>
    <x v="90"/>
    <x v="1"/>
    <s v="Computer"/>
    <x v="90"/>
    <n v="112.42"/>
    <n v="416"/>
    <s v="Moore, Padilla and Butler"/>
    <s v="South"/>
    <s v="East Johnstad"/>
    <s v="Flagship"/>
  </r>
  <r>
    <s v="SALE1191"/>
    <x v="494"/>
    <x v="59"/>
    <s v="PROD59"/>
    <s v="STORE14"/>
    <n v="2"/>
    <n v="579.52"/>
    <n v="0.01"/>
    <s v="PayPal"/>
    <n v="1147.4495999999999"/>
    <n v="1147.4495999999999"/>
    <s v="Tyrone Olson"/>
    <x v="9"/>
    <x v="1"/>
    <x v="59"/>
    <s v="California"/>
    <s v="USA"/>
    <x v="2"/>
    <x v="4"/>
    <x v="2"/>
    <s v="Haircare"/>
    <x v="4"/>
    <n v="17.309999999999999"/>
    <n v="399"/>
    <s v="Mcdonald Inc"/>
    <s v="South"/>
    <s v="Christopherland"/>
    <s v="Outlet"/>
  </r>
  <r>
    <s v="SALE1192"/>
    <x v="587"/>
    <x v="339"/>
    <s v="PROD69"/>
    <s v="STORE17"/>
    <n v="4"/>
    <n v="477.52"/>
    <n v="7.0000000000000007E-2"/>
    <s v="PayPal"/>
    <n v="1776.3743999999999"/>
    <n v="1776.3743999999999"/>
    <s v="Amber Carlson"/>
    <x v="5"/>
    <x v="1"/>
    <x v="333"/>
    <s v="Missouri"/>
    <s v="USA"/>
    <x v="0"/>
    <x v="20"/>
    <x v="4"/>
    <s v="Bottoms"/>
    <x v="20"/>
    <n v="218.22"/>
    <n v="224"/>
    <s v="Holloway Ltd"/>
    <s v="North"/>
    <s v="Bensonhaven"/>
    <s v="Flagship"/>
  </r>
  <r>
    <s v="SALE1193"/>
    <x v="105"/>
    <x v="415"/>
    <s v="PROD91"/>
    <s v="STORE6"/>
    <n v="3"/>
    <n v="242.58"/>
    <n v="0.25"/>
    <s v="Credit Card"/>
    <n v="545.80499999999995"/>
    <n v="545.80500000000006"/>
    <s v="Beth Allen"/>
    <x v="39"/>
    <x v="1"/>
    <x v="404"/>
    <s v="Oklahoma"/>
    <s v="USA"/>
    <x v="2"/>
    <x v="52"/>
    <x v="4"/>
    <s v="Footwear"/>
    <x v="52"/>
    <n v="438.25"/>
    <n v="496"/>
    <s v="Benson-Elliott"/>
    <s v="East"/>
    <s v="Port Josephberg"/>
    <s v="Online"/>
  </r>
  <r>
    <s v="SALE1194"/>
    <x v="400"/>
    <x v="54"/>
    <s v="PROD26"/>
    <s v="STORE17"/>
    <n v="2"/>
    <n v="519.29999999999995"/>
    <n v="0.09"/>
    <s v="PayPal"/>
    <n v="945.12599999999998"/>
    <n v="945.12599999999998"/>
    <s v="Melinda Johnson"/>
    <x v="12"/>
    <x v="0"/>
    <x v="54"/>
    <s v="Ohio"/>
    <s v="USA"/>
    <x v="3"/>
    <x v="33"/>
    <x v="1"/>
    <s v="Audio"/>
    <x v="33"/>
    <n v="322.41000000000003"/>
    <n v="213"/>
    <s v="Holloway Ltd"/>
    <s v="North"/>
    <s v="Bensonhaven"/>
    <s v="Flagship"/>
  </r>
  <r>
    <s v="SALE1195"/>
    <x v="588"/>
    <x v="354"/>
    <s v="PROD94"/>
    <s v="STORE11"/>
    <n v="3"/>
    <n v="845.67"/>
    <n v="0.12"/>
    <s v="COD"/>
    <n v="2232.5688"/>
    <n v="2232.5688"/>
    <s v="Kaitlin Brown"/>
    <x v="38"/>
    <x v="1"/>
    <x v="347"/>
    <s v="South Dakota"/>
    <s v="USA"/>
    <x v="0"/>
    <x v="32"/>
    <x v="2"/>
    <s v="Skincare"/>
    <x v="32"/>
    <n v="358.47"/>
    <n v="213"/>
    <s v="Aguirre-Keller"/>
    <s v="South"/>
    <s v="Lake Michael"/>
    <s v="Online"/>
  </r>
  <r>
    <s v="SALE1196"/>
    <x v="511"/>
    <x v="428"/>
    <s v="PROD55"/>
    <s v="STORE16"/>
    <n v="4"/>
    <n v="750.26"/>
    <n v="0.01"/>
    <s v="PayPal"/>
    <n v="2971.0295999999998"/>
    <n v="2971.0295999999998"/>
    <s v="Roberta Green"/>
    <x v="41"/>
    <x v="0"/>
    <x v="417"/>
    <s v="Washington"/>
    <s v="USA"/>
    <x v="1"/>
    <x v="76"/>
    <x v="3"/>
    <s v="Decor"/>
    <x v="76"/>
    <n v="81.75"/>
    <n v="273"/>
    <s v="Frederick-Wright"/>
    <s v="West"/>
    <s v="New Jimmymouth"/>
    <s v="Flagship"/>
  </r>
  <r>
    <s v="SALE1197"/>
    <x v="408"/>
    <x v="238"/>
    <s v="PROD92"/>
    <s v="STORE12"/>
    <n v="4"/>
    <n v="294.38"/>
    <n v="0.2"/>
    <s v="Credit Card"/>
    <n v="942.01599999999996"/>
    <n v="942.01599999999996"/>
    <s v="Dr. Lindsay Hanna"/>
    <x v="11"/>
    <x v="1"/>
    <x v="236"/>
    <s v="Hawaii"/>
    <s v="USA"/>
    <x v="3"/>
    <x v="80"/>
    <x v="3"/>
    <s v="Appliances"/>
    <x v="80"/>
    <n v="447.43"/>
    <n v="191"/>
    <s v="Thomas, Bridges and Harris"/>
    <s v="North"/>
    <s v="Sabrinatown"/>
    <s v="Online"/>
  </r>
  <r>
    <s v="SALE1198"/>
    <x v="347"/>
    <x v="90"/>
    <s v="PROD96"/>
    <s v="STORE2"/>
    <n v="3"/>
    <n v="583.52"/>
    <n v="7.0000000000000007E-2"/>
    <s v="PayPal"/>
    <n v="1628.0208"/>
    <n v="1628.0208"/>
    <s v="David Cobb"/>
    <x v="32"/>
    <x v="0"/>
    <x v="90"/>
    <s v="South Dakota"/>
    <s v="USA"/>
    <x v="2"/>
    <x v="99"/>
    <x v="4"/>
    <s v="Outerwear"/>
    <x v="99"/>
    <n v="358.47"/>
    <n v="143"/>
    <s v="Black-Horn"/>
    <s v="South"/>
    <s v="North Nancyview"/>
    <s v="Outlet"/>
  </r>
  <r>
    <s v="SALE1199"/>
    <x v="95"/>
    <x v="44"/>
    <s v="PROD89"/>
    <s v="STORE16"/>
    <n v="2"/>
    <n v="635.22"/>
    <n v="0.3"/>
    <s v="COD"/>
    <n v="889.30799999999999"/>
    <n v="889.30799999999999"/>
    <s v="Manuel Fisher"/>
    <x v="10"/>
    <x v="1"/>
    <x v="44"/>
    <s v="New Hampshire"/>
    <s v="USA"/>
    <x v="0"/>
    <x v="41"/>
    <x v="2"/>
    <s v="Makeup"/>
    <x v="41"/>
    <n v="183.04"/>
    <n v="457"/>
    <s v="Frederick-Wright"/>
    <s v="West"/>
    <s v="New Jimmymouth"/>
    <s v="Flagship"/>
  </r>
  <r>
    <s v="SALE1200"/>
    <x v="154"/>
    <x v="155"/>
    <s v="PROD66"/>
    <s v="STORE2"/>
    <n v="1"/>
    <n v="743.55"/>
    <n v="0.11"/>
    <s v="COD"/>
    <n v="661.7595"/>
    <n v="661.7595"/>
    <s v="Samuel Mullins"/>
    <x v="24"/>
    <x v="1"/>
    <x v="154"/>
    <s v="Louisiana"/>
    <s v="USA"/>
    <x v="3"/>
    <x v="73"/>
    <x v="2"/>
    <s v="Haircare"/>
    <x v="73"/>
    <n v="340.39"/>
    <n v="177"/>
    <s v="Black-Horn"/>
    <s v="South"/>
    <s v="North Nancyview"/>
    <s v="Outlet"/>
  </r>
  <r>
    <s v="SALE1201"/>
    <x v="532"/>
    <x v="210"/>
    <s v="PROD44"/>
    <s v="STORE3"/>
    <n v="4"/>
    <n v="530.45000000000005"/>
    <n v="0.13"/>
    <s v="Credit Card"/>
    <n v="1845.9659999999999"/>
    <n v="1845.9660000000001"/>
    <s v="Colleen Maynard"/>
    <x v="31"/>
    <x v="0"/>
    <x v="209"/>
    <s v="Utah"/>
    <s v="USA"/>
    <x v="0"/>
    <x v="38"/>
    <x v="0"/>
    <s v="Fitness"/>
    <x v="38"/>
    <n v="167.12"/>
    <n v="316"/>
    <s v="Johnson-Wright"/>
    <s v="North"/>
    <s v="Hoodberg"/>
    <s v="Outlet"/>
  </r>
  <r>
    <s v="SALE1202"/>
    <x v="160"/>
    <x v="105"/>
    <s v="PROD66"/>
    <s v="STORE9"/>
    <n v="2"/>
    <n v="972.4"/>
    <n v="0.06"/>
    <s v="COD"/>
    <n v="1828.1120000000001"/>
    <n v="1828.1120000000001"/>
    <s v="Matthew Payne"/>
    <x v="18"/>
    <x v="0"/>
    <x v="105"/>
    <s v="Wyoming"/>
    <s v="USA"/>
    <x v="0"/>
    <x v="73"/>
    <x v="2"/>
    <s v="Haircare"/>
    <x v="73"/>
    <n v="340.39"/>
    <n v="177"/>
    <s v="Moore, Padilla and Butler"/>
    <s v="South"/>
    <s v="East Johnstad"/>
    <s v="Flagship"/>
  </r>
  <r>
    <s v="SALE1203"/>
    <x v="343"/>
    <x v="74"/>
    <s v="PROD15"/>
    <s v="STORE18"/>
    <n v="3"/>
    <n v="197.93"/>
    <n v="0"/>
    <s v="COD"/>
    <n v="593.79"/>
    <n v="593.79"/>
    <s v="Frank Stewart"/>
    <x v="40"/>
    <x v="1"/>
    <x v="74"/>
    <s v="Delaware"/>
    <s v="USA"/>
    <x v="3"/>
    <x v="5"/>
    <x v="1"/>
    <s v="Appliances"/>
    <x v="5"/>
    <n v="465.34"/>
    <n v="301"/>
    <s v="Guerrero-Schmitt"/>
    <s v="East"/>
    <s v="East Stevechester"/>
    <s v="Flagship"/>
  </r>
  <r>
    <s v="SALE1204"/>
    <x v="509"/>
    <x v="395"/>
    <s v="PROD87"/>
    <s v="STORE11"/>
    <n v="4"/>
    <n v="565.51"/>
    <n v="0.16"/>
    <s v="PayPal"/>
    <n v="1900.1135999999999"/>
    <n v="1900.1135999999999"/>
    <s v="Michelle Cunningham"/>
    <x v="23"/>
    <x v="1"/>
    <x v="386"/>
    <s v="Connecticut"/>
    <s v="USA"/>
    <x v="3"/>
    <x v="72"/>
    <x v="3"/>
    <s v="Lighting"/>
    <x v="72"/>
    <n v="371.38"/>
    <n v="220"/>
    <s v="Aguirre-Keller"/>
    <s v="South"/>
    <s v="Lake Michael"/>
    <s v="Online"/>
  </r>
  <r>
    <s v="SALE1205"/>
    <x v="548"/>
    <x v="453"/>
    <s v="PROD39"/>
    <s v="STORE4"/>
    <n v="4"/>
    <n v="983.38"/>
    <n v="0.25"/>
    <s v="COD"/>
    <n v="2950.14"/>
    <n v="2950.14"/>
    <s v="Mark Rogers"/>
    <x v="46"/>
    <x v="1"/>
    <x v="442"/>
    <s v="Oklahoma"/>
    <s v="USA"/>
    <x v="1"/>
    <x v="11"/>
    <x v="1"/>
    <s v="Mobile"/>
    <x v="11"/>
    <n v="326.06"/>
    <n v="301"/>
    <s v="Alexander Group"/>
    <s v="South"/>
    <s v="Port Sharon"/>
    <s v="Online"/>
  </r>
  <r>
    <s v="SALE1206"/>
    <x v="336"/>
    <x v="241"/>
    <s v="PROD99"/>
    <s v="STORE9"/>
    <n v="1"/>
    <n v="955.06"/>
    <n v="0.14000000000000001"/>
    <s v="Credit Card"/>
    <n v="821.35159999999996"/>
    <n v="821.35159999999996"/>
    <s v="Nathaniel Hill"/>
    <x v="16"/>
    <x v="1"/>
    <x v="239"/>
    <s v="Kansas"/>
    <s v="USA"/>
    <x v="0"/>
    <x v="8"/>
    <x v="3"/>
    <s v="Kitchen"/>
    <x v="8"/>
    <n v="201.41"/>
    <n v="146"/>
    <s v="Moore, Padilla and Butler"/>
    <s v="South"/>
    <s v="East Johnstad"/>
    <s v="Flagship"/>
  </r>
  <r>
    <s v="SALE1207"/>
    <x v="227"/>
    <x v="316"/>
    <s v="PROD59"/>
    <s v="STORE15"/>
    <n v="3"/>
    <n v="597.46"/>
    <n v="0.02"/>
    <s v="PayPal"/>
    <n v="1756.5324000000001"/>
    <n v="1756.5324000000001"/>
    <s v="Michael Greene"/>
    <x v="38"/>
    <x v="1"/>
    <x v="311"/>
    <s v="Wisconsin"/>
    <s v="USA"/>
    <x v="2"/>
    <x v="4"/>
    <x v="2"/>
    <s v="Haircare"/>
    <x v="4"/>
    <n v="17.309999999999999"/>
    <n v="399"/>
    <s v="Shelton PLC"/>
    <s v="North"/>
    <s v="East Jenniferstad"/>
    <s v="Flagship"/>
  </r>
  <r>
    <s v="SALE1208"/>
    <x v="2"/>
    <x v="352"/>
    <s v="PROD8"/>
    <s v="STORE16"/>
    <n v="3"/>
    <n v="581.09"/>
    <n v="0.1"/>
    <s v="COD"/>
    <n v="1568.943"/>
    <n v="1568.943"/>
    <s v="Tiffany Williams"/>
    <x v="41"/>
    <x v="1"/>
    <x v="345"/>
    <s v="New Hampshire"/>
    <s v="USA"/>
    <x v="0"/>
    <x v="67"/>
    <x v="1"/>
    <s v="Audio"/>
    <x v="67"/>
    <n v="439.07"/>
    <n v="142"/>
    <s v="Frederick-Wright"/>
    <s v="West"/>
    <s v="New Jimmymouth"/>
    <s v="Flagship"/>
  </r>
  <r>
    <s v="SALE1209"/>
    <x v="589"/>
    <x v="76"/>
    <s v="PROD30"/>
    <s v="STORE4"/>
    <n v="4"/>
    <n v="153.94999999999999"/>
    <n v="0.11"/>
    <s v="PayPal"/>
    <n v="548.06200000000001"/>
    <n v="548.0619999999999"/>
    <s v="Katherine Dorsey"/>
    <x v="6"/>
    <x v="0"/>
    <x v="76"/>
    <s v="Oklahoma"/>
    <s v="USA"/>
    <x v="1"/>
    <x v="37"/>
    <x v="3"/>
    <s v="Kitchen"/>
    <x v="37"/>
    <n v="19.52"/>
    <n v="57"/>
    <s v="Alexander Group"/>
    <s v="South"/>
    <s v="Port Sharon"/>
    <s v="Online"/>
  </r>
  <r>
    <s v="SALE1210"/>
    <x v="89"/>
    <x v="150"/>
    <s v="PROD36"/>
    <s v="STORE8"/>
    <n v="4"/>
    <n v="271.04000000000002"/>
    <n v="0.12"/>
    <s v="COD"/>
    <n v="954.06079999999997"/>
    <n v="954.06080000000009"/>
    <s v="Krystal Ford"/>
    <x v="11"/>
    <x v="1"/>
    <x v="149"/>
    <s v="Arizona"/>
    <s v="USA"/>
    <x v="1"/>
    <x v="14"/>
    <x v="4"/>
    <s v="Tops"/>
    <x v="14"/>
    <n v="223.43"/>
    <n v="154"/>
    <s v="Bean, Jones and Park"/>
    <s v="West"/>
    <s v="Thompsonborough"/>
    <s v="Online"/>
  </r>
  <r>
    <s v="SALE1211"/>
    <x v="114"/>
    <x v="270"/>
    <s v="PROD35"/>
    <s v="STORE6"/>
    <n v="4"/>
    <n v="328.27"/>
    <n v="0.09"/>
    <s v="PayPal"/>
    <n v="1194.9028000000001"/>
    <n v="1194.9027999999998"/>
    <s v="Laura Alvarez"/>
    <x v="2"/>
    <x v="1"/>
    <x v="268"/>
    <s v="Washington"/>
    <s v="USA"/>
    <x v="1"/>
    <x v="68"/>
    <x v="3"/>
    <s v="Lighting"/>
    <x v="68"/>
    <n v="382.22"/>
    <n v="329"/>
    <s v="Benson-Elliott"/>
    <s v="East"/>
    <s v="Port Josephberg"/>
    <s v="Online"/>
  </r>
  <r>
    <s v="SALE1212"/>
    <x v="469"/>
    <x v="187"/>
    <s v="PROD17"/>
    <s v="STORE14"/>
    <n v="4"/>
    <n v="884.71"/>
    <n v="0.09"/>
    <s v="PayPal"/>
    <n v="3220.3444"/>
    <n v="3220.3444"/>
    <s v="Justin Lopez"/>
    <x v="10"/>
    <x v="0"/>
    <x v="186"/>
    <s v="Texas"/>
    <s v="USA"/>
    <x v="0"/>
    <x v="53"/>
    <x v="0"/>
    <s v="Accessories"/>
    <x v="53"/>
    <n v="144.53"/>
    <n v="367"/>
    <s v="Mcdonald Inc"/>
    <s v="South"/>
    <s v="Christopherland"/>
    <s v="Outlet"/>
  </r>
  <r>
    <s v="SALE1213"/>
    <x v="203"/>
    <x v="434"/>
    <s v="PROD72"/>
    <s v="STORE4"/>
    <n v="1"/>
    <n v="41.39"/>
    <n v="0.01"/>
    <s v="Credit Card"/>
    <n v="40.976100000000002"/>
    <n v="40.976100000000002"/>
    <s v="Lauren George"/>
    <x v="7"/>
    <x v="1"/>
    <x v="423"/>
    <s v="New York"/>
    <s v="USA"/>
    <x v="0"/>
    <x v="18"/>
    <x v="0"/>
    <s v="Fitness"/>
    <x v="18"/>
    <n v="477.61"/>
    <n v="300"/>
    <s v="Alexander Group"/>
    <s v="South"/>
    <s v="Port Sharon"/>
    <s v="Online"/>
  </r>
  <r>
    <s v="SALE1214"/>
    <x v="454"/>
    <x v="255"/>
    <s v="PROD57"/>
    <s v="STORE9"/>
    <n v="4"/>
    <n v="64.06"/>
    <n v="0.26"/>
    <s v="Credit Card"/>
    <n v="189.61760000000001"/>
    <n v="189.61760000000001"/>
    <s v="Jason Wheeler"/>
    <x v="34"/>
    <x v="1"/>
    <x v="253"/>
    <s v="Illinois"/>
    <s v="USA"/>
    <x v="1"/>
    <x v="71"/>
    <x v="0"/>
    <s v="Fitness"/>
    <x v="71"/>
    <n v="30.62"/>
    <n v="138"/>
    <s v="Moore, Padilla and Butler"/>
    <s v="South"/>
    <s v="East Johnstad"/>
    <s v="Flagship"/>
  </r>
  <r>
    <s v="SALE1215"/>
    <x v="68"/>
    <x v="3"/>
    <s v="PROD46"/>
    <s v="STORE9"/>
    <n v="2"/>
    <n v="152.25"/>
    <n v="0.13"/>
    <s v="Credit Card"/>
    <n v="264.91500000000002"/>
    <n v="264.91500000000002"/>
    <s v="John Jordan"/>
    <x v="3"/>
    <x v="1"/>
    <x v="3"/>
    <s v="Tennessee"/>
    <s v="USA"/>
    <x v="1"/>
    <x v="54"/>
    <x v="4"/>
    <s v="Outerwear"/>
    <x v="54"/>
    <n v="167.34"/>
    <n v="296"/>
    <s v="Moore, Padilla and Butler"/>
    <s v="South"/>
    <s v="East Johnstad"/>
    <s v="Flagship"/>
  </r>
  <r>
    <s v="SALE1216"/>
    <x v="374"/>
    <x v="323"/>
    <s v="PROD13"/>
    <s v="STORE19"/>
    <n v="2"/>
    <n v="889.04"/>
    <n v="0.23"/>
    <s v="Credit Card"/>
    <n v="1369.1215999999999"/>
    <n v="1369.1215999999999"/>
    <s v="Diane Watson"/>
    <x v="20"/>
    <x v="1"/>
    <x v="318"/>
    <s v="Texas"/>
    <s v="USA"/>
    <x v="1"/>
    <x v="26"/>
    <x v="1"/>
    <s v="Accessories"/>
    <x v="26"/>
    <n v="242.23"/>
    <n v="453"/>
    <s v="Mann-Austin"/>
    <s v="East"/>
    <s v="Vasquezborough"/>
    <s v="Online"/>
  </r>
  <r>
    <s v="SALE1217"/>
    <x v="302"/>
    <x v="261"/>
    <s v="PROD37"/>
    <s v="STORE10"/>
    <n v="3"/>
    <n v="145.25"/>
    <n v="0.24"/>
    <s v="PayPal"/>
    <n v="331.17"/>
    <n v="331.17"/>
    <s v="Cynthia Morris"/>
    <x v="5"/>
    <x v="1"/>
    <x v="259"/>
    <s v="Arizona"/>
    <s v="USA"/>
    <x v="2"/>
    <x v="92"/>
    <x v="4"/>
    <s v="Footwear"/>
    <x v="92"/>
    <n v="353.47"/>
    <n v="214"/>
    <s v="Hill, Wagner and Ballard"/>
    <s v="East"/>
    <s v="East Davidville"/>
    <s v="Online"/>
  </r>
  <r>
    <s v="SALE1218"/>
    <x v="590"/>
    <x v="2"/>
    <s v="PROD88"/>
    <s v="STORE2"/>
    <n v="2"/>
    <n v="898.45"/>
    <n v="0.28999999999999998"/>
    <s v="COD"/>
    <n v="1275.799"/>
    <n v="1275.799"/>
    <s v="Christopher Sutton"/>
    <x v="2"/>
    <x v="1"/>
    <x v="2"/>
    <s v="Pennsylvania"/>
    <s v="USA"/>
    <x v="0"/>
    <x v="12"/>
    <x v="0"/>
    <s v="Accessories"/>
    <x v="12"/>
    <n v="131.24"/>
    <n v="232"/>
    <s v="Black-Horn"/>
    <s v="South"/>
    <s v="North Nancyview"/>
    <s v="Outlet"/>
  </r>
  <r>
    <s v="SALE1219"/>
    <x v="591"/>
    <x v="454"/>
    <s v="PROD35"/>
    <s v="STORE15"/>
    <n v="4"/>
    <n v="642.04999999999995"/>
    <n v="0.25"/>
    <s v="Credit Card"/>
    <n v="1926.15"/>
    <n v="1926.1499999999999"/>
    <s v="Jessica Acevedo"/>
    <x v="41"/>
    <x v="1"/>
    <x v="443"/>
    <s v="Pennsylvania"/>
    <s v="USA"/>
    <x v="3"/>
    <x v="68"/>
    <x v="3"/>
    <s v="Lighting"/>
    <x v="68"/>
    <n v="382.22"/>
    <n v="329"/>
    <s v="Shelton PLC"/>
    <s v="North"/>
    <s v="East Jenniferstad"/>
    <s v="Flagship"/>
  </r>
  <r>
    <s v="SALE1220"/>
    <x v="429"/>
    <x v="455"/>
    <s v="PROD84"/>
    <s v="STORE7"/>
    <n v="4"/>
    <n v="450.83"/>
    <n v="0.24"/>
    <s v="Credit Card"/>
    <n v="1370.5232000000001"/>
    <n v="1370.5232000000001"/>
    <s v="Elizabeth Jones"/>
    <x v="17"/>
    <x v="0"/>
    <x v="444"/>
    <s v="Maryland"/>
    <s v="USA"/>
    <x v="1"/>
    <x v="94"/>
    <x v="3"/>
    <s v="Furniture"/>
    <x v="94"/>
    <n v="388.46"/>
    <n v="208"/>
    <s v="Martinez-Mullins"/>
    <s v="South"/>
    <s v="Williamsfurt"/>
    <s v="Online"/>
  </r>
  <r>
    <s v="SALE1221"/>
    <x v="592"/>
    <x v="81"/>
    <s v="PROD52"/>
    <s v="STORE19"/>
    <n v="2"/>
    <n v="441.03"/>
    <n v="0.23"/>
    <s v="COD"/>
    <n v="679.18619999999999"/>
    <n v="679.18619999999999"/>
    <s v="Dominic Page"/>
    <x v="20"/>
    <x v="0"/>
    <x v="81"/>
    <s v="Pennsylvania"/>
    <s v="USA"/>
    <x v="3"/>
    <x v="40"/>
    <x v="0"/>
    <s v="Team Sports"/>
    <x v="40"/>
    <n v="212.26"/>
    <n v="82"/>
    <s v="Mann-Austin"/>
    <s v="East"/>
    <s v="Vasquezborough"/>
    <s v="Online"/>
  </r>
  <r>
    <s v="SALE1222"/>
    <x v="393"/>
    <x v="196"/>
    <s v="PROD25"/>
    <s v="STORE2"/>
    <n v="3"/>
    <n v="377.69"/>
    <n v="7.0000000000000007E-2"/>
    <s v="PayPal"/>
    <n v="1053.7551000000001"/>
    <n v="1053.7550999999999"/>
    <s v="George Rosario"/>
    <x v="20"/>
    <x v="0"/>
    <x v="195"/>
    <s v="Florida"/>
    <s v="USA"/>
    <x v="3"/>
    <x v="60"/>
    <x v="4"/>
    <s v="Accessories"/>
    <x v="60"/>
    <n v="174.02"/>
    <n v="268"/>
    <s v="Black-Horn"/>
    <s v="South"/>
    <s v="North Nancyview"/>
    <s v="Outlet"/>
  </r>
  <r>
    <s v="SALE1223"/>
    <x v="579"/>
    <x v="318"/>
    <s v="PROD10"/>
    <s v="STORE7"/>
    <n v="1"/>
    <n v="457.33"/>
    <n v="0.27"/>
    <s v="Credit Card"/>
    <n v="333.85090000000002"/>
    <n v="333.85089999999997"/>
    <s v="John Lawson"/>
    <x v="7"/>
    <x v="1"/>
    <x v="313"/>
    <s v="North Carolina"/>
    <s v="USA"/>
    <x v="1"/>
    <x v="31"/>
    <x v="3"/>
    <s v="Kitchen"/>
    <x v="31"/>
    <n v="298.86"/>
    <n v="308"/>
    <s v="Martinez-Mullins"/>
    <s v="South"/>
    <s v="Williamsfurt"/>
    <s v="Online"/>
  </r>
  <r>
    <s v="SALE1224"/>
    <x v="200"/>
    <x v="85"/>
    <s v="PROD76"/>
    <s v="STORE6"/>
    <n v="4"/>
    <n v="218.01"/>
    <n v="0.06"/>
    <s v="Credit Card"/>
    <n v="819.71759999999995"/>
    <n v="819.71759999999995"/>
    <s v="Nancy Page"/>
    <x v="29"/>
    <x v="0"/>
    <x v="85"/>
    <s v="Utah"/>
    <s v="USA"/>
    <x v="3"/>
    <x v="3"/>
    <x v="1"/>
    <s v="Computer"/>
    <x v="3"/>
    <n v="392.89"/>
    <n v="320"/>
    <s v="Benson-Elliott"/>
    <s v="East"/>
    <s v="Port Josephberg"/>
    <s v="Online"/>
  </r>
  <r>
    <s v="SALE1225"/>
    <x v="483"/>
    <x v="34"/>
    <s v="PROD92"/>
    <s v="STORE18"/>
    <n v="2"/>
    <n v="682.7"/>
    <n v="0.13"/>
    <s v="Credit Card"/>
    <n v="1187.8979999999999"/>
    <n v="1187.8980000000001"/>
    <s v="Julia Jackson"/>
    <x v="28"/>
    <x v="0"/>
    <x v="34"/>
    <s v="California"/>
    <s v="USA"/>
    <x v="1"/>
    <x v="80"/>
    <x v="3"/>
    <s v="Appliances"/>
    <x v="80"/>
    <n v="447.43"/>
    <n v="191"/>
    <s v="Guerrero-Schmitt"/>
    <s v="East"/>
    <s v="East Stevechester"/>
    <s v="Flagship"/>
  </r>
  <r>
    <s v="SALE1226"/>
    <x v="593"/>
    <x v="162"/>
    <s v="PROD19"/>
    <s v="STORE18"/>
    <n v="3"/>
    <n v="726.97"/>
    <n v="0.04"/>
    <s v="PayPal"/>
    <n v="2093.6736000000001"/>
    <n v="2093.6736000000001"/>
    <s v="Kristy Dunlap"/>
    <x v="41"/>
    <x v="1"/>
    <x v="161"/>
    <s v="North Carolina"/>
    <s v="USA"/>
    <x v="1"/>
    <x v="46"/>
    <x v="0"/>
    <s v="Equipment"/>
    <x v="46"/>
    <n v="21.34"/>
    <n v="65"/>
    <s v="Guerrero-Schmitt"/>
    <s v="East"/>
    <s v="East Stevechester"/>
    <s v="Flagship"/>
  </r>
  <r>
    <s v="SALE1227"/>
    <x v="551"/>
    <x v="55"/>
    <s v="PROD59"/>
    <s v="STORE9"/>
    <n v="2"/>
    <n v="107.97"/>
    <n v="0.06"/>
    <s v="Credit Card"/>
    <n v="202.9836"/>
    <n v="202.9836"/>
    <s v="Isabel Foster"/>
    <x v="32"/>
    <x v="0"/>
    <x v="55"/>
    <s v="New Jersey"/>
    <s v="USA"/>
    <x v="0"/>
    <x v="4"/>
    <x v="2"/>
    <s v="Haircare"/>
    <x v="4"/>
    <n v="17.309999999999999"/>
    <n v="399"/>
    <s v="Moore, Padilla and Butler"/>
    <s v="South"/>
    <s v="East Johnstad"/>
    <s v="Flagship"/>
  </r>
  <r>
    <s v="SALE1228"/>
    <x v="101"/>
    <x v="69"/>
    <s v="PROD5"/>
    <s v="STORE14"/>
    <n v="1"/>
    <n v="38.880000000000003"/>
    <n v="0.16"/>
    <s v="COD"/>
    <n v="32.659199999999998"/>
    <n v="32.659199999999998"/>
    <s v="Daniel Boyd"/>
    <x v="31"/>
    <x v="1"/>
    <x v="69"/>
    <s v="West Virginia"/>
    <s v="USA"/>
    <x v="3"/>
    <x v="23"/>
    <x v="4"/>
    <s v="Accessories"/>
    <x v="23"/>
    <n v="261"/>
    <n v="59"/>
    <s v="Mcdonald Inc"/>
    <s v="South"/>
    <s v="Christopherland"/>
    <s v="Outlet"/>
  </r>
  <r>
    <s v="SALE1229"/>
    <x v="260"/>
    <x v="417"/>
    <s v="PROD16"/>
    <s v="STORE17"/>
    <n v="3"/>
    <n v="484.39"/>
    <n v="0.28999999999999998"/>
    <s v="COD"/>
    <n v="1031.7507000000001"/>
    <n v="1031.7507000000001"/>
    <s v="Cody Blake"/>
    <x v="10"/>
    <x v="0"/>
    <x v="406"/>
    <s v="Virginia"/>
    <s v="USA"/>
    <x v="0"/>
    <x v="30"/>
    <x v="2"/>
    <s v="Grooming"/>
    <x v="30"/>
    <n v="337.42"/>
    <n v="256"/>
    <s v="Holloway Ltd"/>
    <s v="North"/>
    <s v="Bensonhaven"/>
    <s v="Flagship"/>
  </r>
  <r>
    <s v="SALE1230"/>
    <x v="423"/>
    <x v="456"/>
    <s v="PROD80"/>
    <s v="STORE15"/>
    <n v="2"/>
    <n v="949.3"/>
    <n v="0.08"/>
    <s v="COD"/>
    <n v="1746.712"/>
    <n v="1746.712"/>
    <s v="Rhonda Moss"/>
    <x v="16"/>
    <x v="0"/>
    <x v="4"/>
    <s v="Kansas"/>
    <s v="USA"/>
    <x v="4"/>
    <x v="61"/>
    <x v="3"/>
    <s v="Kitchen"/>
    <x v="61"/>
    <n v="143.43"/>
    <n v="58"/>
    <s v="Shelton PLC"/>
    <s v="North"/>
    <s v="East Jenniferstad"/>
    <s v="Flagship"/>
  </r>
  <r>
    <s v="SALE1231"/>
    <x v="3"/>
    <x v="207"/>
    <s v="PROD71"/>
    <s v="STORE6"/>
    <n v="3"/>
    <n v="664.75"/>
    <n v="0.12"/>
    <s v="Credit Card"/>
    <n v="1754.94"/>
    <n v="1754.94"/>
    <s v="Thomas Moore"/>
    <x v="12"/>
    <x v="1"/>
    <x v="206"/>
    <s v="New York"/>
    <s v="USA"/>
    <x v="2"/>
    <x v="51"/>
    <x v="2"/>
    <s v="Haircare"/>
    <x v="51"/>
    <n v="214.32"/>
    <n v="383"/>
    <s v="Benson-Elliott"/>
    <s v="East"/>
    <s v="Port Josephberg"/>
    <s v="Online"/>
  </r>
  <r>
    <s v="SALE1232"/>
    <x v="459"/>
    <x v="205"/>
    <s v="PROD70"/>
    <s v="STORE17"/>
    <n v="3"/>
    <n v="190.04"/>
    <n v="7.0000000000000007E-2"/>
    <s v="PayPal"/>
    <n v="530.21159999999998"/>
    <n v="530.21159999999998"/>
    <s v="Kristi Lopez"/>
    <x v="28"/>
    <x v="1"/>
    <x v="204"/>
    <s v="New Jersey"/>
    <s v="USA"/>
    <x v="0"/>
    <x v="7"/>
    <x v="3"/>
    <s v="Storage"/>
    <x v="7"/>
    <n v="138.05000000000001"/>
    <n v="89"/>
    <s v="Holloway Ltd"/>
    <s v="North"/>
    <s v="Bensonhaven"/>
    <s v="Flagship"/>
  </r>
  <r>
    <s v="SALE1233"/>
    <x v="9"/>
    <x v="107"/>
    <s v="PROD7"/>
    <s v="STORE15"/>
    <n v="3"/>
    <n v="754.02"/>
    <n v="0.1"/>
    <s v="COD"/>
    <n v="2035.854"/>
    <n v="2035.8539999999998"/>
    <s v="Jeffrey Gomez"/>
    <x v="15"/>
    <x v="1"/>
    <x v="107"/>
    <s v="Colorado"/>
    <s v="USA"/>
    <x v="1"/>
    <x v="84"/>
    <x v="3"/>
    <s v="Lighting"/>
    <x v="84"/>
    <n v="218.86"/>
    <n v="170"/>
    <s v="Shelton PLC"/>
    <s v="North"/>
    <s v="East Jenniferstad"/>
    <s v="Flagship"/>
  </r>
  <r>
    <s v="SALE1234"/>
    <x v="455"/>
    <x v="304"/>
    <s v="PROD34"/>
    <s v="STORE12"/>
    <n v="4"/>
    <n v="94.13"/>
    <n v="0.04"/>
    <s v="COD"/>
    <n v="361.45920000000001"/>
    <n v="361.45920000000001"/>
    <s v="Andrew Mason"/>
    <x v="38"/>
    <x v="1"/>
    <x v="299"/>
    <s v="Iowa"/>
    <s v="USA"/>
    <x v="3"/>
    <x v="13"/>
    <x v="1"/>
    <s v="Computer"/>
    <x v="13"/>
    <n v="419.28"/>
    <n v="86"/>
    <s v="Thomas, Bridges and Harris"/>
    <s v="North"/>
    <s v="Sabrinatown"/>
    <s v="Online"/>
  </r>
  <r>
    <s v="SALE1235"/>
    <x v="282"/>
    <x v="228"/>
    <s v="PROD1"/>
    <s v="STORE15"/>
    <n v="3"/>
    <n v="402.3"/>
    <n v="0.21"/>
    <s v="PayPal"/>
    <n v="953.45100000000002"/>
    <n v="953.45100000000002"/>
    <s v="Gregory Curtis"/>
    <x v="9"/>
    <x v="0"/>
    <x v="227"/>
    <s v="Vermont"/>
    <s v="USA"/>
    <x v="3"/>
    <x v="55"/>
    <x v="4"/>
    <s v="Tops"/>
    <x v="55"/>
    <n v="342.56"/>
    <n v="181"/>
    <s v="Shelton PLC"/>
    <s v="North"/>
    <s v="East Jenniferstad"/>
    <s v="Flagship"/>
  </r>
  <r>
    <s v="SALE1236"/>
    <x v="24"/>
    <x v="19"/>
    <s v="PROD86"/>
    <s v="STORE7"/>
    <n v="1"/>
    <n v="729.05"/>
    <n v="0.06"/>
    <s v="COD"/>
    <n v="685.30700000000002"/>
    <n v="685.30700000000002"/>
    <s v="Maria Hill"/>
    <x v="3"/>
    <x v="1"/>
    <x v="19"/>
    <s v="Nevada"/>
    <s v="USA"/>
    <x v="1"/>
    <x v="56"/>
    <x v="3"/>
    <s v="Kitchen"/>
    <x v="56"/>
    <n v="176.07"/>
    <n v="82"/>
    <s v="Martinez-Mullins"/>
    <s v="South"/>
    <s v="Williamsfurt"/>
    <s v="Online"/>
  </r>
  <r>
    <s v="SALE1237"/>
    <x v="340"/>
    <x v="211"/>
    <s v="PROD90"/>
    <s v="STORE13"/>
    <n v="1"/>
    <n v="822.6"/>
    <n v="0.28999999999999998"/>
    <s v="PayPal"/>
    <n v="584.04600000000005"/>
    <n v="584.04600000000005"/>
    <s v="Morgan Bowen"/>
    <x v="26"/>
    <x v="0"/>
    <x v="210"/>
    <s v="Washington"/>
    <s v="USA"/>
    <x v="0"/>
    <x v="64"/>
    <x v="1"/>
    <s v="Accessories"/>
    <x v="64"/>
    <n v="340.14"/>
    <n v="361"/>
    <s v="Gardner, Humphrey and Contreras"/>
    <s v="East"/>
    <s v="Johnsonville"/>
    <s v="Flagship"/>
  </r>
  <r>
    <s v="SALE1238"/>
    <x v="538"/>
    <x v="425"/>
    <s v="PROD83"/>
    <s v="STORE8"/>
    <n v="2"/>
    <n v="327.25"/>
    <n v="0.19"/>
    <s v="PayPal"/>
    <n v="530.14499999999998"/>
    <n v="530.14499999999998"/>
    <s v="David Roberts"/>
    <x v="14"/>
    <x v="0"/>
    <x v="414"/>
    <s v="Georgia"/>
    <s v="USA"/>
    <x v="0"/>
    <x v="50"/>
    <x v="2"/>
    <s v="Skincare"/>
    <x v="50"/>
    <n v="254.04"/>
    <n v="159"/>
    <s v="Bean, Jones and Park"/>
    <s v="West"/>
    <s v="Thompsonborough"/>
    <s v="Online"/>
  </r>
  <r>
    <s v="SALE1239"/>
    <x v="500"/>
    <x v="42"/>
    <s v="PROD70"/>
    <s v="STORE9"/>
    <n v="4"/>
    <n v="930.38"/>
    <n v="0"/>
    <s v="COD"/>
    <n v="3721.52"/>
    <n v="3721.52"/>
    <s v="Christy Hoffman"/>
    <x v="33"/>
    <x v="1"/>
    <x v="42"/>
    <s v="Indiana"/>
    <s v="USA"/>
    <x v="1"/>
    <x v="7"/>
    <x v="3"/>
    <s v="Storage"/>
    <x v="7"/>
    <n v="138.05000000000001"/>
    <n v="89"/>
    <s v="Moore, Padilla and Butler"/>
    <s v="South"/>
    <s v="East Johnstad"/>
    <s v="Flagship"/>
  </r>
  <r>
    <s v="SALE1240"/>
    <x v="22"/>
    <x v="20"/>
    <s v="PROD27"/>
    <s v="STORE5"/>
    <n v="2"/>
    <n v="437.84"/>
    <n v="0.24"/>
    <s v="Credit Card"/>
    <n v="665.51679999999999"/>
    <n v="665.51679999999999"/>
    <s v="Justin Cross"/>
    <x v="17"/>
    <x v="1"/>
    <x v="20"/>
    <s v="Nevada"/>
    <s v="USA"/>
    <x v="3"/>
    <x v="16"/>
    <x v="3"/>
    <s v="Decor"/>
    <x v="16"/>
    <n v="254.04"/>
    <n v="378"/>
    <s v="Gray Ltd"/>
    <s v="North"/>
    <s v="New Michaelchester"/>
    <s v="Outlet"/>
  </r>
  <r>
    <s v="SALE1241"/>
    <x v="461"/>
    <x v="45"/>
    <s v="PROD16"/>
    <s v="STORE16"/>
    <n v="2"/>
    <n v="126.02"/>
    <n v="0.09"/>
    <s v="COD"/>
    <n v="229.35640000000001"/>
    <n v="229.35640000000001"/>
    <s v="Eric Singh"/>
    <x v="31"/>
    <x v="1"/>
    <x v="45"/>
    <s v="New Mexico"/>
    <s v="USA"/>
    <x v="0"/>
    <x v="30"/>
    <x v="2"/>
    <s v="Grooming"/>
    <x v="30"/>
    <n v="337.42"/>
    <n v="256"/>
    <s v="Frederick-Wright"/>
    <s v="West"/>
    <s v="New Jimmymouth"/>
    <s v="Flagship"/>
  </r>
  <r>
    <s v="SALE1242"/>
    <x v="594"/>
    <x v="168"/>
    <s v="PROD83"/>
    <s v="STORE15"/>
    <n v="1"/>
    <n v="860.84"/>
    <n v="7.0000000000000007E-2"/>
    <s v="PayPal"/>
    <n v="800.58119999999997"/>
    <n v="800.58120000000008"/>
    <s v="Melinda Rivera"/>
    <x v="34"/>
    <x v="1"/>
    <x v="167"/>
    <s v="New Hampshire"/>
    <s v="USA"/>
    <x v="1"/>
    <x v="50"/>
    <x v="2"/>
    <s v="Skincare"/>
    <x v="50"/>
    <n v="254.04"/>
    <n v="159"/>
    <s v="Shelton PLC"/>
    <s v="North"/>
    <s v="East Jenniferstad"/>
    <s v="Flagship"/>
  </r>
  <r>
    <s v="SALE1243"/>
    <x v="43"/>
    <x v="126"/>
    <s v="PROD48"/>
    <s v="STORE13"/>
    <n v="1"/>
    <n v="161.80000000000001"/>
    <n v="0.24"/>
    <s v="PayPal"/>
    <n v="122.968"/>
    <n v="122.96800000000002"/>
    <s v="Christy Vasquez"/>
    <x v="4"/>
    <x v="1"/>
    <x v="125"/>
    <s v="South Carolina"/>
    <s v="USA"/>
    <x v="0"/>
    <x v="70"/>
    <x v="1"/>
    <s v="Accessories"/>
    <x v="70"/>
    <n v="177.98"/>
    <n v="103"/>
    <s v="Gardner, Humphrey and Contreras"/>
    <s v="East"/>
    <s v="Johnsonville"/>
    <s v="Flagship"/>
  </r>
  <r>
    <s v="SALE1244"/>
    <x v="595"/>
    <x v="392"/>
    <s v="PROD38"/>
    <s v="STORE17"/>
    <n v="4"/>
    <n v="347.82"/>
    <n v="0.02"/>
    <s v="COD"/>
    <n v="1363.4544000000001"/>
    <n v="1363.4544000000001"/>
    <s v="Tammy Brennan"/>
    <x v="8"/>
    <x v="0"/>
    <x v="383"/>
    <s v="South Carolina"/>
    <s v="USA"/>
    <x v="0"/>
    <x v="48"/>
    <x v="0"/>
    <s v="Outdoor"/>
    <x v="48"/>
    <n v="135.61000000000001"/>
    <n v="394"/>
    <s v="Holloway Ltd"/>
    <s v="North"/>
    <s v="Bensonhaven"/>
    <s v="Flagship"/>
  </r>
  <r>
    <s v="SALE1245"/>
    <x v="289"/>
    <x v="32"/>
    <s v="PROD85"/>
    <s v="STORE16"/>
    <n v="3"/>
    <n v="416.44"/>
    <n v="0.27"/>
    <s v="Credit Card"/>
    <n v="912.00360000000001"/>
    <n v="912.00360000000001"/>
    <s v="April Phillips"/>
    <x v="17"/>
    <x v="1"/>
    <x v="32"/>
    <s v="Hawaii"/>
    <s v="USA"/>
    <x v="1"/>
    <x v="65"/>
    <x v="4"/>
    <s v="Accessories"/>
    <x v="65"/>
    <n v="119.57"/>
    <n v="210"/>
    <s v="Frederick-Wright"/>
    <s v="West"/>
    <s v="New Jimmymouth"/>
    <s v="Flagship"/>
  </r>
  <r>
    <s v="SALE1246"/>
    <x v="534"/>
    <x v="399"/>
    <s v="PROD62"/>
    <s v="STORE0"/>
    <n v="1"/>
    <n v="147.96"/>
    <n v="0.24"/>
    <s v="COD"/>
    <n v="112.4496"/>
    <n v="112.4496"/>
    <s v="Christine Vaughn"/>
    <x v="6"/>
    <x v="0"/>
    <x v="389"/>
    <s v="Oregon"/>
    <s v="USA"/>
    <x v="3"/>
    <x v="85"/>
    <x v="1"/>
    <s v="Computer"/>
    <x v="85"/>
    <n v="86.42"/>
    <n v="222"/>
    <s v="Rivera-Warner"/>
    <s v="East"/>
    <s v="Washingtonfurt"/>
    <s v="Flagship"/>
  </r>
  <r>
    <s v="SALE1247"/>
    <x v="590"/>
    <x v="312"/>
    <s v="PROD18"/>
    <s v="STORE8"/>
    <n v="3"/>
    <n v="550.26"/>
    <n v="0.22"/>
    <s v="Credit Card"/>
    <n v="1287.6084000000001"/>
    <n v="1287.6084000000001"/>
    <s v="Gene Lee"/>
    <x v="7"/>
    <x v="1"/>
    <x v="307"/>
    <s v="Virginia"/>
    <s v="USA"/>
    <x v="1"/>
    <x v="97"/>
    <x v="4"/>
    <s v="Bottoms"/>
    <x v="97"/>
    <n v="254.04"/>
    <n v="343"/>
    <s v="Bean, Jones and Park"/>
    <s v="West"/>
    <s v="Thompsonborough"/>
    <s v="Online"/>
  </r>
  <r>
    <s v="SALE1248"/>
    <x v="157"/>
    <x v="171"/>
    <s v="PROD97"/>
    <s v="STORE7"/>
    <n v="4"/>
    <n v="938.21"/>
    <n v="0.04"/>
    <s v="PayPal"/>
    <n v="3602.7264"/>
    <n v="3602.7264"/>
    <s v="Michael Garner"/>
    <x v="10"/>
    <x v="1"/>
    <x v="170"/>
    <s v="New Hampshire"/>
    <s v="USA"/>
    <x v="1"/>
    <x v="0"/>
    <x v="0"/>
    <s v="Team Sports"/>
    <x v="0"/>
    <n v="245.98"/>
    <n v="471"/>
    <s v="Martinez-Mullins"/>
    <s v="South"/>
    <s v="Williamsfurt"/>
    <s v="Online"/>
  </r>
  <r>
    <s v="SALE1249"/>
    <x v="596"/>
    <x v="211"/>
    <s v="PROD94"/>
    <s v="STORE16"/>
    <n v="3"/>
    <n v="517.98"/>
    <n v="0.01"/>
    <s v="PayPal"/>
    <n v="1538.4005999999999"/>
    <n v="1538.4005999999999"/>
    <s v="Morgan Bowen"/>
    <x v="26"/>
    <x v="0"/>
    <x v="210"/>
    <s v="Washington"/>
    <s v="USA"/>
    <x v="0"/>
    <x v="32"/>
    <x v="2"/>
    <s v="Skincare"/>
    <x v="32"/>
    <n v="358.47"/>
    <n v="213"/>
    <s v="Frederick-Wright"/>
    <s v="West"/>
    <s v="New Jimmymouth"/>
    <s v="Flagship"/>
  </r>
  <r>
    <s v="SALE1250"/>
    <x v="597"/>
    <x v="357"/>
    <s v="PROD6"/>
    <s v="STORE8"/>
    <n v="1"/>
    <n v="98.27"/>
    <n v="0.16"/>
    <s v="PayPal"/>
    <n v="82.546800000000005"/>
    <n v="82.54679999999999"/>
    <s v="Thomas Phillips"/>
    <x v="42"/>
    <x v="1"/>
    <x v="350"/>
    <s v="Georgia"/>
    <s v="USA"/>
    <x v="0"/>
    <x v="96"/>
    <x v="2"/>
    <s v="Skincare"/>
    <x v="96"/>
    <n v="312.8"/>
    <n v="350"/>
    <s v="Bean, Jones and Park"/>
    <s v="West"/>
    <s v="Thompsonborough"/>
    <s v="Online"/>
  </r>
  <r>
    <s v="SALE1251"/>
    <x v="0"/>
    <x v="243"/>
    <s v="PROD48"/>
    <s v="STORE11"/>
    <n v="2"/>
    <n v="875.2"/>
    <n v="0.19"/>
    <s v="Credit Card"/>
    <n v="1417.8240000000001"/>
    <n v="1417.8240000000001"/>
    <s v="Tyler Garner"/>
    <x v="41"/>
    <x v="0"/>
    <x v="241"/>
    <s v="Alabama"/>
    <s v="USA"/>
    <x v="2"/>
    <x v="70"/>
    <x v="1"/>
    <s v="Accessories"/>
    <x v="70"/>
    <n v="177.98"/>
    <n v="103"/>
    <s v="Aguirre-Keller"/>
    <s v="South"/>
    <s v="Lake Michael"/>
    <s v="Online"/>
  </r>
  <r>
    <s v="SALE1252"/>
    <x v="593"/>
    <x v="428"/>
    <s v="PROD86"/>
    <s v="STORE0"/>
    <n v="1"/>
    <n v="227.35"/>
    <n v="0.06"/>
    <s v="COD"/>
    <n v="213.709"/>
    <n v="213.709"/>
    <s v="Roberta Green"/>
    <x v="41"/>
    <x v="0"/>
    <x v="417"/>
    <s v="Washington"/>
    <s v="USA"/>
    <x v="1"/>
    <x v="56"/>
    <x v="3"/>
    <s v="Kitchen"/>
    <x v="56"/>
    <n v="176.07"/>
    <n v="82"/>
    <s v="Rivera-Warner"/>
    <s v="East"/>
    <s v="Washingtonfurt"/>
    <s v="Flagship"/>
  </r>
  <r>
    <s v="SALE1253"/>
    <x v="163"/>
    <x v="256"/>
    <s v="PROD74"/>
    <s v="STORE1"/>
    <n v="1"/>
    <n v="842.46"/>
    <n v="0.05"/>
    <s v="COD"/>
    <n v="800.33699999999999"/>
    <n v="800.33699999999999"/>
    <s v="Antonio Jones"/>
    <x v="36"/>
    <x v="0"/>
    <x v="254"/>
    <s v="Georgia"/>
    <s v="USA"/>
    <x v="2"/>
    <x v="1"/>
    <x v="1"/>
    <s v="Audio"/>
    <x v="1"/>
    <n v="403.71"/>
    <n v="159"/>
    <s v="Martinez, Adkins and Johnson"/>
    <s v="North"/>
    <s v="Danielmouth"/>
    <s v="Flagship"/>
  </r>
  <r>
    <s v="SALE1254"/>
    <x v="525"/>
    <x v="314"/>
    <s v="PROD36"/>
    <s v="STORE11"/>
    <n v="3"/>
    <n v="120.67"/>
    <n v="0.08"/>
    <s v="COD"/>
    <n v="333.04919999999998"/>
    <n v="333.04919999999998"/>
    <s v="Blake Harrison"/>
    <x v="1"/>
    <x v="1"/>
    <x v="309"/>
    <s v="Washington"/>
    <s v="USA"/>
    <x v="1"/>
    <x v="14"/>
    <x v="4"/>
    <s v="Tops"/>
    <x v="14"/>
    <n v="223.43"/>
    <n v="154"/>
    <s v="Aguirre-Keller"/>
    <s v="South"/>
    <s v="Lake Michael"/>
    <s v="Online"/>
  </r>
  <r>
    <s v="SALE1255"/>
    <x v="598"/>
    <x v="388"/>
    <s v="PROD20"/>
    <s v="STORE3"/>
    <n v="4"/>
    <n v="176.13"/>
    <n v="0.27"/>
    <s v="PayPal"/>
    <n v="514.29960000000005"/>
    <n v="514.29959999999994"/>
    <s v="Sarah Marsh"/>
    <x v="34"/>
    <x v="1"/>
    <x v="379"/>
    <s v="New York"/>
    <s v="USA"/>
    <x v="0"/>
    <x v="42"/>
    <x v="0"/>
    <s v="Accessories"/>
    <x v="42"/>
    <n v="131.51"/>
    <n v="273"/>
    <s v="Johnson-Wright"/>
    <s v="North"/>
    <s v="Hoodberg"/>
    <s v="Outlet"/>
  </r>
  <r>
    <s v="SALE1256"/>
    <x v="202"/>
    <x v="457"/>
    <s v="PROD63"/>
    <s v="STORE11"/>
    <n v="4"/>
    <n v="592.67999999999995"/>
    <n v="0.03"/>
    <s v="Credit Card"/>
    <n v="2299.5983999999999"/>
    <n v="2299.5983999999999"/>
    <s v="Shane Mills"/>
    <x v="30"/>
    <x v="0"/>
    <x v="445"/>
    <s v="Nebraska"/>
    <s v="USA"/>
    <x v="3"/>
    <x v="81"/>
    <x v="2"/>
    <s v="Skincare"/>
    <x v="81"/>
    <n v="266.86"/>
    <n v="458"/>
    <s v="Aguirre-Keller"/>
    <s v="South"/>
    <s v="Lake Michael"/>
    <s v="Online"/>
  </r>
  <r>
    <s v="SALE1257"/>
    <x v="581"/>
    <x v="72"/>
    <s v="PROD70"/>
    <s v="STORE4"/>
    <n v="4"/>
    <n v="662.43"/>
    <n v="0.24"/>
    <s v="PayPal"/>
    <n v="2013.7872"/>
    <n v="2013.7871999999998"/>
    <s v="John Bradford"/>
    <x v="36"/>
    <x v="0"/>
    <x v="72"/>
    <s v="Vermont"/>
    <s v="USA"/>
    <x v="2"/>
    <x v="7"/>
    <x v="3"/>
    <s v="Storage"/>
    <x v="7"/>
    <n v="138.05000000000001"/>
    <n v="89"/>
    <s v="Alexander Group"/>
    <s v="South"/>
    <s v="Port Sharon"/>
    <s v="Online"/>
  </r>
  <r>
    <s v="SALE1258"/>
    <x v="599"/>
    <x v="147"/>
    <s v="PROD43"/>
    <s v="STORE8"/>
    <n v="3"/>
    <n v="518.35"/>
    <n v="0.21"/>
    <s v="COD"/>
    <n v="1228.4894999999999"/>
    <n v="1228.4895000000001"/>
    <s v="Susan Mcdonald"/>
    <x v="9"/>
    <x v="0"/>
    <x v="146"/>
    <s v="Arkansas"/>
    <s v="USA"/>
    <x v="2"/>
    <x v="19"/>
    <x v="1"/>
    <s v="Computer"/>
    <x v="19"/>
    <n v="253.33"/>
    <n v="266"/>
    <s v="Bean, Jones and Park"/>
    <s v="West"/>
    <s v="Thompsonborough"/>
    <s v="Online"/>
  </r>
  <r>
    <s v="SALE1259"/>
    <x v="574"/>
    <x v="441"/>
    <s v="PROD61"/>
    <s v="STORE5"/>
    <n v="1"/>
    <n v="85.58"/>
    <n v="0.1"/>
    <s v="COD"/>
    <n v="77.022000000000006"/>
    <n v="77.021999999999991"/>
    <s v="Kara Dodson"/>
    <x v="42"/>
    <x v="0"/>
    <x v="430"/>
    <s v="Vermont"/>
    <s v="USA"/>
    <x v="2"/>
    <x v="86"/>
    <x v="0"/>
    <s v="Equipment"/>
    <x v="86"/>
    <n v="103.45"/>
    <n v="465"/>
    <s v="Gray Ltd"/>
    <s v="North"/>
    <s v="New Michaelchester"/>
    <s v="Outlet"/>
  </r>
  <r>
    <s v="SALE1260"/>
    <x v="100"/>
    <x v="402"/>
    <s v="PROD87"/>
    <s v="STORE1"/>
    <n v="4"/>
    <n v="800"/>
    <n v="0.2"/>
    <s v="Credit Card"/>
    <n v="2560"/>
    <n v="2560"/>
    <s v="Elizabeth Smith"/>
    <x v="25"/>
    <x v="0"/>
    <x v="392"/>
    <s v="Ohio"/>
    <s v="USA"/>
    <x v="3"/>
    <x v="72"/>
    <x v="3"/>
    <s v="Lighting"/>
    <x v="72"/>
    <n v="371.38"/>
    <n v="220"/>
    <s v="Martinez, Adkins and Johnson"/>
    <s v="North"/>
    <s v="Danielmouth"/>
    <s v="Flagship"/>
  </r>
  <r>
    <s v="SALE1261"/>
    <x v="69"/>
    <x v="440"/>
    <s v="PROD60"/>
    <s v="STORE10"/>
    <n v="3"/>
    <n v="118.25"/>
    <n v="0.26"/>
    <s v="PayPal"/>
    <n v="262.51499999999999"/>
    <n v="262.51499999999999"/>
    <s v="Curtis Haynes"/>
    <x v="8"/>
    <x v="1"/>
    <x v="429"/>
    <s v="Iowa"/>
    <s v="USA"/>
    <x v="0"/>
    <x v="17"/>
    <x v="2"/>
    <s v="Fragrance"/>
    <x v="17"/>
    <n v="482.75"/>
    <n v="444"/>
    <s v="Hill, Wagner and Ballard"/>
    <s v="East"/>
    <s v="East Davidville"/>
    <s v="Online"/>
  </r>
  <r>
    <s v="SALE1262"/>
    <x v="205"/>
    <x v="436"/>
    <s v="PROD32"/>
    <s v="STORE15"/>
    <n v="1"/>
    <n v="223.25"/>
    <n v="0.28999999999999998"/>
    <s v="Credit Card"/>
    <n v="158.50749999999999"/>
    <n v="158.50749999999999"/>
    <s v="Holly Robinson"/>
    <x v="9"/>
    <x v="1"/>
    <x v="425"/>
    <s v="Washington"/>
    <s v="USA"/>
    <x v="1"/>
    <x v="79"/>
    <x v="2"/>
    <s v="Skincare"/>
    <x v="79"/>
    <n v="283.83"/>
    <n v="244"/>
    <s v="Shelton PLC"/>
    <s v="North"/>
    <s v="East Jenniferstad"/>
    <s v="Flagship"/>
  </r>
  <r>
    <s v="SALE1263"/>
    <x v="89"/>
    <x v="115"/>
    <s v="PROD32"/>
    <s v="STORE4"/>
    <n v="3"/>
    <n v="918.76"/>
    <n v="0.2"/>
    <s v="PayPal"/>
    <n v="2205.0239999999999"/>
    <n v="2205.0239999999999"/>
    <s v="Jose Stewart"/>
    <x v="5"/>
    <x v="1"/>
    <x v="114"/>
    <s v="Maine"/>
    <s v="USA"/>
    <x v="0"/>
    <x v="79"/>
    <x v="2"/>
    <s v="Skincare"/>
    <x v="79"/>
    <n v="283.83"/>
    <n v="244"/>
    <s v="Alexander Group"/>
    <s v="South"/>
    <s v="Port Sharon"/>
    <s v="Online"/>
  </r>
  <r>
    <s v="SALE1264"/>
    <x v="600"/>
    <x v="432"/>
    <s v="PROD84"/>
    <s v="STORE13"/>
    <n v="2"/>
    <n v="905.26"/>
    <n v="0.15"/>
    <s v="COD"/>
    <n v="1538.942"/>
    <n v="1538.942"/>
    <s v="Antonio Leon"/>
    <x v="36"/>
    <x v="0"/>
    <x v="421"/>
    <s v="Hawaii"/>
    <s v="USA"/>
    <x v="3"/>
    <x v="94"/>
    <x v="3"/>
    <s v="Furniture"/>
    <x v="94"/>
    <n v="388.46"/>
    <n v="208"/>
    <s v="Gardner, Humphrey and Contreras"/>
    <s v="East"/>
    <s v="Johnsonville"/>
    <s v="Flagship"/>
  </r>
  <r>
    <s v="SALE1265"/>
    <x v="312"/>
    <x v="212"/>
    <s v="PROD16"/>
    <s v="STORE19"/>
    <n v="4"/>
    <n v="295.39999999999998"/>
    <n v="0.23"/>
    <s v="PayPal"/>
    <n v="909.83199999999999"/>
    <n v="909.83199999999988"/>
    <s v="Jason Mullins"/>
    <x v="34"/>
    <x v="1"/>
    <x v="211"/>
    <s v="Delaware"/>
    <s v="USA"/>
    <x v="2"/>
    <x v="30"/>
    <x v="2"/>
    <s v="Grooming"/>
    <x v="30"/>
    <n v="337.42"/>
    <n v="256"/>
    <s v="Mann-Austin"/>
    <s v="East"/>
    <s v="Vasquezborough"/>
    <s v="Online"/>
  </r>
  <r>
    <s v="SALE1266"/>
    <x v="206"/>
    <x v="98"/>
    <s v="PROD94"/>
    <s v="STORE5"/>
    <n v="1"/>
    <n v="252.18"/>
    <n v="0.23"/>
    <s v="PayPal"/>
    <n v="194.17859999999999"/>
    <n v="194.17860000000002"/>
    <s v="Melissa Duffy Md"/>
    <x v="3"/>
    <x v="1"/>
    <x v="98"/>
    <s v="South Carolina"/>
    <s v="USA"/>
    <x v="3"/>
    <x v="32"/>
    <x v="2"/>
    <s v="Skincare"/>
    <x v="32"/>
    <n v="358.47"/>
    <n v="213"/>
    <s v="Gray Ltd"/>
    <s v="North"/>
    <s v="New Michaelchester"/>
    <s v="Outlet"/>
  </r>
  <r>
    <s v="SALE1267"/>
    <x v="35"/>
    <x v="7"/>
    <s v="PROD97"/>
    <s v="STORE12"/>
    <n v="4"/>
    <n v="792.1"/>
    <n v="0.19"/>
    <s v="COD"/>
    <n v="2566.404"/>
    <n v="2566.404"/>
    <s v="Patrick Roberts"/>
    <x v="7"/>
    <x v="1"/>
    <x v="7"/>
    <s v="Missouri"/>
    <s v="USA"/>
    <x v="1"/>
    <x v="0"/>
    <x v="0"/>
    <s v="Team Sports"/>
    <x v="0"/>
    <n v="245.98"/>
    <n v="471"/>
    <s v="Thomas, Bridges and Harris"/>
    <s v="North"/>
    <s v="Sabrinatown"/>
    <s v="Online"/>
  </r>
  <r>
    <s v="SALE1268"/>
    <x v="601"/>
    <x v="136"/>
    <s v="PROD88"/>
    <s v="STORE14"/>
    <n v="1"/>
    <n v="883.36"/>
    <n v="0.11"/>
    <s v="PayPal"/>
    <n v="786.19039999999995"/>
    <n v="786.19039999999995"/>
    <s v="Nathan Campbell"/>
    <x v="13"/>
    <x v="0"/>
    <x v="135"/>
    <s v="Oklahoma"/>
    <s v="USA"/>
    <x v="0"/>
    <x v="12"/>
    <x v="0"/>
    <s v="Accessories"/>
    <x v="12"/>
    <n v="131.24"/>
    <n v="232"/>
    <s v="Mcdonald Inc"/>
    <s v="South"/>
    <s v="Christopherland"/>
    <s v="Outlet"/>
  </r>
  <r>
    <s v="SALE1269"/>
    <x v="602"/>
    <x v="16"/>
    <s v="PROD69"/>
    <s v="STORE0"/>
    <n v="4"/>
    <n v="305.95"/>
    <n v="0.08"/>
    <s v="PayPal"/>
    <n v="1125.896"/>
    <n v="1125.896"/>
    <s v="Arthur Warren"/>
    <x v="14"/>
    <x v="0"/>
    <x v="16"/>
    <s v="Nevada"/>
    <s v="USA"/>
    <x v="0"/>
    <x v="20"/>
    <x v="4"/>
    <s v="Bottoms"/>
    <x v="20"/>
    <n v="218.22"/>
    <n v="224"/>
    <s v="Rivera-Warner"/>
    <s v="East"/>
    <s v="Washingtonfurt"/>
    <s v="Flagship"/>
  </r>
  <r>
    <s v="SALE1270"/>
    <x v="75"/>
    <x v="123"/>
    <s v="PROD58"/>
    <s v="STORE7"/>
    <n v="3"/>
    <n v="742.45"/>
    <n v="0.23"/>
    <s v="COD"/>
    <n v="1715.0595000000001"/>
    <n v="1715.0595000000003"/>
    <s v="Terry Moses"/>
    <x v="12"/>
    <x v="1"/>
    <x v="122"/>
    <s v="Nevada"/>
    <s v="USA"/>
    <x v="1"/>
    <x v="87"/>
    <x v="4"/>
    <s v="Accessories"/>
    <x v="87"/>
    <n v="113.83"/>
    <n v="485"/>
    <s v="Martinez-Mullins"/>
    <s v="South"/>
    <s v="Williamsfurt"/>
    <s v="Online"/>
  </r>
  <r>
    <s v="SALE1271"/>
    <x v="130"/>
    <x v="394"/>
    <s v="PROD25"/>
    <s v="STORE18"/>
    <n v="3"/>
    <n v="336.1"/>
    <n v="0.12"/>
    <s v="COD"/>
    <n v="887.30399999999997"/>
    <n v="887.30400000000009"/>
    <s v="Carlos Flores"/>
    <x v="42"/>
    <x v="0"/>
    <x v="385"/>
    <s v="Washington"/>
    <s v="USA"/>
    <x v="0"/>
    <x v="60"/>
    <x v="4"/>
    <s v="Accessories"/>
    <x v="60"/>
    <n v="174.02"/>
    <n v="268"/>
    <s v="Guerrero-Schmitt"/>
    <s v="East"/>
    <s v="East Stevechester"/>
    <s v="Flagship"/>
  </r>
  <r>
    <s v="SALE1272"/>
    <x v="213"/>
    <x v="30"/>
    <s v="PROD29"/>
    <s v="STORE7"/>
    <n v="3"/>
    <n v="310.36"/>
    <n v="0.14000000000000001"/>
    <s v="COD"/>
    <n v="800.72879999999998"/>
    <n v="800.72880000000009"/>
    <s v="Shane Brown"/>
    <x v="25"/>
    <x v="1"/>
    <x v="30"/>
    <s v="Michigan"/>
    <s v="USA"/>
    <x v="0"/>
    <x v="35"/>
    <x v="3"/>
    <s v="Decor"/>
    <x v="35"/>
    <n v="218.48"/>
    <n v="276"/>
    <s v="Martinez-Mullins"/>
    <s v="South"/>
    <s v="Williamsfurt"/>
    <s v="Online"/>
  </r>
  <r>
    <s v="SALE1273"/>
    <x v="359"/>
    <x v="419"/>
    <s v="PROD98"/>
    <s v="STORE8"/>
    <n v="3"/>
    <n v="992.81"/>
    <n v="0.04"/>
    <s v="PayPal"/>
    <n v="2859.2928000000002"/>
    <n v="2859.2927999999997"/>
    <s v="Aaron Luna"/>
    <x v="10"/>
    <x v="1"/>
    <x v="408"/>
    <s v="Ohio"/>
    <s v="USA"/>
    <x v="3"/>
    <x v="24"/>
    <x v="1"/>
    <s v="Audio"/>
    <x v="24"/>
    <n v="431.67"/>
    <n v="73"/>
    <s v="Bean, Jones and Park"/>
    <s v="West"/>
    <s v="Thompsonborough"/>
    <s v="Online"/>
  </r>
  <r>
    <s v="SALE1274"/>
    <x v="30"/>
    <x v="227"/>
    <s v="PROD60"/>
    <s v="STORE11"/>
    <n v="3"/>
    <n v="257.11"/>
    <n v="0.26"/>
    <s v="COD"/>
    <n v="570.78420000000006"/>
    <n v="570.78420000000006"/>
    <s v="Wanda Snyder"/>
    <x v="26"/>
    <x v="0"/>
    <x v="226"/>
    <s v="Vermont"/>
    <s v="USA"/>
    <x v="3"/>
    <x v="17"/>
    <x v="2"/>
    <s v="Fragrance"/>
    <x v="17"/>
    <n v="482.75"/>
    <n v="444"/>
    <s v="Aguirre-Keller"/>
    <s v="South"/>
    <s v="Lake Michael"/>
    <s v="Online"/>
  </r>
  <r>
    <s v="SALE1275"/>
    <x v="603"/>
    <x v="233"/>
    <s v="PROD95"/>
    <s v="STORE12"/>
    <n v="4"/>
    <n v="816.29"/>
    <n v="0.24"/>
    <s v="PayPal"/>
    <n v="2481.5216"/>
    <n v="2481.5216"/>
    <s v="George Davis"/>
    <x v="21"/>
    <x v="1"/>
    <x v="231"/>
    <s v="Massachusetts"/>
    <s v="USA"/>
    <x v="3"/>
    <x v="98"/>
    <x v="0"/>
    <s v="Accessories"/>
    <x v="98"/>
    <n v="60.65"/>
    <n v="75"/>
    <s v="Thomas, Bridges and Harris"/>
    <s v="North"/>
    <s v="Sabrinatown"/>
    <s v="Online"/>
  </r>
  <r>
    <s v="SALE1276"/>
    <x v="539"/>
    <x v="397"/>
    <s v="PROD60"/>
    <s v="STORE12"/>
    <n v="4"/>
    <n v="755.82"/>
    <n v="0.22"/>
    <s v="COD"/>
    <n v="2358.1583999999998"/>
    <n v="2358.1584000000003"/>
    <s v="Michael Chang"/>
    <x v="21"/>
    <x v="0"/>
    <x v="387"/>
    <s v="North Carolina"/>
    <s v="USA"/>
    <x v="1"/>
    <x v="17"/>
    <x v="2"/>
    <s v="Fragrance"/>
    <x v="17"/>
    <n v="482.75"/>
    <n v="444"/>
    <s v="Thomas, Bridges and Harris"/>
    <s v="North"/>
    <s v="Sabrinatown"/>
    <s v="Online"/>
  </r>
  <r>
    <s v="SALE1277"/>
    <x v="414"/>
    <x v="458"/>
    <s v="PROD0"/>
    <s v="STORE14"/>
    <n v="1"/>
    <n v="449.6"/>
    <n v="0.01"/>
    <s v="PayPal"/>
    <n v="445.10399999999998"/>
    <n v="445.10400000000004"/>
    <s v="Jeremy Harris"/>
    <x v="30"/>
    <x v="1"/>
    <x v="446"/>
    <s v="Ohio"/>
    <s v="USA"/>
    <x v="3"/>
    <x v="90"/>
    <x v="1"/>
    <s v="Computer"/>
    <x v="90"/>
    <n v="112.42"/>
    <n v="416"/>
    <s v="Mcdonald Inc"/>
    <s v="South"/>
    <s v="Christopherland"/>
    <s v="Outlet"/>
  </r>
  <r>
    <s v="SALE1278"/>
    <x v="540"/>
    <x v="378"/>
    <s v="PROD14"/>
    <s v="STORE0"/>
    <n v="2"/>
    <n v="779.29"/>
    <n v="0.12"/>
    <s v="COD"/>
    <n v="1371.5504000000001"/>
    <n v="1371.5503999999999"/>
    <s v="Jeffrey Mccarthy"/>
    <x v="18"/>
    <x v="1"/>
    <x v="369"/>
    <s v="Nebraska"/>
    <s v="USA"/>
    <x v="3"/>
    <x v="66"/>
    <x v="3"/>
    <s v="Decor"/>
    <x v="66"/>
    <n v="48.01"/>
    <n v="439"/>
    <s v="Rivera-Warner"/>
    <s v="East"/>
    <s v="Washingtonfurt"/>
    <s v="Flagship"/>
  </r>
  <r>
    <s v="SALE1279"/>
    <x v="157"/>
    <x v="9"/>
    <s v="PROD77"/>
    <s v="STORE17"/>
    <n v="1"/>
    <n v="748.75"/>
    <n v="0.1"/>
    <s v="COD"/>
    <n v="673.875"/>
    <n v="673.875"/>
    <s v="David Pierce"/>
    <x v="9"/>
    <x v="1"/>
    <x v="9"/>
    <s v="Washington"/>
    <s v="USA"/>
    <x v="1"/>
    <x v="25"/>
    <x v="1"/>
    <s v="Appliances"/>
    <x v="25"/>
    <n v="480.9"/>
    <n v="104"/>
    <s v="Holloway Ltd"/>
    <s v="North"/>
    <s v="Bensonhaven"/>
    <s v="Flagship"/>
  </r>
  <r>
    <s v="SALE1280"/>
    <x v="604"/>
    <x v="282"/>
    <s v="PROD89"/>
    <s v="STORE0"/>
    <n v="2"/>
    <n v="121.67"/>
    <n v="0.08"/>
    <s v="COD"/>
    <n v="223.87280000000001"/>
    <n v="223.87280000000001"/>
    <s v="Erin Ward"/>
    <x v="8"/>
    <x v="0"/>
    <x v="279"/>
    <s v="New York"/>
    <s v="USA"/>
    <x v="3"/>
    <x v="41"/>
    <x v="2"/>
    <s v="Makeup"/>
    <x v="41"/>
    <n v="183.04"/>
    <n v="457"/>
    <s v="Rivera-Warner"/>
    <s v="East"/>
    <s v="Washingtonfurt"/>
    <s v="Flagship"/>
  </r>
  <r>
    <s v="SALE1281"/>
    <x v="605"/>
    <x v="36"/>
    <s v="PROD49"/>
    <s v="STORE15"/>
    <n v="3"/>
    <n v="225.14"/>
    <n v="0.15"/>
    <s v="COD"/>
    <n v="574.10699999999997"/>
    <n v="574.10699999999997"/>
    <s v="Darrell Miller"/>
    <x v="30"/>
    <x v="1"/>
    <x v="36"/>
    <s v="Florida"/>
    <s v="USA"/>
    <x v="1"/>
    <x v="2"/>
    <x v="2"/>
    <s v="Fragrance"/>
    <x v="2"/>
    <n v="43.29"/>
    <n v="267"/>
    <s v="Shelton PLC"/>
    <s v="North"/>
    <s v="East Jenniferstad"/>
    <s v="Flagship"/>
  </r>
  <r>
    <s v="SALE1282"/>
    <x v="213"/>
    <x v="84"/>
    <s v="PROD29"/>
    <s v="STORE19"/>
    <n v="1"/>
    <n v="654.17999999999995"/>
    <n v="0.19"/>
    <s v="PayPal"/>
    <n v="529.88580000000002"/>
    <n v="529.88580000000002"/>
    <s v="Darren Burton"/>
    <x v="10"/>
    <x v="1"/>
    <x v="84"/>
    <s v="Tennessee"/>
    <s v="USA"/>
    <x v="3"/>
    <x v="35"/>
    <x v="3"/>
    <s v="Decor"/>
    <x v="35"/>
    <n v="218.48"/>
    <n v="276"/>
    <s v="Mann-Austin"/>
    <s v="East"/>
    <s v="Vasquezborough"/>
    <s v="Online"/>
  </r>
  <r>
    <s v="SALE1283"/>
    <x v="25"/>
    <x v="63"/>
    <s v="PROD71"/>
    <s v="STORE5"/>
    <n v="2"/>
    <n v="504.98"/>
    <n v="0.08"/>
    <s v="COD"/>
    <n v="929.16319999999996"/>
    <n v="929.16320000000007"/>
    <s v="Cheryl Copeland"/>
    <x v="12"/>
    <x v="0"/>
    <x v="63"/>
    <s v="Maryland"/>
    <s v="USA"/>
    <x v="1"/>
    <x v="51"/>
    <x v="2"/>
    <s v="Haircare"/>
    <x v="51"/>
    <n v="214.32"/>
    <n v="383"/>
    <s v="Gray Ltd"/>
    <s v="North"/>
    <s v="New Michaelchester"/>
    <s v="Outlet"/>
  </r>
  <r>
    <s v="SALE1284"/>
    <x v="260"/>
    <x v="74"/>
    <s v="PROD54"/>
    <s v="STORE8"/>
    <n v="2"/>
    <n v="623.20000000000005"/>
    <n v="0.14000000000000001"/>
    <s v="COD"/>
    <n v="1071.904"/>
    <n v="1071.904"/>
    <s v="Frank Stewart"/>
    <x v="40"/>
    <x v="1"/>
    <x v="74"/>
    <s v="Delaware"/>
    <s v="USA"/>
    <x v="3"/>
    <x v="59"/>
    <x v="0"/>
    <s v="Accessories"/>
    <x v="59"/>
    <n v="434.84"/>
    <n v="185"/>
    <s v="Bean, Jones and Park"/>
    <s v="West"/>
    <s v="Thompsonborough"/>
    <s v="Online"/>
  </r>
  <r>
    <s v="SALE1285"/>
    <x v="587"/>
    <x v="88"/>
    <s v="PROD5"/>
    <s v="STORE16"/>
    <n v="2"/>
    <n v="530.54"/>
    <n v="0.28000000000000003"/>
    <s v="COD"/>
    <n v="763.97760000000005"/>
    <n v="763.97759999999994"/>
    <s v="Andrew Smith"/>
    <x v="8"/>
    <x v="0"/>
    <x v="88"/>
    <s v="Wisconsin"/>
    <s v="USA"/>
    <x v="3"/>
    <x v="23"/>
    <x v="4"/>
    <s v="Accessories"/>
    <x v="23"/>
    <n v="261"/>
    <n v="59"/>
    <s v="Frederick-Wright"/>
    <s v="West"/>
    <s v="New Jimmymouth"/>
    <s v="Flagship"/>
  </r>
  <r>
    <s v="SALE1286"/>
    <x v="402"/>
    <x v="317"/>
    <s v="PROD0"/>
    <s v="STORE16"/>
    <n v="3"/>
    <n v="279.45"/>
    <n v="0.15"/>
    <s v="COD"/>
    <n v="712.59749999999997"/>
    <n v="712.59749999999997"/>
    <s v="Brandon Mcbride"/>
    <x v="1"/>
    <x v="1"/>
    <x v="312"/>
    <s v="Alaska"/>
    <s v="USA"/>
    <x v="1"/>
    <x v="90"/>
    <x v="1"/>
    <s v="Computer"/>
    <x v="90"/>
    <n v="112.42"/>
    <n v="416"/>
    <s v="Frederick-Wright"/>
    <s v="West"/>
    <s v="New Jimmymouth"/>
    <s v="Flagship"/>
  </r>
  <r>
    <s v="SALE1287"/>
    <x v="606"/>
    <x v="176"/>
    <s v="PROD12"/>
    <s v="STORE8"/>
    <n v="3"/>
    <n v="906.99"/>
    <n v="0.26"/>
    <s v="COD"/>
    <n v="2013.5178000000001"/>
    <n v="2013.5178000000001"/>
    <s v="Cynthia Payne"/>
    <x v="39"/>
    <x v="1"/>
    <x v="175"/>
    <s v="Kentucky"/>
    <s v="USA"/>
    <x v="3"/>
    <x v="21"/>
    <x v="2"/>
    <s v="Haircare"/>
    <x v="21"/>
    <n v="115.82"/>
    <n v="460"/>
    <s v="Bean, Jones and Park"/>
    <s v="West"/>
    <s v="Thompsonborough"/>
    <s v="Online"/>
  </r>
  <r>
    <s v="SALE1288"/>
    <x v="513"/>
    <x v="45"/>
    <s v="PROD80"/>
    <s v="STORE17"/>
    <n v="4"/>
    <n v="408.76"/>
    <n v="0.12"/>
    <s v="COD"/>
    <n v="1438.8352"/>
    <n v="1438.8352"/>
    <s v="Eric Singh"/>
    <x v="31"/>
    <x v="1"/>
    <x v="45"/>
    <s v="New Mexico"/>
    <s v="USA"/>
    <x v="0"/>
    <x v="61"/>
    <x v="3"/>
    <s v="Kitchen"/>
    <x v="61"/>
    <n v="143.43"/>
    <n v="58"/>
    <s v="Holloway Ltd"/>
    <s v="North"/>
    <s v="Bensonhaven"/>
    <s v="Flagship"/>
  </r>
  <r>
    <s v="SALE1289"/>
    <x v="607"/>
    <x v="372"/>
    <s v="PROD36"/>
    <s v="STORE9"/>
    <n v="2"/>
    <n v="117.34"/>
    <n v="0.09"/>
    <s v="PayPal"/>
    <n v="213.55879999999999"/>
    <n v="213.55880000000002"/>
    <s v="Curtis Lam"/>
    <x v="0"/>
    <x v="0"/>
    <x v="363"/>
    <s v="Kentucky"/>
    <s v="USA"/>
    <x v="1"/>
    <x v="14"/>
    <x v="4"/>
    <s v="Tops"/>
    <x v="14"/>
    <n v="223.43"/>
    <n v="154"/>
    <s v="Moore, Padilla and Butler"/>
    <s v="South"/>
    <s v="East Johnstad"/>
    <s v="Flagship"/>
  </r>
  <r>
    <s v="SALE1290"/>
    <x v="490"/>
    <x v="64"/>
    <s v="PROD91"/>
    <s v="STORE14"/>
    <n v="3"/>
    <n v="690.27"/>
    <n v="7.0000000000000007E-2"/>
    <s v="PayPal"/>
    <n v="1925.8533"/>
    <n v="1925.8533"/>
    <s v="Daniel Contreras"/>
    <x v="32"/>
    <x v="1"/>
    <x v="64"/>
    <s v="Florida"/>
    <s v="USA"/>
    <x v="1"/>
    <x v="52"/>
    <x v="4"/>
    <s v="Footwear"/>
    <x v="52"/>
    <n v="438.25"/>
    <n v="496"/>
    <s v="Mcdonald Inc"/>
    <s v="South"/>
    <s v="Christopherland"/>
    <s v="Outlet"/>
  </r>
  <r>
    <s v="SALE1291"/>
    <x v="326"/>
    <x v="140"/>
    <s v="PROD28"/>
    <s v="STORE17"/>
    <n v="4"/>
    <n v="377.18"/>
    <n v="0.24"/>
    <s v="PayPal"/>
    <n v="1146.6271999999999"/>
    <n v="1146.6271999999999"/>
    <s v="Travis Holland"/>
    <x v="14"/>
    <x v="0"/>
    <x v="139"/>
    <s v="New Hampshire"/>
    <s v="USA"/>
    <x v="3"/>
    <x v="77"/>
    <x v="0"/>
    <s v="Accessories"/>
    <x v="77"/>
    <n v="38.76"/>
    <n v="137"/>
    <s v="Holloway Ltd"/>
    <s v="North"/>
    <s v="Bensonhaven"/>
    <s v="Flagship"/>
  </r>
  <r>
    <s v="SALE1292"/>
    <x v="2"/>
    <x v="459"/>
    <s v="PROD40"/>
    <s v="STORE0"/>
    <n v="1"/>
    <n v="70.52"/>
    <n v="0.08"/>
    <s v="COD"/>
    <n v="64.878399999999999"/>
    <n v="64.878399999999999"/>
    <s v="David Cole"/>
    <x v="24"/>
    <x v="1"/>
    <x v="159"/>
    <s v="Michigan"/>
    <s v="USA"/>
    <x v="2"/>
    <x v="43"/>
    <x v="1"/>
    <s v="Audio"/>
    <x v="43"/>
    <n v="38.520000000000003"/>
    <n v="378"/>
    <s v="Rivera-Warner"/>
    <s v="East"/>
    <s v="Washingtonfurt"/>
    <s v="Flagship"/>
  </r>
  <r>
    <s v="SALE1293"/>
    <x v="97"/>
    <x v="185"/>
    <s v="PROD38"/>
    <s v="STORE9"/>
    <n v="1"/>
    <n v="40.25"/>
    <n v="0.1"/>
    <s v="PayPal"/>
    <n v="36.225000000000001"/>
    <n v="36.225000000000001"/>
    <s v="Shannon Miller"/>
    <x v="15"/>
    <x v="0"/>
    <x v="184"/>
    <s v="Kentucky"/>
    <s v="USA"/>
    <x v="0"/>
    <x v="48"/>
    <x v="0"/>
    <s v="Outdoor"/>
    <x v="48"/>
    <n v="135.61000000000001"/>
    <n v="394"/>
    <s v="Moore, Padilla and Butler"/>
    <s v="South"/>
    <s v="East Johnstad"/>
    <s v="Flagship"/>
  </r>
  <r>
    <s v="SALE1294"/>
    <x v="432"/>
    <x v="309"/>
    <s v="PROD89"/>
    <s v="STORE11"/>
    <n v="3"/>
    <n v="539.44000000000005"/>
    <n v="0.05"/>
    <s v="COD"/>
    <n v="1537.404"/>
    <n v="1537.4040000000002"/>
    <s v="Christy Hill"/>
    <x v="24"/>
    <x v="1"/>
    <x v="304"/>
    <s v="New Jersey"/>
    <s v="USA"/>
    <x v="1"/>
    <x v="41"/>
    <x v="2"/>
    <s v="Makeup"/>
    <x v="41"/>
    <n v="183.04"/>
    <n v="457"/>
    <s v="Aguirre-Keller"/>
    <s v="South"/>
    <s v="Lake Michael"/>
    <s v="Online"/>
  </r>
  <r>
    <s v="SALE1295"/>
    <x v="154"/>
    <x v="400"/>
    <s v="PROD60"/>
    <s v="STORE4"/>
    <n v="3"/>
    <n v="543.49"/>
    <n v="0.05"/>
    <s v="PayPal"/>
    <n v="1548.9465"/>
    <n v="1548.9465"/>
    <s v="Douglas Rhodes"/>
    <x v="39"/>
    <x v="0"/>
    <x v="390"/>
    <s v="New Hampshire"/>
    <s v="USA"/>
    <x v="1"/>
    <x v="17"/>
    <x v="2"/>
    <s v="Fragrance"/>
    <x v="17"/>
    <n v="482.75"/>
    <n v="444"/>
    <s v="Alexander Group"/>
    <s v="South"/>
    <s v="Port Sharon"/>
    <s v="Online"/>
  </r>
  <r>
    <s v="SALE1296"/>
    <x v="608"/>
    <x v="49"/>
    <s v="PROD7"/>
    <s v="STORE6"/>
    <n v="4"/>
    <n v="547.21"/>
    <n v="0.1"/>
    <s v="COD"/>
    <n v="1969.9559999999999"/>
    <n v="1969.9560000000001"/>
    <s v="Alex Mann Ii"/>
    <x v="3"/>
    <x v="0"/>
    <x v="49"/>
    <s v="Oklahoma"/>
    <s v="USA"/>
    <x v="3"/>
    <x v="84"/>
    <x v="3"/>
    <s v="Lighting"/>
    <x v="84"/>
    <n v="218.86"/>
    <n v="170"/>
    <s v="Benson-Elliott"/>
    <s v="East"/>
    <s v="Port Josephberg"/>
    <s v="Online"/>
  </r>
  <r>
    <s v="SALE1297"/>
    <x v="500"/>
    <x v="254"/>
    <s v="PROD65"/>
    <s v="STORE1"/>
    <n v="2"/>
    <n v="892.46"/>
    <n v="7.0000000000000007E-2"/>
    <s v="PayPal"/>
    <n v="1659.9756"/>
    <n v="1659.9756"/>
    <s v="Mr. William Horton"/>
    <x v="45"/>
    <x v="0"/>
    <x v="252"/>
    <s v="Virginia"/>
    <s v="USA"/>
    <x v="1"/>
    <x v="15"/>
    <x v="0"/>
    <s v="Fitness"/>
    <x v="15"/>
    <n v="240.63"/>
    <n v="423"/>
    <s v="Martinez, Adkins and Johnson"/>
    <s v="North"/>
    <s v="Danielmouth"/>
    <s v="Flagship"/>
  </r>
  <r>
    <s v="SALE1298"/>
    <x v="363"/>
    <x v="391"/>
    <s v="PROD26"/>
    <s v="STORE8"/>
    <n v="2"/>
    <n v="853.41"/>
    <n v="0.25"/>
    <s v="Credit Card"/>
    <n v="1280.115"/>
    <n v="1280.115"/>
    <s v="Timothy Gardner"/>
    <x v="4"/>
    <x v="1"/>
    <x v="382"/>
    <s v="New Jersey"/>
    <s v="USA"/>
    <x v="2"/>
    <x v="33"/>
    <x v="1"/>
    <s v="Audio"/>
    <x v="33"/>
    <n v="322.41000000000003"/>
    <n v="213"/>
    <s v="Bean, Jones and Park"/>
    <s v="West"/>
    <s v="Thompsonborough"/>
    <s v="Online"/>
  </r>
  <r>
    <s v="SALE1299"/>
    <x v="470"/>
    <x v="407"/>
    <s v="PROD82"/>
    <s v="STORE7"/>
    <n v="1"/>
    <n v="162.13999999999999"/>
    <n v="7.0000000000000007E-2"/>
    <s v="PayPal"/>
    <n v="150.7902"/>
    <n v="150.7902"/>
    <s v="Ashley Griffin"/>
    <x v="43"/>
    <x v="1"/>
    <x v="396"/>
    <s v="Maryland"/>
    <s v="USA"/>
    <x v="0"/>
    <x v="74"/>
    <x v="0"/>
    <s v="Fitness"/>
    <x v="74"/>
    <n v="152.91999999999999"/>
    <n v="281"/>
    <s v="Martinez-Mullins"/>
    <s v="South"/>
    <s v="Williamsfurt"/>
    <s v="Online"/>
  </r>
  <r>
    <s v="SALE1300"/>
    <x v="270"/>
    <x v="347"/>
    <s v="PROD96"/>
    <s v="STORE16"/>
    <n v="1"/>
    <n v="893.14"/>
    <n v="0.09"/>
    <s v="Credit Card"/>
    <n v="812.75739999999996"/>
    <n v="812.75739999999996"/>
    <s v="Rhonda Young"/>
    <x v="2"/>
    <x v="1"/>
    <x v="341"/>
    <s v="Alaska"/>
    <s v="USA"/>
    <x v="1"/>
    <x v="99"/>
    <x v="4"/>
    <s v="Outerwear"/>
    <x v="99"/>
    <n v="358.47"/>
    <n v="143"/>
    <s v="Frederick-Wright"/>
    <s v="West"/>
    <s v="New Jimmymouth"/>
    <s v="Flagship"/>
  </r>
  <r>
    <s v="SALE1301"/>
    <x v="12"/>
    <x v="202"/>
    <s v="PROD34"/>
    <s v="STORE8"/>
    <n v="4"/>
    <n v="349.07"/>
    <n v="0.28000000000000003"/>
    <s v="Credit Card"/>
    <n v="1005.3216"/>
    <n v="1005.3216"/>
    <s v="Steven Stein"/>
    <x v="10"/>
    <x v="0"/>
    <x v="201"/>
    <s v="Connecticut"/>
    <s v="USA"/>
    <x v="3"/>
    <x v="13"/>
    <x v="1"/>
    <s v="Computer"/>
    <x v="13"/>
    <n v="419.28"/>
    <n v="86"/>
    <s v="Bean, Jones and Park"/>
    <s v="West"/>
    <s v="Thompsonborough"/>
    <s v="Online"/>
  </r>
  <r>
    <s v="SALE1302"/>
    <x v="150"/>
    <x v="413"/>
    <s v="PROD81"/>
    <s v="STORE13"/>
    <n v="1"/>
    <n v="747.9"/>
    <n v="0.21"/>
    <s v="COD"/>
    <n v="590.84100000000001"/>
    <n v="590.84100000000001"/>
    <s v="Bryan Garcia"/>
    <x v="26"/>
    <x v="1"/>
    <x v="402"/>
    <s v="Wyoming"/>
    <s v="USA"/>
    <x v="2"/>
    <x v="82"/>
    <x v="0"/>
    <s v="Equipment"/>
    <x v="82"/>
    <n v="285.54000000000002"/>
    <n v="358"/>
    <s v="Gardner, Humphrey and Contreras"/>
    <s v="East"/>
    <s v="Johnsonville"/>
    <s v="Flagship"/>
  </r>
  <r>
    <s v="SALE1303"/>
    <x v="270"/>
    <x v="189"/>
    <s v="PROD81"/>
    <s v="STORE6"/>
    <n v="3"/>
    <n v="438.92"/>
    <n v="0.21"/>
    <s v="Credit Card"/>
    <n v="1040.2403999999999"/>
    <n v="1040.2404000000001"/>
    <s v="Sarah Vance"/>
    <x v="7"/>
    <x v="0"/>
    <x v="188"/>
    <s v="Oregon"/>
    <s v="USA"/>
    <x v="2"/>
    <x v="82"/>
    <x v="0"/>
    <s v="Equipment"/>
    <x v="82"/>
    <n v="285.54000000000002"/>
    <n v="358"/>
    <s v="Benson-Elliott"/>
    <s v="East"/>
    <s v="Port Josephberg"/>
    <s v="Online"/>
  </r>
  <r>
    <s v="SALE1304"/>
    <x v="444"/>
    <x v="331"/>
    <s v="PROD77"/>
    <s v="STORE4"/>
    <n v="4"/>
    <n v="665.38"/>
    <n v="0.18"/>
    <s v="Credit Card"/>
    <n v="2182.4463999999998"/>
    <n v="2182.4463999999998"/>
    <s v="Erin Hopkins"/>
    <x v="43"/>
    <x v="0"/>
    <x v="325"/>
    <s v="Iowa"/>
    <s v="USA"/>
    <x v="2"/>
    <x v="25"/>
    <x v="1"/>
    <s v="Appliances"/>
    <x v="25"/>
    <n v="480.9"/>
    <n v="104"/>
    <s v="Alexander Group"/>
    <s v="South"/>
    <s v="Port Sharon"/>
    <s v="Online"/>
  </r>
  <r>
    <s v="SALE1305"/>
    <x v="78"/>
    <x v="458"/>
    <s v="PROD60"/>
    <s v="STORE18"/>
    <n v="1"/>
    <n v="146.49"/>
    <n v="0.28000000000000003"/>
    <s v="Credit Card"/>
    <n v="105.47280000000001"/>
    <n v="105.47280000000001"/>
    <s v="Jeremy Harris"/>
    <x v="30"/>
    <x v="1"/>
    <x v="446"/>
    <s v="Ohio"/>
    <s v="USA"/>
    <x v="3"/>
    <x v="17"/>
    <x v="2"/>
    <s v="Fragrance"/>
    <x v="17"/>
    <n v="482.75"/>
    <n v="444"/>
    <s v="Guerrero-Schmitt"/>
    <s v="East"/>
    <s v="East Stevechester"/>
    <s v="Flagship"/>
  </r>
  <r>
    <s v="SALE1306"/>
    <x v="367"/>
    <x v="379"/>
    <s v="PROD38"/>
    <s v="STORE15"/>
    <n v="2"/>
    <n v="235.39"/>
    <n v="0.27"/>
    <s v="COD"/>
    <n v="343.6694"/>
    <n v="343.6694"/>
    <s v="Brian Holder"/>
    <x v="39"/>
    <x v="0"/>
    <x v="370"/>
    <s v="Utah"/>
    <s v="USA"/>
    <x v="3"/>
    <x v="48"/>
    <x v="0"/>
    <s v="Outdoor"/>
    <x v="48"/>
    <n v="135.61000000000001"/>
    <n v="394"/>
    <s v="Shelton PLC"/>
    <s v="North"/>
    <s v="East Jenniferstad"/>
    <s v="Flagship"/>
  </r>
  <r>
    <s v="SALE1307"/>
    <x v="609"/>
    <x v="29"/>
    <s v="PROD61"/>
    <s v="STORE5"/>
    <n v="3"/>
    <n v="38.07"/>
    <n v="0.09"/>
    <s v="PayPal"/>
    <n v="103.9311"/>
    <n v="103.93110000000001"/>
    <s v="Joshua Ryan"/>
    <x v="24"/>
    <x v="1"/>
    <x v="29"/>
    <s v="New Jersey"/>
    <s v="USA"/>
    <x v="1"/>
    <x v="86"/>
    <x v="0"/>
    <s v="Equipment"/>
    <x v="86"/>
    <n v="103.45"/>
    <n v="465"/>
    <s v="Gray Ltd"/>
    <s v="North"/>
    <s v="New Michaelchester"/>
    <s v="Outlet"/>
  </r>
  <r>
    <s v="SALE1308"/>
    <x v="465"/>
    <x v="75"/>
    <s v="PROD34"/>
    <s v="STORE4"/>
    <n v="2"/>
    <n v="511.7"/>
    <n v="0.12"/>
    <s v="COD"/>
    <n v="900.59199999999998"/>
    <n v="900.59199999999998"/>
    <s v="Justin Ingram"/>
    <x v="11"/>
    <x v="0"/>
    <x v="75"/>
    <s v="Louisiana"/>
    <s v="USA"/>
    <x v="3"/>
    <x v="13"/>
    <x v="1"/>
    <s v="Computer"/>
    <x v="13"/>
    <n v="419.28"/>
    <n v="86"/>
    <s v="Alexander Group"/>
    <s v="South"/>
    <s v="Port Sharon"/>
    <s v="Online"/>
  </r>
  <r>
    <s v="SALE1309"/>
    <x v="410"/>
    <x v="325"/>
    <s v="PROD75"/>
    <s v="STORE8"/>
    <n v="4"/>
    <n v="488.72"/>
    <n v="0.23"/>
    <s v="PayPal"/>
    <n v="1505.2575999999999"/>
    <n v="1505.2576000000001"/>
    <s v="Robert Jackson"/>
    <x v="40"/>
    <x v="1"/>
    <x v="319"/>
    <s v="Tennessee"/>
    <s v="USA"/>
    <x v="1"/>
    <x v="28"/>
    <x v="4"/>
    <s v="Footwear"/>
    <x v="28"/>
    <n v="158.13999999999999"/>
    <n v="82"/>
    <s v="Bean, Jones and Park"/>
    <s v="West"/>
    <s v="Thompsonborough"/>
    <s v="Online"/>
  </r>
  <r>
    <s v="SALE1310"/>
    <x v="216"/>
    <x v="277"/>
    <s v="PROD50"/>
    <s v="STORE12"/>
    <n v="2"/>
    <n v="520.45000000000005"/>
    <n v="0.11"/>
    <s v="COD"/>
    <n v="926.40099999999995"/>
    <n v="926.40100000000007"/>
    <s v="Heidi Tyler"/>
    <x v="43"/>
    <x v="1"/>
    <x v="274"/>
    <s v="Oregon"/>
    <s v="USA"/>
    <x v="3"/>
    <x v="57"/>
    <x v="0"/>
    <s v="Fitness"/>
    <x v="57"/>
    <n v="190.29"/>
    <n v="260"/>
    <s v="Thomas, Bridges and Harris"/>
    <s v="North"/>
    <s v="Sabrinatown"/>
    <s v="Online"/>
  </r>
  <r>
    <s v="SALE1311"/>
    <x v="490"/>
    <x v="450"/>
    <s v="PROD48"/>
    <s v="STORE5"/>
    <n v="1"/>
    <n v="340.9"/>
    <n v="0.28999999999999998"/>
    <s v="Credit Card"/>
    <n v="242.03899999999999"/>
    <n v="242.03899999999999"/>
    <s v="Summer Weiss"/>
    <x v="13"/>
    <x v="0"/>
    <x v="439"/>
    <s v="New Jersey"/>
    <s v="USA"/>
    <x v="3"/>
    <x v="70"/>
    <x v="1"/>
    <s v="Accessories"/>
    <x v="70"/>
    <n v="177.98"/>
    <n v="103"/>
    <s v="Gray Ltd"/>
    <s v="North"/>
    <s v="New Michaelchester"/>
    <s v="Outlet"/>
  </r>
  <r>
    <s v="SALE1312"/>
    <x v="311"/>
    <x v="3"/>
    <s v="PROD31"/>
    <s v="STORE8"/>
    <n v="3"/>
    <n v="653.59"/>
    <n v="0.17"/>
    <s v="COD"/>
    <n v="1627.4391000000001"/>
    <n v="1627.4391000000001"/>
    <s v="John Jordan"/>
    <x v="3"/>
    <x v="1"/>
    <x v="3"/>
    <s v="Tennessee"/>
    <s v="USA"/>
    <x v="1"/>
    <x v="45"/>
    <x v="0"/>
    <s v="Team Sports"/>
    <x v="45"/>
    <n v="204.39"/>
    <n v="281"/>
    <s v="Bean, Jones and Park"/>
    <s v="West"/>
    <s v="Thompsonborough"/>
    <s v="Online"/>
  </r>
  <r>
    <s v="SALE1313"/>
    <x v="332"/>
    <x v="460"/>
    <s v="PROD26"/>
    <s v="STORE18"/>
    <n v="1"/>
    <n v="179.77"/>
    <n v="0.23"/>
    <s v="COD"/>
    <n v="138.4229"/>
    <n v="138.4229"/>
    <s v="Jeff Martinez"/>
    <x v="32"/>
    <x v="1"/>
    <x v="447"/>
    <s v="Oklahoma"/>
    <s v="USA"/>
    <x v="0"/>
    <x v="33"/>
    <x v="1"/>
    <s v="Audio"/>
    <x v="33"/>
    <n v="322.41000000000003"/>
    <n v="213"/>
    <s v="Guerrero-Schmitt"/>
    <s v="East"/>
    <s v="East Stevechester"/>
    <s v="Flagship"/>
  </r>
  <r>
    <s v="SALE1314"/>
    <x v="91"/>
    <x v="46"/>
    <s v="PROD0"/>
    <s v="STORE9"/>
    <n v="2"/>
    <n v="943.8"/>
    <n v="0.06"/>
    <s v="Credit Card"/>
    <n v="1774.3440000000001"/>
    <n v="1774.3439999999998"/>
    <s v="Melissa Howard"/>
    <x v="20"/>
    <x v="1"/>
    <x v="46"/>
    <s v="New Hampshire"/>
    <s v="USA"/>
    <x v="0"/>
    <x v="90"/>
    <x v="1"/>
    <s v="Computer"/>
    <x v="90"/>
    <n v="112.42"/>
    <n v="416"/>
    <s v="Moore, Padilla and Butler"/>
    <s v="South"/>
    <s v="East Johnstad"/>
    <s v="Flagship"/>
  </r>
  <r>
    <s v="SALE1315"/>
    <x v="610"/>
    <x v="0"/>
    <s v="PROD71"/>
    <s v="STORE15"/>
    <n v="2"/>
    <n v="985"/>
    <n v="0.25"/>
    <s v="Credit Card"/>
    <n v="1477.5"/>
    <n v="1477.5"/>
    <s v="Sarah Smith"/>
    <x v="0"/>
    <x v="0"/>
    <x v="0"/>
    <s v="Wyoming"/>
    <s v="USA"/>
    <x v="0"/>
    <x v="51"/>
    <x v="2"/>
    <s v="Haircare"/>
    <x v="51"/>
    <n v="214.32"/>
    <n v="383"/>
    <s v="Shelton PLC"/>
    <s v="North"/>
    <s v="East Jenniferstad"/>
    <s v="Flagship"/>
  </r>
  <r>
    <s v="SALE1316"/>
    <x v="111"/>
    <x v="144"/>
    <s v="PROD88"/>
    <s v="STORE10"/>
    <n v="4"/>
    <n v="216.81"/>
    <n v="0.28999999999999998"/>
    <s v="Credit Card"/>
    <n v="615.74040000000002"/>
    <n v="615.74040000000002"/>
    <s v="Sara Ingram"/>
    <x v="28"/>
    <x v="1"/>
    <x v="143"/>
    <s v="Virginia"/>
    <s v="USA"/>
    <x v="3"/>
    <x v="12"/>
    <x v="0"/>
    <s v="Accessories"/>
    <x v="12"/>
    <n v="131.24"/>
    <n v="232"/>
    <s v="Hill, Wagner and Ballard"/>
    <s v="East"/>
    <s v="East Davidville"/>
    <s v="Online"/>
  </r>
  <r>
    <s v="SALE1317"/>
    <x v="389"/>
    <x v="355"/>
    <s v="PROD64"/>
    <s v="STORE2"/>
    <n v="4"/>
    <n v="950.21"/>
    <n v="0.27"/>
    <s v="COD"/>
    <n v="2774.6131999999998"/>
    <n v="2774.6131999999998"/>
    <s v="Colleen Mccarthy"/>
    <x v="10"/>
    <x v="1"/>
    <x v="348"/>
    <s v="Washington"/>
    <s v="USA"/>
    <x v="1"/>
    <x v="91"/>
    <x v="2"/>
    <s v="Makeup"/>
    <x v="91"/>
    <n v="299.11"/>
    <n v="118"/>
    <s v="Black-Horn"/>
    <s v="South"/>
    <s v="North Nancyview"/>
    <s v="Outlet"/>
  </r>
  <r>
    <s v="SALE1318"/>
    <x v="611"/>
    <x v="142"/>
    <s v="PROD48"/>
    <s v="STORE7"/>
    <n v="2"/>
    <n v="271.39999999999998"/>
    <n v="0.17"/>
    <s v="PayPal"/>
    <n v="450.524"/>
    <n v="450.52399999999994"/>
    <s v="Kristen Fischer"/>
    <x v="46"/>
    <x v="0"/>
    <x v="141"/>
    <s v="Arkansas"/>
    <s v="USA"/>
    <x v="1"/>
    <x v="70"/>
    <x v="1"/>
    <s v="Accessories"/>
    <x v="70"/>
    <n v="177.98"/>
    <n v="103"/>
    <s v="Martinez-Mullins"/>
    <s v="South"/>
    <s v="Williamsfurt"/>
    <s v="Online"/>
  </r>
  <r>
    <s v="SALE1319"/>
    <x v="144"/>
    <x v="64"/>
    <s v="PROD39"/>
    <s v="STORE8"/>
    <n v="4"/>
    <n v="708.19"/>
    <n v="0.1"/>
    <s v="PayPal"/>
    <n v="2549.4839999999999"/>
    <n v="2549.4840000000004"/>
    <s v="Daniel Contreras"/>
    <x v="32"/>
    <x v="1"/>
    <x v="64"/>
    <s v="Florida"/>
    <s v="USA"/>
    <x v="1"/>
    <x v="11"/>
    <x v="1"/>
    <s v="Mobile"/>
    <x v="11"/>
    <n v="326.06"/>
    <n v="301"/>
    <s v="Bean, Jones and Park"/>
    <s v="West"/>
    <s v="Thompsonborough"/>
    <s v="Online"/>
  </r>
  <r>
    <s v="SALE1320"/>
    <x v="612"/>
    <x v="433"/>
    <s v="PROD54"/>
    <s v="STORE3"/>
    <n v="3"/>
    <n v="477.05"/>
    <n v="0.05"/>
    <s v="PayPal"/>
    <n v="1359.5925"/>
    <n v="1359.5925000000002"/>
    <s v="Cheryl Carr"/>
    <x v="29"/>
    <x v="0"/>
    <x v="422"/>
    <s v="Wyoming"/>
    <s v="USA"/>
    <x v="0"/>
    <x v="59"/>
    <x v="0"/>
    <s v="Accessories"/>
    <x v="59"/>
    <n v="434.84"/>
    <n v="185"/>
    <s v="Johnson-Wright"/>
    <s v="North"/>
    <s v="Hoodberg"/>
    <s v="Outlet"/>
  </r>
  <r>
    <s v="SALE1321"/>
    <x v="613"/>
    <x v="132"/>
    <s v="PROD74"/>
    <s v="STORE9"/>
    <n v="3"/>
    <n v="627.29"/>
    <n v="0.27"/>
    <s v="COD"/>
    <n v="1373.7651000000001"/>
    <n v="1373.7650999999998"/>
    <s v="Brandy Thompson"/>
    <x v="44"/>
    <x v="1"/>
    <x v="131"/>
    <s v="Alabama"/>
    <s v="USA"/>
    <x v="3"/>
    <x v="1"/>
    <x v="1"/>
    <s v="Audio"/>
    <x v="1"/>
    <n v="403.71"/>
    <n v="159"/>
    <s v="Moore, Padilla and Butler"/>
    <s v="South"/>
    <s v="East Johnstad"/>
    <s v="Flagship"/>
  </r>
  <r>
    <s v="SALE1322"/>
    <x v="10"/>
    <x v="235"/>
    <s v="PROD94"/>
    <s v="STORE11"/>
    <n v="3"/>
    <n v="206.84"/>
    <n v="0.19"/>
    <s v="PayPal"/>
    <n v="502.62119999999999"/>
    <n v="502.62119999999999"/>
    <s v="Miss Alexandria Li Dvm"/>
    <x v="7"/>
    <x v="0"/>
    <x v="233"/>
    <s v="Kansas"/>
    <s v="USA"/>
    <x v="2"/>
    <x v="32"/>
    <x v="2"/>
    <s v="Skincare"/>
    <x v="32"/>
    <n v="358.47"/>
    <n v="213"/>
    <s v="Aguirre-Keller"/>
    <s v="South"/>
    <s v="Lake Michael"/>
    <s v="Online"/>
  </r>
  <r>
    <s v="SALE1323"/>
    <x v="288"/>
    <x v="243"/>
    <s v="PROD30"/>
    <s v="STORE1"/>
    <n v="4"/>
    <n v="629.04999999999995"/>
    <n v="0.26"/>
    <s v="Credit Card"/>
    <n v="1861.9880000000001"/>
    <n v="1861.9879999999998"/>
    <s v="Tyler Garner"/>
    <x v="41"/>
    <x v="0"/>
    <x v="241"/>
    <s v="Alabama"/>
    <s v="USA"/>
    <x v="2"/>
    <x v="37"/>
    <x v="3"/>
    <s v="Kitchen"/>
    <x v="37"/>
    <n v="19.52"/>
    <n v="57"/>
    <s v="Martinez, Adkins and Johnson"/>
    <s v="North"/>
    <s v="Danielmouth"/>
    <s v="Flagship"/>
  </r>
  <r>
    <s v="SALE1324"/>
    <x v="525"/>
    <x v="240"/>
    <s v="PROD74"/>
    <s v="STORE17"/>
    <n v="4"/>
    <n v="529.04"/>
    <n v="0.1"/>
    <s v="PayPal"/>
    <n v="1904.5440000000001"/>
    <n v="1904.5439999999999"/>
    <s v="Monica Flynn"/>
    <x v="30"/>
    <x v="1"/>
    <x v="238"/>
    <s v="Tennessee"/>
    <s v="USA"/>
    <x v="1"/>
    <x v="1"/>
    <x v="1"/>
    <s v="Audio"/>
    <x v="1"/>
    <n v="403.71"/>
    <n v="159"/>
    <s v="Holloway Ltd"/>
    <s v="North"/>
    <s v="Bensonhaven"/>
    <s v="Flagship"/>
  </r>
  <r>
    <s v="SALE1325"/>
    <x v="387"/>
    <x v="116"/>
    <s v="PROD30"/>
    <s v="STORE17"/>
    <n v="1"/>
    <n v="350.67"/>
    <n v="0.22"/>
    <s v="PayPal"/>
    <n v="273.52260000000001"/>
    <n v="273.52260000000001"/>
    <s v="Heather Valenzuela"/>
    <x v="45"/>
    <x v="0"/>
    <x v="115"/>
    <s v="Alaska"/>
    <s v="USA"/>
    <x v="3"/>
    <x v="37"/>
    <x v="3"/>
    <s v="Kitchen"/>
    <x v="37"/>
    <n v="19.52"/>
    <n v="57"/>
    <s v="Holloway Ltd"/>
    <s v="North"/>
    <s v="Bensonhaven"/>
    <s v="Flagship"/>
  </r>
  <r>
    <s v="SALE1326"/>
    <x v="614"/>
    <x v="171"/>
    <s v="PROD95"/>
    <s v="STORE1"/>
    <n v="1"/>
    <n v="128.93"/>
    <n v="0.26"/>
    <s v="Credit Card"/>
    <n v="95.408199999999994"/>
    <n v="95.408199999999994"/>
    <s v="Michael Garner"/>
    <x v="10"/>
    <x v="1"/>
    <x v="170"/>
    <s v="New Hampshire"/>
    <s v="USA"/>
    <x v="1"/>
    <x v="98"/>
    <x v="0"/>
    <s v="Accessories"/>
    <x v="98"/>
    <n v="60.65"/>
    <n v="75"/>
    <s v="Martinez, Adkins and Johnson"/>
    <s v="North"/>
    <s v="Danielmouth"/>
    <s v="Flagship"/>
  </r>
  <r>
    <s v="SALE1327"/>
    <x v="128"/>
    <x v="281"/>
    <s v="PROD86"/>
    <s v="STORE15"/>
    <n v="2"/>
    <n v="384.92"/>
    <n v="0.09"/>
    <s v="Credit Card"/>
    <n v="700.55439999999999"/>
    <n v="700.55439999999999"/>
    <s v="Cameron Simpson"/>
    <x v="28"/>
    <x v="0"/>
    <x v="278"/>
    <s v="Indiana"/>
    <s v="USA"/>
    <x v="1"/>
    <x v="56"/>
    <x v="3"/>
    <s v="Kitchen"/>
    <x v="56"/>
    <n v="176.07"/>
    <n v="82"/>
    <s v="Shelton PLC"/>
    <s v="North"/>
    <s v="East Jenniferstad"/>
    <s v="Flagship"/>
  </r>
  <r>
    <s v="SALE1328"/>
    <x v="76"/>
    <x v="159"/>
    <s v="PROD5"/>
    <s v="STORE8"/>
    <n v="3"/>
    <n v="120.77"/>
    <n v="0.28999999999999998"/>
    <s v="PayPal"/>
    <n v="257.24009999999998"/>
    <n v="257.24009999999998"/>
    <s v="Mr. Christopher Sims"/>
    <x v="21"/>
    <x v="1"/>
    <x v="158"/>
    <s v="Connecticut"/>
    <s v="USA"/>
    <x v="2"/>
    <x v="23"/>
    <x v="4"/>
    <s v="Accessories"/>
    <x v="23"/>
    <n v="261"/>
    <n v="59"/>
    <s v="Bean, Jones and Park"/>
    <s v="West"/>
    <s v="Thompsonborough"/>
    <s v="Online"/>
  </r>
  <r>
    <s v="SALE1329"/>
    <x v="317"/>
    <x v="248"/>
    <s v="PROD76"/>
    <s v="STORE17"/>
    <n v="4"/>
    <n v="661.39"/>
    <n v="7.0000000000000007E-2"/>
    <s v="Credit Card"/>
    <n v="2460.3708000000001"/>
    <n v="2460.3707999999997"/>
    <s v="Alejandro Doyle"/>
    <x v="37"/>
    <x v="0"/>
    <x v="246"/>
    <s v="New Mexico"/>
    <s v="USA"/>
    <x v="1"/>
    <x v="3"/>
    <x v="1"/>
    <s v="Computer"/>
    <x v="3"/>
    <n v="392.89"/>
    <n v="320"/>
    <s v="Holloway Ltd"/>
    <s v="North"/>
    <s v="Bensonhaven"/>
    <s v="Flagship"/>
  </r>
  <r>
    <s v="SALE1330"/>
    <x v="615"/>
    <x v="194"/>
    <s v="PROD62"/>
    <s v="STORE2"/>
    <n v="1"/>
    <n v="195.24"/>
    <n v="0.27"/>
    <s v="PayPal"/>
    <n v="142.52520000000001"/>
    <n v="142.52520000000001"/>
    <s v="William Cortez"/>
    <x v="31"/>
    <x v="0"/>
    <x v="193"/>
    <s v="Ohio"/>
    <s v="USA"/>
    <x v="3"/>
    <x v="85"/>
    <x v="1"/>
    <s v="Computer"/>
    <x v="85"/>
    <n v="86.42"/>
    <n v="222"/>
    <s v="Black-Horn"/>
    <s v="South"/>
    <s v="North Nancyview"/>
    <s v="Outlet"/>
  </r>
  <r>
    <s v="SALE1331"/>
    <x v="305"/>
    <x v="435"/>
    <s v="PROD92"/>
    <s v="STORE18"/>
    <n v="2"/>
    <n v="177.4"/>
    <n v="0.19"/>
    <s v="PayPal"/>
    <n v="287.38799999999998"/>
    <n v="287.38800000000003"/>
    <s v="Caroline Collins"/>
    <x v="41"/>
    <x v="1"/>
    <x v="424"/>
    <s v="California"/>
    <s v="USA"/>
    <x v="2"/>
    <x v="80"/>
    <x v="3"/>
    <s v="Appliances"/>
    <x v="80"/>
    <n v="447.43"/>
    <n v="191"/>
    <s v="Guerrero-Schmitt"/>
    <s v="East"/>
    <s v="East Stevechester"/>
    <s v="Flagship"/>
  </r>
  <r>
    <s v="SALE1332"/>
    <x v="435"/>
    <x v="333"/>
    <s v="PROD98"/>
    <s v="STORE11"/>
    <n v="4"/>
    <n v="862.67"/>
    <n v="0.2"/>
    <s v="PayPal"/>
    <n v="2760.5439999999999"/>
    <n v="2760.5439999999999"/>
    <s v="Jay Patel"/>
    <x v="16"/>
    <x v="1"/>
    <x v="327"/>
    <s v="Rhode Island"/>
    <s v="USA"/>
    <x v="1"/>
    <x v="24"/>
    <x v="1"/>
    <s v="Audio"/>
    <x v="24"/>
    <n v="431.67"/>
    <n v="73"/>
    <s v="Aguirre-Keller"/>
    <s v="South"/>
    <s v="Lake Michael"/>
    <s v="Online"/>
  </r>
  <r>
    <s v="SALE1333"/>
    <x v="338"/>
    <x v="433"/>
    <s v="PROD17"/>
    <s v="STORE6"/>
    <n v="1"/>
    <n v="55.04"/>
    <n v="0.01"/>
    <s v="COD"/>
    <n v="54.489600000000003"/>
    <n v="54.489599999999996"/>
    <s v="Cheryl Carr"/>
    <x v="29"/>
    <x v="0"/>
    <x v="422"/>
    <s v="Wyoming"/>
    <s v="USA"/>
    <x v="0"/>
    <x v="53"/>
    <x v="0"/>
    <s v="Accessories"/>
    <x v="53"/>
    <n v="144.53"/>
    <n v="367"/>
    <s v="Benson-Elliott"/>
    <s v="East"/>
    <s v="Port Josephberg"/>
    <s v="Online"/>
  </r>
  <r>
    <s v="SALE1334"/>
    <x v="175"/>
    <x v="184"/>
    <s v="PROD45"/>
    <s v="STORE0"/>
    <n v="2"/>
    <n v="905.47"/>
    <n v="0.2"/>
    <s v="COD"/>
    <n v="1448.752"/>
    <n v="1448.752"/>
    <s v="Timothy Weaver"/>
    <x v="9"/>
    <x v="1"/>
    <x v="183"/>
    <s v="Ohio"/>
    <s v="USA"/>
    <x v="0"/>
    <x v="49"/>
    <x v="0"/>
    <s v="Team Sports"/>
    <x v="49"/>
    <n v="318.91000000000003"/>
    <n v="114"/>
    <s v="Rivera-Warner"/>
    <s v="East"/>
    <s v="Washingtonfurt"/>
    <s v="Flagship"/>
  </r>
  <r>
    <s v="SALE1335"/>
    <x v="401"/>
    <x v="343"/>
    <s v="PROD63"/>
    <s v="STORE13"/>
    <n v="3"/>
    <n v="217.13"/>
    <n v="0.28000000000000003"/>
    <s v="Credit Card"/>
    <n v="469.00080000000003"/>
    <n v="469.00079999999997"/>
    <s v="Paul Cox"/>
    <x v="8"/>
    <x v="1"/>
    <x v="337"/>
    <s v="Kansas"/>
    <s v="USA"/>
    <x v="2"/>
    <x v="81"/>
    <x v="2"/>
    <s v="Skincare"/>
    <x v="81"/>
    <n v="266.86"/>
    <n v="458"/>
    <s v="Gardner, Humphrey and Contreras"/>
    <s v="East"/>
    <s v="Johnsonville"/>
    <s v="Flagship"/>
  </r>
  <r>
    <s v="SALE1336"/>
    <x v="494"/>
    <x v="337"/>
    <s v="PROD75"/>
    <s v="STORE0"/>
    <n v="3"/>
    <n v="580.45000000000005"/>
    <n v="0"/>
    <s v="PayPal"/>
    <n v="1741.35"/>
    <n v="1741.3500000000001"/>
    <s v="Cynthia Lopez"/>
    <x v="21"/>
    <x v="0"/>
    <x v="331"/>
    <s v="Nebraska"/>
    <s v="USA"/>
    <x v="1"/>
    <x v="28"/>
    <x v="4"/>
    <s v="Footwear"/>
    <x v="28"/>
    <n v="158.13999999999999"/>
    <n v="82"/>
    <s v="Rivera-Warner"/>
    <s v="East"/>
    <s v="Washingtonfurt"/>
    <s v="Flagship"/>
  </r>
  <r>
    <s v="SALE1337"/>
    <x v="58"/>
    <x v="202"/>
    <s v="PROD4"/>
    <s v="STORE17"/>
    <n v="2"/>
    <n v="892.88"/>
    <n v="0.17"/>
    <s v="PayPal"/>
    <n v="1482.1808000000001"/>
    <n v="1482.1808000000001"/>
    <s v="Steven Stein"/>
    <x v="10"/>
    <x v="0"/>
    <x v="201"/>
    <s v="Connecticut"/>
    <s v="USA"/>
    <x v="3"/>
    <x v="83"/>
    <x v="4"/>
    <s v="Bottoms"/>
    <x v="83"/>
    <n v="306.45999999999998"/>
    <n v="487"/>
    <s v="Holloway Ltd"/>
    <s v="North"/>
    <s v="Bensonhaven"/>
    <s v="Flagship"/>
  </r>
  <r>
    <s v="SALE1338"/>
    <x v="494"/>
    <x v="158"/>
    <s v="PROD40"/>
    <s v="STORE18"/>
    <n v="2"/>
    <n v="356.28"/>
    <n v="0.11"/>
    <s v="COD"/>
    <n v="634.17840000000001"/>
    <n v="634.17840000000001"/>
    <s v="Donna Gregory"/>
    <x v="31"/>
    <x v="1"/>
    <x v="157"/>
    <s v="Arizona"/>
    <s v="USA"/>
    <x v="2"/>
    <x v="43"/>
    <x v="1"/>
    <s v="Audio"/>
    <x v="43"/>
    <n v="38.520000000000003"/>
    <n v="378"/>
    <s v="Guerrero-Schmitt"/>
    <s v="East"/>
    <s v="East Stevechester"/>
    <s v="Flagship"/>
  </r>
  <r>
    <s v="SALE1339"/>
    <x v="275"/>
    <x v="304"/>
    <s v="PROD80"/>
    <s v="STORE2"/>
    <n v="4"/>
    <n v="806.99"/>
    <n v="0.06"/>
    <s v="Credit Card"/>
    <n v="3034.2824000000001"/>
    <n v="3034.2824000000001"/>
    <s v="Andrew Mason"/>
    <x v="38"/>
    <x v="1"/>
    <x v="299"/>
    <s v="Iowa"/>
    <s v="USA"/>
    <x v="3"/>
    <x v="61"/>
    <x v="3"/>
    <s v="Kitchen"/>
    <x v="61"/>
    <n v="143.43"/>
    <n v="58"/>
    <s v="Black-Horn"/>
    <s v="South"/>
    <s v="North Nancyview"/>
    <s v="Outlet"/>
  </r>
  <r>
    <s v="SALE1340"/>
    <x v="375"/>
    <x v="461"/>
    <s v="PROD20"/>
    <s v="STORE1"/>
    <n v="3"/>
    <n v="684.22"/>
    <n v="0.09"/>
    <s v="Credit Card"/>
    <n v="1867.9205999999999"/>
    <n v="1867.9205999999999"/>
    <s v="John Compton"/>
    <x v="20"/>
    <x v="0"/>
    <x v="144"/>
    <s v="Michigan"/>
    <s v="USA"/>
    <x v="2"/>
    <x v="42"/>
    <x v="0"/>
    <s v="Accessories"/>
    <x v="42"/>
    <n v="131.51"/>
    <n v="273"/>
    <s v="Martinez, Adkins and Johnson"/>
    <s v="North"/>
    <s v="Danielmouth"/>
    <s v="Flagship"/>
  </r>
  <r>
    <s v="SALE1341"/>
    <x v="315"/>
    <x v="13"/>
    <s v="PROD93"/>
    <s v="STORE7"/>
    <n v="4"/>
    <n v="763.34"/>
    <n v="7.0000000000000007E-2"/>
    <s v="PayPal"/>
    <n v="2839.6248000000001"/>
    <n v="2839.6248000000001"/>
    <s v="Adam Castro"/>
    <x v="12"/>
    <x v="0"/>
    <x v="13"/>
    <s v="Texas"/>
    <s v="USA"/>
    <x v="2"/>
    <x v="47"/>
    <x v="1"/>
    <s v="Computer"/>
    <x v="47"/>
    <n v="377.52"/>
    <n v="485"/>
    <s v="Martinez-Mullins"/>
    <s v="South"/>
    <s v="Williamsfurt"/>
    <s v="Online"/>
  </r>
  <r>
    <s v="SALE1342"/>
    <x v="102"/>
    <x v="447"/>
    <s v="PROD50"/>
    <s v="STORE3"/>
    <n v="3"/>
    <n v="721.94"/>
    <n v="0.26"/>
    <s v="Credit Card"/>
    <n v="1602.7067999999999"/>
    <n v="1602.7068000000002"/>
    <s v="Natalie Johnson"/>
    <x v="41"/>
    <x v="0"/>
    <x v="436"/>
    <s v="Indiana"/>
    <s v="USA"/>
    <x v="1"/>
    <x v="57"/>
    <x v="0"/>
    <s v="Fitness"/>
    <x v="57"/>
    <n v="190.29"/>
    <n v="260"/>
    <s v="Johnson-Wright"/>
    <s v="North"/>
    <s v="Hoodberg"/>
    <s v="Outlet"/>
  </r>
  <r>
    <s v="SALE1343"/>
    <x v="100"/>
    <x v="82"/>
    <s v="PROD97"/>
    <s v="STORE1"/>
    <n v="3"/>
    <n v="760.38"/>
    <n v="0"/>
    <s v="COD"/>
    <n v="2281.14"/>
    <n v="2281.14"/>
    <s v="David Lozano"/>
    <x v="25"/>
    <x v="1"/>
    <x v="82"/>
    <s v="Wisconsin"/>
    <s v="USA"/>
    <x v="0"/>
    <x v="0"/>
    <x v="0"/>
    <s v="Team Sports"/>
    <x v="0"/>
    <n v="245.98"/>
    <n v="471"/>
    <s v="Martinez, Adkins and Johnson"/>
    <s v="North"/>
    <s v="Danielmouth"/>
    <s v="Flagship"/>
  </r>
  <r>
    <s v="SALE1344"/>
    <x v="369"/>
    <x v="83"/>
    <s v="PROD97"/>
    <s v="STORE6"/>
    <n v="3"/>
    <n v="612.53"/>
    <n v="0.21"/>
    <s v="COD"/>
    <n v="1451.6960999999999"/>
    <n v="1451.6960999999999"/>
    <s v="Tracy Stephens"/>
    <x v="41"/>
    <x v="0"/>
    <x v="83"/>
    <s v="Maine"/>
    <s v="USA"/>
    <x v="1"/>
    <x v="0"/>
    <x v="0"/>
    <s v="Team Sports"/>
    <x v="0"/>
    <n v="245.98"/>
    <n v="471"/>
    <s v="Benson-Elliott"/>
    <s v="East"/>
    <s v="Port Josephberg"/>
    <s v="Online"/>
  </r>
  <r>
    <s v="SALE1345"/>
    <x v="128"/>
    <x v="95"/>
    <s v="PROD63"/>
    <s v="STORE16"/>
    <n v="3"/>
    <n v="841.37"/>
    <n v="0.28999999999999998"/>
    <s v="PayPal"/>
    <n v="1792.1180999999999"/>
    <n v="1792.1181000000001"/>
    <s v="James Gibbs"/>
    <x v="10"/>
    <x v="0"/>
    <x v="95"/>
    <s v="Alaska"/>
    <s v="USA"/>
    <x v="1"/>
    <x v="81"/>
    <x v="2"/>
    <s v="Skincare"/>
    <x v="81"/>
    <n v="266.86"/>
    <n v="458"/>
    <s v="Frederick-Wright"/>
    <s v="West"/>
    <s v="New Jimmymouth"/>
    <s v="Flagship"/>
  </r>
  <r>
    <s v="SALE1346"/>
    <x v="394"/>
    <x v="321"/>
    <s v="PROD48"/>
    <s v="STORE9"/>
    <n v="2"/>
    <n v="636.51"/>
    <n v="0.25"/>
    <s v="Credit Card"/>
    <n v="954.76499999999999"/>
    <n v="954.76499999999999"/>
    <s v="Carol Bishop"/>
    <x v="24"/>
    <x v="1"/>
    <x v="316"/>
    <s v="Oregon"/>
    <s v="USA"/>
    <x v="2"/>
    <x v="70"/>
    <x v="1"/>
    <s v="Accessories"/>
    <x v="70"/>
    <n v="177.98"/>
    <n v="103"/>
    <s v="Moore, Padilla and Butler"/>
    <s v="South"/>
    <s v="East Johnstad"/>
    <s v="Flagship"/>
  </r>
  <r>
    <s v="SALE1347"/>
    <x v="616"/>
    <x v="158"/>
    <s v="PROD45"/>
    <s v="STORE8"/>
    <n v="2"/>
    <n v="732.37"/>
    <n v="0.22"/>
    <s v="COD"/>
    <n v="1142.4972"/>
    <n v="1142.4972"/>
    <s v="Donna Gregory"/>
    <x v="31"/>
    <x v="1"/>
    <x v="157"/>
    <s v="Arizona"/>
    <s v="USA"/>
    <x v="2"/>
    <x v="49"/>
    <x v="0"/>
    <s v="Team Sports"/>
    <x v="49"/>
    <n v="318.91000000000003"/>
    <n v="114"/>
    <s v="Bean, Jones and Park"/>
    <s v="West"/>
    <s v="Thompsonborough"/>
    <s v="Online"/>
  </r>
  <r>
    <s v="SALE1348"/>
    <x v="61"/>
    <x v="112"/>
    <s v="PROD54"/>
    <s v="STORE16"/>
    <n v="3"/>
    <n v="183.44"/>
    <n v="0.28000000000000003"/>
    <s v="COD"/>
    <n v="396.23039999999997"/>
    <n v="396.23039999999992"/>
    <s v="Daniel Rivas"/>
    <x v="27"/>
    <x v="1"/>
    <x v="111"/>
    <s v="Georgia"/>
    <s v="USA"/>
    <x v="2"/>
    <x v="59"/>
    <x v="0"/>
    <s v="Accessories"/>
    <x v="59"/>
    <n v="434.84"/>
    <n v="185"/>
    <s v="Frederick-Wright"/>
    <s v="West"/>
    <s v="New Jimmymouth"/>
    <s v="Flagship"/>
  </r>
  <r>
    <s v="SALE1349"/>
    <x v="297"/>
    <x v="10"/>
    <s v="PROD11"/>
    <s v="STORE13"/>
    <n v="4"/>
    <n v="898.58"/>
    <n v="0.16"/>
    <s v="PayPal"/>
    <n v="3019.2287999999999"/>
    <n v="3019.2287999999999"/>
    <s v="Michael Thomas"/>
    <x v="10"/>
    <x v="1"/>
    <x v="10"/>
    <s v="Nevada"/>
    <s v="USA"/>
    <x v="2"/>
    <x v="75"/>
    <x v="1"/>
    <s v="Accessories"/>
    <x v="75"/>
    <n v="449.4"/>
    <n v="273"/>
    <s v="Gardner, Humphrey and Contreras"/>
    <s v="East"/>
    <s v="Johnsonville"/>
    <s v="Flagship"/>
  </r>
  <r>
    <s v="SALE1350"/>
    <x v="617"/>
    <x v="360"/>
    <s v="PROD23"/>
    <s v="STORE2"/>
    <n v="3"/>
    <n v="152.41"/>
    <n v="0.25"/>
    <s v="Credit Card"/>
    <n v="342.92250000000001"/>
    <n v="342.92250000000001"/>
    <s v="Daniel Bell"/>
    <x v="44"/>
    <x v="0"/>
    <x v="353"/>
    <s v="Arkansas"/>
    <s v="USA"/>
    <x v="2"/>
    <x v="34"/>
    <x v="4"/>
    <s v="Tops"/>
    <x v="34"/>
    <n v="254.04"/>
    <n v="360"/>
    <s v="Black-Horn"/>
    <s v="South"/>
    <s v="North Nancyview"/>
    <s v="Outlet"/>
  </r>
  <r>
    <s v="SALE1351"/>
    <x v="618"/>
    <x v="307"/>
    <s v="PROD92"/>
    <s v="STORE14"/>
    <n v="3"/>
    <n v="972.58"/>
    <n v="0.28000000000000003"/>
    <s v="COD"/>
    <n v="2100.7728000000002"/>
    <n v="2100.7728000000002"/>
    <s v="Robert Harris"/>
    <x v="21"/>
    <x v="0"/>
    <x v="302"/>
    <s v="Iowa"/>
    <s v="USA"/>
    <x v="1"/>
    <x v="80"/>
    <x v="3"/>
    <s v="Appliances"/>
    <x v="80"/>
    <n v="447.43"/>
    <n v="191"/>
    <s v="Mcdonald Inc"/>
    <s v="South"/>
    <s v="Christopherland"/>
    <s v="Outlet"/>
  </r>
  <r>
    <s v="SALE1352"/>
    <x v="157"/>
    <x v="220"/>
    <s v="PROD69"/>
    <s v="STORE11"/>
    <n v="4"/>
    <n v="136.4"/>
    <n v="0.04"/>
    <s v="COD"/>
    <n v="523.77599999999995"/>
    <n v="523.77600000000007"/>
    <s v="Cynthia Parrish"/>
    <x v="5"/>
    <x v="0"/>
    <x v="219"/>
    <s v="Minnesota"/>
    <s v="USA"/>
    <x v="2"/>
    <x v="20"/>
    <x v="4"/>
    <s v="Bottoms"/>
    <x v="20"/>
    <n v="218.22"/>
    <n v="224"/>
    <s v="Aguirre-Keller"/>
    <s v="South"/>
    <s v="Lake Michael"/>
    <s v="Online"/>
  </r>
  <r>
    <s v="SALE1353"/>
    <x v="51"/>
    <x v="453"/>
    <s v="PROD94"/>
    <s v="STORE15"/>
    <n v="1"/>
    <n v="509.63"/>
    <n v="0.27"/>
    <s v="COD"/>
    <n v="372.0299"/>
    <n v="372.0299"/>
    <s v="Mark Rogers"/>
    <x v="46"/>
    <x v="1"/>
    <x v="442"/>
    <s v="Oklahoma"/>
    <s v="USA"/>
    <x v="1"/>
    <x v="32"/>
    <x v="2"/>
    <s v="Skincare"/>
    <x v="32"/>
    <n v="358.47"/>
    <n v="213"/>
    <s v="Shelton PLC"/>
    <s v="North"/>
    <s v="East Jenniferstad"/>
    <s v="Flagship"/>
  </r>
  <r>
    <s v="SALE1354"/>
    <x v="316"/>
    <x v="458"/>
    <s v="PROD97"/>
    <s v="STORE3"/>
    <n v="4"/>
    <n v="360.28"/>
    <n v="0.09"/>
    <s v="COD"/>
    <n v="1311.4192"/>
    <n v="1311.4191999999998"/>
    <s v="Jeremy Harris"/>
    <x v="30"/>
    <x v="1"/>
    <x v="446"/>
    <s v="Ohio"/>
    <s v="USA"/>
    <x v="3"/>
    <x v="0"/>
    <x v="0"/>
    <s v="Team Sports"/>
    <x v="0"/>
    <n v="245.98"/>
    <n v="471"/>
    <s v="Johnson-Wright"/>
    <s v="North"/>
    <s v="Hoodberg"/>
    <s v="Outlet"/>
  </r>
  <r>
    <s v="SALE1355"/>
    <x v="126"/>
    <x v="52"/>
    <s v="PROD89"/>
    <s v="STORE15"/>
    <n v="3"/>
    <n v="882.05"/>
    <n v="0.06"/>
    <s v="PayPal"/>
    <n v="2487.3809999999999"/>
    <n v="2487.3809999999999"/>
    <s v="Jennifer Garcia"/>
    <x v="35"/>
    <x v="1"/>
    <x v="52"/>
    <s v="New Mexico"/>
    <s v="USA"/>
    <x v="3"/>
    <x v="41"/>
    <x v="2"/>
    <s v="Makeup"/>
    <x v="41"/>
    <n v="183.04"/>
    <n v="457"/>
    <s v="Shelton PLC"/>
    <s v="North"/>
    <s v="East Jenniferstad"/>
    <s v="Flagship"/>
  </r>
  <r>
    <s v="SALE1356"/>
    <x v="290"/>
    <x v="420"/>
    <s v="PROD79"/>
    <s v="STORE8"/>
    <n v="3"/>
    <n v="141.54"/>
    <n v="0.12"/>
    <s v="PayPal"/>
    <n v="373.66559999999998"/>
    <n v="373.66559999999998"/>
    <s v="Anthony Garcia"/>
    <x v="8"/>
    <x v="0"/>
    <x v="409"/>
    <s v="Arizona"/>
    <s v="USA"/>
    <x v="2"/>
    <x v="29"/>
    <x v="3"/>
    <s v="Lighting"/>
    <x v="29"/>
    <n v="228.53"/>
    <n v="469"/>
    <s v="Bean, Jones and Park"/>
    <s v="West"/>
    <s v="Thompsonborough"/>
    <s v="Online"/>
  </r>
  <r>
    <s v="SALE1357"/>
    <x v="552"/>
    <x v="278"/>
    <s v="PROD15"/>
    <s v="STORE4"/>
    <n v="3"/>
    <n v="83.5"/>
    <n v="0.23"/>
    <s v="COD"/>
    <n v="192.88499999999999"/>
    <n v="192.88499999999999"/>
    <s v="Joseph Snow"/>
    <x v="9"/>
    <x v="0"/>
    <x v="275"/>
    <s v="Vermont"/>
    <s v="USA"/>
    <x v="0"/>
    <x v="5"/>
    <x v="1"/>
    <s v="Appliances"/>
    <x v="5"/>
    <n v="465.34"/>
    <n v="301"/>
    <s v="Alexander Group"/>
    <s v="South"/>
    <s v="Port Sharon"/>
    <s v="Online"/>
  </r>
  <r>
    <s v="SALE1358"/>
    <x v="619"/>
    <x v="331"/>
    <s v="PROD14"/>
    <s v="STORE6"/>
    <n v="2"/>
    <n v="629.73"/>
    <n v="7.0000000000000007E-2"/>
    <s v="PayPal"/>
    <n v="1171.2978000000001"/>
    <n v="1171.2978000000001"/>
    <s v="Erin Hopkins"/>
    <x v="43"/>
    <x v="0"/>
    <x v="325"/>
    <s v="Iowa"/>
    <s v="USA"/>
    <x v="2"/>
    <x v="66"/>
    <x v="3"/>
    <s v="Decor"/>
    <x v="66"/>
    <n v="48.01"/>
    <n v="439"/>
    <s v="Benson-Elliott"/>
    <s v="East"/>
    <s v="Port Josephberg"/>
    <s v="Online"/>
  </r>
  <r>
    <s v="SALE1359"/>
    <x v="541"/>
    <x v="172"/>
    <s v="PROD33"/>
    <s v="STORE6"/>
    <n v="2"/>
    <n v="159.93"/>
    <n v="0.2"/>
    <s v="COD"/>
    <n v="255.88800000000001"/>
    <n v="255.88800000000001"/>
    <s v="Kenneth Lambert"/>
    <x v="0"/>
    <x v="1"/>
    <x v="171"/>
    <s v="Kansas"/>
    <s v="USA"/>
    <x v="1"/>
    <x v="9"/>
    <x v="3"/>
    <s v="Decor"/>
    <x v="9"/>
    <n v="179.77"/>
    <n v="305"/>
    <s v="Benson-Elliott"/>
    <s v="East"/>
    <s v="Port Josephberg"/>
    <s v="Online"/>
  </r>
  <r>
    <s v="SALE1360"/>
    <x v="620"/>
    <x v="172"/>
    <s v="PROD45"/>
    <s v="STORE18"/>
    <n v="1"/>
    <n v="459.89"/>
    <n v="0.18"/>
    <s v="COD"/>
    <n v="377.10980000000001"/>
    <n v="377.10980000000001"/>
    <s v="Kenneth Lambert"/>
    <x v="0"/>
    <x v="1"/>
    <x v="171"/>
    <s v="Kansas"/>
    <s v="USA"/>
    <x v="1"/>
    <x v="49"/>
    <x v="0"/>
    <s v="Team Sports"/>
    <x v="49"/>
    <n v="318.91000000000003"/>
    <n v="114"/>
    <s v="Guerrero-Schmitt"/>
    <s v="East"/>
    <s v="East Stevechester"/>
    <s v="Flagship"/>
  </r>
  <r>
    <s v="SALE1361"/>
    <x v="486"/>
    <x v="338"/>
    <s v="PROD33"/>
    <s v="STORE19"/>
    <n v="4"/>
    <n v="885.57"/>
    <n v="0.27"/>
    <s v="Credit Card"/>
    <n v="2585.8643999999999"/>
    <n v="2585.8643999999999"/>
    <s v="Kimberly Brooks"/>
    <x v="22"/>
    <x v="0"/>
    <x v="332"/>
    <s v="New Mexico"/>
    <s v="USA"/>
    <x v="2"/>
    <x v="9"/>
    <x v="3"/>
    <s v="Decor"/>
    <x v="9"/>
    <n v="179.77"/>
    <n v="305"/>
    <s v="Mann-Austin"/>
    <s v="East"/>
    <s v="Vasquezborough"/>
    <s v="Online"/>
  </r>
  <r>
    <s v="SALE1362"/>
    <x v="146"/>
    <x v="363"/>
    <s v="PROD54"/>
    <s v="STORE15"/>
    <n v="3"/>
    <n v="789.05"/>
    <n v="0"/>
    <s v="PayPal"/>
    <n v="2367.15"/>
    <n v="2367.1499999999996"/>
    <s v="Cassandra Perez"/>
    <x v="45"/>
    <x v="0"/>
    <x v="222"/>
    <s v="Mississippi"/>
    <s v="USA"/>
    <x v="3"/>
    <x v="59"/>
    <x v="0"/>
    <s v="Accessories"/>
    <x v="59"/>
    <n v="434.84"/>
    <n v="185"/>
    <s v="Shelton PLC"/>
    <s v="North"/>
    <s v="East Jenniferstad"/>
    <s v="Flagship"/>
  </r>
  <r>
    <s v="SALE1363"/>
    <x v="313"/>
    <x v="431"/>
    <s v="PROD66"/>
    <s v="STORE0"/>
    <n v="1"/>
    <n v="570.52"/>
    <n v="0"/>
    <s v="PayPal"/>
    <n v="570.52"/>
    <n v="570.52"/>
    <s v="Julie Hale"/>
    <x v="37"/>
    <x v="1"/>
    <x v="420"/>
    <s v="Vermont"/>
    <s v="USA"/>
    <x v="0"/>
    <x v="73"/>
    <x v="2"/>
    <s v="Haircare"/>
    <x v="73"/>
    <n v="340.39"/>
    <n v="177"/>
    <s v="Rivera-Warner"/>
    <s v="East"/>
    <s v="Washingtonfurt"/>
    <s v="Flagship"/>
  </r>
  <r>
    <s v="SALE1364"/>
    <x v="302"/>
    <x v="449"/>
    <s v="PROD27"/>
    <s v="STORE16"/>
    <n v="4"/>
    <n v="310.79000000000002"/>
    <n v="0.22"/>
    <s v="COD"/>
    <n v="969.66480000000001"/>
    <n v="969.66480000000001"/>
    <s v="Nicholas Bradshaw"/>
    <x v="16"/>
    <x v="1"/>
    <x v="438"/>
    <s v="Utah"/>
    <s v="USA"/>
    <x v="2"/>
    <x v="16"/>
    <x v="3"/>
    <s v="Decor"/>
    <x v="16"/>
    <n v="254.04"/>
    <n v="378"/>
    <s v="Frederick-Wright"/>
    <s v="West"/>
    <s v="New Jimmymouth"/>
    <s v="Flagship"/>
  </r>
  <r>
    <s v="SALE1365"/>
    <x v="234"/>
    <x v="333"/>
    <s v="PROD68"/>
    <s v="STORE17"/>
    <n v="4"/>
    <n v="255.67"/>
    <n v="0.17"/>
    <s v="Credit Card"/>
    <n v="848.82439999999997"/>
    <n v="848.82439999999997"/>
    <s v="Jay Patel"/>
    <x v="16"/>
    <x v="1"/>
    <x v="327"/>
    <s v="Rhode Island"/>
    <s v="USA"/>
    <x v="1"/>
    <x v="88"/>
    <x v="3"/>
    <s v="Furniture"/>
    <x v="88"/>
    <n v="243.7"/>
    <n v="130"/>
    <s v="Holloway Ltd"/>
    <s v="North"/>
    <s v="Bensonhaven"/>
    <s v="Flagship"/>
  </r>
  <r>
    <s v="SALE1366"/>
    <x v="433"/>
    <x v="298"/>
    <s v="PROD27"/>
    <s v="STORE16"/>
    <n v="2"/>
    <n v="270.66000000000003"/>
    <n v="0.1"/>
    <s v="COD"/>
    <n v="487.18799999999999"/>
    <n v="487.18800000000005"/>
    <s v="Jessica Mitchell"/>
    <x v="16"/>
    <x v="1"/>
    <x v="294"/>
    <s v="South Dakota"/>
    <s v="USA"/>
    <x v="2"/>
    <x v="16"/>
    <x v="3"/>
    <s v="Decor"/>
    <x v="16"/>
    <n v="254.04"/>
    <n v="378"/>
    <s v="Frederick-Wright"/>
    <s v="West"/>
    <s v="New Jimmymouth"/>
    <s v="Flagship"/>
  </r>
  <r>
    <s v="SALE1367"/>
    <x v="62"/>
    <x v="462"/>
    <s v="PROD23"/>
    <s v="STORE17"/>
    <n v="3"/>
    <n v="373.35"/>
    <n v="0.2"/>
    <s v="COD"/>
    <n v="896.04"/>
    <n v="896.04000000000019"/>
    <s v="Stephanie Jacobs"/>
    <x v="36"/>
    <x v="1"/>
    <x v="448"/>
    <s v="Louisiana"/>
    <s v="USA"/>
    <x v="1"/>
    <x v="34"/>
    <x v="4"/>
    <s v="Tops"/>
    <x v="34"/>
    <n v="254.04"/>
    <n v="360"/>
    <s v="Holloway Ltd"/>
    <s v="North"/>
    <s v="Bensonhaven"/>
    <s v="Flagship"/>
  </r>
  <r>
    <s v="SALE1368"/>
    <x v="542"/>
    <x v="357"/>
    <s v="PROD59"/>
    <s v="STORE11"/>
    <n v="2"/>
    <n v="23.58"/>
    <n v="0.02"/>
    <s v="PayPal"/>
    <n v="46.216799999999999"/>
    <n v="46.216799999999999"/>
    <s v="Thomas Phillips"/>
    <x v="42"/>
    <x v="1"/>
    <x v="350"/>
    <s v="Georgia"/>
    <s v="USA"/>
    <x v="0"/>
    <x v="4"/>
    <x v="2"/>
    <s v="Haircare"/>
    <x v="4"/>
    <n v="17.309999999999999"/>
    <n v="399"/>
    <s v="Aguirre-Keller"/>
    <s v="South"/>
    <s v="Lake Michael"/>
    <s v="Online"/>
  </r>
  <r>
    <s v="SALE1369"/>
    <x v="104"/>
    <x v="399"/>
    <s v="PROD35"/>
    <s v="STORE7"/>
    <n v="4"/>
    <n v="185.67"/>
    <n v="0.21"/>
    <s v="PayPal"/>
    <n v="586.71720000000005"/>
    <n v="586.71719999999993"/>
    <s v="Christine Vaughn"/>
    <x v="6"/>
    <x v="0"/>
    <x v="389"/>
    <s v="Oregon"/>
    <s v="USA"/>
    <x v="3"/>
    <x v="68"/>
    <x v="3"/>
    <s v="Lighting"/>
    <x v="68"/>
    <n v="382.22"/>
    <n v="329"/>
    <s v="Martinez-Mullins"/>
    <s v="South"/>
    <s v="Williamsfurt"/>
    <s v="Online"/>
  </r>
  <r>
    <s v="SALE1370"/>
    <x v="523"/>
    <x v="263"/>
    <s v="PROD18"/>
    <s v="STORE13"/>
    <n v="3"/>
    <n v="928.74"/>
    <n v="0.27"/>
    <s v="PayPal"/>
    <n v="2033.9405999999999"/>
    <n v="2033.9406000000001"/>
    <s v="Jacob Hopkins"/>
    <x v="40"/>
    <x v="1"/>
    <x v="261"/>
    <s v="Pennsylvania"/>
    <s v="USA"/>
    <x v="1"/>
    <x v="97"/>
    <x v="4"/>
    <s v="Bottoms"/>
    <x v="97"/>
    <n v="254.04"/>
    <n v="343"/>
    <s v="Gardner, Humphrey and Contreras"/>
    <s v="East"/>
    <s v="Johnsonville"/>
    <s v="Flagship"/>
  </r>
  <r>
    <s v="SALE1371"/>
    <x v="163"/>
    <x v="92"/>
    <s v="PROD84"/>
    <s v="STORE5"/>
    <n v="3"/>
    <n v="923.38"/>
    <n v="7.0000000000000007E-2"/>
    <s v="COD"/>
    <n v="2576.2302"/>
    <n v="2576.2302"/>
    <s v="David Arnold"/>
    <x v="26"/>
    <x v="1"/>
    <x v="92"/>
    <s v="California"/>
    <s v="USA"/>
    <x v="2"/>
    <x v="94"/>
    <x v="3"/>
    <s v="Furniture"/>
    <x v="94"/>
    <n v="388.46"/>
    <n v="208"/>
    <s v="Gray Ltd"/>
    <s v="North"/>
    <s v="New Michaelchester"/>
    <s v="Outlet"/>
  </r>
  <r>
    <s v="SALE1372"/>
    <x v="5"/>
    <x v="152"/>
    <s v="PROD4"/>
    <s v="STORE9"/>
    <n v="2"/>
    <n v="409.26"/>
    <n v="0.1"/>
    <s v="PayPal"/>
    <n v="736.66800000000001"/>
    <n v="736.66800000000001"/>
    <s v="Beth Martin"/>
    <x v="11"/>
    <x v="1"/>
    <x v="151"/>
    <s v="West Virginia"/>
    <s v="USA"/>
    <x v="2"/>
    <x v="83"/>
    <x v="4"/>
    <s v="Bottoms"/>
    <x v="83"/>
    <n v="306.45999999999998"/>
    <n v="487"/>
    <s v="Moore, Padilla and Butler"/>
    <s v="South"/>
    <s v="East Johnstad"/>
    <s v="Flagship"/>
  </r>
  <r>
    <s v="SALE1373"/>
    <x v="539"/>
    <x v="463"/>
    <s v="PROD23"/>
    <s v="STORE7"/>
    <n v="2"/>
    <n v="608.46"/>
    <n v="0.16"/>
    <s v="Credit Card"/>
    <n v="1022.2128"/>
    <n v="1022.2128"/>
    <s v="Linda Kline"/>
    <x v="11"/>
    <x v="0"/>
    <x v="449"/>
    <s v="Alaska"/>
    <s v="USA"/>
    <x v="2"/>
    <x v="34"/>
    <x v="4"/>
    <s v="Tops"/>
    <x v="34"/>
    <n v="254.04"/>
    <n v="360"/>
    <s v="Martinez-Mullins"/>
    <s v="South"/>
    <s v="Williamsfurt"/>
    <s v="Online"/>
  </r>
  <r>
    <s v="SALE1374"/>
    <x v="101"/>
    <x v="314"/>
    <s v="PROD42"/>
    <s v="STORE19"/>
    <n v="4"/>
    <n v="150.47999999999999"/>
    <n v="0.09"/>
    <s v="Credit Card"/>
    <n v="547.74720000000002"/>
    <n v="547.74720000000002"/>
    <s v="Blake Harrison"/>
    <x v="1"/>
    <x v="1"/>
    <x v="309"/>
    <s v="Washington"/>
    <s v="USA"/>
    <x v="1"/>
    <x v="63"/>
    <x v="1"/>
    <s v="Accessories"/>
    <x v="63"/>
    <n v="450.71"/>
    <n v="389"/>
    <s v="Mann-Austin"/>
    <s v="East"/>
    <s v="Vasquezborough"/>
    <s v="Online"/>
  </r>
  <r>
    <s v="SALE1375"/>
    <x v="415"/>
    <x v="427"/>
    <s v="PROD68"/>
    <s v="STORE14"/>
    <n v="4"/>
    <n v="207.41"/>
    <n v="0.02"/>
    <s v="Credit Card"/>
    <n v="813.04719999999998"/>
    <n v="813.04719999999998"/>
    <s v="Laura Soto"/>
    <x v="46"/>
    <x v="1"/>
    <x v="416"/>
    <s v="Michigan"/>
    <s v="USA"/>
    <x v="1"/>
    <x v="88"/>
    <x v="3"/>
    <s v="Furniture"/>
    <x v="88"/>
    <n v="243.7"/>
    <n v="130"/>
    <s v="Mcdonald Inc"/>
    <s v="South"/>
    <s v="Christopherland"/>
    <s v="Outlet"/>
  </r>
  <r>
    <s v="SALE1376"/>
    <x v="225"/>
    <x v="396"/>
    <s v="PROD11"/>
    <s v="STORE6"/>
    <n v="1"/>
    <n v="56.59"/>
    <n v="0.15"/>
    <s v="PayPal"/>
    <n v="48.101500000000001"/>
    <n v="48.101500000000001"/>
    <s v="Thomas Rhodes"/>
    <x v="7"/>
    <x v="1"/>
    <x v="124"/>
    <s v="West Virginia"/>
    <s v="USA"/>
    <x v="3"/>
    <x v="75"/>
    <x v="1"/>
    <s v="Accessories"/>
    <x v="75"/>
    <n v="449.4"/>
    <n v="273"/>
    <s v="Benson-Elliott"/>
    <s v="East"/>
    <s v="Port Josephberg"/>
    <s v="Online"/>
  </r>
  <r>
    <s v="SALE1377"/>
    <x v="228"/>
    <x v="131"/>
    <s v="PROD39"/>
    <s v="STORE4"/>
    <n v="4"/>
    <n v="995.4"/>
    <n v="0.27"/>
    <s v="Credit Card"/>
    <n v="2906.5680000000002"/>
    <n v="2906.5679999999998"/>
    <s v="Eric Wolfe"/>
    <x v="5"/>
    <x v="1"/>
    <x v="130"/>
    <s v="Louisiana"/>
    <s v="USA"/>
    <x v="0"/>
    <x v="11"/>
    <x v="1"/>
    <s v="Mobile"/>
    <x v="11"/>
    <n v="326.06"/>
    <n v="301"/>
    <s v="Alexander Group"/>
    <s v="South"/>
    <s v="Port Sharon"/>
    <s v="Online"/>
  </r>
  <r>
    <s v="SALE1378"/>
    <x v="361"/>
    <x v="464"/>
    <s v="PROD47"/>
    <s v="STORE12"/>
    <n v="2"/>
    <n v="591.33000000000004"/>
    <n v="0.24"/>
    <s v="Credit Card"/>
    <n v="898.82159999999999"/>
    <n v="898.82159999999999"/>
    <s v="Mr. Mason Butler"/>
    <x v="19"/>
    <x v="0"/>
    <x v="450"/>
    <s v="Arizona"/>
    <s v="USA"/>
    <x v="0"/>
    <x v="44"/>
    <x v="2"/>
    <s v="Makeup"/>
    <x v="44"/>
    <n v="254.04"/>
    <n v="431"/>
    <s v="Thomas, Bridges and Harris"/>
    <s v="North"/>
    <s v="Sabrinatown"/>
    <s v="Online"/>
  </r>
  <r>
    <s v="SALE1379"/>
    <x v="9"/>
    <x v="74"/>
    <s v="PROD48"/>
    <s v="STORE17"/>
    <n v="2"/>
    <n v="204.89"/>
    <n v="0.24"/>
    <s v="Credit Card"/>
    <n v="311.43279999999999"/>
    <n v="311.43279999999999"/>
    <s v="Frank Stewart"/>
    <x v="40"/>
    <x v="1"/>
    <x v="74"/>
    <s v="Delaware"/>
    <s v="USA"/>
    <x v="3"/>
    <x v="70"/>
    <x v="1"/>
    <s v="Accessories"/>
    <x v="70"/>
    <n v="177.98"/>
    <n v="103"/>
    <s v="Holloway Ltd"/>
    <s v="North"/>
    <s v="Bensonhaven"/>
    <s v="Flagship"/>
  </r>
  <r>
    <s v="SALE1380"/>
    <x v="583"/>
    <x v="465"/>
    <s v="PROD65"/>
    <s v="STORE14"/>
    <n v="2"/>
    <n v="546.41"/>
    <n v="0.08"/>
    <s v="COD"/>
    <n v="1005.3944"/>
    <n v="1005.3943999999999"/>
    <s v="Oscar Moon"/>
    <x v="3"/>
    <x v="1"/>
    <x v="451"/>
    <s v="Louisiana"/>
    <s v="USA"/>
    <x v="1"/>
    <x v="15"/>
    <x v="0"/>
    <s v="Fitness"/>
    <x v="15"/>
    <n v="240.63"/>
    <n v="423"/>
    <s v="Mcdonald Inc"/>
    <s v="South"/>
    <s v="Christopherland"/>
    <s v="Outlet"/>
  </r>
  <r>
    <s v="SALE1381"/>
    <x v="199"/>
    <x v="2"/>
    <s v="PROD18"/>
    <s v="STORE12"/>
    <n v="4"/>
    <n v="455.49"/>
    <n v="0.17"/>
    <s v="Credit Card"/>
    <n v="1512.2267999999999"/>
    <n v="1512.2267999999999"/>
    <s v="Christopher Sutton"/>
    <x v="2"/>
    <x v="1"/>
    <x v="2"/>
    <s v="Pennsylvania"/>
    <s v="USA"/>
    <x v="0"/>
    <x v="97"/>
    <x v="4"/>
    <s v="Bottoms"/>
    <x v="97"/>
    <n v="254.04"/>
    <n v="343"/>
    <s v="Thomas, Bridges and Harris"/>
    <s v="North"/>
    <s v="Sabrinatown"/>
    <s v="Online"/>
  </r>
  <r>
    <s v="SALE1382"/>
    <x v="621"/>
    <x v="293"/>
    <s v="PROD10"/>
    <s v="STORE16"/>
    <n v="2"/>
    <n v="700.27"/>
    <n v="0.16"/>
    <s v="Credit Card"/>
    <n v="1176.4536000000001"/>
    <n v="1176.4536000000001"/>
    <s v="Brittany Edwards Dds"/>
    <x v="22"/>
    <x v="1"/>
    <x v="289"/>
    <s v="Kansas"/>
    <s v="USA"/>
    <x v="1"/>
    <x v="31"/>
    <x v="3"/>
    <s v="Kitchen"/>
    <x v="31"/>
    <n v="298.86"/>
    <n v="308"/>
    <s v="Frederick-Wright"/>
    <s v="West"/>
    <s v="New Jimmymouth"/>
    <s v="Flagship"/>
  </r>
  <r>
    <s v="SALE1383"/>
    <x v="54"/>
    <x v="290"/>
    <s v="PROD82"/>
    <s v="STORE17"/>
    <n v="2"/>
    <n v="160.21"/>
    <n v="0.09"/>
    <s v="Credit Card"/>
    <n v="291.5822"/>
    <n v="291.5822"/>
    <s v="Daniel Nelson"/>
    <x v="19"/>
    <x v="0"/>
    <x v="286"/>
    <s v="Oklahoma"/>
    <s v="USA"/>
    <x v="3"/>
    <x v="74"/>
    <x v="0"/>
    <s v="Fitness"/>
    <x v="74"/>
    <n v="152.91999999999999"/>
    <n v="281"/>
    <s v="Holloway Ltd"/>
    <s v="North"/>
    <s v="Bensonhaven"/>
    <s v="Flagship"/>
  </r>
  <r>
    <s v="SALE1384"/>
    <x v="177"/>
    <x v="189"/>
    <s v="PROD47"/>
    <s v="STORE11"/>
    <n v="1"/>
    <n v="713.63"/>
    <n v="0.28000000000000003"/>
    <s v="COD"/>
    <n v="513.81359999999995"/>
    <n v="513.81359999999995"/>
    <s v="Sarah Vance"/>
    <x v="7"/>
    <x v="0"/>
    <x v="188"/>
    <s v="Oregon"/>
    <s v="USA"/>
    <x v="2"/>
    <x v="44"/>
    <x v="2"/>
    <s v="Makeup"/>
    <x v="44"/>
    <n v="254.04"/>
    <n v="431"/>
    <s v="Aguirre-Keller"/>
    <s v="South"/>
    <s v="Lake Michael"/>
    <s v="Online"/>
  </r>
  <r>
    <s v="SALE1385"/>
    <x v="21"/>
    <x v="466"/>
    <s v="PROD93"/>
    <s v="STORE7"/>
    <n v="2"/>
    <n v="224.69"/>
    <n v="0.2"/>
    <s v="COD"/>
    <n v="359.50400000000002"/>
    <n v="359.50400000000002"/>
    <s v="Gregory Pham"/>
    <x v="1"/>
    <x v="1"/>
    <x v="452"/>
    <s v="Kansas"/>
    <s v="USA"/>
    <x v="0"/>
    <x v="47"/>
    <x v="1"/>
    <s v="Computer"/>
    <x v="47"/>
    <n v="377.52"/>
    <n v="485"/>
    <s v="Martinez-Mullins"/>
    <s v="South"/>
    <s v="Williamsfurt"/>
    <s v="Online"/>
  </r>
  <r>
    <s v="SALE1386"/>
    <x v="295"/>
    <x v="32"/>
    <s v="PROD20"/>
    <s v="STORE14"/>
    <n v="2"/>
    <n v="740.57"/>
    <n v="0.06"/>
    <s v="Credit Card"/>
    <n v="1392.2716"/>
    <n v="1392.2716"/>
    <s v="April Phillips"/>
    <x v="17"/>
    <x v="1"/>
    <x v="32"/>
    <s v="Hawaii"/>
    <s v="USA"/>
    <x v="1"/>
    <x v="42"/>
    <x v="0"/>
    <s v="Accessories"/>
    <x v="42"/>
    <n v="131.51"/>
    <n v="273"/>
    <s v="Mcdonald Inc"/>
    <s v="South"/>
    <s v="Christopherland"/>
    <s v="Outlet"/>
  </r>
  <r>
    <s v="SALE1387"/>
    <x v="297"/>
    <x v="48"/>
    <s v="PROD11"/>
    <s v="STORE3"/>
    <n v="3"/>
    <n v="250.14"/>
    <n v="0.23"/>
    <s v="PayPal"/>
    <n v="577.82339999999999"/>
    <n v="577.82339999999999"/>
    <s v="Maria Ramirez"/>
    <x v="13"/>
    <x v="0"/>
    <x v="48"/>
    <s v="Montana"/>
    <s v="USA"/>
    <x v="3"/>
    <x v="75"/>
    <x v="1"/>
    <s v="Accessories"/>
    <x v="75"/>
    <n v="449.4"/>
    <n v="273"/>
    <s v="Johnson-Wright"/>
    <s v="North"/>
    <s v="Hoodberg"/>
    <s v="Outlet"/>
  </r>
  <r>
    <s v="SALE1388"/>
    <x v="622"/>
    <x v="135"/>
    <s v="PROD98"/>
    <s v="STORE19"/>
    <n v="3"/>
    <n v="34.97"/>
    <n v="0.01"/>
    <s v="Credit Card"/>
    <n v="103.8609"/>
    <n v="103.8609"/>
    <s v="Bridget Allen"/>
    <x v="30"/>
    <x v="0"/>
    <x v="134"/>
    <s v="Delaware"/>
    <s v="USA"/>
    <x v="2"/>
    <x v="24"/>
    <x v="1"/>
    <s v="Audio"/>
    <x v="24"/>
    <n v="431.67"/>
    <n v="73"/>
    <s v="Mann-Austin"/>
    <s v="East"/>
    <s v="Vasquezborough"/>
    <s v="Online"/>
  </r>
  <r>
    <s v="SALE1389"/>
    <x v="233"/>
    <x v="235"/>
    <s v="PROD42"/>
    <s v="STORE16"/>
    <n v="1"/>
    <n v="653.91"/>
    <n v="0.3"/>
    <s v="PayPal"/>
    <n v="457.73700000000002"/>
    <n v="457.73699999999997"/>
    <s v="Miss Alexandria Li Dvm"/>
    <x v="7"/>
    <x v="0"/>
    <x v="233"/>
    <s v="Kansas"/>
    <s v="USA"/>
    <x v="2"/>
    <x v="63"/>
    <x v="1"/>
    <s v="Accessories"/>
    <x v="63"/>
    <n v="450.71"/>
    <n v="389"/>
    <s v="Frederick-Wright"/>
    <s v="West"/>
    <s v="New Jimmymouth"/>
    <s v="Flagship"/>
  </r>
  <r>
    <s v="SALE1390"/>
    <x v="214"/>
    <x v="402"/>
    <s v="PROD66"/>
    <s v="STORE3"/>
    <n v="1"/>
    <n v="997.87"/>
    <n v="0.24"/>
    <s v="Credit Card"/>
    <n v="758.38120000000004"/>
    <n v="758.38120000000004"/>
    <s v="Elizabeth Smith"/>
    <x v="25"/>
    <x v="0"/>
    <x v="392"/>
    <s v="Ohio"/>
    <s v="USA"/>
    <x v="3"/>
    <x v="73"/>
    <x v="2"/>
    <s v="Haircare"/>
    <x v="73"/>
    <n v="340.39"/>
    <n v="177"/>
    <s v="Johnson-Wright"/>
    <s v="North"/>
    <s v="Hoodberg"/>
    <s v="Outlet"/>
  </r>
  <r>
    <s v="SALE1391"/>
    <x v="209"/>
    <x v="266"/>
    <s v="PROD89"/>
    <s v="STORE14"/>
    <n v="1"/>
    <n v="174.27"/>
    <n v="0.27"/>
    <s v="COD"/>
    <n v="127.2171"/>
    <n v="127.2171"/>
    <s v="John Perez"/>
    <x v="26"/>
    <x v="0"/>
    <x v="264"/>
    <s v="Louisiana"/>
    <s v="USA"/>
    <x v="1"/>
    <x v="41"/>
    <x v="2"/>
    <s v="Makeup"/>
    <x v="41"/>
    <n v="183.04"/>
    <n v="457"/>
    <s v="Mcdonald Inc"/>
    <s v="South"/>
    <s v="Christopherland"/>
    <s v="Outlet"/>
  </r>
  <r>
    <s v="SALE1392"/>
    <x v="623"/>
    <x v="71"/>
    <s v="PROD49"/>
    <s v="STORE7"/>
    <n v="3"/>
    <n v="847.44"/>
    <n v="0.17"/>
    <s v="Credit Card"/>
    <n v="2110.1255999999998"/>
    <n v="2110.1256000000003"/>
    <s v="Tyler Conrad"/>
    <x v="20"/>
    <x v="1"/>
    <x v="71"/>
    <s v="North Dakota"/>
    <s v="USA"/>
    <x v="1"/>
    <x v="2"/>
    <x v="2"/>
    <s v="Fragrance"/>
    <x v="2"/>
    <n v="43.29"/>
    <n v="267"/>
    <s v="Martinez-Mullins"/>
    <s v="South"/>
    <s v="Williamsfurt"/>
    <s v="Online"/>
  </r>
  <r>
    <s v="SALE1393"/>
    <x v="463"/>
    <x v="155"/>
    <s v="PROD2"/>
    <s v="STORE2"/>
    <n v="1"/>
    <n v="493.45"/>
    <n v="0.09"/>
    <s v="Credit Card"/>
    <n v="449.03949999999998"/>
    <n v="449.03949999999998"/>
    <s v="Samuel Mullins"/>
    <x v="24"/>
    <x v="1"/>
    <x v="154"/>
    <s v="Louisiana"/>
    <s v="USA"/>
    <x v="3"/>
    <x v="95"/>
    <x v="4"/>
    <s v="Outerwear"/>
    <x v="95"/>
    <n v="254.04"/>
    <n v="352"/>
    <s v="Black-Horn"/>
    <s v="South"/>
    <s v="North Nancyview"/>
    <s v="Outlet"/>
  </r>
  <r>
    <s v="SALE1394"/>
    <x v="85"/>
    <x v="309"/>
    <s v="PROD62"/>
    <s v="STORE2"/>
    <n v="4"/>
    <n v="111.66"/>
    <n v="0.14000000000000001"/>
    <s v="Credit Card"/>
    <n v="384.11040000000003"/>
    <n v="384.11039999999997"/>
    <s v="Christy Hill"/>
    <x v="24"/>
    <x v="1"/>
    <x v="304"/>
    <s v="New Jersey"/>
    <s v="USA"/>
    <x v="1"/>
    <x v="85"/>
    <x v="1"/>
    <s v="Computer"/>
    <x v="85"/>
    <n v="86.42"/>
    <n v="222"/>
    <s v="Black-Horn"/>
    <s v="South"/>
    <s v="North Nancyview"/>
    <s v="Outlet"/>
  </r>
  <r>
    <s v="SALE1395"/>
    <x v="530"/>
    <x v="335"/>
    <s v="PROD90"/>
    <s v="STORE11"/>
    <n v="1"/>
    <n v="413.65"/>
    <n v="0.1"/>
    <s v="COD"/>
    <n v="372.28500000000003"/>
    <n v="372.28499999999997"/>
    <s v="Stephen Fowler"/>
    <x v="22"/>
    <x v="1"/>
    <x v="329"/>
    <s v="Rhode Island"/>
    <s v="USA"/>
    <x v="1"/>
    <x v="64"/>
    <x v="1"/>
    <s v="Accessories"/>
    <x v="64"/>
    <n v="340.14"/>
    <n v="361"/>
    <s v="Aguirre-Keller"/>
    <s v="South"/>
    <s v="Lake Michael"/>
    <s v="Online"/>
  </r>
  <r>
    <s v="SALE1396"/>
    <x v="299"/>
    <x v="405"/>
    <s v="PROD89"/>
    <s v="STORE9"/>
    <n v="1"/>
    <n v="317.14999999999998"/>
    <n v="0.24"/>
    <s v="COD"/>
    <n v="241.03399999999999"/>
    <n v="241.03399999999999"/>
    <s v="Barbara Berry"/>
    <x v="5"/>
    <x v="1"/>
    <x v="159"/>
    <s v="Vermont"/>
    <s v="USA"/>
    <x v="1"/>
    <x v="41"/>
    <x v="2"/>
    <s v="Makeup"/>
    <x v="41"/>
    <n v="183.04"/>
    <n v="457"/>
    <s v="Moore, Padilla and Butler"/>
    <s v="South"/>
    <s v="East Johnstad"/>
    <s v="Flagship"/>
  </r>
  <r>
    <s v="SALE1397"/>
    <x v="498"/>
    <x v="448"/>
    <s v="PROD88"/>
    <s v="STORE1"/>
    <n v="3"/>
    <n v="642.94000000000005"/>
    <n v="0.05"/>
    <s v="COD"/>
    <n v="1832.3789999999999"/>
    <n v="1832.3790000000001"/>
    <s v="Melanie Lam"/>
    <x v="39"/>
    <x v="0"/>
    <x v="437"/>
    <s v="Kansas"/>
    <s v="USA"/>
    <x v="2"/>
    <x v="12"/>
    <x v="0"/>
    <s v="Accessories"/>
    <x v="12"/>
    <n v="131.24"/>
    <n v="232"/>
    <s v="Martinez, Adkins and Johnson"/>
    <s v="North"/>
    <s v="Danielmouth"/>
    <s v="Flagship"/>
  </r>
  <r>
    <s v="SALE1398"/>
    <x v="145"/>
    <x v="244"/>
    <s v="PROD57"/>
    <s v="STORE10"/>
    <n v="4"/>
    <n v="559.59"/>
    <n v="0.19"/>
    <s v="COD"/>
    <n v="1813.0716"/>
    <n v="1813.0716000000002"/>
    <s v="Hayley Pope"/>
    <x v="17"/>
    <x v="1"/>
    <x v="242"/>
    <s v="Florida"/>
    <s v="USA"/>
    <x v="3"/>
    <x v="71"/>
    <x v="0"/>
    <s v="Fitness"/>
    <x v="71"/>
    <n v="30.62"/>
    <n v="138"/>
    <s v="Hill, Wagner and Ballard"/>
    <s v="East"/>
    <s v="East Davidville"/>
    <s v="Online"/>
  </r>
  <r>
    <s v="SALE1399"/>
    <x v="624"/>
    <x v="284"/>
    <s v="PROD29"/>
    <s v="STORE18"/>
    <n v="1"/>
    <n v="758.54"/>
    <n v="0.28999999999999998"/>
    <s v="PayPal"/>
    <n v="538.5634"/>
    <n v="538.5634"/>
    <s v="Ryan Hernandez"/>
    <x v="23"/>
    <x v="0"/>
    <x v="281"/>
    <s v="Nevada"/>
    <s v="USA"/>
    <x v="3"/>
    <x v="35"/>
    <x v="3"/>
    <s v="Decor"/>
    <x v="35"/>
    <n v="218.48"/>
    <n v="276"/>
    <s v="Guerrero-Schmitt"/>
    <s v="East"/>
    <s v="East Stevechester"/>
    <s v="Flagship"/>
  </r>
  <r>
    <s v="SALE1400"/>
    <x v="42"/>
    <x v="152"/>
    <s v="PROD80"/>
    <s v="STORE15"/>
    <n v="4"/>
    <n v="643.96"/>
    <n v="0.16"/>
    <s v="PayPal"/>
    <n v="2163.7055999999998"/>
    <n v="2163.7056000000002"/>
    <s v="Beth Martin"/>
    <x v="11"/>
    <x v="1"/>
    <x v="151"/>
    <s v="West Virginia"/>
    <s v="USA"/>
    <x v="2"/>
    <x v="61"/>
    <x v="3"/>
    <s v="Kitchen"/>
    <x v="61"/>
    <n v="143.43"/>
    <n v="58"/>
    <s v="Shelton PLC"/>
    <s v="North"/>
    <s v="East Jenniferstad"/>
    <s v="Flagship"/>
  </r>
  <r>
    <s v="SALE1401"/>
    <x v="507"/>
    <x v="129"/>
    <s v="PROD24"/>
    <s v="STORE9"/>
    <n v="1"/>
    <n v="882.73"/>
    <n v="0.1"/>
    <s v="Credit Card"/>
    <n v="794.45699999999999"/>
    <n v="794.45699999999999"/>
    <s v="Brian Hammond"/>
    <x v="44"/>
    <x v="1"/>
    <x v="128"/>
    <s v="Texas"/>
    <s v="USA"/>
    <x v="0"/>
    <x v="10"/>
    <x v="0"/>
    <s v="Outdoor"/>
    <x v="10"/>
    <n v="166.06"/>
    <n v="340"/>
    <s v="Moore, Padilla and Butler"/>
    <s v="South"/>
    <s v="East Johnstad"/>
    <s v="Flagship"/>
  </r>
  <r>
    <s v="SALE1402"/>
    <x v="38"/>
    <x v="88"/>
    <s v="PROD91"/>
    <s v="STORE19"/>
    <n v="2"/>
    <n v="600.03"/>
    <n v="0.26"/>
    <s v="PayPal"/>
    <n v="888.0444"/>
    <n v="888.0444"/>
    <s v="Andrew Smith"/>
    <x v="8"/>
    <x v="0"/>
    <x v="88"/>
    <s v="Wisconsin"/>
    <s v="USA"/>
    <x v="3"/>
    <x v="52"/>
    <x v="4"/>
    <s v="Footwear"/>
    <x v="52"/>
    <n v="438.25"/>
    <n v="496"/>
    <s v="Mann-Austin"/>
    <s v="East"/>
    <s v="Vasquezborough"/>
    <s v="Online"/>
  </r>
  <r>
    <s v="SALE1403"/>
    <x v="625"/>
    <x v="332"/>
    <s v="PROD54"/>
    <s v="STORE5"/>
    <n v="2"/>
    <n v="628.83000000000004"/>
    <n v="7.0000000000000007E-2"/>
    <s v="PayPal"/>
    <n v="1169.6238000000001"/>
    <n v="1169.6238000000001"/>
    <s v="Paul Zamora"/>
    <x v="30"/>
    <x v="0"/>
    <x v="326"/>
    <s v="North Dakota"/>
    <s v="USA"/>
    <x v="1"/>
    <x v="59"/>
    <x v="0"/>
    <s v="Accessories"/>
    <x v="59"/>
    <n v="434.84"/>
    <n v="185"/>
    <s v="Gray Ltd"/>
    <s v="North"/>
    <s v="New Michaelchester"/>
    <s v="Outlet"/>
  </r>
  <r>
    <s v="SALE1404"/>
    <x v="477"/>
    <x v="143"/>
    <s v="PROD81"/>
    <s v="STORE9"/>
    <n v="3"/>
    <n v="113.87"/>
    <n v="0.21"/>
    <s v="COD"/>
    <n v="269.87189999999998"/>
    <n v="269.87189999999998"/>
    <s v="Michelle Rogers"/>
    <x v="44"/>
    <x v="0"/>
    <x v="142"/>
    <s v="Hawaii"/>
    <s v="USA"/>
    <x v="1"/>
    <x v="82"/>
    <x v="0"/>
    <s v="Equipment"/>
    <x v="82"/>
    <n v="285.54000000000002"/>
    <n v="358"/>
    <s v="Moore, Padilla and Butler"/>
    <s v="South"/>
    <s v="East Johnstad"/>
    <s v="Flagship"/>
  </r>
  <r>
    <s v="SALE1405"/>
    <x v="626"/>
    <x v="306"/>
    <s v="PROD72"/>
    <s v="STORE7"/>
    <n v="4"/>
    <n v="282.07"/>
    <n v="0.18"/>
    <s v="PayPal"/>
    <n v="925.18960000000004"/>
    <n v="925.18959999999993"/>
    <s v="Luke Parks"/>
    <x v="8"/>
    <x v="1"/>
    <x v="301"/>
    <s v="New Hampshire"/>
    <s v="USA"/>
    <x v="2"/>
    <x v="18"/>
    <x v="0"/>
    <s v="Fitness"/>
    <x v="18"/>
    <n v="477.61"/>
    <n v="300"/>
    <s v="Martinez-Mullins"/>
    <s v="South"/>
    <s v="Williamsfurt"/>
    <s v="Online"/>
  </r>
  <r>
    <s v="SALE1406"/>
    <x v="63"/>
    <x v="308"/>
    <s v="PROD54"/>
    <s v="STORE6"/>
    <n v="3"/>
    <n v="676.77"/>
    <n v="0.17"/>
    <s v="PayPal"/>
    <n v="1685.1573000000001"/>
    <n v="1685.1572999999999"/>
    <s v="Maria Sanchez"/>
    <x v="28"/>
    <x v="0"/>
    <x v="303"/>
    <s v="North Dakota"/>
    <s v="USA"/>
    <x v="3"/>
    <x v="59"/>
    <x v="0"/>
    <s v="Accessories"/>
    <x v="59"/>
    <n v="434.84"/>
    <n v="185"/>
    <s v="Benson-Elliott"/>
    <s v="East"/>
    <s v="Port Josephberg"/>
    <s v="Online"/>
  </r>
  <r>
    <s v="SALE1407"/>
    <x v="625"/>
    <x v="233"/>
    <s v="PROD7"/>
    <s v="STORE16"/>
    <n v="2"/>
    <n v="362.7"/>
    <n v="0.09"/>
    <s v="Credit Card"/>
    <n v="660.11400000000003"/>
    <n v="660.11400000000003"/>
    <s v="George Davis"/>
    <x v="21"/>
    <x v="1"/>
    <x v="231"/>
    <s v="Massachusetts"/>
    <s v="USA"/>
    <x v="3"/>
    <x v="84"/>
    <x v="3"/>
    <s v="Lighting"/>
    <x v="84"/>
    <n v="218.86"/>
    <n v="170"/>
    <s v="Frederick-Wright"/>
    <s v="West"/>
    <s v="New Jimmymouth"/>
    <s v="Flagship"/>
  </r>
  <r>
    <s v="SALE1408"/>
    <x v="252"/>
    <x v="163"/>
    <s v="PROD13"/>
    <s v="STORE2"/>
    <n v="1"/>
    <n v="908.5"/>
    <n v="0.2"/>
    <s v="COD"/>
    <n v="726.8"/>
    <n v="726.8"/>
    <s v="Matthew Hanna"/>
    <x v="19"/>
    <x v="1"/>
    <x v="162"/>
    <s v="Michigan"/>
    <s v="USA"/>
    <x v="1"/>
    <x v="26"/>
    <x v="1"/>
    <s v="Accessories"/>
    <x v="26"/>
    <n v="242.23"/>
    <n v="453"/>
    <s v="Black-Horn"/>
    <s v="South"/>
    <s v="North Nancyview"/>
    <s v="Outlet"/>
  </r>
  <r>
    <s v="SALE1409"/>
    <x v="627"/>
    <x v="101"/>
    <s v="PROD25"/>
    <s v="STORE15"/>
    <n v="2"/>
    <n v="795.37"/>
    <n v="0.2"/>
    <s v="COD"/>
    <n v="1272.5920000000001"/>
    <n v="1272.5920000000001"/>
    <s v="Amber Mcclain"/>
    <x v="3"/>
    <x v="0"/>
    <x v="101"/>
    <s v="Florida"/>
    <s v="USA"/>
    <x v="2"/>
    <x v="60"/>
    <x v="4"/>
    <s v="Accessories"/>
    <x v="60"/>
    <n v="174.02"/>
    <n v="268"/>
    <s v="Shelton PLC"/>
    <s v="North"/>
    <s v="East Jenniferstad"/>
    <s v="Flagship"/>
  </r>
  <r>
    <s v="SALE1410"/>
    <x v="451"/>
    <x v="20"/>
    <s v="PROD35"/>
    <s v="STORE4"/>
    <n v="2"/>
    <n v="326.85000000000002"/>
    <n v="0.17"/>
    <s v="COD"/>
    <n v="542.57100000000003"/>
    <n v="542.57100000000003"/>
    <s v="Justin Cross"/>
    <x v="17"/>
    <x v="1"/>
    <x v="20"/>
    <s v="Nevada"/>
    <s v="USA"/>
    <x v="3"/>
    <x v="68"/>
    <x v="3"/>
    <s v="Lighting"/>
    <x v="68"/>
    <n v="382.22"/>
    <n v="329"/>
    <s v="Alexander Group"/>
    <s v="South"/>
    <s v="Port Sharon"/>
    <s v="Online"/>
  </r>
  <r>
    <s v="SALE1411"/>
    <x v="285"/>
    <x v="401"/>
    <s v="PROD56"/>
    <s v="STORE14"/>
    <n v="3"/>
    <n v="169.43"/>
    <n v="0.19"/>
    <s v="Credit Card"/>
    <n v="411.7149"/>
    <n v="411.7149"/>
    <s v="Charles Miller"/>
    <x v="33"/>
    <x v="0"/>
    <x v="391"/>
    <s v="Iowa"/>
    <s v="USA"/>
    <x v="2"/>
    <x v="6"/>
    <x v="3"/>
    <s v="Decor"/>
    <x v="6"/>
    <n v="461.47"/>
    <n v="190"/>
    <s v="Mcdonald Inc"/>
    <s v="South"/>
    <s v="Christopherland"/>
    <s v="Outlet"/>
  </r>
  <r>
    <s v="SALE1412"/>
    <x v="106"/>
    <x v="300"/>
    <s v="PROD83"/>
    <s v="STORE6"/>
    <n v="1"/>
    <n v="254.47"/>
    <n v="0.1"/>
    <s v="Credit Card"/>
    <n v="229.023"/>
    <n v="229.023"/>
    <s v="Joseph Jones"/>
    <x v="10"/>
    <x v="0"/>
    <x v="296"/>
    <s v="Illinois"/>
    <s v="USA"/>
    <x v="3"/>
    <x v="50"/>
    <x v="2"/>
    <s v="Skincare"/>
    <x v="50"/>
    <n v="254.04"/>
    <n v="159"/>
    <s v="Benson-Elliott"/>
    <s v="East"/>
    <s v="Port Josephberg"/>
    <s v="Online"/>
  </r>
  <r>
    <s v="SALE1413"/>
    <x v="582"/>
    <x v="306"/>
    <s v="PROD25"/>
    <s v="STORE16"/>
    <n v="4"/>
    <n v="627.73"/>
    <n v="0.11"/>
    <s v="COD"/>
    <n v="2234.7188000000001"/>
    <n v="2234.7188000000001"/>
    <s v="Luke Parks"/>
    <x v="8"/>
    <x v="1"/>
    <x v="301"/>
    <s v="New Hampshire"/>
    <s v="USA"/>
    <x v="2"/>
    <x v="60"/>
    <x v="4"/>
    <s v="Accessories"/>
    <x v="60"/>
    <n v="174.02"/>
    <n v="268"/>
    <s v="Frederick-Wright"/>
    <s v="West"/>
    <s v="New Jimmymouth"/>
    <s v="Flagship"/>
  </r>
  <r>
    <s v="SALE1414"/>
    <x v="22"/>
    <x v="171"/>
    <s v="PROD31"/>
    <s v="STORE19"/>
    <n v="4"/>
    <n v="327.25"/>
    <n v="0.13"/>
    <s v="COD"/>
    <n v="1138.83"/>
    <n v="1138.83"/>
    <s v="Michael Garner"/>
    <x v="10"/>
    <x v="1"/>
    <x v="170"/>
    <s v="New Hampshire"/>
    <s v="USA"/>
    <x v="1"/>
    <x v="45"/>
    <x v="0"/>
    <s v="Team Sports"/>
    <x v="45"/>
    <n v="204.39"/>
    <n v="281"/>
    <s v="Mann-Austin"/>
    <s v="East"/>
    <s v="Vasquezborough"/>
    <s v="Online"/>
  </r>
  <r>
    <s v="SALE1415"/>
    <x v="82"/>
    <x v="281"/>
    <s v="PROD59"/>
    <s v="STORE11"/>
    <n v="4"/>
    <n v="511.43"/>
    <n v="0.18"/>
    <s v="COD"/>
    <n v="1677.4903999999999"/>
    <n v="1677.4904000000001"/>
    <s v="Cameron Simpson"/>
    <x v="28"/>
    <x v="0"/>
    <x v="278"/>
    <s v="Indiana"/>
    <s v="USA"/>
    <x v="1"/>
    <x v="4"/>
    <x v="2"/>
    <s v="Haircare"/>
    <x v="4"/>
    <n v="17.309999999999999"/>
    <n v="399"/>
    <s v="Aguirre-Keller"/>
    <s v="South"/>
    <s v="Lake Michael"/>
    <s v="Online"/>
  </r>
  <r>
    <s v="SALE1416"/>
    <x v="628"/>
    <x v="255"/>
    <s v="PROD63"/>
    <s v="STORE17"/>
    <n v="4"/>
    <n v="194.67"/>
    <n v="0.23"/>
    <s v="PayPal"/>
    <n v="599.58360000000005"/>
    <n v="599.58359999999993"/>
    <s v="Jason Wheeler"/>
    <x v="34"/>
    <x v="1"/>
    <x v="253"/>
    <s v="Illinois"/>
    <s v="USA"/>
    <x v="1"/>
    <x v="81"/>
    <x v="2"/>
    <s v="Skincare"/>
    <x v="81"/>
    <n v="266.86"/>
    <n v="458"/>
    <s v="Holloway Ltd"/>
    <s v="North"/>
    <s v="Bensonhaven"/>
    <s v="Flagship"/>
  </r>
  <r>
    <s v="SALE1417"/>
    <x v="288"/>
    <x v="358"/>
    <s v="PROD23"/>
    <s v="STORE1"/>
    <n v="2"/>
    <n v="54.51"/>
    <n v="7.0000000000000007E-2"/>
    <s v="Credit Card"/>
    <n v="101.3886"/>
    <n v="101.3886"/>
    <s v="Alyssa Vargas"/>
    <x v="20"/>
    <x v="0"/>
    <x v="351"/>
    <s v="Montana"/>
    <s v="USA"/>
    <x v="1"/>
    <x v="34"/>
    <x v="4"/>
    <s v="Tops"/>
    <x v="34"/>
    <n v="254.04"/>
    <n v="360"/>
    <s v="Martinez, Adkins and Johnson"/>
    <s v="North"/>
    <s v="Danielmouth"/>
    <s v="Flagship"/>
  </r>
  <r>
    <s v="SALE1418"/>
    <x v="278"/>
    <x v="136"/>
    <s v="PROD62"/>
    <s v="STORE11"/>
    <n v="4"/>
    <n v="964"/>
    <n v="0.14000000000000001"/>
    <s v="PayPal"/>
    <n v="3316.16"/>
    <n v="3316.16"/>
    <s v="Nathan Campbell"/>
    <x v="13"/>
    <x v="0"/>
    <x v="135"/>
    <s v="Oklahoma"/>
    <s v="USA"/>
    <x v="0"/>
    <x v="85"/>
    <x v="1"/>
    <s v="Computer"/>
    <x v="85"/>
    <n v="86.42"/>
    <n v="222"/>
    <s v="Aguirre-Keller"/>
    <s v="South"/>
    <s v="Lake Michael"/>
    <s v="Online"/>
  </r>
  <r>
    <s v="SALE1419"/>
    <x v="333"/>
    <x v="345"/>
    <s v="PROD89"/>
    <s v="STORE4"/>
    <n v="1"/>
    <n v="170.12"/>
    <n v="0.26"/>
    <s v="PayPal"/>
    <n v="125.8888"/>
    <n v="125.8888"/>
    <s v="Eric Vega"/>
    <x v="21"/>
    <x v="0"/>
    <x v="339"/>
    <s v="Kansas"/>
    <s v="USA"/>
    <x v="0"/>
    <x v="41"/>
    <x v="2"/>
    <s v="Makeup"/>
    <x v="41"/>
    <n v="183.04"/>
    <n v="457"/>
    <s v="Alexander Group"/>
    <s v="South"/>
    <s v="Port Sharon"/>
    <s v="Online"/>
  </r>
  <r>
    <s v="SALE1420"/>
    <x v="13"/>
    <x v="7"/>
    <s v="PROD53"/>
    <s v="STORE19"/>
    <n v="2"/>
    <n v="664.5"/>
    <n v="0.23"/>
    <s v="Credit Card"/>
    <n v="1023.33"/>
    <n v="1023.3299999999999"/>
    <s v="Patrick Roberts"/>
    <x v="7"/>
    <x v="1"/>
    <x v="7"/>
    <s v="Missouri"/>
    <s v="USA"/>
    <x v="1"/>
    <x v="27"/>
    <x v="4"/>
    <s v="Bottoms"/>
    <x v="27"/>
    <n v="386.56"/>
    <n v="125"/>
    <s v="Mann-Austin"/>
    <s v="East"/>
    <s v="Vasquezborough"/>
    <s v="Online"/>
  </r>
  <r>
    <s v="SALE1421"/>
    <x v="494"/>
    <x v="171"/>
    <s v="PROD45"/>
    <s v="STORE10"/>
    <n v="4"/>
    <n v="557.51"/>
    <n v="0.11"/>
    <s v="Credit Card"/>
    <n v="1984.7356"/>
    <n v="1984.7356"/>
    <s v="Michael Garner"/>
    <x v="10"/>
    <x v="1"/>
    <x v="170"/>
    <s v="New Hampshire"/>
    <s v="USA"/>
    <x v="1"/>
    <x v="49"/>
    <x v="0"/>
    <s v="Team Sports"/>
    <x v="49"/>
    <n v="318.91000000000003"/>
    <n v="114"/>
    <s v="Hill, Wagner and Ballard"/>
    <s v="East"/>
    <s v="East Davidville"/>
    <s v="Online"/>
  </r>
  <r>
    <s v="SALE1422"/>
    <x v="185"/>
    <x v="108"/>
    <s v="PROD90"/>
    <s v="STORE1"/>
    <n v="2"/>
    <n v="410"/>
    <n v="0.13"/>
    <s v="COD"/>
    <n v="713.4"/>
    <n v="713.4"/>
    <s v="Charles Norman Phd"/>
    <x v="17"/>
    <x v="1"/>
    <x v="92"/>
    <s v="Kansas"/>
    <s v="USA"/>
    <x v="1"/>
    <x v="64"/>
    <x v="1"/>
    <s v="Accessories"/>
    <x v="64"/>
    <n v="340.14"/>
    <n v="361"/>
    <s v="Martinez, Adkins and Johnson"/>
    <s v="North"/>
    <s v="Danielmouth"/>
    <s v="Flagship"/>
  </r>
  <r>
    <s v="SALE1423"/>
    <x v="628"/>
    <x v="408"/>
    <s v="PROD83"/>
    <s v="STORE5"/>
    <n v="2"/>
    <n v="879.93"/>
    <n v="0.28999999999999998"/>
    <s v="COD"/>
    <n v="1249.5006000000001"/>
    <n v="1249.5005999999998"/>
    <s v="Angela Robinson"/>
    <x v="40"/>
    <x v="0"/>
    <x v="397"/>
    <s v="Tennessee"/>
    <s v="USA"/>
    <x v="1"/>
    <x v="50"/>
    <x v="2"/>
    <s v="Skincare"/>
    <x v="50"/>
    <n v="254.04"/>
    <n v="159"/>
    <s v="Gray Ltd"/>
    <s v="North"/>
    <s v="New Michaelchester"/>
    <s v="Outlet"/>
  </r>
  <r>
    <s v="SALE1424"/>
    <x v="629"/>
    <x v="69"/>
    <s v="PROD13"/>
    <s v="STORE18"/>
    <n v="1"/>
    <n v="350.58"/>
    <n v="0.03"/>
    <s v="COD"/>
    <n v="340.06259999999997"/>
    <n v="340.06259999999997"/>
    <s v="Daniel Boyd"/>
    <x v="31"/>
    <x v="1"/>
    <x v="69"/>
    <s v="West Virginia"/>
    <s v="USA"/>
    <x v="3"/>
    <x v="26"/>
    <x v="1"/>
    <s v="Accessories"/>
    <x v="26"/>
    <n v="242.23"/>
    <n v="453"/>
    <s v="Guerrero-Schmitt"/>
    <s v="East"/>
    <s v="East Stevechester"/>
    <s v="Flagship"/>
  </r>
  <r>
    <s v="SALE1425"/>
    <x v="56"/>
    <x v="401"/>
    <s v="PROD58"/>
    <s v="STORE3"/>
    <n v="4"/>
    <n v="348.58"/>
    <n v="0.16"/>
    <s v="Credit Card"/>
    <n v="1171.2288000000001"/>
    <n v="1171.2287999999999"/>
    <s v="Charles Miller"/>
    <x v="33"/>
    <x v="0"/>
    <x v="391"/>
    <s v="Iowa"/>
    <s v="USA"/>
    <x v="2"/>
    <x v="87"/>
    <x v="4"/>
    <s v="Accessories"/>
    <x v="87"/>
    <n v="113.83"/>
    <n v="485"/>
    <s v="Johnson-Wright"/>
    <s v="North"/>
    <s v="Hoodberg"/>
    <s v="Outlet"/>
  </r>
  <r>
    <s v="SALE1426"/>
    <x v="488"/>
    <x v="124"/>
    <s v="PROD25"/>
    <s v="STORE3"/>
    <n v="3"/>
    <n v="247.66"/>
    <n v="0.02"/>
    <s v="COD"/>
    <n v="728.12040000000002"/>
    <n v="728.12040000000002"/>
    <s v="John Perez"/>
    <x v="31"/>
    <x v="1"/>
    <x v="123"/>
    <s v="South Carolina"/>
    <s v="USA"/>
    <x v="0"/>
    <x v="60"/>
    <x v="4"/>
    <s v="Accessories"/>
    <x v="60"/>
    <n v="174.02"/>
    <n v="268"/>
    <s v="Johnson-Wright"/>
    <s v="North"/>
    <s v="Hoodberg"/>
    <s v="Outlet"/>
  </r>
  <r>
    <s v="SALE1427"/>
    <x v="313"/>
    <x v="327"/>
    <s v="PROD39"/>
    <s v="STORE15"/>
    <n v="3"/>
    <n v="836.27"/>
    <n v="0.16"/>
    <s v="Credit Card"/>
    <n v="2107.4004"/>
    <n v="2107.4004"/>
    <s v="Timothy Valenzuela"/>
    <x v="20"/>
    <x v="0"/>
    <x v="321"/>
    <s v="Missouri"/>
    <s v="USA"/>
    <x v="1"/>
    <x v="11"/>
    <x v="1"/>
    <s v="Mobile"/>
    <x v="11"/>
    <n v="326.06"/>
    <n v="301"/>
    <s v="Shelton PLC"/>
    <s v="North"/>
    <s v="East Jenniferstad"/>
    <s v="Flagship"/>
  </r>
  <r>
    <s v="SALE1428"/>
    <x v="164"/>
    <x v="420"/>
    <s v="PROD14"/>
    <s v="STORE10"/>
    <n v="3"/>
    <n v="696.74"/>
    <n v="0.13"/>
    <s v="COD"/>
    <n v="1818.4914000000001"/>
    <n v="1818.4914000000003"/>
    <s v="Anthony Garcia"/>
    <x v="8"/>
    <x v="0"/>
    <x v="409"/>
    <s v="Arizona"/>
    <s v="USA"/>
    <x v="2"/>
    <x v="66"/>
    <x v="3"/>
    <s v="Decor"/>
    <x v="66"/>
    <n v="48.01"/>
    <n v="439"/>
    <s v="Hill, Wagner and Ballard"/>
    <s v="East"/>
    <s v="East Davidville"/>
    <s v="Online"/>
  </r>
  <r>
    <s v="SALE1429"/>
    <x v="391"/>
    <x v="427"/>
    <s v="PROD94"/>
    <s v="STORE13"/>
    <n v="2"/>
    <n v="822.59"/>
    <n v="0.22"/>
    <s v="PayPal"/>
    <n v="1283.2403999999999"/>
    <n v="1283.2404000000001"/>
    <s v="Laura Soto"/>
    <x v="46"/>
    <x v="1"/>
    <x v="416"/>
    <s v="Michigan"/>
    <s v="USA"/>
    <x v="1"/>
    <x v="32"/>
    <x v="2"/>
    <s v="Skincare"/>
    <x v="32"/>
    <n v="358.47"/>
    <n v="213"/>
    <s v="Gardner, Humphrey and Contreras"/>
    <s v="East"/>
    <s v="Johnsonville"/>
    <s v="Flagship"/>
  </r>
  <r>
    <s v="SALE1430"/>
    <x v="453"/>
    <x v="248"/>
    <s v="PROD79"/>
    <s v="STORE2"/>
    <n v="1"/>
    <n v="462.23"/>
    <n v="0.3"/>
    <s v="PayPal"/>
    <n v="323.56099999999998"/>
    <n v="323.56100000000004"/>
    <s v="Alejandro Doyle"/>
    <x v="37"/>
    <x v="0"/>
    <x v="246"/>
    <s v="New Mexico"/>
    <s v="USA"/>
    <x v="1"/>
    <x v="29"/>
    <x v="3"/>
    <s v="Lighting"/>
    <x v="29"/>
    <n v="228.53"/>
    <n v="469"/>
    <s v="Black-Horn"/>
    <s v="South"/>
    <s v="North Nancyview"/>
    <s v="Outlet"/>
  </r>
  <r>
    <s v="SALE1431"/>
    <x v="332"/>
    <x v="467"/>
    <s v="PROD42"/>
    <s v="STORE17"/>
    <n v="1"/>
    <n v="361.09"/>
    <n v="0.06"/>
    <s v="PayPal"/>
    <n v="339.4246"/>
    <n v="339.4246"/>
    <s v="Monica Wright"/>
    <x v="9"/>
    <x v="0"/>
    <x v="453"/>
    <s v="North Carolina"/>
    <s v="USA"/>
    <x v="0"/>
    <x v="63"/>
    <x v="1"/>
    <s v="Accessories"/>
    <x v="63"/>
    <n v="450.71"/>
    <n v="389"/>
    <s v="Holloway Ltd"/>
    <s v="North"/>
    <s v="Bensonhaven"/>
    <s v="Flagship"/>
  </r>
  <r>
    <s v="SALE1432"/>
    <x v="463"/>
    <x v="280"/>
    <s v="PROD73"/>
    <s v="STORE19"/>
    <n v="3"/>
    <n v="59.37"/>
    <n v="0.03"/>
    <s v="PayPal"/>
    <n v="172.76669999999999"/>
    <n v="172.76669999999999"/>
    <s v="Kristine Higgins"/>
    <x v="24"/>
    <x v="1"/>
    <x v="277"/>
    <s v="South Carolina"/>
    <s v="USA"/>
    <x v="2"/>
    <x v="78"/>
    <x v="0"/>
    <s v="Team Sports"/>
    <x v="78"/>
    <n v="107.06"/>
    <n v="359"/>
    <s v="Mann-Austin"/>
    <s v="East"/>
    <s v="Vasquezborough"/>
    <s v="Online"/>
  </r>
  <r>
    <s v="SALE1433"/>
    <x v="165"/>
    <x v="357"/>
    <s v="PROD40"/>
    <s v="STORE1"/>
    <n v="3"/>
    <n v="765.21"/>
    <n v="0.14000000000000001"/>
    <s v="COD"/>
    <n v="1974.2418"/>
    <n v="1974.2418"/>
    <s v="Thomas Phillips"/>
    <x v="42"/>
    <x v="1"/>
    <x v="350"/>
    <s v="Georgia"/>
    <s v="USA"/>
    <x v="0"/>
    <x v="43"/>
    <x v="1"/>
    <s v="Audio"/>
    <x v="43"/>
    <n v="38.520000000000003"/>
    <n v="378"/>
    <s v="Martinez, Adkins and Johnson"/>
    <s v="North"/>
    <s v="Danielmouth"/>
    <s v="Flagship"/>
  </r>
  <r>
    <s v="SALE1434"/>
    <x v="469"/>
    <x v="129"/>
    <s v="PROD32"/>
    <s v="STORE12"/>
    <n v="4"/>
    <n v="303.56"/>
    <n v="0.2"/>
    <s v="COD"/>
    <n v="971.39200000000005"/>
    <n v="971.39200000000005"/>
    <s v="Brian Hammond"/>
    <x v="44"/>
    <x v="1"/>
    <x v="128"/>
    <s v="Texas"/>
    <s v="USA"/>
    <x v="0"/>
    <x v="79"/>
    <x v="2"/>
    <s v="Skincare"/>
    <x v="79"/>
    <n v="283.83"/>
    <n v="244"/>
    <s v="Thomas, Bridges and Harris"/>
    <s v="North"/>
    <s v="Sabrinatown"/>
    <s v="Online"/>
  </r>
  <r>
    <s v="SALE1435"/>
    <x v="559"/>
    <x v="13"/>
    <s v="PROD27"/>
    <s v="STORE0"/>
    <n v="1"/>
    <n v="640.92999999999995"/>
    <n v="0.19"/>
    <s v="PayPal"/>
    <n v="519.15329999999994"/>
    <n v="519.15329999999994"/>
    <s v="Adam Castro"/>
    <x v="12"/>
    <x v="0"/>
    <x v="13"/>
    <s v="Texas"/>
    <s v="USA"/>
    <x v="2"/>
    <x v="16"/>
    <x v="3"/>
    <s v="Decor"/>
    <x v="16"/>
    <n v="254.04"/>
    <n v="378"/>
    <s v="Rivera-Warner"/>
    <s v="East"/>
    <s v="Washingtonfurt"/>
    <s v="Flagship"/>
  </r>
  <r>
    <s v="SALE1436"/>
    <x v="630"/>
    <x v="468"/>
    <s v="PROD86"/>
    <s v="STORE10"/>
    <n v="2"/>
    <n v="611.25"/>
    <n v="0.22"/>
    <s v="Credit Card"/>
    <n v="953.55"/>
    <n v="953.55"/>
    <s v="Maria Davis"/>
    <x v="33"/>
    <x v="1"/>
    <x v="454"/>
    <s v="Vermont"/>
    <s v="USA"/>
    <x v="0"/>
    <x v="56"/>
    <x v="3"/>
    <s v="Kitchen"/>
    <x v="56"/>
    <n v="176.07"/>
    <n v="82"/>
    <s v="Hill, Wagner and Ballard"/>
    <s v="East"/>
    <s v="East Davidville"/>
    <s v="Online"/>
  </r>
  <r>
    <s v="SALE1437"/>
    <x v="131"/>
    <x v="343"/>
    <s v="PROD66"/>
    <s v="STORE1"/>
    <n v="1"/>
    <n v="209.93"/>
    <n v="0.21"/>
    <s v="Credit Card"/>
    <n v="165.84469999999999"/>
    <n v="165.84470000000002"/>
    <s v="Paul Cox"/>
    <x v="8"/>
    <x v="1"/>
    <x v="337"/>
    <s v="Kansas"/>
    <s v="USA"/>
    <x v="2"/>
    <x v="73"/>
    <x v="2"/>
    <s v="Haircare"/>
    <x v="73"/>
    <n v="340.39"/>
    <n v="177"/>
    <s v="Martinez, Adkins and Johnson"/>
    <s v="North"/>
    <s v="Danielmouth"/>
    <s v="Flagship"/>
  </r>
  <r>
    <s v="SALE1438"/>
    <x v="597"/>
    <x v="407"/>
    <s v="PROD99"/>
    <s v="STORE10"/>
    <n v="3"/>
    <n v="130.38999999999999"/>
    <n v="0.24"/>
    <s v="PayPal"/>
    <n v="297.28919999999999"/>
    <n v="297.28919999999994"/>
    <s v="Ashley Griffin"/>
    <x v="43"/>
    <x v="1"/>
    <x v="396"/>
    <s v="Maryland"/>
    <s v="USA"/>
    <x v="0"/>
    <x v="8"/>
    <x v="3"/>
    <s v="Kitchen"/>
    <x v="8"/>
    <n v="201.41"/>
    <n v="146"/>
    <s v="Hill, Wagner and Ballard"/>
    <s v="East"/>
    <s v="East Davidville"/>
    <s v="Online"/>
  </r>
  <r>
    <s v="SALE1439"/>
    <x v="302"/>
    <x v="469"/>
    <s v="PROD93"/>
    <s v="STORE7"/>
    <n v="2"/>
    <n v="846.18"/>
    <n v="0.1"/>
    <s v="COD"/>
    <n v="1523.124"/>
    <n v="1523.1239999999998"/>
    <s v="James Powell"/>
    <x v="43"/>
    <x v="1"/>
    <x v="455"/>
    <s v="Missouri"/>
    <s v="USA"/>
    <x v="3"/>
    <x v="47"/>
    <x v="1"/>
    <s v="Computer"/>
    <x v="47"/>
    <n v="377.52"/>
    <n v="485"/>
    <s v="Martinez-Mullins"/>
    <s v="South"/>
    <s v="Williamsfurt"/>
    <s v="Online"/>
  </r>
  <r>
    <s v="SALE1440"/>
    <x v="14"/>
    <x v="368"/>
    <s v="PROD70"/>
    <s v="STORE14"/>
    <n v="2"/>
    <n v="424.53"/>
    <n v="0.14000000000000001"/>
    <s v="COD"/>
    <n v="730.19159999999999"/>
    <n v="730.19159999999988"/>
    <s v="Ryan Torres"/>
    <x v="14"/>
    <x v="0"/>
    <x v="359"/>
    <s v="Connecticut"/>
    <s v="USA"/>
    <x v="2"/>
    <x v="7"/>
    <x v="3"/>
    <s v="Storage"/>
    <x v="7"/>
    <n v="138.05000000000001"/>
    <n v="89"/>
    <s v="Mcdonald Inc"/>
    <s v="South"/>
    <s v="Christopherland"/>
    <s v="Outlet"/>
  </r>
  <r>
    <s v="SALE1441"/>
    <x v="401"/>
    <x v="470"/>
    <s v="PROD88"/>
    <s v="STORE14"/>
    <n v="4"/>
    <n v="450.42"/>
    <n v="0.08"/>
    <s v="COD"/>
    <n v="1657.5455999999999"/>
    <n v="1657.5456000000001"/>
    <s v="Sarah Stewart"/>
    <x v="6"/>
    <x v="1"/>
    <x v="456"/>
    <s v="Texas"/>
    <s v="USA"/>
    <x v="1"/>
    <x v="12"/>
    <x v="0"/>
    <s v="Accessories"/>
    <x v="12"/>
    <n v="131.24"/>
    <n v="232"/>
    <s v="Mcdonald Inc"/>
    <s v="South"/>
    <s v="Christopherland"/>
    <s v="Outlet"/>
  </r>
  <r>
    <s v="SALE1442"/>
    <x v="534"/>
    <x v="308"/>
    <s v="PROD26"/>
    <s v="STORE9"/>
    <n v="4"/>
    <n v="896.91"/>
    <n v="0.1"/>
    <s v="Credit Card"/>
    <n v="3228.8760000000002"/>
    <n v="3228.8759999999997"/>
    <s v="Maria Sanchez"/>
    <x v="28"/>
    <x v="0"/>
    <x v="303"/>
    <s v="North Dakota"/>
    <s v="USA"/>
    <x v="3"/>
    <x v="33"/>
    <x v="1"/>
    <s v="Audio"/>
    <x v="33"/>
    <n v="322.41000000000003"/>
    <n v="213"/>
    <s v="Moore, Padilla and Butler"/>
    <s v="South"/>
    <s v="East Johnstad"/>
    <s v="Flagship"/>
  </r>
  <r>
    <s v="SALE1443"/>
    <x v="631"/>
    <x v="144"/>
    <s v="PROD97"/>
    <s v="STORE10"/>
    <n v="3"/>
    <n v="679.38"/>
    <n v="0.3"/>
    <s v="COD"/>
    <n v="1426.6980000000001"/>
    <n v="1426.6979999999999"/>
    <s v="Sara Ingram"/>
    <x v="28"/>
    <x v="1"/>
    <x v="143"/>
    <s v="Virginia"/>
    <s v="USA"/>
    <x v="3"/>
    <x v="0"/>
    <x v="0"/>
    <s v="Team Sports"/>
    <x v="0"/>
    <n v="245.98"/>
    <n v="471"/>
    <s v="Hill, Wagner and Ballard"/>
    <s v="East"/>
    <s v="East Davidville"/>
    <s v="Online"/>
  </r>
  <r>
    <s v="SALE1444"/>
    <x v="506"/>
    <x v="6"/>
    <s v="PROD80"/>
    <s v="STORE16"/>
    <n v="3"/>
    <n v="483.63"/>
    <n v="0"/>
    <s v="Credit Card"/>
    <n v="1450.89"/>
    <n v="1450.8899999999999"/>
    <s v="John Scott"/>
    <x v="6"/>
    <x v="1"/>
    <x v="6"/>
    <s v="Pennsylvania"/>
    <s v="USA"/>
    <x v="3"/>
    <x v="61"/>
    <x v="3"/>
    <s v="Kitchen"/>
    <x v="61"/>
    <n v="143.43"/>
    <n v="58"/>
    <s v="Frederick-Wright"/>
    <s v="West"/>
    <s v="New Jimmymouth"/>
    <s v="Flagship"/>
  </r>
  <r>
    <s v="SALE1445"/>
    <x v="549"/>
    <x v="454"/>
    <s v="PROD39"/>
    <s v="STORE0"/>
    <n v="3"/>
    <n v="158.27000000000001"/>
    <n v="0.24"/>
    <s v="COD"/>
    <n v="360.85559999999998"/>
    <n v="360.85560000000004"/>
    <s v="Jessica Acevedo"/>
    <x v="41"/>
    <x v="1"/>
    <x v="443"/>
    <s v="Pennsylvania"/>
    <s v="USA"/>
    <x v="3"/>
    <x v="11"/>
    <x v="1"/>
    <s v="Mobile"/>
    <x v="11"/>
    <n v="326.06"/>
    <n v="301"/>
    <s v="Rivera-Warner"/>
    <s v="East"/>
    <s v="Washingtonfurt"/>
    <s v="Flagship"/>
  </r>
  <r>
    <s v="SALE1446"/>
    <x v="543"/>
    <x v="71"/>
    <s v="PROD2"/>
    <s v="STORE15"/>
    <n v="4"/>
    <n v="601.5"/>
    <n v="0.18"/>
    <s v="Credit Card"/>
    <n v="1972.92"/>
    <n v="1972.92"/>
    <s v="Tyler Conrad"/>
    <x v="20"/>
    <x v="1"/>
    <x v="71"/>
    <s v="North Dakota"/>
    <s v="USA"/>
    <x v="1"/>
    <x v="95"/>
    <x v="4"/>
    <s v="Outerwear"/>
    <x v="95"/>
    <n v="254.04"/>
    <n v="352"/>
    <s v="Shelton PLC"/>
    <s v="North"/>
    <s v="East Jenniferstad"/>
    <s v="Flagship"/>
  </r>
  <r>
    <s v="SALE1447"/>
    <x v="326"/>
    <x v="182"/>
    <s v="PROD31"/>
    <s v="STORE18"/>
    <n v="2"/>
    <n v="46.39"/>
    <n v="7.0000000000000007E-2"/>
    <s v="Credit Card"/>
    <n v="86.285399999999996"/>
    <n v="86.285399999999996"/>
    <s v="Roy Cole"/>
    <x v="6"/>
    <x v="1"/>
    <x v="181"/>
    <s v="New Jersey"/>
    <s v="USA"/>
    <x v="1"/>
    <x v="45"/>
    <x v="0"/>
    <s v="Team Sports"/>
    <x v="45"/>
    <n v="204.39"/>
    <n v="281"/>
    <s v="Guerrero-Schmitt"/>
    <s v="East"/>
    <s v="East Stevechester"/>
    <s v="Flagship"/>
  </r>
  <r>
    <s v="SALE1448"/>
    <x v="92"/>
    <x v="97"/>
    <s v="PROD82"/>
    <s v="STORE8"/>
    <n v="4"/>
    <n v="892.28"/>
    <n v="0.23"/>
    <s v="Credit Card"/>
    <n v="2748.2224000000001"/>
    <n v="2748.2223999999997"/>
    <s v="Michael Jones"/>
    <x v="43"/>
    <x v="0"/>
    <x v="97"/>
    <s v="Tennessee"/>
    <s v="USA"/>
    <x v="3"/>
    <x v="74"/>
    <x v="0"/>
    <s v="Fitness"/>
    <x v="74"/>
    <n v="152.91999999999999"/>
    <n v="281"/>
    <s v="Bean, Jones and Park"/>
    <s v="West"/>
    <s v="Thompsonborough"/>
    <s v="Online"/>
  </r>
  <r>
    <s v="SALE1449"/>
    <x v="143"/>
    <x v="70"/>
    <s v="PROD10"/>
    <s v="STORE7"/>
    <n v="2"/>
    <n v="164.23"/>
    <n v="0.17"/>
    <s v="Credit Card"/>
    <n v="272.62180000000001"/>
    <n v="272.62180000000001"/>
    <s v="Lisa Young"/>
    <x v="14"/>
    <x v="0"/>
    <x v="70"/>
    <s v="Georgia"/>
    <s v="USA"/>
    <x v="1"/>
    <x v="31"/>
    <x v="3"/>
    <s v="Kitchen"/>
    <x v="31"/>
    <n v="298.86"/>
    <n v="308"/>
    <s v="Martinez-Mullins"/>
    <s v="South"/>
    <s v="Williamsfurt"/>
    <s v="Online"/>
  </r>
  <r>
    <s v="SALE1450"/>
    <x v="632"/>
    <x v="340"/>
    <s v="PROD9"/>
    <s v="STORE7"/>
    <n v="1"/>
    <n v="484.23"/>
    <n v="0.12"/>
    <s v="COD"/>
    <n v="426.12240000000003"/>
    <n v="426.12240000000003"/>
    <s v="Jeffery Wolf"/>
    <x v="8"/>
    <x v="1"/>
    <x v="334"/>
    <s v="Mississippi"/>
    <s v="USA"/>
    <x v="3"/>
    <x v="93"/>
    <x v="0"/>
    <s v="Fitness"/>
    <x v="93"/>
    <n v="495.72"/>
    <n v="323"/>
    <s v="Martinez-Mullins"/>
    <s v="South"/>
    <s v="Williamsfurt"/>
    <s v="Online"/>
  </r>
  <r>
    <s v="SALE1451"/>
    <x v="613"/>
    <x v="399"/>
    <s v="PROD35"/>
    <s v="STORE18"/>
    <n v="3"/>
    <n v="341.51"/>
    <n v="0.22"/>
    <s v="COD"/>
    <n v="799.13340000000005"/>
    <n v="799.13339999999994"/>
    <s v="Christine Vaughn"/>
    <x v="6"/>
    <x v="0"/>
    <x v="389"/>
    <s v="Oregon"/>
    <s v="USA"/>
    <x v="3"/>
    <x v="68"/>
    <x v="3"/>
    <s v="Lighting"/>
    <x v="68"/>
    <n v="382.22"/>
    <n v="329"/>
    <s v="Guerrero-Schmitt"/>
    <s v="East"/>
    <s v="East Stevechester"/>
    <s v="Flagship"/>
  </r>
  <r>
    <s v="SALE1452"/>
    <x v="612"/>
    <x v="423"/>
    <s v="PROD98"/>
    <s v="STORE13"/>
    <n v="3"/>
    <n v="758.87"/>
    <n v="0.11"/>
    <s v="PayPal"/>
    <n v="2026.1829"/>
    <n v="2026.1829"/>
    <s v="Amy Walker"/>
    <x v="24"/>
    <x v="0"/>
    <x v="412"/>
    <s v="West Virginia"/>
    <s v="USA"/>
    <x v="2"/>
    <x v="24"/>
    <x v="1"/>
    <s v="Audio"/>
    <x v="24"/>
    <n v="431.67"/>
    <n v="73"/>
    <s v="Gardner, Humphrey and Contreras"/>
    <s v="East"/>
    <s v="Johnsonville"/>
    <s v="Flagship"/>
  </r>
  <r>
    <s v="SALE1453"/>
    <x v="375"/>
    <x v="44"/>
    <s v="PROD56"/>
    <s v="STORE12"/>
    <n v="3"/>
    <n v="560.52"/>
    <n v="0.17"/>
    <s v="Credit Card"/>
    <n v="1395.6948"/>
    <n v="1395.6948"/>
    <s v="Manuel Fisher"/>
    <x v="10"/>
    <x v="1"/>
    <x v="44"/>
    <s v="New Hampshire"/>
    <s v="USA"/>
    <x v="0"/>
    <x v="6"/>
    <x v="3"/>
    <s v="Decor"/>
    <x v="6"/>
    <n v="461.47"/>
    <n v="190"/>
    <s v="Thomas, Bridges and Harris"/>
    <s v="North"/>
    <s v="Sabrinatown"/>
    <s v="Online"/>
  </r>
  <r>
    <s v="SALE1454"/>
    <x v="70"/>
    <x v="378"/>
    <s v="PROD96"/>
    <s v="STORE17"/>
    <n v="2"/>
    <n v="977.18"/>
    <n v="0.19"/>
    <s v="Credit Card"/>
    <n v="1583.0316"/>
    <n v="1583.0315999999998"/>
    <s v="Jeffrey Mccarthy"/>
    <x v="18"/>
    <x v="1"/>
    <x v="369"/>
    <s v="Nebraska"/>
    <s v="USA"/>
    <x v="3"/>
    <x v="99"/>
    <x v="4"/>
    <s v="Outerwear"/>
    <x v="99"/>
    <n v="358.47"/>
    <n v="143"/>
    <s v="Holloway Ltd"/>
    <s v="North"/>
    <s v="Bensonhaven"/>
    <s v="Flagship"/>
  </r>
  <r>
    <s v="SALE1455"/>
    <x v="171"/>
    <x v="471"/>
    <s v="PROD16"/>
    <s v="STORE14"/>
    <n v="4"/>
    <n v="761.35"/>
    <n v="0.08"/>
    <s v="Credit Card"/>
    <n v="2801.768"/>
    <n v="2801.768"/>
    <s v="Joshua Wilson"/>
    <x v="22"/>
    <x v="1"/>
    <x v="457"/>
    <s v="Virginia"/>
    <s v="USA"/>
    <x v="3"/>
    <x v="30"/>
    <x v="2"/>
    <s v="Grooming"/>
    <x v="30"/>
    <n v="337.42"/>
    <n v="256"/>
    <s v="Mcdonald Inc"/>
    <s v="South"/>
    <s v="Christopherland"/>
    <s v="Outlet"/>
  </r>
  <r>
    <s v="SALE1456"/>
    <x v="584"/>
    <x v="449"/>
    <s v="PROD67"/>
    <s v="STORE18"/>
    <n v="2"/>
    <n v="947.56"/>
    <n v="0.02"/>
    <s v="COD"/>
    <n v="1857.2175999999999"/>
    <n v="1857.2175999999999"/>
    <s v="Nicholas Bradshaw"/>
    <x v="16"/>
    <x v="1"/>
    <x v="438"/>
    <s v="Utah"/>
    <s v="USA"/>
    <x v="2"/>
    <x v="22"/>
    <x v="1"/>
    <s v="Accessories"/>
    <x v="22"/>
    <n v="349.17"/>
    <n v="476"/>
    <s v="Guerrero-Schmitt"/>
    <s v="East"/>
    <s v="East Stevechester"/>
    <s v="Flagship"/>
  </r>
  <r>
    <s v="SALE1457"/>
    <x v="186"/>
    <x v="472"/>
    <s v="PROD43"/>
    <s v="STORE18"/>
    <n v="4"/>
    <n v="975.47"/>
    <n v="0.04"/>
    <s v="Credit Card"/>
    <n v="3745.8047999999999"/>
    <n v="3745.8047999999999"/>
    <s v="Steven Smith"/>
    <x v="43"/>
    <x v="0"/>
    <x v="458"/>
    <s v="West Virginia"/>
    <s v="USA"/>
    <x v="1"/>
    <x v="19"/>
    <x v="1"/>
    <s v="Computer"/>
    <x v="19"/>
    <n v="253.33"/>
    <n v="266"/>
    <s v="Guerrero-Schmitt"/>
    <s v="East"/>
    <s v="East Stevechester"/>
    <s v="Flagship"/>
  </r>
  <r>
    <s v="SALE1458"/>
    <x v="134"/>
    <x v="292"/>
    <s v="PROD13"/>
    <s v="STORE9"/>
    <n v="3"/>
    <n v="769.06"/>
    <n v="0.23"/>
    <s v="COD"/>
    <n v="1776.5286000000001"/>
    <n v="1776.5285999999999"/>
    <s v="Andrea Harris"/>
    <x v="7"/>
    <x v="1"/>
    <x v="288"/>
    <s v="Kansas"/>
    <s v="USA"/>
    <x v="1"/>
    <x v="26"/>
    <x v="1"/>
    <s v="Accessories"/>
    <x v="26"/>
    <n v="242.23"/>
    <n v="453"/>
    <s v="Moore, Padilla and Butler"/>
    <s v="South"/>
    <s v="East Johnstad"/>
    <s v="Flagship"/>
  </r>
  <r>
    <s v="SALE1459"/>
    <x v="308"/>
    <x v="371"/>
    <s v="PROD39"/>
    <s v="STORE2"/>
    <n v="3"/>
    <n v="824.75"/>
    <n v="0.23"/>
    <s v="Credit Card"/>
    <n v="1905.1724999999999"/>
    <n v="1905.1725000000001"/>
    <s v="Eric Lee"/>
    <x v="15"/>
    <x v="1"/>
    <x v="362"/>
    <s v="Vermont"/>
    <s v="USA"/>
    <x v="3"/>
    <x v="11"/>
    <x v="1"/>
    <s v="Mobile"/>
    <x v="11"/>
    <n v="326.06"/>
    <n v="301"/>
    <s v="Black-Horn"/>
    <s v="South"/>
    <s v="North Nancyview"/>
    <s v="Outlet"/>
  </r>
  <r>
    <s v="SALE1460"/>
    <x v="270"/>
    <x v="123"/>
    <s v="PROD68"/>
    <s v="STORE4"/>
    <n v="2"/>
    <n v="821.35"/>
    <n v="0.11"/>
    <s v="PayPal"/>
    <n v="1462.0029999999999"/>
    <n v="1462.0030000000002"/>
    <s v="Terry Moses"/>
    <x v="12"/>
    <x v="1"/>
    <x v="122"/>
    <s v="Nevada"/>
    <s v="USA"/>
    <x v="1"/>
    <x v="88"/>
    <x v="3"/>
    <s v="Furniture"/>
    <x v="88"/>
    <n v="243.7"/>
    <n v="130"/>
    <s v="Alexander Group"/>
    <s v="South"/>
    <s v="Port Sharon"/>
    <s v="Online"/>
  </r>
  <r>
    <s v="SALE1461"/>
    <x v="122"/>
    <x v="131"/>
    <s v="PROD13"/>
    <s v="STORE10"/>
    <n v="1"/>
    <n v="120.57"/>
    <n v="0.06"/>
    <s v="PayPal"/>
    <n v="113.33580000000001"/>
    <n v="113.33579999999999"/>
    <s v="Eric Wolfe"/>
    <x v="5"/>
    <x v="1"/>
    <x v="130"/>
    <s v="Louisiana"/>
    <s v="USA"/>
    <x v="0"/>
    <x v="26"/>
    <x v="1"/>
    <s v="Accessories"/>
    <x v="26"/>
    <n v="242.23"/>
    <n v="453"/>
    <s v="Hill, Wagner and Ballard"/>
    <s v="East"/>
    <s v="East Davidville"/>
    <s v="Online"/>
  </r>
  <r>
    <s v="SALE1462"/>
    <x v="269"/>
    <x v="41"/>
    <s v="PROD89"/>
    <s v="STORE1"/>
    <n v="1"/>
    <n v="122.27"/>
    <n v="0.26"/>
    <s v="PayPal"/>
    <n v="90.479799999999997"/>
    <n v="90.479799999999997"/>
    <s v="Jennifer Woods"/>
    <x v="13"/>
    <x v="0"/>
    <x v="41"/>
    <s v="North Carolina"/>
    <s v="USA"/>
    <x v="1"/>
    <x v="41"/>
    <x v="2"/>
    <s v="Makeup"/>
    <x v="41"/>
    <n v="183.04"/>
    <n v="457"/>
    <s v="Martinez, Adkins and Johnson"/>
    <s v="North"/>
    <s v="Danielmouth"/>
    <s v="Flagship"/>
  </r>
  <r>
    <s v="SALE1463"/>
    <x v="271"/>
    <x v="166"/>
    <s v="PROD26"/>
    <s v="STORE2"/>
    <n v="2"/>
    <n v="182.89"/>
    <n v="0.11"/>
    <s v="Credit Card"/>
    <n v="325.54419999999999"/>
    <n v="325.54419999999999"/>
    <s v="Christopher Garcia Dds"/>
    <x v="5"/>
    <x v="0"/>
    <x v="165"/>
    <s v="Missouri"/>
    <s v="USA"/>
    <x v="0"/>
    <x v="33"/>
    <x v="1"/>
    <s v="Audio"/>
    <x v="33"/>
    <n v="322.41000000000003"/>
    <n v="213"/>
    <s v="Black-Horn"/>
    <s v="South"/>
    <s v="North Nancyview"/>
    <s v="Outlet"/>
  </r>
  <r>
    <s v="SALE1464"/>
    <x v="254"/>
    <x v="171"/>
    <s v="PROD46"/>
    <s v="STORE4"/>
    <n v="1"/>
    <n v="695.26"/>
    <n v="0.23"/>
    <s v="PayPal"/>
    <n v="535.35019999999997"/>
    <n v="535.35019999999997"/>
    <s v="Michael Garner"/>
    <x v="10"/>
    <x v="1"/>
    <x v="170"/>
    <s v="New Hampshire"/>
    <s v="USA"/>
    <x v="1"/>
    <x v="54"/>
    <x v="4"/>
    <s v="Outerwear"/>
    <x v="54"/>
    <n v="167.34"/>
    <n v="296"/>
    <s v="Alexander Group"/>
    <s v="South"/>
    <s v="Port Sharon"/>
    <s v="Online"/>
  </r>
  <r>
    <s v="SALE1465"/>
    <x v="371"/>
    <x v="250"/>
    <s v="PROD29"/>
    <s v="STORE6"/>
    <n v="2"/>
    <n v="408.8"/>
    <n v="0.17"/>
    <s v="COD"/>
    <n v="678.60799999999995"/>
    <n v="678.60799999999995"/>
    <s v="Leslie Johnson"/>
    <x v="45"/>
    <x v="0"/>
    <x v="248"/>
    <s v="Utah"/>
    <s v="USA"/>
    <x v="4"/>
    <x v="35"/>
    <x v="3"/>
    <s v="Decor"/>
    <x v="35"/>
    <n v="218.48"/>
    <n v="276"/>
    <s v="Benson-Elliott"/>
    <s v="East"/>
    <s v="Port Josephberg"/>
    <s v="Online"/>
  </r>
  <r>
    <s v="SALE1466"/>
    <x v="197"/>
    <x v="473"/>
    <s v="PROD49"/>
    <s v="STORE8"/>
    <n v="3"/>
    <n v="512.15"/>
    <n v="0.12"/>
    <s v="Credit Card"/>
    <n v="1352.076"/>
    <n v="1352.0759999999998"/>
    <s v="Alexis Castaneda"/>
    <x v="26"/>
    <x v="0"/>
    <x v="327"/>
    <s v="Alaska"/>
    <s v="USA"/>
    <x v="0"/>
    <x v="2"/>
    <x v="2"/>
    <s v="Fragrance"/>
    <x v="2"/>
    <n v="43.29"/>
    <n v="267"/>
    <s v="Bean, Jones and Park"/>
    <s v="West"/>
    <s v="Thompsonborough"/>
    <s v="Online"/>
  </r>
  <r>
    <s v="SALE1467"/>
    <x v="352"/>
    <x v="0"/>
    <s v="PROD9"/>
    <s v="STORE8"/>
    <n v="3"/>
    <n v="136.4"/>
    <n v="0.15"/>
    <s v="PayPal"/>
    <n v="347.82"/>
    <n v="347.82000000000005"/>
    <s v="Sarah Smith"/>
    <x v="0"/>
    <x v="0"/>
    <x v="0"/>
    <s v="Wyoming"/>
    <s v="USA"/>
    <x v="0"/>
    <x v="93"/>
    <x v="0"/>
    <s v="Fitness"/>
    <x v="93"/>
    <n v="495.72"/>
    <n v="323"/>
    <s v="Bean, Jones and Park"/>
    <s v="West"/>
    <s v="Thompsonborough"/>
    <s v="Online"/>
  </r>
  <r>
    <s v="SALE1468"/>
    <x v="539"/>
    <x v="143"/>
    <s v="PROD6"/>
    <s v="STORE3"/>
    <n v="2"/>
    <n v="42.51"/>
    <n v="0.04"/>
    <s v="COD"/>
    <n v="81.619200000000006"/>
    <n v="81.619199999999992"/>
    <s v="Michelle Rogers"/>
    <x v="44"/>
    <x v="0"/>
    <x v="142"/>
    <s v="Hawaii"/>
    <s v="USA"/>
    <x v="1"/>
    <x v="96"/>
    <x v="2"/>
    <s v="Skincare"/>
    <x v="96"/>
    <n v="312.8"/>
    <n v="350"/>
    <s v="Johnson-Wright"/>
    <s v="North"/>
    <s v="Hoodberg"/>
    <s v="Outlet"/>
  </r>
  <r>
    <s v="SALE1469"/>
    <x v="132"/>
    <x v="448"/>
    <s v="PROD75"/>
    <s v="STORE7"/>
    <n v="3"/>
    <n v="582.1"/>
    <n v="0.12"/>
    <s v="PayPal"/>
    <n v="1536.7439999999999"/>
    <n v="1536.7440000000001"/>
    <s v="Melanie Lam"/>
    <x v="39"/>
    <x v="0"/>
    <x v="437"/>
    <s v="Kansas"/>
    <s v="USA"/>
    <x v="2"/>
    <x v="28"/>
    <x v="4"/>
    <s v="Footwear"/>
    <x v="28"/>
    <n v="158.13999999999999"/>
    <n v="82"/>
    <s v="Martinez-Mullins"/>
    <s v="South"/>
    <s v="Williamsfurt"/>
    <s v="Online"/>
  </r>
  <r>
    <s v="SALE1470"/>
    <x v="187"/>
    <x v="209"/>
    <s v="PROD82"/>
    <s v="STORE17"/>
    <n v="4"/>
    <n v="461.52"/>
    <n v="0"/>
    <s v="COD"/>
    <n v="1846.08"/>
    <n v="1846.08"/>
    <s v="Jordan Wells"/>
    <x v="34"/>
    <x v="1"/>
    <x v="208"/>
    <s v="New Jersey"/>
    <s v="USA"/>
    <x v="0"/>
    <x v="74"/>
    <x v="0"/>
    <s v="Fitness"/>
    <x v="74"/>
    <n v="152.91999999999999"/>
    <n v="281"/>
    <s v="Holloway Ltd"/>
    <s v="North"/>
    <s v="Bensonhaven"/>
    <s v="Flagship"/>
  </r>
  <r>
    <s v="SALE1471"/>
    <x v="25"/>
    <x v="111"/>
    <s v="PROD16"/>
    <s v="STORE11"/>
    <n v="1"/>
    <n v="558.41999999999996"/>
    <n v="0.03"/>
    <s v="Credit Card"/>
    <n v="541.66740000000004"/>
    <n v="541.66739999999993"/>
    <s v="Christopher Ford"/>
    <x v="44"/>
    <x v="0"/>
    <x v="110"/>
    <s v="Ohio"/>
    <s v="USA"/>
    <x v="3"/>
    <x v="30"/>
    <x v="2"/>
    <s v="Grooming"/>
    <x v="30"/>
    <n v="337.42"/>
    <n v="256"/>
    <s v="Aguirre-Keller"/>
    <s v="South"/>
    <s v="Lake Michael"/>
    <s v="Online"/>
  </r>
  <r>
    <s v="SALE1472"/>
    <x v="519"/>
    <x v="221"/>
    <s v="PROD12"/>
    <s v="STORE18"/>
    <n v="4"/>
    <n v="700.98"/>
    <n v="0.12"/>
    <s v="PayPal"/>
    <n v="2467.4495999999999"/>
    <n v="2467.4495999999999"/>
    <s v="Crystal Davis"/>
    <x v="21"/>
    <x v="0"/>
    <x v="220"/>
    <s v="Louisiana"/>
    <s v="USA"/>
    <x v="3"/>
    <x v="21"/>
    <x v="2"/>
    <s v="Haircare"/>
    <x v="21"/>
    <n v="115.82"/>
    <n v="460"/>
    <s v="Guerrero-Schmitt"/>
    <s v="East"/>
    <s v="East Stevechester"/>
    <s v="Flagship"/>
  </r>
  <r>
    <s v="SALE1473"/>
    <x v="421"/>
    <x v="131"/>
    <s v="PROD85"/>
    <s v="STORE18"/>
    <n v="2"/>
    <n v="227.97"/>
    <n v="0.08"/>
    <s v="COD"/>
    <n v="419.46480000000003"/>
    <n v="419.46479999999997"/>
    <s v="Eric Wolfe"/>
    <x v="5"/>
    <x v="1"/>
    <x v="130"/>
    <s v="Louisiana"/>
    <s v="USA"/>
    <x v="0"/>
    <x v="65"/>
    <x v="4"/>
    <s v="Accessories"/>
    <x v="65"/>
    <n v="119.57"/>
    <n v="210"/>
    <s v="Guerrero-Schmitt"/>
    <s v="East"/>
    <s v="East Stevechester"/>
    <s v="Flagship"/>
  </r>
  <r>
    <s v="SALE1474"/>
    <x v="633"/>
    <x v="403"/>
    <s v="PROD39"/>
    <s v="STORE11"/>
    <n v="4"/>
    <n v="278.70999999999998"/>
    <n v="0.2"/>
    <s v="PayPal"/>
    <n v="891.87199999999996"/>
    <n v="891.87199999999996"/>
    <s v="Joshua Howard"/>
    <x v="39"/>
    <x v="1"/>
    <x v="393"/>
    <s v="South Dakota"/>
    <s v="USA"/>
    <x v="1"/>
    <x v="11"/>
    <x v="1"/>
    <s v="Mobile"/>
    <x v="11"/>
    <n v="326.06"/>
    <n v="301"/>
    <s v="Aguirre-Keller"/>
    <s v="South"/>
    <s v="Lake Michael"/>
    <s v="Online"/>
  </r>
  <r>
    <s v="SALE1475"/>
    <x v="411"/>
    <x v="415"/>
    <s v="PROD99"/>
    <s v="STORE8"/>
    <n v="2"/>
    <n v="916.12"/>
    <n v="0.05"/>
    <s v="PayPal"/>
    <n v="1740.6279999999999"/>
    <n v="1740.6279999999999"/>
    <s v="Beth Allen"/>
    <x v="39"/>
    <x v="1"/>
    <x v="404"/>
    <s v="Oklahoma"/>
    <s v="USA"/>
    <x v="2"/>
    <x v="8"/>
    <x v="3"/>
    <s v="Kitchen"/>
    <x v="8"/>
    <n v="201.41"/>
    <n v="146"/>
    <s v="Bean, Jones and Park"/>
    <s v="West"/>
    <s v="Thompsonborough"/>
    <s v="Online"/>
  </r>
  <r>
    <s v="SALE1476"/>
    <x v="528"/>
    <x v="244"/>
    <s v="PROD10"/>
    <s v="STORE12"/>
    <n v="4"/>
    <n v="228.98"/>
    <n v="0.22"/>
    <s v="PayPal"/>
    <n v="714.41759999999999"/>
    <n v="714.41759999999999"/>
    <s v="Hayley Pope"/>
    <x v="17"/>
    <x v="1"/>
    <x v="242"/>
    <s v="Florida"/>
    <s v="USA"/>
    <x v="3"/>
    <x v="31"/>
    <x v="3"/>
    <s v="Kitchen"/>
    <x v="31"/>
    <n v="298.86"/>
    <n v="308"/>
    <s v="Thomas, Bridges and Harris"/>
    <s v="North"/>
    <s v="Sabrinatown"/>
    <s v="Online"/>
  </r>
  <r>
    <s v="SALE1477"/>
    <x v="438"/>
    <x v="241"/>
    <s v="PROD89"/>
    <s v="STORE15"/>
    <n v="4"/>
    <n v="904.82"/>
    <n v="0.09"/>
    <s v="PayPal"/>
    <n v="3293.5448000000001"/>
    <n v="3293.5448000000001"/>
    <s v="Nathaniel Hill"/>
    <x v="16"/>
    <x v="1"/>
    <x v="239"/>
    <s v="Kansas"/>
    <s v="USA"/>
    <x v="0"/>
    <x v="41"/>
    <x v="2"/>
    <s v="Makeup"/>
    <x v="41"/>
    <n v="183.04"/>
    <n v="457"/>
    <s v="Shelton PLC"/>
    <s v="North"/>
    <s v="East Jenniferstad"/>
    <s v="Flagship"/>
  </r>
  <r>
    <s v="SALE1478"/>
    <x v="330"/>
    <x v="150"/>
    <s v="PROD23"/>
    <s v="STORE11"/>
    <n v="1"/>
    <n v="588.61"/>
    <n v="0.1"/>
    <s v="PayPal"/>
    <n v="529.74900000000002"/>
    <n v="529.74900000000002"/>
    <s v="Krystal Ford"/>
    <x v="11"/>
    <x v="1"/>
    <x v="149"/>
    <s v="Arizona"/>
    <s v="USA"/>
    <x v="1"/>
    <x v="34"/>
    <x v="4"/>
    <s v="Tops"/>
    <x v="34"/>
    <n v="254.04"/>
    <n v="360"/>
    <s v="Aguirre-Keller"/>
    <s v="South"/>
    <s v="Lake Michael"/>
    <s v="Online"/>
  </r>
  <r>
    <s v="SALE1479"/>
    <x v="269"/>
    <x v="121"/>
    <s v="PROD33"/>
    <s v="STORE3"/>
    <n v="4"/>
    <n v="695.97"/>
    <n v="0.02"/>
    <s v="Credit Card"/>
    <n v="2728.2024000000001"/>
    <n v="2728.2024000000001"/>
    <s v="Edward Hall"/>
    <x v="12"/>
    <x v="0"/>
    <x v="120"/>
    <s v="New Mexico"/>
    <s v="USA"/>
    <x v="0"/>
    <x v="9"/>
    <x v="3"/>
    <s v="Decor"/>
    <x v="9"/>
    <n v="179.77"/>
    <n v="305"/>
    <s v="Johnson-Wright"/>
    <s v="North"/>
    <s v="Hoodberg"/>
    <s v="Outlet"/>
  </r>
  <r>
    <s v="SALE1480"/>
    <x v="273"/>
    <x v="443"/>
    <s v="PROD97"/>
    <s v="STORE11"/>
    <n v="2"/>
    <n v="181.42"/>
    <n v="0.08"/>
    <s v="PayPal"/>
    <n v="333.81279999999998"/>
    <n v="333.81279999999998"/>
    <s v="Ryan Kane"/>
    <x v="21"/>
    <x v="0"/>
    <x v="432"/>
    <s v="Virginia"/>
    <s v="USA"/>
    <x v="0"/>
    <x v="0"/>
    <x v="0"/>
    <s v="Team Sports"/>
    <x v="0"/>
    <n v="245.98"/>
    <n v="471"/>
    <s v="Aguirre-Keller"/>
    <s v="South"/>
    <s v="Lake Michael"/>
    <s v="Online"/>
  </r>
  <r>
    <s v="SALE1481"/>
    <x v="634"/>
    <x v="193"/>
    <s v="PROD97"/>
    <s v="STORE13"/>
    <n v="1"/>
    <n v="439.55"/>
    <n v="0.28999999999999998"/>
    <s v="COD"/>
    <n v="312.08049999999997"/>
    <n v="312.08050000000003"/>
    <s v="Jonathan Steele"/>
    <x v="38"/>
    <x v="1"/>
    <x v="192"/>
    <s v="Oregon"/>
    <s v="USA"/>
    <x v="2"/>
    <x v="0"/>
    <x v="0"/>
    <s v="Team Sports"/>
    <x v="0"/>
    <n v="245.98"/>
    <n v="471"/>
    <s v="Gardner, Humphrey and Contreras"/>
    <s v="East"/>
    <s v="Johnsonville"/>
    <s v="Flagship"/>
  </r>
  <r>
    <s v="SALE1482"/>
    <x v="295"/>
    <x v="284"/>
    <s v="PROD55"/>
    <s v="STORE18"/>
    <n v="3"/>
    <n v="471.27"/>
    <n v="0.27"/>
    <s v="COD"/>
    <n v="1032.0813000000001"/>
    <n v="1032.0812999999998"/>
    <s v="Ryan Hernandez"/>
    <x v="23"/>
    <x v="0"/>
    <x v="281"/>
    <s v="Nevada"/>
    <s v="USA"/>
    <x v="3"/>
    <x v="76"/>
    <x v="3"/>
    <s v="Decor"/>
    <x v="76"/>
    <n v="81.75"/>
    <n v="273"/>
    <s v="Guerrero-Schmitt"/>
    <s v="East"/>
    <s v="East Stevechester"/>
    <s v="Flagship"/>
  </r>
  <r>
    <s v="SALE1483"/>
    <x v="259"/>
    <x v="197"/>
    <s v="PROD59"/>
    <s v="STORE12"/>
    <n v="1"/>
    <n v="758.89"/>
    <n v="0.1"/>
    <s v="Credit Card"/>
    <n v="683.00099999999998"/>
    <n v="683.00099999999998"/>
    <s v="Denise Williams"/>
    <x v="11"/>
    <x v="0"/>
    <x v="196"/>
    <s v="Hawaii"/>
    <s v="USA"/>
    <x v="3"/>
    <x v="4"/>
    <x v="2"/>
    <s v="Haircare"/>
    <x v="4"/>
    <n v="17.309999999999999"/>
    <n v="399"/>
    <s v="Thomas, Bridges and Harris"/>
    <s v="North"/>
    <s v="Sabrinatown"/>
    <s v="Online"/>
  </r>
  <r>
    <s v="SALE1484"/>
    <x v="342"/>
    <x v="144"/>
    <s v="PROD95"/>
    <s v="STORE15"/>
    <n v="4"/>
    <n v="918.1"/>
    <n v="0.19"/>
    <s v="COD"/>
    <n v="2974.6439999999998"/>
    <n v="2974.6440000000002"/>
    <s v="Sara Ingram"/>
    <x v="28"/>
    <x v="1"/>
    <x v="143"/>
    <s v="Virginia"/>
    <s v="USA"/>
    <x v="3"/>
    <x v="98"/>
    <x v="0"/>
    <s v="Accessories"/>
    <x v="98"/>
    <n v="60.65"/>
    <n v="75"/>
    <s v="Shelton PLC"/>
    <s v="North"/>
    <s v="East Jenniferstad"/>
    <s v="Flagship"/>
  </r>
  <r>
    <s v="SALE1485"/>
    <x v="368"/>
    <x v="415"/>
    <s v="PROD94"/>
    <s v="STORE11"/>
    <n v="1"/>
    <n v="861.5"/>
    <n v="0.05"/>
    <s v="COD"/>
    <n v="818.42499999999995"/>
    <n v="818.42499999999995"/>
    <s v="Beth Allen"/>
    <x v="39"/>
    <x v="1"/>
    <x v="404"/>
    <s v="Oklahoma"/>
    <s v="USA"/>
    <x v="2"/>
    <x v="32"/>
    <x v="2"/>
    <s v="Skincare"/>
    <x v="32"/>
    <n v="358.47"/>
    <n v="213"/>
    <s v="Aguirre-Keller"/>
    <s v="South"/>
    <s v="Lake Michael"/>
    <s v="Online"/>
  </r>
  <r>
    <s v="SALE1486"/>
    <x v="629"/>
    <x v="152"/>
    <s v="PROD22"/>
    <s v="STORE14"/>
    <n v="1"/>
    <n v="588.29999999999995"/>
    <n v="0.26"/>
    <s v="COD"/>
    <n v="435.34199999999998"/>
    <n v="435.34199999999998"/>
    <s v="Beth Martin"/>
    <x v="11"/>
    <x v="1"/>
    <x v="151"/>
    <s v="West Virginia"/>
    <s v="USA"/>
    <x v="2"/>
    <x v="62"/>
    <x v="0"/>
    <s v="Equipment"/>
    <x v="62"/>
    <n v="484.62"/>
    <n v="432"/>
    <s v="Mcdonald Inc"/>
    <s v="South"/>
    <s v="Christopherland"/>
    <s v="Outlet"/>
  </r>
  <r>
    <s v="SALE1487"/>
    <x v="606"/>
    <x v="152"/>
    <s v="PROD55"/>
    <s v="STORE7"/>
    <n v="1"/>
    <n v="917.26"/>
    <n v="0.05"/>
    <s v="PayPal"/>
    <n v="871.39700000000005"/>
    <n v="871.39699999999993"/>
    <s v="Beth Martin"/>
    <x v="11"/>
    <x v="1"/>
    <x v="151"/>
    <s v="West Virginia"/>
    <s v="USA"/>
    <x v="2"/>
    <x v="76"/>
    <x v="3"/>
    <s v="Decor"/>
    <x v="76"/>
    <n v="81.75"/>
    <n v="273"/>
    <s v="Martinez-Mullins"/>
    <s v="South"/>
    <s v="Williamsfurt"/>
    <s v="Online"/>
  </r>
  <r>
    <s v="SALE1488"/>
    <x v="635"/>
    <x v="320"/>
    <s v="PROD6"/>
    <s v="STORE18"/>
    <n v="4"/>
    <n v="96.78"/>
    <n v="0.11"/>
    <s v="PayPal"/>
    <n v="344.53680000000003"/>
    <n v="344.53680000000003"/>
    <s v="Michelle Gonzalez"/>
    <x v="30"/>
    <x v="0"/>
    <x v="315"/>
    <s v="West Virginia"/>
    <s v="USA"/>
    <x v="2"/>
    <x v="96"/>
    <x v="2"/>
    <s v="Skincare"/>
    <x v="96"/>
    <n v="312.8"/>
    <n v="350"/>
    <s v="Guerrero-Schmitt"/>
    <s v="East"/>
    <s v="East Stevechester"/>
    <s v="Flagship"/>
  </r>
  <r>
    <s v="SALE1489"/>
    <x v="434"/>
    <x v="151"/>
    <s v="PROD28"/>
    <s v="STORE4"/>
    <n v="3"/>
    <n v="199.41"/>
    <n v="0.16"/>
    <s v="COD"/>
    <n v="502.51319999999998"/>
    <n v="502.51319999999998"/>
    <s v="Earl Smith Dds"/>
    <x v="30"/>
    <x v="0"/>
    <x v="150"/>
    <s v="South Dakota"/>
    <s v="USA"/>
    <x v="0"/>
    <x v="77"/>
    <x v="0"/>
    <s v="Accessories"/>
    <x v="77"/>
    <n v="38.76"/>
    <n v="137"/>
    <s v="Alexander Group"/>
    <s v="South"/>
    <s v="Port Sharon"/>
    <s v="Online"/>
  </r>
  <r>
    <s v="SALE1490"/>
    <x v="603"/>
    <x v="68"/>
    <s v="PROD54"/>
    <s v="STORE9"/>
    <n v="1"/>
    <n v="687.91"/>
    <n v="0.25"/>
    <s v="Credit Card"/>
    <n v="515.9325"/>
    <n v="515.9325"/>
    <s v="Michael Torres"/>
    <x v="28"/>
    <x v="1"/>
    <x v="68"/>
    <s v="New Jersey"/>
    <s v="USA"/>
    <x v="1"/>
    <x v="59"/>
    <x v="0"/>
    <s v="Accessories"/>
    <x v="59"/>
    <n v="434.84"/>
    <n v="185"/>
    <s v="Moore, Padilla and Butler"/>
    <s v="South"/>
    <s v="East Johnstad"/>
    <s v="Flagship"/>
  </r>
  <r>
    <s v="SALE1491"/>
    <x v="68"/>
    <x v="276"/>
    <s v="PROD71"/>
    <s v="STORE2"/>
    <n v="3"/>
    <n v="769.62"/>
    <n v="0.09"/>
    <s v="PayPal"/>
    <n v="2101.0626000000002"/>
    <n v="2101.0626000000002"/>
    <s v="Tonya Reynolds"/>
    <x v="0"/>
    <x v="1"/>
    <x v="273"/>
    <s v="Michigan"/>
    <s v="USA"/>
    <x v="0"/>
    <x v="51"/>
    <x v="2"/>
    <s v="Haircare"/>
    <x v="51"/>
    <n v="214.32"/>
    <n v="383"/>
    <s v="Black-Horn"/>
    <s v="South"/>
    <s v="North Nancyview"/>
    <s v="Outlet"/>
  </r>
  <r>
    <s v="SALE1492"/>
    <x v="636"/>
    <x v="233"/>
    <s v="PROD4"/>
    <s v="STORE3"/>
    <n v="1"/>
    <n v="492.05"/>
    <n v="0.27"/>
    <s v="Credit Card"/>
    <n v="359.19650000000001"/>
    <n v="359.19650000000001"/>
    <s v="George Davis"/>
    <x v="21"/>
    <x v="1"/>
    <x v="231"/>
    <s v="Massachusetts"/>
    <s v="USA"/>
    <x v="3"/>
    <x v="83"/>
    <x v="4"/>
    <s v="Bottoms"/>
    <x v="83"/>
    <n v="306.45999999999998"/>
    <n v="487"/>
    <s v="Johnson-Wright"/>
    <s v="North"/>
    <s v="Hoodberg"/>
    <s v="Outlet"/>
  </r>
  <r>
    <s v="SALE1493"/>
    <x v="442"/>
    <x v="253"/>
    <s v="PROD17"/>
    <s v="STORE12"/>
    <n v="2"/>
    <n v="428.55"/>
    <n v="0"/>
    <s v="PayPal"/>
    <n v="857.1"/>
    <n v="857.1"/>
    <s v="Christopher Lester"/>
    <x v="41"/>
    <x v="0"/>
    <x v="251"/>
    <s v="Georgia"/>
    <s v="USA"/>
    <x v="2"/>
    <x v="53"/>
    <x v="0"/>
    <s v="Accessories"/>
    <x v="53"/>
    <n v="144.53"/>
    <n v="367"/>
    <s v="Thomas, Bridges and Harris"/>
    <s v="North"/>
    <s v="Sabrinatown"/>
    <s v="Online"/>
  </r>
  <r>
    <s v="SALE1494"/>
    <x v="378"/>
    <x v="296"/>
    <s v="PROD10"/>
    <s v="STORE15"/>
    <n v="4"/>
    <n v="316.18"/>
    <n v="0.12"/>
    <s v="Credit Card"/>
    <n v="1112.9536000000001"/>
    <n v="1112.9536000000001"/>
    <s v="Tanner Thompson"/>
    <x v="39"/>
    <x v="1"/>
    <x v="292"/>
    <s v="Maryland"/>
    <s v="USA"/>
    <x v="3"/>
    <x v="31"/>
    <x v="3"/>
    <s v="Kitchen"/>
    <x v="31"/>
    <n v="298.86"/>
    <n v="308"/>
    <s v="Shelton PLC"/>
    <s v="North"/>
    <s v="East Jenniferstad"/>
    <s v="Flagship"/>
  </r>
  <r>
    <s v="SALE1495"/>
    <x v="224"/>
    <x v="69"/>
    <s v="PROD13"/>
    <s v="STORE3"/>
    <n v="3"/>
    <n v="162.16999999999999"/>
    <n v="0.15"/>
    <s v="PayPal"/>
    <n v="413.5335"/>
    <n v="413.5335"/>
    <s v="Daniel Boyd"/>
    <x v="31"/>
    <x v="1"/>
    <x v="69"/>
    <s v="West Virginia"/>
    <s v="USA"/>
    <x v="3"/>
    <x v="26"/>
    <x v="1"/>
    <s v="Accessories"/>
    <x v="26"/>
    <n v="242.23"/>
    <n v="453"/>
    <s v="Johnson-Wright"/>
    <s v="North"/>
    <s v="Hoodberg"/>
    <s v="Outlet"/>
  </r>
  <r>
    <s v="SALE1496"/>
    <x v="562"/>
    <x v="474"/>
    <s v="PROD4"/>
    <s v="STORE3"/>
    <n v="3"/>
    <n v="698.14"/>
    <n v="0.04"/>
    <s v="PayPal"/>
    <n v="2010.6432"/>
    <n v="2010.6432"/>
    <s v="Maria Phillips"/>
    <x v="14"/>
    <x v="1"/>
    <x v="459"/>
    <s v="Montana"/>
    <s v="USA"/>
    <x v="3"/>
    <x v="83"/>
    <x v="4"/>
    <s v="Bottoms"/>
    <x v="83"/>
    <n v="306.45999999999998"/>
    <n v="487"/>
    <s v="Johnson-Wright"/>
    <s v="North"/>
    <s v="Hoodberg"/>
    <s v="Outlet"/>
  </r>
  <r>
    <s v="SALE1497"/>
    <x v="605"/>
    <x v="441"/>
    <s v="PROD74"/>
    <s v="STORE18"/>
    <n v="1"/>
    <n v="478.08"/>
    <n v="7.0000000000000007E-2"/>
    <s v="COD"/>
    <n v="444.61439999999999"/>
    <n v="444.61439999999999"/>
    <s v="Kara Dodson"/>
    <x v="42"/>
    <x v="0"/>
    <x v="430"/>
    <s v="Vermont"/>
    <s v="USA"/>
    <x v="2"/>
    <x v="1"/>
    <x v="1"/>
    <s v="Audio"/>
    <x v="1"/>
    <n v="403.71"/>
    <n v="159"/>
    <s v="Guerrero-Schmitt"/>
    <s v="East"/>
    <s v="East Stevechester"/>
    <s v="Flagship"/>
  </r>
  <r>
    <s v="SALE1498"/>
    <x v="384"/>
    <x v="266"/>
    <s v="PROD59"/>
    <s v="STORE7"/>
    <n v="2"/>
    <n v="958.64"/>
    <n v="0.2"/>
    <s v="PayPal"/>
    <n v="1533.8240000000001"/>
    <n v="1533.8240000000001"/>
    <s v="John Perez"/>
    <x v="26"/>
    <x v="0"/>
    <x v="264"/>
    <s v="Louisiana"/>
    <s v="USA"/>
    <x v="1"/>
    <x v="4"/>
    <x v="2"/>
    <s v="Haircare"/>
    <x v="4"/>
    <n v="17.309999999999999"/>
    <n v="399"/>
    <s v="Martinez-Mullins"/>
    <s v="South"/>
    <s v="Williamsfurt"/>
    <s v="Online"/>
  </r>
  <r>
    <s v="SALE1499"/>
    <x v="424"/>
    <x v="9"/>
    <s v="PROD41"/>
    <s v="STORE12"/>
    <n v="2"/>
    <n v="581.19000000000005"/>
    <n v="7.0000000000000007E-2"/>
    <s v="COD"/>
    <n v="1081.0134"/>
    <n v="1081.0134"/>
    <s v="David Pierce"/>
    <x v="9"/>
    <x v="1"/>
    <x v="9"/>
    <s v="Washington"/>
    <s v="USA"/>
    <x v="1"/>
    <x v="89"/>
    <x v="0"/>
    <s v="Fitness"/>
    <x v="89"/>
    <n v="313.26"/>
    <n v="369"/>
    <s v="Thomas, Bridges and Harris"/>
    <s v="North"/>
    <s v="Sabrinatown"/>
    <s v="Online"/>
  </r>
  <r>
    <s v="SALE1500"/>
    <x v="172"/>
    <x v="459"/>
    <s v="PROD99"/>
    <s v="STORE11"/>
    <n v="1"/>
    <n v="736.54"/>
    <n v="0.16"/>
    <s v="PayPal"/>
    <n v="618.69359999999995"/>
    <n v="618.69359999999995"/>
    <s v="David Cole"/>
    <x v="24"/>
    <x v="1"/>
    <x v="159"/>
    <s v="Michigan"/>
    <s v="USA"/>
    <x v="2"/>
    <x v="8"/>
    <x v="3"/>
    <s v="Kitchen"/>
    <x v="8"/>
    <n v="201.41"/>
    <n v="146"/>
    <s v="Aguirre-Keller"/>
    <s v="South"/>
    <s v="Lake Michael"/>
    <s v="Online"/>
  </r>
  <r>
    <s v="SALE1501"/>
    <x v="426"/>
    <x v="123"/>
    <s v="PROD65"/>
    <s v="STORE15"/>
    <n v="1"/>
    <n v="524"/>
    <n v="0.28000000000000003"/>
    <s v="Credit Card"/>
    <n v="377.28"/>
    <n v="377.28"/>
    <s v="Terry Moses"/>
    <x v="12"/>
    <x v="1"/>
    <x v="122"/>
    <s v="Nevada"/>
    <s v="USA"/>
    <x v="1"/>
    <x v="15"/>
    <x v="0"/>
    <s v="Fitness"/>
    <x v="15"/>
    <n v="240.63"/>
    <n v="423"/>
    <s v="Shelton PLC"/>
    <s v="North"/>
    <s v="East Jenniferstad"/>
    <s v="Flagship"/>
  </r>
  <r>
    <s v="SALE1502"/>
    <x v="488"/>
    <x v="330"/>
    <s v="PROD28"/>
    <s v="STORE3"/>
    <n v="4"/>
    <n v="566.09"/>
    <n v="0.28000000000000003"/>
    <s v="COD"/>
    <n v="1630.3391999999999"/>
    <n v="1630.3391999999999"/>
    <s v="Michelle Garcia Dds"/>
    <x v="0"/>
    <x v="1"/>
    <x v="324"/>
    <s v="Ohio"/>
    <s v="USA"/>
    <x v="1"/>
    <x v="77"/>
    <x v="0"/>
    <s v="Accessories"/>
    <x v="77"/>
    <n v="38.76"/>
    <n v="137"/>
    <s v="Johnson-Wright"/>
    <s v="North"/>
    <s v="Hoodberg"/>
    <s v="Outlet"/>
  </r>
  <r>
    <s v="SALE1503"/>
    <x v="359"/>
    <x v="415"/>
    <s v="PROD21"/>
    <s v="STORE10"/>
    <n v="1"/>
    <n v="251.99"/>
    <n v="0.09"/>
    <s v="Credit Card"/>
    <n v="229.3109"/>
    <n v="229.3109"/>
    <s v="Beth Allen"/>
    <x v="39"/>
    <x v="1"/>
    <x v="404"/>
    <s v="Oklahoma"/>
    <s v="USA"/>
    <x v="2"/>
    <x v="39"/>
    <x v="3"/>
    <s v="Storage"/>
    <x v="39"/>
    <n v="123.46"/>
    <n v="76"/>
    <s v="Hill, Wagner and Ballard"/>
    <s v="East"/>
    <s v="East Davidville"/>
    <s v="Online"/>
  </r>
  <r>
    <s v="SALE1504"/>
    <x v="191"/>
    <x v="70"/>
    <s v="PROD17"/>
    <s v="STORE19"/>
    <n v="1"/>
    <n v="259.2"/>
    <n v="0.27"/>
    <s v="COD"/>
    <n v="189.21600000000001"/>
    <n v="189.21600000000001"/>
    <s v="Lisa Young"/>
    <x v="14"/>
    <x v="0"/>
    <x v="70"/>
    <s v="Georgia"/>
    <s v="USA"/>
    <x v="1"/>
    <x v="53"/>
    <x v="0"/>
    <s v="Accessories"/>
    <x v="53"/>
    <n v="144.53"/>
    <n v="367"/>
    <s v="Mann-Austin"/>
    <s v="East"/>
    <s v="Vasquezborough"/>
    <s v="Online"/>
  </r>
  <r>
    <s v="SALE1505"/>
    <x v="163"/>
    <x v="384"/>
    <s v="PROD59"/>
    <s v="STORE15"/>
    <n v="1"/>
    <n v="935.66"/>
    <n v="0.26"/>
    <s v="PayPal"/>
    <n v="692.38840000000005"/>
    <n v="692.38839999999993"/>
    <s v="Shannon Turner"/>
    <x v="37"/>
    <x v="0"/>
    <x v="375"/>
    <s v="Oklahoma"/>
    <s v="USA"/>
    <x v="2"/>
    <x v="4"/>
    <x v="2"/>
    <s v="Haircare"/>
    <x v="4"/>
    <n v="17.309999999999999"/>
    <n v="399"/>
    <s v="Shelton PLC"/>
    <s v="North"/>
    <s v="East Jenniferstad"/>
    <s v="Flagship"/>
  </r>
  <r>
    <s v="SALE1506"/>
    <x v="342"/>
    <x v="262"/>
    <s v="PROD35"/>
    <s v="STORE8"/>
    <n v="4"/>
    <n v="480.75"/>
    <n v="0.02"/>
    <s v="Credit Card"/>
    <n v="1884.54"/>
    <n v="1884.54"/>
    <s v="James Foster"/>
    <x v="29"/>
    <x v="0"/>
    <x v="260"/>
    <s v="Utah"/>
    <s v="USA"/>
    <x v="0"/>
    <x v="68"/>
    <x v="3"/>
    <s v="Lighting"/>
    <x v="68"/>
    <n v="382.22"/>
    <n v="329"/>
    <s v="Bean, Jones and Park"/>
    <s v="West"/>
    <s v="Thompsonborough"/>
    <s v="Online"/>
  </r>
  <r>
    <s v="SALE1507"/>
    <x v="551"/>
    <x v="89"/>
    <s v="PROD81"/>
    <s v="STORE15"/>
    <n v="2"/>
    <n v="457.83"/>
    <n v="0.01"/>
    <s v="COD"/>
    <n v="906.50340000000006"/>
    <n v="906.50339999999994"/>
    <s v="Gregory Allen"/>
    <x v="42"/>
    <x v="1"/>
    <x v="89"/>
    <s v="Vermont"/>
    <s v="USA"/>
    <x v="1"/>
    <x v="82"/>
    <x v="0"/>
    <s v="Equipment"/>
    <x v="82"/>
    <n v="285.54000000000002"/>
    <n v="358"/>
    <s v="Shelton PLC"/>
    <s v="North"/>
    <s v="East Jenniferstad"/>
    <s v="Flagship"/>
  </r>
  <r>
    <s v="SALE1508"/>
    <x v="591"/>
    <x v="112"/>
    <s v="PROD48"/>
    <s v="STORE14"/>
    <n v="1"/>
    <n v="994.63"/>
    <n v="0.28000000000000003"/>
    <s v="Credit Card"/>
    <n v="716.1336"/>
    <n v="716.13359999999989"/>
    <s v="Daniel Rivas"/>
    <x v="27"/>
    <x v="1"/>
    <x v="111"/>
    <s v="Georgia"/>
    <s v="USA"/>
    <x v="2"/>
    <x v="70"/>
    <x v="1"/>
    <s v="Accessories"/>
    <x v="70"/>
    <n v="177.98"/>
    <n v="103"/>
    <s v="Mcdonald Inc"/>
    <s v="South"/>
    <s v="Christopherland"/>
    <s v="Outlet"/>
  </r>
  <r>
    <s v="SALE1509"/>
    <x v="407"/>
    <x v="427"/>
    <s v="PROD90"/>
    <s v="STORE0"/>
    <n v="3"/>
    <n v="65.569999999999993"/>
    <n v="0.3"/>
    <s v="COD"/>
    <n v="137.697"/>
    <n v="137.697"/>
    <s v="Laura Soto"/>
    <x v="46"/>
    <x v="1"/>
    <x v="416"/>
    <s v="Michigan"/>
    <s v="USA"/>
    <x v="1"/>
    <x v="64"/>
    <x v="1"/>
    <s v="Accessories"/>
    <x v="64"/>
    <n v="340.14"/>
    <n v="361"/>
    <s v="Rivera-Warner"/>
    <s v="East"/>
    <s v="Washingtonfurt"/>
    <s v="Flagship"/>
  </r>
  <r>
    <s v="SALE1510"/>
    <x v="468"/>
    <x v="318"/>
    <s v="PROD58"/>
    <s v="STORE17"/>
    <n v="3"/>
    <n v="622.98"/>
    <n v="0.28000000000000003"/>
    <s v="PayPal"/>
    <n v="1345.6368"/>
    <n v="1345.6368"/>
    <s v="John Lawson"/>
    <x v="7"/>
    <x v="1"/>
    <x v="313"/>
    <s v="North Carolina"/>
    <s v="USA"/>
    <x v="1"/>
    <x v="87"/>
    <x v="4"/>
    <s v="Accessories"/>
    <x v="87"/>
    <n v="113.83"/>
    <n v="485"/>
    <s v="Holloway Ltd"/>
    <s v="North"/>
    <s v="Bensonhaven"/>
    <s v="Flagship"/>
  </r>
  <r>
    <s v="SALE1511"/>
    <x v="501"/>
    <x v="475"/>
    <s v="PROD55"/>
    <s v="STORE13"/>
    <n v="1"/>
    <n v="170.68"/>
    <n v="0.13"/>
    <s v="PayPal"/>
    <n v="148.49160000000001"/>
    <n v="148.49160000000001"/>
    <s v="Veronica Newman"/>
    <x v="36"/>
    <x v="0"/>
    <x v="460"/>
    <s v="Delaware"/>
    <s v="USA"/>
    <x v="1"/>
    <x v="76"/>
    <x v="3"/>
    <s v="Decor"/>
    <x v="76"/>
    <n v="81.75"/>
    <n v="273"/>
    <s v="Gardner, Humphrey and Contreras"/>
    <s v="East"/>
    <s v="Johnsonville"/>
    <s v="Flagship"/>
  </r>
  <r>
    <s v="SALE1512"/>
    <x v="321"/>
    <x v="181"/>
    <s v="PROD7"/>
    <s v="STORE8"/>
    <n v="4"/>
    <n v="797.83"/>
    <n v="0.08"/>
    <s v="Credit Card"/>
    <n v="2936.0144"/>
    <n v="2936.0144"/>
    <s v="Samantha Walker"/>
    <x v="23"/>
    <x v="1"/>
    <x v="180"/>
    <s v="Louisiana"/>
    <s v="USA"/>
    <x v="1"/>
    <x v="84"/>
    <x v="3"/>
    <s v="Lighting"/>
    <x v="84"/>
    <n v="218.86"/>
    <n v="170"/>
    <s v="Bean, Jones and Park"/>
    <s v="West"/>
    <s v="Thompsonborough"/>
    <s v="Online"/>
  </r>
  <r>
    <s v="SALE1513"/>
    <x v="637"/>
    <x v="288"/>
    <s v="PROD2"/>
    <s v="STORE16"/>
    <n v="1"/>
    <n v="372.75"/>
    <n v="0.12"/>
    <s v="Credit Card"/>
    <n v="328.02"/>
    <n v="328.02"/>
    <s v="Brittney Morgan"/>
    <x v="6"/>
    <x v="0"/>
    <x v="284"/>
    <s v="Alaska"/>
    <s v="USA"/>
    <x v="0"/>
    <x v="95"/>
    <x v="4"/>
    <s v="Outerwear"/>
    <x v="95"/>
    <n v="254.04"/>
    <n v="352"/>
    <s v="Frederick-Wright"/>
    <s v="West"/>
    <s v="New Jimmymouth"/>
    <s v="Flagship"/>
  </r>
  <r>
    <s v="SALE1514"/>
    <x v="471"/>
    <x v="21"/>
    <s v="PROD61"/>
    <s v="STORE4"/>
    <n v="1"/>
    <n v="994.18"/>
    <n v="0.05"/>
    <s v="PayPal"/>
    <n v="944.471"/>
    <n v="944.471"/>
    <s v="Alexander Byrd"/>
    <x v="18"/>
    <x v="1"/>
    <x v="21"/>
    <s v="New York"/>
    <s v="USA"/>
    <x v="2"/>
    <x v="86"/>
    <x v="0"/>
    <s v="Equipment"/>
    <x v="86"/>
    <n v="103.45"/>
    <n v="465"/>
    <s v="Alexander Group"/>
    <s v="South"/>
    <s v="Port Sharon"/>
    <s v="Online"/>
  </r>
  <r>
    <s v="SALE1515"/>
    <x v="255"/>
    <x v="293"/>
    <s v="PROD20"/>
    <s v="STORE13"/>
    <n v="1"/>
    <n v="136.12"/>
    <n v="7.0000000000000007E-2"/>
    <s v="Credit Card"/>
    <n v="126.5916"/>
    <n v="126.5916"/>
    <s v="Brittany Edwards Dds"/>
    <x v="22"/>
    <x v="1"/>
    <x v="289"/>
    <s v="Kansas"/>
    <s v="USA"/>
    <x v="1"/>
    <x v="42"/>
    <x v="0"/>
    <s v="Accessories"/>
    <x v="42"/>
    <n v="131.51"/>
    <n v="273"/>
    <s v="Gardner, Humphrey and Contreras"/>
    <s v="East"/>
    <s v="Johnsonville"/>
    <s v="Flagship"/>
  </r>
  <r>
    <s v="SALE1516"/>
    <x v="589"/>
    <x v="454"/>
    <s v="PROD52"/>
    <s v="STORE18"/>
    <n v="3"/>
    <n v="634.45000000000005"/>
    <n v="0.17"/>
    <s v="PayPal"/>
    <n v="1579.7805000000001"/>
    <n v="1579.7805000000001"/>
    <s v="Jessica Acevedo"/>
    <x v="41"/>
    <x v="1"/>
    <x v="443"/>
    <s v="Pennsylvania"/>
    <s v="USA"/>
    <x v="3"/>
    <x v="40"/>
    <x v="0"/>
    <s v="Team Sports"/>
    <x v="40"/>
    <n v="212.26"/>
    <n v="82"/>
    <s v="Guerrero-Schmitt"/>
    <s v="East"/>
    <s v="East Stevechester"/>
    <s v="Flagship"/>
  </r>
  <r>
    <s v="SALE1517"/>
    <x v="140"/>
    <x v="113"/>
    <s v="PROD64"/>
    <s v="STORE0"/>
    <n v="4"/>
    <n v="179.62"/>
    <n v="0.05"/>
    <s v="Credit Card"/>
    <n v="682.55600000000004"/>
    <n v="682.55600000000004"/>
    <s v="Victor Mcintosh"/>
    <x v="17"/>
    <x v="1"/>
    <x v="112"/>
    <s v="Minnesota"/>
    <s v="USA"/>
    <x v="3"/>
    <x v="91"/>
    <x v="2"/>
    <s v="Makeup"/>
    <x v="91"/>
    <n v="299.11"/>
    <n v="118"/>
    <s v="Rivera-Warner"/>
    <s v="East"/>
    <s v="Washingtonfurt"/>
    <s v="Flagship"/>
  </r>
  <r>
    <s v="SALE1518"/>
    <x v="638"/>
    <x v="125"/>
    <s v="PROD20"/>
    <s v="STORE18"/>
    <n v="4"/>
    <n v="558.83000000000004"/>
    <n v="0.16"/>
    <s v="PayPal"/>
    <n v="1877.6687999999999"/>
    <n v="1877.6688000000001"/>
    <s v="Lisa Chandler"/>
    <x v="31"/>
    <x v="0"/>
    <x v="124"/>
    <s v="Montana"/>
    <s v="USA"/>
    <x v="1"/>
    <x v="42"/>
    <x v="0"/>
    <s v="Accessories"/>
    <x v="42"/>
    <n v="131.51"/>
    <n v="273"/>
    <s v="Guerrero-Schmitt"/>
    <s v="East"/>
    <s v="East Stevechester"/>
    <s v="Flagship"/>
  </r>
  <r>
    <s v="SALE1519"/>
    <x v="629"/>
    <x v="120"/>
    <s v="PROD94"/>
    <s v="STORE6"/>
    <n v="2"/>
    <n v="859.74"/>
    <n v="0.25"/>
    <s v="COD"/>
    <n v="1289.6099999999999"/>
    <n v="1289.6100000000001"/>
    <s v="Amy Wilson"/>
    <x v="40"/>
    <x v="1"/>
    <x v="119"/>
    <s v="Indiana"/>
    <s v="USA"/>
    <x v="1"/>
    <x v="32"/>
    <x v="2"/>
    <s v="Skincare"/>
    <x v="32"/>
    <n v="358.47"/>
    <n v="213"/>
    <s v="Benson-Elliott"/>
    <s v="East"/>
    <s v="Port Josephberg"/>
    <s v="Online"/>
  </r>
  <r>
    <s v="SALE1520"/>
    <x v="494"/>
    <x v="476"/>
    <s v="PROD65"/>
    <s v="STORE16"/>
    <n v="3"/>
    <n v="578.47"/>
    <n v="0.06"/>
    <s v="COD"/>
    <n v="1631.2854"/>
    <n v="1631.2854"/>
    <s v="Howard Summers"/>
    <x v="20"/>
    <x v="1"/>
    <x v="461"/>
    <s v="Rhode Island"/>
    <s v="USA"/>
    <x v="3"/>
    <x v="15"/>
    <x v="0"/>
    <s v="Fitness"/>
    <x v="15"/>
    <n v="240.63"/>
    <n v="423"/>
    <s v="Frederick-Wright"/>
    <s v="West"/>
    <s v="New Jimmymouth"/>
    <s v="Flagship"/>
  </r>
  <r>
    <s v="SALE1521"/>
    <x v="431"/>
    <x v="366"/>
    <s v="PROD21"/>
    <s v="STORE12"/>
    <n v="1"/>
    <n v="440.48"/>
    <n v="0.11"/>
    <s v="COD"/>
    <n v="392.02719999999999"/>
    <n v="392.02719999999999"/>
    <s v="Wayne Mcpherson"/>
    <x v="44"/>
    <x v="1"/>
    <x v="358"/>
    <s v="Minnesota"/>
    <s v="USA"/>
    <x v="3"/>
    <x v="39"/>
    <x v="3"/>
    <s v="Storage"/>
    <x v="39"/>
    <n v="123.46"/>
    <n v="76"/>
    <s v="Thomas, Bridges and Harris"/>
    <s v="North"/>
    <s v="Sabrinatown"/>
    <s v="Online"/>
  </r>
  <r>
    <s v="SALE1522"/>
    <x v="37"/>
    <x v="6"/>
    <s v="PROD16"/>
    <s v="STORE19"/>
    <n v="2"/>
    <n v="303.67"/>
    <n v="0.05"/>
    <s v="PayPal"/>
    <n v="576.97299999999996"/>
    <n v="576.97300000000007"/>
    <s v="John Scott"/>
    <x v="6"/>
    <x v="1"/>
    <x v="6"/>
    <s v="Pennsylvania"/>
    <s v="USA"/>
    <x v="3"/>
    <x v="30"/>
    <x v="2"/>
    <s v="Grooming"/>
    <x v="30"/>
    <n v="337.42"/>
    <n v="256"/>
    <s v="Mann-Austin"/>
    <s v="East"/>
    <s v="Vasquezborough"/>
    <s v="Online"/>
  </r>
  <r>
    <s v="SALE1523"/>
    <x v="371"/>
    <x v="361"/>
    <s v="PROD74"/>
    <s v="STORE14"/>
    <n v="2"/>
    <n v="611.21"/>
    <n v="0.22"/>
    <s v="COD"/>
    <n v="953.48760000000004"/>
    <n v="953.48760000000004"/>
    <s v="John Jones"/>
    <x v="3"/>
    <x v="1"/>
    <x v="354"/>
    <s v="Oregon"/>
    <s v="USA"/>
    <x v="2"/>
    <x v="1"/>
    <x v="1"/>
    <s v="Audio"/>
    <x v="1"/>
    <n v="403.71"/>
    <n v="159"/>
    <s v="Mcdonald Inc"/>
    <s v="South"/>
    <s v="Christopherland"/>
    <s v="Outlet"/>
  </r>
  <r>
    <s v="SALE1524"/>
    <x v="565"/>
    <x v="349"/>
    <s v="PROD39"/>
    <s v="STORE15"/>
    <n v="2"/>
    <n v="768.08"/>
    <n v="0.26"/>
    <s v="PayPal"/>
    <n v="1136.7583999999999"/>
    <n v="1136.7584000000002"/>
    <s v="Christina Garcia"/>
    <x v="13"/>
    <x v="1"/>
    <x v="342"/>
    <s v="Kansas"/>
    <s v="USA"/>
    <x v="1"/>
    <x v="11"/>
    <x v="1"/>
    <s v="Mobile"/>
    <x v="11"/>
    <n v="326.06"/>
    <n v="301"/>
    <s v="Shelton PLC"/>
    <s v="North"/>
    <s v="East Jenniferstad"/>
    <s v="Flagship"/>
  </r>
  <r>
    <s v="SALE1525"/>
    <x v="627"/>
    <x v="272"/>
    <s v="PROD23"/>
    <s v="STORE18"/>
    <n v="1"/>
    <n v="616.82000000000005"/>
    <n v="0.24"/>
    <s v="Credit Card"/>
    <n v="468.78320000000002"/>
    <n v="468.78320000000008"/>
    <s v="Jared Moran"/>
    <x v="4"/>
    <x v="1"/>
    <x v="149"/>
    <s v="West Virginia"/>
    <s v="USA"/>
    <x v="3"/>
    <x v="34"/>
    <x v="4"/>
    <s v="Tops"/>
    <x v="34"/>
    <n v="254.04"/>
    <n v="360"/>
    <s v="Guerrero-Schmitt"/>
    <s v="East"/>
    <s v="East Stevechester"/>
    <s v="Flagship"/>
  </r>
  <r>
    <s v="SALE1526"/>
    <x v="265"/>
    <x v="79"/>
    <s v="PROD40"/>
    <s v="STORE18"/>
    <n v="1"/>
    <n v="470.34"/>
    <n v="0.18"/>
    <s v="COD"/>
    <n v="385.67880000000002"/>
    <n v="385.67879999999997"/>
    <s v="Mario Jacobs"/>
    <x v="5"/>
    <x v="0"/>
    <x v="79"/>
    <s v="New York"/>
    <s v="USA"/>
    <x v="1"/>
    <x v="43"/>
    <x v="1"/>
    <s v="Audio"/>
    <x v="43"/>
    <n v="38.520000000000003"/>
    <n v="378"/>
    <s v="Guerrero-Schmitt"/>
    <s v="East"/>
    <s v="East Stevechester"/>
    <s v="Flagship"/>
  </r>
  <r>
    <s v="SALE1527"/>
    <x v="5"/>
    <x v="209"/>
    <s v="PROD53"/>
    <s v="STORE8"/>
    <n v="2"/>
    <n v="616.36"/>
    <n v="0.12"/>
    <s v="PayPal"/>
    <n v="1084.7936"/>
    <n v="1084.7936"/>
    <s v="Jordan Wells"/>
    <x v="34"/>
    <x v="1"/>
    <x v="208"/>
    <s v="New Jersey"/>
    <s v="USA"/>
    <x v="0"/>
    <x v="27"/>
    <x v="4"/>
    <s v="Bottoms"/>
    <x v="27"/>
    <n v="386.56"/>
    <n v="125"/>
    <s v="Bean, Jones and Park"/>
    <s v="West"/>
    <s v="Thompsonborough"/>
    <s v="Online"/>
  </r>
  <r>
    <s v="SALE1528"/>
    <x v="244"/>
    <x v="196"/>
    <s v="PROD3"/>
    <s v="STORE9"/>
    <n v="3"/>
    <n v="657.24"/>
    <n v="0.18"/>
    <s v="PayPal"/>
    <n v="1616.8104000000001"/>
    <n v="1616.8104000000001"/>
    <s v="George Rosario"/>
    <x v="20"/>
    <x v="0"/>
    <x v="195"/>
    <s v="Florida"/>
    <s v="USA"/>
    <x v="3"/>
    <x v="58"/>
    <x v="4"/>
    <s v="Outerwear"/>
    <x v="58"/>
    <n v="364.67"/>
    <n v="452"/>
    <s v="Moore, Padilla and Butler"/>
    <s v="South"/>
    <s v="East Johnstad"/>
    <s v="Flagship"/>
  </r>
  <r>
    <s v="SALE1529"/>
    <x v="534"/>
    <x v="247"/>
    <s v="PROD41"/>
    <s v="STORE19"/>
    <n v="2"/>
    <n v="392.45"/>
    <n v="0.04"/>
    <s v="PayPal"/>
    <n v="753.50400000000002"/>
    <n v="753.50400000000002"/>
    <s v="Christopher Olson"/>
    <x v="24"/>
    <x v="1"/>
    <x v="245"/>
    <s v="Maryland"/>
    <s v="USA"/>
    <x v="1"/>
    <x v="89"/>
    <x v="0"/>
    <s v="Fitness"/>
    <x v="89"/>
    <n v="313.26"/>
    <n v="369"/>
    <s v="Mann-Austin"/>
    <s v="East"/>
    <s v="Vasquezborough"/>
    <s v="Online"/>
  </r>
  <r>
    <s v="SALE1530"/>
    <x v="360"/>
    <x v="427"/>
    <s v="PROD40"/>
    <s v="STORE14"/>
    <n v="3"/>
    <n v="62.03"/>
    <n v="0.01"/>
    <s v="COD"/>
    <n v="184.22909999999999"/>
    <n v="184.22910000000002"/>
    <s v="Laura Soto"/>
    <x v="46"/>
    <x v="1"/>
    <x v="416"/>
    <s v="Michigan"/>
    <s v="USA"/>
    <x v="1"/>
    <x v="43"/>
    <x v="1"/>
    <s v="Audio"/>
    <x v="43"/>
    <n v="38.520000000000003"/>
    <n v="378"/>
    <s v="Mcdonald Inc"/>
    <s v="South"/>
    <s v="Christopherland"/>
    <s v="Outlet"/>
  </r>
  <r>
    <s v="SALE1531"/>
    <x v="141"/>
    <x v="325"/>
    <s v="PROD96"/>
    <s v="STORE3"/>
    <n v="4"/>
    <n v="933.73"/>
    <n v="0.25"/>
    <s v="PayPal"/>
    <n v="2801.19"/>
    <n v="2801.19"/>
    <s v="Robert Jackson"/>
    <x v="40"/>
    <x v="1"/>
    <x v="319"/>
    <s v="Tennessee"/>
    <s v="USA"/>
    <x v="1"/>
    <x v="99"/>
    <x v="4"/>
    <s v="Outerwear"/>
    <x v="99"/>
    <n v="358.47"/>
    <n v="143"/>
    <s v="Johnson-Wright"/>
    <s v="North"/>
    <s v="Hoodberg"/>
    <s v="Outlet"/>
  </r>
  <r>
    <s v="SALE1532"/>
    <x v="639"/>
    <x v="440"/>
    <s v="PROD85"/>
    <s v="STORE16"/>
    <n v="3"/>
    <n v="615.30999999999995"/>
    <n v="0.14000000000000001"/>
    <s v="PayPal"/>
    <n v="1587.4998000000001"/>
    <n v="1587.4997999999998"/>
    <s v="Curtis Haynes"/>
    <x v="8"/>
    <x v="1"/>
    <x v="429"/>
    <s v="Iowa"/>
    <s v="USA"/>
    <x v="0"/>
    <x v="65"/>
    <x v="4"/>
    <s v="Accessories"/>
    <x v="65"/>
    <n v="119.57"/>
    <n v="210"/>
    <s v="Frederick-Wright"/>
    <s v="West"/>
    <s v="New Jimmymouth"/>
    <s v="Flagship"/>
  </r>
  <r>
    <s v="SALE1533"/>
    <x v="500"/>
    <x v="141"/>
    <s v="PROD59"/>
    <s v="STORE18"/>
    <n v="4"/>
    <n v="790.38"/>
    <n v="0.22"/>
    <s v="COD"/>
    <n v="2465.9856"/>
    <n v="2465.9856"/>
    <s v="James Orozco"/>
    <x v="13"/>
    <x v="1"/>
    <x v="140"/>
    <s v="Maine"/>
    <s v="USA"/>
    <x v="0"/>
    <x v="4"/>
    <x v="2"/>
    <s v="Haircare"/>
    <x v="4"/>
    <n v="17.309999999999999"/>
    <n v="399"/>
    <s v="Guerrero-Schmitt"/>
    <s v="East"/>
    <s v="East Stevechester"/>
    <s v="Flagship"/>
  </r>
  <r>
    <s v="SALE1534"/>
    <x v="70"/>
    <x v="59"/>
    <s v="PROD59"/>
    <s v="STORE17"/>
    <n v="2"/>
    <n v="102.85"/>
    <n v="0.08"/>
    <s v="PayPal"/>
    <n v="189.244"/>
    <n v="189.244"/>
    <s v="Tyrone Olson"/>
    <x v="9"/>
    <x v="1"/>
    <x v="59"/>
    <s v="California"/>
    <s v="USA"/>
    <x v="2"/>
    <x v="4"/>
    <x v="2"/>
    <s v="Haircare"/>
    <x v="4"/>
    <n v="17.309999999999999"/>
    <n v="399"/>
    <s v="Holloway Ltd"/>
    <s v="North"/>
    <s v="Bensonhaven"/>
    <s v="Flagship"/>
  </r>
  <r>
    <s v="SALE1535"/>
    <x v="8"/>
    <x v="276"/>
    <s v="PROD11"/>
    <s v="STORE16"/>
    <n v="3"/>
    <n v="866.78"/>
    <n v="0.27"/>
    <s v="PayPal"/>
    <n v="1898.2482"/>
    <n v="1898.2482"/>
    <s v="Tonya Reynolds"/>
    <x v="0"/>
    <x v="1"/>
    <x v="273"/>
    <s v="Michigan"/>
    <s v="USA"/>
    <x v="0"/>
    <x v="75"/>
    <x v="1"/>
    <s v="Accessories"/>
    <x v="75"/>
    <n v="449.4"/>
    <n v="273"/>
    <s v="Frederick-Wright"/>
    <s v="West"/>
    <s v="New Jimmymouth"/>
    <s v="Flagship"/>
  </r>
  <r>
    <s v="SALE1536"/>
    <x v="38"/>
    <x v="266"/>
    <s v="PROD78"/>
    <s v="STORE16"/>
    <n v="3"/>
    <n v="392.84"/>
    <n v="0.27"/>
    <s v="PayPal"/>
    <n v="860.31960000000004"/>
    <n v="860.31960000000004"/>
    <s v="John Perez"/>
    <x v="26"/>
    <x v="0"/>
    <x v="264"/>
    <s v="Louisiana"/>
    <s v="USA"/>
    <x v="1"/>
    <x v="36"/>
    <x v="3"/>
    <s v="Decor"/>
    <x v="36"/>
    <n v="325.26"/>
    <n v="400"/>
    <s v="Frederick-Wright"/>
    <s v="West"/>
    <s v="New Jimmymouth"/>
    <s v="Flagship"/>
  </r>
  <r>
    <s v="SALE1537"/>
    <x v="298"/>
    <x v="162"/>
    <s v="PROD9"/>
    <s v="STORE5"/>
    <n v="2"/>
    <n v="753.1"/>
    <n v="0.19"/>
    <s v="PayPal"/>
    <n v="1220.0219999999999"/>
    <n v="1220.0219999999999"/>
    <s v="Kristy Dunlap"/>
    <x v="41"/>
    <x v="1"/>
    <x v="161"/>
    <s v="North Carolina"/>
    <s v="USA"/>
    <x v="1"/>
    <x v="93"/>
    <x v="0"/>
    <s v="Fitness"/>
    <x v="93"/>
    <n v="495.72"/>
    <n v="323"/>
    <s v="Gray Ltd"/>
    <s v="North"/>
    <s v="New Michaelchester"/>
    <s v="Outlet"/>
  </r>
  <r>
    <s v="SALE1538"/>
    <x v="61"/>
    <x v="69"/>
    <s v="PROD54"/>
    <s v="STORE17"/>
    <n v="2"/>
    <n v="700.91"/>
    <n v="0.1"/>
    <s v="PayPal"/>
    <n v="1261.6379999999999"/>
    <n v="1261.6379999999999"/>
    <s v="Daniel Boyd"/>
    <x v="31"/>
    <x v="1"/>
    <x v="69"/>
    <s v="West Virginia"/>
    <s v="USA"/>
    <x v="3"/>
    <x v="59"/>
    <x v="0"/>
    <s v="Accessories"/>
    <x v="59"/>
    <n v="434.84"/>
    <n v="185"/>
    <s v="Holloway Ltd"/>
    <s v="North"/>
    <s v="Bensonhaven"/>
    <s v="Flagship"/>
  </r>
  <r>
    <s v="SALE1539"/>
    <x v="169"/>
    <x v="39"/>
    <s v="PROD15"/>
    <s v="STORE12"/>
    <n v="4"/>
    <n v="935.98"/>
    <n v="0.11"/>
    <s v="PayPal"/>
    <n v="3332.0888"/>
    <n v="3332.0888"/>
    <s v="Tonya Burch"/>
    <x v="27"/>
    <x v="1"/>
    <x v="39"/>
    <s v="Iowa"/>
    <s v="USA"/>
    <x v="0"/>
    <x v="5"/>
    <x v="1"/>
    <s v="Appliances"/>
    <x v="5"/>
    <n v="465.34"/>
    <n v="301"/>
    <s v="Thomas, Bridges and Harris"/>
    <s v="North"/>
    <s v="Sabrinatown"/>
    <s v="Online"/>
  </r>
  <r>
    <s v="SALE1540"/>
    <x v="68"/>
    <x v="144"/>
    <s v="PROD76"/>
    <s v="STORE16"/>
    <n v="1"/>
    <n v="539.9"/>
    <n v="7.0000000000000007E-2"/>
    <s v="Credit Card"/>
    <n v="502.10700000000003"/>
    <n v="502.10699999999997"/>
    <s v="Sara Ingram"/>
    <x v="28"/>
    <x v="1"/>
    <x v="143"/>
    <s v="Virginia"/>
    <s v="USA"/>
    <x v="3"/>
    <x v="3"/>
    <x v="1"/>
    <s v="Computer"/>
    <x v="3"/>
    <n v="392.89"/>
    <n v="320"/>
    <s v="Frederick-Wright"/>
    <s v="West"/>
    <s v="New Jimmymouth"/>
    <s v="Flagship"/>
  </r>
  <r>
    <s v="SALE1541"/>
    <x v="133"/>
    <x v="120"/>
    <s v="PROD40"/>
    <s v="STORE6"/>
    <n v="1"/>
    <n v="312.81"/>
    <n v="0.14000000000000001"/>
    <s v="PayPal"/>
    <n v="269.01659999999998"/>
    <n v="269.01659999999998"/>
    <s v="Amy Wilson"/>
    <x v="40"/>
    <x v="1"/>
    <x v="119"/>
    <s v="Indiana"/>
    <s v="USA"/>
    <x v="1"/>
    <x v="43"/>
    <x v="1"/>
    <s v="Audio"/>
    <x v="43"/>
    <n v="38.520000000000003"/>
    <n v="378"/>
    <s v="Benson-Elliott"/>
    <s v="East"/>
    <s v="Port Josephberg"/>
    <s v="Online"/>
  </r>
  <r>
    <s v="SALE1542"/>
    <x v="187"/>
    <x v="434"/>
    <s v="PROD48"/>
    <s v="STORE7"/>
    <n v="3"/>
    <n v="855.96"/>
    <n v="0.28999999999999998"/>
    <s v="COD"/>
    <n v="1823.1948"/>
    <n v="1823.1948000000002"/>
    <s v="Lauren George"/>
    <x v="7"/>
    <x v="1"/>
    <x v="423"/>
    <s v="New York"/>
    <s v="USA"/>
    <x v="0"/>
    <x v="70"/>
    <x v="1"/>
    <s v="Accessories"/>
    <x v="70"/>
    <n v="177.98"/>
    <n v="103"/>
    <s v="Martinez-Mullins"/>
    <s v="South"/>
    <s v="Williamsfurt"/>
    <s v="Online"/>
  </r>
  <r>
    <s v="SALE1543"/>
    <x v="387"/>
    <x v="394"/>
    <s v="PROD1"/>
    <s v="STORE11"/>
    <n v="3"/>
    <n v="305"/>
    <n v="0.01"/>
    <s v="COD"/>
    <n v="905.85"/>
    <n v="905.85"/>
    <s v="Carlos Flores"/>
    <x v="42"/>
    <x v="0"/>
    <x v="385"/>
    <s v="Washington"/>
    <s v="USA"/>
    <x v="0"/>
    <x v="55"/>
    <x v="4"/>
    <s v="Tops"/>
    <x v="55"/>
    <n v="342.56"/>
    <n v="181"/>
    <s v="Aguirre-Keller"/>
    <s v="South"/>
    <s v="Lake Michael"/>
    <s v="Online"/>
  </r>
  <r>
    <s v="SALE1544"/>
    <x v="191"/>
    <x v="228"/>
    <s v="PROD99"/>
    <s v="STORE12"/>
    <n v="3"/>
    <n v="831.15"/>
    <n v="0.19"/>
    <s v="Credit Card"/>
    <n v="2019.6945000000001"/>
    <n v="2019.6944999999998"/>
    <s v="Gregory Curtis"/>
    <x v="9"/>
    <x v="0"/>
    <x v="227"/>
    <s v="Vermont"/>
    <s v="USA"/>
    <x v="3"/>
    <x v="8"/>
    <x v="3"/>
    <s v="Kitchen"/>
    <x v="8"/>
    <n v="201.41"/>
    <n v="146"/>
    <s v="Thomas, Bridges and Harris"/>
    <s v="North"/>
    <s v="Sabrinatown"/>
    <s v="Online"/>
  </r>
  <r>
    <s v="SALE1545"/>
    <x v="545"/>
    <x v="477"/>
    <s v="PROD96"/>
    <s v="STORE3"/>
    <n v="2"/>
    <n v="644.97"/>
    <n v="0.24"/>
    <s v="COD"/>
    <n v="980.35440000000006"/>
    <n v="980.35440000000006"/>
    <s v="Jacqueline Pacheco"/>
    <x v="4"/>
    <x v="1"/>
    <x v="462"/>
    <s v="New Jersey"/>
    <s v="USA"/>
    <x v="3"/>
    <x v="99"/>
    <x v="4"/>
    <s v="Outerwear"/>
    <x v="99"/>
    <n v="358.47"/>
    <n v="143"/>
    <s v="Johnson-Wright"/>
    <s v="North"/>
    <s v="Hoodberg"/>
    <s v="Outlet"/>
  </r>
  <r>
    <s v="SALE1546"/>
    <x v="640"/>
    <x v="50"/>
    <s v="PROD88"/>
    <s v="STORE1"/>
    <n v="1"/>
    <n v="149.56"/>
    <n v="0.09"/>
    <s v="Credit Card"/>
    <n v="136.09960000000001"/>
    <n v="136.09960000000001"/>
    <s v="Amy Fowler"/>
    <x v="17"/>
    <x v="1"/>
    <x v="50"/>
    <s v="New York"/>
    <s v="USA"/>
    <x v="1"/>
    <x v="12"/>
    <x v="0"/>
    <s v="Accessories"/>
    <x v="12"/>
    <n v="131.24"/>
    <n v="232"/>
    <s v="Martinez, Adkins and Johnson"/>
    <s v="North"/>
    <s v="Danielmouth"/>
    <s v="Flagship"/>
  </r>
  <r>
    <s v="SALE1547"/>
    <x v="244"/>
    <x v="478"/>
    <s v="PROD43"/>
    <s v="STORE19"/>
    <n v="1"/>
    <n v="661.77"/>
    <n v="0.03"/>
    <s v="PayPal"/>
    <n v="641.91690000000006"/>
    <n v="641.91689999999994"/>
    <s v="Kathy Copeland"/>
    <x v="22"/>
    <x v="0"/>
    <x v="463"/>
    <s v="Missouri"/>
    <s v="USA"/>
    <x v="2"/>
    <x v="19"/>
    <x v="1"/>
    <s v="Computer"/>
    <x v="19"/>
    <n v="253.33"/>
    <n v="266"/>
    <s v="Mann-Austin"/>
    <s v="East"/>
    <s v="Vasquezborough"/>
    <s v="Online"/>
  </r>
  <r>
    <s v="SALE1548"/>
    <x v="641"/>
    <x v="140"/>
    <s v="PROD94"/>
    <s v="STORE7"/>
    <n v="3"/>
    <n v="99.67"/>
    <n v="0.17"/>
    <s v="Credit Card"/>
    <n v="248.17830000000001"/>
    <n v="248.17829999999998"/>
    <s v="Travis Holland"/>
    <x v="14"/>
    <x v="0"/>
    <x v="139"/>
    <s v="New Hampshire"/>
    <s v="USA"/>
    <x v="3"/>
    <x v="32"/>
    <x v="2"/>
    <s v="Skincare"/>
    <x v="32"/>
    <n v="358.47"/>
    <n v="213"/>
    <s v="Martinez-Mullins"/>
    <s v="South"/>
    <s v="Williamsfurt"/>
    <s v="Online"/>
  </r>
  <r>
    <s v="SALE1549"/>
    <x v="329"/>
    <x v="70"/>
    <s v="PROD62"/>
    <s v="STORE1"/>
    <n v="3"/>
    <n v="103.66"/>
    <n v="0.26"/>
    <s v="COD"/>
    <n v="230.12520000000001"/>
    <n v="230.12520000000001"/>
    <s v="Lisa Young"/>
    <x v="14"/>
    <x v="0"/>
    <x v="70"/>
    <s v="Georgia"/>
    <s v="USA"/>
    <x v="1"/>
    <x v="85"/>
    <x v="1"/>
    <s v="Computer"/>
    <x v="85"/>
    <n v="86.42"/>
    <n v="222"/>
    <s v="Martinez, Adkins and Johnson"/>
    <s v="North"/>
    <s v="Danielmouth"/>
    <s v="Flagship"/>
  </r>
  <r>
    <s v="SALE1550"/>
    <x v="619"/>
    <x v="439"/>
    <s v="PROD40"/>
    <s v="STORE2"/>
    <n v="4"/>
    <n v="54.4"/>
    <n v="0.22"/>
    <s v="Credit Card"/>
    <n v="169.72800000000001"/>
    <n v="169.72800000000001"/>
    <s v="Sharon Simpson"/>
    <x v="35"/>
    <x v="0"/>
    <x v="428"/>
    <s v="South Dakota"/>
    <s v="USA"/>
    <x v="0"/>
    <x v="43"/>
    <x v="1"/>
    <s v="Audio"/>
    <x v="43"/>
    <n v="38.520000000000003"/>
    <n v="378"/>
    <s v="Black-Horn"/>
    <s v="South"/>
    <s v="North Nancyview"/>
    <s v="Outlet"/>
  </r>
  <r>
    <s v="SALE1551"/>
    <x v="259"/>
    <x v="216"/>
    <s v="PROD84"/>
    <s v="STORE14"/>
    <n v="1"/>
    <n v="46.66"/>
    <n v="0.2"/>
    <s v="Credit Card"/>
    <n v="37.328000000000003"/>
    <n v="37.327999999999996"/>
    <s v="Scott Harris"/>
    <x v="25"/>
    <x v="0"/>
    <x v="215"/>
    <s v="Maryland"/>
    <s v="USA"/>
    <x v="1"/>
    <x v="94"/>
    <x v="3"/>
    <s v="Furniture"/>
    <x v="94"/>
    <n v="388.46"/>
    <n v="208"/>
    <s v="Mcdonald Inc"/>
    <s v="South"/>
    <s v="Christopherland"/>
    <s v="Outlet"/>
  </r>
  <r>
    <s v="SALE1552"/>
    <x v="21"/>
    <x v="69"/>
    <s v="PROD73"/>
    <s v="STORE11"/>
    <n v="4"/>
    <n v="871.2"/>
    <n v="0.28999999999999998"/>
    <s v="Credit Card"/>
    <n v="2474.2080000000001"/>
    <n v="2474.2080000000001"/>
    <s v="Daniel Boyd"/>
    <x v="31"/>
    <x v="1"/>
    <x v="69"/>
    <s v="West Virginia"/>
    <s v="USA"/>
    <x v="3"/>
    <x v="78"/>
    <x v="0"/>
    <s v="Team Sports"/>
    <x v="78"/>
    <n v="107.06"/>
    <n v="359"/>
    <s v="Aguirre-Keller"/>
    <s v="South"/>
    <s v="Lake Michael"/>
    <s v="Online"/>
  </r>
  <r>
    <s v="SALE1553"/>
    <x v="512"/>
    <x v="273"/>
    <s v="PROD18"/>
    <s v="STORE14"/>
    <n v="4"/>
    <n v="317.11"/>
    <n v="0.16"/>
    <s v="PayPal"/>
    <n v="1065.4896000000001"/>
    <n v="1065.4896000000001"/>
    <s v="Tanya Lopez"/>
    <x v="11"/>
    <x v="1"/>
    <x v="270"/>
    <s v="Iowa"/>
    <s v="USA"/>
    <x v="0"/>
    <x v="97"/>
    <x v="4"/>
    <s v="Bottoms"/>
    <x v="97"/>
    <n v="254.04"/>
    <n v="343"/>
    <s v="Mcdonald Inc"/>
    <s v="South"/>
    <s v="Christopherland"/>
    <s v="Outlet"/>
  </r>
  <r>
    <s v="SALE1554"/>
    <x v="214"/>
    <x v="470"/>
    <s v="PROD25"/>
    <s v="STORE13"/>
    <n v="2"/>
    <n v="388.34"/>
    <n v="0.09"/>
    <s v="PayPal"/>
    <n v="706.77880000000005"/>
    <n v="706.77879999999993"/>
    <s v="Sarah Stewart"/>
    <x v="6"/>
    <x v="1"/>
    <x v="456"/>
    <s v="Texas"/>
    <s v="USA"/>
    <x v="1"/>
    <x v="60"/>
    <x v="4"/>
    <s v="Accessories"/>
    <x v="60"/>
    <n v="174.02"/>
    <n v="268"/>
    <s v="Gardner, Humphrey and Contreras"/>
    <s v="East"/>
    <s v="Johnsonville"/>
    <s v="Flagship"/>
  </r>
  <r>
    <s v="SALE1555"/>
    <x v="336"/>
    <x v="133"/>
    <s v="PROD30"/>
    <s v="STORE6"/>
    <n v="4"/>
    <n v="998.2"/>
    <n v="0.15"/>
    <s v="Credit Card"/>
    <n v="3393.88"/>
    <n v="3393.88"/>
    <s v="Casey Simpson"/>
    <x v="26"/>
    <x v="0"/>
    <x v="132"/>
    <s v="Mississippi"/>
    <s v="USA"/>
    <x v="1"/>
    <x v="37"/>
    <x v="3"/>
    <s v="Kitchen"/>
    <x v="37"/>
    <n v="19.52"/>
    <n v="57"/>
    <s v="Benson-Elliott"/>
    <s v="East"/>
    <s v="Port Josephberg"/>
    <s v="Online"/>
  </r>
  <r>
    <s v="SALE1556"/>
    <x v="45"/>
    <x v="4"/>
    <s v="PROD36"/>
    <s v="STORE0"/>
    <n v="1"/>
    <n v="887.38"/>
    <n v="0.01"/>
    <s v="COD"/>
    <n v="878.50620000000004"/>
    <n v="878.50620000000004"/>
    <s v="Amanda Powell"/>
    <x v="4"/>
    <x v="0"/>
    <x v="4"/>
    <s v="Alabama"/>
    <s v="USA"/>
    <x v="2"/>
    <x v="14"/>
    <x v="4"/>
    <s v="Tops"/>
    <x v="14"/>
    <n v="223.43"/>
    <n v="154"/>
    <s v="Rivera-Warner"/>
    <s v="East"/>
    <s v="Washingtonfurt"/>
    <s v="Flagship"/>
  </r>
  <r>
    <s v="SALE1557"/>
    <x v="414"/>
    <x v="212"/>
    <s v="PROD37"/>
    <s v="STORE12"/>
    <n v="4"/>
    <n v="332.97"/>
    <n v="0.28000000000000003"/>
    <s v="Credit Card"/>
    <n v="958.95360000000005"/>
    <n v="958.95360000000005"/>
    <s v="Jason Mullins"/>
    <x v="34"/>
    <x v="1"/>
    <x v="211"/>
    <s v="Delaware"/>
    <s v="USA"/>
    <x v="2"/>
    <x v="92"/>
    <x v="4"/>
    <s v="Footwear"/>
    <x v="92"/>
    <n v="353.47"/>
    <n v="214"/>
    <s v="Thomas, Bridges and Harris"/>
    <s v="North"/>
    <s v="Sabrinatown"/>
    <s v="Online"/>
  </r>
  <r>
    <s v="SALE1558"/>
    <x v="642"/>
    <x v="460"/>
    <s v="PROD46"/>
    <s v="STORE0"/>
    <n v="2"/>
    <n v="157.91"/>
    <n v="0.09"/>
    <s v="COD"/>
    <n v="287.39620000000002"/>
    <n v="287.39620000000002"/>
    <s v="Jeff Martinez"/>
    <x v="32"/>
    <x v="1"/>
    <x v="447"/>
    <s v="Oklahoma"/>
    <s v="USA"/>
    <x v="0"/>
    <x v="54"/>
    <x v="4"/>
    <s v="Outerwear"/>
    <x v="54"/>
    <n v="167.34"/>
    <n v="296"/>
    <s v="Rivera-Warner"/>
    <s v="East"/>
    <s v="Washingtonfurt"/>
    <s v="Flagship"/>
  </r>
  <r>
    <s v="SALE1559"/>
    <x v="401"/>
    <x v="412"/>
    <s v="PROD12"/>
    <s v="STORE18"/>
    <n v="1"/>
    <n v="548.15"/>
    <n v="0.11"/>
    <s v="Credit Card"/>
    <n v="487.8535"/>
    <n v="487.8535"/>
    <s v="Steve Hunt"/>
    <x v="26"/>
    <x v="0"/>
    <x v="401"/>
    <s v="Virginia"/>
    <s v="USA"/>
    <x v="3"/>
    <x v="21"/>
    <x v="2"/>
    <s v="Haircare"/>
    <x v="21"/>
    <n v="115.82"/>
    <n v="460"/>
    <s v="Guerrero-Schmitt"/>
    <s v="East"/>
    <s v="East Stevechester"/>
    <s v="Flagship"/>
  </r>
  <r>
    <s v="SALE1560"/>
    <x v="224"/>
    <x v="204"/>
    <s v="PROD48"/>
    <s v="STORE15"/>
    <n v="1"/>
    <n v="135.13"/>
    <n v="0.04"/>
    <s v="Credit Card"/>
    <n v="129.72479999999999"/>
    <n v="129.72479999999999"/>
    <s v="Joan Johnson"/>
    <x v="21"/>
    <x v="1"/>
    <x v="203"/>
    <s v="Maine"/>
    <s v="USA"/>
    <x v="1"/>
    <x v="70"/>
    <x v="1"/>
    <s v="Accessories"/>
    <x v="70"/>
    <n v="177.98"/>
    <n v="103"/>
    <s v="Shelton PLC"/>
    <s v="North"/>
    <s v="East Jenniferstad"/>
    <s v="Flagship"/>
  </r>
  <r>
    <s v="SALE1561"/>
    <x v="374"/>
    <x v="209"/>
    <s v="PROD56"/>
    <s v="STORE3"/>
    <n v="3"/>
    <n v="579.26"/>
    <n v="0.19"/>
    <s v="Credit Card"/>
    <n v="1407.6017999999999"/>
    <n v="1407.6017999999999"/>
    <s v="Jordan Wells"/>
    <x v="34"/>
    <x v="1"/>
    <x v="208"/>
    <s v="New Jersey"/>
    <s v="USA"/>
    <x v="0"/>
    <x v="6"/>
    <x v="3"/>
    <s v="Decor"/>
    <x v="6"/>
    <n v="461.47"/>
    <n v="190"/>
    <s v="Johnson-Wright"/>
    <s v="North"/>
    <s v="Hoodberg"/>
    <s v="Outlet"/>
  </r>
  <r>
    <s v="SALE1562"/>
    <x v="643"/>
    <x v="337"/>
    <s v="PROD17"/>
    <s v="STORE0"/>
    <n v="1"/>
    <n v="465.63"/>
    <n v="0.25"/>
    <s v="Credit Card"/>
    <n v="349.22250000000003"/>
    <n v="349.22249999999997"/>
    <s v="Cynthia Lopez"/>
    <x v="21"/>
    <x v="0"/>
    <x v="331"/>
    <s v="Nebraska"/>
    <s v="USA"/>
    <x v="1"/>
    <x v="53"/>
    <x v="0"/>
    <s v="Accessories"/>
    <x v="53"/>
    <n v="144.53"/>
    <n v="367"/>
    <s v="Rivera-Warner"/>
    <s v="East"/>
    <s v="Washingtonfurt"/>
    <s v="Flagship"/>
  </r>
  <r>
    <s v="SALE1563"/>
    <x v="364"/>
    <x v="234"/>
    <s v="PROD76"/>
    <s v="STORE16"/>
    <n v="2"/>
    <n v="675.61"/>
    <n v="0.08"/>
    <s v="COD"/>
    <n v="1243.1224"/>
    <n v="1243.1224"/>
    <s v="Gina Knight"/>
    <x v="26"/>
    <x v="1"/>
    <x v="232"/>
    <s v="Nevada"/>
    <s v="USA"/>
    <x v="2"/>
    <x v="3"/>
    <x v="1"/>
    <s v="Computer"/>
    <x v="3"/>
    <n v="392.89"/>
    <n v="320"/>
    <s v="Frederick-Wright"/>
    <s v="West"/>
    <s v="New Jimmymouth"/>
    <s v="Flagship"/>
  </r>
  <r>
    <s v="SALE1564"/>
    <x v="624"/>
    <x v="51"/>
    <s v="PROD33"/>
    <s v="STORE6"/>
    <n v="1"/>
    <n v="718.99"/>
    <n v="0.08"/>
    <s v="PayPal"/>
    <n v="661.47080000000005"/>
    <n v="661.47080000000005"/>
    <s v="Jennifer Myers"/>
    <x v="28"/>
    <x v="0"/>
    <x v="51"/>
    <s v="Wisconsin"/>
    <s v="USA"/>
    <x v="1"/>
    <x v="9"/>
    <x v="3"/>
    <s v="Decor"/>
    <x v="9"/>
    <n v="179.77"/>
    <n v="305"/>
    <s v="Benson-Elliott"/>
    <s v="East"/>
    <s v="Port Josephberg"/>
    <s v="Online"/>
  </r>
  <r>
    <s v="SALE1565"/>
    <x v="186"/>
    <x v="365"/>
    <s v="PROD14"/>
    <s v="STORE10"/>
    <n v="2"/>
    <n v="675.65"/>
    <n v="0.2"/>
    <s v="COD"/>
    <n v="1081.04"/>
    <n v="1081.04"/>
    <s v="Michele Burke"/>
    <x v="23"/>
    <x v="0"/>
    <x v="357"/>
    <s v="Connecticut"/>
    <s v="USA"/>
    <x v="3"/>
    <x v="66"/>
    <x v="3"/>
    <s v="Decor"/>
    <x v="66"/>
    <n v="48.01"/>
    <n v="439"/>
    <s v="Hill, Wagner and Ballard"/>
    <s v="East"/>
    <s v="East Davidville"/>
    <s v="Online"/>
  </r>
  <r>
    <s v="SALE1566"/>
    <x v="621"/>
    <x v="361"/>
    <s v="PROD95"/>
    <s v="STORE15"/>
    <n v="4"/>
    <n v="284.24"/>
    <n v="0.1"/>
    <s v="Credit Card"/>
    <n v="1023.264"/>
    <n v="1023.264"/>
    <s v="John Jones"/>
    <x v="3"/>
    <x v="1"/>
    <x v="354"/>
    <s v="Oregon"/>
    <s v="USA"/>
    <x v="2"/>
    <x v="98"/>
    <x v="0"/>
    <s v="Accessories"/>
    <x v="98"/>
    <n v="60.65"/>
    <n v="75"/>
    <s v="Shelton PLC"/>
    <s v="North"/>
    <s v="East Jenniferstad"/>
    <s v="Flagship"/>
  </r>
  <r>
    <s v="SALE1567"/>
    <x v="621"/>
    <x v="26"/>
    <s v="PROD1"/>
    <s v="STORE3"/>
    <n v="1"/>
    <n v="94.26"/>
    <n v="0.18"/>
    <s v="PayPal"/>
    <n v="77.293199999999999"/>
    <n v="77.293200000000013"/>
    <s v="Stuart Johnson"/>
    <x v="22"/>
    <x v="1"/>
    <x v="26"/>
    <s v="North Dakota"/>
    <s v="USA"/>
    <x v="1"/>
    <x v="55"/>
    <x v="4"/>
    <s v="Tops"/>
    <x v="55"/>
    <n v="342.56"/>
    <n v="181"/>
    <s v="Johnson-Wright"/>
    <s v="North"/>
    <s v="Hoodberg"/>
    <s v="Outlet"/>
  </r>
  <r>
    <s v="SALE1568"/>
    <x v="306"/>
    <x v="51"/>
    <s v="PROD6"/>
    <s v="STORE10"/>
    <n v="4"/>
    <n v="458.58"/>
    <n v="0.28999999999999998"/>
    <s v="COD"/>
    <n v="1302.3671999999999"/>
    <n v="1302.3672000000001"/>
    <s v="Jennifer Myers"/>
    <x v="28"/>
    <x v="0"/>
    <x v="51"/>
    <s v="Wisconsin"/>
    <s v="USA"/>
    <x v="1"/>
    <x v="96"/>
    <x v="2"/>
    <s v="Skincare"/>
    <x v="96"/>
    <n v="312.8"/>
    <n v="350"/>
    <s v="Hill, Wagner and Ballard"/>
    <s v="East"/>
    <s v="East Davidville"/>
    <s v="Online"/>
  </r>
  <r>
    <s v="SALE1569"/>
    <x v="644"/>
    <x v="121"/>
    <s v="PROD65"/>
    <s v="STORE10"/>
    <n v="4"/>
    <n v="704.49"/>
    <n v="0.05"/>
    <s v="COD"/>
    <n v="2677.0619999999999"/>
    <n v="2677.0619999999999"/>
    <s v="Edward Hall"/>
    <x v="12"/>
    <x v="0"/>
    <x v="120"/>
    <s v="New Mexico"/>
    <s v="USA"/>
    <x v="0"/>
    <x v="15"/>
    <x v="0"/>
    <s v="Fitness"/>
    <x v="15"/>
    <n v="240.63"/>
    <n v="423"/>
    <s v="Hill, Wagner and Ballard"/>
    <s v="East"/>
    <s v="East Davidville"/>
    <s v="Online"/>
  </r>
  <r>
    <s v="SALE1570"/>
    <x v="195"/>
    <x v="326"/>
    <s v="PROD27"/>
    <s v="STORE19"/>
    <n v="4"/>
    <n v="822.32"/>
    <n v="0.26"/>
    <s v="PayPal"/>
    <n v="2434.0672"/>
    <n v="2434.0672"/>
    <s v="Mike Jennings"/>
    <x v="36"/>
    <x v="1"/>
    <x v="320"/>
    <s v="Arizona"/>
    <s v="USA"/>
    <x v="0"/>
    <x v="16"/>
    <x v="3"/>
    <s v="Decor"/>
    <x v="16"/>
    <n v="254.04"/>
    <n v="378"/>
    <s v="Mann-Austin"/>
    <s v="East"/>
    <s v="Vasquezborough"/>
    <s v="Online"/>
  </r>
  <r>
    <s v="SALE1571"/>
    <x v="474"/>
    <x v="427"/>
    <s v="PROD3"/>
    <s v="STORE13"/>
    <n v="4"/>
    <n v="785.41"/>
    <n v="0.13"/>
    <s v="COD"/>
    <n v="2733.2267999999999"/>
    <n v="2733.2267999999999"/>
    <s v="Laura Soto"/>
    <x v="46"/>
    <x v="1"/>
    <x v="416"/>
    <s v="Michigan"/>
    <s v="USA"/>
    <x v="1"/>
    <x v="58"/>
    <x v="4"/>
    <s v="Outerwear"/>
    <x v="58"/>
    <n v="364.67"/>
    <n v="452"/>
    <s v="Gardner, Humphrey and Contreras"/>
    <s v="East"/>
    <s v="Johnsonville"/>
    <s v="Flagship"/>
  </r>
  <r>
    <s v="SALE1572"/>
    <x v="180"/>
    <x v="189"/>
    <s v="PROD39"/>
    <s v="STORE14"/>
    <n v="1"/>
    <n v="405.8"/>
    <n v="0.11"/>
    <s v="PayPal"/>
    <n v="361.16199999999998"/>
    <n v="361.16200000000003"/>
    <s v="Sarah Vance"/>
    <x v="7"/>
    <x v="0"/>
    <x v="188"/>
    <s v="Oregon"/>
    <s v="USA"/>
    <x v="2"/>
    <x v="11"/>
    <x v="1"/>
    <s v="Mobile"/>
    <x v="11"/>
    <n v="326.06"/>
    <n v="301"/>
    <s v="Mcdonald Inc"/>
    <s v="South"/>
    <s v="Christopherland"/>
    <s v="Outlet"/>
  </r>
  <r>
    <s v="SALE1573"/>
    <x v="645"/>
    <x v="207"/>
    <s v="PROD91"/>
    <s v="STORE9"/>
    <n v="2"/>
    <n v="976.83"/>
    <n v="0.1"/>
    <s v="PayPal"/>
    <n v="1758.2940000000001"/>
    <n v="1758.2940000000001"/>
    <s v="Thomas Moore"/>
    <x v="12"/>
    <x v="1"/>
    <x v="206"/>
    <s v="New York"/>
    <s v="USA"/>
    <x v="2"/>
    <x v="52"/>
    <x v="4"/>
    <s v="Footwear"/>
    <x v="52"/>
    <n v="438.25"/>
    <n v="496"/>
    <s v="Moore, Padilla and Butler"/>
    <s v="South"/>
    <s v="East Johnstad"/>
    <s v="Flagship"/>
  </r>
  <r>
    <s v="SALE1574"/>
    <x v="469"/>
    <x v="66"/>
    <s v="PROD64"/>
    <s v="STORE2"/>
    <n v="1"/>
    <n v="644.15"/>
    <n v="0.06"/>
    <s v="Credit Card"/>
    <n v="605.50099999999998"/>
    <n v="605.50099999999998"/>
    <s v="Samantha Robinson"/>
    <x v="25"/>
    <x v="0"/>
    <x v="66"/>
    <s v="Mississippi"/>
    <s v="USA"/>
    <x v="3"/>
    <x v="91"/>
    <x v="2"/>
    <s v="Makeup"/>
    <x v="91"/>
    <n v="299.11"/>
    <n v="118"/>
    <s v="Black-Horn"/>
    <s v="South"/>
    <s v="North Nancyview"/>
    <s v="Outlet"/>
  </r>
  <r>
    <s v="SALE1575"/>
    <x v="67"/>
    <x v="119"/>
    <s v="PROD67"/>
    <s v="STORE13"/>
    <n v="1"/>
    <n v="470.55"/>
    <n v="0.23"/>
    <s v="PayPal"/>
    <n v="362.32350000000002"/>
    <n v="362.32350000000002"/>
    <s v="Carol Lewis"/>
    <x v="43"/>
    <x v="1"/>
    <x v="118"/>
    <s v="North Carolina"/>
    <s v="USA"/>
    <x v="3"/>
    <x v="22"/>
    <x v="1"/>
    <s v="Accessories"/>
    <x v="22"/>
    <n v="349.17"/>
    <n v="476"/>
    <s v="Gardner, Humphrey and Contreras"/>
    <s v="East"/>
    <s v="Johnsonville"/>
    <s v="Flagship"/>
  </r>
  <r>
    <s v="SALE1576"/>
    <x v="41"/>
    <x v="151"/>
    <s v="PROD7"/>
    <s v="STORE6"/>
    <n v="3"/>
    <n v="598.82000000000005"/>
    <n v="0.19"/>
    <s v="COD"/>
    <n v="1455.1325999999999"/>
    <n v="1455.1325999999999"/>
    <s v="Earl Smith Dds"/>
    <x v="30"/>
    <x v="0"/>
    <x v="150"/>
    <s v="South Dakota"/>
    <s v="USA"/>
    <x v="0"/>
    <x v="84"/>
    <x v="3"/>
    <s v="Lighting"/>
    <x v="84"/>
    <n v="218.86"/>
    <n v="170"/>
    <s v="Benson-Elliott"/>
    <s v="East"/>
    <s v="Port Josephberg"/>
    <s v="Online"/>
  </r>
  <r>
    <s v="SALE1577"/>
    <x v="103"/>
    <x v="210"/>
    <s v="PROD20"/>
    <s v="STORE12"/>
    <n v="4"/>
    <n v="659.17"/>
    <n v="0.12"/>
    <s v="Credit Card"/>
    <n v="2320.2784000000001"/>
    <n v="2320.2783999999997"/>
    <s v="Colleen Maynard"/>
    <x v="31"/>
    <x v="0"/>
    <x v="209"/>
    <s v="Utah"/>
    <s v="USA"/>
    <x v="0"/>
    <x v="42"/>
    <x v="0"/>
    <s v="Accessories"/>
    <x v="42"/>
    <n v="131.51"/>
    <n v="273"/>
    <s v="Thomas, Bridges and Harris"/>
    <s v="North"/>
    <s v="Sabrinatown"/>
    <s v="Online"/>
  </r>
  <r>
    <s v="SALE1578"/>
    <x v="423"/>
    <x v="253"/>
    <s v="PROD46"/>
    <s v="STORE1"/>
    <n v="2"/>
    <n v="216.02"/>
    <n v="0.25"/>
    <s v="Credit Card"/>
    <n v="324.02999999999997"/>
    <n v="324.03000000000003"/>
    <s v="Christopher Lester"/>
    <x v="41"/>
    <x v="0"/>
    <x v="251"/>
    <s v="Georgia"/>
    <s v="USA"/>
    <x v="2"/>
    <x v="54"/>
    <x v="4"/>
    <s v="Outerwear"/>
    <x v="54"/>
    <n v="167.34"/>
    <n v="296"/>
    <s v="Martinez, Adkins and Johnson"/>
    <s v="North"/>
    <s v="Danielmouth"/>
    <s v="Flagship"/>
  </r>
  <r>
    <s v="SALE1579"/>
    <x v="367"/>
    <x v="454"/>
    <s v="PROD31"/>
    <s v="STORE10"/>
    <n v="2"/>
    <n v="613.47"/>
    <n v="0.02"/>
    <s v="PayPal"/>
    <n v="1202.4012"/>
    <n v="1202.4012"/>
    <s v="Jessica Acevedo"/>
    <x v="41"/>
    <x v="1"/>
    <x v="443"/>
    <s v="Pennsylvania"/>
    <s v="USA"/>
    <x v="3"/>
    <x v="45"/>
    <x v="0"/>
    <s v="Team Sports"/>
    <x v="45"/>
    <n v="204.39"/>
    <n v="281"/>
    <s v="Hill, Wagner and Ballard"/>
    <s v="East"/>
    <s v="East Davidville"/>
    <s v="Online"/>
  </r>
  <r>
    <s v="SALE1580"/>
    <x v="275"/>
    <x v="288"/>
    <s v="PROD58"/>
    <s v="STORE12"/>
    <n v="2"/>
    <n v="485.17"/>
    <n v="0.11"/>
    <s v="PayPal"/>
    <n v="863.60260000000005"/>
    <n v="863.60260000000005"/>
    <s v="Brittney Morgan"/>
    <x v="6"/>
    <x v="0"/>
    <x v="284"/>
    <s v="Alaska"/>
    <s v="USA"/>
    <x v="0"/>
    <x v="87"/>
    <x v="4"/>
    <s v="Accessories"/>
    <x v="87"/>
    <n v="113.83"/>
    <n v="485"/>
    <s v="Thomas, Bridges and Harris"/>
    <s v="North"/>
    <s v="Sabrinatown"/>
    <s v="Online"/>
  </r>
  <r>
    <s v="SALE1581"/>
    <x v="76"/>
    <x v="132"/>
    <s v="PROD46"/>
    <s v="STORE10"/>
    <n v="1"/>
    <n v="209.7"/>
    <n v="0.2"/>
    <s v="PayPal"/>
    <n v="167.76"/>
    <n v="167.76"/>
    <s v="Brandy Thompson"/>
    <x v="44"/>
    <x v="1"/>
    <x v="131"/>
    <s v="Alabama"/>
    <s v="USA"/>
    <x v="3"/>
    <x v="54"/>
    <x v="4"/>
    <s v="Outerwear"/>
    <x v="54"/>
    <n v="167.34"/>
    <n v="296"/>
    <s v="Hill, Wagner and Ballard"/>
    <s v="East"/>
    <s v="East Davidville"/>
    <s v="Online"/>
  </r>
  <r>
    <s v="SALE1582"/>
    <x v="598"/>
    <x v="215"/>
    <s v="PROD92"/>
    <s v="STORE0"/>
    <n v="1"/>
    <n v="681.47"/>
    <n v="0.15"/>
    <s v="Credit Card"/>
    <n v="579.24950000000001"/>
    <n v="579.24950000000001"/>
    <s v="Robert King"/>
    <x v="3"/>
    <x v="1"/>
    <x v="214"/>
    <s v="Rhode Island"/>
    <s v="USA"/>
    <x v="0"/>
    <x v="80"/>
    <x v="3"/>
    <s v="Appliances"/>
    <x v="80"/>
    <n v="447.43"/>
    <n v="191"/>
    <s v="Rivera-Warner"/>
    <s v="East"/>
    <s v="Washingtonfurt"/>
    <s v="Flagship"/>
  </r>
  <r>
    <s v="SALE1583"/>
    <x v="228"/>
    <x v="364"/>
    <s v="PROD76"/>
    <s v="STORE17"/>
    <n v="2"/>
    <n v="877.21"/>
    <n v="0.1"/>
    <s v="Credit Card"/>
    <n v="1578.9780000000001"/>
    <n v="1578.9780000000001"/>
    <s v="Tammy Trevino"/>
    <x v="8"/>
    <x v="0"/>
    <x v="356"/>
    <s v="North Dakota"/>
    <s v="USA"/>
    <x v="2"/>
    <x v="3"/>
    <x v="1"/>
    <s v="Computer"/>
    <x v="3"/>
    <n v="392.89"/>
    <n v="320"/>
    <s v="Holloway Ltd"/>
    <s v="North"/>
    <s v="Bensonhaven"/>
    <s v="Flagship"/>
  </r>
  <r>
    <s v="SALE1584"/>
    <x v="465"/>
    <x v="479"/>
    <s v="PROD78"/>
    <s v="STORE5"/>
    <n v="2"/>
    <n v="479.77"/>
    <n v="0.21"/>
    <s v="PayPal"/>
    <n v="758.03660000000002"/>
    <n v="758.03660000000002"/>
    <s v="Madison Wright"/>
    <x v="18"/>
    <x v="0"/>
    <x v="464"/>
    <s v="Kansas"/>
    <s v="USA"/>
    <x v="1"/>
    <x v="36"/>
    <x v="3"/>
    <s v="Decor"/>
    <x v="36"/>
    <n v="325.26"/>
    <n v="400"/>
    <s v="Gray Ltd"/>
    <s v="North"/>
    <s v="New Michaelchester"/>
    <s v="Outlet"/>
  </r>
  <r>
    <s v="SALE1585"/>
    <x v="53"/>
    <x v="242"/>
    <s v="PROD83"/>
    <s v="STORE15"/>
    <n v="1"/>
    <n v="140.72"/>
    <n v="0"/>
    <s v="COD"/>
    <n v="140.72"/>
    <n v="140.72"/>
    <s v="Samuel Arias"/>
    <x v="26"/>
    <x v="0"/>
    <x v="240"/>
    <s v="Wyoming"/>
    <s v="USA"/>
    <x v="3"/>
    <x v="50"/>
    <x v="2"/>
    <s v="Skincare"/>
    <x v="50"/>
    <n v="254.04"/>
    <n v="159"/>
    <s v="Shelton PLC"/>
    <s v="North"/>
    <s v="East Jenniferstad"/>
    <s v="Flagship"/>
  </r>
  <r>
    <s v="SALE1586"/>
    <x v="646"/>
    <x v="250"/>
    <s v="PROD19"/>
    <s v="STORE6"/>
    <n v="2"/>
    <n v="764.25"/>
    <n v="0.23"/>
    <s v="PayPal"/>
    <n v="1176.9449999999999"/>
    <n v="1176.9449999999999"/>
    <s v="Leslie Johnson"/>
    <x v="45"/>
    <x v="0"/>
    <x v="248"/>
    <s v="Utah"/>
    <s v="USA"/>
    <x v="4"/>
    <x v="46"/>
    <x v="0"/>
    <s v="Equipment"/>
    <x v="46"/>
    <n v="21.34"/>
    <n v="65"/>
    <s v="Benson-Elliott"/>
    <s v="East"/>
    <s v="Port Josephberg"/>
    <s v="Online"/>
  </r>
  <r>
    <s v="SALE1587"/>
    <x v="217"/>
    <x v="248"/>
    <s v="PROD83"/>
    <s v="STORE5"/>
    <n v="3"/>
    <n v="107.8"/>
    <n v="0.28999999999999998"/>
    <s v="PayPal"/>
    <n v="229.614"/>
    <n v="229.61399999999998"/>
    <s v="Alejandro Doyle"/>
    <x v="37"/>
    <x v="0"/>
    <x v="246"/>
    <s v="New Mexico"/>
    <s v="USA"/>
    <x v="1"/>
    <x v="50"/>
    <x v="2"/>
    <s v="Skincare"/>
    <x v="50"/>
    <n v="254.04"/>
    <n v="159"/>
    <s v="Gray Ltd"/>
    <s v="North"/>
    <s v="New Michaelchester"/>
    <s v="Outlet"/>
  </r>
  <r>
    <s v="SALE1588"/>
    <x v="234"/>
    <x v="347"/>
    <s v="PROD22"/>
    <s v="STORE8"/>
    <n v="4"/>
    <n v="565.37"/>
    <n v="7.0000000000000007E-2"/>
    <s v="PayPal"/>
    <n v="2103.1763999999998"/>
    <n v="2103.1763999999998"/>
    <s v="Rhonda Young"/>
    <x v="2"/>
    <x v="1"/>
    <x v="341"/>
    <s v="Alaska"/>
    <s v="USA"/>
    <x v="1"/>
    <x v="62"/>
    <x v="0"/>
    <s v="Equipment"/>
    <x v="62"/>
    <n v="484.62"/>
    <n v="432"/>
    <s v="Bean, Jones and Park"/>
    <s v="West"/>
    <s v="Thompsonborough"/>
    <s v="Online"/>
  </r>
  <r>
    <s v="SALE1589"/>
    <x v="163"/>
    <x v="247"/>
    <s v="PROD36"/>
    <s v="STORE4"/>
    <n v="3"/>
    <n v="811.45"/>
    <n v="0.26"/>
    <s v="Credit Card"/>
    <n v="1801.4190000000001"/>
    <n v="1801.4190000000003"/>
    <s v="Christopher Olson"/>
    <x v="24"/>
    <x v="1"/>
    <x v="245"/>
    <s v="Maryland"/>
    <s v="USA"/>
    <x v="1"/>
    <x v="14"/>
    <x v="4"/>
    <s v="Tops"/>
    <x v="14"/>
    <n v="223.43"/>
    <n v="154"/>
    <s v="Alexander Group"/>
    <s v="South"/>
    <s v="Port Sharon"/>
    <s v="Online"/>
  </r>
  <r>
    <s v="SALE1590"/>
    <x v="513"/>
    <x v="362"/>
    <s v="PROD33"/>
    <s v="STORE19"/>
    <n v="4"/>
    <n v="62.25"/>
    <n v="0.11"/>
    <s v="PayPal"/>
    <n v="221.61"/>
    <n v="221.61"/>
    <s v="Jackie Thompson"/>
    <x v="36"/>
    <x v="1"/>
    <x v="355"/>
    <s v="New Jersey"/>
    <s v="USA"/>
    <x v="3"/>
    <x v="9"/>
    <x v="3"/>
    <s v="Decor"/>
    <x v="9"/>
    <n v="179.77"/>
    <n v="305"/>
    <s v="Mann-Austin"/>
    <s v="East"/>
    <s v="Vasquezborough"/>
    <s v="Online"/>
  </r>
  <r>
    <s v="SALE1591"/>
    <x v="185"/>
    <x v="480"/>
    <s v="PROD95"/>
    <s v="STORE10"/>
    <n v="1"/>
    <n v="749.78"/>
    <n v="0.03"/>
    <s v="Credit Card"/>
    <n v="727.28660000000002"/>
    <n v="727.28660000000002"/>
    <s v="Diana Taylor"/>
    <x v="30"/>
    <x v="1"/>
    <x v="465"/>
    <s v="California"/>
    <s v="USA"/>
    <x v="3"/>
    <x v="98"/>
    <x v="0"/>
    <s v="Accessories"/>
    <x v="98"/>
    <n v="60.65"/>
    <n v="75"/>
    <s v="Hill, Wagner and Ballard"/>
    <s v="East"/>
    <s v="East Davidville"/>
    <s v="Online"/>
  </r>
  <r>
    <s v="SALE1592"/>
    <x v="647"/>
    <x v="401"/>
    <s v="PROD59"/>
    <s v="STORE5"/>
    <n v="3"/>
    <n v="630.28"/>
    <n v="7.0000000000000007E-2"/>
    <s v="COD"/>
    <n v="1758.4811999999999"/>
    <n v="1758.4811999999999"/>
    <s v="Charles Miller"/>
    <x v="33"/>
    <x v="0"/>
    <x v="391"/>
    <s v="Iowa"/>
    <s v="USA"/>
    <x v="2"/>
    <x v="4"/>
    <x v="2"/>
    <s v="Haircare"/>
    <x v="4"/>
    <n v="17.309999999999999"/>
    <n v="399"/>
    <s v="Gray Ltd"/>
    <s v="North"/>
    <s v="New Michaelchester"/>
    <s v="Outlet"/>
  </r>
  <r>
    <s v="SALE1593"/>
    <x v="648"/>
    <x v="80"/>
    <s v="PROD30"/>
    <s v="STORE16"/>
    <n v="1"/>
    <n v="101.84"/>
    <n v="0.17"/>
    <s v="Credit Card"/>
    <n v="84.527199999999993"/>
    <n v="84.527199999999993"/>
    <s v="Carlos Skinner"/>
    <x v="28"/>
    <x v="0"/>
    <x v="80"/>
    <s v="Alabama"/>
    <s v="USA"/>
    <x v="3"/>
    <x v="37"/>
    <x v="3"/>
    <s v="Kitchen"/>
    <x v="37"/>
    <n v="19.52"/>
    <n v="57"/>
    <s v="Frederick-Wright"/>
    <s v="West"/>
    <s v="New Jimmymouth"/>
    <s v="Flagship"/>
  </r>
  <r>
    <s v="SALE1594"/>
    <x v="386"/>
    <x v="366"/>
    <s v="PROD24"/>
    <s v="STORE18"/>
    <n v="4"/>
    <n v="641.45000000000005"/>
    <n v="0.16"/>
    <s v="COD"/>
    <n v="2155.2719999999999"/>
    <n v="2155.2719999999999"/>
    <s v="Wayne Mcpherson"/>
    <x v="44"/>
    <x v="1"/>
    <x v="358"/>
    <s v="Minnesota"/>
    <s v="USA"/>
    <x v="3"/>
    <x v="10"/>
    <x v="0"/>
    <s v="Outdoor"/>
    <x v="10"/>
    <n v="166.06"/>
    <n v="340"/>
    <s v="Guerrero-Schmitt"/>
    <s v="East"/>
    <s v="East Stevechester"/>
    <s v="Flagship"/>
  </r>
  <r>
    <s v="SALE1595"/>
    <x v="68"/>
    <x v="198"/>
    <s v="PROD43"/>
    <s v="STORE1"/>
    <n v="1"/>
    <n v="135.87"/>
    <n v="0.23"/>
    <s v="PayPal"/>
    <n v="104.6199"/>
    <n v="104.6199"/>
    <s v="Debra Mccullough"/>
    <x v="22"/>
    <x v="0"/>
    <x v="197"/>
    <s v="Montana"/>
    <s v="USA"/>
    <x v="1"/>
    <x v="19"/>
    <x v="1"/>
    <s v="Computer"/>
    <x v="19"/>
    <n v="253.33"/>
    <n v="266"/>
    <s v="Martinez, Adkins and Johnson"/>
    <s v="North"/>
    <s v="Danielmouth"/>
    <s v="Flagship"/>
  </r>
  <r>
    <s v="SALE1596"/>
    <x v="431"/>
    <x v="50"/>
    <s v="PROD21"/>
    <s v="STORE6"/>
    <n v="1"/>
    <n v="388.35"/>
    <n v="0.01"/>
    <s v="PayPal"/>
    <n v="384.4665"/>
    <n v="384.4665"/>
    <s v="Amy Fowler"/>
    <x v="17"/>
    <x v="1"/>
    <x v="50"/>
    <s v="New York"/>
    <s v="USA"/>
    <x v="1"/>
    <x v="39"/>
    <x v="3"/>
    <s v="Storage"/>
    <x v="39"/>
    <n v="123.46"/>
    <n v="76"/>
    <s v="Benson-Elliott"/>
    <s v="East"/>
    <s v="Port Josephberg"/>
    <s v="Online"/>
  </r>
  <r>
    <s v="SALE1597"/>
    <x v="581"/>
    <x v="371"/>
    <s v="PROD38"/>
    <s v="STORE9"/>
    <n v="2"/>
    <n v="999.08"/>
    <n v="0.3"/>
    <s v="PayPal"/>
    <n v="1398.712"/>
    <n v="1398.712"/>
    <s v="Eric Lee"/>
    <x v="15"/>
    <x v="1"/>
    <x v="362"/>
    <s v="Vermont"/>
    <s v="USA"/>
    <x v="3"/>
    <x v="48"/>
    <x v="0"/>
    <s v="Outdoor"/>
    <x v="48"/>
    <n v="135.61000000000001"/>
    <n v="394"/>
    <s v="Moore, Padilla and Butler"/>
    <s v="South"/>
    <s v="East Johnstad"/>
    <s v="Flagship"/>
  </r>
  <r>
    <s v="SALE1598"/>
    <x v="649"/>
    <x v="166"/>
    <s v="PROD38"/>
    <s v="STORE17"/>
    <n v="3"/>
    <n v="453.19"/>
    <n v="0.08"/>
    <s v="COD"/>
    <n v="1250.8044"/>
    <n v="1250.8044"/>
    <s v="Christopher Garcia Dds"/>
    <x v="5"/>
    <x v="0"/>
    <x v="165"/>
    <s v="Missouri"/>
    <s v="USA"/>
    <x v="0"/>
    <x v="48"/>
    <x v="0"/>
    <s v="Outdoor"/>
    <x v="48"/>
    <n v="135.61000000000001"/>
    <n v="394"/>
    <s v="Holloway Ltd"/>
    <s v="North"/>
    <s v="Bensonhaven"/>
    <s v="Flagship"/>
  </r>
  <r>
    <s v="SALE1599"/>
    <x v="528"/>
    <x v="328"/>
    <s v="PROD80"/>
    <s v="STORE10"/>
    <n v="2"/>
    <n v="61.31"/>
    <n v="0.15"/>
    <s v="COD"/>
    <n v="104.227"/>
    <n v="104.227"/>
    <s v="Jon Ortiz"/>
    <x v="4"/>
    <x v="1"/>
    <x v="322"/>
    <s v="Delaware"/>
    <s v="USA"/>
    <x v="3"/>
    <x v="61"/>
    <x v="3"/>
    <s v="Kitchen"/>
    <x v="61"/>
    <n v="143.43"/>
    <n v="58"/>
    <s v="Hill, Wagner and Ballard"/>
    <s v="East"/>
    <s v="East Davidville"/>
    <s v="Online"/>
  </r>
  <r>
    <s v="SALE1600"/>
    <x v="389"/>
    <x v="395"/>
    <s v="PROD81"/>
    <s v="STORE10"/>
    <n v="2"/>
    <n v="870.13"/>
    <n v="0.23"/>
    <s v="Credit Card"/>
    <n v="1340.0001999999999"/>
    <n v="1340.0001999999999"/>
    <s v="Michelle Cunningham"/>
    <x v="23"/>
    <x v="1"/>
    <x v="386"/>
    <s v="Connecticut"/>
    <s v="USA"/>
    <x v="3"/>
    <x v="82"/>
    <x v="0"/>
    <s v="Equipment"/>
    <x v="82"/>
    <n v="285.54000000000002"/>
    <n v="358"/>
    <s v="Hill, Wagner and Ballard"/>
    <s v="East"/>
    <s v="East Davidville"/>
    <s v="Online"/>
  </r>
  <r>
    <s v="SALE1601"/>
    <x v="629"/>
    <x v="101"/>
    <s v="PROD15"/>
    <s v="STORE19"/>
    <n v="1"/>
    <n v="336.51"/>
    <n v="0.11"/>
    <s v="PayPal"/>
    <n v="299.4939"/>
    <n v="299.4939"/>
    <s v="Amber Mcclain"/>
    <x v="3"/>
    <x v="0"/>
    <x v="101"/>
    <s v="Florida"/>
    <s v="USA"/>
    <x v="2"/>
    <x v="5"/>
    <x v="1"/>
    <s v="Appliances"/>
    <x v="5"/>
    <n v="465.34"/>
    <n v="301"/>
    <s v="Mann-Austin"/>
    <s v="East"/>
    <s v="Vasquezborough"/>
    <s v="Online"/>
  </r>
  <r>
    <s v="SALE1602"/>
    <x v="154"/>
    <x v="282"/>
    <s v="PROD67"/>
    <s v="STORE0"/>
    <n v="1"/>
    <n v="305.70999999999998"/>
    <n v="0.26"/>
    <s v="COD"/>
    <n v="226.22540000000001"/>
    <n v="226.22539999999998"/>
    <s v="Erin Ward"/>
    <x v="8"/>
    <x v="0"/>
    <x v="279"/>
    <s v="New York"/>
    <s v="USA"/>
    <x v="3"/>
    <x v="22"/>
    <x v="1"/>
    <s v="Accessories"/>
    <x v="22"/>
    <n v="349.17"/>
    <n v="476"/>
    <s v="Rivera-Warner"/>
    <s v="East"/>
    <s v="Washingtonfurt"/>
    <s v="Flagship"/>
  </r>
  <r>
    <s v="SALE1603"/>
    <x v="183"/>
    <x v="418"/>
    <s v="PROD10"/>
    <s v="STORE18"/>
    <n v="2"/>
    <n v="635.39"/>
    <n v="0.28999999999999998"/>
    <s v="COD"/>
    <n v="902.25379999999996"/>
    <n v="902.25379999999996"/>
    <s v="Joel Robinson"/>
    <x v="17"/>
    <x v="0"/>
    <x v="407"/>
    <s v="Hawaii"/>
    <s v="USA"/>
    <x v="1"/>
    <x v="31"/>
    <x v="3"/>
    <s v="Kitchen"/>
    <x v="31"/>
    <n v="298.86"/>
    <n v="308"/>
    <s v="Guerrero-Schmitt"/>
    <s v="East"/>
    <s v="East Stevechester"/>
    <s v="Flagship"/>
  </r>
  <r>
    <s v="SALE1604"/>
    <x v="600"/>
    <x v="5"/>
    <s v="PROD92"/>
    <s v="STORE19"/>
    <n v="2"/>
    <n v="253.87"/>
    <n v="0.23"/>
    <s v="COD"/>
    <n v="390.95979999999997"/>
    <n v="390.95979999999997"/>
    <s v="Anthony Phillips"/>
    <x v="5"/>
    <x v="1"/>
    <x v="5"/>
    <s v="Rhode Island"/>
    <s v="USA"/>
    <x v="1"/>
    <x v="80"/>
    <x v="3"/>
    <s v="Appliances"/>
    <x v="80"/>
    <n v="447.43"/>
    <n v="191"/>
    <s v="Mann-Austin"/>
    <s v="East"/>
    <s v="Vasquezborough"/>
    <s v="Online"/>
  </r>
  <r>
    <s v="SALE1605"/>
    <x v="469"/>
    <x v="213"/>
    <s v="PROD76"/>
    <s v="STORE17"/>
    <n v="3"/>
    <n v="915.81"/>
    <n v="0.17"/>
    <s v="COD"/>
    <n v="2280.3669"/>
    <n v="2280.3669"/>
    <s v="Jessica Castro"/>
    <x v="39"/>
    <x v="0"/>
    <x v="212"/>
    <s v="Massachusetts"/>
    <s v="USA"/>
    <x v="3"/>
    <x v="3"/>
    <x v="1"/>
    <s v="Computer"/>
    <x v="3"/>
    <n v="392.89"/>
    <n v="320"/>
    <s v="Holloway Ltd"/>
    <s v="North"/>
    <s v="Bensonhaven"/>
    <s v="Flagship"/>
  </r>
  <r>
    <s v="SALE1606"/>
    <x v="156"/>
    <x v="204"/>
    <s v="PROD42"/>
    <s v="STORE8"/>
    <n v="3"/>
    <n v="779.5"/>
    <n v="0.02"/>
    <s v="Credit Card"/>
    <n v="2291.73"/>
    <n v="2291.73"/>
    <s v="Joan Johnson"/>
    <x v="21"/>
    <x v="1"/>
    <x v="203"/>
    <s v="Maine"/>
    <s v="USA"/>
    <x v="1"/>
    <x v="63"/>
    <x v="1"/>
    <s v="Accessories"/>
    <x v="63"/>
    <n v="450.71"/>
    <n v="389"/>
    <s v="Bean, Jones and Park"/>
    <s v="West"/>
    <s v="Thompsonborough"/>
    <s v="Online"/>
  </r>
  <r>
    <s v="SALE1607"/>
    <x v="462"/>
    <x v="262"/>
    <s v="PROD61"/>
    <s v="STORE16"/>
    <n v="2"/>
    <n v="780.57"/>
    <n v="0.26"/>
    <s v="Credit Card"/>
    <n v="1155.2436"/>
    <n v="1155.2436"/>
    <s v="James Foster"/>
    <x v="29"/>
    <x v="0"/>
    <x v="260"/>
    <s v="Utah"/>
    <s v="USA"/>
    <x v="0"/>
    <x v="86"/>
    <x v="0"/>
    <s v="Equipment"/>
    <x v="86"/>
    <n v="103.45"/>
    <n v="465"/>
    <s v="Frederick-Wright"/>
    <s v="West"/>
    <s v="New Jimmymouth"/>
    <s v="Flagship"/>
  </r>
  <r>
    <s v="SALE1608"/>
    <x v="155"/>
    <x v="280"/>
    <s v="PROD95"/>
    <s v="STORE19"/>
    <n v="1"/>
    <n v="511.35"/>
    <n v="0"/>
    <s v="Credit Card"/>
    <n v="511.35"/>
    <n v="511.35"/>
    <s v="Kristine Higgins"/>
    <x v="24"/>
    <x v="1"/>
    <x v="277"/>
    <s v="South Carolina"/>
    <s v="USA"/>
    <x v="2"/>
    <x v="98"/>
    <x v="0"/>
    <s v="Accessories"/>
    <x v="98"/>
    <n v="60.65"/>
    <n v="75"/>
    <s v="Mann-Austin"/>
    <s v="East"/>
    <s v="Vasquezborough"/>
    <s v="Online"/>
  </r>
  <r>
    <s v="SALE1609"/>
    <x v="225"/>
    <x v="6"/>
    <s v="PROD97"/>
    <s v="STORE3"/>
    <n v="4"/>
    <n v="44.07"/>
    <n v="0.28999999999999998"/>
    <s v="COD"/>
    <n v="125.1588"/>
    <n v="125.15880000000001"/>
    <s v="John Scott"/>
    <x v="6"/>
    <x v="1"/>
    <x v="6"/>
    <s v="Pennsylvania"/>
    <s v="USA"/>
    <x v="3"/>
    <x v="0"/>
    <x v="0"/>
    <s v="Team Sports"/>
    <x v="0"/>
    <n v="245.98"/>
    <n v="471"/>
    <s v="Johnson-Wright"/>
    <s v="North"/>
    <s v="Hoodberg"/>
    <s v="Outlet"/>
  </r>
  <r>
    <s v="SALE1610"/>
    <x v="475"/>
    <x v="303"/>
    <s v="PROD69"/>
    <s v="STORE11"/>
    <n v="2"/>
    <n v="895.92"/>
    <n v="0.15"/>
    <s v="Credit Card"/>
    <n v="1523.0640000000001"/>
    <n v="1523.0639999999999"/>
    <s v="Andrea Jacobs"/>
    <x v="9"/>
    <x v="1"/>
    <x v="76"/>
    <s v="Minnesota"/>
    <s v="USA"/>
    <x v="1"/>
    <x v="20"/>
    <x v="4"/>
    <s v="Bottoms"/>
    <x v="20"/>
    <n v="218.22"/>
    <n v="224"/>
    <s v="Aguirre-Keller"/>
    <s v="South"/>
    <s v="Lake Michael"/>
    <s v="Online"/>
  </r>
  <r>
    <s v="SALE1611"/>
    <x v="500"/>
    <x v="428"/>
    <s v="PROD53"/>
    <s v="STORE2"/>
    <n v="4"/>
    <n v="456.32"/>
    <n v="0.22"/>
    <s v="COD"/>
    <n v="1423.7184"/>
    <n v="1423.7184"/>
    <s v="Roberta Green"/>
    <x v="41"/>
    <x v="0"/>
    <x v="417"/>
    <s v="Washington"/>
    <s v="USA"/>
    <x v="1"/>
    <x v="27"/>
    <x v="4"/>
    <s v="Bottoms"/>
    <x v="27"/>
    <n v="386.56"/>
    <n v="125"/>
    <s v="Black-Horn"/>
    <s v="South"/>
    <s v="North Nancyview"/>
    <s v="Outlet"/>
  </r>
  <r>
    <s v="SALE1612"/>
    <x v="117"/>
    <x v="47"/>
    <s v="PROD34"/>
    <s v="STORE0"/>
    <n v="1"/>
    <n v="905.5"/>
    <n v="0.28999999999999998"/>
    <s v="COD"/>
    <n v="642.90499999999997"/>
    <n v="642.90499999999997"/>
    <s v="Dr. Tamara White Md"/>
    <x v="8"/>
    <x v="0"/>
    <x v="47"/>
    <s v="North Carolina"/>
    <s v="USA"/>
    <x v="3"/>
    <x v="13"/>
    <x v="1"/>
    <s v="Computer"/>
    <x v="13"/>
    <n v="419.28"/>
    <n v="86"/>
    <s v="Rivera-Warner"/>
    <s v="East"/>
    <s v="Washingtonfurt"/>
    <s v="Flagship"/>
  </r>
  <r>
    <s v="SALE1613"/>
    <x v="91"/>
    <x v="329"/>
    <s v="PROD16"/>
    <s v="STORE13"/>
    <n v="3"/>
    <n v="63.19"/>
    <n v="0.08"/>
    <s v="Credit Card"/>
    <n v="174.40440000000001"/>
    <n v="174.40439999999998"/>
    <s v="Tiffany Herrera"/>
    <x v="38"/>
    <x v="0"/>
    <x v="323"/>
    <s v="Virginia"/>
    <s v="USA"/>
    <x v="1"/>
    <x v="30"/>
    <x v="2"/>
    <s v="Grooming"/>
    <x v="30"/>
    <n v="337.42"/>
    <n v="256"/>
    <s v="Gardner, Humphrey and Contreras"/>
    <s v="East"/>
    <s v="Johnsonville"/>
    <s v="Flagship"/>
  </r>
  <r>
    <s v="SALE1614"/>
    <x v="312"/>
    <x v="274"/>
    <s v="PROD70"/>
    <s v="STORE7"/>
    <n v="3"/>
    <n v="687.66"/>
    <n v="0.06"/>
    <s v="PayPal"/>
    <n v="1939.2012"/>
    <n v="1939.2012"/>
    <s v="Matthew Hunter Jr."/>
    <x v="35"/>
    <x v="1"/>
    <x v="271"/>
    <s v="Illinois"/>
    <s v="USA"/>
    <x v="0"/>
    <x v="7"/>
    <x v="3"/>
    <s v="Storage"/>
    <x v="7"/>
    <n v="138.05000000000001"/>
    <n v="89"/>
    <s v="Martinez-Mullins"/>
    <s v="South"/>
    <s v="Williamsfurt"/>
    <s v="Online"/>
  </r>
  <r>
    <s v="SALE1615"/>
    <x v="177"/>
    <x v="209"/>
    <s v="PROD43"/>
    <s v="STORE9"/>
    <n v="4"/>
    <n v="639.05999999999995"/>
    <n v="0.12"/>
    <s v="PayPal"/>
    <n v="2249.4911999999999"/>
    <n v="2249.4911999999999"/>
    <s v="Jordan Wells"/>
    <x v="34"/>
    <x v="1"/>
    <x v="208"/>
    <s v="New Jersey"/>
    <s v="USA"/>
    <x v="0"/>
    <x v="19"/>
    <x v="1"/>
    <s v="Computer"/>
    <x v="19"/>
    <n v="253.33"/>
    <n v="266"/>
    <s v="Moore, Padilla and Butler"/>
    <s v="South"/>
    <s v="East Johnstad"/>
    <s v="Flagship"/>
  </r>
  <r>
    <s v="SALE1616"/>
    <x v="441"/>
    <x v="101"/>
    <s v="PROD71"/>
    <s v="STORE7"/>
    <n v="1"/>
    <n v="475.15"/>
    <n v="0.04"/>
    <s v="COD"/>
    <n v="456.14400000000001"/>
    <n v="456.14400000000001"/>
    <s v="Amber Mcclain"/>
    <x v="3"/>
    <x v="0"/>
    <x v="101"/>
    <s v="Florida"/>
    <s v="USA"/>
    <x v="2"/>
    <x v="51"/>
    <x v="2"/>
    <s v="Haircare"/>
    <x v="51"/>
    <n v="214.32"/>
    <n v="383"/>
    <s v="Martinez-Mullins"/>
    <s v="South"/>
    <s v="Williamsfurt"/>
    <s v="Online"/>
  </r>
  <r>
    <s v="SALE1617"/>
    <x v="415"/>
    <x v="410"/>
    <s v="PROD44"/>
    <s v="STORE6"/>
    <n v="1"/>
    <n v="62.38"/>
    <n v="0.08"/>
    <s v="COD"/>
    <n v="57.389600000000002"/>
    <n v="57.389600000000002"/>
    <s v="Christopher Stewart"/>
    <x v="10"/>
    <x v="0"/>
    <x v="399"/>
    <s v="New York"/>
    <s v="USA"/>
    <x v="3"/>
    <x v="38"/>
    <x v="0"/>
    <s v="Fitness"/>
    <x v="38"/>
    <n v="167.12"/>
    <n v="316"/>
    <s v="Benson-Elliott"/>
    <s v="East"/>
    <s v="Port Josephberg"/>
    <s v="Online"/>
  </r>
  <r>
    <s v="SALE1618"/>
    <x v="634"/>
    <x v="368"/>
    <s v="PROD15"/>
    <s v="STORE7"/>
    <n v="1"/>
    <n v="977.02"/>
    <n v="0.2"/>
    <s v="COD"/>
    <n v="781.61599999999999"/>
    <n v="781.61599999999999"/>
    <s v="Ryan Torres"/>
    <x v="14"/>
    <x v="0"/>
    <x v="359"/>
    <s v="Connecticut"/>
    <s v="USA"/>
    <x v="2"/>
    <x v="5"/>
    <x v="1"/>
    <s v="Appliances"/>
    <x v="5"/>
    <n v="465.34"/>
    <n v="301"/>
    <s v="Martinez-Mullins"/>
    <s v="South"/>
    <s v="Williamsfurt"/>
    <s v="Online"/>
  </r>
  <r>
    <s v="SALE1619"/>
    <x v="460"/>
    <x v="481"/>
    <s v="PROD83"/>
    <s v="STORE4"/>
    <n v="2"/>
    <n v="898.81"/>
    <n v="0.25"/>
    <s v="Credit Card"/>
    <n v="1348.2149999999999"/>
    <n v="1348.2149999999999"/>
    <s v="John Mayer"/>
    <x v="3"/>
    <x v="0"/>
    <x v="466"/>
    <s v="Colorado"/>
    <s v="USA"/>
    <x v="3"/>
    <x v="50"/>
    <x v="2"/>
    <s v="Skincare"/>
    <x v="50"/>
    <n v="254.04"/>
    <n v="159"/>
    <s v="Alexander Group"/>
    <s v="South"/>
    <s v="Port Sharon"/>
    <s v="Online"/>
  </r>
  <r>
    <s v="SALE1620"/>
    <x v="406"/>
    <x v="378"/>
    <s v="PROD57"/>
    <s v="STORE3"/>
    <n v="2"/>
    <n v="422.13"/>
    <n v="0.28000000000000003"/>
    <s v="Credit Card"/>
    <n v="607.86720000000003"/>
    <n v="607.86719999999991"/>
    <s v="Jeffrey Mccarthy"/>
    <x v="18"/>
    <x v="1"/>
    <x v="369"/>
    <s v="Nebraska"/>
    <s v="USA"/>
    <x v="3"/>
    <x v="71"/>
    <x v="0"/>
    <s v="Fitness"/>
    <x v="71"/>
    <n v="30.62"/>
    <n v="138"/>
    <s v="Johnson-Wright"/>
    <s v="North"/>
    <s v="Hoodberg"/>
    <s v="Outlet"/>
  </r>
  <r>
    <s v="SALE1621"/>
    <x v="414"/>
    <x v="274"/>
    <s v="PROD34"/>
    <s v="STORE11"/>
    <n v="1"/>
    <n v="324.56"/>
    <n v="0.03"/>
    <s v="COD"/>
    <n v="314.82319999999999"/>
    <n v="314.82319999999999"/>
    <s v="Matthew Hunter Jr."/>
    <x v="35"/>
    <x v="1"/>
    <x v="271"/>
    <s v="Illinois"/>
    <s v="USA"/>
    <x v="0"/>
    <x v="13"/>
    <x v="1"/>
    <s v="Computer"/>
    <x v="13"/>
    <n v="419.28"/>
    <n v="86"/>
    <s v="Aguirre-Keller"/>
    <s v="South"/>
    <s v="Lake Michael"/>
    <s v="Online"/>
  </r>
  <r>
    <s v="SALE1622"/>
    <x v="429"/>
    <x v="228"/>
    <s v="PROD55"/>
    <s v="STORE16"/>
    <n v="4"/>
    <n v="570.38"/>
    <n v="0.26"/>
    <s v="PayPal"/>
    <n v="1688.3248000000001"/>
    <n v="1688.3247999999999"/>
    <s v="Gregory Curtis"/>
    <x v="9"/>
    <x v="0"/>
    <x v="227"/>
    <s v="Vermont"/>
    <s v="USA"/>
    <x v="3"/>
    <x v="76"/>
    <x v="3"/>
    <s v="Decor"/>
    <x v="76"/>
    <n v="81.75"/>
    <n v="273"/>
    <s v="Frederick-Wright"/>
    <s v="West"/>
    <s v="New Jimmymouth"/>
    <s v="Flagship"/>
  </r>
  <r>
    <s v="SALE1623"/>
    <x v="94"/>
    <x v="134"/>
    <s v="PROD34"/>
    <s v="STORE15"/>
    <n v="2"/>
    <n v="223.73"/>
    <n v="0.11"/>
    <s v="PayPal"/>
    <n v="398.23939999999999"/>
    <n v="398.23939999999999"/>
    <s v="Alejandro Evans"/>
    <x v="16"/>
    <x v="1"/>
    <x v="133"/>
    <s v="Connecticut"/>
    <s v="USA"/>
    <x v="3"/>
    <x v="13"/>
    <x v="1"/>
    <s v="Computer"/>
    <x v="13"/>
    <n v="419.28"/>
    <n v="86"/>
    <s v="Shelton PLC"/>
    <s v="North"/>
    <s v="East Jenniferstad"/>
    <s v="Flagship"/>
  </r>
  <r>
    <s v="SALE1624"/>
    <x v="233"/>
    <x v="378"/>
    <s v="PROD86"/>
    <s v="STORE16"/>
    <n v="4"/>
    <n v="164.93"/>
    <n v="0.11"/>
    <s v="Credit Card"/>
    <n v="587.1508"/>
    <n v="587.1508"/>
    <s v="Jeffrey Mccarthy"/>
    <x v="18"/>
    <x v="1"/>
    <x v="369"/>
    <s v="Nebraska"/>
    <s v="USA"/>
    <x v="3"/>
    <x v="56"/>
    <x v="3"/>
    <s v="Kitchen"/>
    <x v="56"/>
    <n v="176.07"/>
    <n v="82"/>
    <s v="Frederick-Wright"/>
    <s v="West"/>
    <s v="New Jimmymouth"/>
    <s v="Flagship"/>
  </r>
  <r>
    <s v="SALE1625"/>
    <x v="368"/>
    <x v="434"/>
    <s v="PROD15"/>
    <s v="STORE7"/>
    <n v="3"/>
    <n v="326.66000000000003"/>
    <n v="0.28000000000000003"/>
    <s v="COD"/>
    <n v="705.5856"/>
    <n v="705.5856"/>
    <s v="Lauren George"/>
    <x v="7"/>
    <x v="1"/>
    <x v="423"/>
    <s v="New York"/>
    <s v="USA"/>
    <x v="0"/>
    <x v="5"/>
    <x v="1"/>
    <s v="Appliances"/>
    <x v="5"/>
    <n v="465.34"/>
    <n v="301"/>
    <s v="Martinez-Mullins"/>
    <s v="South"/>
    <s v="Williamsfurt"/>
    <s v="Online"/>
  </r>
  <r>
    <s v="SALE1626"/>
    <x v="408"/>
    <x v="91"/>
    <s v="PROD1"/>
    <s v="STORE15"/>
    <n v="2"/>
    <n v="462.93"/>
    <n v="0.17"/>
    <s v="PayPal"/>
    <n v="768.46379999999999"/>
    <n v="768.46379999999999"/>
    <s v="Melissa Hamilton"/>
    <x v="25"/>
    <x v="1"/>
    <x v="91"/>
    <s v="Oklahoma"/>
    <s v="USA"/>
    <x v="2"/>
    <x v="55"/>
    <x v="4"/>
    <s v="Tops"/>
    <x v="55"/>
    <n v="342.56"/>
    <n v="181"/>
    <s v="Shelton PLC"/>
    <s v="North"/>
    <s v="East Jenniferstad"/>
    <s v="Flagship"/>
  </r>
  <r>
    <s v="SALE1627"/>
    <x v="77"/>
    <x v="347"/>
    <s v="PROD0"/>
    <s v="STORE16"/>
    <n v="3"/>
    <n v="60.26"/>
    <n v="0.04"/>
    <s v="Credit Card"/>
    <n v="173.5488"/>
    <n v="173.5488"/>
    <s v="Rhonda Young"/>
    <x v="2"/>
    <x v="1"/>
    <x v="341"/>
    <s v="Alaska"/>
    <s v="USA"/>
    <x v="1"/>
    <x v="90"/>
    <x v="1"/>
    <s v="Computer"/>
    <x v="90"/>
    <n v="112.42"/>
    <n v="416"/>
    <s v="Frederick-Wright"/>
    <s v="West"/>
    <s v="New Jimmymouth"/>
    <s v="Flagship"/>
  </r>
  <r>
    <s v="SALE1628"/>
    <x v="14"/>
    <x v="291"/>
    <s v="PROD34"/>
    <s v="STORE9"/>
    <n v="3"/>
    <n v="109.5"/>
    <n v="0.06"/>
    <s v="COD"/>
    <n v="308.79000000000002"/>
    <n v="308.79000000000002"/>
    <s v="Andrea Perez"/>
    <x v="35"/>
    <x v="1"/>
    <x v="287"/>
    <s v="New Mexico"/>
    <s v="USA"/>
    <x v="0"/>
    <x v="13"/>
    <x v="1"/>
    <s v="Computer"/>
    <x v="13"/>
    <n v="419.28"/>
    <n v="86"/>
    <s v="Moore, Padilla and Butler"/>
    <s v="South"/>
    <s v="East Johnstad"/>
    <s v="Flagship"/>
  </r>
  <r>
    <s v="SALE1629"/>
    <x v="237"/>
    <x v="157"/>
    <s v="PROD70"/>
    <s v="STORE16"/>
    <n v="1"/>
    <n v="505.83"/>
    <n v="0.14000000000000001"/>
    <s v="COD"/>
    <n v="435.0138"/>
    <n v="435.01379999999995"/>
    <s v="Martha Brown"/>
    <x v="42"/>
    <x v="1"/>
    <x v="156"/>
    <s v="California"/>
    <s v="USA"/>
    <x v="0"/>
    <x v="7"/>
    <x v="3"/>
    <s v="Storage"/>
    <x v="7"/>
    <n v="138.05000000000001"/>
    <n v="89"/>
    <s v="Frederick-Wright"/>
    <s v="West"/>
    <s v="New Jimmymouth"/>
    <s v="Flagship"/>
  </r>
  <r>
    <s v="SALE1630"/>
    <x v="650"/>
    <x v="300"/>
    <s v="PROD98"/>
    <s v="STORE10"/>
    <n v="2"/>
    <n v="443.15"/>
    <n v="0.27"/>
    <s v="PayPal"/>
    <n v="646.99900000000002"/>
    <n v="646.99899999999991"/>
    <s v="Joseph Jones"/>
    <x v="10"/>
    <x v="0"/>
    <x v="296"/>
    <s v="Illinois"/>
    <s v="USA"/>
    <x v="3"/>
    <x v="24"/>
    <x v="1"/>
    <s v="Audio"/>
    <x v="24"/>
    <n v="431.67"/>
    <n v="73"/>
    <s v="Hill, Wagner and Ballard"/>
    <s v="East"/>
    <s v="East Davidville"/>
    <s v="Online"/>
  </r>
  <r>
    <s v="SALE1631"/>
    <x v="603"/>
    <x v="388"/>
    <s v="PROD7"/>
    <s v="STORE7"/>
    <n v="2"/>
    <n v="784.26"/>
    <n v="0.23"/>
    <s v="PayPal"/>
    <n v="1207.7603999999999"/>
    <n v="1207.7603999999999"/>
    <s v="Sarah Marsh"/>
    <x v="34"/>
    <x v="1"/>
    <x v="379"/>
    <s v="New York"/>
    <s v="USA"/>
    <x v="0"/>
    <x v="84"/>
    <x v="3"/>
    <s v="Lighting"/>
    <x v="84"/>
    <n v="218.86"/>
    <n v="170"/>
    <s v="Martinez-Mullins"/>
    <s v="South"/>
    <s v="Williamsfurt"/>
    <s v="Online"/>
  </r>
  <r>
    <s v="SALE1632"/>
    <x v="70"/>
    <x v="264"/>
    <s v="PROD39"/>
    <s v="STORE11"/>
    <n v="3"/>
    <n v="590.30999999999995"/>
    <n v="0.17"/>
    <s v="PayPal"/>
    <n v="1469.8719000000001"/>
    <n v="1469.8718999999999"/>
    <s v="Tyler Weber"/>
    <x v="26"/>
    <x v="0"/>
    <x v="262"/>
    <s v="Illinois"/>
    <s v="USA"/>
    <x v="0"/>
    <x v="11"/>
    <x v="1"/>
    <s v="Mobile"/>
    <x v="11"/>
    <n v="326.06"/>
    <n v="301"/>
    <s v="Aguirre-Keller"/>
    <s v="South"/>
    <s v="Lake Michael"/>
    <s v="Online"/>
  </r>
  <r>
    <s v="SALE1633"/>
    <x v="329"/>
    <x v="263"/>
    <s v="PROD69"/>
    <s v="STORE16"/>
    <n v="1"/>
    <n v="696.13"/>
    <n v="0.06"/>
    <s v="COD"/>
    <n v="654.36220000000003"/>
    <n v="654.36220000000003"/>
    <s v="Jacob Hopkins"/>
    <x v="40"/>
    <x v="1"/>
    <x v="261"/>
    <s v="Pennsylvania"/>
    <s v="USA"/>
    <x v="1"/>
    <x v="20"/>
    <x v="4"/>
    <s v="Bottoms"/>
    <x v="20"/>
    <n v="218.22"/>
    <n v="224"/>
    <s v="Frederick-Wright"/>
    <s v="West"/>
    <s v="New Jimmymouth"/>
    <s v="Flagship"/>
  </r>
  <r>
    <s v="SALE1634"/>
    <x v="464"/>
    <x v="253"/>
    <s v="PROD51"/>
    <s v="STORE6"/>
    <n v="4"/>
    <n v="194.39"/>
    <n v="0.25"/>
    <s v="Credit Card"/>
    <n v="583.16999999999996"/>
    <n v="583.16999999999996"/>
    <s v="Christopher Lester"/>
    <x v="41"/>
    <x v="0"/>
    <x v="251"/>
    <s v="Georgia"/>
    <s v="USA"/>
    <x v="2"/>
    <x v="69"/>
    <x v="1"/>
    <s v="Accessories"/>
    <x v="69"/>
    <n v="88.49"/>
    <n v="246"/>
    <s v="Benson-Elliott"/>
    <s v="East"/>
    <s v="Port Josephberg"/>
    <s v="Online"/>
  </r>
  <r>
    <s v="SALE1635"/>
    <x v="651"/>
    <x v="393"/>
    <s v="PROD33"/>
    <s v="STORE1"/>
    <n v="1"/>
    <n v="339.7"/>
    <n v="0.1"/>
    <s v="Credit Card"/>
    <n v="305.73"/>
    <n v="305.73"/>
    <s v="Pamela Mcguire"/>
    <x v="26"/>
    <x v="0"/>
    <x v="384"/>
    <s v="Illinois"/>
    <s v="USA"/>
    <x v="1"/>
    <x v="9"/>
    <x v="3"/>
    <s v="Decor"/>
    <x v="9"/>
    <n v="179.77"/>
    <n v="305"/>
    <s v="Martinez, Adkins and Johnson"/>
    <s v="North"/>
    <s v="Danielmouth"/>
    <s v="Flagship"/>
  </r>
  <r>
    <s v="SALE1636"/>
    <x v="340"/>
    <x v="369"/>
    <s v="PROD68"/>
    <s v="STORE13"/>
    <n v="4"/>
    <n v="463.16"/>
    <n v="0.27"/>
    <s v="PayPal"/>
    <n v="1352.4272000000001"/>
    <n v="1352.4272000000001"/>
    <s v="April Mullins"/>
    <x v="26"/>
    <x v="0"/>
    <x v="360"/>
    <s v="North Carolina"/>
    <s v="USA"/>
    <x v="1"/>
    <x v="88"/>
    <x v="3"/>
    <s v="Furniture"/>
    <x v="88"/>
    <n v="243.7"/>
    <n v="130"/>
    <s v="Gardner, Humphrey and Contreras"/>
    <s v="East"/>
    <s v="Johnsonville"/>
    <s v="Flagship"/>
  </r>
  <r>
    <s v="SALE1637"/>
    <x v="326"/>
    <x v="183"/>
    <s v="PROD5"/>
    <s v="STORE10"/>
    <n v="2"/>
    <n v="824.91"/>
    <n v="0.09"/>
    <s v="Credit Card"/>
    <n v="1501.3362"/>
    <n v="1501.3362"/>
    <s v="Erica Carney"/>
    <x v="17"/>
    <x v="1"/>
    <x v="182"/>
    <s v="North Dakota"/>
    <s v="USA"/>
    <x v="1"/>
    <x v="23"/>
    <x v="4"/>
    <s v="Accessories"/>
    <x v="23"/>
    <n v="261"/>
    <n v="59"/>
    <s v="Hill, Wagner and Ballard"/>
    <s v="East"/>
    <s v="East Davidville"/>
    <s v="Online"/>
  </r>
  <r>
    <s v="SALE1638"/>
    <x v="296"/>
    <x v="45"/>
    <s v="PROD5"/>
    <s v="STORE2"/>
    <n v="4"/>
    <n v="796.89"/>
    <n v="0.17"/>
    <s v="Credit Card"/>
    <n v="2645.6747999999998"/>
    <n v="2645.6747999999998"/>
    <s v="Eric Singh"/>
    <x v="31"/>
    <x v="1"/>
    <x v="45"/>
    <s v="New Mexico"/>
    <s v="USA"/>
    <x v="0"/>
    <x v="23"/>
    <x v="4"/>
    <s v="Accessories"/>
    <x v="23"/>
    <n v="261"/>
    <n v="59"/>
    <s v="Black-Horn"/>
    <s v="South"/>
    <s v="North Nancyview"/>
    <s v="Outlet"/>
  </r>
  <r>
    <s v="SALE1639"/>
    <x v="270"/>
    <x v="195"/>
    <s v="PROD26"/>
    <s v="STORE17"/>
    <n v="3"/>
    <n v="543.92999999999995"/>
    <n v="0.3"/>
    <s v="COD"/>
    <n v="1142.2529999999999"/>
    <n v="1142.2529999999999"/>
    <s v="William Hull"/>
    <x v="30"/>
    <x v="1"/>
    <x v="194"/>
    <s v="Michigan"/>
    <s v="USA"/>
    <x v="1"/>
    <x v="33"/>
    <x v="1"/>
    <s v="Audio"/>
    <x v="33"/>
    <n v="322.41000000000003"/>
    <n v="213"/>
    <s v="Holloway Ltd"/>
    <s v="North"/>
    <s v="Bensonhaven"/>
    <s v="Flagship"/>
  </r>
  <r>
    <s v="SALE1640"/>
    <x v="647"/>
    <x v="348"/>
    <s v="PROD14"/>
    <s v="STORE7"/>
    <n v="2"/>
    <n v="44.65"/>
    <n v="0.03"/>
    <s v="PayPal"/>
    <n v="86.620999999999995"/>
    <n v="86.620999999999995"/>
    <s v="Teresa Stokes"/>
    <x v="7"/>
    <x v="1"/>
    <x v="120"/>
    <s v="Iowa"/>
    <s v="USA"/>
    <x v="1"/>
    <x v="66"/>
    <x v="3"/>
    <s v="Decor"/>
    <x v="66"/>
    <n v="48.01"/>
    <n v="439"/>
    <s v="Martinez-Mullins"/>
    <s v="South"/>
    <s v="Williamsfurt"/>
    <s v="Online"/>
  </r>
  <r>
    <s v="SALE1641"/>
    <x v="177"/>
    <x v="475"/>
    <s v="PROD56"/>
    <s v="STORE0"/>
    <n v="4"/>
    <n v="827.39"/>
    <n v="0.06"/>
    <s v="COD"/>
    <n v="3110.9863999999998"/>
    <n v="3110.9863999999998"/>
    <s v="Veronica Newman"/>
    <x v="36"/>
    <x v="0"/>
    <x v="460"/>
    <s v="Delaware"/>
    <s v="USA"/>
    <x v="1"/>
    <x v="6"/>
    <x v="3"/>
    <s v="Decor"/>
    <x v="6"/>
    <n v="461.47"/>
    <n v="190"/>
    <s v="Rivera-Warner"/>
    <s v="East"/>
    <s v="Washingtonfurt"/>
    <s v="Flagship"/>
  </r>
  <r>
    <s v="SALE1642"/>
    <x v="445"/>
    <x v="482"/>
    <s v="PROD14"/>
    <s v="STORE12"/>
    <n v="2"/>
    <n v="403.2"/>
    <n v="0.21"/>
    <s v="PayPal"/>
    <n v="637.05600000000004"/>
    <n v="637.05600000000004"/>
    <s v="Jennifer Zamora"/>
    <x v="8"/>
    <x v="1"/>
    <x v="467"/>
    <s v="Iowa"/>
    <s v="USA"/>
    <x v="0"/>
    <x v="66"/>
    <x v="3"/>
    <s v="Decor"/>
    <x v="66"/>
    <n v="48.01"/>
    <n v="439"/>
    <s v="Thomas, Bridges and Harris"/>
    <s v="North"/>
    <s v="Sabrinatown"/>
    <s v="Online"/>
  </r>
  <r>
    <s v="SALE1643"/>
    <x v="419"/>
    <x v="223"/>
    <s v="PROD86"/>
    <s v="STORE13"/>
    <n v="4"/>
    <n v="292.31"/>
    <n v="0.27"/>
    <s v="PayPal"/>
    <n v="853.54520000000002"/>
    <n v="853.54520000000002"/>
    <s v="Adam Cruz"/>
    <x v="8"/>
    <x v="1"/>
    <x v="222"/>
    <s v="Georgia"/>
    <s v="USA"/>
    <x v="1"/>
    <x v="56"/>
    <x v="3"/>
    <s v="Kitchen"/>
    <x v="56"/>
    <n v="176.07"/>
    <n v="82"/>
    <s v="Gardner, Humphrey and Contreras"/>
    <s v="East"/>
    <s v="Johnsonville"/>
    <s v="Flagship"/>
  </r>
  <r>
    <s v="SALE1644"/>
    <x v="330"/>
    <x v="36"/>
    <s v="PROD2"/>
    <s v="STORE10"/>
    <n v="1"/>
    <n v="948.33"/>
    <n v="0.11"/>
    <s v="Credit Card"/>
    <n v="844.01369999999997"/>
    <n v="844.01370000000009"/>
    <s v="Darrell Miller"/>
    <x v="30"/>
    <x v="1"/>
    <x v="36"/>
    <s v="Florida"/>
    <s v="USA"/>
    <x v="1"/>
    <x v="95"/>
    <x v="4"/>
    <s v="Outerwear"/>
    <x v="95"/>
    <n v="254.04"/>
    <n v="352"/>
    <s v="Hill, Wagner and Ballard"/>
    <s v="East"/>
    <s v="East Davidville"/>
    <s v="Online"/>
  </r>
  <r>
    <s v="SALE1645"/>
    <x v="26"/>
    <x v="110"/>
    <s v="PROD39"/>
    <s v="STORE5"/>
    <n v="1"/>
    <n v="702.27"/>
    <n v="0.17"/>
    <s v="COD"/>
    <n v="582.88409999999999"/>
    <n v="582.88409999999999"/>
    <s v="Ryan Moore"/>
    <x v="14"/>
    <x v="0"/>
    <x v="109"/>
    <s v="Virginia"/>
    <s v="USA"/>
    <x v="3"/>
    <x v="11"/>
    <x v="1"/>
    <s v="Mobile"/>
    <x v="11"/>
    <n v="326.06"/>
    <n v="301"/>
    <s v="Gray Ltd"/>
    <s v="North"/>
    <s v="New Michaelchester"/>
    <s v="Outlet"/>
  </r>
  <r>
    <s v="SALE1646"/>
    <x v="13"/>
    <x v="95"/>
    <s v="PROD30"/>
    <s v="STORE3"/>
    <n v="2"/>
    <n v="379.28"/>
    <n v="0.26"/>
    <s v="Credit Card"/>
    <n v="561.33439999999996"/>
    <n v="561.33439999999996"/>
    <s v="James Gibbs"/>
    <x v="10"/>
    <x v="0"/>
    <x v="95"/>
    <s v="Alaska"/>
    <s v="USA"/>
    <x v="1"/>
    <x v="37"/>
    <x v="3"/>
    <s v="Kitchen"/>
    <x v="37"/>
    <n v="19.52"/>
    <n v="57"/>
    <s v="Johnson-Wright"/>
    <s v="North"/>
    <s v="Hoodberg"/>
    <s v="Outlet"/>
  </r>
  <r>
    <s v="SALE1647"/>
    <x v="595"/>
    <x v="483"/>
    <s v="PROD47"/>
    <s v="STORE0"/>
    <n v="4"/>
    <n v="92.35"/>
    <n v="0.15"/>
    <s v="Credit Card"/>
    <n v="313.99"/>
    <n v="313.99"/>
    <s v="Miguel Reynolds"/>
    <x v="46"/>
    <x v="1"/>
    <x v="468"/>
    <s v="Ohio"/>
    <s v="USA"/>
    <x v="0"/>
    <x v="44"/>
    <x v="2"/>
    <s v="Makeup"/>
    <x v="44"/>
    <n v="254.04"/>
    <n v="431"/>
    <s v="Rivera-Warner"/>
    <s v="East"/>
    <s v="Washingtonfurt"/>
    <s v="Flagship"/>
  </r>
  <r>
    <s v="SALE1648"/>
    <x v="45"/>
    <x v="209"/>
    <s v="PROD39"/>
    <s v="STORE12"/>
    <n v="4"/>
    <n v="721.54"/>
    <n v="0.21"/>
    <s v="Credit Card"/>
    <n v="2280.0664000000002"/>
    <n v="2280.0663999999997"/>
    <s v="Jordan Wells"/>
    <x v="34"/>
    <x v="1"/>
    <x v="208"/>
    <s v="New Jersey"/>
    <s v="USA"/>
    <x v="0"/>
    <x v="11"/>
    <x v="1"/>
    <s v="Mobile"/>
    <x v="11"/>
    <n v="326.06"/>
    <n v="301"/>
    <s v="Thomas, Bridges and Harris"/>
    <s v="North"/>
    <s v="Sabrinatown"/>
    <s v="Online"/>
  </r>
  <r>
    <s v="SALE1649"/>
    <x v="605"/>
    <x v="286"/>
    <s v="PROD38"/>
    <s v="STORE9"/>
    <n v="1"/>
    <n v="228.69"/>
    <n v="0.14000000000000001"/>
    <s v="Credit Card"/>
    <n v="196.67339999999999"/>
    <n v="196.67339999999999"/>
    <s v="Sharon Brown"/>
    <x v="13"/>
    <x v="1"/>
    <x v="30"/>
    <s v="Michigan"/>
    <s v="USA"/>
    <x v="0"/>
    <x v="48"/>
    <x v="0"/>
    <s v="Outdoor"/>
    <x v="48"/>
    <n v="135.61000000000001"/>
    <n v="394"/>
    <s v="Moore, Padilla and Butler"/>
    <s v="South"/>
    <s v="East Johnstad"/>
    <s v="Flagship"/>
  </r>
  <r>
    <s v="SALE1650"/>
    <x v="308"/>
    <x v="394"/>
    <s v="PROD53"/>
    <s v="STORE10"/>
    <n v="1"/>
    <n v="899.09"/>
    <n v="0.2"/>
    <s v="PayPal"/>
    <n v="719.27200000000005"/>
    <n v="719.27200000000005"/>
    <s v="Carlos Flores"/>
    <x v="42"/>
    <x v="0"/>
    <x v="385"/>
    <s v="Washington"/>
    <s v="USA"/>
    <x v="0"/>
    <x v="27"/>
    <x v="4"/>
    <s v="Bottoms"/>
    <x v="27"/>
    <n v="386.56"/>
    <n v="125"/>
    <s v="Hill, Wagner and Ballard"/>
    <s v="East"/>
    <s v="East Davidville"/>
    <s v="Online"/>
  </r>
  <r>
    <s v="SALE1651"/>
    <x v="411"/>
    <x v="304"/>
    <s v="PROD8"/>
    <s v="STORE8"/>
    <n v="4"/>
    <n v="195.75"/>
    <n v="0.17"/>
    <s v="Credit Card"/>
    <n v="649.89"/>
    <n v="649.89"/>
    <s v="Andrew Mason"/>
    <x v="38"/>
    <x v="1"/>
    <x v="299"/>
    <s v="Iowa"/>
    <s v="USA"/>
    <x v="3"/>
    <x v="67"/>
    <x v="1"/>
    <s v="Audio"/>
    <x v="67"/>
    <n v="439.07"/>
    <n v="142"/>
    <s v="Bean, Jones and Park"/>
    <s v="West"/>
    <s v="Thompsonborough"/>
    <s v="Online"/>
  </r>
  <r>
    <s v="SALE1652"/>
    <x v="486"/>
    <x v="438"/>
    <s v="PROD93"/>
    <s v="STORE15"/>
    <n v="3"/>
    <n v="199.13"/>
    <n v="0.24"/>
    <s v="Credit Card"/>
    <n v="454.01639999999998"/>
    <n v="454.01639999999998"/>
    <s v="Jeanette Nichols"/>
    <x v="4"/>
    <x v="0"/>
    <x v="427"/>
    <s v="North Carolina"/>
    <s v="USA"/>
    <x v="1"/>
    <x v="47"/>
    <x v="1"/>
    <s v="Computer"/>
    <x v="47"/>
    <n v="377.52"/>
    <n v="485"/>
    <s v="Shelton PLC"/>
    <s v="North"/>
    <s v="East Jenniferstad"/>
    <s v="Flagship"/>
  </r>
  <r>
    <s v="SALE1653"/>
    <x v="23"/>
    <x v="318"/>
    <s v="PROD22"/>
    <s v="STORE14"/>
    <n v="2"/>
    <n v="833.62"/>
    <n v="0.18"/>
    <s v="Credit Card"/>
    <n v="1367.1368"/>
    <n v="1367.1368"/>
    <s v="John Lawson"/>
    <x v="7"/>
    <x v="1"/>
    <x v="313"/>
    <s v="North Carolina"/>
    <s v="USA"/>
    <x v="1"/>
    <x v="62"/>
    <x v="0"/>
    <s v="Equipment"/>
    <x v="62"/>
    <n v="484.62"/>
    <n v="432"/>
    <s v="Mcdonald Inc"/>
    <s v="South"/>
    <s v="Christopherland"/>
    <s v="Outlet"/>
  </r>
  <r>
    <s v="SALE1654"/>
    <x v="511"/>
    <x v="213"/>
    <s v="PROD75"/>
    <s v="STORE0"/>
    <n v="1"/>
    <n v="676.26"/>
    <n v="0.14000000000000001"/>
    <s v="Credit Card"/>
    <n v="581.58360000000005"/>
    <n v="581.58359999999993"/>
    <s v="Jessica Castro"/>
    <x v="39"/>
    <x v="0"/>
    <x v="212"/>
    <s v="Massachusetts"/>
    <s v="USA"/>
    <x v="3"/>
    <x v="28"/>
    <x v="4"/>
    <s v="Footwear"/>
    <x v="28"/>
    <n v="158.13999999999999"/>
    <n v="82"/>
    <s v="Rivera-Warner"/>
    <s v="East"/>
    <s v="Washingtonfurt"/>
    <s v="Flagship"/>
  </r>
  <r>
    <s v="SALE1655"/>
    <x v="652"/>
    <x v="326"/>
    <s v="PROD60"/>
    <s v="STORE9"/>
    <n v="2"/>
    <n v="666.49"/>
    <n v="0.06"/>
    <s v="Credit Card"/>
    <n v="1253.0011999999999"/>
    <n v="1253.0011999999999"/>
    <s v="Mike Jennings"/>
    <x v="36"/>
    <x v="1"/>
    <x v="320"/>
    <s v="Arizona"/>
    <s v="USA"/>
    <x v="0"/>
    <x v="17"/>
    <x v="2"/>
    <s v="Fragrance"/>
    <x v="17"/>
    <n v="482.75"/>
    <n v="444"/>
    <s v="Moore, Padilla and Butler"/>
    <s v="South"/>
    <s v="East Johnstad"/>
    <s v="Flagship"/>
  </r>
  <r>
    <s v="SALE1656"/>
    <x v="226"/>
    <x v="484"/>
    <s v="PROD15"/>
    <s v="STORE4"/>
    <n v="3"/>
    <n v="471.19"/>
    <n v="0.28000000000000003"/>
    <s v="COD"/>
    <n v="1017.7704"/>
    <n v="1017.7703999999999"/>
    <s v="Justin Johnson"/>
    <x v="37"/>
    <x v="0"/>
    <x v="469"/>
    <s v="Iowa"/>
    <s v="USA"/>
    <x v="0"/>
    <x v="5"/>
    <x v="1"/>
    <s v="Appliances"/>
    <x v="5"/>
    <n v="465.34"/>
    <n v="301"/>
    <s v="Alexander Group"/>
    <s v="South"/>
    <s v="Port Sharon"/>
    <s v="Online"/>
  </r>
  <r>
    <s v="SALE1657"/>
    <x v="653"/>
    <x v="97"/>
    <s v="PROD8"/>
    <s v="STORE3"/>
    <n v="4"/>
    <n v="555.65"/>
    <n v="0.25"/>
    <s v="COD"/>
    <n v="1666.95"/>
    <n v="1666.9499999999998"/>
    <s v="Michael Jones"/>
    <x v="43"/>
    <x v="0"/>
    <x v="97"/>
    <s v="Tennessee"/>
    <s v="USA"/>
    <x v="3"/>
    <x v="67"/>
    <x v="1"/>
    <s v="Audio"/>
    <x v="67"/>
    <n v="439.07"/>
    <n v="142"/>
    <s v="Johnson-Wright"/>
    <s v="North"/>
    <s v="Hoodberg"/>
    <s v="Outlet"/>
  </r>
  <r>
    <s v="SALE1658"/>
    <x v="54"/>
    <x v="67"/>
    <s v="PROD95"/>
    <s v="STORE14"/>
    <n v="2"/>
    <n v="100.42"/>
    <n v="0.06"/>
    <s v="Credit Card"/>
    <n v="188.78960000000001"/>
    <n v="188.78960000000001"/>
    <s v="Rachel Myers"/>
    <x v="38"/>
    <x v="0"/>
    <x v="67"/>
    <s v="North Dakota"/>
    <s v="USA"/>
    <x v="2"/>
    <x v="98"/>
    <x v="0"/>
    <s v="Accessories"/>
    <x v="98"/>
    <n v="60.65"/>
    <n v="75"/>
    <s v="Mcdonald Inc"/>
    <s v="South"/>
    <s v="Christopherland"/>
    <s v="Outlet"/>
  </r>
  <r>
    <s v="SALE1659"/>
    <x v="556"/>
    <x v="274"/>
    <s v="PROD98"/>
    <s v="STORE18"/>
    <n v="3"/>
    <n v="981.69"/>
    <n v="0.05"/>
    <s v="COD"/>
    <n v="2797.8164999999999"/>
    <n v="2797.8165000000004"/>
    <s v="Matthew Hunter Jr."/>
    <x v="35"/>
    <x v="1"/>
    <x v="271"/>
    <s v="Illinois"/>
    <s v="USA"/>
    <x v="0"/>
    <x v="24"/>
    <x v="1"/>
    <s v="Audio"/>
    <x v="24"/>
    <n v="431.67"/>
    <n v="73"/>
    <s v="Guerrero-Schmitt"/>
    <s v="East"/>
    <s v="East Stevechester"/>
    <s v="Flagship"/>
  </r>
  <r>
    <s v="SALE1660"/>
    <x v="489"/>
    <x v="78"/>
    <s v="PROD10"/>
    <s v="STORE16"/>
    <n v="2"/>
    <n v="848.87"/>
    <n v="0.09"/>
    <s v="COD"/>
    <n v="1544.9434000000001"/>
    <n v="1544.9434000000001"/>
    <s v="Reginald Willis"/>
    <x v="17"/>
    <x v="1"/>
    <x v="78"/>
    <s v="New York"/>
    <s v="USA"/>
    <x v="3"/>
    <x v="31"/>
    <x v="3"/>
    <s v="Kitchen"/>
    <x v="31"/>
    <n v="298.86"/>
    <n v="308"/>
    <s v="Frederick-Wright"/>
    <s v="West"/>
    <s v="New Jimmymouth"/>
    <s v="Flagship"/>
  </r>
  <r>
    <s v="SALE1661"/>
    <x v="636"/>
    <x v="446"/>
    <s v="PROD96"/>
    <s v="STORE10"/>
    <n v="3"/>
    <n v="582.32000000000005"/>
    <n v="0"/>
    <s v="PayPal"/>
    <n v="1746.96"/>
    <n v="1746.96"/>
    <s v="Joshua Bell"/>
    <x v="33"/>
    <x v="0"/>
    <x v="435"/>
    <s v="Minnesota"/>
    <s v="USA"/>
    <x v="1"/>
    <x v="99"/>
    <x v="4"/>
    <s v="Outerwear"/>
    <x v="99"/>
    <n v="358.47"/>
    <n v="143"/>
    <s v="Hill, Wagner and Ballard"/>
    <s v="East"/>
    <s v="East Davidville"/>
    <s v="Online"/>
  </r>
  <r>
    <s v="SALE1662"/>
    <x v="464"/>
    <x v="120"/>
    <s v="PROD49"/>
    <s v="STORE17"/>
    <n v="2"/>
    <n v="869.43"/>
    <n v="0.24"/>
    <s v="COD"/>
    <n v="1321.5336"/>
    <n v="1321.5336"/>
    <s v="Amy Wilson"/>
    <x v="40"/>
    <x v="1"/>
    <x v="119"/>
    <s v="Indiana"/>
    <s v="USA"/>
    <x v="1"/>
    <x v="2"/>
    <x v="2"/>
    <s v="Fragrance"/>
    <x v="2"/>
    <n v="43.29"/>
    <n v="267"/>
    <s v="Holloway Ltd"/>
    <s v="North"/>
    <s v="Bensonhaven"/>
    <s v="Flagship"/>
  </r>
  <r>
    <s v="SALE1663"/>
    <x v="654"/>
    <x v="460"/>
    <s v="PROD54"/>
    <s v="STORE4"/>
    <n v="1"/>
    <n v="62.26"/>
    <n v="0.03"/>
    <s v="COD"/>
    <n v="60.392200000000003"/>
    <n v="60.392199999999995"/>
    <s v="Jeff Martinez"/>
    <x v="32"/>
    <x v="1"/>
    <x v="447"/>
    <s v="Oklahoma"/>
    <s v="USA"/>
    <x v="0"/>
    <x v="59"/>
    <x v="0"/>
    <s v="Accessories"/>
    <x v="59"/>
    <n v="434.84"/>
    <n v="185"/>
    <s v="Alexander Group"/>
    <s v="South"/>
    <s v="Port Sharon"/>
    <s v="Online"/>
  </r>
  <r>
    <s v="SALE1664"/>
    <x v="104"/>
    <x v="7"/>
    <s v="PROD39"/>
    <s v="STORE14"/>
    <n v="3"/>
    <n v="343.97"/>
    <n v="0.04"/>
    <s v="COD"/>
    <n v="990.6336"/>
    <n v="990.63360000000011"/>
    <s v="Patrick Roberts"/>
    <x v="7"/>
    <x v="1"/>
    <x v="7"/>
    <s v="Missouri"/>
    <s v="USA"/>
    <x v="1"/>
    <x v="11"/>
    <x v="1"/>
    <s v="Mobile"/>
    <x v="11"/>
    <n v="326.06"/>
    <n v="301"/>
    <s v="Mcdonald Inc"/>
    <s v="South"/>
    <s v="Christopherland"/>
    <s v="Outlet"/>
  </r>
  <r>
    <s v="SALE1665"/>
    <x v="655"/>
    <x v="77"/>
    <s v="PROD24"/>
    <s v="STORE12"/>
    <n v="3"/>
    <n v="304.67"/>
    <n v="0.11"/>
    <s v="Credit Card"/>
    <n v="813.46889999999996"/>
    <n v="813.46889999999996"/>
    <s v="John Sloan"/>
    <x v="25"/>
    <x v="1"/>
    <x v="77"/>
    <s v="Delaware"/>
    <s v="USA"/>
    <x v="1"/>
    <x v="10"/>
    <x v="0"/>
    <s v="Outdoor"/>
    <x v="10"/>
    <n v="166.06"/>
    <n v="340"/>
    <s v="Thomas, Bridges and Harris"/>
    <s v="North"/>
    <s v="Sabrinatown"/>
    <s v="Online"/>
  </r>
  <r>
    <s v="SALE1666"/>
    <x v="627"/>
    <x v="317"/>
    <s v="PROD27"/>
    <s v="STORE9"/>
    <n v="4"/>
    <n v="208.34"/>
    <n v="0.01"/>
    <s v="PayPal"/>
    <n v="825.02639999999997"/>
    <n v="825.02639999999997"/>
    <s v="Brandon Mcbride"/>
    <x v="1"/>
    <x v="1"/>
    <x v="312"/>
    <s v="Alaska"/>
    <s v="USA"/>
    <x v="1"/>
    <x v="16"/>
    <x v="3"/>
    <s v="Decor"/>
    <x v="16"/>
    <n v="254.04"/>
    <n v="378"/>
    <s v="Moore, Padilla and Butler"/>
    <s v="South"/>
    <s v="East Johnstad"/>
    <s v="Flagship"/>
  </r>
  <r>
    <s v="SALE1667"/>
    <x v="321"/>
    <x v="212"/>
    <s v="PROD86"/>
    <s v="STORE1"/>
    <n v="1"/>
    <n v="119.04"/>
    <n v="0.13"/>
    <s v="COD"/>
    <n v="103.56480000000001"/>
    <n v="103.56480000000001"/>
    <s v="Jason Mullins"/>
    <x v="34"/>
    <x v="1"/>
    <x v="211"/>
    <s v="Delaware"/>
    <s v="USA"/>
    <x v="2"/>
    <x v="56"/>
    <x v="3"/>
    <s v="Kitchen"/>
    <x v="56"/>
    <n v="176.07"/>
    <n v="82"/>
    <s v="Martinez, Adkins and Johnson"/>
    <s v="North"/>
    <s v="Danielmouth"/>
    <s v="Flagship"/>
  </r>
  <r>
    <s v="SALE1668"/>
    <x v="20"/>
    <x v="84"/>
    <s v="PROD44"/>
    <s v="STORE9"/>
    <n v="4"/>
    <n v="791.65"/>
    <n v="0.06"/>
    <s v="COD"/>
    <n v="2976.6039999999998"/>
    <n v="2976.6039999999998"/>
    <s v="Darren Burton"/>
    <x v="10"/>
    <x v="1"/>
    <x v="84"/>
    <s v="Tennessee"/>
    <s v="USA"/>
    <x v="3"/>
    <x v="38"/>
    <x v="0"/>
    <s v="Fitness"/>
    <x v="38"/>
    <n v="167.12"/>
    <n v="316"/>
    <s v="Moore, Padilla and Butler"/>
    <s v="South"/>
    <s v="East Johnstad"/>
    <s v="Flagship"/>
  </r>
  <r>
    <s v="SALE1669"/>
    <x v="589"/>
    <x v="406"/>
    <s v="PROD14"/>
    <s v="STORE2"/>
    <n v="2"/>
    <n v="414.86"/>
    <n v="0.23"/>
    <s v="Credit Card"/>
    <n v="638.88440000000003"/>
    <n v="638.88440000000003"/>
    <s v="Debra Liu"/>
    <x v="0"/>
    <x v="0"/>
    <x v="395"/>
    <s v="Minnesota"/>
    <s v="USA"/>
    <x v="3"/>
    <x v="66"/>
    <x v="3"/>
    <s v="Decor"/>
    <x v="66"/>
    <n v="48.01"/>
    <n v="439"/>
    <s v="Black-Horn"/>
    <s v="South"/>
    <s v="North Nancyview"/>
    <s v="Outlet"/>
  </r>
  <r>
    <s v="SALE1670"/>
    <x v="562"/>
    <x v="151"/>
    <s v="PROD38"/>
    <s v="STORE12"/>
    <n v="2"/>
    <n v="960.81"/>
    <n v="0.28000000000000003"/>
    <s v="PayPal"/>
    <n v="1383.5663999999999"/>
    <n v="1383.5663999999997"/>
    <s v="Earl Smith Dds"/>
    <x v="30"/>
    <x v="0"/>
    <x v="150"/>
    <s v="South Dakota"/>
    <s v="USA"/>
    <x v="0"/>
    <x v="48"/>
    <x v="0"/>
    <s v="Outdoor"/>
    <x v="48"/>
    <n v="135.61000000000001"/>
    <n v="394"/>
    <s v="Thomas, Bridges and Harris"/>
    <s v="North"/>
    <s v="Sabrinatown"/>
    <s v="Online"/>
  </r>
  <r>
    <s v="SALE1671"/>
    <x v="646"/>
    <x v="314"/>
    <s v="PROD50"/>
    <s v="STORE4"/>
    <n v="4"/>
    <n v="943.36"/>
    <n v="0.18"/>
    <s v="PayPal"/>
    <n v="3094.2208000000001"/>
    <n v="3094.2208000000001"/>
    <s v="Blake Harrison"/>
    <x v="1"/>
    <x v="1"/>
    <x v="309"/>
    <s v="Washington"/>
    <s v="USA"/>
    <x v="1"/>
    <x v="57"/>
    <x v="0"/>
    <s v="Fitness"/>
    <x v="57"/>
    <n v="190.29"/>
    <n v="260"/>
    <s v="Alexander Group"/>
    <s v="South"/>
    <s v="Port Sharon"/>
    <s v="Online"/>
  </r>
  <r>
    <s v="SALE1672"/>
    <x v="307"/>
    <x v="26"/>
    <s v="PROD3"/>
    <s v="STORE13"/>
    <n v="1"/>
    <n v="830.42"/>
    <n v="0.26"/>
    <s v="COD"/>
    <n v="614.51080000000002"/>
    <n v="614.51080000000002"/>
    <s v="Stuart Johnson"/>
    <x v="22"/>
    <x v="1"/>
    <x v="26"/>
    <s v="North Dakota"/>
    <s v="USA"/>
    <x v="1"/>
    <x v="58"/>
    <x v="4"/>
    <s v="Outerwear"/>
    <x v="58"/>
    <n v="364.67"/>
    <n v="452"/>
    <s v="Gardner, Humphrey and Contreras"/>
    <s v="East"/>
    <s v="Johnsonville"/>
    <s v="Flagship"/>
  </r>
  <r>
    <s v="SALE1673"/>
    <x v="17"/>
    <x v="356"/>
    <s v="PROD67"/>
    <s v="STORE17"/>
    <n v="1"/>
    <n v="762.55"/>
    <n v="0.19"/>
    <s v="Credit Card"/>
    <n v="617.66549999999995"/>
    <n v="617.66549999999995"/>
    <s v="Laura Green"/>
    <x v="44"/>
    <x v="1"/>
    <x v="349"/>
    <s v="Oregon"/>
    <s v="USA"/>
    <x v="1"/>
    <x v="22"/>
    <x v="1"/>
    <s v="Accessories"/>
    <x v="22"/>
    <n v="349.17"/>
    <n v="476"/>
    <s v="Holloway Ltd"/>
    <s v="North"/>
    <s v="Bensonhaven"/>
    <s v="Flagship"/>
  </r>
  <r>
    <s v="SALE1674"/>
    <x v="640"/>
    <x v="110"/>
    <s v="PROD74"/>
    <s v="STORE18"/>
    <n v="2"/>
    <n v="464.43"/>
    <n v="0.24"/>
    <s v="COD"/>
    <n v="705.93359999999996"/>
    <n v="705.93360000000007"/>
    <s v="Ryan Moore"/>
    <x v="14"/>
    <x v="0"/>
    <x v="109"/>
    <s v="Virginia"/>
    <s v="USA"/>
    <x v="3"/>
    <x v="1"/>
    <x v="1"/>
    <s v="Audio"/>
    <x v="1"/>
    <n v="403.71"/>
    <n v="159"/>
    <s v="Guerrero-Schmitt"/>
    <s v="East"/>
    <s v="East Stevechester"/>
    <s v="Flagship"/>
  </r>
  <r>
    <s v="SALE1675"/>
    <x v="103"/>
    <x v="6"/>
    <s v="PROD64"/>
    <s v="STORE18"/>
    <n v="1"/>
    <n v="711.08"/>
    <n v="0.24"/>
    <s v="PayPal"/>
    <n v="540.42079999999999"/>
    <n v="540.4208000000001"/>
    <s v="John Scott"/>
    <x v="6"/>
    <x v="1"/>
    <x v="6"/>
    <s v="Pennsylvania"/>
    <s v="USA"/>
    <x v="3"/>
    <x v="91"/>
    <x v="2"/>
    <s v="Makeup"/>
    <x v="91"/>
    <n v="299.11"/>
    <n v="118"/>
    <s v="Guerrero-Schmitt"/>
    <s v="East"/>
    <s v="East Stevechester"/>
    <s v="Flagship"/>
  </r>
  <r>
    <s v="SALE1676"/>
    <x v="361"/>
    <x v="243"/>
    <s v="PROD45"/>
    <s v="STORE14"/>
    <n v="2"/>
    <n v="984.96"/>
    <n v="0.16"/>
    <s v="PayPal"/>
    <n v="1654.7328"/>
    <n v="1654.7328"/>
    <s v="Tyler Garner"/>
    <x v="41"/>
    <x v="0"/>
    <x v="241"/>
    <s v="Alabama"/>
    <s v="USA"/>
    <x v="2"/>
    <x v="49"/>
    <x v="0"/>
    <s v="Team Sports"/>
    <x v="49"/>
    <n v="318.91000000000003"/>
    <n v="114"/>
    <s v="Mcdonald Inc"/>
    <s v="South"/>
    <s v="Christopherland"/>
    <s v="Outlet"/>
  </r>
  <r>
    <s v="SALE1677"/>
    <x v="472"/>
    <x v="110"/>
    <s v="PROD38"/>
    <s v="STORE12"/>
    <n v="1"/>
    <n v="21.14"/>
    <n v="0.06"/>
    <s v="COD"/>
    <n v="19.871600000000001"/>
    <n v="19.871600000000001"/>
    <s v="Ryan Moore"/>
    <x v="14"/>
    <x v="0"/>
    <x v="109"/>
    <s v="Virginia"/>
    <s v="USA"/>
    <x v="3"/>
    <x v="48"/>
    <x v="0"/>
    <s v="Outdoor"/>
    <x v="48"/>
    <n v="135.61000000000001"/>
    <n v="394"/>
    <s v="Thomas, Bridges and Harris"/>
    <s v="North"/>
    <s v="Sabrinatown"/>
    <s v="Online"/>
  </r>
  <r>
    <s v="SALE1678"/>
    <x v="252"/>
    <x v="476"/>
    <s v="PROD98"/>
    <s v="STORE8"/>
    <n v="1"/>
    <n v="343.03"/>
    <n v="0.16"/>
    <s v="Credit Card"/>
    <n v="288.14519999999999"/>
    <n v="288.14519999999999"/>
    <s v="Howard Summers"/>
    <x v="20"/>
    <x v="1"/>
    <x v="461"/>
    <s v="Rhode Island"/>
    <s v="USA"/>
    <x v="3"/>
    <x v="24"/>
    <x v="1"/>
    <s v="Audio"/>
    <x v="24"/>
    <n v="431.67"/>
    <n v="73"/>
    <s v="Bean, Jones and Park"/>
    <s v="West"/>
    <s v="Thompsonborough"/>
    <s v="Online"/>
  </r>
  <r>
    <s v="SALE1679"/>
    <x v="653"/>
    <x v="400"/>
    <s v="PROD20"/>
    <s v="STORE18"/>
    <n v="3"/>
    <n v="94.83"/>
    <n v="0.16"/>
    <s v="COD"/>
    <n v="238.9716"/>
    <n v="238.97160000000002"/>
    <s v="Douglas Rhodes"/>
    <x v="39"/>
    <x v="0"/>
    <x v="390"/>
    <s v="New Hampshire"/>
    <s v="USA"/>
    <x v="1"/>
    <x v="42"/>
    <x v="0"/>
    <s v="Accessories"/>
    <x v="42"/>
    <n v="131.51"/>
    <n v="273"/>
    <s v="Guerrero-Schmitt"/>
    <s v="East"/>
    <s v="East Stevechester"/>
    <s v="Flagship"/>
  </r>
  <r>
    <s v="SALE1680"/>
    <x v="656"/>
    <x v="456"/>
    <s v="PROD69"/>
    <s v="STORE19"/>
    <n v="3"/>
    <n v="74.66"/>
    <n v="0.03"/>
    <s v="PayPal"/>
    <n v="217.26060000000001"/>
    <n v="217.26059999999998"/>
    <s v="Rhonda Moss"/>
    <x v="16"/>
    <x v="0"/>
    <x v="4"/>
    <s v="Kansas"/>
    <s v="USA"/>
    <x v="4"/>
    <x v="20"/>
    <x v="4"/>
    <s v="Bottoms"/>
    <x v="20"/>
    <n v="218.22"/>
    <n v="224"/>
    <s v="Mann-Austin"/>
    <s v="East"/>
    <s v="Vasquezborough"/>
    <s v="Online"/>
  </r>
  <r>
    <s v="SALE1681"/>
    <x v="76"/>
    <x v="200"/>
    <s v="PROD37"/>
    <s v="STORE15"/>
    <n v="3"/>
    <n v="281.95999999999998"/>
    <n v="0.01"/>
    <s v="COD"/>
    <n v="837.4212"/>
    <n v="837.42119999999989"/>
    <s v="Patrick Coleman"/>
    <x v="31"/>
    <x v="0"/>
    <x v="199"/>
    <s v="Nebraska"/>
    <s v="USA"/>
    <x v="2"/>
    <x v="92"/>
    <x v="4"/>
    <s v="Footwear"/>
    <x v="92"/>
    <n v="353.47"/>
    <n v="214"/>
    <s v="Shelton PLC"/>
    <s v="North"/>
    <s v="East Jenniferstad"/>
    <s v="Flagship"/>
  </r>
  <r>
    <s v="SALE1682"/>
    <x v="629"/>
    <x v="471"/>
    <s v="PROD71"/>
    <s v="STORE18"/>
    <n v="4"/>
    <n v="622.27"/>
    <n v="0.02"/>
    <s v="PayPal"/>
    <n v="2439.2984000000001"/>
    <n v="2439.2984000000001"/>
    <s v="Joshua Wilson"/>
    <x v="22"/>
    <x v="1"/>
    <x v="457"/>
    <s v="Virginia"/>
    <s v="USA"/>
    <x v="3"/>
    <x v="51"/>
    <x v="2"/>
    <s v="Haircare"/>
    <x v="51"/>
    <n v="214.32"/>
    <n v="383"/>
    <s v="Guerrero-Schmitt"/>
    <s v="East"/>
    <s v="East Stevechester"/>
    <s v="Flagship"/>
  </r>
  <r>
    <s v="SALE1683"/>
    <x v="235"/>
    <x v="257"/>
    <s v="PROD37"/>
    <s v="STORE7"/>
    <n v="2"/>
    <n v="78.27"/>
    <n v="0.28999999999999998"/>
    <s v="COD"/>
    <n v="111.1434"/>
    <n v="111.1434"/>
    <s v="Sarah Schneider"/>
    <x v="11"/>
    <x v="1"/>
    <x v="255"/>
    <s v="Pennsylvania"/>
    <s v="USA"/>
    <x v="3"/>
    <x v="92"/>
    <x v="4"/>
    <s v="Footwear"/>
    <x v="92"/>
    <n v="353.47"/>
    <n v="214"/>
    <s v="Martinez-Mullins"/>
    <s v="South"/>
    <s v="Williamsfurt"/>
    <s v="Online"/>
  </r>
  <r>
    <s v="SALE1684"/>
    <x v="553"/>
    <x v="172"/>
    <s v="PROD62"/>
    <s v="STORE13"/>
    <n v="4"/>
    <n v="676.58"/>
    <n v="0.23"/>
    <s v="COD"/>
    <n v="2083.8663999999999"/>
    <n v="2083.8663999999999"/>
    <s v="Kenneth Lambert"/>
    <x v="0"/>
    <x v="1"/>
    <x v="171"/>
    <s v="Kansas"/>
    <s v="USA"/>
    <x v="1"/>
    <x v="85"/>
    <x v="1"/>
    <s v="Computer"/>
    <x v="85"/>
    <n v="86.42"/>
    <n v="222"/>
    <s v="Gardner, Humphrey and Contreras"/>
    <s v="East"/>
    <s v="Johnsonville"/>
    <s v="Flagship"/>
  </r>
  <r>
    <s v="SALE1685"/>
    <x v="2"/>
    <x v="371"/>
    <s v="PROD31"/>
    <s v="STORE1"/>
    <n v="2"/>
    <n v="938.6"/>
    <n v="0.04"/>
    <s v="PayPal"/>
    <n v="1802.1120000000001"/>
    <n v="1802.1120000000001"/>
    <s v="Eric Lee"/>
    <x v="15"/>
    <x v="1"/>
    <x v="362"/>
    <s v="Vermont"/>
    <s v="USA"/>
    <x v="3"/>
    <x v="45"/>
    <x v="0"/>
    <s v="Team Sports"/>
    <x v="45"/>
    <n v="204.39"/>
    <n v="281"/>
    <s v="Martinez, Adkins and Johnson"/>
    <s v="North"/>
    <s v="Danielmouth"/>
    <s v="Flagship"/>
  </r>
  <r>
    <s v="SALE1686"/>
    <x v="533"/>
    <x v="394"/>
    <s v="PROD13"/>
    <s v="STORE14"/>
    <n v="2"/>
    <n v="859.47"/>
    <n v="0.01"/>
    <s v="Credit Card"/>
    <n v="1701.7506000000001"/>
    <n v="1701.7506000000001"/>
    <s v="Carlos Flores"/>
    <x v="42"/>
    <x v="0"/>
    <x v="385"/>
    <s v="Washington"/>
    <s v="USA"/>
    <x v="0"/>
    <x v="26"/>
    <x v="1"/>
    <s v="Accessories"/>
    <x v="26"/>
    <n v="242.23"/>
    <n v="453"/>
    <s v="Mcdonald Inc"/>
    <s v="South"/>
    <s v="Christopherland"/>
    <s v="Outlet"/>
  </r>
  <r>
    <s v="SALE1687"/>
    <x v="657"/>
    <x v="333"/>
    <s v="PROD27"/>
    <s v="STORE14"/>
    <n v="3"/>
    <n v="672.98"/>
    <n v="0.23"/>
    <s v="PayPal"/>
    <n v="1554.5838000000001"/>
    <n v="1554.5837999999999"/>
    <s v="Jay Patel"/>
    <x v="16"/>
    <x v="1"/>
    <x v="327"/>
    <s v="Rhode Island"/>
    <s v="USA"/>
    <x v="1"/>
    <x v="16"/>
    <x v="3"/>
    <s v="Decor"/>
    <x v="16"/>
    <n v="254.04"/>
    <n v="378"/>
    <s v="Mcdonald Inc"/>
    <s v="South"/>
    <s v="Christopherland"/>
    <s v="Outlet"/>
  </r>
  <r>
    <s v="SALE1688"/>
    <x v="109"/>
    <x v="271"/>
    <s v="PROD56"/>
    <s v="STORE18"/>
    <n v="1"/>
    <n v="75.8"/>
    <n v="0.28999999999999998"/>
    <s v="PayPal"/>
    <n v="53.817999999999998"/>
    <n v="53.817999999999998"/>
    <s v="Ronald Jones"/>
    <x v="33"/>
    <x v="1"/>
    <x v="269"/>
    <s v="Tennessee"/>
    <s v="USA"/>
    <x v="2"/>
    <x v="6"/>
    <x v="3"/>
    <s v="Decor"/>
    <x v="6"/>
    <n v="461.47"/>
    <n v="190"/>
    <s v="Guerrero-Schmitt"/>
    <s v="East"/>
    <s v="East Stevechester"/>
    <s v="Flagship"/>
  </r>
  <r>
    <s v="SALE1689"/>
    <x v="658"/>
    <x v="247"/>
    <s v="PROD17"/>
    <s v="STORE15"/>
    <n v="4"/>
    <n v="742.15"/>
    <n v="0.1"/>
    <s v="COD"/>
    <n v="2671.74"/>
    <n v="2671.74"/>
    <s v="Christopher Olson"/>
    <x v="24"/>
    <x v="1"/>
    <x v="245"/>
    <s v="Maryland"/>
    <s v="USA"/>
    <x v="1"/>
    <x v="53"/>
    <x v="0"/>
    <s v="Accessories"/>
    <x v="53"/>
    <n v="144.53"/>
    <n v="367"/>
    <s v="Shelton PLC"/>
    <s v="North"/>
    <s v="East Jenniferstad"/>
    <s v="Flagship"/>
  </r>
  <r>
    <s v="SALE1690"/>
    <x v="181"/>
    <x v="39"/>
    <s v="PROD30"/>
    <s v="STORE7"/>
    <n v="1"/>
    <n v="637.39"/>
    <n v="0.22"/>
    <s v="PayPal"/>
    <n v="497.16419999999999"/>
    <n v="497.16419999999999"/>
    <s v="Tonya Burch"/>
    <x v="27"/>
    <x v="1"/>
    <x v="39"/>
    <s v="Iowa"/>
    <s v="USA"/>
    <x v="0"/>
    <x v="37"/>
    <x v="3"/>
    <s v="Kitchen"/>
    <x v="37"/>
    <n v="19.52"/>
    <n v="57"/>
    <s v="Martinez-Mullins"/>
    <s v="South"/>
    <s v="Williamsfurt"/>
    <s v="Online"/>
  </r>
  <r>
    <s v="SALE1691"/>
    <x v="636"/>
    <x v="277"/>
    <s v="PROD6"/>
    <s v="STORE17"/>
    <n v="1"/>
    <n v="631"/>
    <n v="0.04"/>
    <s v="Credit Card"/>
    <n v="605.76"/>
    <n v="605.76"/>
    <s v="Heidi Tyler"/>
    <x v="43"/>
    <x v="1"/>
    <x v="274"/>
    <s v="Oregon"/>
    <s v="USA"/>
    <x v="3"/>
    <x v="96"/>
    <x v="2"/>
    <s v="Skincare"/>
    <x v="96"/>
    <n v="312.8"/>
    <n v="350"/>
    <s v="Holloway Ltd"/>
    <s v="North"/>
    <s v="Bensonhaven"/>
    <s v="Flagship"/>
  </r>
  <r>
    <s v="SALE1692"/>
    <x v="120"/>
    <x v="485"/>
    <s v="PROD80"/>
    <s v="STORE3"/>
    <n v="4"/>
    <n v="983.98"/>
    <n v="0.11"/>
    <s v="COD"/>
    <n v="3502.9688000000001"/>
    <n v="3502.9688000000001"/>
    <s v="Michael Mcneil"/>
    <x v="28"/>
    <x v="0"/>
    <x v="470"/>
    <s v="Utah"/>
    <s v="USA"/>
    <x v="3"/>
    <x v="61"/>
    <x v="3"/>
    <s v="Kitchen"/>
    <x v="61"/>
    <n v="143.43"/>
    <n v="58"/>
    <s v="Johnson-Wright"/>
    <s v="North"/>
    <s v="Hoodberg"/>
    <s v="Outlet"/>
  </r>
  <r>
    <s v="SALE1693"/>
    <x v="396"/>
    <x v="76"/>
    <s v="PROD55"/>
    <s v="STORE11"/>
    <n v="4"/>
    <n v="73.69"/>
    <n v="0.08"/>
    <s v="Credit Card"/>
    <n v="271.17919999999998"/>
    <n v="271.17919999999998"/>
    <s v="Katherine Dorsey"/>
    <x v="6"/>
    <x v="0"/>
    <x v="76"/>
    <s v="Oklahoma"/>
    <s v="USA"/>
    <x v="1"/>
    <x v="76"/>
    <x v="3"/>
    <s v="Decor"/>
    <x v="76"/>
    <n v="81.75"/>
    <n v="273"/>
    <s v="Aguirre-Keller"/>
    <s v="South"/>
    <s v="Lake Michael"/>
    <s v="Online"/>
  </r>
  <r>
    <s v="SALE1694"/>
    <x v="412"/>
    <x v="207"/>
    <s v="PROD11"/>
    <s v="STORE7"/>
    <n v="3"/>
    <n v="110.99"/>
    <n v="0.21"/>
    <s v="Credit Card"/>
    <n v="263.04629999999997"/>
    <n v="263.04629999999997"/>
    <s v="Thomas Moore"/>
    <x v="12"/>
    <x v="1"/>
    <x v="206"/>
    <s v="New York"/>
    <s v="USA"/>
    <x v="2"/>
    <x v="75"/>
    <x v="1"/>
    <s v="Accessories"/>
    <x v="75"/>
    <n v="449.4"/>
    <n v="273"/>
    <s v="Martinez-Mullins"/>
    <s v="South"/>
    <s v="Williamsfurt"/>
    <s v="Online"/>
  </r>
  <r>
    <s v="SALE1695"/>
    <x v="6"/>
    <x v="192"/>
    <s v="PROD10"/>
    <s v="STORE7"/>
    <n v="1"/>
    <n v="66.86"/>
    <n v="0.22"/>
    <s v="COD"/>
    <n v="52.150799999999997"/>
    <n v="52.150800000000004"/>
    <s v="Thomas Robinson"/>
    <x v="36"/>
    <x v="1"/>
    <x v="191"/>
    <s v="Georgia"/>
    <s v="USA"/>
    <x v="3"/>
    <x v="31"/>
    <x v="3"/>
    <s v="Kitchen"/>
    <x v="31"/>
    <n v="298.86"/>
    <n v="308"/>
    <s v="Martinez-Mullins"/>
    <s v="South"/>
    <s v="Williamsfurt"/>
    <s v="Online"/>
  </r>
  <r>
    <s v="SALE1696"/>
    <x v="60"/>
    <x v="222"/>
    <s v="PROD67"/>
    <s v="STORE18"/>
    <n v="1"/>
    <n v="980.26"/>
    <n v="0.14000000000000001"/>
    <s v="PayPal"/>
    <n v="843.02359999999999"/>
    <n v="843.02359999999999"/>
    <s v="Karen King"/>
    <x v="41"/>
    <x v="1"/>
    <x v="221"/>
    <s v="North Carolina"/>
    <s v="USA"/>
    <x v="3"/>
    <x v="22"/>
    <x v="1"/>
    <s v="Accessories"/>
    <x v="22"/>
    <n v="349.17"/>
    <n v="476"/>
    <s v="Guerrero-Schmitt"/>
    <s v="East"/>
    <s v="East Stevechester"/>
    <s v="Flagship"/>
  </r>
  <r>
    <s v="SALE1697"/>
    <x v="302"/>
    <x v="65"/>
    <s v="PROD18"/>
    <s v="STORE18"/>
    <n v="1"/>
    <n v="235.28"/>
    <n v="0.05"/>
    <s v="PayPal"/>
    <n v="223.51599999999999"/>
    <n v="223.51599999999999"/>
    <s v="Christopher Carter"/>
    <x v="24"/>
    <x v="1"/>
    <x v="65"/>
    <s v="South Dakota"/>
    <s v="USA"/>
    <x v="4"/>
    <x v="97"/>
    <x v="4"/>
    <s v="Bottoms"/>
    <x v="97"/>
    <n v="254.04"/>
    <n v="343"/>
    <s v="Guerrero-Schmitt"/>
    <s v="East"/>
    <s v="East Stevechester"/>
    <s v="Flagship"/>
  </r>
  <r>
    <s v="SALE1698"/>
    <x v="549"/>
    <x v="51"/>
    <s v="PROD0"/>
    <s v="STORE15"/>
    <n v="3"/>
    <n v="407.39"/>
    <n v="0.08"/>
    <s v="PayPal"/>
    <n v="1124.3964000000001"/>
    <n v="1124.3964000000001"/>
    <s v="Jennifer Myers"/>
    <x v="28"/>
    <x v="0"/>
    <x v="51"/>
    <s v="Wisconsin"/>
    <s v="USA"/>
    <x v="1"/>
    <x v="90"/>
    <x v="1"/>
    <s v="Computer"/>
    <x v="90"/>
    <n v="112.42"/>
    <n v="416"/>
    <s v="Shelton PLC"/>
    <s v="North"/>
    <s v="East Jenniferstad"/>
    <s v="Flagship"/>
  </r>
  <r>
    <s v="SALE1699"/>
    <x v="659"/>
    <x v="127"/>
    <s v="PROD27"/>
    <s v="STORE14"/>
    <n v="4"/>
    <n v="459.83"/>
    <n v="0.12"/>
    <s v="COD"/>
    <n v="1618.6016"/>
    <n v="1618.6016"/>
    <s v="Mr. Mark Beasley"/>
    <x v="6"/>
    <x v="1"/>
    <x v="126"/>
    <s v="Indiana"/>
    <s v="USA"/>
    <x v="2"/>
    <x v="16"/>
    <x v="3"/>
    <s v="Decor"/>
    <x v="16"/>
    <n v="254.04"/>
    <n v="378"/>
    <s v="Mcdonald Inc"/>
    <s v="South"/>
    <s v="Christopherland"/>
    <s v="Outlet"/>
  </r>
  <r>
    <s v="SALE1700"/>
    <x v="348"/>
    <x v="347"/>
    <s v="PROD93"/>
    <s v="STORE4"/>
    <n v="3"/>
    <n v="706.6"/>
    <n v="0.17"/>
    <s v="PayPal"/>
    <n v="1759.434"/>
    <n v="1759.4340000000002"/>
    <s v="Rhonda Young"/>
    <x v="2"/>
    <x v="1"/>
    <x v="341"/>
    <s v="Alaska"/>
    <s v="USA"/>
    <x v="1"/>
    <x v="47"/>
    <x v="1"/>
    <s v="Computer"/>
    <x v="47"/>
    <n v="377.52"/>
    <n v="485"/>
    <s v="Alexander Group"/>
    <s v="South"/>
    <s v="Port Sharon"/>
    <s v="Online"/>
  </r>
  <r>
    <s v="SALE1701"/>
    <x v="641"/>
    <x v="152"/>
    <s v="PROD91"/>
    <s v="STORE19"/>
    <n v="3"/>
    <n v="811.16"/>
    <n v="0.1"/>
    <s v="COD"/>
    <n v="2190.1320000000001"/>
    <n v="2190.1320000000001"/>
    <s v="Beth Martin"/>
    <x v="11"/>
    <x v="1"/>
    <x v="151"/>
    <s v="West Virginia"/>
    <s v="USA"/>
    <x v="2"/>
    <x v="52"/>
    <x v="4"/>
    <s v="Footwear"/>
    <x v="52"/>
    <n v="438.25"/>
    <n v="496"/>
    <s v="Mann-Austin"/>
    <s v="East"/>
    <s v="Vasquezborough"/>
    <s v="Online"/>
  </r>
  <r>
    <s v="SALE1702"/>
    <x v="76"/>
    <x v="478"/>
    <s v="PROD37"/>
    <s v="STORE7"/>
    <n v="2"/>
    <n v="985.79"/>
    <n v="0.04"/>
    <s v="PayPal"/>
    <n v="1892.7167999999999"/>
    <n v="1892.7167999999999"/>
    <s v="Kathy Copeland"/>
    <x v="22"/>
    <x v="0"/>
    <x v="463"/>
    <s v="Missouri"/>
    <s v="USA"/>
    <x v="2"/>
    <x v="92"/>
    <x v="4"/>
    <s v="Footwear"/>
    <x v="92"/>
    <n v="353.47"/>
    <n v="214"/>
    <s v="Martinez-Mullins"/>
    <s v="South"/>
    <s v="Williamsfurt"/>
    <s v="Online"/>
  </r>
  <r>
    <s v="SALE1703"/>
    <x v="660"/>
    <x v="8"/>
    <s v="PROD33"/>
    <s v="STORE14"/>
    <n v="1"/>
    <n v="255.02"/>
    <n v="0.3"/>
    <s v="Credit Card"/>
    <n v="178.51400000000001"/>
    <n v="178.51400000000001"/>
    <s v="Dr. Suzanne Bullock"/>
    <x v="8"/>
    <x v="1"/>
    <x v="8"/>
    <s v="Alabama"/>
    <s v="USA"/>
    <x v="1"/>
    <x v="9"/>
    <x v="3"/>
    <s v="Decor"/>
    <x v="9"/>
    <n v="179.77"/>
    <n v="305"/>
    <s v="Mcdonald Inc"/>
    <s v="South"/>
    <s v="Christopherland"/>
    <s v="Outlet"/>
  </r>
  <r>
    <s v="SALE1704"/>
    <x v="227"/>
    <x v="50"/>
    <s v="PROD19"/>
    <s v="STORE8"/>
    <n v="1"/>
    <n v="153.57"/>
    <n v="0.01"/>
    <s v="PayPal"/>
    <n v="152.0343"/>
    <n v="152.0343"/>
    <s v="Amy Fowler"/>
    <x v="17"/>
    <x v="1"/>
    <x v="50"/>
    <s v="New York"/>
    <s v="USA"/>
    <x v="1"/>
    <x v="46"/>
    <x v="0"/>
    <s v="Equipment"/>
    <x v="46"/>
    <n v="21.34"/>
    <n v="65"/>
    <s v="Bean, Jones and Park"/>
    <s v="West"/>
    <s v="Thompsonborough"/>
    <s v="Online"/>
  </r>
  <r>
    <s v="SALE1705"/>
    <x v="480"/>
    <x v="73"/>
    <s v="PROD43"/>
    <s v="STORE18"/>
    <n v="3"/>
    <n v="962.98"/>
    <n v="0.21"/>
    <s v="Credit Card"/>
    <n v="2282.2626"/>
    <n v="2282.2626"/>
    <s v="Dr. Ashley Yates Md"/>
    <x v="39"/>
    <x v="0"/>
    <x v="73"/>
    <s v="Wisconsin"/>
    <s v="USA"/>
    <x v="3"/>
    <x v="19"/>
    <x v="1"/>
    <s v="Computer"/>
    <x v="19"/>
    <n v="253.33"/>
    <n v="266"/>
    <s v="Guerrero-Schmitt"/>
    <s v="East"/>
    <s v="East Stevechester"/>
    <s v="Flagship"/>
  </r>
  <r>
    <s v="SALE1706"/>
    <x v="532"/>
    <x v="333"/>
    <s v="PROD44"/>
    <s v="STORE8"/>
    <n v="3"/>
    <n v="884.46"/>
    <n v="0.25"/>
    <s v="Credit Card"/>
    <n v="1990.0350000000001"/>
    <n v="1990.0350000000001"/>
    <s v="Jay Patel"/>
    <x v="16"/>
    <x v="1"/>
    <x v="327"/>
    <s v="Rhode Island"/>
    <s v="USA"/>
    <x v="1"/>
    <x v="38"/>
    <x v="0"/>
    <s v="Fitness"/>
    <x v="38"/>
    <n v="167.12"/>
    <n v="316"/>
    <s v="Bean, Jones and Park"/>
    <s v="West"/>
    <s v="Thompsonborough"/>
    <s v="Online"/>
  </r>
  <r>
    <s v="SALE1707"/>
    <x v="428"/>
    <x v="168"/>
    <s v="PROD67"/>
    <s v="STORE10"/>
    <n v="4"/>
    <n v="359.71"/>
    <n v="0.05"/>
    <s v="PayPal"/>
    <n v="1366.8979999999999"/>
    <n v="1366.8979999999999"/>
    <s v="Melinda Rivera"/>
    <x v="34"/>
    <x v="1"/>
    <x v="167"/>
    <s v="New Hampshire"/>
    <s v="USA"/>
    <x v="1"/>
    <x v="22"/>
    <x v="1"/>
    <s v="Accessories"/>
    <x v="22"/>
    <n v="349.17"/>
    <n v="476"/>
    <s v="Hill, Wagner and Ballard"/>
    <s v="East"/>
    <s v="East Davidville"/>
    <s v="Online"/>
  </r>
  <r>
    <s v="SALE1708"/>
    <x v="388"/>
    <x v="370"/>
    <s v="PROD50"/>
    <s v="STORE4"/>
    <n v="3"/>
    <n v="766.47"/>
    <n v="0.18"/>
    <s v="Credit Card"/>
    <n v="1885.5162"/>
    <n v="1885.5162"/>
    <s v="Sarah Rodgers"/>
    <x v="25"/>
    <x v="1"/>
    <x v="361"/>
    <s v="West Virginia"/>
    <s v="USA"/>
    <x v="0"/>
    <x v="57"/>
    <x v="0"/>
    <s v="Fitness"/>
    <x v="57"/>
    <n v="190.29"/>
    <n v="260"/>
    <s v="Alexander Group"/>
    <s v="South"/>
    <s v="Port Sharon"/>
    <s v="Online"/>
  </r>
  <r>
    <s v="SALE1709"/>
    <x v="661"/>
    <x v="307"/>
    <s v="PROD56"/>
    <s v="STORE18"/>
    <n v="1"/>
    <n v="772.07"/>
    <n v="0.26"/>
    <s v="PayPal"/>
    <n v="571.33180000000004"/>
    <n v="571.33180000000004"/>
    <s v="Robert Harris"/>
    <x v="21"/>
    <x v="0"/>
    <x v="302"/>
    <s v="Iowa"/>
    <s v="USA"/>
    <x v="1"/>
    <x v="6"/>
    <x v="3"/>
    <s v="Decor"/>
    <x v="6"/>
    <n v="461.47"/>
    <n v="190"/>
    <s v="Guerrero-Schmitt"/>
    <s v="East"/>
    <s v="East Stevechester"/>
    <s v="Flagship"/>
  </r>
  <r>
    <s v="SALE1710"/>
    <x v="442"/>
    <x v="107"/>
    <s v="PROD19"/>
    <s v="STORE5"/>
    <n v="3"/>
    <n v="108.31"/>
    <n v="0.26"/>
    <s v="COD"/>
    <n v="240.44820000000001"/>
    <n v="240.44819999999999"/>
    <s v="Jeffrey Gomez"/>
    <x v="15"/>
    <x v="1"/>
    <x v="107"/>
    <s v="Colorado"/>
    <s v="USA"/>
    <x v="1"/>
    <x v="46"/>
    <x v="0"/>
    <s v="Equipment"/>
    <x v="46"/>
    <n v="21.34"/>
    <n v="65"/>
    <s v="Gray Ltd"/>
    <s v="North"/>
    <s v="New Michaelchester"/>
    <s v="Outlet"/>
  </r>
  <r>
    <s v="SALE1711"/>
    <x v="229"/>
    <x v="34"/>
    <s v="PROD79"/>
    <s v="STORE6"/>
    <n v="1"/>
    <n v="502.53"/>
    <n v="0"/>
    <s v="PayPal"/>
    <n v="502.53"/>
    <n v="502.53"/>
    <s v="Julia Jackson"/>
    <x v="28"/>
    <x v="0"/>
    <x v="34"/>
    <s v="California"/>
    <s v="USA"/>
    <x v="1"/>
    <x v="29"/>
    <x v="3"/>
    <s v="Lighting"/>
    <x v="29"/>
    <n v="228.53"/>
    <n v="469"/>
    <s v="Benson-Elliott"/>
    <s v="East"/>
    <s v="Port Josephberg"/>
    <s v="Online"/>
  </r>
  <r>
    <s v="SALE1712"/>
    <x v="488"/>
    <x v="136"/>
    <s v="PROD1"/>
    <s v="STORE16"/>
    <n v="2"/>
    <n v="508.52"/>
    <n v="0.11"/>
    <s v="COD"/>
    <n v="905.16560000000004"/>
    <n v="905.16559999999993"/>
    <s v="Nathan Campbell"/>
    <x v="13"/>
    <x v="0"/>
    <x v="135"/>
    <s v="Oklahoma"/>
    <s v="USA"/>
    <x v="0"/>
    <x v="55"/>
    <x v="4"/>
    <s v="Tops"/>
    <x v="55"/>
    <n v="342.56"/>
    <n v="181"/>
    <s v="Frederick-Wright"/>
    <s v="West"/>
    <s v="New Jimmymouth"/>
    <s v="Flagship"/>
  </r>
  <r>
    <s v="SALE1713"/>
    <x v="423"/>
    <x v="228"/>
    <s v="PROD74"/>
    <s v="STORE3"/>
    <n v="1"/>
    <n v="492"/>
    <n v="0.26"/>
    <s v="PayPal"/>
    <n v="364.08"/>
    <n v="364.08"/>
    <s v="Gregory Curtis"/>
    <x v="9"/>
    <x v="0"/>
    <x v="227"/>
    <s v="Vermont"/>
    <s v="USA"/>
    <x v="3"/>
    <x v="1"/>
    <x v="1"/>
    <s v="Audio"/>
    <x v="1"/>
    <n v="403.71"/>
    <n v="159"/>
    <s v="Johnson-Wright"/>
    <s v="North"/>
    <s v="Hoodberg"/>
    <s v="Outlet"/>
  </r>
  <r>
    <s v="SALE1714"/>
    <x v="121"/>
    <x v="144"/>
    <s v="PROD37"/>
    <s v="STORE14"/>
    <n v="4"/>
    <n v="746.36"/>
    <n v="0.02"/>
    <s v="Credit Card"/>
    <n v="2925.7312000000002"/>
    <n v="2925.7312000000002"/>
    <s v="Sara Ingram"/>
    <x v="28"/>
    <x v="1"/>
    <x v="143"/>
    <s v="Virginia"/>
    <s v="USA"/>
    <x v="3"/>
    <x v="92"/>
    <x v="4"/>
    <s v="Footwear"/>
    <x v="92"/>
    <n v="353.47"/>
    <n v="214"/>
    <s v="Mcdonald Inc"/>
    <s v="South"/>
    <s v="Christopherland"/>
    <s v="Outlet"/>
  </r>
  <r>
    <s v="SALE1715"/>
    <x v="260"/>
    <x v="207"/>
    <s v="PROD12"/>
    <s v="STORE1"/>
    <n v="1"/>
    <n v="120.83"/>
    <n v="0.08"/>
    <s v="Credit Card"/>
    <n v="111.1636"/>
    <n v="111.1636"/>
    <s v="Thomas Moore"/>
    <x v="12"/>
    <x v="1"/>
    <x v="206"/>
    <s v="New York"/>
    <s v="USA"/>
    <x v="2"/>
    <x v="21"/>
    <x v="2"/>
    <s v="Haircare"/>
    <x v="21"/>
    <n v="115.82"/>
    <n v="460"/>
    <s v="Martinez, Adkins and Johnson"/>
    <s v="North"/>
    <s v="Danielmouth"/>
    <s v="Flagship"/>
  </r>
  <r>
    <s v="SALE1716"/>
    <x v="22"/>
    <x v="122"/>
    <s v="PROD77"/>
    <s v="STORE18"/>
    <n v="2"/>
    <n v="68.31"/>
    <n v="0.28999999999999998"/>
    <s v="COD"/>
    <n v="97.000200000000007"/>
    <n v="97.000200000000007"/>
    <s v="John Donaldson"/>
    <x v="24"/>
    <x v="0"/>
    <x v="121"/>
    <s v="Maine"/>
    <s v="USA"/>
    <x v="3"/>
    <x v="25"/>
    <x v="1"/>
    <s v="Appliances"/>
    <x v="25"/>
    <n v="480.9"/>
    <n v="104"/>
    <s v="Guerrero-Schmitt"/>
    <s v="East"/>
    <s v="East Stevechester"/>
    <s v="Flagship"/>
  </r>
  <r>
    <s v="SALE1717"/>
    <x v="493"/>
    <x v="336"/>
    <s v="PROD22"/>
    <s v="STORE18"/>
    <n v="2"/>
    <n v="761.71"/>
    <n v="0.02"/>
    <s v="PayPal"/>
    <n v="1492.9516000000001"/>
    <n v="1492.9516000000001"/>
    <s v="James Bean"/>
    <x v="21"/>
    <x v="0"/>
    <x v="330"/>
    <s v="New Mexico"/>
    <s v="USA"/>
    <x v="3"/>
    <x v="62"/>
    <x v="0"/>
    <s v="Equipment"/>
    <x v="62"/>
    <n v="484.62"/>
    <n v="432"/>
    <s v="Guerrero-Schmitt"/>
    <s v="East"/>
    <s v="East Stevechester"/>
    <s v="Flagship"/>
  </r>
  <r>
    <s v="SALE1718"/>
    <x v="615"/>
    <x v="149"/>
    <s v="PROD78"/>
    <s v="STORE3"/>
    <n v="4"/>
    <n v="346.37"/>
    <n v="0.18"/>
    <s v="COD"/>
    <n v="1136.0935999999999"/>
    <n v="1136.0936000000002"/>
    <s v="Cody Diaz"/>
    <x v="24"/>
    <x v="1"/>
    <x v="148"/>
    <s v="New Hampshire"/>
    <s v="USA"/>
    <x v="2"/>
    <x v="36"/>
    <x v="3"/>
    <s v="Decor"/>
    <x v="36"/>
    <n v="325.26"/>
    <n v="400"/>
    <s v="Johnson-Wright"/>
    <s v="North"/>
    <s v="Hoodberg"/>
    <s v="Outlet"/>
  </r>
  <r>
    <s v="SALE1719"/>
    <x v="404"/>
    <x v="69"/>
    <s v="PROD55"/>
    <s v="STORE12"/>
    <n v="1"/>
    <n v="846.3"/>
    <n v="0.14000000000000001"/>
    <s v="PayPal"/>
    <n v="727.81799999999998"/>
    <n v="727.81799999999998"/>
    <s v="Daniel Boyd"/>
    <x v="31"/>
    <x v="1"/>
    <x v="69"/>
    <s v="West Virginia"/>
    <s v="USA"/>
    <x v="3"/>
    <x v="76"/>
    <x v="3"/>
    <s v="Decor"/>
    <x v="76"/>
    <n v="81.75"/>
    <n v="273"/>
    <s v="Thomas, Bridges and Harris"/>
    <s v="North"/>
    <s v="Sabrinatown"/>
    <s v="Online"/>
  </r>
  <r>
    <s v="SALE1720"/>
    <x v="248"/>
    <x v="450"/>
    <s v="PROD0"/>
    <s v="STORE19"/>
    <n v="1"/>
    <n v="458.97"/>
    <n v="0.1"/>
    <s v="PayPal"/>
    <n v="413.07299999999998"/>
    <n v="413.07300000000004"/>
    <s v="Summer Weiss"/>
    <x v="13"/>
    <x v="0"/>
    <x v="439"/>
    <s v="New Jersey"/>
    <s v="USA"/>
    <x v="3"/>
    <x v="90"/>
    <x v="1"/>
    <s v="Computer"/>
    <x v="90"/>
    <n v="112.42"/>
    <n v="416"/>
    <s v="Mann-Austin"/>
    <s v="East"/>
    <s v="Vasquezborough"/>
    <s v="Online"/>
  </r>
  <r>
    <s v="SALE1721"/>
    <x v="324"/>
    <x v="486"/>
    <s v="PROD43"/>
    <s v="STORE7"/>
    <n v="2"/>
    <n v="536.61"/>
    <n v="0.14000000000000001"/>
    <s v="Credit Card"/>
    <n v="922.9692"/>
    <n v="922.9692"/>
    <s v="Jennifer Figueroa"/>
    <x v="9"/>
    <x v="0"/>
    <x v="471"/>
    <s v="Ohio"/>
    <s v="USA"/>
    <x v="3"/>
    <x v="19"/>
    <x v="1"/>
    <s v="Computer"/>
    <x v="19"/>
    <n v="253.33"/>
    <n v="266"/>
    <s v="Martinez-Mullins"/>
    <s v="South"/>
    <s v="Williamsfurt"/>
    <s v="Online"/>
  </r>
  <r>
    <s v="SALE1722"/>
    <x v="326"/>
    <x v="47"/>
    <s v="PROD58"/>
    <s v="STORE0"/>
    <n v="3"/>
    <n v="130.41"/>
    <n v="0.14000000000000001"/>
    <s v="PayPal"/>
    <n v="336.45780000000002"/>
    <n v="336.45780000000002"/>
    <s v="Dr. Tamara White Md"/>
    <x v="8"/>
    <x v="0"/>
    <x v="47"/>
    <s v="North Carolina"/>
    <s v="USA"/>
    <x v="3"/>
    <x v="87"/>
    <x v="4"/>
    <s v="Accessories"/>
    <x v="87"/>
    <n v="113.83"/>
    <n v="485"/>
    <s v="Rivera-Warner"/>
    <s v="East"/>
    <s v="Washingtonfurt"/>
    <s v="Flagship"/>
  </r>
  <r>
    <s v="SALE1723"/>
    <x v="102"/>
    <x v="111"/>
    <s v="PROD89"/>
    <s v="STORE12"/>
    <n v="4"/>
    <n v="706.67"/>
    <n v="0.01"/>
    <s v="Credit Card"/>
    <n v="2798.4132"/>
    <n v="2798.4132"/>
    <s v="Christopher Ford"/>
    <x v="44"/>
    <x v="0"/>
    <x v="110"/>
    <s v="Ohio"/>
    <s v="USA"/>
    <x v="3"/>
    <x v="41"/>
    <x v="2"/>
    <s v="Makeup"/>
    <x v="41"/>
    <n v="183.04"/>
    <n v="457"/>
    <s v="Thomas, Bridges and Harris"/>
    <s v="North"/>
    <s v="Sabrinatown"/>
    <s v="Online"/>
  </r>
  <r>
    <s v="SALE1724"/>
    <x v="662"/>
    <x v="422"/>
    <s v="PROD27"/>
    <s v="STORE3"/>
    <n v="3"/>
    <n v="523.45000000000005"/>
    <n v="0.17"/>
    <s v="Credit Card"/>
    <n v="1303.3905"/>
    <n v="1303.3905"/>
    <s v="Jacqueline Payne"/>
    <x v="28"/>
    <x v="0"/>
    <x v="411"/>
    <s v="Missouri"/>
    <s v="USA"/>
    <x v="0"/>
    <x v="16"/>
    <x v="3"/>
    <s v="Decor"/>
    <x v="16"/>
    <n v="254.04"/>
    <n v="378"/>
    <s v="Johnson-Wright"/>
    <s v="North"/>
    <s v="Hoodberg"/>
    <s v="Outlet"/>
  </r>
  <r>
    <s v="SALE1725"/>
    <x v="437"/>
    <x v="442"/>
    <s v="PROD91"/>
    <s v="STORE18"/>
    <n v="3"/>
    <n v="482.2"/>
    <n v="0.23"/>
    <s v="COD"/>
    <n v="1113.8820000000001"/>
    <n v="1113.8819999999998"/>
    <s v="Ms. Maria Leach"/>
    <x v="41"/>
    <x v="0"/>
    <x v="431"/>
    <s v="Pennsylvania"/>
    <s v="USA"/>
    <x v="1"/>
    <x v="52"/>
    <x v="4"/>
    <s v="Footwear"/>
    <x v="52"/>
    <n v="438.25"/>
    <n v="496"/>
    <s v="Guerrero-Schmitt"/>
    <s v="East"/>
    <s v="East Stevechester"/>
    <s v="Flagship"/>
  </r>
  <r>
    <s v="SALE1726"/>
    <x v="142"/>
    <x v="377"/>
    <s v="PROD63"/>
    <s v="STORE5"/>
    <n v="4"/>
    <n v="688.86"/>
    <n v="0.02"/>
    <s v="COD"/>
    <n v="2700.3312000000001"/>
    <n v="2700.3312000000001"/>
    <s v="Donald Lee"/>
    <x v="33"/>
    <x v="0"/>
    <x v="368"/>
    <s v="Illinois"/>
    <s v="USA"/>
    <x v="3"/>
    <x v="81"/>
    <x v="2"/>
    <s v="Skincare"/>
    <x v="81"/>
    <n v="266.86"/>
    <n v="458"/>
    <s v="Gray Ltd"/>
    <s v="North"/>
    <s v="New Michaelchester"/>
    <s v="Outlet"/>
  </r>
  <r>
    <s v="SALE1727"/>
    <x v="98"/>
    <x v="193"/>
    <s v="PROD12"/>
    <s v="STORE0"/>
    <n v="1"/>
    <n v="145.47999999999999"/>
    <n v="0.1"/>
    <s v="COD"/>
    <n v="130.93199999999999"/>
    <n v="130.93199999999999"/>
    <s v="Jonathan Steele"/>
    <x v="38"/>
    <x v="1"/>
    <x v="192"/>
    <s v="Oregon"/>
    <s v="USA"/>
    <x v="2"/>
    <x v="21"/>
    <x v="2"/>
    <s v="Haircare"/>
    <x v="21"/>
    <n v="115.82"/>
    <n v="460"/>
    <s v="Rivera-Warner"/>
    <s v="East"/>
    <s v="Washingtonfurt"/>
    <s v="Flagship"/>
  </r>
  <r>
    <s v="SALE1728"/>
    <x v="419"/>
    <x v="406"/>
    <s v="PROD31"/>
    <s v="STORE11"/>
    <n v="4"/>
    <n v="862.25"/>
    <n v="0.28000000000000003"/>
    <s v="PayPal"/>
    <n v="2483.2800000000002"/>
    <n v="2483.2799999999997"/>
    <s v="Debra Liu"/>
    <x v="0"/>
    <x v="0"/>
    <x v="395"/>
    <s v="Minnesota"/>
    <s v="USA"/>
    <x v="3"/>
    <x v="45"/>
    <x v="0"/>
    <s v="Team Sports"/>
    <x v="45"/>
    <n v="204.39"/>
    <n v="281"/>
    <s v="Aguirre-Keller"/>
    <s v="South"/>
    <s v="Lake Michael"/>
    <s v="Online"/>
  </r>
  <r>
    <s v="SALE1729"/>
    <x v="627"/>
    <x v="404"/>
    <s v="PROD1"/>
    <s v="STORE14"/>
    <n v="4"/>
    <n v="146.12"/>
    <n v="0.12"/>
    <s v="COD"/>
    <n v="514.3424"/>
    <n v="514.3424"/>
    <s v="Ricardo Jones"/>
    <x v="23"/>
    <x v="0"/>
    <x v="394"/>
    <s v="Minnesota"/>
    <s v="USA"/>
    <x v="2"/>
    <x v="55"/>
    <x v="4"/>
    <s v="Tops"/>
    <x v="55"/>
    <n v="342.56"/>
    <n v="181"/>
    <s v="Mcdonald Inc"/>
    <s v="South"/>
    <s v="Christopherland"/>
    <s v="Outlet"/>
  </r>
  <r>
    <s v="SALE1730"/>
    <x v="583"/>
    <x v="151"/>
    <s v="PROD31"/>
    <s v="STORE18"/>
    <n v="2"/>
    <n v="695.02"/>
    <n v="0.3"/>
    <s v="COD"/>
    <n v="973.02800000000002"/>
    <n v="973.02800000000002"/>
    <s v="Earl Smith Dds"/>
    <x v="30"/>
    <x v="0"/>
    <x v="150"/>
    <s v="South Dakota"/>
    <s v="USA"/>
    <x v="0"/>
    <x v="45"/>
    <x v="0"/>
    <s v="Team Sports"/>
    <x v="45"/>
    <n v="204.39"/>
    <n v="281"/>
    <s v="Guerrero-Schmitt"/>
    <s v="East"/>
    <s v="East Stevechester"/>
    <s v="Flagship"/>
  </r>
  <r>
    <s v="SALE1731"/>
    <x v="602"/>
    <x v="209"/>
    <s v="PROD94"/>
    <s v="STORE10"/>
    <n v="2"/>
    <n v="886.67"/>
    <n v="0.24"/>
    <s v="PayPal"/>
    <n v="1347.7384"/>
    <n v="1347.7384"/>
    <s v="Jordan Wells"/>
    <x v="34"/>
    <x v="1"/>
    <x v="208"/>
    <s v="New Jersey"/>
    <s v="USA"/>
    <x v="0"/>
    <x v="32"/>
    <x v="2"/>
    <s v="Skincare"/>
    <x v="32"/>
    <n v="358.47"/>
    <n v="213"/>
    <s v="Hill, Wagner and Ballard"/>
    <s v="East"/>
    <s v="East Davidville"/>
    <s v="Online"/>
  </r>
  <r>
    <s v="SALE1732"/>
    <x v="312"/>
    <x v="76"/>
    <s v="PROD66"/>
    <s v="STORE18"/>
    <n v="2"/>
    <n v="864.09"/>
    <n v="0.06"/>
    <s v="COD"/>
    <n v="1624.4892"/>
    <n v="1624.4892"/>
    <s v="Katherine Dorsey"/>
    <x v="6"/>
    <x v="0"/>
    <x v="76"/>
    <s v="Oklahoma"/>
    <s v="USA"/>
    <x v="1"/>
    <x v="73"/>
    <x v="2"/>
    <s v="Haircare"/>
    <x v="73"/>
    <n v="340.39"/>
    <n v="177"/>
    <s v="Guerrero-Schmitt"/>
    <s v="East"/>
    <s v="East Stevechester"/>
    <s v="Flagship"/>
  </r>
  <r>
    <s v="SALE1733"/>
    <x v="589"/>
    <x v="458"/>
    <s v="PROD12"/>
    <s v="STORE9"/>
    <n v="1"/>
    <n v="437.65"/>
    <n v="0.02"/>
    <s v="PayPal"/>
    <n v="428.89699999999999"/>
    <n v="428.89699999999999"/>
    <s v="Jeremy Harris"/>
    <x v="30"/>
    <x v="1"/>
    <x v="446"/>
    <s v="Ohio"/>
    <s v="USA"/>
    <x v="3"/>
    <x v="21"/>
    <x v="2"/>
    <s v="Haircare"/>
    <x v="21"/>
    <n v="115.82"/>
    <n v="460"/>
    <s v="Moore, Padilla and Butler"/>
    <s v="South"/>
    <s v="East Johnstad"/>
    <s v="Flagship"/>
  </r>
  <r>
    <s v="SALE1734"/>
    <x v="20"/>
    <x v="349"/>
    <s v="PROD36"/>
    <s v="STORE13"/>
    <n v="2"/>
    <n v="208.09"/>
    <n v="0.27"/>
    <s v="Credit Card"/>
    <n v="303.81139999999999"/>
    <n v="303.81139999999999"/>
    <s v="Christina Garcia"/>
    <x v="13"/>
    <x v="1"/>
    <x v="342"/>
    <s v="Kansas"/>
    <s v="USA"/>
    <x v="1"/>
    <x v="14"/>
    <x v="4"/>
    <s v="Tops"/>
    <x v="14"/>
    <n v="223.43"/>
    <n v="154"/>
    <s v="Gardner, Humphrey and Contreras"/>
    <s v="East"/>
    <s v="Johnsonville"/>
    <s v="Flagship"/>
  </r>
  <r>
    <s v="SALE1735"/>
    <x v="107"/>
    <x v="76"/>
    <s v="PROD93"/>
    <s v="STORE17"/>
    <n v="4"/>
    <n v="825.78"/>
    <n v="0.02"/>
    <s v="Credit Card"/>
    <n v="3237.0576000000001"/>
    <n v="3237.0576000000001"/>
    <s v="Katherine Dorsey"/>
    <x v="6"/>
    <x v="0"/>
    <x v="76"/>
    <s v="Oklahoma"/>
    <s v="USA"/>
    <x v="1"/>
    <x v="47"/>
    <x v="1"/>
    <s v="Computer"/>
    <x v="47"/>
    <n v="377.52"/>
    <n v="485"/>
    <s v="Holloway Ltd"/>
    <s v="North"/>
    <s v="Bensonhaven"/>
    <s v="Flagship"/>
  </r>
  <r>
    <s v="SALE1736"/>
    <x v="154"/>
    <x v="5"/>
    <s v="PROD25"/>
    <s v="STORE17"/>
    <n v="3"/>
    <n v="849.77"/>
    <n v="0.12"/>
    <s v="PayPal"/>
    <n v="2243.3928000000001"/>
    <n v="2243.3928000000001"/>
    <s v="Anthony Phillips"/>
    <x v="5"/>
    <x v="1"/>
    <x v="5"/>
    <s v="Rhode Island"/>
    <s v="USA"/>
    <x v="1"/>
    <x v="60"/>
    <x v="4"/>
    <s v="Accessories"/>
    <x v="60"/>
    <n v="174.02"/>
    <n v="268"/>
    <s v="Holloway Ltd"/>
    <s v="North"/>
    <s v="Bensonhaven"/>
    <s v="Flagship"/>
  </r>
  <r>
    <s v="SALE1737"/>
    <x v="158"/>
    <x v="33"/>
    <s v="PROD60"/>
    <s v="STORE4"/>
    <n v="1"/>
    <n v="88.78"/>
    <n v="0.18"/>
    <s v="Credit Card"/>
    <n v="72.799599999999998"/>
    <n v="72.799599999999998"/>
    <s v="Evelyn Brown"/>
    <x v="27"/>
    <x v="0"/>
    <x v="33"/>
    <s v="New Mexico"/>
    <s v="USA"/>
    <x v="0"/>
    <x v="17"/>
    <x v="2"/>
    <s v="Fragrance"/>
    <x v="17"/>
    <n v="482.75"/>
    <n v="444"/>
    <s v="Alexander Group"/>
    <s v="South"/>
    <s v="Port Sharon"/>
    <s v="Online"/>
  </r>
  <r>
    <s v="SALE1738"/>
    <x v="455"/>
    <x v="226"/>
    <s v="PROD78"/>
    <s v="STORE4"/>
    <n v="4"/>
    <n v="507.22"/>
    <n v="0.14000000000000001"/>
    <s v="PayPal"/>
    <n v="1744.8368"/>
    <n v="1744.8368"/>
    <s v="Todd Poole"/>
    <x v="31"/>
    <x v="1"/>
    <x v="225"/>
    <s v="Ohio"/>
    <s v="USA"/>
    <x v="3"/>
    <x v="36"/>
    <x v="3"/>
    <s v="Decor"/>
    <x v="36"/>
    <n v="325.26"/>
    <n v="400"/>
    <s v="Alexander Group"/>
    <s v="South"/>
    <s v="Port Sharon"/>
    <s v="Online"/>
  </r>
  <r>
    <s v="SALE1739"/>
    <x v="649"/>
    <x v="214"/>
    <s v="PROD96"/>
    <s v="STORE0"/>
    <n v="3"/>
    <n v="330.98"/>
    <n v="0.11"/>
    <s v="Credit Card"/>
    <n v="883.71659999999997"/>
    <n v="883.71660000000008"/>
    <s v="Robert House"/>
    <x v="11"/>
    <x v="0"/>
    <x v="213"/>
    <s v="Maryland"/>
    <s v="USA"/>
    <x v="0"/>
    <x v="99"/>
    <x v="4"/>
    <s v="Outerwear"/>
    <x v="99"/>
    <n v="358.47"/>
    <n v="143"/>
    <s v="Rivera-Warner"/>
    <s v="East"/>
    <s v="Washingtonfurt"/>
    <s v="Flagship"/>
  </r>
  <r>
    <s v="SALE1740"/>
    <x v="663"/>
    <x v="370"/>
    <s v="PROD37"/>
    <s v="STORE19"/>
    <n v="4"/>
    <n v="442.87"/>
    <n v="0.08"/>
    <s v="Credit Card"/>
    <n v="1629.7616"/>
    <n v="1629.7616"/>
    <s v="Sarah Rodgers"/>
    <x v="25"/>
    <x v="1"/>
    <x v="361"/>
    <s v="West Virginia"/>
    <s v="USA"/>
    <x v="0"/>
    <x v="92"/>
    <x v="4"/>
    <s v="Footwear"/>
    <x v="92"/>
    <n v="353.47"/>
    <n v="214"/>
    <s v="Mann-Austin"/>
    <s v="East"/>
    <s v="Vasquezborough"/>
    <s v="Online"/>
  </r>
  <r>
    <s v="SALE1741"/>
    <x v="200"/>
    <x v="442"/>
    <s v="PROD96"/>
    <s v="STORE2"/>
    <n v="2"/>
    <n v="939.66"/>
    <n v="0.14000000000000001"/>
    <s v="PayPal"/>
    <n v="1616.2152000000001"/>
    <n v="1616.2151999999999"/>
    <s v="Ms. Maria Leach"/>
    <x v="41"/>
    <x v="0"/>
    <x v="431"/>
    <s v="Pennsylvania"/>
    <s v="USA"/>
    <x v="1"/>
    <x v="99"/>
    <x v="4"/>
    <s v="Outerwear"/>
    <x v="99"/>
    <n v="358.47"/>
    <n v="143"/>
    <s v="Black-Horn"/>
    <s v="South"/>
    <s v="North Nancyview"/>
    <s v="Outlet"/>
  </r>
  <r>
    <s v="SALE1742"/>
    <x v="90"/>
    <x v="145"/>
    <s v="PROD73"/>
    <s v="STORE3"/>
    <n v="1"/>
    <n v="24.13"/>
    <n v="0"/>
    <s v="Credit Card"/>
    <n v="24.13"/>
    <n v="24.13"/>
    <s v="Gloria Taylor"/>
    <x v="44"/>
    <x v="1"/>
    <x v="144"/>
    <s v="Louisiana"/>
    <s v="USA"/>
    <x v="1"/>
    <x v="78"/>
    <x v="0"/>
    <s v="Team Sports"/>
    <x v="78"/>
    <n v="107.06"/>
    <n v="359"/>
    <s v="Johnson-Wright"/>
    <s v="North"/>
    <s v="Hoodberg"/>
    <s v="Outlet"/>
  </r>
  <r>
    <s v="SALE1743"/>
    <x v="648"/>
    <x v="190"/>
    <s v="PROD41"/>
    <s v="STORE3"/>
    <n v="3"/>
    <n v="239.54"/>
    <n v="0.28999999999999998"/>
    <s v="COD"/>
    <n v="510.22019999999998"/>
    <n v="510.22019999999998"/>
    <s v="Chloe Aguilar"/>
    <x v="3"/>
    <x v="0"/>
    <x v="189"/>
    <s v="Arizona"/>
    <s v="USA"/>
    <x v="3"/>
    <x v="89"/>
    <x v="0"/>
    <s v="Fitness"/>
    <x v="89"/>
    <n v="313.26"/>
    <n v="369"/>
    <s v="Johnson-Wright"/>
    <s v="North"/>
    <s v="Hoodberg"/>
    <s v="Outlet"/>
  </r>
  <r>
    <s v="SALE1744"/>
    <x v="313"/>
    <x v="382"/>
    <s v="PROD46"/>
    <s v="STORE14"/>
    <n v="1"/>
    <n v="588.53"/>
    <n v="0.1"/>
    <s v="Credit Card"/>
    <n v="529.67700000000002"/>
    <n v="529.67700000000002"/>
    <s v="Sheri Joyce"/>
    <x v="33"/>
    <x v="0"/>
    <x v="373"/>
    <s v="Kentucky"/>
    <s v="USA"/>
    <x v="1"/>
    <x v="54"/>
    <x v="4"/>
    <s v="Outerwear"/>
    <x v="54"/>
    <n v="167.34"/>
    <n v="296"/>
    <s v="Mcdonald Inc"/>
    <s v="South"/>
    <s v="Christopherland"/>
    <s v="Outlet"/>
  </r>
  <r>
    <s v="SALE1745"/>
    <x v="198"/>
    <x v="285"/>
    <s v="PROD60"/>
    <s v="STORE15"/>
    <n v="1"/>
    <n v="145.96"/>
    <n v="0.3"/>
    <s v="Credit Card"/>
    <n v="102.172"/>
    <n v="102.172"/>
    <s v="Misty Ferguson"/>
    <x v="3"/>
    <x v="0"/>
    <x v="282"/>
    <s v="Connecticut"/>
    <s v="USA"/>
    <x v="0"/>
    <x v="17"/>
    <x v="2"/>
    <s v="Fragrance"/>
    <x v="17"/>
    <n v="482.75"/>
    <n v="444"/>
    <s v="Shelton PLC"/>
    <s v="North"/>
    <s v="East Jenniferstad"/>
    <s v="Flagship"/>
  </r>
  <r>
    <s v="SALE1746"/>
    <x v="133"/>
    <x v="210"/>
    <s v="PROD70"/>
    <s v="STORE4"/>
    <n v="4"/>
    <n v="640.91"/>
    <n v="0.06"/>
    <s v="Credit Card"/>
    <n v="2409.8216000000002"/>
    <n v="2409.8215999999998"/>
    <s v="Colleen Maynard"/>
    <x v="31"/>
    <x v="0"/>
    <x v="209"/>
    <s v="Utah"/>
    <s v="USA"/>
    <x v="0"/>
    <x v="7"/>
    <x v="3"/>
    <s v="Storage"/>
    <x v="7"/>
    <n v="138.05000000000001"/>
    <n v="89"/>
    <s v="Alexander Group"/>
    <s v="South"/>
    <s v="Port Sharon"/>
    <s v="Online"/>
  </r>
  <r>
    <s v="SALE1747"/>
    <x v="420"/>
    <x v="229"/>
    <s v="PROD64"/>
    <s v="STORE11"/>
    <n v="3"/>
    <n v="773.86"/>
    <n v="0.22"/>
    <s v="Credit Card"/>
    <n v="1810.8324"/>
    <n v="1810.8324"/>
    <s v="William Martin"/>
    <x v="29"/>
    <x v="0"/>
    <x v="228"/>
    <s v="Connecticut"/>
    <s v="USA"/>
    <x v="1"/>
    <x v="91"/>
    <x v="2"/>
    <s v="Makeup"/>
    <x v="91"/>
    <n v="299.11"/>
    <n v="118"/>
    <s v="Aguirre-Keller"/>
    <s v="South"/>
    <s v="Lake Michael"/>
    <s v="Online"/>
  </r>
  <r>
    <s v="SALE1748"/>
    <x v="299"/>
    <x v="191"/>
    <s v="PROD31"/>
    <s v="STORE15"/>
    <n v="2"/>
    <n v="31.28"/>
    <n v="0.2"/>
    <s v="COD"/>
    <n v="50.048000000000002"/>
    <n v="50.048000000000002"/>
    <s v="Samantha Lee"/>
    <x v="32"/>
    <x v="1"/>
    <x v="190"/>
    <s v="Connecticut"/>
    <s v="USA"/>
    <x v="3"/>
    <x v="45"/>
    <x v="0"/>
    <s v="Team Sports"/>
    <x v="45"/>
    <n v="204.39"/>
    <n v="281"/>
    <s v="Shelton PLC"/>
    <s v="North"/>
    <s v="East Jenniferstad"/>
    <s v="Flagship"/>
  </r>
  <r>
    <s v="SALE1749"/>
    <x v="253"/>
    <x v="141"/>
    <s v="PROD82"/>
    <s v="STORE6"/>
    <n v="4"/>
    <n v="389.22"/>
    <n v="0.18"/>
    <s v="Credit Card"/>
    <n v="1276.6415999999999"/>
    <n v="1276.6416000000002"/>
    <s v="James Orozco"/>
    <x v="13"/>
    <x v="1"/>
    <x v="140"/>
    <s v="Maine"/>
    <s v="USA"/>
    <x v="0"/>
    <x v="74"/>
    <x v="0"/>
    <s v="Fitness"/>
    <x v="74"/>
    <n v="152.91999999999999"/>
    <n v="281"/>
    <s v="Benson-Elliott"/>
    <s v="East"/>
    <s v="Port Josephberg"/>
    <s v="Online"/>
  </r>
  <r>
    <s v="SALE1750"/>
    <x v="137"/>
    <x v="270"/>
    <s v="PROD64"/>
    <s v="STORE15"/>
    <n v="3"/>
    <n v="543.44000000000005"/>
    <n v="0.13"/>
    <s v="PayPal"/>
    <n v="1418.3784000000001"/>
    <n v="1418.3784000000001"/>
    <s v="Laura Alvarez"/>
    <x v="2"/>
    <x v="1"/>
    <x v="268"/>
    <s v="Washington"/>
    <s v="USA"/>
    <x v="1"/>
    <x v="91"/>
    <x v="2"/>
    <s v="Makeup"/>
    <x v="91"/>
    <n v="299.11"/>
    <n v="118"/>
    <s v="Shelton PLC"/>
    <s v="North"/>
    <s v="East Jenniferstad"/>
    <s v="Flagship"/>
  </r>
  <r>
    <s v="SALE1751"/>
    <x v="627"/>
    <x v="99"/>
    <s v="PROD97"/>
    <s v="STORE19"/>
    <n v="4"/>
    <n v="715.42"/>
    <n v="0.28999999999999998"/>
    <s v="PayPal"/>
    <n v="2031.7927999999999"/>
    <n v="2031.7927999999999"/>
    <s v="Christopher David"/>
    <x v="22"/>
    <x v="0"/>
    <x v="99"/>
    <s v="Massachusetts"/>
    <s v="USA"/>
    <x v="2"/>
    <x v="0"/>
    <x v="0"/>
    <s v="Team Sports"/>
    <x v="0"/>
    <n v="245.98"/>
    <n v="471"/>
    <s v="Mann-Austin"/>
    <s v="East"/>
    <s v="Vasquezborough"/>
    <s v="Online"/>
  </r>
  <r>
    <s v="SALE1752"/>
    <x v="115"/>
    <x v="370"/>
    <s v="PROD12"/>
    <s v="STORE4"/>
    <n v="4"/>
    <n v="676.14"/>
    <n v="0.11"/>
    <s v="COD"/>
    <n v="2407.0583999999999"/>
    <n v="2407.0583999999999"/>
    <s v="Sarah Rodgers"/>
    <x v="25"/>
    <x v="1"/>
    <x v="361"/>
    <s v="West Virginia"/>
    <s v="USA"/>
    <x v="0"/>
    <x v="21"/>
    <x v="2"/>
    <s v="Haircare"/>
    <x v="21"/>
    <n v="115.82"/>
    <n v="460"/>
    <s v="Alexander Group"/>
    <s v="South"/>
    <s v="Port Sharon"/>
    <s v="Online"/>
  </r>
  <r>
    <s v="SALE1753"/>
    <x v="664"/>
    <x v="269"/>
    <s v="PROD39"/>
    <s v="STORE1"/>
    <n v="4"/>
    <n v="352.72"/>
    <n v="0.25"/>
    <s v="Credit Card"/>
    <n v="1058.1600000000001"/>
    <n v="1058.1600000000001"/>
    <s v="Jamie Yoder"/>
    <x v="16"/>
    <x v="0"/>
    <x v="267"/>
    <s v="Wisconsin"/>
    <s v="USA"/>
    <x v="1"/>
    <x v="11"/>
    <x v="1"/>
    <s v="Mobile"/>
    <x v="11"/>
    <n v="326.06"/>
    <n v="301"/>
    <s v="Martinez, Adkins and Johnson"/>
    <s v="North"/>
    <s v="Danielmouth"/>
    <s v="Flagship"/>
  </r>
  <r>
    <s v="SALE1754"/>
    <x v="343"/>
    <x v="348"/>
    <s v="PROD11"/>
    <s v="STORE12"/>
    <n v="1"/>
    <n v="470.18"/>
    <n v="0.19"/>
    <s v="PayPal"/>
    <n v="380.8458"/>
    <n v="380.8458"/>
    <s v="Teresa Stokes"/>
    <x v="7"/>
    <x v="1"/>
    <x v="120"/>
    <s v="Iowa"/>
    <s v="USA"/>
    <x v="1"/>
    <x v="75"/>
    <x v="1"/>
    <s v="Accessories"/>
    <x v="75"/>
    <n v="449.4"/>
    <n v="273"/>
    <s v="Thomas, Bridges and Harris"/>
    <s v="North"/>
    <s v="Sabrinatown"/>
    <s v="Online"/>
  </r>
  <r>
    <s v="SALE1755"/>
    <x v="665"/>
    <x v="409"/>
    <s v="PROD66"/>
    <s v="STORE11"/>
    <n v="1"/>
    <n v="891.79"/>
    <n v="0.03"/>
    <s v="Credit Card"/>
    <n v="865.03629999999998"/>
    <n v="865.03629999999998"/>
    <s v="Timothy Sanders"/>
    <x v="31"/>
    <x v="0"/>
    <x v="398"/>
    <s v="Florida"/>
    <s v="USA"/>
    <x v="3"/>
    <x v="73"/>
    <x v="2"/>
    <s v="Haircare"/>
    <x v="73"/>
    <n v="340.39"/>
    <n v="177"/>
    <s v="Aguirre-Keller"/>
    <s v="South"/>
    <s v="Lake Michael"/>
    <s v="Online"/>
  </r>
  <r>
    <s v="SALE1756"/>
    <x v="155"/>
    <x v="14"/>
    <s v="PROD89"/>
    <s v="STORE17"/>
    <n v="2"/>
    <n v="433.07"/>
    <n v="0.25"/>
    <s v="COD"/>
    <n v="649.60500000000002"/>
    <n v="649.60500000000002"/>
    <s v="Sherry Cabrera"/>
    <x v="0"/>
    <x v="0"/>
    <x v="14"/>
    <s v="Pennsylvania"/>
    <s v="USA"/>
    <x v="2"/>
    <x v="41"/>
    <x v="2"/>
    <s v="Makeup"/>
    <x v="41"/>
    <n v="183.04"/>
    <n v="457"/>
    <s v="Holloway Ltd"/>
    <s v="North"/>
    <s v="Bensonhaven"/>
    <s v="Flagship"/>
  </r>
  <r>
    <s v="SALE1757"/>
    <x v="648"/>
    <x v="172"/>
    <s v="PROD66"/>
    <s v="STORE19"/>
    <n v="3"/>
    <n v="626.71"/>
    <n v="7.0000000000000007E-2"/>
    <s v="COD"/>
    <n v="1748.5209"/>
    <n v="1748.5209"/>
    <s v="Kenneth Lambert"/>
    <x v="0"/>
    <x v="1"/>
    <x v="171"/>
    <s v="Kansas"/>
    <s v="USA"/>
    <x v="1"/>
    <x v="73"/>
    <x v="2"/>
    <s v="Haircare"/>
    <x v="73"/>
    <n v="340.39"/>
    <n v="177"/>
    <s v="Mann-Austin"/>
    <s v="East"/>
    <s v="Vasquezborough"/>
    <s v="Online"/>
  </r>
  <r>
    <s v="SALE1758"/>
    <x v="120"/>
    <x v="136"/>
    <s v="PROD36"/>
    <s v="STORE0"/>
    <n v="2"/>
    <n v="324.18"/>
    <n v="0.06"/>
    <s v="COD"/>
    <n v="609.45839999999998"/>
    <n v="609.45839999999998"/>
    <s v="Nathan Campbell"/>
    <x v="13"/>
    <x v="0"/>
    <x v="135"/>
    <s v="Oklahoma"/>
    <s v="USA"/>
    <x v="0"/>
    <x v="14"/>
    <x v="4"/>
    <s v="Tops"/>
    <x v="14"/>
    <n v="223.43"/>
    <n v="154"/>
    <s v="Rivera-Warner"/>
    <s v="East"/>
    <s v="Washingtonfurt"/>
    <s v="Flagship"/>
  </r>
  <r>
    <s v="SALE1759"/>
    <x v="134"/>
    <x v="199"/>
    <s v="PROD14"/>
    <s v="STORE17"/>
    <n v="4"/>
    <n v="839.74"/>
    <n v="0.13"/>
    <s v="PayPal"/>
    <n v="2922.2952"/>
    <n v="2922.2952"/>
    <s v="Nathan Hernandez"/>
    <x v="39"/>
    <x v="1"/>
    <x v="198"/>
    <s v="Montana"/>
    <s v="USA"/>
    <x v="2"/>
    <x v="66"/>
    <x v="3"/>
    <s v="Decor"/>
    <x v="66"/>
    <n v="48.01"/>
    <n v="439"/>
    <s v="Holloway Ltd"/>
    <s v="North"/>
    <s v="Bensonhaven"/>
    <s v="Flagship"/>
  </r>
  <r>
    <s v="SALE1760"/>
    <x v="598"/>
    <x v="308"/>
    <s v="PROD62"/>
    <s v="STORE15"/>
    <n v="3"/>
    <n v="252.63"/>
    <n v="0.28000000000000003"/>
    <s v="Credit Card"/>
    <n v="545.68079999999998"/>
    <n v="545.68079999999998"/>
    <s v="Maria Sanchez"/>
    <x v="28"/>
    <x v="0"/>
    <x v="303"/>
    <s v="North Dakota"/>
    <s v="USA"/>
    <x v="3"/>
    <x v="85"/>
    <x v="1"/>
    <s v="Computer"/>
    <x v="85"/>
    <n v="86.42"/>
    <n v="222"/>
    <s v="Shelton PLC"/>
    <s v="North"/>
    <s v="East Jenniferstad"/>
    <s v="Flagship"/>
  </r>
  <r>
    <s v="SALE1761"/>
    <x v="436"/>
    <x v="57"/>
    <s v="PROD79"/>
    <s v="STORE19"/>
    <n v="2"/>
    <n v="60.53"/>
    <n v="0.18"/>
    <s v="Credit Card"/>
    <n v="99.269199999999998"/>
    <n v="99.269199999999998"/>
    <s v="Damon Perez"/>
    <x v="10"/>
    <x v="0"/>
    <x v="57"/>
    <s v="Ohio"/>
    <s v="USA"/>
    <x v="0"/>
    <x v="29"/>
    <x v="3"/>
    <s v="Lighting"/>
    <x v="29"/>
    <n v="228.53"/>
    <n v="469"/>
    <s v="Mann-Austin"/>
    <s v="East"/>
    <s v="Vasquezborough"/>
    <s v="Online"/>
  </r>
  <r>
    <s v="SALE1762"/>
    <x v="291"/>
    <x v="76"/>
    <s v="PROD84"/>
    <s v="STORE13"/>
    <n v="4"/>
    <n v="341.95"/>
    <n v="0.25"/>
    <s v="Credit Card"/>
    <n v="1025.8499999999999"/>
    <n v="1025.8499999999999"/>
    <s v="Katherine Dorsey"/>
    <x v="6"/>
    <x v="0"/>
    <x v="76"/>
    <s v="Oklahoma"/>
    <s v="USA"/>
    <x v="1"/>
    <x v="94"/>
    <x v="3"/>
    <s v="Furniture"/>
    <x v="94"/>
    <n v="388.46"/>
    <n v="208"/>
    <s v="Gardner, Humphrey and Contreras"/>
    <s v="East"/>
    <s v="Johnsonville"/>
    <s v="Flagship"/>
  </r>
  <r>
    <s v="SALE1763"/>
    <x v="240"/>
    <x v="413"/>
    <s v="PROD22"/>
    <s v="STORE16"/>
    <n v="4"/>
    <n v="300.12"/>
    <n v="0.05"/>
    <s v="PayPal"/>
    <n v="1140.4559999999999"/>
    <n v="1140.4560000000001"/>
    <s v="Bryan Garcia"/>
    <x v="26"/>
    <x v="1"/>
    <x v="402"/>
    <s v="Wyoming"/>
    <s v="USA"/>
    <x v="2"/>
    <x v="62"/>
    <x v="0"/>
    <s v="Equipment"/>
    <x v="62"/>
    <n v="484.62"/>
    <n v="432"/>
    <s v="Frederick-Wright"/>
    <s v="West"/>
    <s v="New Jimmymouth"/>
    <s v="Flagship"/>
  </r>
  <r>
    <s v="SALE1764"/>
    <x v="105"/>
    <x v="71"/>
    <s v="PROD28"/>
    <s v="STORE17"/>
    <n v="2"/>
    <n v="289.14"/>
    <n v="0.12"/>
    <s v="COD"/>
    <n v="508.88639999999998"/>
    <n v="508.88639999999998"/>
    <s v="Tyler Conrad"/>
    <x v="20"/>
    <x v="1"/>
    <x v="71"/>
    <s v="North Dakota"/>
    <s v="USA"/>
    <x v="1"/>
    <x v="77"/>
    <x v="0"/>
    <s v="Accessories"/>
    <x v="77"/>
    <n v="38.76"/>
    <n v="137"/>
    <s v="Holloway Ltd"/>
    <s v="North"/>
    <s v="Bensonhaven"/>
    <s v="Flagship"/>
  </r>
  <r>
    <s v="SALE1765"/>
    <x v="379"/>
    <x v="444"/>
    <s v="PROD25"/>
    <s v="STORE0"/>
    <n v="2"/>
    <n v="596.84"/>
    <n v="0.01"/>
    <s v="PayPal"/>
    <n v="1181.7431999999999"/>
    <n v="1181.7432000000001"/>
    <s v="Jordan Jackson Dds"/>
    <x v="26"/>
    <x v="0"/>
    <x v="433"/>
    <s v="Arizona"/>
    <s v="USA"/>
    <x v="0"/>
    <x v="60"/>
    <x v="4"/>
    <s v="Accessories"/>
    <x v="60"/>
    <n v="174.02"/>
    <n v="268"/>
    <s v="Rivera-Warner"/>
    <s v="East"/>
    <s v="Washingtonfurt"/>
    <s v="Flagship"/>
  </r>
  <r>
    <s v="SALE1766"/>
    <x v="506"/>
    <x v="439"/>
    <s v="PROD19"/>
    <s v="STORE8"/>
    <n v="4"/>
    <n v="466.24"/>
    <n v="0.16"/>
    <s v="Credit Card"/>
    <n v="1566.5663999999999"/>
    <n v="1566.5664000000002"/>
    <s v="Sharon Simpson"/>
    <x v="35"/>
    <x v="0"/>
    <x v="428"/>
    <s v="South Dakota"/>
    <s v="USA"/>
    <x v="0"/>
    <x v="46"/>
    <x v="0"/>
    <s v="Equipment"/>
    <x v="46"/>
    <n v="21.34"/>
    <n v="65"/>
    <s v="Bean, Jones and Park"/>
    <s v="West"/>
    <s v="Thompsonborough"/>
    <s v="Online"/>
  </r>
  <r>
    <s v="SALE1767"/>
    <x v="128"/>
    <x v="487"/>
    <s v="PROD13"/>
    <s v="STORE16"/>
    <n v="2"/>
    <n v="330.59"/>
    <n v="0.14000000000000001"/>
    <s v="Credit Card"/>
    <n v="568.61479999999995"/>
    <n v="568.61479999999995"/>
    <s v="John Mccoy"/>
    <x v="33"/>
    <x v="0"/>
    <x v="472"/>
    <s v="South Dakota"/>
    <s v="USA"/>
    <x v="2"/>
    <x v="26"/>
    <x v="1"/>
    <s v="Accessories"/>
    <x v="26"/>
    <n v="242.23"/>
    <n v="453"/>
    <s v="Frederick-Wright"/>
    <s v="West"/>
    <s v="New Jimmymouth"/>
    <s v="Flagship"/>
  </r>
  <r>
    <s v="SALE1768"/>
    <x v="243"/>
    <x v="4"/>
    <s v="PROD22"/>
    <s v="STORE6"/>
    <n v="2"/>
    <n v="616.42999999999995"/>
    <n v="0.02"/>
    <s v="COD"/>
    <n v="1208.2028"/>
    <n v="1208.2027999999998"/>
    <s v="Amanda Powell"/>
    <x v="4"/>
    <x v="0"/>
    <x v="4"/>
    <s v="Alabama"/>
    <s v="USA"/>
    <x v="2"/>
    <x v="62"/>
    <x v="0"/>
    <s v="Equipment"/>
    <x v="62"/>
    <n v="484.62"/>
    <n v="432"/>
    <s v="Benson-Elliott"/>
    <s v="East"/>
    <s v="Port Josephberg"/>
    <s v="Online"/>
  </r>
  <r>
    <s v="SALE1769"/>
    <x v="53"/>
    <x v="75"/>
    <s v="PROD63"/>
    <s v="STORE6"/>
    <n v="3"/>
    <n v="195.89"/>
    <n v="0.16"/>
    <s v="PayPal"/>
    <n v="493.64280000000002"/>
    <n v="493.64279999999997"/>
    <s v="Justin Ingram"/>
    <x v="11"/>
    <x v="0"/>
    <x v="75"/>
    <s v="Louisiana"/>
    <s v="USA"/>
    <x v="3"/>
    <x v="81"/>
    <x v="2"/>
    <s v="Skincare"/>
    <x v="81"/>
    <n v="266.86"/>
    <n v="458"/>
    <s v="Benson-Elliott"/>
    <s v="East"/>
    <s v="Port Josephberg"/>
    <s v="Online"/>
  </r>
  <r>
    <s v="SALE1770"/>
    <x v="666"/>
    <x v="110"/>
    <s v="PROD7"/>
    <s v="STORE10"/>
    <n v="4"/>
    <n v="614.76"/>
    <n v="0.16"/>
    <s v="Credit Card"/>
    <n v="2065.5936000000002"/>
    <n v="2065.5936000000002"/>
    <s v="Ryan Moore"/>
    <x v="14"/>
    <x v="0"/>
    <x v="109"/>
    <s v="Virginia"/>
    <s v="USA"/>
    <x v="3"/>
    <x v="84"/>
    <x v="3"/>
    <s v="Lighting"/>
    <x v="84"/>
    <n v="218.86"/>
    <n v="170"/>
    <s v="Hill, Wagner and Ballard"/>
    <s v="East"/>
    <s v="East Davidville"/>
    <s v="Online"/>
  </r>
  <r>
    <s v="SALE1771"/>
    <x v="150"/>
    <x v="53"/>
    <s v="PROD79"/>
    <s v="STORE7"/>
    <n v="1"/>
    <n v="224.49"/>
    <n v="0.11"/>
    <s v="PayPal"/>
    <n v="199.7961"/>
    <n v="199.7961"/>
    <s v="David Ross"/>
    <x v="15"/>
    <x v="1"/>
    <x v="53"/>
    <s v="Arkansas"/>
    <s v="USA"/>
    <x v="2"/>
    <x v="29"/>
    <x v="3"/>
    <s v="Lighting"/>
    <x v="29"/>
    <n v="228.53"/>
    <n v="469"/>
    <s v="Martinez-Mullins"/>
    <s v="South"/>
    <s v="Williamsfurt"/>
    <s v="Online"/>
  </r>
  <r>
    <s v="SALE1772"/>
    <x v="214"/>
    <x v="412"/>
    <s v="PROD55"/>
    <s v="STORE12"/>
    <n v="1"/>
    <n v="967.76"/>
    <n v="0.09"/>
    <s v="Credit Card"/>
    <n v="880.66160000000002"/>
    <n v="880.66160000000002"/>
    <s v="Steve Hunt"/>
    <x v="26"/>
    <x v="0"/>
    <x v="401"/>
    <s v="Virginia"/>
    <s v="USA"/>
    <x v="3"/>
    <x v="76"/>
    <x v="3"/>
    <s v="Decor"/>
    <x v="76"/>
    <n v="81.75"/>
    <n v="273"/>
    <s v="Thomas, Bridges and Harris"/>
    <s v="North"/>
    <s v="Sabrinatown"/>
    <s v="Online"/>
  </r>
  <r>
    <s v="SALE1773"/>
    <x v="390"/>
    <x v="101"/>
    <s v="PROD41"/>
    <s v="STORE19"/>
    <n v="2"/>
    <n v="56.52"/>
    <n v="0.17"/>
    <s v="PayPal"/>
    <n v="93.8232"/>
    <n v="93.8232"/>
    <s v="Amber Mcclain"/>
    <x v="3"/>
    <x v="0"/>
    <x v="101"/>
    <s v="Florida"/>
    <s v="USA"/>
    <x v="2"/>
    <x v="89"/>
    <x v="0"/>
    <s v="Fitness"/>
    <x v="89"/>
    <n v="313.26"/>
    <n v="369"/>
    <s v="Mann-Austin"/>
    <s v="East"/>
    <s v="Vasquezborough"/>
    <s v="Online"/>
  </r>
  <r>
    <s v="SALE1774"/>
    <x v="301"/>
    <x v="216"/>
    <s v="PROD67"/>
    <s v="STORE1"/>
    <n v="4"/>
    <n v="921.84"/>
    <n v="0.04"/>
    <s v="Credit Card"/>
    <n v="3539.8656000000001"/>
    <n v="3539.8656000000001"/>
    <s v="Scott Harris"/>
    <x v="25"/>
    <x v="0"/>
    <x v="215"/>
    <s v="Maryland"/>
    <s v="USA"/>
    <x v="1"/>
    <x v="22"/>
    <x v="1"/>
    <s v="Accessories"/>
    <x v="22"/>
    <n v="349.17"/>
    <n v="476"/>
    <s v="Martinez, Adkins and Johnson"/>
    <s v="North"/>
    <s v="Danielmouth"/>
    <s v="Flagship"/>
  </r>
  <r>
    <s v="SALE1775"/>
    <x v="667"/>
    <x v="342"/>
    <s v="PROD86"/>
    <s v="STORE16"/>
    <n v="3"/>
    <n v="738.47"/>
    <n v="0.28000000000000003"/>
    <s v="Credit Card"/>
    <n v="1595.0952"/>
    <n v="1595.0951999999997"/>
    <s v="Mario Harvey Jr."/>
    <x v="28"/>
    <x v="0"/>
    <x v="336"/>
    <s v="Minnesota"/>
    <s v="USA"/>
    <x v="1"/>
    <x v="56"/>
    <x v="3"/>
    <s v="Kitchen"/>
    <x v="56"/>
    <n v="176.07"/>
    <n v="82"/>
    <s v="Frederick-Wright"/>
    <s v="West"/>
    <s v="New Jimmymouth"/>
    <s v="Flagship"/>
  </r>
  <r>
    <s v="SALE1776"/>
    <x v="33"/>
    <x v="342"/>
    <s v="PROD5"/>
    <s v="STORE0"/>
    <n v="4"/>
    <n v="477.83"/>
    <n v="0.05"/>
    <s v="COD"/>
    <n v="1815.7539999999999"/>
    <n v="1815.7539999999999"/>
    <s v="Mario Harvey Jr."/>
    <x v="28"/>
    <x v="0"/>
    <x v="336"/>
    <s v="Minnesota"/>
    <s v="USA"/>
    <x v="1"/>
    <x v="23"/>
    <x v="4"/>
    <s v="Accessories"/>
    <x v="23"/>
    <n v="261"/>
    <n v="59"/>
    <s v="Rivera-Warner"/>
    <s v="East"/>
    <s v="Washingtonfurt"/>
    <s v="Flagship"/>
  </r>
  <r>
    <s v="SALE1777"/>
    <x v="668"/>
    <x v="64"/>
    <s v="PROD42"/>
    <s v="STORE12"/>
    <n v="3"/>
    <n v="605.83000000000004"/>
    <n v="0.28000000000000003"/>
    <s v="COD"/>
    <n v="1308.5927999999999"/>
    <n v="1308.5928000000001"/>
    <s v="Daniel Contreras"/>
    <x v="32"/>
    <x v="1"/>
    <x v="64"/>
    <s v="Florida"/>
    <s v="USA"/>
    <x v="1"/>
    <x v="63"/>
    <x v="1"/>
    <s v="Accessories"/>
    <x v="63"/>
    <n v="450.71"/>
    <n v="389"/>
    <s v="Thomas, Bridges and Harris"/>
    <s v="North"/>
    <s v="Sabrinatown"/>
    <s v="Online"/>
  </r>
  <r>
    <s v="SALE1778"/>
    <x v="297"/>
    <x v="101"/>
    <s v="PROD43"/>
    <s v="STORE3"/>
    <n v="2"/>
    <n v="521.44000000000005"/>
    <n v="0.25"/>
    <s v="COD"/>
    <n v="782.16"/>
    <n v="782.16000000000008"/>
    <s v="Amber Mcclain"/>
    <x v="3"/>
    <x v="0"/>
    <x v="101"/>
    <s v="Florida"/>
    <s v="USA"/>
    <x v="2"/>
    <x v="19"/>
    <x v="1"/>
    <s v="Computer"/>
    <x v="19"/>
    <n v="253.33"/>
    <n v="266"/>
    <s v="Johnson-Wright"/>
    <s v="North"/>
    <s v="Hoodberg"/>
    <s v="Outlet"/>
  </r>
  <r>
    <s v="SALE1779"/>
    <x v="198"/>
    <x v="141"/>
    <s v="PROD10"/>
    <s v="STORE7"/>
    <n v="4"/>
    <n v="499.02"/>
    <n v="0.06"/>
    <s v="Credit Card"/>
    <n v="1876.3152"/>
    <n v="1876.3152"/>
    <s v="James Orozco"/>
    <x v="13"/>
    <x v="1"/>
    <x v="140"/>
    <s v="Maine"/>
    <s v="USA"/>
    <x v="0"/>
    <x v="31"/>
    <x v="3"/>
    <s v="Kitchen"/>
    <x v="31"/>
    <n v="298.86"/>
    <n v="308"/>
    <s v="Martinez-Mullins"/>
    <s v="South"/>
    <s v="Williamsfurt"/>
    <s v="Online"/>
  </r>
  <r>
    <s v="SALE1780"/>
    <x v="543"/>
    <x v="175"/>
    <s v="PROD4"/>
    <s v="STORE18"/>
    <n v="4"/>
    <n v="299.45999999999998"/>
    <n v="0.18"/>
    <s v="COD"/>
    <n v="982.22879999999998"/>
    <n v="982.22879999999998"/>
    <s v="Joseph Faulkner"/>
    <x v="45"/>
    <x v="0"/>
    <x v="174"/>
    <s v="North Dakota"/>
    <s v="USA"/>
    <x v="3"/>
    <x v="83"/>
    <x v="4"/>
    <s v="Bottoms"/>
    <x v="83"/>
    <n v="306.45999999999998"/>
    <n v="487"/>
    <s v="Guerrero-Schmitt"/>
    <s v="East"/>
    <s v="East Stevechester"/>
    <s v="Flagship"/>
  </r>
  <r>
    <s v="SALE1781"/>
    <x v="1"/>
    <x v="414"/>
    <s v="PROD39"/>
    <s v="STORE0"/>
    <n v="1"/>
    <n v="609.29"/>
    <n v="0.15"/>
    <s v="Credit Card"/>
    <n v="517.89649999999995"/>
    <n v="517.89649999999995"/>
    <s v="Christina Robertson"/>
    <x v="30"/>
    <x v="0"/>
    <x v="403"/>
    <s v="Kentucky"/>
    <s v="USA"/>
    <x v="1"/>
    <x v="11"/>
    <x v="1"/>
    <s v="Mobile"/>
    <x v="11"/>
    <n v="326.06"/>
    <n v="301"/>
    <s v="Rivera-Warner"/>
    <s v="East"/>
    <s v="Washingtonfurt"/>
    <s v="Flagship"/>
  </r>
  <r>
    <s v="SALE1782"/>
    <x v="361"/>
    <x v="210"/>
    <s v="PROD2"/>
    <s v="STORE8"/>
    <n v="1"/>
    <n v="213.74"/>
    <n v="7.0000000000000007E-2"/>
    <s v="COD"/>
    <n v="198.7782"/>
    <n v="198.7782"/>
    <s v="Colleen Maynard"/>
    <x v="31"/>
    <x v="0"/>
    <x v="209"/>
    <s v="Utah"/>
    <s v="USA"/>
    <x v="0"/>
    <x v="95"/>
    <x v="4"/>
    <s v="Outerwear"/>
    <x v="95"/>
    <n v="254.04"/>
    <n v="352"/>
    <s v="Bean, Jones and Park"/>
    <s v="West"/>
    <s v="Thompsonborough"/>
    <s v="Online"/>
  </r>
  <r>
    <s v="SALE1783"/>
    <x v="132"/>
    <x v="175"/>
    <s v="PROD55"/>
    <s v="STORE16"/>
    <n v="4"/>
    <n v="613.16999999999996"/>
    <n v="0.26"/>
    <s v="Credit Card"/>
    <n v="1814.9831999999999"/>
    <n v="1814.9831999999999"/>
    <s v="Joseph Faulkner"/>
    <x v="45"/>
    <x v="0"/>
    <x v="174"/>
    <s v="North Dakota"/>
    <s v="USA"/>
    <x v="3"/>
    <x v="76"/>
    <x v="3"/>
    <s v="Decor"/>
    <x v="76"/>
    <n v="81.75"/>
    <n v="273"/>
    <s v="Frederick-Wright"/>
    <s v="West"/>
    <s v="New Jimmymouth"/>
    <s v="Flagship"/>
  </r>
  <r>
    <s v="SALE1784"/>
    <x v="655"/>
    <x v="374"/>
    <s v="PROD59"/>
    <s v="STORE11"/>
    <n v="2"/>
    <n v="687.36"/>
    <n v="7.0000000000000007E-2"/>
    <s v="COD"/>
    <n v="1278.4896000000001"/>
    <n v="1278.4896000000001"/>
    <s v="Manuel Castillo"/>
    <x v="7"/>
    <x v="0"/>
    <x v="365"/>
    <s v="Tennessee"/>
    <s v="USA"/>
    <x v="0"/>
    <x v="4"/>
    <x v="2"/>
    <s v="Haircare"/>
    <x v="4"/>
    <n v="17.309999999999999"/>
    <n v="399"/>
    <s v="Aguirre-Keller"/>
    <s v="South"/>
    <s v="Lake Michael"/>
    <s v="Online"/>
  </r>
  <r>
    <s v="SALE1785"/>
    <x v="192"/>
    <x v="215"/>
    <s v="PROD67"/>
    <s v="STORE13"/>
    <n v="3"/>
    <n v="115.39"/>
    <n v="0.02"/>
    <s v="PayPal"/>
    <n v="339.2466"/>
    <n v="339.2466"/>
    <s v="Robert King"/>
    <x v="3"/>
    <x v="1"/>
    <x v="214"/>
    <s v="Rhode Island"/>
    <s v="USA"/>
    <x v="0"/>
    <x v="22"/>
    <x v="1"/>
    <s v="Accessories"/>
    <x v="22"/>
    <n v="349.17"/>
    <n v="476"/>
    <s v="Gardner, Humphrey and Contreras"/>
    <s v="East"/>
    <s v="Johnsonville"/>
    <s v="Flagship"/>
  </r>
  <r>
    <s v="SALE1786"/>
    <x v="669"/>
    <x v="449"/>
    <s v="PROD24"/>
    <s v="STORE12"/>
    <n v="2"/>
    <n v="722.06"/>
    <n v="7.0000000000000007E-2"/>
    <s v="Credit Card"/>
    <n v="1343.0316"/>
    <n v="1343.0315999999998"/>
    <s v="Nicholas Bradshaw"/>
    <x v="16"/>
    <x v="1"/>
    <x v="438"/>
    <s v="Utah"/>
    <s v="USA"/>
    <x v="2"/>
    <x v="10"/>
    <x v="0"/>
    <s v="Outdoor"/>
    <x v="10"/>
    <n v="166.06"/>
    <n v="340"/>
    <s v="Thomas, Bridges and Harris"/>
    <s v="North"/>
    <s v="Sabrinatown"/>
    <s v="Online"/>
  </r>
  <r>
    <s v="SALE1787"/>
    <x v="413"/>
    <x v="353"/>
    <s v="PROD7"/>
    <s v="STORE15"/>
    <n v="1"/>
    <n v="384.57"/>
    <n v="0.06"/>
    <s v="PayPal"/>
    <n v="361.49579999999997"/>
    <n v="361.49579999999997"/>
    <s v="Bryce Hawkins"/>
    <x v="43"/>
    <x v="0"/>
    <x v="346"/>
    <s v="Utah"/>
    <s v="USA"/>
    <x v="3"/>
    <x v="84"/>
    <x v="3"/>
    <s v="Lighting"/>
    <x v="84"/>
    <n v="218.86"/>
    <n v="170"/>
    <s v="Shelton PLC"/>
    <s v="North"/>
    <s v="East Jenniferstad"/>
    <s v="Flagship"/>
  </r>
  <r>
    <s v="SALE1788"/>
    <x v="226"/>
    <x v="256"/>
    <s v="PROD8"/>
    <s v="STORE13"/>
    <n v="2"/>
    <n v="194.09"/>
    <n v="0.18"/>
    <s v="PayPal"/>
    <n v="318.30759999999998"/>
    <n v="318.30759999999998"/>
    <s v="Antonio Jones"/>
    <x v="36"/>
    <x v="0"/>
    <x v="254"/>
    <s v="Georgia"/>
    <s v="USA"/>
    <x v="2"/>
    <x v="67"/>
    <x v="1"/>
    <s v="Audio"/>
    <x v="67"/>
    <n v="439.07"/>
    <n v="142"/>
    <s v="Gardner, Humphrey and Contreras"/>
    <s v="East"/>
    <s v="Johnsonville"/>
    <s v="Flagship"/>
  </r>
  <r>
    <s v="SALE1789"/>
    <x v="140"/>
    <x v="396"/>
    <s v="PROD88"/>
    <s v="STORE3"/>
    <n v="2"/>
    <n v="403.91"/>
    <n v="7.0000000000000007E-2"/>
    <s v="Credit Card"/>
    <n v="751.27260000000001"/>
    <n v="751.27260000000001"/>
    <s v="Thomas Rhodes"/>
    <x v="7"/>
    <x v="1"/>
    <x v="124"/>
    <s v="West Virginia"/>
    <s v="USA"/>
    <x v="3"/>
    <x v="12"/>
    <x v="0"/>
    <s v="Accessories"/>
    <x v="12"/>
    <n v="131.24"/>
    <n v="232"/>
    <s v="Johnson-Wright"/>
    <s v="North"/>
    <s v="Hoodberg"/>
    <s v="Outlet"/>
  </r>
  <r>
    <s v="SALE1790"/>
    <x v="237"/>
    <x v="136"/>
    <s v="PROD17"/>
    <s v="STORE14"/>
    <n v="1"/>
    <n v="878.69"/>
    <n v="0.3"/>
    <s v="PayPal"/>
    <n v="615.08299999999997"/>
    <n v="615.08300000000008"/>
    <s v="Nathan Campbell"/>
    <x v="13"/>
    <x v="0"/>
    <x v="135"/>
    <s v="Oklahoma"/>
    <s v="USA"/>
    <x v="0"/>
    <x v="53"/>
    <x v="0"/>
    <s v="Accessories"/>
    <x v="53"/>
    <n v="144.53"/>
    <n v="367"/>
    <s v="Mcdonald Inc"/>
    <s v="South"/>
    <s v="Christopherland"/>
    <s v="Outlet"/>
  </r>
  <r>
    <s v="SALE1791"/>
    <x v="2"/>
    <x v="25"/>
    <s v="PROD33"/>
    <s v="STORE15"/>
    <n v="1"/>
    <n v="161.16999999999999"/>
    <n v="0.05"/>
    <s v="Credit Card"/>
    <n v="153.11150000000001"/>
    <n v="153.11149999999998"/>
    <s v="Erika Padilla"/>
    <x v="21"/>
    <x v="0"/>
    <x v="25"/>
    <s v="Alabama"/>
    <s v="USA"/>
    <x v="2"/>
    <x v="9"/>
    <x v="3"/>
    <s v="Decor"/>
    <x v="9"/>
    <n v="179.77"/>
    <n v="305"/>
    <s v="Shelton PLC"/>
    <s v="North"/>
    <s v="East Jenniferstad"/>
    <s v="Flagship"/>
  </r>
  <r>
    <s v="SALE1792"/>
    <x v="570"/>
    <x v="96"/>
    <s v="PROD73"/>
    <s v="STORE14"/>
    <n v="2"/>
    <n v="720.15"/>
    <n v="0.22"/>
    <s v="COD"/>
    <n v="1123.434"/>
    <n v="1123.434"/>
    <s v="Eric Todd"/>
    <x v="35"/>
    <x v="0"/>
    <x v="96"/>
    <s v="Montana"/>
    <s v="USA"/>
    <x v="0"/>
    <x v="78"/>
    <x v="0"/>
    <s v="Team Sports"/>
    <x v="78"/>
    <n v="107.06"/>
    <n v="359"/>
    <s v="Mcdonald Inc"/>
    <s v="South"/>
    <s v="Christopherland"/>
    <s v="Outlet"/>
  </r>
  <r>
    <s v="SALE1793"/>
    <x v="383"/>
    <x v="268"/>
    <s v="PROD26"/>
    <s v="STORE8"/>
    <n v="1"/>
    <n v="361.8"/>
    <n v="0.02"/>
    <s v="COD"/>
    <n v="354.56400000000002"/>
    <n v="354.56400000000002"/>
    <s v="Justin Mason Dds"/>
    <x v="27"/>
    <x v="1"/>
    <x v="266"/>
    <s v="Connecticut"/>
    <s v="USA"/>
    <x v="0"/>
    <x v="33"/>
    <x v="1"/>
    <s v="Audio"/>
    <x v="33"/>
    <n v="322.41000000000003"/>
    <n v="213"/>
    <s v="Bean, Jones and Park"/>
    <s v="West"/>
    <s v="Thompsonborough"/>
    <s v="Online"/>
  </r>
  <r>
    <s v="SALE1794"/>
    <x v="598"/>
    <x v="409"/>
    <s v="PROD95"/>
    <s v="STORE6"/>
    <n v="1"/>
    <n v="779.84"/>
    <n v="0.28999999999999998"/>
    <s v="PayPal"/>
    <n v="553.68640000000005"/>
    <n v="553.68640000000005"/>
    <s v="Timothy Sanders"/>
    <x v="31"/>
    <x v="0"/>
    <x v="398"/>
    <s v="Florida"/>
    <s v="USA"/>
    <x v="3"/>
    <x v="98"/>
    <x v="0"/>
    <s v="Accessories"/>
    <x v="98"/>
    <n v="60.65"/>
    <n v="75"/>
    <s v="Benson-Elliott"/>
    <s v="East"/>
    <s v="Port Josephberg"/>
    <s v="Online"/>
  </r>
  <r>
    <s v="SALE1795"/>
    <x v="670"/>
    <x v="435"/>
    <s v="PROD96"/>
    <s v="STORE4"/>
    <n v="2"/>
    <n v="649.89"/>
    <n v="0.17"/>
    <s v="COD"/>
    <n v="1078.8173999999999"/>
    <n v="1078.8173999999999"/>
    <s v="Caroline Collins"/>
    <x v="41"/>
    <x v="1"/>
    <x v="424"/>
    <s v="California"/>
    <s v="USA"/>
    <x v="2"/>
    <x v="99"/>
    <x v="4"/>
    <s v="Outerwear"/>
    <x v="99"/>
    <n v="358.47"/>
    <n v="143"/>
    <s v="Alexander Group"/>
    <s v="South"/>
    <s v="Port Sharon"/>
    <s v="Online"/>
  </r>
  <r>
    <s v="SALE1796"/>
    <x v="485"/>
    <x v="329"/>
    <s v="PROD53"/>
    <s v="STORE6"/>
    <n v="1"/>
    <n v="952.73"/>
    <n v="0.17"/>
    <s v="Credit Card"/>
    <n v="790.76589999999999"/>
    <n v="790.76589999999999"/>
    <s v="Tiffany Herrera"/>
    <x v="38"/>
    <x v="0"/>
    <x v="323"/>
    <s v="Virginia"/>
    <s v="USA"/>
    <x v="1"/>
    <x v="27"/>
    <x v="4"/>
    <s v="Bottoms"/>
    <x v="27"/>
    <n v="386.56"/>
    <n v="125"/>
    <s v="Benson-Elliott"/>
    <s v="East"/>
    <s v="Port Josephberg"/>
    <s v="Online"/>
  </r>
  <r>
    <s v="SALE1797"/>
    <x v="13"/>
    <x v="42"/>
    <s v="PROD99"/>
    <s v="STORE16"/>
    <n v="4"/>
    <n v="820.78"/>
    <n v="0.25"/>
    <s v="Credit Card"/>
    <n v="2462.34"/>
    <n v="2462.34"/>
    <s v="Christy Hoffman"/>
    <x v="33"/>
    <x v="1"/>
    <x v="42"/>
    <s v="Indiana"/>
    <s v="USA"/>
    <x v="1"/>
    <x v="8"/>
    <x v="3"/>
    <s v="Kitchen"/>
    <x v="8"/>
    <n v="201.41"/>
    <n v="146"/>
    <s v="Frederick-Wright"/>
    <s v="West"/>
    <s v="New Jimmymouth"/>
    <s v="Flagship"/>
  </r>
  <r>
    <s v="SALE1798"/>
    <x v="397"/>
    <x v="395"/>
    <s v="PROD38"/>
    <s v="STORE3"/>
    <n v="4"/>
    <n v="247.55"/>
    <n v="0.05"/>
    <s v="Credit Card"/>
    <n v="940.69"/>
    <n v="940.69"/>
    <s v="Michelle Cunningham"/>
    <x v="23"/>
    <x v="1"/>
    <x v="386"/>
    <s v="Connecticut"/>
    <s v="USA"/>
    <x v="3"/>
    <x v="48"/>
    <x v="0"/>
    <s v="Outdoor"/>
    <x v="48"/>
    <n v="135.61000000000001"/>
    <n v="394"/>
    <s v="Johnson-Wright"/>
    <s v="North"/>
    <s v="Hoodberg"/>
    <s v="Outlet"/>
  </r>
  <r>
    <s v="SALE1799"/>
    <x v="19"/>
    <x v="466"/>
    <s v="PROD99"/>
    <s v="STORE8"/>
    <n v="3"/>
    <n v="561.44000000000005"/>
    <n v="0.2"/>
    <s v="COD"/>
    <n v="1347.4559999999999"/>
    <n v="1347.4560000000001"/>
    <s v="Gregory Pham"/>
    <x v="1"/>
    <x v="1"/>
    <x v="452"/>
    <s v="Kansas"/>
    <s v="USA"/>
    <x v="0"/>
    <x v="8"/>
    <x v="3"/>
    <s v="Kitchen"/>
    <x v="8"/>
    <n v="201.41"/>
    <n v="146"/>
    <s v="Bean, Jones and Park"/>
    <s v="West"/>
    <s v="Thompsonborough"/>
    <s v="Online"/>
  </r>
  <r>
    <s v="SALE1800"/>
    <x v="394"/>
    <x v="373"/>
    <s v="PROD72"/>
    <s v="STORE8"/>
    <n v="4"/>
    <n v="214.37"/>
    <n v="0.11"/>
    <s v="COD"/>
    <n v="763.15719999999999"/>
    <n v="763.15719999999999"/>
    <s v="Brittany Watson"/>
    <x v="30"/>
    <x v="0"/>
    <x v="364"/>
    <s v="Connecticut"/>
    <s v="USA"/>
    <x v="1"/>
    <x v="18"/>
    <x v="0"/>
    <s v="Fitness"/>
    <x v="18"/>
    <n v="477.61"/>
    <n v="300"/>
    <s v="Bean, Jones and Park"/>
    <s v="West"/>
    <s v="Thompsonborough"/>
    <s v="Online"/>
  </r>
  <r>
    <s v="SALE1801"/>
    <x v="478"/>
    <x v="222"/>
    <s v="PROD17"/>
    <s v="STORE16"/>
    <n v="3"/>
    <n v="123.74"/>
    <n v="0.23"/>
    <s v="PayPal"/>
    <n v="285.83940000000001"/>
    <n v="285.83939999999996"/>
    <s v="Karen King"/>
    <x v="41"/>
    <x v="1"/>
    <x v="221"/>
    <s v="North Carolina"/>
    <s v="USA"/>
    <x v="3"/>
    <x v="53"/>
    <x v="0"/>
    <s v="Accessories"/>
    <x v="53"/>
    <n v="144.53"/>
    <n v="367"/>
    <s v="Frederick-Wright"/>
    <s v="West"/>
    <s v="New Jimmymouth"/>
    <s v="Flagship"/>
  </r>
  <r>
    <s v="SALE1802"/>
    <x v="80"/>
    <x v="199"/>
    <s v="PROD67"/>
    <s v="STORE11"/>
    <n v="4"/>
    <n v="645.71"/>
    <n v="0.1"/>
    <s v="PayPal"/>
    <n v="2324.556"/>
    <n v="2324.556"/>
    <s v="Nathan Hernandez"/>
    <x v="39"/>
    <x v="1"/>
    <x v="198"/>
    <s v="Montana"/>
    <s v="USA"/>
    <x v="2"/>
    <x v="22"/>
    <x v="1"/>
    <s v="Accessories"/>
    <x v="22"/>
    <n v="349.17"/>
    <n v="476"/>
    <s v="Aguirre-Keller"/>
    <s v="South"/>
    <s v="Lake Michael"/>
    <s v="Online"/>
  </r>
  <r>
    <s v="SALE1803"/>
    <x v="324"/>
    <x v="153"/>
    <s v="PROD21"/>
    <s v="STORE12"/>
    <n v="3"/>
    <n v="587.12"/>
    <n v="0.3"/>
    <s v="Credit Card"/>
    <n v="1232.952"/>
    <n v="1232.9520000000002"/>
    <s v="Robert Jones Dds"/>
    <x v="18"/>
    <x v="0"/>
    <x v="152"/>
    <s v="Oklahoma"/>
    <s v="USA"/>
    <x v="1"/>
    <x v="39"/>
    <x v="3"/>
    <s v="Storage"/>
    <x v="39"/>
    <n v="123.46"/>
    <n v="76"/>
    <s v="Thomas, Bridges and Harris"/>
    <s v="North"/>
    <s v="Sabrinatown"/>
    <s v="Online"/>
  </r>
  <r>
    <s v="SALE1804"/>
    <x v="458"/>
    <x v="254"/>
    <s v="PROD25"/>
    <s v="STORE18"/>
    <n v="1"/>
    <n v="401.18"/>
    <n v="0.15"/>
    <s v="COD"/>
    <n v="341.00299999999999"/>
    <n v="341.00299999999999"/>
    <s v="Mr. William Horton"/>
    <x v="45"/>
    <x v="0"/>
    <x v="252"/>
    <s v="Virginia"/>
    <s v="USA"/>
    <x v="1"/>
    <x v="60"/>
    <x v="4"/>
    <s v="Accessories"/>
    <x v="60"/>
    <n v="174.02"/>
    <n v="268"/>
    <s v="Guerrero-Schmitt"/>
    <s v="East"/>
    <s v="East Stevechester"/>
    <s v="Flagship"/>
  </r>
  <r>
    <s v="SALE1805"/>
    <x v="40"/>
    <x v="302"/>
    <s v="PROD58"/>
    <s v="STORE18"/>
    <n v="3"/>
    <n v="658.33"/>
    <n v="0.12"/>
    <s v="COD"/>
    <n v="1737.9911999999999"/>
    <n v="1737.9912000000002"/>
    <s v="Mallory Allen"/>
    <x v="43"/>
    <x v="1"/>
    <x v="298"/>
    <s v="Alabama"/>
    <s v="USA"/>
    <x v="1"/>
    <x v="87"/>
    <x v="4"/>
    <s v="Accessories"/>
    <x v="87"/>
    <n v="113.83"/>
    <n v="485"/>
    <s v="Guerrero-Schmitt"/>
    <s v="East"/>
    <s v="East Stevechester"/>
    <s v="Flagship"/>
  </r>
  <r>
    <s v="SALE1806"/>
    <x v="452"/>
    <x v="114"/>
    <s v="PROD49"/>
    <s v="STORE11"/>
    <n v="4"/>
    <n v="450.3"/>
    <n v="0.02"/>
    <s v="Credit Card"/>
    <n v="1765.1759999999999"/>
    <n v="1765.1759999999999"/>
    <s v="Mary Boyd"/>
    <x v="18"/>
    <x v="1"/>
    <x v="113"/>
    <s v="Michigan"/>
    <s v="USA"/>
    <x v="3"/>
    <x v="2"/>
    <x v="2"/>
    <s v="Fragrance"/>
    <x v="2"/>
    <n v="43.29"/>
    <n v="267"/>
    <s v="Aguirre-Keller"/>
    <s v="South"/>
    <s v="Lake Michael"/>
    <s v="Online"/>
  </r>
  <r>
    <s v="SALE1807"/>
    <x v="234"/>
    <x v="281"/>
    <s v="PROD94"/>
    <s v="STORE10"/>
    <n v="4"/>
    <n v="33.630000000000003"/>
    <n v="0.05"/>
    <s v="Credit Card"/>
    <n v="127.794"/>
    <n v="127.79400000000001"/>
    <s v="Cameron Simpson"/>
    <x v="28"/>
    <x v="0"/>
    <x v="278"/>
    <s v="Indiana"/>
    <s v="USA"/>
    <x v="1"/>
    <x v="32"/>
    <x v="2"/>
    <s v="Skincare"/>
    <x v="32"/>
    <n v="358.47"/>
    <n v="213"/>
    <s v="Hill, Wagner and Ballard"/>
    <s v="East"/>
    <s v="East Davidville"/>
    <s v="Online"/>
  </r>
  <r>
    <s v="SALE1808"/>
    <x v="235"/>
    <x v="67"/>
    <s v="PROD16"/>
    <s v="STORE0"/>
    <n v="3"/>
    <n v="168.89"/>
    <n v="0.03"/>
    <s v="COD"/>
    <n v="491.4699"/>
    <n v="491.46989999999994"/>
    <s v="Rachel Myers"/>
    <x v="38"/>
    <x v="0"/>
    <x v="67"/>
    <s v="North Dakota"/>
    <s v="USA"/>
    <x v="2"/>
    <x v="30"/>
    <x v="2"/>
    <s v="Grooming"/>
    <x v="30"/>
    <n v="337.42"/>
    <n v="256"/>
    <s v="Rivera-Warner"/>
    <s v="East"/>
    <s v="Washingtonfurt"/>
    <s v="Flagship"/>
  </r>
  <r>
    <s v="SALE1809"/>
    <x v="460"/>
    <x v="50"/>
    <s v="PROD60"/>
    <s v="STORE11"/>
    <n v="1"/>
    <n v="141.85"/>
    <n v="0.06"/>
    <s v="PayPal"/>
    <n v="133.339"/>
    <n v="133.339"/>
    <s v="Amy Fowler"/>
    <x v="17"/>
    <x v="1"/>
    <x v="50"/>
    <s v="New York"/>
    <s v="USA"/>
    <x v="1"/>
    <x v="17"/>
    <x v="2"/>
    <s v="Fragrance"/>
    <x v="17"/>
    <n v="482.75"/>
    <n v="444"/>
    <s v="Aguirre-Keller"/>
    <s v="South"/>
    <s v="Lake Michael"/>
    <s v="Online"/>
  </r>
  <r>
    <s v="SALE1810"/>
    <x v="296"/>
    <x v="408"/>
    <s v="PROD35"/>
    <s v="STORE7"/>
    <n v="1"/>
    <n v="617.4"/>
    <n v="0.21"/>
    <s v="Credit Card"/>
    <n v="487.74599999999998"/>
    <n v="487.74599999999998"/>
    <s v="Angela Robinson"/>
    <x v="40"/>
    <x v="0"/>
    <x v="397"/>
    <s v="Tennessee"/>
    <s v="USA"/>
    <x v="1"/>
    <x v="68"/>
    <x v="3"/>
    <s v="Lighting"/>
    <x v="68"/>
    <n v="382.22"/>
    <n v="329"/>
    <s v="Martinez-Mullins"/>
    <s v="South"/>
    <s v="Williamsfurt"/>
    <s v="Online"/>
  </r>
  <r>
    <s v="SALE1811"/>
    <x v="415"/>
    <x v="347"/>
    <s v="PROD53"/>
    <s v="STORE1"/>
    <n v="3"/>
    <n v="841.47"/>
    <n v="0.15"/>
    <s v="COD"/>
    <n v="2145.7485000000001"/>
    <n v="2145.7484999999997"/>
    <s v="Rhonda Young"/>
    <x v="2"/>
    <x v="1"/>
    <x v="341"/>
    <s v="Alaska"/>
    <s v="USA"/>
    <x v="1"/>
    <x v="27"/>
    <x v="4"/>
    <s v="Bottoms"/>
    <x v="27"/>
    <n v="386.56"/>
    <n v="125"/>
    <s v="Martinez, Adkins and Johnson"/>
    <s v="North"/>
    <s v="Danielmouth"/>
    <s v="Flagship"/>
  </r>
  <r>
    <s v="SALE1812"/>
    <x v="427"/>
    <x v="358"/>
    <s v="PROD21"/>
    <s v="STORE13"/>
    <n v="2"/>
    <n v="960.41"/>
    <n v="0.18"/>
    <s v="Credit Card"/>
    <n v="1575.0724"/>
    <n v="1575.0724"/>
    <s v="Alyssa Vargas"/>
    <x v="20"/>
    <x v="0"/>
    <x v="351"/>
    <s v="Montana"/>
    <s v="USA"/>
    <x v="1"/>
    <x v="39"/>
    <x v="3"/>
    <s v="Storage"/>
    <x v="39"/>
    <n v="123.46"/>
    <n v="76"/>
    <s v="Gardner, Humphrey and Contreras"/>
    <s v="East"/>
    <s v="Johnsonville"/>
    <s v="Flagship"/>
  </r>
  <r>
    <s v="SALE1813"/>
    <x v="671"/>
    <x v="231"/>
    <s v="PROD75"/>
    <s v="STORE18"/>
    <n v="3"/>
    <n v="717.22"/>
    <n v="0.24"/>
    <s v="PayPal"/>
    <n v="1635.2616"/>
    <n v="1635.2615999999998"/>
    <s v="Ashley Roberts"/>
    <x v="28"/>
    <x v="0"/>
    <x v="185"/>
    <s v="New Mexico"/>
    <s v="USA"/>
    <x v="0"/>
    <x v="28"/>
    <x v="4"/>
    <s v="Footwear"/>
    <x v="28"/>
    <n v="158.13999999999999"/>
    <n v="82"/>
    <s v="Guerrero-Schmitt"/>
    <s v="East"/>
    <s v="East Stevechester"/>
    <s v="Flagship"/>
  </r>
  <r>
    <s v="SALE1814"/>
    <x v="448"/>
    <x v="71"/>
    <s v="PROD12"/>
    <s v="STORE0"/>
    <n v="1"/>
    <n v="281.83"/>
    <n v="0.16"/>
    <s v="COD"/>
    <n v="236.7372"/>
    <n v="236.73719999999997"/>
    <s v="Tyler Conrad"/>
    <x v="20"/>
    <x v="1"/>
    <x v="71"/>
    <s v="North Dakota"/>
    <s v="USA"/>
    <x v="1"/>
    <x v="21"/>
    <x v="2"/>
    <s v="Haircare"/>
    <x v="21"/>
    <n v="115.82"/>
    <n v="460"/>
    <s v="Rivera-Warner"/>
    <s v="East"/>
    <s v="Washingtonfurt"/>
    <s v="Flagship"/>
  </r>
  <r>
    <s v="SALE1815"/>
    <x v="560"/>
    <x v="329"/>
    <s v="PROD59"/>
    <s v="STORE14"/>
    <n v="1"/>
    <n v="509.08"/>
    <n v="0.04"/>
    <s v="PayPal"/>
    <n v="488.71679999999998"/>
    <n v="488.71679999999998"/>
    <s v="Tiffany Herrera"/>
    <x v="38"/>
    <x v="0"/>
    <x v="323"/>
    <s v="Virginia"/>
    <s v="USA"/>
    <x v="1"/>
    <x v="4"/>
    <x v="2"/>
    <s v="Haircare"/>
    <x v="4"/>
    <n v="17.309999999999999"/>
    <n v="399"/>
    <s v="Mcdonald Inc"/>
    <s v="South"/>
    <s v="Christopherland"/>
    <s v="Outlet"/>
  </r>
  <r>
    <s v="SALE1816"/>
    <x v="516"/>
    <x v="453"/>
    <s v="PROD96"/>
    <s v="STORE2"/>
    <n v="4"/>
    <n v="827.09"/>
    <n v="0.3"/>
    <s v="Credit Card"/>
    <n v="2315.8519999999999"/>
    <n v="2315.8519999999999"/>
    <s v="Mark Rogers"/>
    <x v="46"/>
    <x v="1"/>
    <x v="442"/>
    <s v="Oklahoma"/>
    <s v="USA"/>
    <x v="1"/>
    <x v="99"/>
    <x v="4"/>
    <s v="Outerwear"/>
    <x v="99"/>
    <n v="358.47"/>
    <n v="143"/>
    <s v="Black-Horn"/>
    <s v="South"/>
    <s v="North Nancyview"/>
    <s v="Outlet"/>
  </r>
  <r>
    <s v="SALE1817"/>
    <x v="672"/>
    <x v="256"/>
    <s v="PROD29"/>
    <s v="STORE4"/>
    <n v="2"/>
    <n v="823.36"/>
    <n v="0.23"/>
    <s v="Credit Card"/>
    <n v="1267.9744000000001"/>
    <n v="1267.9744000000001"/>
    <s v="Antonio Jones"/>
    <x v="36"/>
    <x v="0"/>
    <x v="254"/>
    <s v="Georgia"/>
    <s v="USA"/>
    <x v="2"/>
    <x v="35"/>
    <x v="3"/>
    <s v="Decor"/>
    <x v="35"/>
    <n v="218.48"/>
    <n v="276"/>
    <s v="Alexander Group"/>
    <s v="South"/>
    <s v="Port Sharon"/>
    <s v="Online"/>
  </r>
  <r>
    <s v="SALE1818"/>
    <x v="631"/>
    <x v="488"/>
    <s v="PROD26"/>
    <s v="STORE5"/>
    <n v="4"/>
    <n v="282.18"/>
    <n v="0.13"/>
    <s v="COD"/>
    <n v="981.9864"/>
    <n v="981.9864"/>
    <s v="Rick Dominguez"/>
    <x v="0"/>
    <x v="1"/>
    <x v="473"/>
    <s v="Ohio"/>
    <s v="USA"/>
    <x v="1"/>
    <x v="33"/>
    <x v="1"/>
    <s v="Audio"/>
    <x v="33"/>
    <n v="322.41000000000003"/>
    <n v="213"/>
    <s v="Gray Ltd"/>
    <s v="North"/>
    <s v="New Michaelchester"/>
    <s v="Outlet"/>
  </r>
  <r>
    <s v="SALE1819"/>
    <x v="100"/>
    <x v="396"/>
    <s v="PROD21"/>
    <s v="STORE1"/>
    <n v="1"/>
    <n v="486.39"/>
    <n v="0.09"/>
    <s v="COD"/>
    <n v="442.61489999999998"/>
    <n v="442.61489999999998"/>
    <s v="Thomas Rhodes"/>
    <x v="7"/>
    <x v="1"/>
    <x v="124"/>
    <s v="West Virginia"/>
    <s v="USA"/>
    <x v="3"/>
    <x v="39"/>
    <x v="3"/>
    <s v="Storage"/>
    <x v="39"/>
    <n v="123.46"/>
    <n v="76"/>
    <s v="Martinez, Adkins and Johnson"/>
    <s v="North"/>
    <s v="Danielmouth"/>
    <s v="Flagship"/>
  </r>
  <r>
    <s v="SALE1820"/>
    <x v="86"/>
    <x v="197"/>
    <s v="PROD18"/>
    <s v="STORE3"/>
    <n v="2"/>
    <n v="603.62"/>
    <n v="0.18"/>
    <s v="COD"/>
    <n v="989.93679999999995"/>
    <n v="989.93679999999995"/>
    <s v="Denise Williams"/>
    <x v="11"/>
    <x v="0"/>
    <x v="196"/>
    <s v="Hawaii"/>
    <s v="USA"/>
    <x v="3"/>
    <x v="97"/>
    <x v="4"/>
    <s v="Bottoms"/>
    <x v="97"/>
    <n v="254.04"/>
    <n v="343"/>
    <s v="Johnson-Wright"/>
    <s v="North"/>
    <s v="Hoodberg"/>
    <s v="Outlet"/>
  </r>
  <r>
    <s v="SALE1821"/>
    <x v="110"/>
    <x v="347"/>
    <s v="PROD37"/>
    <s v="STORE8"/>
    <n v="3"/>
    <n v="204.17"/>
    <n v="0.1"/>
    <s v="PayPal"/>
    <n v="551.25900000000001"/>
    <n v="551.25900000000001"/>
    <s v="Rhonda Young"/>
    <x v="2"/>
    <x v="1"/>
    <x v="341"/>
    <s v="Alaska"/>
    <s v="USA"/>
    <x v="1"/>
    <x v="92"/>
    <x v="4"/>
    <s v="Footwear"/>
    <x v="92"/>
    <n v="353.47"/>
    <n v="214"/>
    <s v="Bean, Jones and Park"/>
    <s v="West"/>
    <s v="Thompsonborough"/>
    <s v="Online"/>
  </r>
  <r>
    <s v="SALE1822"/>
    <x v="489"/>
    <x v="488"/>
    <s v="PROD8"/>
    <s v="STORE15"/>
    <n v="1"/>
    <n v="43.58"/>
    <n v="0.01"/>
    <s v="COD"/>
    <n v="43.144199999999998"/>
    <n v="43.144199999999998"/>
    <s v="Rick Dominguez"/>
    <x v="0"/>
    <x v="1"/>
    <x v="473"/>
    <s v="Ohio"/>
    <s v="USA"/>
    <x v="1"/>
    <x v="67"/>
    <x v="1"/>
    <s v="Audio"/>
    <x v="67"/>
    <n v="439.07"/>
    <n v="142"/>
    <s v="Shelton PLC"/>
    <s v="North"/>
    <s v="East Jenniferstad"/>
    <s v="Flagship"/>
  </r>
  <r>
    <s v="SALE1823"/>
    <x v="139"/>
    <x v="238"/>
    <s v="PROD47"/>
    <s v="STORE2"/>
    <n v="3"/>
    <n v="469.33"/>
    <n v="0.14000000000000001"/>
    <s v="PayPal"/>
    <n v="1210.8714"/>
    <n v="1210.8714"/>
    <s v="Dr. Lindsay Hanna"/>
    <x v="11"/>
    <x v="1"/>
    <x v="236"/>
    <s v="Hawaii"/>
    <s v="USA"/>
    <x v="3"/>
    <x v="44"/>
    <x v="2"/>
    <s v="Makeup"/>
    <x v="44"/>
    <n v="254.04"/>
    <n v="431"/>
    <s v="Black-Horn"/>
    <s v="South"/>
    <s v="North Nancyview"/>
    <s v="Outlet"/>
  </r>
  <r>
    <s v="SALE1824"/>
    <x v="263"/>
    <x v="204"/>
    <s v="PROD8"/>
    <s v="STORE8"/>
    <n v="4"/>
    <n v="836.23"/>
    <n v="0.12"/>
    <s v="Credit Card"/>
    <n v="2943.5295999999998"/>
    <n v="2943.5295999999998"/>
    <s v="Joan Johnson"/>
    <x v="21"/>
    <x v="1"/>
    <x v="203"/>
    <s v="Maine"/>
    <s v="USA"/>
    <x v="1"/>
    <x v="67"/>
    <x v="1"/>
    <s v="Audio"/>
    <x v="67"/>
    <n v="439.07"/>
    <n v="142"/>
    <s v="Bean, Jones and Park"/>
    <s v="West"/>
    <s v="Thompsonborough"/>
    <s v="Online"/>
  </r>
  <r>
    <s v="SALE1825"/>
    <x v="583"/>
    <x v="118"/>
    <s v="PROD67"/>
    <s v="STORE19"/>
    <n v="2"/>
    <n v="661.53"/>
    <n v="0.2"/>
    <s v="PayPal"/>
    <n v="1058.4480000000001"/>
    <n v="1058.4479999999999"/>
    <s v="Michelle Myers"/>
    <x v="19"/>
    <x v="1"/>
    <x v="117"/>
    <s v="South Carolina"/>
    <s v="USA"/>
    <x v="3"/>
    <x v="22"/>
    <x v="1"/>
    <s v="Accessories"/>
    <x v="22"/>
    <n v="349.17"/>
    <n v="476"/>
    <s v="Mann-Austin"/>
    <s v="East"/>
    <s v="Vasquezborough"/>
    <s v="Online"/>
  </r>
  <r>
    <s v="SALE1826"/>
    <x v="673"/>
    <x v="208"/>
    <s v="PROD56"/>
    <s v="STORE16"/>
    <n v="3"/>
    <n v="753.47"/>
    <n v="0.25"/>
    <s v="PayPal"/>
    <n v="1695.3074999999999"/>
    <n v="1695.3074999999999"/>
    <s v="Earl Allen"/>
    <x v="32"/>
    <x v="0"/>
    <x v="207"/>
    <s v="Nebraska"/>
    <s v="USA"/>
    <x v="1"/>
    <x v="6"/>
    <x v="3"/>
    <s v="Decor"/>
    <x v="6"/>
    <n v="461.47"/>
    <n v="190"/>
    <s v="Frederick-Wright"/>
    <s v="West"/>
    <s v="New Jimmymouth"/>
    <s v="Flagship"/>
  </r>
  <r>
    <s v="SALE1827"/>
    <x v="435"/>
    <x v="308"/>
    <s v="PROD64"/>
    <s v="STORE0"/>
    <n v="3"/>
    <n v="713.95"/>
    <n v="0"/>
    <s v="Credit Card"/>
    <n v="2141.85"/>
    <n v="2141.8500000000004"/>
    <s v="Maria Sanchez"/>
    <x v="28"/>
    <x v="0"/>
    <x v="303"/>
    <s v="North Dakota"/>
    <s v="USA"/>
    <x v="3"/>
    <x v="91"/>
    <x v="2"/>
    <s v="Makeup"/>
    <x v="91"/>
    <n v="299.11"/>
    <n v="118"/>
    <s v="Rivera-Warner"/>
    <s v="East"/>
    <s v="Washingtonfurt"/>
    <s v="Flagship"/>
  </r>
  <r>
    <s v="SALE1828"/>
    <x v="511"/>
    <x v="179"/>
    <s v="PROD11"/>
    <s v="STORE5"/>
    <n v="3"/>
    <n v="596"/>
    <n v="0.28000000000000003"/>
    <s v="COD"/>
    <n v="1287.3599999999999"/>
    <n v="1287.3599999999999"/>
    <s v="Sheila Wilson"/>
    <x v="37"/>
    <x v="0"/>
    <x v="178"/>
    <s v="Tennessee"/>
    <s v="USA"/>
    <x v="2"/>
    <x v="75"/>
    <x v="1"/>
    <s v="Accessories"/>
    <x v="75"/>
    <n v="449.4"/>
    <n v="273"/>
    <s v="Gray Ltd"/>
    <s v="North"/>
    <s v="New Michaelchester"/>
    <s v="Outlet"/>
  </r>
  <r>
    <s v="SALE1829"/>
    <x v="411"/>
    <x v="159"/>
    <s v="PROD9"/>
    <s v="STORE9"/>
    <n v="2"/>
    <n v="169.46"/>
    <n v="0.03"/>
    <s v="PayPal"/>
    <n v="328.75240000000002"/>
    <n v="328.75240000000002"/>
    <s v="Mr. Christopher Sims"/>
    <x v="21"/>
    <x v="1"/>
    <x v="158"/>
    <s v="Connecticut"/>
    <s v="USA"/>
    <x v="2"/>
    <x v="93"/>
    <x v="0"/>
    <s v="Fitness"/>
    <x v="93"/>
    <n v="495.72"/>
    <n v="323"/>
    <s v="Moore, Padilla and Butler"/>
    <s v="South"/>
    <s v="East Johnstad"/>
    <s v="Flagship"/>
  </r>
  <r>
    <s v="SALE1830"/>
    <x v="321"/>
    <x v="301"/>
    <s v="PROD65"/>
    <s v="STORE14"/>
    <n v="4"/>
    <n v="611.91999999999996"/>
    <n v="0.2"/>
    <s v="PayPal"/>
    <n v="1958.144"/>
    <n v="1958.1439999999998"/>
    <s v="Matthew Avery"/>
    <x v="31"/>
    <x v="0"/>
    <x v="297"/>
    <s v="Oregon"/>
    <s v="USA"/>
    <x v="2"/>
    <x v="15"/>
    <x v="0"/>
    <s v="Fitness"/>
    <x v="15"/>
    <n v="240.63"/>
    <n v="423"/>
    <s v="Mcdonald Inc"/>
    <s v="South"/>
    <s v="Christopherland"/>
    <s v="Outlet"/>
  </r>
  <r>
    <s v="SALE1831"/>
    <x v="563"/>
    <x v="458"/>
    <s v="PROD74"/>
    <s v="STORE15"/>
    <n v="2"/>
    <n v="25.3"/>
    <n v="0.21"/>
    <s v="Credit Card"/>
    <n v="39.973999999999997"/>
    <n v="39.974000000000004"/>
    <s v="Jeremy Harris"/>
    <x v="30"/>
    <x v="1"/>
    <x v="446"/>
    <s v="Ohio"/>
    <s v="USA"/>
    <x v="3"/>
    <x v="1"/>
    <x v="1"/>
    <s v="Audio"/>
    <x v="1"/>
    <n v="403.71"/>
    <n v="159"/>
    <s v="Shelton PLC"/>
    <s v="North"/>
    <s v="East Jenniferstad"/>
    <s v="Flagship"/>
  </r>
  <r>
    <s v="SALE1832"/>
    <x v="179"/>
    <x v="207"/>
    <s v="PROD73"/>
    <s v="STORE10"/>
    <n v="4"/>
    <n v="166.93"/>
    <n v="0.02"/>
    <s v="PayPal"/>
    <n v="654.36559999999997"/>
    <n v="654.36559999999997"/>
    <s v="Thomas Moore"/>
    <x v="12"/>
    <x v="1"/>
    <x v="206"/>
    <s v="New York"/>
    <s v="USA"/>
    <x v="2"/>
    <x v="78"/>
    <x v="0"/>
    <s v="Team Sports"/>
    <x v="78"/>
    <n v="107.06"/>
    <n v="359"/>
    <s v="Hill, Wagner and Ballard"/>
    <s v="East"/>
    <s v="East Davidville"/>
    <s v="Online"/>
  </r>
  <r>
    <s v="SALE1833"/>
    <x v="237"/>
    <x v="432"/>
    <s v="PROD60"/>
    <s v="STORE11"/>
    <n v="4"/>
    <n v="861.55"/>
    <n v="0.12"/>
    <s v="Credit Card"/>
    <n v="3032.6559999999999"/>
    <n v="3032.6559999999999"/>
    <s v="Antonio Leon"/>
    <x v="36"/>
    <x v="0"/>
    <x v="421"/>
    <s v="Hawaii"/>
    <s v="USA"/>
    <x v="3"/>
    <x v="17"/>
    <x v="2"/>
    <s v="Fragrance"/>
    <x v="17"/>
    <n v="482.75"/>
    <n v="444"/>
    <s v="Aguirre-Keller"/>
    <s v="South"/>
    <s v="Lake Michael"/>
    <s v="Online"/>
  </r>
  <r>
    <s v="SALE1834"/>
    <x v="253"/>
    <x v="258"/>
    <s v="PROD43"/>
    <s v="STORE5"/>
    <n v="3"/>
    <n v="56.17"/>
    <n v="0.01"/>
    <s v="COD"/>
    <n v="166.82490000000001"/>
    <n v="166.82489999999999"/>
    <s v="Denise Tate"/>
    <x v="11"/>
    <x v="0"/>
    <x v="256"/>
    <s v="Arkansas"/>
    <s v="USA"/>
    <x v="1"/>
    <x v="19"/>
    <x v="1"/>
    <s v="Computer"/>
    <x v="19"/>
    <n v="253.33"/>
    <n v="266"/>
    <s v="Gray Ltd"/>
    <s v="North"/>
    <s v="New Michaelchester"/>
    <s v="Outlet"/>
  </r>
  <r>
    <s v="SALE1835"/>
    <x v="589"/>
    <x v="176"/>
    <s v="PROD15"/>
    <s v="STORE19"/>
    <n v="1"/>
    <n v="582.29"/>
    <n v="0.2"/>
    <s v="Credit Card"/>
    <n v="465.83199999999999"/>
    <n v="465.83199999999999"/>
    <s v="Cynthia Payne"/>
    <x v="39"/>
    <x v="1"/>
    <x v="175"/>
    <s v="Kentucky"/>
    <s v="USA"/>
    <x v="3"/>
    <x v="5"/>
    <x v="1"/>
    <s v="Appliances"/>
    <x v="5"/>
    <n v="465.34"/>
    <n v="301"/>
    <s v="Mann-Austin"/>
    <s v="East"/>
    <s v="Vasquezborough"/>
    <s v="Online"/>
  </r>
  <r>
    <s v="SALE1836"/>
    <x v="551"/>
    <x v="321"/>
    <s v="PROD83"/>
    <s v="STORE0"/>
    <n v="3"/>
    <n v="63.96"/>
    <n v="0.02"/>
    <s v="Credit Card"/>
    <n v="188.04239999999999"/>
    <n v="188.04239999999999"/>
    <s v="Carol Bishop"/>
    <x v="24"/>
    <x v="1"/>
    <x v="316"/>
    <s v="Oregon"/>
    <s v="USA"/>
    <x v="2"/>
    <x v="50"/>
    <x v="2"/>
    <s v="Skincare"/>
    <x v="50"/>
    <n v="254.04"/>
    <n v="159"/>
    <s v="Rivera-Warner"/>
    <s v="East"/>
    <s v="Washingtonfurt"/>
    <s v="Flagship"/>
  </r>
  <r>
    <s v="SALE1837"/>
    <x v="130"/>
    <x v="10"/>
    <s v="PROD9"/>
    <s v="STORE12"/>
    <n v="1"/>
    <n v="829.83"/>
    <n v="0.26"/>
    <s v="COD"/>
    <n v="614.07420000000002"/>
    <n v="614.07420000000002"/>
    <s v="Michael Thomas"/>
    <x v="10"/>
    <x v="1"/>
    <x v="10"/>
    <s v="Nevada"/>
    <s v="USA"/>
    <x v="2"/>
    <x v="93"/>
    <x v="0"/>
    <s v="Fitness"/>
    <x v="93"/>
    <n v="495.72"/>
    <n v="323"/>
    <s v="Thomas, Bridges and Harris"/>
    <s v="North"/>
    <s v="Sabrinatown"/>
    <s v="Online"/>
  </r>
  <r>
    <s v="SALE1838"/>
    <x v="426"/>
    <x v="260"/>
    <s v="PROD34"/>
    <s v="STORE16"/>
    <n v="2"/>
    <n v="858.15"/>
    <n v="0.03"/>
    <s v="Credit Card"/>
    <n v="1664.8109999999999"/>
    <n v="1664.8109999999999"/>
    <s v="James Holloway Jr."/>
    <x v="9"/>
    <x v="0"/>
    <x v="258"/>
    <s v="Indiana"/>
    <s v="USA"/>
    <x v="2"/>
    <x v="13"/>
    <x v="1"/>
    <s v="Computer"/>
    <x v="13"/>
    <n v="419.28"/>
    <n v="86"/>
    <s v="Frederick-Wright"/>
    <s v="West"/>
    <s v="New Jimmymouth"/>
    <s v="Flagship"/>
  </r>
  <r>
    <s v="SALE1839"/>
    <x v="481"/>
    <x v="448"/>
    <s v="PROD73"/>
    <s v="STORE13"/>
    <n v="3"/>
    <n v="717.32"/>
    <n v="0.23"/>
    <s v="COD"/>
    <n v="1657.0092"/>
    <n v="1657.0092"/>
    <s v="Melanie Lam"/>
    <x v="39"/>
    <x v="0"/>
    <x v="437"/>
    <s v="Kansas"/>
    <s v="USA"/>
    <x v="2"/>
    <x v="78"/>
    <x v="0"/>
    <s v="Team Sports"/>
    <x v="78"/>
    <n v="107.06"/>
    <n v="359"/>
    <s v="Gardner, Humphrey and Contreras"/>
    <s v="East"/>
    <s v="Johnsonville"/>
    <s v="Flagship"/>
  </r>
  <r>
    <s v="SALE1840"/>
    <x v="319"/>
    <x v="155"/>
    <s v="PROD83"/>
    <s v="STORE12"/>
    <n v="1"/>
    <n v="163.19999999999999"/>
    <n v="0.22"/>
    <s v="PayPal"/>
    <n v="127.29600000000001"/>
    <n v="127.29599999999999"/>
    <s v="Samuel Mullins"/>
    <x v="24"/>
    <x v="1"/>
    <x v="154"/>
    <s v="Louisiana"/>
    <s v="USA"/>
    <x v="3"/>
    <x v="50"/>
    <x v="2"/>
    <s v="Skincare"/>
    <x v="50"/>
    <n v="254.04"/>
    <n v="159"/>
    <s v="Thomas, Bridges and Harris"/>
    <s v="North"/>
    <s v="Sabrinatown"/>
    <s v="Online"/>
  </r>
  <r>
    <s v="SALE1841"/>
    <x v="282"/>
    <x v="56"/>
    <s v="PROD81"/>
    <s v="STORE12"/>
    <n v="2"/>
    <n v="966.71"/>
    <n v="0.11"/>
    <s v="Credit Card"/>
    <n v="1720.7438"/>
    <n v="1720.7438"/>
    <s v="James Wolfe"/>
    <x v="17"/>
    <x v="1"/>
    <x v="56"/>
    <s v="Arizona"/>
    <s v="USA"/>
    <x v="0"/>
    <x v="82"/>
    <x v="0"/>
    <s v="Equipment"/>
    <x v="82"/>
    <n v="285.54000000000002"/>
    <n v="358"/>
    <s v="Thomas, Bridges and Harris"/>
    <s v="North"/>
    <s v="Sabrinatown"/>
    <s v="Online"/>
  </r>
  <r>
    <s v="SALE1842"/>
    <x v="533"/>
    <x v="14"/>
    <s v="PROD35"/>
    <s v="STORE13"/>
    <n v="2"/>
    <n v="873.94"/>
    <n v="0.14000000000000001"/>
    <s v="COD"/>
    <n v="1503.1768"/>
    <n v="1503.1768000000002"/>
    <s v="Sherry Cabrera"/>
    <x v="0"/>
    <x v="0"/>
    <x v="14"/>
    <s v="Pennsylvania"/>
    <s v="USA"/>
    <x v="2"/>
    <x v="68"/>
    <x v="3"/>
    <s v="Lighting"/>
    <x v="68"/>
    <n v="382.22"/>
    <n v="329"/>
    <s v="Gardner, Humphrey and Contreras"/>
    <s v="East"/>
    <s v="Johnsonville"/>
    <s v="Flagship"/>
  </r>
  <r>
    <s v="SALE1843"/>
    <x v="411"/>
    <x v="341"/>
    <s v="PROD0"/>
    <s v="STORE3"/>
    <n v="1"/>
    <n v="140.24"/>
    <n v="0.27"/>
    <s v="Credit Card"/>
    <n v="102.37520000000001"/>
    <n v="102.37520000000001"/>
    <s v="Denise Griffin"/>
    <x v="19"/>
    <x v="0"/>
    <x v="335"/>
    <s v="Florida"/>
    <s v="USA"/>
    <x v="1"/>
    <x v="90"/>
    <x v="1"/>
    <s v="Computer"/>
    <x v="90"/>
    <n v="112.42"/>
    <n v="416"/>
    <s v="Johnson-Wright"/>
    <s v="North"/>
    <s v="Hoodberg"/>
    <s v="Outlet"/>
  </r>
  <r>
    <s v="SALE1844"/>
    <x v="59"/>
    <x v="114"/>
    <s v="PROD43"/>
    <s v="STORE5"/>
    <n v="2"/>
    <n v="549.91999999999996"/>
    <n v="0.28000000000000003"/>
    <s v="Credit Card"/>
    <n v="791.88480000000004"/>
    <n v="791.88479999999993"/>
    <s v="Mary Boyd"/>
    <x v="18"/>
    <x v="1"/>
    <x v="113"/>
    <s v="Michigan"/>
    <s v="USA"/>
    <x v="3"/>
    <x v="19"/>
    <x v="1"/>
    <s v="Computer"/>
    <x v="19"/>
    <n v="253.33"/>
    <n v="266"/>
    <s v="Gray Ltd"/>
    <s v="North"/>
    <s v="New Michaelchester"/>
    <s v="Outlet"/>
  </r>
  <r>
    <s v="SALE1845"/>
    <x v="344"/>
    <x v="489"/>
    <s v="PROD17"/>
    <s v="STORE5"/>
    <n v="4"/>
    <n v="715.88"/>
    <n v="0.19"/>
    <s v="PayPal"/>
    <n v="2319.4512"/>
    <n v="2319.4512"/>
    <s v="Julie Farmer"/>
    <x v="5"/>
    <x v="1"/>
    <x v="474"/>
    <s v="Arizona"/>
    <s v="USA"/>
    <x v="1"/>
    <x v="53"/>
    <x v="0"/>
    <s v="Accessories"/>
    <x v="53"/>
    <n v="144.53"/>
    <n v="367"/>
    <s v="Gray Ltd"/>
    <s v="North"/>
    <s v="New Michaelchester"/>
    <s v="Outlet"/>
  </r>
  <r>
    <s v="SALE1846"/>
    <x v="385"/>
    <x v="171"/>
    <s v="PROD2"/>
    <s v="STORE8"/>
    <n v="3"/>
    <n v="591.9"/>
    <n v="0.27"/>
    <s v="Credit Card"/>
    <n v="1296.261"/>
    <n v="1296.261"/>
    <s v="Michael Garner"/>
    <x v="10"/>
    <x v="1"/>
    <x v="170"/>
    <s v="New Hampshire"/>
    <s v="USA"/>
    <x v="1"/>
    <x v="95"/>
    <x v="4"/>
    <s v="Outerwear"/>
    <x v="95"/>
    <n v="254.04"/>
    <n v="352"/>
    <s v="Bean, Jones and Park"/>
    <s v="West"/>
    <s v="Thompsonborough"/>
    <s v="Online"/>
  </r>
  <r>
    <s v="SALE1847"/>
    <x v="144"/>
    <x v="446"/>
    <s v="PROD22"/>
    <s v="STORE10"/>
    <n v="2"/>
    <n v="523.14"/>
    <n v="0.13"/>
    <s v="PayPal"/>
    <n v="910.2636"/>
    <n v="910.2636"/>
    <s v="Joshua Bell"/>
    <x v="33"/>
    <x v="0"/>
    <x v="435"/>
    <s v="Minnesota"/>
    <s v="USA"/>
    <x v="1"/>
    <x v="62"/>
    <x v="0"/>
    <s v="Equipment"/>
    <x v="62"/>
    <n v="484.62"/>
    <n v="432"/>
    <s v="Hill, Wagner and Ballard"/>
    <s v="East"/>
    <s v="East Davidville"/>
    <s v="Online"/>
  </r>
  <r>
    <s v="SALE1848"/>
    <x v="471"/>
    <x v="473"/>
    <s v="PROD69"/>
    <s v="STORE14"/>
    <n v="2"/>
    <n v="478.62"/>
    <n v="0.17"/>
    <s v="COD"/>
    <n v="794.50919999999996"/>
    <n v="794.50919999999996"/>
    <s v="Alexis Castaneda"/>
    <x v="26"/>
    <x v="0"/>
    <x v="327"/>
    <s v="Alaska"/>
    <s v="USA"/>
    <x v="0"/>
    <x v="20"/>
    <x v="4"/>
    <s v="Bottoms"/>
    <x v="20"/>
    <n v="218.22"/>
    <n v="224"/>
    <s v="Mcdonald Inc"/>
    <s v="South"/>
    <s v="Christopherland"/>
    <s v="Outlet"/>
  </r>
  <r>
    <s v="SALE1849"/>
    <x v="90"/>
    <x v="462"/>
    <s v="PROD82"/>
    <s v="STORE1"/>
    <n v="4"/>
    <n v="740.5"/>
    <n v="0.17"/>
    <s v="PayPal"/>
    <n v="2458.46"/>
    <n v="2458.46"/>
    <s v="Stephanie Jacobs"/>
    <x v="36"/>
    <x v="1"/>
    <x v="448"/>
    <s v="Louisiana"/>
    <s v="USA"/>
    <x v="1"/>
    <x v="74"/>
    <x v="0"/>
    <s v="Fitness"/>
    <x v="74"/>
    <n v="152.91999999999999"/>
    <n v="281"/>
    <s v="Martinez, Adkins and Johnson"/>
    <s v="North"/>
    <s v="Danielmouth"/>
    <s v="Flagship"/>
  </r>
  <r>
    <s v="SALE1850"/>
    <x v="180"/>
    <x v="459"/>
    <s v="PROD46"/>
    <s v="STORE2"/>
    <n v="1"/>
    <n v="780.24"/>
    <n v="0.04"/>
    <s v="COD"/>
    <n v="749.03039999999999"/>
    <n v="749.03039999999999"/>
    <s v="David Cole"/>
    <x v="24"/>
    <x v="1"/>
    <x v="159"/>
    <s v="Michigan"/>
    <s v="USA"/>
    <x v="2"/>
    <x v="54"/>
    <x v="4"/>
    <s v="Outerwear"/>
    <x v="54"/>
    <n v="167.34"/>
    <n v="296"/>
    <s v="Black-Horn"/>
    <s v="South"/>
    <s v="North Nancyview"/>
    <s v="Outlet"/>
  </r>
  <r>
    <s v="SALE1851"/>
    <x v="25"/>
    <x v="183"/>
    <s v="PROD70"/>
    <s v="STORE16"/>
    <n v="4"/>
    <n v="579.24"/>
    <n v="0.04"/>
    <s v="COD"/>
    <n v="2224.2815999999998"/>
    <n v="2224.2816000000003"/>
    <s v="Erica Carney"/>
    <x v="17"/>
    <x v="1"/>
    <x v="182"/>
    <s v="North Dakota"/>
    <s v="USA"/>
    <x v="1"/>
    <x v="7"/>
    <x v="3"/>
    <s v="Storage"/>
    <x v="7"/>
    <n v="138.05000000000001"/>
    <n v="89"/>
    <s v="Frederick-Wright"/>
    <s v="West"/>
    <s v="New Jimmymouth"/>
    <s v="Flagship"/>
  </r>
  <r>
    <s v="SALE1852"/>
    <x v="36"/>
    <x v="171"/>
    <s v="PROD1"/>
    <s v="STORE2"/>
    <n v="3"/>
    <n v="268.95"/>
    <n v="0.04"/>
    <s v="PayPal"/>
    <n v="774.57600000000002"/>
    <n v="774.57599999999991"/>
    <s v="Michael Garner"/>
    <x v="10"/>
    <x v="1"/>
    <x v="170"/>
    <s v="New Hampshire"/>
    <s v="USA"/>
    <x v="1"/>
    <x v="55"/>
    <x v="4"/>
    <s v="Tops"/>
    <x v="55"/>
    <n v="342.56"/>
    <n v="181"/>
    <s v="Black-Horn"/>
    <s v="South"/>
    <s v="North Nancyview"/>
    <s v="Outlet"/>
  </r>
  <r>
    <s v="SALE1853"/>
    <x v="459"/>
    <x v="428"/>
    <s v="PROD5"/>
    <s v="STORE4"/>
    <n v="1"/>
    <n v="47.47"/>
    <n v="0.28000000000000003"/>
    <s v="Credit Card"/>
    <n v="34.178400000000003"/>
    <n v="34.178399999999996"/>
    <s v="Roberta Green"/>
    <x v="41"/>
    <x v="0"/>
    <x v="417"/>
    <s v="Washington"/>
    <s v="USA"/>
    <x v="1"/>
    <x v="23"/>
    <x v="4"/>
    <s v="Accessories"/>
    <x v="23"/>
    <n v="261"/>
    <n v="59"/>
    <s v="Alexander Group"/>
    <s v="South"/>
    <s v="Port Sharon"/>
    <s v="Online"/>
  </r>
  <r>
    <s v="SALE1854"/>
    <x v="254"/>
    <x v="99"/>
    <s v="PROD33"/>
    <s v="STORE17"/>
    <n v="3"/>
    <n v="858.81"/>
    <n v="7.0000000000000007E-2"/>
    <s v="Credit Card"/>
    <n v="2396.0799000000002"/>
    <n v="2396.0798999999997"/>
    <s v="Christopher David"/>
    <x v="22"/>
    <x v="0"/>
    <x v="99"/>
    <s v="Massachusetts"/>
    <s v="USA"/>
    <x v="2"/>
    <x v="9"/>
    <x v="3"/>
    <s v="Decor"/>
    <x v="9"/>
    <n v="179.77"/>
    <n v="305"/>
    <s v="Holloway Ltd"/>
    <s v="North"/>
    <s v="Bensonhaven"/>
    <s v="Flagship"/>
  </r>
  <r>
    <s v="SALE1855"/>
    <x v="27"/>
    <x v="441"/>
    <s v="PROD19"/>
    <s v="STORE10"/>
    <n v="3"/>
    <n v="569.98"/>
    <n v="0.05"/>
    <s v="Credit Card"/>
    <n v="1624.443"/>
    <n v="1624.443"/>
    <s v="Kara Dodson"/>
    <x v="42"/>
    <x v="0"/>
    <x v="430"/>
    <s v="Vermont"/>
    <s v="USA"/>
    <x v="2"/>
    <x v="46"/>
    <x v="0"/>
    <s v="Equipment"/>
    <x v="46"/>
    <n v="21.34"/>
    <n v="65"/>
    <s v="Hill, Wagner and Ballard"/>
    <s v="East"/>
    <s v="East Davidville"/>
    <s v="Online"/>
  </r>
  <r>
    <s v="SALE1856"/>
    <x v="247"/>
    <x v="78"/>
    <s v="PROD74"/>
    <s v="STORE12"/>
    <n v="3"/>
    <n v="306.52"/>
    <n v="0.01"/>
    <s v="COD"/>
    <n v="910.36440000000005"/>
    <n v="910.36439999999993"/>
    <s v="Reginald Willis"/>
    <x v="17"/>
    <x v="1"/>
    <x v="78"/>
    <s v="New York"/>
    <s v="USA"/>
    <x v="3"/>
    <x v="1"/>
    <x v="1"/>
    <s v="Audio"/>
    <x v="1"/>
    <n v="403.71"/>
    <n v="159"/>
    <s v="Thomas, Bridges and Harris"/>
    <s v="North"/>
    <s v="Sabrinatown"/>
    <s v="Online"/>
  </r>
  <r>
    <s v="SALE1857"/>
    <x v="166"/>
    <x v="464"/>
    <s v="PROD56"/>
    <s v="STORE13"/>
    <n v="3"/>
    <n v="184.67"/>
    <n v="0.03"/>
    <s v="COD"/>
    <n v="537.38969999999995"/>
    <n v="537.38969999999995"/>
    <s v="Mr. Mason Butler"/>
    <x v="19"/>
    <x v="0"/>
    <x v="450"/>
    <s v="Arizona"/>
    <s v="USA"/>
    <x v="0"/>
    <x v="6"/>
    <x v="3"/>
    <s v="Decor"/>
    <x v="6"/>
    <n v="461.47"/>
    <n v="190"/>
    <s v="Gardner, Humphrey and Contreras"/>
    <s v="East"/>
    <s v="Johnsonville"/>
    <s v="Flagship"/>
  </r>
  <r>
    <s v="SALE1858"/>
    <x v="504"/>
    <x v="382"/>
    <s v="PROD26"/>
    <s v="STORE5"/>
    <n v="4"/>
    <n v="189.56"/>
    <n v="0"/>
    <s v="COD"/>
    <n v="758.24"/>
    <n v="758.24"/>
    <s v="Sheri Joyce"/>
    <x v="33"/>
    <x v="0"/>
    <x v="373"/>
    <s v="Kentucky"/>
    <s v="USA"/>
    <x v="1"/>
    <x v="33"/>
    <x v="1"/>
    <s v="Audio"/>
    <x v="33"/>
    <n v="322.41000000000003"/>
    <n v="213"/>
    <s v="Gray Ltd"/>
    <s v="North"/>
    <s v="New Michaelchester"/>
    <s v="Outlet"/>
  </r>
  <r>
    <s v="SALE1859"/>
    <x v="650"/>
    <x v="266"/>
    <s v="PROD75"/>
    <s v="STORE5"/>
    <n v="1"/>
    <n v="805.24"/>
    <n v="0.04"/>
    <s v="PayPal"/>
    <n v="773.03039999999999"/>
    <n v="773.03039999999999"/>
    <s v="John Perez"/>
    <x v="26"/>
    <x v="0"/>
    <x v="264"/>
    <s v="Louisiana"/>
    <s v="USA"/>
    <x v="1"/>
    <x v="28"/>
    <x v="4"/>
    <s v="Footwear"/>
    <x v="28"/>
    <n v="158.13999999999999"/>
    <n v="82"/>
    <s v="Gray Ltd"/>
    <s v="North"/>
    <s v="New Michaelchester"/>
    <s v="Outlet"/>
  </r>
  <r>
    <s v="SALE1860"/>
    <x v="583"/>
    <x v="338"/>
    <s v="PROD54"/>
    <s v="STORE17"/>
    <n v="3"/>
    <n v="683.74"/>
    <n v="0.24"/>
    <s v="Credit Card"/>
    <n v="1558.9272000000001"/>
    <n v="1558.9272000000001"/>
    <s v="Kimberly Brooks"/>
    <x v="22"/>
    <x v="0"/>
    <x v="332"/>
    <s v="New Mexico"/>
    <s v="USA"/>
    <x v="2"/>
    <x v="59"/>
    <x v="0"/>
    <s v="Accessories"/>
    <x v="59"/>
    <n v="434.84"/>
    <n v="185"/>
    <s v="Holloway Ltd"/>
    <s v="North"/>
    <s v="Bensonhaven"/>
    <s v="Flagship"/>
  </r>
  <r>
    <s v="SALE1861"/>
    <x v="133"/>
    <x v="256"/>
    <s v="PROD56"/>
    <s v="STORE18"/>
    <n v="3"/>
    <n v="439.21"/>
    <n v="0.28000000000000003"/>
    <s v="COD"/>
    <n v="948.69359999999995"/>
    <n v="948.69359999999983"/>
    <s v="Antonio Jones"/>
    <x v="36"/>
    <x v="0"/>
    <x v="254"/>
    <s v="Georgia"/>
    <s v="USA"/>
    <x v="2"/>
    <x v="6"/>
    <x v="3"/>
    <s v="Decor"/>
    <x v="6"/>
    <n v="461.47"/>
    <n v="190"/>
    <s v="Guerrero-Schmitt"/>
    <s v="East"/>
    <s v="East Stevechester"/>
    <s v="Flagship"/>
  </r>
  <r>
    <s v="SALE1862"/>
    <x v="173"/>
    <x v="97"/>
    <s v="PROD66"/>
    <s v="STORE6"/>
    <n v="1"/>
    <n v="126.92"/>
    <n v="0.24"/>
    <s v="COD"/>
    <n v="96.459199999999996"/>
    <n v="96.45920000000001"/>
    <s v="Michael Jones"/>
    <x v="43"/>
    <x v="0"/>
    <x v="97"/>
    <s v="Tennessee"/>
    <s v="USA"/>
    <x v="3"/>
    <x v="73"/>
    <x v="2"/>
    <s v="Haircare"/>
    <x v="73"/>
    <n v="340.39"/>
    <n v="177"/>
    <s v="Benson-Elliott"/>
    <s v="East"/>
    <s v="Port Josephberg"/>
    <s v="Online"/>
  </r>
  <r>
    <s v="SALE1863"/>
    <x v="282"/>
    <x v="435"/>
    <s v="PROD73"/>
    <s v="STORE4"/>
    <n v="4"/>
    <n v="834.7"/>
    <n v="0.14000000000000001"/>
    <s v="Credit Card"/>
    <n v="2871.3679999999999"/>
    <n v="2871.3679999999999"/>
    <s v="Caroline Collins"/>
    <x v="41"/>
    <x v="1"/>
    <x v="424"/>
    <s v="California"/>
    <s v="USA"/>
    <x v="2"/>
    <x v="78"/>
    <x v="0"/>
    <s v="Team Sports"/>
    <x v="78"/>
    <n v="107.06"/>
    <n v="359"/>
    <s v="Alexander Group"/>
    <s v="South"/>
    <s v="Port Sharon"/>
    <s v="Online"/>
  </r>
  <r>
    <s v="SALE1864"/>
    <x v="318"/>
    <x v="389"/>
    <s v="PROD42"/>
    <s v="STORE11"/>
    <n v="2"/>
    <n v="271.88"/>
    <n v="0.11"/>
    <s v="COD"/>
    <n v="483.94639999999998"/>
    <n v="483.94639999999998"/>
    <s v="Angela Williams"/>
    <x v="44"/>
    <x v="1"/>
    <x v="380"/>
    <s v="Illinois"/>
    <s v="USA"/>
    <x v="3"/>
    <x v="63"/>
    <x v="1"/>
    <s v="Accessories"/>
    <x v="63"/>
    <n v="450.71"/>
    <n v="389"/>
    <s v="Aguirre-Keller"/>
    <s v="South"/>
    <s v="Lake Michael"/>
    <s v="Online"/>
  </r>
  <r>
    <s v="SALE1865"/>
    <x v="554"/>
    <x v="451"/>
    <s v="PROD11"/>
    <s v="STORE1"/>
    <n v="4"/>
    <n v="972.14"/>
    <n v="0.25"/>
    <s v="Credit Card"/>
    <n v="2916.42"/>
    <n v="2916.42"/>
    <s v="Jordan Medina"/>
    <x v="19"/>
    <x v="0"/>
    <x v="440"/>
    <s v="Florida"/>
    <s v="USA"/>
    <x v="3"/>
    <x v="75"/>
    <x v="1"/>
    <s v="Accessories"/>
    <x v="75"/>
    <n v="449.4"/>
    <n v="273"/>
    <s v="Martinez, Adkins and Johnson"/>
    <s v="North"/>
    <s v="Danielmouth"/>
    <s v="Flagship"/>
  </r>
  <r>
    <s v="SALE1866"/>
    <x v="668"/>
    <x v="126"/>
    <s v="PROD43"/>
    <s v="STORE4"/>
    <n v="3"/>
    <n v="523.66"/>
    <n v="0.27"/>
    <s v="PayPal"/>
    <n v="1146.8154"/>
    <n v="1146.8154"/>
    <s v="Christy Vasquez"/>
    <x v="4"/>
    <x v="1"/>
    <x v="125"/>
    <s v="South Carolina"/>
    <s v="USA"/>
    <x v="0"/>
    <x v="19"/>
    <x v="1"/>
    <s v="Computer"/>
    <x v="19"/>
    <n v="253.33"/>
    <n v="266"/>
    <s v="Alexander Group"/>
    <s v="South"/>
    <s v="Port Sharon"/>
    <s v="Online"/>
  </r>
  <r>
    <s v="SALE1867"/>
    <x v="392"/>
    <x v="28"/>
    <s v="PROD64"/>
    <s v="STORE2"/>
    <n v="4"/>
    <n v="838.99"/>
    <n v="0.16"/>
    <s v="Credit Card"/>
    <n v="2819.0064000000002"/>
    <n v="2819.0064000000002"/>
    <s v="Theresa Campbell"/>
    <x v="22"/>
    <x v="1"/>
    <x v="28"/>
    <s v="Wisconsin"/>
    <s v="USA"/>
    <x v="3"/>
    <x v="91"/>
    <x v="2"/>
    <s v="Makeup"/>
    <x v="91"/>
    <n v="299.11"/>
    <n v="118"/>
    <s v="Black-Horn"/>
    <s v="South"/>
    <s v="North Nancyview"/>
    <s v="Outlet"/>
  </r>
  <r>
    <s v="SALE1868"/>
    <x v="578"/>
    <x v="163"/>
    <s v="PROD11"/>
    <s v="STORE17"/>
    <n v="4"/>
    <n v="838.7"/>
    <n v="0.21"/>
    <s v="COD"/>
    <n v="2650.2919999999999"/>
    <n v="2650.2920000000004"/>
    <s v="Matthew Hanna"/>
    <x v="19"/>
    <x v="1"/>
    <x v="162"/>
    <s v="Michigan"/>
    <s v="USA"/>
    <x v="1"/>
    <x v="75"/>
    <x v="1"/>
    <s v="Accessories"/>
    <x v="75"/>
    <n v="449.4"/>
    <n v="273"/>
    <s v="Holloway Ltd"/>
    <s v="North"/>
    <s v="Bensonhaven"/>
    <s v="Flagship"/>
  </r>
  <r>
    <s v="SALE1869"/>
    <x v="473"/>
    <x v="47"/>
    <s v="PROD74"/>
    <s v="STORE8"/>
    <n v="3"/>
    <n v="943.24"/>
    <n v="0.21"/>
    <s v="Credit Card"/>
    <n v="2235.4787999999999"/>
    <n v="2235.4788000000003"/>
    <s v="Dr. Tamara White Md"/>
    <x v="8"/>
    <x v="0"/>
    <x v="47"/>
    <s v="North Carolina"/>
    <s v="USA"/>
    <x v="3"/>
    <x v="1"/>
    <x v="1"/>
    <s v="Audio"/>
    <x v="1"/>
    <n v="403.71"/>
    <n v="159"/>
    <s v="Bean, Jones and Park"/>
    <s v="West"/>
    <s v="Thompsonborough"/>
    <s v="Online"/>
  </r>
  <r>
    <s v="SALE1870"/>
    <x v="616"/>
    <x v="462"/>
    <s v="PROD0"/>
    <s v="STORE17"/>
    <n v="2"/>
    <n v="310.33"/>
    <n v="0.26"/>
    <s v="Credit Card"/>
    <n v="459.28840000000002"/>
    <n v="459.28839999999997"/>
    <s v="Stephanie Jacobs"/>
    <x v="36"/>
    <x v="1"/>
    <x v="448"/>
    <s v="Louisiana"/>
    <s v="USA"/>
    <x v="1"/>
    <x v="90"/>
    <x v="1"/>
    <s v="Computer"/>
    <x v="90"/>
    <n v="112.42"/>
    <n v="416"/>
    <s v="Holloway Ltd"/>
    <s v="North"/>
    <s v="Bensonhaven"/>
    <s v="Flagship"/>
  </r>
  <r>
    <s v="SALE1871"/>
    <x v="286"/>
    <x v="3"/>
    <s v="PROD45"/>
    <s v="STORE0"/>
    <n v="3"/>
    <n v="201.05"/>
    <n v="0.23"/>
    <s v="PayPal"/>
    <n v="464.4255"/>
    <n v="464.42550000000006"/>
    <s v="John Jordan"/>
    <x v="3"/>
    <x v="1"/>
    <x v="3"/>
    <s v="Tennessee"/>
    <s v="USA"/>
    <x v="1"/>
    <x v="49"/>
    <x v="0"/>
    <s v="Team Sports"/>
    <x v="49"/>
    <n v="318.91000000000003"/>
    <n v="114"/>
    <s v="Rivera-Warner"/>
    <s v="East"/>
    <s v="Washingtonfurt"/>
    <s v="Flagship"/>
  </r>
  <r>
    <s v="SALE1872"/>
    <x v="674"/>
    <x v="487"/>
    <s v="PROD58"/>
    <s v="STORE17"/>
    <n v="1"/>
    <n v="803.37"/>
    <n v="0.3"/>
    <s v="PayPal"/>
    <n v="562.35900000000004"/>
    <n v="562.35900000000004"/>
    <s v="John Mccoy"/>
    <x v="33"/>
    <x v="0"/>
    <x v="472"/>
    <s v="South Dakota"/>
    <s v="USA"/>
    <x v="2"/>
    <x v="87"/>
    <x v="4"/>
    <s v="Accessories"/>
    <x v="87"/>
    <n v="113.83"/>
    <n v="485"/>
    <s v="Holloway Ltd"/>
    <s v="North"/>
    <s v="Bensonhaven"/>
    <s v="Flagship"/>
  </r>
  <r>
    <s v="SALE1873"/>
    <x v="115"/>
    <x v="357"/>
    <s v="PROD61"/>
    <s v="STORE15"/>
    <n v="3"/>
    <n v="259.98"/>
    <n v="7.0000000000000007E-2"/>
    <s v="COD"/>
    <n v="725.3442"/>
    <n v="725.3442"/>
    <s v="Thomas Phillips"/>
    <x v="42"/>
    <x v="1"/>
    <x v="350"/>
    <s v="Georgia"/>
    <s v="USA"/>
    <x v="0"/>
    <x v="86"/>
    <x v="0"/>
    <s v="Equipment"/>
    <x v="86"/>
    <n v="103.45"/>
    <n v="465"/>
    <s v="Shelton PLC"/>
    <s v="North"/>
    <s v="East Jenniferstad"/>
    <s v="Flagship"/>
  </r>
  <r>
    <s v="SALE1874"/>
    <x v="601"/>
    <x v="377"/>
    <s v="PROD2"/>
    <s v="STORE3"/>
    <n v="4"/>
    <n v="591.9"/>
    <n v="0.2"/>
    <s v="PayPal"/>
    <n v="1894.08"/>
    <n v="1894.08"/>
    <s v="Donald Lee"/>
    <x v="33"/>
    <x v="0"/>
    <x v="368"/>
    <s v="Illinois"/>
    <s v="USA"/>
    <x v="3"/>
    <x v="95"/>
    <x v="4"/>
    <s v="Outerwear"/>
    <x v="95"/>
    <n v="254.04"/>
    <n v="352"/>
    <s v="Johnson-Wright"/>
    <s v="North"/>
    <s v="Hoodberg"/>
    <s v="Outlet"/>
  </r>
  <r>
    <s v="SALE1875"/>
    <x v="536"/>
    <x v="189"/>
    <s v="PROD60"/>
    <s v="STORE12"/>
    <n v="2"/>
    <n v="396.9"/>
    <n v="0.18"/>
    <s v="PayPal"/>
    <n v="650.91600000000005"/>
    <n v="650.91599999999994"/>
    <s v="Sarah Vance"/>
    <x v="7"/>
    <x v="0"/>
    <x v="188"/>
    <s v="Oregon"/>
    <s v="USA"/>
    <x v="2"/>
    <x v="17"/>
    <x v="2"/>
    <s v="Fragrance"/>
    <x v="17"/>
    <n v="482.75"/>
    <n v="444"/>
    <s v="Thomas, Bridges and Harris"/>
    <s v="North"/>
    <s v="Sabrinatown"/>
    <s v="Online"/>
  </r>
  <r>
    <s v="SALE1876"/>
    <x v="201"/>
    <x v="32"/>
    <s v="PROD98"/>
    <s v="STORE2"/>
    <n v="1"/>
    <n v="176.84"/>
    <n v="0.19"/>
    <s v="Credit Card"/>
    <n v="143.24039999999999"/>
    <n v="143.24039999999999"/>
    <s v="April Phillips"/>
    <x v="17"/>
    <x v="1"/>
    <x v="32"/>
    <s v="Hawaii"/>
    <s v="USA"/>
    <x v="1"/>
    <x v="24"/>
    <x v="1"/>
    <s v="Audio"/>
    <x v="24"/>
    <n v="431.67"/>
    <n v="73"/>
    <s v="Black-Horn"/>
    <s v="South"/>
    <s v="North Nancyview"/>
    <s v="Outlet"/>
  </r>
  <r>
    <s v="SALE1877"/>
    <x v="539"/>
    <x v="463"/>
    <s v="PROD26"/>
    <s v="STORE0"/>
    <n v="2"/>
    <n v="614.21"/>
    <n v="0.11"/>
    <s v="PayPal"/>
    <n v="1093.2937999999999"/>
    <n v="1093.2938000000001"/>
    <s v="Linda Kline"/>
    <x v="11"/>
    <x v="0"/>
    <x v="449"/>
    <s v="Alaska"/>
    <s v="USA"/>
    <x v="2"/>
    <x v="33"/>
    <x v="1"/>
    <s v="Audio"/>
    <x v="33"/>
    <n v="322.41000000000003"/>
    <n v="213"/>
    <s v="Rivera-Warner"/>
    <s v="East"/>
    <s v="Washingtonfurt"/>
    <s v="Flagship"/>
  </r>
  <r>
    <s v="SALE1878"/>
    <x v="675"/>
    <x v="140"/>
    <s v="PROD3"/>
    <s v="STORE7"/>
    <n v="3"/>
    <n v="604.66"/>
    <n v="0.18"/>
    <s v="COD"/>
    <n v="1487.4636"/>
    <n v="1487.4636"/>
    <s v="Travis Holland"/>
    <x v="14"/>
    <x v="0"/>
    <x v="139"/>
    <s v="New Hampshire"/>
    <s v="USA"/>
    <x v="3"/>
    <x v="58"/>
    <x v="4"/>
    <s v="Outerwear"/>
    <x v="58"/>
    <n v="364.67"/>
    <n v="452"/>
    <s v="Martinez-Mullins"/>
    <s v="South"/>
    <s v="Williamsfurt"/>
    <s v="Online"/>
  </r>
  <r>
    <s v="SALE1879"/>
    <x v="415"/>
    <x v="106"/>
    <s v="PROD2"/>
    <s v="STORE12"/>
    <n v="3"/>
    <n v="24.29"/>
    <n v="0.12"/>
    <s v="PayPal"/>
    <n v="64.125600000000006"/>
    <n v="64.125600000000006"/>
    <s v="Traci Gonzalez"/>
    <x v="37"/>
    <x v="0"/>
    <x v="106"/>
    <s v="New Mexico"/>
    <s v="USA"/>
    <x v="2"/>
    <x v="95"/>
    <x v="4"/>
    <s v="Outerwear"/>
    <x v="95"/>
    <n v="254.04"/>
    <n v="352"/>
    <s v="Thomas, Bridges and Harris"/>
    <s v="North"/>
    <s v="Sabrinatown"/>
    <s v="Online"/>
  </r>
  <r>
    <s v="SALE1880"/>
    <x v="107"/>
    <x v="418"/>
    <s v="PROD63"/>
    <s v="STORE11"/>
    <n v="1"/>
    <n v="503.95"/>
    <n v="0.24"/>
    <s v="PayPal"/>
    <n v="383.00200000000001"/>
    <n v="383.00200000000001"/>
    <s v="Joel Robinson"/>
    <x v="17"/>
    <x v="0"/>
    <x v="407"/>
    <s v="Hawaii"/>
    <s v="USA"/>
    <x v="1"/>
    <x v="81"/>
    <x v="2"/>
    <s v="Skincare"/>
    <x v="81"/>
    <n v="266.86"/>
    <n v="458"/>
    <s v="Aguirre-Keller"/>
    <s v="South"/>
    <s v="Lake Michael"/>
    <s v="Online"/>
  </r>
  <r>
    <s v="SALE1881"/>
    <x v="235"/>
    <x v="133"/>
    <s v="PROD51"/>
    <s v="STORE14"/>
    <n v="4"/>
    <n v="860.78"/>
    <n v="0.03"/>
    <s v="Credit Card"/>
    <n v="3339.8263999999999"/>
    <n v="3339.8263999999999"/>
    <s v="Casey Simpson"/>
    <x v="26"/>
    <x v="0"/>
    <x v="132"/>
    <s v="Mississippi"/>
    <s v="USA"/>
    <x v="1"/>
    <x v="69"/>
    <x v="1"/>
    <s v="Accessories"/>
    <x v="69"/>
    <n v="88.49"/>
    <n v="246"/>
    <s v="Mcdonald Inc"/>
    <s v="South"/>
    <s v="Christopherland"/>
    <s v="Outlet"/>
  </r>
  <r>
    <s v="SALE1882"/>
    <x v="610"/>
    <x v="303"/>
    <s v="PROD42"/>
    <s v="STORE3"/>
    <n v="3"/>
    <n v="41.97"/>
    <n v="0.03"/>
    <s v="COD"/>
    <n v="122.1327"/>
    <n v="122.1327"/>
    <s v="Andrea Jacobs"/>
    <x v="9"/>
    <x v="1"/>
    <x v="76"/>
    <s v="Minnesota"/>
    <s v="USA"/>
    <x v="1"/>
    <x v="63"/>
    <x v="1"/>
    <s v="Accessories"/>
    <x v="63"/>
    <n v="450.71"/>
    <n v="389"/>
    <s v="Johnson-Wright"/>
    <s v="North"/>
    <s v="Hoodberg"/>
    <s v="Outlet"/>
  </r>
  <r>
    <s v="SALE1883"/>
    <x v="433"/>
    <x v="153"/>
    <s v="PROD15"/>
    <s v="STORE5"/>
    <n v="1"/>
    <n v="649.59"/>
    <n v="0.12"/>
    <s v="COD"/>
    <n v="571.63919999999996"/>
    <n v="571.63920000000007"/>
    <s v="Robert Jones Dds"/>
    <x v="18"/>
    <x v="0"/>
    <x v="152"/>
    <s v="Oklahoma"/>
    <s v="USA"/>
    <x v="1"/>
    <x v="5"/>
    <x v="1"/>
    <s v="Appliances"/>
    <x v="5"/>
    <n v="465.34"/>
    <n v="301"/>
    <s v="Gray Ltd"/>
    <s v="North"/>
    <s v="New Michaelchester"/>
    <s v="Outlet"/>
  </r>
  <r>
    <s v="SALE1884"/>
    <x v="137"/>
    <x v="286"/>
    <s v="PROD63"/>
    <s v="STORE9"/>
    <n v="2"/>
    <n v="386.09"/>
    <n v="0.19"/>
    <s v="PayPal"/>
    <n v="625.46579999999994"/>
    <n v="625.46579999999994"/>
    <s v="Sharon Brown"/>
    <x v="13"/>
    <x v="1"/>
    <x v="30"/>
    <s v="Michigan"/>
    <s v="USA"/>
    <x v="0"/>
    <x v="81"/>
    <x v="2"/>
    <s v="Skincare"/>
    <x v="81"/>
    <n v="266.86"/>
    <n v="458"/>
    <s v="Moore, Padilla and Butler"/>
    <s v="South"/>
    <s v="East Johnstad"/>
    <s v="Flagship"/>
  </r>
  <r>
    <s v="SALE1885"/>
    <x v="350"/>
    <x v="179"/>
    <s v="PROD51"/>
    <s v="STORE12"/>
    <n v="1"/>
    <n v="891.62"/>
    <n v="0.06"/>
    <s v="PayPal"/>
    <n v="838.12279999999998"/>
    <n v="838.12279999999998"/>
    <s v="Sheila Wilson"/>
    <x v="37"/>
    <x v="0"/>
    <x v="178"/>
    <s v="Tennessee"/>
    <s v="USA"/>
    <x v="2"/>
    <x v="69"/>
    <x v="1"/>
    <s v="Accessories"/>
    <x v="69"/>
    <n v="88.49"/>
    <n v="246"/>
    <s v="Thomas, Bridges and Harris"/>
    <s v="North"/>
    <s v="Sabrinatown"/>
    <s v="Online"/>
  </r>
  <r>
    <s v="SALE1886"/>
    <x v="136"/>
    <x v="25"/>
    <s v="PROD64"/>
    <s v="STORE15"/>
    <n v="2"/>
    <n v="558.9"/>
    <n v="0.05"/>
    <s v="COD"/>
    <n v="1061.9100000000001"/>
    <n v="1061.9099999999999"/>
    <s v="Erika Padilla"/>
    <x v="21"/>
    <x v="0"/>
    <x v="25"/>
    <s v="Alabama"/>
    <s v="USA"/>
    <x v="2"/>
    <x v="91"/>
    <x v="2"/>
    <s v="Makeup"/>
    <x v="91"/>
    <n v="299.11"/>
    <n v="118"/>
    <s v="Shelton PLC"/>
    <s v="North"/>
    <s v="East Jenniferstad"/>
    <s v="Flagship"/>
  </r>
  <r>
    <s v="SALE1887"/>
    <x v="343"/>
    <x v="316"/>
    <s v="PROD1"/>
    <s v="STORE3"/>
    <n v="2"/>
    <n v="99.04"/>
    <n v="0.26"/>
    <s v="COD"/>
    <n v="146.57919999999999"/>
    <n v="146.57920000000001"/>
    <s v="Michael Greene"/>
    <x v="38"/>
    <x v="1"/>
    <x v="311"/>
    <s v="Wisconsin"/>
    <s v="USA"/>
    <x v="2"/>
    <x v="55"/>
    <x v="4"/>
    <s v="Tops"/>
    <x v="55"/>
    <n v="342.56"/>
    <n v="181"/>
    <s v="Johnson-Wright"/>
    <s v="North"/>
    <s v="Hoodberg"/>
    <s v="Outlet"/>
  </r>
  <r>
    <s v="SALE1888"/>
    <x v="459"/>
    <x v="469"/>
    <s v="PROD3"/>
    <s v="STORE8"/>
    <n v="4"/>
    <n v="625.13"/>
    <n v="0.06"/>
    <s v="Credit Card"/>
    <n v="2350.4888000000001"/>
    <n v="2350.4888000000001"/>
    <s v="James Powell"/>
    <x v="43"/>
    <x v="1"/>
    <x v="455"/>
    <s v="Missouri"/>
    <s v="USA"/>
    <x v="3"/>
    <x v="58"/>
    <x v="4"/>
    <s v="Outerwear"/>
    <x v="58"/>
    <n v="364.67"/>
    <n v="452"/>
    <s v="Bean, Jones and Park"/>
    <s v="West"/>
    <s v="Thompsonborough"/>
    <s v="Online"/>
  </r>
  <r>
    <s v="SALE1889"/>
    <x v="317"/>
    <x v="357"/>
    <s v="PROD40"/>
    <s v="STORE18"/>
    <n v="4"/>
    <n v="38.380000000000003"/>
    <n v="0.16"/>
    <s v="COD"/>
    <n v="128.95679999999999"/>
    <n v="128.95680000000002"/>
    <s v="Thomas Phillips"/>
    <x v="42"/>
    <x v="1"/>
    <x v="350"/>
    <s v="Georgia"/>
    <s v="USA"/>
    <x v="0"/>
    <x v="43"/>
    <x v="1"/>
    <s v="Audio"/>
    <x v="43"/>
    <n v="38.520000000000003"/>
    <n v="378"/>
    <s v="Guerrero-Schmitt"/>
    <s v="East"/>
    <s v="East Stevechester"/>
    <s v="Flagship"/>
  </r>
  <r>
    <s v="SALE1890"/>
    <x v="676"/>
    <x v="36"/>
    <s v="PROD94"/>
    <s v="STORE10"/>
    <n v="4"/>
    <n v="731.72"/>
    <n v="0.22"/>
    <s v="COD"/>
    <n v="2282.9663999999998"/>
    <n v="2282.9664000000002"/>
    <s v="Darrell Miller"/>
    <x v="30"/>
    <x v="1"/>
    <x v="36"/>
    <s v="Florida"/>
    <s v="USA"/>
    <x v="1"/>
    <x v="32"/>
    <x v="2"/>
    <s v="Skincare"/>
    <x v="32"/>
    <n v="358.47"/>
    <n v="213"/>
    <s v="Hill, Wagner and Ballard"/>
    <s v="East"/>
    <s v="East Davidville"/>
    <s v="Online"/>
  </r>
  <r>
    <s v="SALE1891"/>
    <x v="120"/>
    <x v="414"/>
    <s v="PROD81"/>
    <s v="STORE19"/>
    <n v="3"/>
    <n v="825.33"/>
    <n v="0.21"/>
    <s v="Credit Card"/>
    <n v="1956.0320999999999"/>
    <n v="1956.0321000000004"/>
    <s v="Christina Robertson"/>
    <x v="30"/>
    <x v="0"/>
    <x v="403"/>
    <s v="Kentucky"/>
    <s v="USA"/>
    <x v="1"/>
    <x v="82"/>
    <x v="0"/>
    <s v="Equipment"/>
    <x v="82"/>
    <n v="285.54000000000002"/>
    <n v="358"/>
    <s v="Mann-Austin"/>
    <s v="East"/>
    <s v="Vasquezborough"/>
    <s v="Online"/>
  </r>
  <r>
    <s v="SALE1892"/>
    <x v="152"/>
    <x v="358"/>
    <s v="PROD70"/>
    <s v="STORE14"/>
    <n v="2"/>
    <n v="47.3"/>
    <n v="0.01"/>
    <s v="PayPal"/>
    <n v="93.653999999999996"/>
    <n v="93.653999999999996"/>
    <s v="Alyssa Vargas"/>
    <x v="20"/>
    <x v="0"/>
    <x v="351"/>
    <s v="Montana"/>
    <s v="USA"/>
    <x v="1"/>
    <x v="7"/>
    <x v="3"/>
    <s v="Storage"/>
    <x v="7"/>
    <n v="138.05000000000001"/>
    <n v="89"/>
    <s v="Mcdonald Inc"/>
    <s v="South"/>
    <s v="Christopherland"/>
    <s v="Outlet"/>
  </r>
  <r>
    <s v="SALE1893"/>
    <x v="508"/>
    <x v="120"/>
    <s v="PROD72"/>
    <s v="STORE17"/>
    <n v="1"/>
    <n v="389.12"/>
    <n v="0.18"/>
    <s v="PayPal"/>
    <n v="319.07839999999999"/>
    <n v="319.07839999999999"/>
    <s v="Amy Wilson"/>
    <x v="40"/>
    <x v="1"/>
    <x v="119"/>
    <s v="Indiana"/>
    <s v="USA"/>
    <x v="1"/>
    <x v="18"/>
    <x v="0"/>
    <s v="Fitness"/>
    <x v="18"/>
    <n v="477.61"/>
    <n v="300"/>
    <s v="Holloway Ltd"/>
    <s v="North"/>
    <s v="Bensonhaven"/>
    <s v="Flagship"/>
  </r>
  <r>
    <s v="SALE1894"/>
    <x v="114"/>
    <x v="246"/>
    <s v="PROD82"/>
    <s v="STORE18"/>
    <n v="3"/>
    <n v="543.83000000000004"/>
    <n v="0.05"/>
    <s v="Credit Card"/>
    <n v="1549.9155000000001"/>
    <n v="1549.9155000000003"/>
    <s v="Kelly Garrett"/>
    <x v="17"/>
    <x v="1"/>
    <x v="244"/>
    <s v="Pennsylvania"/>
    <s v="USA"/>
    <x v="2"/>
    <x v="74"/>
    <x v="0"/>
    <s v="Fitness"/>
    <x v="74"/>
    <n v="152.91999999999999"/>
    <n v="281"/>
    <s v="Guerrero-Schmitt"/>
    <s v="East"/>
    <s v="East Stevechester"/>
    <s v="Flagship"/>
  </r>
  <r>
    <s v="SALE1895"/>
    <x v="677"/>
    <x v="385"/>
    <s v="PROD14"/>
    <s v="STORE1"/>
    <n v="2"/>
    <n v="660.27"/>
    <n v="0.01"/>
    <s v="PayPal"/>
    <n v="1307.3345999999999"/>
    <n v="1307.3345999999999"/>
    <s v="Heather Collins"/>
    <x v="43"/>
    <x v="0"/>
    <x v="376"/>
    <s v="Idaho"/>
    <s v="USA"/>
    <x v="1"/>
    <x v="66"/>
    <x v="3"/>
    <s v="Decor"/>
    <x v="66"/>
    <n v="48.01"/>
    <n v="439"/>
    <s v="Martinez, Adkins and Johnson"/>
    <s v="North"/>
    <s v="Danielmouth"/>
    <s v="Flagship"/>
  </r>
  <r>
    <s v="SALE1896"/>
    <x v="208"/>
    <x v="490"/>
    <s v="PROD13"/>
    <s v="STORE8"/>
    <n v="4"/>
    <n v="729.31"/>
    <n v="0.03"/>
    <s v="Credit Card"/>
    <n v="2829.7228"/>
    <n v="2829.7228"/>
    <s v="Monique Castro"/>
    <x v="36"/>
    <x v="1"/>
    <x v="475"/>
    <s v="Indiana"/>
    <s v="USA"/>
    <x v="0"/>
    <x v="26"/>
    <x v="1"/>
    <s v="Accessories"/>
    <x v="26"/>
    <n v="242.23"/>
    <n v="453"/>
    <s v="Bean, Jones and Park"/>
    <s v="West"/>
    <s v="Thompsonborough"/>
    <s v="Online"/>
  </r>
  <r>
    <s v="SALE1897"/>
    <x v="593"/>
    <x v="436"/>
    <s v="PROD87"/>
    <s v="STORE6"/>
    <n v="2"/>
    <n v="152.91"/>
    <n v="0.24"/>
    <s v="PayPal"/>
    <n v="232.42320000000001"/>
    <n v="232.42320000000001"/>
    <s v="Holly Robinson"/>
    <x v="9"/>
    <x v="1"/>
    <x v="425"/>
    <s v="Washington"/>
    <s v="USA"/>
    <x v="1"/>
    <x v="72"/>
    <x v="3"/>
    <s v="Lighting"/>
    <x v="72"/>
    <n v="371.38"/>
    <n v="220"/>
    <s v="Benson-Elliott"/>
    <s v="East"/>
    <s v="Port Josephberg"/>
    <s v="Online"/>
  </r>
  <r>
    <s v="SALE1898"/>
    <x v="431"/>
    <x v="343"/>
    <s v="PROD74"/>
    <s v="STORE15"/>
    <n v="4"/>
    <n v="592.14"/>
    <n v="0.12"/>
    <s v="COD"/>
    <n v="2084.3328000000001"/>
    <n v="2084.3328000000001"/>
    <s v="Paul Cox"/>
    <x v="8"/>
    <x v="1"/>
    <x v="337"/>
    <s v="Kansas"/>
    <s v="USA"/>
    <x v="2"/>
    <x v="1"/>
    <x v="1"/>
    <s v="Audio"/>
    <x v="1"/>
    <n v="403.71"/>
    <n v="159"/>
    <s v="Shelton PLC"/>
    <s v="North"/>
    <s v="East Jenniferstad"/>
    <s v="Flagship"/>
  </r>
  <r>
    <s v="SALE1899"/>
    <x v="492"/>
    <x v="336"/>
    <s v="PROD78"/>
    <s v="STORE12"/>
    <n v="1"/>
    <n v="984.37"/>
    <n v="0"/>
    <s v="PayPal"/>
    <n v="984.37"/>
    <n v="984.37"/>
    <s v="James Bean"/>
    <x v="21"/>
    <x v="0"/>
    <x v="330"/>
    <s v="New Mexico"/>
    <s v="USA"/>
    <x v="3"/>
    <x v="36"/>
    <x v="3"/>
    <s v="Decor"/>
    <x v="36"/>
    <n v="325.26"/>
    <n v="400"/>
    <s v="Thomas, Bridges and Harris"/>
    <s v="North"/>
    <s v="Sabrinatown"/>
    <s v="Online"/>
  </r>
  <r>
    <s v="SALE1900"/>
    <x v="37"/>
    <x v="404"/>
    <s v="PROD1"/>
    <s v="STORE12"/>
    <n v="2"/>
    <n v="237.59"/>
    <n v="0.12"/>
    <s v="Credit Card"/>
    <n v="418.15839999999997"/>
    <n v="418.15840000000003"/>
    <s v="Ricardo Jones"/>
    <x v="23"/>
    <x v="0"/>
    <x v="394"/>
    <s v="Minnesota"/>
    <s v="USA"/>
    <x v="2"/>
    <x v="55"/>
    <x v="4"/>
    <s v="Tops"/>
    <x v="55"/>
    <n v="342.56"/>
    <n v="181"/>
    <s v="Thomas, Bridges and Harris"/>
    <s v="North"/>
    <s v="Sabrinatown"/>
    <s v="Online"/>
  </r>
  <r>
    <s v="SALE1901"/>
    <x v="400"/>
    <x v="38"/>
    <s v="PROD25"/>
    <s v="STORE8"/>
    <n v="1"/>
    <n v="52.06"/>
    <n v="0.27"/>
    <s v="COD"/>
    <n v="38.003799999999998"/>
    <n v="38.003799999999998"/>
    <s v="John Smith"/>
    <x v="24"/>
    <x v="0"/>
    <x v="38"/>
    <s v="California"/>
    <s v="USA"/>
    <x v="1"/>
    <x v="60"/>
    <x v="4"/>
    <s v="Accessories"/>
    <x v="60"/>
    <n v="174.02"/>
    <n v="268"/>
    <s v="Bean, Jones and Park"/>
    <s v="West"/>
    <s v="Thompsonborough"/>
    <s v="Online"/>
  </r>
  <r>
    <s v="SALE1902"/>
    <x v="501"/>
    <x v="264"/>
    <s v="PROD3"/>
    <s v="STORE1"/>
    <n v="2"/>
    <n v="594.63"/>
    <n v="0.12"/>
    <s v="Credit Card"/>
    <n v="1046.5488"/>
    <n v="1046.5488"/>
    <s v="Tyler Weber"/>
    <x v="26"/>
    <x v="0"/>
    <x v="262"/>
    <s v="Illinois"/>
    <s v="USA"/>
    <x v="0"/>
    <x v="58"/>
    <x v="4"/>
    <s v="Outerwear"/>
    <x v="58"/>
    <n v="364.67"/>
    <n v="452"/>
    <s v="Martinez, Adkins and Johnson"/>
    <s v="North"/>
    <s v="Danielmouth"/>
    <s v="Flagship"/>
  </r>
  <r>
    <s v="SALE1903"/>
    <x v="350"/>
    <x v="313"/>
    <s v="PROD3"/>
    <s v="STORE0"/>
    <n v="3"/>
    <n v="476.1"/>
    <n v="0.05"/>
    <s v="COD"/>
    <n v="1356.885"/>
    <n v="1356.8850000000002"/>
    <s v="Antonio Wade"/>
    <x v="32"/>
    <x v="1"/>
    <x v="308"/>
    <s v="Tennessee"/>
    <s v="USA"/>
    <x v="0"/>
    <x v="58"/>
    <x v="4"/>
    <s v="Outerwear"/>
    <x v="58"/>
    <n v="364.67"/>
    <n v="452"/>
    <s v="Rivera-Warner"/>
    <s v="East"/>
    <s v="Washingtonfurt"/>
    <s v="Flagship"/>
  </r>
  <r>
    <s v="SALE1904"/>
    <x v="678"/>
    <x v="252"/>
    <s v="PROD61"/>
    <s v="STORE6"/>
    <n v="1"/>
    <n v="546.47"/>
    <n v="0.08"/>
    <s v="COD"/>
    <n v="502.75240000000002"/>
    <n v="502.75240000000002"/>
    <s v="Kristin Stein"/>
    <x v="25"/>
    <x v="0"/>
    <x v="250"/>
    <s v="Missouri"/>
    <s v="USA"/>
    <x v="2"/>
    <x v="86"/>
    <x v="0"/>
    <s v="Equipment"/>
    <x v="86"/>
    <n v="103.45"/>
    <n v="465"/>
    <s v="Benson-Elliott"/>
    <s v="East"/>
    <s v="Port Josephberg"/>
    <s v="Online"/>
  </r>
  <r>
    <s v="SALE1905"/>
    <x v="451"/>
    <x v="72"/>
    <s v="PROD75"/>
    <s v="STORE12"/>
    <n v="1"/>
    <n v="979.49"/>
    <n v="0.19"/>
    <s v="COD"/>
    <n v="793.38689999999997"/>
    <n v="793.38689999999997"/>
    <s v="John Bradford"/>
    <x v="36"/>
    <x v="0"/>
    <x v="72"/>
    <s v="Vermont"/>
    <s v="USA"/>
    <x v="2"/>
    <x v="28"/>
    <x v="4"/>
    <s v="Footwear"/>
    <x v="28"/>
    <n v="158.13999999999999"/>
    <n v="82"/>
    <s v="Thomas, Bridges and Harris"/>
    <s v="North"/>
    <s v="Sabrinatown"/>
    <s v="Online"/>
  </r>
  <r>
    <s v="SALE1906"/>
    <x v="671"/>
    <x v="425"/>
    <s v="PROD17"/>
    <s v="STORE2"/>
    <n v="3"/>
    <n v="988.53"/>
    <n v="0.3"/>
    <s v="COD"/>
    <n v="2075.913"/>
    <n v="2075.913"/>
    <s v="David Roberts"/>
    <x v="14"/>
    <x v="0"/>
    <x v="414"/>
    <s v="Georgia"/>
    <s v="USA"/>
    <x v="0"/>
    <x v="53"/>
    <x v="0"/>
    <s v="Accessories"/>
    <x v="53"/>
    <n v="144.53"/>
    <n v="367"/>
    <s v="Black-Horn"/>
    <s v="South"/>
    <s v="North Nancyview"/>
    <s v="Outlet"/>
  </r>
  <r>
    <s v="SALE1907"/>
    <x v="563"/>
    <x v="57"/>
    <s v="PROD76"/>
    <s v="STORE3"/>
    <n v="4"/>
    <n v="849.29"/>
    <n v="0.26"/>
    <s v="Credit Card"/>
    <n v="2513.8984"/>
    <n v="2513.8984"/>
    <s v="Damon Perez"/>
    <x v="10"/>
    <x v="0"/>
    <x v="57"/>
    <s v="Ohio"/>
    <s v="USA"/>
    <x v="0"/>
    <x v="3"/>
    <x v="1"/>
    <s v="Computer"/>
    <x v="3"/>
    <n v="392.89"/>
    <n v="320"/>
    <s v="Johnson-Wright"/>
    <s v="North"/>
    <s v="Hoodberg"/>
    <s v="Outlet"/>
  </r>
  <r>
    <s v="SALE1908"/>
    <x v="405"/>
    <x v="110"/>
    <s v="PROD95"/>
    <s v="STORE14"/>
    <n v="2"/>
    <n v="452.29"/>
    <n v="0.01"/>
    <s v="COD"/>
    <n v="895.53420000000006"/>
    <n v="895.53420000000006"/>
    <s v="Ryan Moore"/>
    <x v="14"/>
    <x v="0"/>
    <x v="109"/>
    <s v="Virginia"/>
    <s v="USA"/>
    <x v="3"/>
    <x v="98"/>
    <x v="0"/>
    <s v="Accessories"/>
    <x v="98"/>
    <n v="60.65"/>
    <n v="75"/>
    <s v="Mcdonald Inc"/>
    <s v="South"/>
    <s v="Christopherland"/>
    <s v="Outlet"/>
  </r>
  <r>
    <s v="SALE1909"/>
    <x v="123"/>
    <x v="312"/>
    <s v="PROD54"/>
    <s v="STORE18"/>
    <n v="2"/>
    <n v="810.81"/>
    <n v="0.11"/>
    <s v="COD"/>
    <n v="1443.2418"/>
    <n v="1443.2417999999998"/>
    <s v="Gene Lee"/>
    <x v="7"/>
    <x v="1"/>
    <x v="307"/>
    <s v="Virginia"/>
    <s v="USA"/>
    <x v="1"/>
    <x v="59"/>
    <x v="0"/>
    <s v="Accessories"/>
    <x v="59"/>
    <n v="434.84"/>
    <n v="185"/>
    <s v="Guerrero-Schmitt"/>
    <s v="East"/>
    <s v="East Stevechester"/>
    <s v="Flagship"/>
  </r>
  <r>
    <s v="SALE1910"/>
    <x v="590"/>
    <x v="189"/>
    <s v="PROD61"/>
    <s v="STORE8"/>
    <n v="1"/>
    <n v="846.67"/>
    <n v="0.1"/>
    <s v="COD"/>
    <n v="762.00300000000004"/>
    <n v="762.00299999999993"/>
    <s v="Sarah Vance"/>
    <x v="7"/>
    <x v="0"/>
    <x v="188"/>
    <s v="Oregon"/>
    <s v="USA"/>
    <x v="2"/>
    <x v="86"/>
    <x v="0"/>
    <s v="Equipment"/>
    <x v="86"/>
    <n v="103.45"/>
    <n v="465"/>
    <s v="Bean, Jones and Park"/>
    <s v="West"/>
    <s v="Thompsonborough"/>
    <s v="Online"/>
  </r>
  <r>
    <s v="SALE1911"/>
    <x v="581"/>
    <x v="223"/>
    <s v="PROD24"/>
    <s v="STORE6"/>
    <n v="4"/>
    <n v="73.55"/>
    <n v="0.24"/>
    <s v="COD"/>
    <n v="223.59200000000001"/>
    <n v="223.59199999999998"/>
    <s v="Adam Cruz"/>
    <x v="8"/>
    <x v="1"/>
    <x v="222"/>
    <s v="Georgia"/>
    <s v="USA"/>
    <x v="1"/>
    <x v="10"/>
    <x v="0"/>
    <s v="Outdoor"/>
    <x v="10"/>
    <n v="166.06"/>
    <n v="340"/>
    <s v="Benson-Elliott"/>
    <s v="East"/>
    <s v="Port Josephberg"/>
    <s v="Online"/>
  </r>
  <r>
    <s v="SALE1912"/>
    <x v="206"/>
    <x v="335"/>
    <s v="PROD92"/>
    <s v="STORE6"/>
    <n v="1"/>
    <n v="882.03"/>
    <n v="0.04"/>
    <s v="COD"/>
    <n v="846.74879999999996"/>
    <n v="846.74879999999996"/>
    <s v="Stephen Fowler"/>
    <x v="22"/>
    <x v="1"/>
    <x v="329"/>
    <s v="Rhode Island"/>
    <s v="USA"/>
    <x v="1"/>
    <x v="80"/>
    <x v="3"/>
    <s v="Appliances"/>
    <x v="80"/>
    <n v="447.43"/>
    <n v="191"/>
    <s v="Benson-Elliott"/>
    <s v="East"/>
    <s v="Port Josephberg"/>
    <s v="Online"/>
  </r>
  <r>
    <s v="SALE1913"/>
    <x v="53"/>
    <x v="46"/>
    <s v="PROD22"/>
    <s v="STORE14"/>
    <n v="1"/>
    <n v="958.44"/>
    <n v="0.21"/>
    <s v="Credit Card"/>
    <n v="757.16759999999999"/>
    <n v="757.16759999999999"/>
    <s v="Melissa Howard"/>
    <x v="20"/>
    <x v="1"/>
    <x v="46"/>
    <s v="New Hampshire"/>
    <s v="USA"/>
    <x v="0"/>
    <x v="62"/>
    <x v="0"/>
    <s v="Equipment"/>
    <x v="62"/>
    <n v="484.62"/>
    <n v="432"/>
    <s v="Mcdonald Inc"/>
    <s v="South"/>
    <s v="Christopherland"/>
    <s v="Outlet"/>
  </r>
  <r>
    <s v="SALE1914"/>
    <x v="590"/>
    <x v="46"/>
    <s v="PROD99"/>
    <s v="STORE2"/>
    <n v="1"/>
    <n v="716.29"/>
    <n v="0.01"/>
    <s v="PayPal"/>
    <n v="709.12710000000004"/>
    <n v="709.12709999999993"/>
    <s v="Melissa Howard"/>
    <x v="20"/>
    <x v="1"/>
    <x v="46"/>
    <s v="New Hampshire"/>
    <s v="USA"/>
    <x v="0"/>
    <x v="8"/>
    <x v="3"/>
    <s v="Kitchen"/>
    <x v="8"/>
    <n v="201.41"/>
    <n v="146"/>
    <s v="Black-Horn"/>
    <s v="South"/>
    <s v="North Nancyview"/>
    <s v="Outlet"/>
  </r>
  <r>
    <s v="SALE1915"/>
    <x v="674"/>
    <x v="162"/>
    <s v="PROD9"/>
    <s v="STORE16"/>
    <n v="2"/>
    <n v="409.14"/>
    <n v="0.01"/>
    <s v="PayPal"/>
    <n v="810.09720000000004"/>
    <n v="810.09719999999993"/>
    <s v="Kristy Dunlap"/>
    <x v="41"/>
    <x v="1"/>
    <x v="161"/>
    <s v="North Carolina"/>
    <s v="USA"/>
    <x v="1"/>
    <x v="93"/>
    <x v="0"/>
    <s v="Fitness"/>
    <x v="93"/>
    <n v="495.72"/>
    <n v="323"/>
    <s v="Frederick-Wright"/>
    <s v="West"/>
    <s v="New Jimmymouth"/>
    <s v="Flagship"/>
  </r>
  <r>
    <s v="SALE1916"/>
    <x v="679"/>
    <x v="42"/>
    <s v="PROD99"/>
    <s v="STORE9"/>
    <n v="4"/>
    <n v="261.73"/>
    <n v="0.1"/>
    <s v="PayPal"/>
    <n v="942.22799999999995"/>
    <n v="942.22800000000007"/>
    <s v="Christy Hoffman"/>
    <x v="33"/>
    <x v="1"/>
    <x v="42"/>
    <s v="Indiana"/>
    <s v="USA"/>
    <x v="1"/>
    <x v="8"/>
    <x v="3"/>
    <s v="Kitchen"/>
    <x v="8"/>
    <n v="201.41"/>
    <n v="146"/>
    <s v="Moore, Padilla and Butler"/>
    <s v="South"/>
    <s v="East Johnstad"/>
    <s v="Flagship"/>
  </r>
  <r>
    <s v="SALE1917"/>
    <x v="232"/>
    <x v="220"/>
    <s v="PROD12"/>
    <s v="STORE0"/>
    <n v="2"/>
    <n v="687.35"/>
    <n v="0.2"/>
    <s v="COD"/>
    <n v="1099.76"/>
    <n v="1099.76"/>
    <s v="Cynthia Parrish"/>
    <x v="5"/>
    <x v="0"/>
    <x v="219"/>
    <s v="Minnesota"/>
    <s v="USA"/>
    <x v="2"/>
    <x v="21"/>
    <x v="2"/>
    <s v="Haircare"/>
    <x v="21"/>
    <n v="115.82"/>
    <n v="460"/>
    <s v="Rivera-Warner"/>
    <s v="East"/>
    <s v="Washingtonfurt"/>
    <s v="Flagship"/>
  </r>
  <r>
    <s v="SALE1918"/>
    <x v="275"/>
    <x v="477"/>
    <s v="PROD84"/>
    <s v="STORE8"/>
    <n v="2"/>
    <n v="30.14"/>
    <n v="0.21"/>
    <s v="Credit Card"/>
    <n v="47.621200000000002"/>
    <n v="47.621200000000002"/>
    <s v="Jacqueline Pacheco"/>
    <x v="4"/>
    <x v="1"/>
    <x v="462"/>
    <s v="New Jersey"/>
    <s v="USA"/>
    <x v="3"/>
    <x v="94"/>
    <x v="3"/>
    <s v="Furniture"/>
    <x v="94"/>
    <n v="388.46"/>
    <n v="208"/>
    <s v="Bean, Jones and Park"/>
    <s v="West"/>
    <s v="Thompsonborough"/>
    <s v="Online"/>
  </r>
  <r>
    <s v="SALE1919"/>
    <x v="609"/>
    <x v="179"/>
    <s v="PROD34"/>
    <s v="STORE8"/>
    <n v="3"/>
    <n v="570.12"/>
    <n v="0.12"/>
    <s v="PayPal"/>
    <n v="1505.1168"/>
    <n v="1505.1168000000002"/>
    <s v="Sheila Wilson"/>
    <x v="37"/>
    <x v="0"/>
    <x v="178"/>
    <s v="Tennessee"/>
    <s v="USA"/>
    <x v="2"/>
    <x v="13"/>
    <x v="1"/>
    <s v="Computer"/>
    <x v="13"/>
    <n v="419.28"/>
    <n v="86"/>
    <s v="Bean, Jones and Park"/>
    <s v="West"/>
    <s v="Thompsonborough"/>
    <s v="Online"/>
  </r>
  <r>
    <s v="SALE1920"/>
    <x v="144"/>
    <x v="373"/>
    <s v="PROD77"/>
    <s v="STORE19"/>
    <n v="3"/>
    <n v="401.87"/>
    <n v="0.28999999999999998"/>
    <s v="COD"/>
    <n v="855.98310000000004"/>
    <n v="855.98310000000015"/>
    <s v="Brittany Watson"/>
    <x v="30"/>
    <x v="0"/>
    <x v="364"/>
    <s v="Connecticut"/>
    <s v="USA"/>
    <x v="1"/>
    <x v="25"/>
    <x v="1"/>
    <s v="Appliances"/>
    <x v="25"/>
    <n v="480.9"/>
    <n v="104"/>
    <s v="Mann-Austin"/>
    <s v="East"/>
    <s v="Vasquezborough"/>
    <s v="Online"/>
  </r>
  <r>
    <s v="SALE1921"/>
    <x v="248"/>
    <x v="111"/>
    <s v="PROD79"/>
    <s v="STORE12"/>
    <n v="4"/>
    <n v="619.35"/>
    <n v="0.3"/>
    <s v="Credit Card"/>
    <n v="1734.18"/>
    <n v="1734.18"/>
    <s v="Christopher Ford"/>
    <x v="44"/>
    <x v="0"/>
    <x v="110"/>
    <s v="Ohio"/>
    <s v="USA"/>
    <x v="3"/>
    <x v="29"/>
    <x v="3"/>
    <s v="Lighting"/>
    <x v="29"/>
    <n v="228.53"/>
    <n v="469"/>
    <s v="Thomas, Bridges and Harris"/>
    <s v="North"/>
    <s v="Sabrinatown"/>
    <s v="Online"/>
  </r>
  <r>
    <s v="SALE1922"/>
    <x v="149"/>
    <x v="400"/>
    <s v="PROD46"/>
    <s v="STORE17"/>
    <n v="4"/>
    <n v="569.36"/>
    <n v="0.27"/>
    <s v="PayPal"/>
    <n v="1662.5311999999999"/>
    <n v="1662.5311999999999"/>
    <s v="Douglas Rhodes"/>
    <x v="39"/>
    <x v="0"/>
    <x v="390"/>
    <s v="New Hampshire"/>
    <s v="USA"/>
    <x v="1"/>
    <x v="54"/>
    <x v="4"/>
    <s v="Outerwear"/>
    <x v="54"/>
    <n v="167.34"/>
    <n v="296"/>
    <s v="Holloway Ltd"/>
    <s v="North"/>
    <s v="Bensonhaven"/>
    <s v="Flagship"/>
  </r>
  <r>
    <s v="SALE1923"/>
    <x v="431"/>
    <x v="22"/>
    <s v="PROD27"/>
    <s v="STORE4"/>
    <n v="2"/>
    <n v="846.35"/>
    <n v="0.3"/>
    <s v="COD"/>
    <n v="1184.8900000000001"/>
    <n v="1184.8900000000001"/>
    <s v="Elizabeth Foster"/>
    <x v="19"/>
    <x v="1"/>
    <x v="22"/>
    <s v="Oklahoma"/>
    <s v="USA"/>
    <x v="0"/>
    <x v="16"/>
    <x v="3"/>
    <s v="Decor"/>
    <x v="16"/>
    <n v="254.04"/>
    <n v="378"/>
    <s v="Alexander Group"/>
    <s v="South"/>
    <s v="Port Sharon"/>
    <s v="Online"/>
  </r>
  <r>
    <s v="SALE1924"/>
    <x v="68"/>
    <x v="490"/>
    <s v="PROD30"/>
    <s v="STORE2"/>
    <n v="1"/>
    <n v="788.45"/>
    <n v="0.28999999999999998"/>
    <s v="PayPal"/>
    <n v="559.79949999999997"/>
    <n v="559.79950000000008"/>
    <s v="Monique Castro"/>
    <x v="36"/>
    <x v="1"/>
    <x v="475"/>
    <s v="Indiana"/>
    <s v="USA"/>
    <x v="0"/>
    <x v="37"/>
    <x v="3"/>
    <s v="Kitchen"/>
    <x v="37"/>
    <n v="19.52"/>
    <n v="57"/>
    <s v="Black-Horn"/>
    <s v="South"/>
    <s v="North Nancyview"/>
    <s v="Outlet"/>
  </r>
  <r>
    <s v="SALE1925"/>
    <x v="200"/>
    <x v="258"/>
    <s v="PROD35"/>
    <s v="STORE12"/>
    <n v="2"/>
    <n v="338.81"/>
    <n v="7.0000000000000007E-2"/>
    <s v="COD"/>
    <n v="630.1866"/>
    <n v="630.1866"/>
    <s v="Denise Tate"/>
    <x v="11"/>
    <x v="0"/>
    <x v="256"/>
    <s v="Arkansas"/>
    <s v="USA"/>
    <x v="1"/>
    <x v="68"/>
    <x v="3"/>
    <s v="Lighting"/>
    <x v="68"/>
    <n v="382.22"/>
    <n v="329"/>
    <s v="Thomas, Bridges and Harris"/>
    <s v="North"/>
    <s v="Sabrinatown"/>
    <s v="Online"/>
  </r>
  <r>
    <s v="SALE1926"/>
    <x v="96"/>
    <x v="339"/>
    <s v="PROD14"/>
    <s v="STORE5"/>
    <n v="4"/>
    <n v="94.48"/>
    <n v="0.06"/>
    <s v="COD"/>
    <n v="355.2448"/>
    <n v="355.2448"/>
    <s v="Amber Carlson"/>
    <x v="5"/>
    <x v="1"/>
    <x v="333"/>
    <s v="Missouri"/>
    <s v="USA"/>
    <x v="0"/>
    <x v="66"/>
    <x v="3"/>
    <s v="Decor"/>
    <x v="66"/>
    <n v="48.01"/>
    <n v="439"/>
    <s v="Gray Ltd"/>
    <s v="North"/>
    <s v="New Michaelchester"/>
    <s v="Outlet"/>
  </r>
  <r>
    <s v="SALE1927"/>
    <x v="81"/>
    <x v="292"/>
    <s v="PROD19"/>
    <s v="STORE13"/>
    <n v="3"/>
    <n v="941.85"/>
    <n v="0.16"/>
    <s v="PayPal"/>
    <n v="2373.462"/>
    <n v="2373.462"/>
    <s v="Andrea Harris"/>
    <x v="7"/>
    <x v="1"/>
    <x v="288"/>
    <s v="Kansas"/>
    <s v="USA"/>
    <x v="1"/>
    <x v="46"/>
    <x v="0"/>
    <s v="Equipment"/>
    <x v="46"/>
    <n v="21.34"/>
    <n v="65"/>
    <s v="Gardner, Humphrey and Contreras"/>
    <s v="East"/>
    <s v="Johnsonville"/>
    <s v="Flagship"/>
  </r>
  <r>
    <s v="SALE1928"/>
    <x v="57"/>
    <x v="261"/>
    <s v="PROD45"/>
    <s v="STORE5"/>
    <n v="2"/>
    <n v="336.97"/>
    <n v="0.14000000000000001"/>
    <s v="PayPal"/>
    <n v="579.58839999999998"/>
    <n v="579.58840000000009"/>
    <s v="Cynthia Morris"/>
    <x v="5"/>
    <x v="1"/>
    <x v="259"/>
    <s v="Arizona"/>
    <s v="USA"/>
    <x v="2"/>
    <x v="49"/>
    <x v="0"/>
    <s v="Team Sports"/>
    <x v="49"/>
    <n v="318.91000000000003"/>
    <n v="114"/>
    <s v="Gray Ltd"/>
    <s v="North"/>
    <s v="New Michaelchester"/>
    <s v="Outlet"/>
  </r>
  <r>
    <s v="SALE1929"/>
    <x v="23"/>
    <x v="441"/>
    <s v="PROD5"/>
    <s v="STORE5"/>
    <n v="2"/>
    <n v="344.16"/>
    <n v="0.09"/>
    <s v="PayPal"/>
    <n v="626.37120000000004"/>
    <n v="626.37120000000004"/>
    <s v="Kara Dodson"/>
    <x v="42"/>
    <x v="0"/>
    <x v="430"/>
    <s v="Vermont"/>
    <s v="USA"/>
    <x v="2"/>
    <x v="23"/>
    <x v="4"/>
    <s v="Accessories"/>
    <x v="23"/>
    <n v="261"/>
    <n v="59"/>
    <s v="Gray Ltd"/>
    <s v="North"/>
    <s v="New Michaelchester"/>
    <s v="Outlet"/>
  </r>
  <r>
    <s v="SALE1930"/>
    <x v="597"/>
    <x v="301"/>
    <s v="PROD48"/>
    <s v="STORE9"/>
    <n v="1"/>
    <n v="841.53"/>
    <n v="0.15"/>
    <s v="Credit Card"/>
    <n v="715.30050000000006"/>
    <n v="715.30049999999994"/>
    <s v="Matthew Avery"/>
    <x v="31"/>
    <x v="0"/>
    <x v="297"/>
    <s v="Oregon"/>
    <s v="USA"/>
    <x v="2"/>
    <x v="70"/>
    <x v="1"/>
    <s v="Accessories"/>
    <x v="70"/>
    <n v="177.98"/>
    <n v="103"/>
    <s v="Moore, Padilla and Butler"/>
    <s v="South"/>
    <s v="East Johnstad"/>
    <s v="Flagship"/>
  </r>
  <r>
    <s v="SALE1931"/>
    <x v="680"/>
    <x v="161"/>
    <s v="PROD83"/>
    <s v="STORE17"/>
    <n v="3"/>
    <n v="63.36"/>
    <n v="0.28999999999999998"/>
    <s v="COD"/>
    <n v="134.95679999999999"/>
    <n v="134.95679999999999"/>
    <s v="Edwin Barnes"/>
    <x v="20"/>
    <x v="0"/>
    <x v="160"/>
    <s v="North Carolina"/>
    <s v="USA"/>
    <x v="3"/>
    <x v="50"/>
    <x v="2"/>
    <s v="Skincare"/>
    <x v="50"/>
    <n v="254.04"/>
    <n v="159"/>
    <s v="Holloway Ltd"/>
    <s v="North"/>
    <s v="Bensonhaven"/>
    <s v="Flagship"/>
  </r>
  <r>
    <s v="SALE1932"/>
    <x v="640"/>
    <x v="111"/>
    <s v="PROD78"/>
    <s v="STORE8"/>
    <n v="2"/>
    <n v="552.49"/>
    <n v="0.1"/>
    <s v="Credit Card"/>
    <n v="994.48199999999997"/>
    <n v="994.48199999999997"/>
    <s v="Christopher Ford"/>
    <x v="44"/>
    <x v="0"/>
    <x v="110"/>
    <s v="Ohio"/>
    <s v="USA"/>
    <x v="3"/>
    <x v="36"/>
    <x v="3"/>
    <s v="Decor"/>
    <x v="36"/>
    <n v="325.26"/>
    <n v="400"/>
    <s v="Bean, Jones and Park"/>
    <s v="West"/>
    <s v="Thompsonborough"/>
    <s v="Online"/>
  </r>
  <r>
    <s v="SALE1933"/>
    <x v="554"/>
    <x v="471"/>
    <s v="PROD24"/>
    <s v="STORE6"/>
    <n v="3"/>
    <n v="447.38"/>
    <n v="0.03"/>
    <s v="Credit Card"/>
    <n v="1301.8758"/>
    <n v="1301.8757999999998"/>
    <s v="Joshua Wilson"/>
    <x v="22"/>
    <x v="1"/>
    <x v="457"/>
    <s v="Virginia"/>
    <s v="USA"/>
    <x v="3"/>
    <x v="10"/>
    <x v="0"/>
    <s v="Outdoor"/>
    <x v="10"/>
    <n v="166.06"/>
    <n v="340"/>
    <s v="Benson-Elliott"/>
    <s v="East"/>
    <s v="Port Josephberg"/>
    <s v="Online"/>
  </r>
  <r>
    <s v="SALE1934"/>
    <x v="400"/>
    <x v="457"/>
    <s v="PROD73"/>
    <s v="STORE19"/>
    <n v="1"/>
    <n v="727.7"/>
    <n v="0.21"/>
    <s v="COD"/>
    <n v="574.88300000000004"/>
    <n v="574.88300000000004"/>
    <s v="Shane Mills"/>
    <x v="30"/>
    <x v="0"/>
    <x v="445"/>
    <s v="Nebraska"/>
    <s v="USA"/>
    <x v="3"/>
    <x v="78"/>
    <x v="0"/>
    <s v="Team Sports"/>
    <x v="78"/>
    <n v="107.06"/>
    <n v="359"/>
    <s v="Mann-Austin"/>
    <s v="East"/>
    <s v="Vasquezborough"/>
    <s v="Online"/>
  </r>
  <r>
    <s v="SALE1935"/>
    <x v="619"/>
    <x v="439"/>
    <s v="PROD51"/>
    <s v="STORE7"/>
    <n v="4"/>
    <n v="581.34"/>
    <n v="0.08"/>
    <s v="Credit Card"/>
    <n v="2139.3312000000001"/>
    <n v="2139.3312000000001"/>
    <s v="Sharon Simpson"/>
    <x v="35"/>
    <x v="0"/>
    <x v="428"/>
    <s v="South Dakota"/>
    <s v="USA"/>
    <x v="0"/>
    <x v="69"/>
    <x v="1"/>
    <s v="Accessories"/>
    <x v="69"/>
    <n v="88.49"/>
    <n v="246"/>
    <s v="Martinez-Mullins"/>
    <s v="South"/>
    <s v="Williamsfurt"/>
    <s v="Online"/>
  </r>
  <r>
    <s v="SALE1936"/>
    <x v="376"/>
    <x v="181"/>
    <s v="PROD66"/>
    <s v="STORE1"/>
    <n v="1"/>
    <n v="338.83"/>
    <n v="0.19"/>
    <s v="PayPal"/>
    <n v="274.45229999999998"/>
    <n v="274.45229999999998"/>
    <s v="Samantha Walker"/>
    <x v="23"/>
    <x v="1"/>
    <x v="180"/>
    <s v="Louisiana"/>
    <s v="USA"/>
    <x v="1"/>
    <x v="73"/>
    <x v="2"/>
    <s v="Haircare"/>
    <x v="73"/>
    <n v="340.39"/>
    <n v="177"/>
    <s v="Martinez, Adkins and Johnson"/>
    <s v="North"/>
    <s v="Danielmouth"/>
    <s v="Flagship"/>
  </r>
  <r>
    <s v="SALE1937"/>
    <x v="493"/>
    <x v="380"/>
    <s v="PROD49"/>
    <s v="STORE13"/>
    <n v="4"/>
    <n v="568.80999999999995"/>
    <n v="0.25"/>
    <s v="Credit Card"/>
    <n v="1706.43"/>
    <n v="1706.4299999999998"/>
    <s v="Donna Guerra"/>
    <x v="28"/>
    <x v="1"/>
    <x v="371"/>
    <s v="Massachusetts"/>
    <s v="USA"/>
    <x v="2"/>
    <x v="2"/>
    <x v="2"/>
    <s v="Fragrance"/>
    <x v="2"/>
    <n v="43.29"/>
    <n v="267"/>
    <s v="Gardner, Humphrey and Contreras"/>
    <s v="East"/>
    <s v="Johnsonville"/>
    <s v="Flagship"/>
  </r>
  <r>
    <s v="SALE1938"/>
    <x v="48"/>
    <x v="446"/>
    <s v="PROD61"/>
    <s v="STORE17"/>
    <n v="2"/>
    <n v="352.63"/>
    <n v="0.15"/>
    <s v="PayPal"/>
    <n v="599.471"/>
    <n v="599.471"/>
    <s v="Joshua Bell"/>
    <x v="33"/>
    <x v="0"/>
    <x v="435"/>
    <s v="Minnesota"/>
    <s v="USA"/>
    <x v="1"/>
    <x v="86"/>
    <x v="0"/>
    <s v="Equipment"/>
    <x v="86"/>
    <n v="103.45"/>
    <n v="465"/>
    <s v="Holloway Ltd"/>
    <s v="North"/>
    <s v="Bensonhaven"/>
    <s v="Flagship"/>
  </r>
  <r>
    <s v="SALE1939"/>
    <x v="408"/>
    <x v="308"/>
    <s v="PROD96"/>
    <s v="STORE13"/>
    <n v="2"/>
    <n v="629.86"/>
    <n v="0.15"/>
    <s v="PayPal"/>
    <n v="1070.7619999999999"/>
    <n v="1070.7619999999999"/>
    <s v="Maria Sanchez"/>
    <x v="28"/>
    <x v="0"/>
    <x v="303"/>
    <s v="North Dakota"/>
    <s v="USA"/>
    <x v="3"/>
    <x v="99"/>
    <x v="4"/>
    <s v="Outerwear"/>
    <x v="99"/>
    <n v="358.47"/>
    <n v="143"/>
    <s v="Gardner, Humphrey and Contreras"/>
    <s v="East"/>
    <s v="Johnsonville"/>
    <s v="Flagship"/>
  </r>
  <r>
    <s v="SALE1940"/>
    <x v="376"/>
    <x v="4"/>
    <s v="PROD98"/>
    <s v="STORE3"/>
    <n v="3"/>
    <n v="212.08"/>
    <n v="7.0000000000000007E-2"/>
    <s v="Credit Card"/>
    <n v="591.70320000000004"/>
    <n v="591.70320000000004"/>
    <s v="Amanda Powell"/>
    <x v="4"/>
    <x v="0"/>
    <x v="4"/>
    <s v="Alabama"/>
    <s v="USA"/>
    <x v="2"/>
    <x v="24"/>
    <x v="1"/>
    <s v="Audio"/>
    <x v="24"/>
    <n v="431.67"/>
    <n v="73"/>
    <s v="Johnson-Wright"/>
    <s v="North"/>
    <s v="Hoodberg"/>
    <s v="Outlet"/>
  </r>
  <r>
    <s v="SALE1941"/>
    <x v="424"/>
    <x v="261"/>
    <s v="PROD57"/>
    <s v="STORE2"/>
    <n v="3"/>
    <n v="878.62"/>
    <n v="0.05"/>
    <s v="PayPal"/>
    <n v="2504.067"/>
    <n v="2504.067"/>
    <s v="Cynthia Morris"/>
    <x v="5"/>
    <x v="1"/>
    <x v="259"/>
    <s v="Arizona"/>
    <s v="USA"/>
    <x v="2"/>
    <x v="71"/>
    <x v="0"/>
    <s v="Fitness"/>
    <x v="71"/>
    <n v="30.62"/>
    <n v="138"/>
    <s v="Black-Horn"/>
    <s v="South"/>
    <s v="North Nancyview"/>
    <s v="Outlet"/>
  </r>
  <r>
    <s v="SALE1942"/>
    <x v="252"/>
    <x v="321"/>
    <s v="PROD80"/>
    <s v="STORE10"/>
    <n v="4"/>
    <n v="87.83"/>
    <n v="0.23"/>
    <s v="PayPal"/>
    <n v="270.51639999999998"/>
    <n v="270.51639999999998"/>
    <s v="Carol Bishop"/>
    <x v="24"/>
    <x v="1"/>
    <x v="316"/>
    <s v="Oregon"/>
    <s v="USA"/>
    <x v="2"/>
    <x v="61"/>
    <x v="3"/>
    <s v="Kitchen"/>
    <x v="61"/>
    <n v="143.43"/>
    <n v="58"/>
    <s v="Hill, Wagner and Ballard"/>
    <s v="East"/>
    <s v="East Davidville"/>
    <s v="Online"/>
  </r>
  <r>
    <s v="SALE1943"/>
    <x v="631"/>
    <x v="185"/>
    <s v="PROD56"/>
    <s v="STORE9"/>
    <n v="3"/>
    <n v="442.64"/>
    <n v="0.15"/>
    <s v="COD"/>
    <n v="1128.732"/>
    <n v="1128.732"/>
    <s v="Shannon Miller"/>
    <x v="15"/>
    <x v="0"/>
    <x v="184"/>
    <s v="Kentucky"/>
    <s v="USA"/>
    <x v="0"/>
    <x v="6"/>
    <x v="3"/>
    <s v="Decor"/>
    <x v="6"/>
    <n v="461.47"/>
    <n v="190"/>
    <s v="Moore, Padilla and Butler"/>
    <s v="South"/>
    <s v="East Johnstad"/>
    <s v="Flagship"/>
  </r>
  <r>
    <s v="SALE1944"/>
    <x v="156"/>
    <x v="126"/>
    <s v="PROD38"/>
    <s v="STORE2"/>
    <n v="3"/>
    <n v="410.04"/>
    <n v="0.09"/>
    <s v="COD"/>
    <n v="1119.4092000000001"/>
    <n v="1119.4092000000001"/>
    <s v="Christy Vasquez"/>
    <x v="4"/>
    <x v="1"/>
    <x v="125"/>
    <s v="South Carolina"/>
    <s v="USA"/>
    <x v="0"/>
    <x v="48"/>
    <x v="0"/>
    <s v="Outdoor"/>
    <x v="48"/>
    <n v="135.61000000000001"/>
    <n v="394"/>
    <s v="Black-Horn"/>
    <s v="South"/>
    <s v="North Nancyview"/>
    <s v="Outlet"/>
  </r>
  <r>
    <s v="SALE1945"/>
    <x v="343"/>
    <x v="244"/>
    <s v="PROD94"/>
    <s v="STORE17"/>
    <n v="1"/>
    <n v="355.31"/>
    <n v="0.27"/>
    <s v="Credit Card"/>
    <n v="259.37630000000001"/>
    <n v="259.37630000000001"/>
    <s v="Hayley Pope"/>
    <x v="17"/>
    <x v="1"/>
    <x v="242"/>
    <s v="Florida"/>
    <s v="USA"/>
    <x v="3"/>
    <x v="32"/>
    <x v="2"/>
    <s v="Skincare"/>
    <x v="32"/>
    <n v="358.47"/>
    <n v="213"/>
    <s v="Holloway Ltd"/>
    <s v="North"/>
    <s v="Bensonhaven"/>
    <s v="Flagship"/>
  </r>
  <r>
    <s v="SALE1946"/>
    <x v="48"/>
    <x v="365"/>
    <s v="PROD9"/>
    <s v="STORE13"/>
    <n v="4"/>
    <n v="243.13"/>
    <n v="0.25"/>
    <s v="COD"/>
    <n v="729.39"/>
    <n v="729.39"/>
    <s v="Michele Burke"/>
    <x v="23"/>
    <x v="0"/>
    <x v="357"/>
    <s v="Connecticut"/>
    <s v="USA"/>
    <x v="3"/>
    <x v="93"/>
    <x v="0"/>
    <s v="Fitness"/>
    <x v="93"/>
    <n v="495.72"/>
    <n v="323"/>
    <s v="Gardner, Humphrey and Contreras"/>
    <s v="East"/>
    <s v="Johnsonville"/>
    <s v="Flagship"/>
  </r>
  <r>
    <s v="SALE1947"/>
    <x v="339"/>
    <x v="296"/>
    <s v="PROD59"/>
    <s v="STORE11"/>
    <n v="2"/>
    <n v="410.63"/>
    <n v="0.28000000000000003"/>
    <s v="COD"/>
    <n v="591.30719999999997"/>
    <n v="591.30719999999997"/>
    <s v="Tanner Thompson"/>
    <x v="39"/>
    <x v="1"/>
    <x v="292"/>
    <s v="Maryland"/>
    <s v="USA"/>
    <x v="3"/>
    <x v="4"/>
    <x v="2"/>
    <s v="Haircare"/>
    <x v="4"/>
    <n v="17.309999999999999"/>
    <n v="399"/>
    <s v="Aguirre-Keller"/>
    <s v="South"/>
    <s v="Lake Michael"/>
    <s v="Online"/>
  </r>
  <r>
    <s v="SALE1948"/>
    <x v="655"/>
    <x v="353"/>
    <s v="PROD94"/>
    <s v="STORE10"/>
    <n v="4"/>
    <n v="101.25"/>
    <n v="0.16"/>
    <s v="PayPal"/>
    <n v="340.2"/>
    <n v="340.2"/>
    <s v="Bryce Hawkins"/>
    <x v="43"/>
    <x v="0"/>
    <x v="346"/>
    <s v="Utah"/>
    <s v="USA"/>
    <x v="3"/>
    <x v="32"/>
    <x v="2"/>
    <s v="Skincare"/>
    <x v="32"/>
    <n v="358.47"/>
    <n v="213"/>
    <s v="Hill, Wagner and Ballard"/>
    <s v="East"/>
    <s v="East Davidville"/>
    <s v="Online"/>
  </r>
  <r>
    <s v="SALE1949"/>
    <x v="445"/>
    <x v="473"/>
    <s v="PROD7"/>
    <s v="STORE17"/>
    <n v="4"/>
    <n v="716.39"/>
    <n v="0.03"/>
    <s v="PayPal"/>
    <n v="2779.5931999999998"/>
    <n v="2779.5931999999998"/>
    <s v="Alexis Castaneda"/>
    <x v="26"/>
    <x v="0"/>
    <x v="327"/>
    <s v="Alaska"/>
    <s v="USA"/>
    <x v="0"/>
    <x v="84"/>
    <x v="3"/>
    <s v="Lighting"/>
    <x v="84"/>
    <n v="218.86"/>
    <n v="170"/>
    <s v="Holloway Ltd"/>
    <s v="North"/>
    <s v="Bensonhaven"/>
    <s v="Flagship"/>
  </r>
  <r>
    <s v="SALE1950"/>
    <x v="331"/>
    <x v="18"/>
    <s v="PROD73"/>
    <s v="STORE1"/>
    <n v="1"/>
    <n v="721.74"/>
    <n v="0.24"/>
    <s v="PayPal"/>
    <n v="548.52239999999995"/>
    <n v="548.52240000000006"/>
    <s v="David Patterson"/>
    <x v="16"/>
    <x v="1"/>
    <x v="18"/>
    <s v="Nevada"/>
    <s v="USA"/>
    <x v="0"/>
    <x v="78"/>
    <x v="0"/>
    <s v="Team Sports"/>
    <x v="78"/>
    <n v="107.06"/>
    <n v="359"/>
    <s v="Martinez, Adkins and Johnson"/>
    <s v="North"/>
    <s v="Danielmouth"/>
    <s v="Flagship"/>
  </r>
  <r>
    <s v="SALE1951"/>
    <x v="404"/>
    <x v="76"/>
    <s v="PROD62"/>
    <s v="STORE11"/>
    <n v="2"/>
    <n v="527.91"/>
    <n v="0.02"/>
    <s v="Credit Card"/>
    <n v="1034.7036000000001"/>
    <n v="1034.7035999999998"/>
    <s v="Katherine Dorsey"/>
    <x v="6"/>
    <x v="0"/>
    <x v="76"/>
    <s v="Oklahoma"/>
    <s v="USA"/>
    <x v="1"/>
    <x v="85"/>
    <x v="1"/>
    <s v="Computer"/>
    <x v="85"/>
    <n v="86.42"/>
    <n v="222"/>
    <s v="Aguirre-Keller"/>
    <s v="South"/>
    <s v="Lake Michael"/>
    <s v="Online"/>
  </r>
  <r>
    <s v="SALE1952"/>
    <x v="492"/>
    <x v="133"/>
    <s v="PROD52"/>
    <s v="STORE13"/>
    <n v="2"/>
    <n v="945.92"/>
    <n v="0.19"/>
    <s v="COD"/>
    <n v="1532.3904"/>
    <n v="1532.3904"/>
    <s v="Casey Simpson"/>
    <x v="26"/>
    <x v="0"/>
    <x v="132"/>
    <s v="Mississippi"/>
    <s v="USA"/>
    <x v="1"/>
    <x v="40"/>
    <x v="0"/>
    <s v="Team Sports"/>
    <x v="40"/>
    <n v="212.26"/>
    <n v="82"/>
    <s v="Gardner, Humphrey and Contreras"/>
    <s v="East"/>
    <s v="Johnsonville"/>
    <s v="Flagship"/>
  </r>
  <r>
    <s v="SALE1953"/>
    <x v="208"/>
    <x v="150"/>
    <s v="PROD56"/>
    <s v="STORE17"/>
    <n v="2"/>
    <n v="981.35"/>
    <n v="0.16"/>
    <s v="PayPal"/>
    <n v="1648.6679999999999"/>
    <n v="1648.6680000000001"/>
    <s v="Krystal Ford"/>
    <x v="11"/>
    <x v="1"/>
    <x v="149"/>
    <s v="Arizona"/>
    <s v="USA"/>
    <x v="1"/>
    <x v="6"/>
    <x v="3"/>
    <s v="Decor"/>
    <x v="6"/>
    <n v="461.47"/>
    <n v="190"/>
    <s v="Holloway Ltd"/>
    <s v="North"/>
    <s v="Bensonhaven"/>
    <s v="Flagship"/>
  </r>
  <r>
    <s v="SALE1954"/>
    <x v="641"/>
    <x v="307"/>
    <s v="PROD59"/>
    <s v="STORE3"/>
    <n v="1"/>
    <n v="913.99"/>
    <n v="0.14000000000000001"/>
    <s v="Credit Card"/>
    <n v="786.03139999999996"/>
    <n v="786.03139999999996"/>
    <s v="Robert Harris"/>
    <x v="21"/>
    <x v="0"/>
    <x v="302"/>
    <s v="Iowa"/>
    <s v="USA"/>
    <x v="1"/>
    <x v="4"/>
    <x v="2"/>
    <s v="Haircare"/>
    <x v="4"/>
    <n v="17.309999999999999"/>
    <n v="399"/>
    <s v="Johnson-Wright"/>
    <s v="North"/>
    <s v="Hoodberg"/>
    <s v="Outlet"/>
  </r>
  <r>
    <s v="SALE1955"/>
    <x v="198"/>
    <x v="311"/>
    <s v="PROD66"/>
    <s v="STORE8"/>
    <n v="4"/>
    <n v="270.69"/>
    <n v="0.18"/>
    <s v="PayPal"/>
    <n v="887.86320000000001"/>
    <n v="887.86320000000001"/>
    <s v="Brian Lopez"/>
    <x v="4"/>
    <x v="1"/>
    <x v="306"/>
    <s v="New York"/>
    <s v="USA"/>
    <x v="0"/>
    <x v="73"/>
    <x v="2"/>
    <s v="Haircare"/>
    <x v="73"/>
    <n v="340.39"/>
    <n v="177"/>
    <s v="Bean, Jones and Park"/>
    <s v="West"/>
    <s v="Thompsonborough"/>
    <s v="Online"/>
  </r>
  <r>
    <s v="SALE1956"/>
    <x v="456"/>
    <x v="261"/>
    <s v="PROD77"/>
    <s v="STORE6"/>
    <n v="3"/>
    <n v="998.58"/>
    <n v="0.02"/>
    <s v="Credit Card"/>
    <n v="2935.8252000000002"/>
    <n v="2935.8252000000002"/>
    <s v="Cynthia Morris"/>
    <x v="5"/>
    <x v="1"/>
    <x v="259"/>
    <s v="Arizona"/>
    <s v="USA"/>
    <x v="2"/>
    <x v="25"/>
    <x v="1"/>
    <s v="Appliances"/>
    <x v="25"/>
    <n v="480.9"/>
    <n v="104"/>
    <s v="Benson-Elliott"/>
    <s v="East"/>
    <s v="Port Josephberg"/>
    <s v="Online"/>
  </r>
  <r>
    <s v="SALE1957"/>
    <x v="330"/>
    <x v="376"/>
    <s v="PROD37"/>
    <s v="STORE9"/>
    <n v="3"/>
    <n v="765.12"/>
    <n v="0.18"/>
    <s v="Credit Card"/>
    <n v="1882.1952000000001"/>
    <n v="1882.1952000000001"/>
    <s v="Julie Powell"/>
    <x v="30"/>
    <x v="1"/>
    <x v="367"/>
    <s v="Arkansas"/>
    <s v="USA"/>
    <x v="0"/>
    <x v="92"/>
    <x v="4"/>
    <s v="Footwear"/>
    <x v="92"/>
    <n v="353.47"/>
    <n v="214"/>
    <s v="Moore, Padilla and Butler"/>
    <s v="South"/>
    <s v="East Johnstad"/>
    <s v="Flagship"/>
  </r>
  <r>
    <s v="SALE1958"/>
    <x v="592"/>
    <x v="39"/>
    <s v="PROD64"/>
    <s v="STORE19"/>
    <n v="3"/>
    <n v="449.99"/>
    <n v="0.17"/>
    <s v="COD"/>
    <n v="1120.4751000000001"/>
    <n v="1120.4751000000001"/>
    <s v="Tonya Burch"/>
    <x v="27"/>
    <x v="1"/>
    <x v="39"/>
    <s v="Iowa"/>
    <s v="USA"/>
    <x v="0"/>
    <x v="91"/>
    <x v="2"/>
    <s v="Makeup"/>
    <x v="91"/>
    <n v="299.11"/>
    <n v="118"/>
    <s v="Mann-Austin"/>
    <s v="East"/>
    <s v="Vasquezborough"/>
    <s v="Online"/>
  </r>
  <r>
    <s v="SALE1959"/>
    <x v="236"/>
    <x v="487"/>
    <s v="PROD43"/>
    <s v="STORE11"/>
    <n v="2"/>
    <n v="249.02"/>
    <n v="0.01"/>
    <s v="COD"/>
    <n v="493.05959999999999"/>
    <n v="493.05960000000005"/>
    <s v="John Mccoy"/>
    <x v="33"/>
    <x v="0"/>
    <x v="472"/>
    <s v="South Dakota"/>
    <s v="USA"/>
    <x v="2"/>
    <x v="19"/>
    <x v="1"/>
    <s v="Computer"/>
    <x v="19"/>
    <n v="253.33"/>
    <n v="266"/>
    <s v="Aguirre-Keller"/>
    <s v="South"/>
    <s v="Lake Michael"/>
    <s v="Online"/>
  </r>
  <r>
    <s v="SALE1960"/>
    <x v="146"/>
    <x v="488"/>
    <s v="PROD57"/>
    <s v="STORE19"/>
    <n v="3"/>
    <n v="223.64"/>
    <n v="0.05"/>
    <s v="Credit Card"/>
    <n v="637.37400000000002"/>
    <n v="637.37399999999991"/>
    <s v="Rick Dominguez"/>
    <x v="0"/>
    <x v="1"/>
    <x v="473"/>
    <s v="Ohio"/>
    <s v="USA"/>
    <x v="1"/>
    <x v="71"/>
    <x v="0"/>
    <s v="Fitness"/>
    <x v="71"/>
    <n v="30.62"/>
    <n v="138"/>
    <s v="Mann-Austin"/>
    <s v="East"/>
    <s v="Vasquezborough"/>
    <s v="Online"/>
  </r>
  <r>
    <s v="SALE1961"/>
    <x v="642"/>
    <x v="476"/>
    <s v="PROD24"/>
    <s v="STORE4"/>
    <n v="2"/>
    <n v="92.94"/>
    <n v="0.12"/>
    <s v="Credit Card"/>
    <n v="163.5744"/>
    <n v="163.5744"/>
    <s v="Howard Summers"/>
    <x v="20"/>
    <x v="1"/>
    <x v="461"/>
    <s v="Rhode Island"/>
    <s v="USA"/>
    <x v="3"/>
    <x v="10"/>
    <x v="0"/>
    <s v="Outdoor"/>
    <x v="10"/>
    <n v="166.06"/>
    <n v="340"/>
    <s v="Alexander Group"/>
    <s v="South"/>
    <s v="Port Sharon"/>
    <s v="Online"/>
  </r>
  <r>
    <s v="SALE1962"/>
    <x v="410"/>
    <x v="447"/>
    <s v="PROD16"/>
    <s v="STORE2"/>
    <n v="4"/>
    <n v="268.3"/>
    <n v="0.02"/>
    <s v="COD"/>
    <n v="1051.7360000000001"/>
    <n v="1051.7360000000001"/>
    <s v="Natalie Johnson"/>
    <x v="41"/>
    <x v="0"/>
    <x v="436"/>
    <s v="Indiana"/>
    <s v="USA"/>
    <x v="1"/>
    <x v="30"/>
    <x v="2"/>
    <s v="Grooming"/>
    <x v="30"/>
    <n v="337.42"/>
    <n v="256"/>
    <s v="Black-Horn"/>
    <s v="South"/>
    <s v="North Nancyview"/>
    <s v="Outlet"/>
  </r>
  <r>
    <s v="SALE1963"/>
    <x v="505"/>
    <x v="173"/>
    <s v="PROD59"/>
    <s v="STORE19"/>
    <n v="4"/>
    <n v="835.61"/>
    <n v="0.03"/>
    <s v="Credit Card"/>
    <n v="3242.1668"/>
    <n v="3242.1668"/>
    <s v="Kelli Smith"/>
    <x v="22"/>
    <x v="1"/>
    <x v="172"/>
    <s v="Oregon"/>
    <s v="USA"/>
    <x v="3"/>
    <x v="4"/>
    <x v="2"/>
    <s v="Haircare"/>
    <x v="4"/>
    <n v="17.309999999999999"/>
    <n v="399"/>
    <s v="Mann-Austin"/>
    <s v="East"/>
    <s v="Vasquezborough"/>
    <s v="Online"/>
  </r>
  <r>
    <s v="SALE1964"/>
    <x v="111"/>
    <x v="157"/>
    <s v="PROD68"/>
    <s v="STORE5"/>
    <n v="3"/>
    <n v="120.97"/>
    <n v="0.11"/>
    <s v="Credit Card"/>
    <n v="322.98989999999998"/>
    <n v="322.98989999999998"/>
    <s v="Martha Brown"/>
    <x v="42"/>
    <x v="1"/>
    <x v="156"/>
    <s v="California"/>
    <s v="USA"/>
    <x v="0"/>
    <x v="88"/>
    <x v="3"/>
    <s v="Furniture"/>
    <x v="88"/>
    <n v="243.7"/>
    <n v="130"/>
    <s v="Gray Ltd"/>
    <s v="North"/>
    <s v="New Michaelchester"/>
    <s v="Outlet"/>
  </r>
  <r>
    <s v="SALE1965"/>
    <x v="557"/>
    <x v="454"/>
    <s v="PROD40"/>
    <s v="STORE9"/>
    <n v="2"/>
    <n v="26.36"/>
    <n v="0.03"/>
    <s v="COD"/>
    <n v="51.138399999999997"/>
    <n v="51.138399999999997"/>
    <s v="Jessica Acevedo"/>
    <x v="41"/>
    <x v="1"/>
    <x v="443"/>
    <s v="Pennsylvania"/>
    <s v="USA"/>
    <x v="3"/>
    <x v="43"/>
    <x v="1"/>
    <s v="Audio"/>
    <x v="43"/>
    <n v="38.520000000000003"/>
    <n v="378"/>
    <s v="Moore, Padilla and Butler"/>
    <s v="South"/>
    <s v="East Johnstad"/>
    <s v="Flagship"/>
  </r>
  <r>
    <s v="SALE1966"/>
    <x v="377"/>
    <x v="153"/>
    <s v="PROD77"/>
    <s v="STORE6"/>
    <n v="1"/>
    <n v="918.87"/>
    <n v="0.11"/>
    <s v="PayPal"/>
    <n v="817.79430000000002"/>
    <n v="817.79430000000002"/>
    <s v="Robert Jones Dds"/>
    <x v="18"/>
    <x v="0"/>
    <x v="152"/>
    <s v="Oklahoma"/>
    <s v="USA"/>
    <x v="1"/>
    <x v="25"/>
    <x v="1"/>
    <s v="Appliances"/>
    <x v="25"/>
    <n v="480.9"/>
    <n v="104"/>
    <s v="Benson-Elliott"/>
    <s v="East"/>
    <s v="Port Josephberg"/>
    <s v="Online"/>
  </r>
  <r>
    <s v="SALE1967"/>
    <x v="473"/>
    <x v="189"/>
    <s v="PROD67"/>
    <s v="STORE11"/>
    <n v="2"/>
    <n v="924.73"/>
    <n v="0.28999999999999998"/>
    <s v="PayPal"/>
    <n v="1313.1166000000001"/>
    <n v="1313.1166000000001"/>
    <s v="Sarah Vance"/>
    <x v="7"/>
    <x v="0"/>
    <x v="188"/>
    <s v="Oregon"/>
    <s v="USA"/>
    <x v="2"/>
    <x v="22"/>
    <x v="1"/>
    <s v="Accessories"/>
    <x v="22"/>
    <n v="349.17"/>
    <n v="476"/>
    <s v="Aguirre-Keller"/>
    <s v="South"/>
    <s v="Lake Michael"/>
    <s v="Online"/>
  </r>
  <r>
    <s v="SALE1968"/>
    <x v="439"/>
    <x v="460"/>
    <s v="PROD12"/>
    <s v="STORE10"/>
    <n v="3"/>
    <n v="195.31"/>
    <n v="0.13"/>
    <s v="COD"/>
    <n v="509.75909999999999"/>
    <n v="509.75910000000005"/>
    <s v="Jeff Martinez"/>
    <x v="32"/>
    <x v="1"/>
    <x v="447"/>
    <s v="Oklahoma"/>
    <s v="USA"/>
    <x v="0"/>
    <x v="21"/>
    <x v="2"/>
    <s v="Haircare"/>
    <x v="21"/>
    <n v="115.82"/>
    <n v="460"/>
    <s v="Hill, Wagner and Ballard"/>
    <s v="East"/>
    <s v="East Davidville"/>
    <s v="Online"/>
  </r>
  <r>
    <s v="SALE1969"/>
    <x v="376"/>
    <x v="48"/>
    <s v="PROD38"/>
    <s v="STORE8"/>
    <n v="1"/>
    <n v="91.38"/>
    <n v="0.14000000000000001"/>
    <s v="Credit Card"/>
    <n v="78.586799999999997"/>
    <n v="78.586799999999997"/>
    <s v="Maria Ramirez"/>
    <x v="13"/>
    <x v="0"/>
    <x v="48"/>
    <s v="Montana"/>
    <s v="USA"/>
    <x v="3"/>
    <x v="48"/>
    <x v="0"/>
    <s v="Outdoor"/>
    <x v="48"/>
    <n v="135.61000000000001"/>
    <n v="394"/>
    <s v="Bean, Jones and Park"/>
    <s v="West"/>
    <s v="Thompsonborough"/>
    <s v="Online"/>
  </r>
  <r>
    <s v="SALE1970"/>
    <x v="681"/>
    <x v="60"/>
    <s v="PROD86"/>
    <s v="STORE11"/>
    <n v="2"/>
    <n v="494.35"/>
    <n v="0.1"/>
    <s v="Credit Card"/>
    <n v="889.83"/>
    <n v="889.83"/>
    <s v="Sarah Smith"/>
    <x v="36"/>
    <x v="0"/>
    <x v="60"/>
    <s v="Nevada"/>
    <s v="USA"/>
    <x v="0"/>
    <x v="56"/>
    <x v="3"/>
    <s v="Kitchen"/>
    <x v="56"/>
    <n v="176.07"/>
    <n v="82"/>
    <s v="Aguirre-Keller"/>
    <s v="South"/>
    <s v="Lake Michael"/>
    <s v="Online"/>
  </r>
  <r>
    <s v="SALE1971"/>
    <x v="85"/>
    <x v="57"/>
    <s v="PROD24"/>
    <s v="STORE10"/>
    <n v="1"/>
    <n v="412.2"/>
    <n v="0.11"/>
    <s v="Credit Card"/>
    <n v="366.858"/>
    <n v="366.858"/>
    <s v="Damon Perez"/>
    <x v="10"/>
    <x v="0"/>
    <x v="57"/>
    <s v="Ohio"/>
    <s v="USA"/>
    <x v="0"/>
    <x v="10"/>
    <x v="0"/>
    <s v="Outdoor"/>
    <x v="10"/>
    <n v="166.06"/>
    <n v="340"/>
    <s v="Hill, Wagner and Ballard"/>
    <s v="East"/>
    <s v="East Davidville"/>
    <s v="Online"/>
  </r>
  <r>
    <s v="SALE1972"/>
    <x v="23"/>
    <x v="134"/>
    <s v="PROD79"/>
    <s v="STORE16"/>
    <n v="1"/>
    <n v="650.47"/>
    <n v="0.13"/>
    <s v="PayPal"/>
    <n v="565.90890000000002"/>
    <n v="565.90890000000002"/>
    <s v="Alejandro Evans"/>
    <x v="16"/>
    <x v="1"/>
    <x v="133"/>
    <s v="Connecticut"/>
    <s v="USA"/>
    <x v="3"/>
    <x v="29"/>
    <x v="3"/>
    <s v="Lighting"/>
    <x v="29"/>
    <n v="228.53"/>
    <n v="469"/>
    <s v="Frederick-Wright"/>
    <s v="West"/>
    <s v="New Jimmymouth"/>
    <s v="Flagship"/>
  </r>
  <r>
    <s v="SALE1973"/>
    <x v="386"/>
    <x v="440"/>
    <s v="PROD14"/>
    <s v="STORE12"/>
    <n v="1"/>
    <n v="68.209999999999994"/>
    <n v="0.05"/>
    <s v="PayPal"/>
    <n v="64.799499999999995"/>
    <n v="64.799499999999995"/>
    <s v="Curtis Haynes"/>
    <x v="8"/>
    <x v="1"/>
    <x v="429"/>
    <s v="Iowa"/>
    <s v="USA"/>
    <x v="0"/>
    <x v="66"/>
    <x v="3"/>
    <s v="Decor"/>
    <x v="66"/>
    <n v="48.01"/>
    <n v="439"/>
    <s v="Thomas, Bridges and Harris"/>
    <s v="North"/>
    <s v="Sabrinatown"/>
    <s v="Online"/>
  </r>
  <r>
    <s v="SALE1974"/>
    <x v="115"/>
    <x v="163"/>
    <s v="PROD53"/>
    <s v="STORE7"/>
    <n v="2"/>
    <n v="842.89"/>
    <n v="0.25"/>
    <s v="COD"/>
    <n v="1264.335"/>
    <n v="1264.335"/>
    <s v="Matthew Hanna"/>
    <x v="19"/>
    <x v="1"/>
    <x v="162"/>
    <s v="Michigan"/>
    <s v="USA"/>
    <x v="1"/>
    <x v="27"/>
    <x v="4"/>
    <s v="Bottoms"/>
    <x v="27"/>
    <n v="386.56"/>
    <n v="125"/>
    <s v="Martinez-Mullins"/>
    <s v="South"/>
    <s v="Williamsfurt"/>
    <s v="Online"/>
  </r>
  <r>
    <s v="SALE1975"/>
    <x v="155"/>
    <x v="301"/>
    <s v="PROD5"/>
    <s v="STORE4"/>
    <n v="2"/>
    <n v="227.95"/>
    <n v="0.24"/>
    <s v="COD"/>
    <n v="346.48399999999998"/>
    <n v="346.48399999999998"/>
    <s v="Matthew Avery"/>
    <x v="31"/>
    <x v="0"/>
    <x v="297"/>
    <s v="Oregon"/>
    <s v="USA"/>
    <x v="2"/>
    <x v="23"/>
    <x v="4"/>
    <s v="Accessories"/>
    <x v="23"/>
    <n v="261"/>
    <n v="59"/>
    <s v="Alexander Group"/>
    <s v="South"/>
    <s v="Port Sharon"/>
    <s v="Online"/>
  </r>
  <r>
    <s v="SALE1976"/>
    <x v="432"/>
    <x v="375"/>
    <s v="PROD66"/>
    <s v="STORE12"/>
    <n v="3"/>
    <n v="685.97"/>
    <n v="0.24"/>
    <s v="PayPal"/>
    <n v="1564.0116"/>
    <n v="1564.0115999999998"/>
    <s v="Jacob Wood"/>
    <x v="33"/>
    <x v="0"/>
    <x v="366"/>
    <s v="Idaho"/>
    <s v="USA"/>
    <x v="0"/>
    <x v="73"/>
    <x v="2"/>
    <s v="Haircare"/>
    <x v="73"/>
    <n v="340.39"/>
    <n v="177"/>
    <s v="Thomas, Bridges and Harris"/>
    <s v="North"/>
    <s v="Sabrinatown"/>
    <s v="Online"/>
  </r>
  <r>
    <s v="SALE1977"/>
    <x v="376"/>
    <x v="317"/>
    <s v="PROD29"/>
    <s v="STORE2"/>
    <n v="1"/>
    <n v="722.57"/>
    <n v="0.18"/>
    <s v="Credit Card"/>
    <n v="592.50739999999996"/>
    <n v="592.50740000000008"/>
    <s v="Brandon Mcbride"/>
    <x v="1"/>
    <x v="1"/>
    <x v="312"/>
    <s v="Alaska"/>
    <s v="USA"/>
    <x v="1"/>
    <x v="35"/>
    <x v="3"/>
    <s v="Decor"/>
    <x v="35"/>
    <n v="218.48"/>
    <n v="276"/>
    <s v="Black-Horn"/>
    <s v="South"/>
    <s v="North Nancyview"/>
    <s v="Outlet"/>
  </r>
  <r>
    <s v="SALE1978"/>
    <x v="250"/>
    <x v="429"/>
    <s v="PROD35"/>
    <s v="STORE5"/>
    <n v="3"/>
    <n v="585.54999999999995"/>
    <n v="0.14000000000000001"/>
    <s v="COD"/>
    <n v="1510.7190000000001"/>
    <n v="1510.7189999999998"/>
    <s v="Patty Francis"/>
    <x v="1"/>
    <x v="1"/>
    <x v="418"/>
    <s v="Pennsylvania"/>
    <s v="USA"/>
    <x v="0"/>
    <x v="68"/>
    <x v="3"/>
    <s v="Lighting"/>
    <x v="68"/>
    <n v="382.22"/>
    <n v="329"/>
    <s v="Gray Ltd"/>
    <s v="North"/>
    <s v="New Michaelchester"/>
    <s v="Outlet"/>
  </r>
  <r>
    <s v="SALE1979"/>
    <x v="193"/>
    <x v="430"/>
    <s v="PROD46"/>
    <s v="STORE13"/>
    <n v="2"/>
    <n v="635.80999999999995"/>
    <n v="0.13"/>
    <s v="PayPal"/>
    <n v="1106.3094000000001"/>
    <n v="1106.3093999999999"/>
    <s v="Stacy Collins"/>
    <x v="7"/>
    <x v="1"/>
    <x v="419"/>
    <s v="California"/>
    <s v="USA"/>
    <x v="3"/>
    <x v="54"/>
    <x v="4"/>
    <s v="Outerwear"/>
    <x v="54"/>
    <n v="167.34"/>
    <n v="296"/>
    <s v="Gardner, Humphrey and Contreras"/>
    <s v="East"/>
    <s v="Johnsonville"/>
    <s v="Flagship"/>
  </r>
  <r>
    <s v="SALE1980"/>
    <x v="350"/>
    <x v="107"/>
    <s v="PROD14"/>
    <s v="STORE4"/>
    <n v="2"/>
    <n v="353.74"/>
    <n v="0.01"/>
    <s v="Credit Card"/>
    <n v="700.40520000000004"/>
    <n v="700.40520000000004"/>
    <s v="Jeffrey Gomez"/>
    <x v="15"/>
    <x v="1"/>
    <x v="107"/>
    <s v="Colorado"/>
    <s v="USA"/>
    <x v="1"/>
    <x v="66"/>
    <x v="3"/>
    <s v="Decor"/>
    <x v="66"/>
    <n v="48.01"/>
    <n v="439"/>
    <s v="Alexander Group"/>
    <s v="South"/>
    <s v="Port Sharon"/>
    <s v="Online"/>
  </r>
  <r>
    <s v="SALE1981"/>
    <x v="221"/>
    <x v="105"/>
    <s v="PROD36"/>
    <s v="STORE7"/>
    <n v="1"/>
    <n v="377.52"/>
    <n v="0.15"/>
    <s v="Credit Card"/>
    <n v="320.892"/>
    <n v="320.892"/>
    <s v="Matthew Payne"/>
    <x v="18"/>
    <x v="0"/>
    <x v="105"/>
    <s v="Wyoming"/>
    <s v="USA"/>
    <x v="0"/>
    <x v="14"/>
    <x v="4"/>
    <s v="Tops"/>
    <x v="14"/>
    <n v="223.43"/>
    <n v="154"/>
    <s v="Martinez-Mullins"/>
    <s v="South"/>
    <s v="Williamsfurt"/>
    <s v="Online"/>
  </r>
  <r>
    <s v="SALE1982"/>
    <x v="73"/>
    <x v="297"/>
    <s v="PROD68"/>
    <s v="STORE2"/>
    <n v="3"/>
    <n v="901.49"/>
    <n v="0"/>
    <s v="Credit Card"/>
    <n v="2704.47"/>
    <n v="2704.4700000000003"/>
    <s v="Michelle Carpenter"/>
    <x v="40"/>
    <x v="1"/>
    <x v="293"/>
    <s v="New Jersey"/>
    <s v="USA"/>
    <x v="0"/>
    <x v="88"/>
    <x v="3"/>
    <s v="Furniture"/>
    <x v="88"/>
    <n v="243.7"/>
    <n v="130"/>
    <s v="Black-Horn"/>
    <s v="South"/>
    <s v="North Nancyview"/>
    <s v="Outlet"/>
  </r>
  <r>
    <s v="SALE1983"/>
    <x v="330"/>
    <x v="27"/>
    <s v="PROD30"/>
    <s v="STORE5"/>
    <n v="1"/>
    <n v="563.01"/>
    <n v="0.1"/>
    <s v="Credit Card"/>
    <n v="506.709"/>
    <n v="506.709"/>
    <s v="Anna Perez"/>
    <x v="23"/>
    <x v="0"/>
    <x v="27"/>
    <s v="Maine"/>
    <s v="USA"/>
    <x v="1"/>
    <x v="37"/>
    <x v="3"/>
    <s v="Kitchen"/>
    <x v="37"/>
    <n v="19.52"/>
    <n v="57"/>
    <s v="Gray Ltd"/>
    <s v="North"/>
    <s v="New Michaelchester"/>
    <s v="Outlet"/>
  </r>
  <r>
    <s v="SALE1984"/>
    <x v="425"/>
    <x v="406"/>
    <s v="PROD70"/>
    <s v="STORE6"/>
    <n v="4"/>
    <n v="167.25"/>
    <n v="0.11"/>
    <s v="Credit Card"/>
    <n v="595.41"/>
    <n v="595.41"/>
    <s v="Debra Liu"/>
    <x v="0"/>
    <x v="0"/>
    <x v="395"/>
    <s v="Minnesota"/>
    <s v="USA"/>
    <x v="3"/>
    <x v="7"/>
    <x v="3"/>
    <s v="Storage"/>
    <x v="7"/>
    <n v="138.05000000000001"/>
    <n v="89"/>
    <s v="Benson-Elliott"/>
    <s v="East"/>
    <s v="Port Josephberg"/>
    <s v="Online"/>
  </r>
  <r>
    <s v="SALE1985"/>
    <x v="365"/>
    <x v="491"/>
    <s v="PROD60"/>
    <s v="STORE18"/>
    <n v="3"/>
    <n v="345.43"/>
    <n v="0.08"/>
    <s v="COD"/>
    <n v="953.38679999999999"/>
    <n v="953.38679999999999"/>
    <s v="John Berg"/>
    <x v="8"/>
    <x v="0"/>
    <x v="188"/>
    <s v="Oklahoma"/>
    <s v="USA"/>
    <x v="0"/>
    <x v="17"/>
    <x v="2"/>
    <s v="Fragrance"/>
    <x v="17"/>
    <n v="482.75"/>
    <n v="444"/>
    <s v="Guerrero-Schmitt"/>
    <s v="East"/>
    <s v="East Stevechester"/>
    <s v="Flagship"/>
  </r>
  <r>
    <s v="SALE1986"/>
    <x v="209"/>
    <x v="482"/>
    <s v="PROD82"/>
    <s v="STORE9"/>
    <n v="4"/>
    <n v="752.48"/>
    <n v="0.23"/>
    <s v="Credit Card"/>
    <n v="2317.6383999999998"/>
    <n v="2317.6383999999998"/>
    <s v="Jennifer Zamora"/>
    <x v="8"/>
    <x v="1"/>
    <x v="467"/>
    <s v="Iowa"/>
    <s v="USA"/>
    <x v="0"/>
    <x v="74"/>
    <x v="0"/>
    <s v="Fitness"/>
    <x v="74"/>
    <n v="152.91999999999999"/>
    <n v="281"/>
    <s v="Moore, Padilla and Butler"/>
    <s v="South"/>
    <s v="East Johnstad"/>
    <s v="Flagship"/>
  </r>
  <r>
    <s v="SALE1987"/>
    <x v="115"/>
    <x v="194"/>
    <s v="PROD57"/>
    <s v="STORE19"/>
    <n v="1"/>
    <n v="120.02"/>
    <n v="0.26"/>
    <s v="Credit Card"/>
    <n v="88.814800000000005"/>
    <n v="88.814799999999991"/>
    <s v="William Cortez"/>
    <x v="31"/>
    <x v="0"/>
    <x v="193"/>
    <s v="Ohio"/>
    <s v="USA"/>
    <x v="3"/>
    <x v="71"/>
    <x v="0"/>
    <s v="Fitness"/>
    <x v="71"/>
    <n v="30.62"/>
    <n v="138"/>
    <s v="Mann-Austin"/>
    <s v="East"/>
    <s v="Vasquezborough"/>
    <s v="Online"/>
  </r>
  <r>
    <s v="SALE1988"/>
    <x v="669"/>
    <x v="162"/>
    <s v="PROD41"/>
    <s v="STORE8"/>
    <n v="3"/>
    <n v="146.71"/>
    <n v="0.28000000000000003"/>
    <s v="Credit Card"/>
    <n v="316.89359999999999"/>
    <n v="316.89359999999999"/>
    <s v="Kristy Dunlap"/>
    <x v="41"/>
    <x v="1"/>
    <x v="161"/>
    <s v="North Carolina"/>
    <s v="USA"/>
    <x v="1"/>
    <x v="89"/>
    <x v="0"/>
    <s v="Fitness"/>
    <x v="89"/>
    <n v="313.26"/>
    <n v="369"/>
    <s v="Bean, Jones and Park"/>
    <s v="West"/>
    <s v="Thompsonborough"/>
    <s v="Online"/>
  </r>
  <r>
    <s v="SALE1989"/>
    <x v="536"/>
    <x v="196"/>
    <s v="PROD64"/>
    <s v="STORE0"/>
    <n v="2"/>
    <n v="358.87"/>
    <n v="0.24"/>
    <s v="Credit Card"/>
    <n v="545.48239999999998"/>
    <n v="545.48239999999998"/>
    <s v="George Rosario"/>
    <x v="20"/>
    <x v="0"/>
    <x v="195"/>
    <s v="Florida"/>
    <s v="USA"/>
    <x v="3"/>
    <x v="91"/>
    <x v="2"/>
    <s v="Makeup"/>
    <x v="91"/>
    <n v="299.11"/>
    <n v="118"/>
    <s v="Rivera-Warner"/>
    <s v="East"/>
    <s v="Washingtonfurt"/>
    <s v="Flagship"/>
  </r>
  <r>
    <s v="SALE1990"/>
    <x v="441"/>
    <x v="254"/>
    <s v="PROD52"/>
    <s v="STORE3"/>
    <n v="4"/>
    <n v="212.75"/>
    <n v="0.11"/>
    <s v="COD"/>
    <n v="757.39"/>
    <n v="757.39"/>
    <s v="Mr. William Horton"/>
    <x v="45"/>
    <x v="0"/>
    <x v="252"/>
    <s v="Virginia"/>
    <s v="USA"/>
    <x v="1"/>
    <x v="40"/>
    <x v="0"/>
    <s v="Team Sports"/>
    <x v="40"/>
    <n v="212.26"/>
    <n v="82"/>
    <s v="Johnson-Wright"/>
    <s v="North"/>
    <s v="Hoodberg"/>
    <s v="Outlet"/>
  </r>
  <r>
    <s v="SALE1991"/>
    <x v="682"/>
    <x v="78"/>
    <s v="PROD45"/>
    <s v="STORE11"/>
    <n v="1"/>
    <n v="183.47"/>
    <n v="0.17"/>
    <s v="PayPal"/>
    <n v="152.2801"/>
    <n v="152.2801"/>
    <s v="Reginald Willis"/>
    <x v="17"/>
    <x v="1"/>
    <x v="78"/>
    <s v="New York"/>
    <s v="USA"/>
    <x v="3"/>
    <x v="49"/>
    <x v="0"/>
    <s v="Team Sports"/>
    <x v="49"/>
    <n v="318.91000000000003"/>
    <n v="114"/>
    <s v="Aguirre-Keller"/>
    <s v="South"/>
    <s v="Lake Michael"/>
    <s v="Online"/>
  </r>
  <r>
    <s v="SALE1992"/>
    <x v="508"/>
    <x v="127"/>
    <s v="PROD89"/>
    <s v="STORE15"/>
    <n v="4"/>
    <n v="569.98"/>
    <n v="0.23"/>
    <s v="Credit Card"/>
    <n v="1755.5383999999999"/>
    <n v="1755.5383999999999"/>
    <s v="Mr. Mark Beasley"/>
    <x v="6"/>
    <x v="1"/>
    <x v="126"/>
    <s v="Indiana"/>
    <s v="USA"/>
    <x v="2"/>
    <x v="41"/>
    <x v="2"/>
    <s v="Makeup"/>
    <x v="41"/>
    <n v="183.04"/>
    <n v="457"/>
    <s v="Shelton PLC"/>
    <s v="North"/>
    <s v="East Jenniferstad"/>
    <s v="Flagship"/>
  </r>
  <r>
    <s v="SALE1993"/>
    <x v="113"/>
    <x v="167"/>
    <s v="PROD21"/>
    <s v="STORE12"/>
    <n v="3"/>
    <n v="984.12"/>
    <n v="0.27"/>
    <s v="Credit Card"/>
    <n v="2155.2228"/>
    <n v="2155.2228"/>
    <s v="Philip Mendoza"/>
    <x v="22"/>
    <x v="0"/>
    <x v="166"/>
    <s v="Massachusetts"/>
    <s v="USA"/>
    <x v="2"/>
    <x v="39"/>
    <x v="3"/>
    <s v="Storage"/>
    <x v="39"/>
    <n v="123.46"/>
    <n v="76"/>
    <s v="Thomas, Bridges and Harris"/>
    <s v="North"/>
    <s v="Sabrinatown"/>
    <s v="Online"/>
  </r>
  <r>
    <s v="SALE1994"/>
    <x v="309"/>
    <x v="117"/>
    <s v="PROD84"/>
    <s v="STORE8"/>
    <n v="1"/>
    <n v="905.23"/>
    <n v="0"/>
    <s v="Credit Card"/>
    <n v="905.23"/>
    <n v="905.23"/>
    <s v="Laura Mathews"/>
    <x v="20"/>
    <x v="0"/>
    <x v="116"/>
    <s v="Wisconsin"/>
    <s v="USA"/>
    <x v="3"/>
    <x v="94"/>
    <x v="3"/>
    <s v="Furniture"/>
    <x v="94"/>
    <n v="388.46"/>
    <n v="208"/>
    <s v="Bean, Jones and Park"/>
    <s v="West"/>
    <s v="Thompsonborough"/>
    <s v="Online"/>
  </r>
  <r>
    <s v="SALE1995"/>
    <x v="39"/>
    <x v="24"/>
    <s v="PROD99"/>
    <s v="STORE19"/>
    <n v="3"/>
    <n v="112.77"/>
    <n v="0.19"/>
    <s v="Credit Card"/>
    <n v="274.03109999999998"/>
    <n v="274.03109999999998"/>
    <s v="Jennifer Pruitt"/>
    <x v="20"/>
    <x v="0"/>
    <x v="24"/>
    <s v="Missouri"/>
    <s v="USA"/>
    <x v="2"/>
    <x v="8"/>
    <x v="3"/>
    <s v="Kitchen"/>
    <x v="8"/>
    <n v="201.41"/>
    <n v="146"/>
    <s v="Mann-Austin"/>
    <s v="East"/>
    <s v="Vasquezborough"/>
    <s v="Online"/>
  </r>
  <r>
    <s v="SALE1996"/>
    <x v="218"/>
    <x v="261"/>
    <s v="PROD35"/>
    <s v="STORE8"/>
    <n v="3"/>
    <n v="875.99"/>
    <n v="0.09"/>
    <s v="PayPal"/>
    <n v="2391.4526999999998"/>
    <n v="2391.4527000000003"/>
    <s v="Cynthia Morris"/>
    <x v="5"/>
    <x v="1"/>
    <x v="259"/>
    <s v="Arizona"/>
    <s v="USA"/>
    <x v="2"/>
    <x v="68"/>
    <x v="3"/>
    <s v="Lighting"/>
    <x v="68"/>
    <n v="382.22"/>
    <n v="329"/>
    <s v="Bean, Jones and Park"/>
    <s v="West"/>
    <s v="Thompsonborough"/>
    <s v="Online"/>
  </r>
  <r>
    <s v="SALE1997"/>
    <x v="325"/>
    <x v="147"/>
    <s v="PROD89"/>
    <s v="STORE10"/>
    <n v="2"/>
    <n v="685.31"/>
    <n v="0.26"/>
    <s v="PayPal"/>
    <n v="1014.2588"/>
    <n v="1014.2587999999998"/>
    <s v="Susan Mcdonald"/>
    <x v="9"/>
    <x v="0"/>
    <x v="146"/>
    <s v="Arkansas"/>
    <s v="USA"/>
    <x v="2"/>
    <x v="41"/>
    <x v="2"/>
    <s v="Makeup"/>
    <x v="41"/>
    <n v="183.04"/>
    <n v="457"/>
    <s v="Hill, Wagner and Ballard"/>
    <s v="East"/>
    <s v="East Davidville"/>
    <s v="Online"/>
  </r>
  <r>
    <s v="SALE1998"/>
    <x v="48"/>
    <x v="406"/>
    <s v="PROD61"/>
    <s v="STORE11"/>
    <n v="3"/>
    <n v="945.37"/>
    <n v="0.05"/>
    <s v="Credit Card"/>
    <n v="2694.3045000000002"/>
    <n v="2694.3045000000002"/>
    <s v="Debra Liu"/>
    <x v="0"/>
    <x v="0"/>
    <x v="395"/>
    <s v="Minnesota"/>
    <s v="USA"/>
    <x v="3"/>
    <x v="86"/>
    <x v="0"/>
    <s v="Equipment"/>
    <x v="86"/>
    <n v="103.45"/>
    <n v="465"/>
    <s v="Aguirre-Keller"/>
    <s v="South"/>
    <s v="Lake Michael"/>
    <s v="Online"/>
  </r>
  <r>
    <s v="SALE1999"/>
    <x v="157"/>
    <x v="193"/>
    <s v="PROD76"/>
    <s v="STORE19"/>
    <n v="3"/>
    <n v="68.45"/>
    <n v="0.17"/>
    <s v="PayPal"/>
    <n v="170.44049999999999"/>
    <n v="170.44050000000001"/>
    <s v="Jonathan Steele"/>
    <x v="38"/>
    <x v="1"/>
    <x v="192"/>
    <s v="Oregon"/>
    <s v="USA"/>
    <x v="2"/>
    <x v="3"/>
    <x v="1"/>
    <s v="Computer"/>
    <x v="3"/>
    <n v="392.89"/>
    <n v="320"/>
    <s v="Mann-Austin"/>
    <s v="East"/>
    <s v="Vasquezborough"/>
    <s v="Onli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E4CDE5-E744-4934-95C4-1495BDCA925C}" name="PivotTable1" cacheId="3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31">
    <pivotField showAll="0"/>
    <pivotField numFmtId="14" showAll="0">
      <items count="684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1">
        <item x="5"/>
        <item x="93"/>
        <item x="15"/>
        <item x="38"/>
        <item x="82"/>
        <item x="45"/>
        <item x="30"/>
        <item x="68"/>
        <item x="1"/>
        <item x="57"/>
        <item x="90"/>
        <item x="70"/>
        <item x="62"/>
        <item x="31"/>
        <item x="76"/>
        <item x="0"/>
        <item x="16"/>
        <item x="29"/>
        <item x="66"/>
        <item x="36"/>
        <item x="35"/>
        <item x="41"/>
        <item x="74"/>
        <item x="71"/>
        <item x="10"/>
        <item x="13"/>
        <item x="64"/>
        <item x="51"/>
        <item x="21"/>
        <item x="75"/>
        <item x="69"/>
        <item x="96"/>
        <item x="49"/>
        <item x="50"/>
        <item x="56"/>
        <item x="7"/>
        <item x="46"/>
        <item x="85"/>
        <item x="72"/>
        <item x="84"/>
        <item x="17"/>
        <item x="44"/>
        <item x="91"/>
        <item x="92"/>
        <item x="34"/>
        <item x="55"/>
        <item x="4"/>
        <item x="23"/>
        <item x="2"/>
        <item x="58"/>
        <item x="20"/>
        <item x="27"/>
        <item x="54"/>
        <item x="80"/>
        <item x="9"/>
        <item x="39"/>
        <item x="43"/>
        <item x="81"/>
        <item x="42"/>
        <item x="24"/>
        <item x="11"/>
        <item x="6"/>
        <item x="18"/>
        <item x="40"/>
        <item x="78"/>
        <item x="63"/>
        <item x="22"/>
        <item x="53"/>
        <item x="98"/>
        <item x="59"/>
        <item x="77"/>
        <item x="48"/>
        <item x="12"/>
        <item x="8"/>
        <item x="37"/>
        <item x="86"/>
        <item x="19"/>
        <item x="26"/>
        <item x="47"/>
        <item x="79"/>
        <item x="32"/>
        <item x="61"/>
        <item x="25"/>
        <item x="67"/>
        <item x="33"/>
        <item x="3"/>
        <item x="28"/>
        <item x="65"/>
        <item x="95"/>
        <item x="87"/>
        <item x="97"/>
        <item x="99"/>
        <item x="73"/>
        <item x="52"/>
        <item x="60"/>
        <item x="14"/>
        <item x="83"/>
        <item x="94"/>
        <item x="88"/>
        <item x="89"/>
        <item t="default"/>
      </items>
    </pivotField>
    <pivotField axis="axisRow" showAll="0">
      <items count="6">
        <item x="2"/>
        <item x="4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72919-32F8-44A4-8B51-38E3DE78DC5C}" name="PivotTable5" cacheId="3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54:B58" firstHeaderRow="1" firstDataRow="1" firstDataCol="1"/>
  <pivotFields count="31">
    <pivotField showAll="0"/>
    <pivotField axis="axisRow" numFmtId="14" showAll="0">
      <items count="684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48">
        <item x="5"/>
        <item x="29"/>
        <item x="42"/>
        <item x="10"/>
        <item x="15"/>
        <item x="25"/>
        <item x="6"/>
        <item x="18"/>
        <item x="33"/>
        <item x="24"/>
        <item x="4"/>
        <item x="31"/>
        <item x="23"/>
        <item x="45"/>
        <item x="39"/>
        <item x="19"/>
        <item x="11"/>
        <item x="37"/>
        <item x="32"/>
        <item x="13"/>
        <item x="14"/>
        <item x="27"/>
        <item x="43"/>
        <item x="7"/>
        <item x="22"/>
        <item x="16"/>
        <item x="40"/>
        <item x="9"/>
        <item x="28"/>
        <item x="34"/>
        <item x="36"/>
        <item x="2"/>
        <item x="21"/>
        <item x="12"/>
        <item x="38"/>
        <item x="20"/>
        <item x="26"/>
        <item x="0"/>
        <item x="44"/>
        <item x="46"/>
        <item x="3"/>
        <item x="30"/>
        <item x="8"/>
        <item x="35"/>
        <item x="17"/>
        <item x="1"/>
        <item x="41"/>
        <item t="default"/>
      </items>
    </pivotField>
    <pivotField showAll="0"/>
    <pivotField showAll="0"/>
    <pivotField showAll="0"/>
    <pivotField showAll="0"/>
    <pivotField showAll="0"/>
    <pivotField showAll="0">
      <items count="101">
        <item x="5"/>
        <item x="93"/>
        <item x="15"/>
        <item x="38"/>
        <item x="82"/>
        <item x="45"/>
        <item x="30"/>
        <item x="68"/>
        <item x="1"/>
        <item x="57"/>
        <item x="90"/>
        <item x="70"/>
        <item x="62"/>
        <item x="31"/>
        <item x="76"/>
        <item x="0"/>
        <item x="16"/>
        <item x="29"/>
        <item x="66"/>
        <item x="36"/>
        <item x="35"/>
        <item x="41"/>
        <item x="74"/>
        <item x="71"/>
        <item x="10"/>
        <item x="13"/>
        <item x="64"/>
        <item x="51"/>
        <item x="21"/>
        <item x="75"/>
        <item x="69"/>
        <item x="96"/>
        <item x="49"/>
        <item x="50"/>
        <item x="56"/>
        <item x="7"/>
        <item x="46"/>
        <item x="85"/>
        <item x="72"/>
        <item x="84"/>
        <item x="17"/>
        <item x="44"/>
        <item x="91"/>
        <item x="92"/>
        <item x="34"/>
        <item x="55"/>
        <item x="4"/>
        <item x="23"/>
        <item x="2"/>
        <item x="58"/>
        <item x="20"/>
        <item x="27"/>
        <item x="54"/>
        <item x="80"/>
        <item x="9"/>
        <item x="39"/>
        <item x="43"/>
        <item x="81"/>
        <item x="42"/>
        <item x="24"/>
        <item x="11"/>
        <item x="6"/>
        <item x="18"/>
        <item x="40"/>
        <item x="78"/>
        <item x="63"/>
        <item x="22"/>
        <item x="53"/>
        <item x="98"/>
        <item x="59"/>
        <item x="77"/>
        <item x="48"/>
        <item x="12"/>
        <item x="8"/>
        <item x="37"/>
        <item x="86"/>
        <item x="19"/>
        <item x="26"/>
        <item x="47"/>
        <item x="79"/>
        <item x="32"/>
        <item x="61"/>
        <item x="25"/>
        <item x="67"/>
        <item x="33"/>
        <item x="3"/>
        <item x="28"/>
        <item x="65"/>
        <item x="95"/>
        <item x="87"/>
        <item x="97"/>
        <item x="99"/>
        <item x="73"/>
        <item x="52"/>
        <item x="60"/>
        <item x="14"/>
        <item x="83"/>
        <item x="94"/>
        <item x="88"/>
        <item x="89"/>
        <item t="default"/>
      </items>
    </pivotField>
    <pivotField showAll="0">
      <items count="6">
        <item x="2"/>
        <item x="4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30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Amount_Paid" fld="10" baseField="0" baseItem="0"/>
  </dataFields>
  <chartFormats count="8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3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30" count="1" selected="0">
            <x v="2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30" count="1" selected="0">
            <x v="1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0"/>
          </reference>
          <reference field="30" count="1" selected="0">
            <x v="1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30" count="1" selected="0">
            <x v="2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3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5A2780-6C53-4B1C-88E7-E9C6BD866468}" name="PivotTable4" cacheId="3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6:D43" firstHeaderRow="1" firstDataRow="2" firstDataCol="1"/>
  <pivotFields count="31">
    <pivotField showAll="0"/>
    <pivotField numFmtId="14" showAll="0">
      <items count="684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8">
        <item x="5"/>
        <item x="29"/>
        <item x="42"/>
        <item x="10"/>
        <item x="15"/>
        <item x="25"/>
        <item x="6"/>
        <item x="18"/>
        <item x="33"/>
        <item x="24"/>
        <item x="4"/>
        <item x="31"/>
        <item x="23"/>
        <item x="45"/>
        <item x="39"/>
        <item x="19"/>
        <item x="11"/>
        <item x="37"/>
        <item x="32"/>
        <item x="13"/>
        <item x="14"/>
        <item x="27"/>
        <item x="43"/>
        <item x="7"/>
        <item x="22"/>
        <item x="16"/>
        <item x="40"/>
        <item x="9"/>
        <item x="28"/>
        <item x="34"/>
        <item x="36"/>
        <item x="2"/>
        <item x="21"/>
        <item x="12"/>
        <item x="38"/>
        <item x="20"/>
        <item x="26"/>
        <item x="0"/>
        <item x="44"/>
        <item x="46"/>
        <item x="3"/>
        <item x="30"/>
        <item x="8"/>
        <item x="35"/>
        <item x="17"/>
        <item x="1"/>
        <item x="41"/>
        <item t="default"/>
      </items>
    </pivotField>
    <pivotField axis="axisCol" showAll="0">
      <items count="3">
        <item x="1"/>
        <item x="0"/>
        <item t="default"/>
      </items>
    </pivotField>
    <pivotField showAll="0">
      <items count="477">
        <item x="231"/>
        <item x="381"/>
        <item x="398"/>
        <item x="427"/>
        <item x="289"/>
        <item x="386"/>
        <item x="399"/>
        <item x="238"/>
        <item x="443"/>
        <item x="72"/>
        <item x="256"/>
        <item x="272"/>
        <item x="25"/>
        <item x="129"/>
        <item x="22"/>
        <item x="405"/>
        <item x="234"/>
        <item x="35"/>
        <item x="454"/>
        <item x="56"/>
        <item x="227"/>
        <item x="218"/>
        <item x="442"/>
        <item x="123"/>
        <item x="222"/>
        <item x="101"/>
        <item x="65"/>
        <item x="211"/>
        <item x="444"/>
        <item x="164"/>
        <item x="269"/>
        <item x="179"/>
        <item x="151"/>
        <item x="363"/>
        <item x="133"/>
        <item x="253"/>
        <item x="109"/>
        <item x="357"/>
        <item x="116"/>
        <item x="31"/>
        <item x="196"/>
        <item x="76"/>
        <item x="305"/>
        <item x="214"/>
        <item x="342"/>
        <item x="315"/>
        <item x="394"/>
        <item x="96"/>
        <item x="273"/>
        <item x="274"/>
        <item x="360"/>
        <item x="252"/>
        <item x="2"/>
        <item x="276"/>
        <item x="353"/>
        <item x="111"/>
        <item x="158"/>
        <item x="265"/>
        <item x="80"/>
        <item x="389"/>
        <item x="425"/>
        <item x="30"/>
        <item x="260"/>
        <item x="393"/>
        <item x="246"/>
        <item x="167"/>
        <item x="143"/>
        <item x="281"/>
        <item x="146"/>
        <item x="98"/>
        <item x="92"/>
        <item x="302"/>
        <item x="142"/>
        <item x="77"/>
        <item x="291"/>
        <item x="337"/>
        <item x="24"/>
        <item x="306"/>
        <item x="461"/>
        <item x="88"/>
        <item x="437"/>
        <item x="333"/>
        <item x="434"/>
        <item x="303"/>
        <item x="456"/>
        <item x="60"/>
        <item x="147"/>
        <item x="262"/>
        <item x="378"/>
        <item x="34"/>
        <item x="358"/>
        <item x="59"/>
        <item x="16"/>
        <item x="219"/>
        <item x="429"/>
        <item x="74"/>
        <item x="283"/>
        <item x="320"/>
        <item x="226"/>
        <item x="402"/>
        <item x="423"/>
        <item x="130"/>
        <item x="42"/>
        <item x="224"/>
        <item x="408"/>
        <item x="162"/>
        <item x="68"/>
        <item x="105"/>
        <item x="104"/>
        <item x="9"/>
        <item x="271"/>
        <item x="359"/>
        <item x="411"/>
        <item x="410"/>
        <item x="154"/>
        <item x="194"/>
        <item x="259"/>
        <item x="403"/>
        <item x="94"/>
        <item x="469"/>
        <item x="91"/>
        <item x="7"/>
        <item x="57"/>
        <item x="250"/>
        <item x="277"/>
        <item x="422"/>
        <item x="336"/>
        <item x="430"/>
        <item x="202"/>
        <item x="43"/>
        <item x="225"/>
        <item x="188"/>
        <item x="441"/>
        <item x="400"/>
        <item x="331"/>
        <item x="344"/>
        <item x="185"/>
        <item x="356"/>
        <item x="44"/>
        <item x="99"/>
        <item x="0"/>
        <item x="387"/>
        <item x="264"/>
        <item x="54"/>
        <item x="347"/>
        <item x="78"/>
        <item x="312"/>
        <item x="229"/>
        <item x="221"/>
        <item x="332"/>
        <item x="138"/>
        <item x="93"/>
        <item x="160"/>
        <item x="84"/>
        <item x="391"/>
        <item x="380"/>
        <item x="362"/>
        <item x="177"/>
        <item x="8"/>
        <item x="383"/>
        <item x="319"/>
        <item x="237"/>
        <item x="32"/>
        <item x="40"/>
        <item x="141"/>
        <item x="293"/>
        <item x="407"/>
        <item x="100"/>
        <item x="153"/>
        <item x="37"/>
        <item x="213"/>
        <item x="189"/>
        <item x="203"/>
        <item x="284"/>
        <item x="249"/>
        <item x="75"/>
        <item x="239"/>
        <item x="445"/>
        <item x="297"/>
        <item x="159"/>
        <item x="346"/>
        <item x="341"/>
        <item x="107"/>
        <item x="232"/>
        <item x="366"/>
        <item x="316"/>
        <item x="134"/>
        <item x="374"/>
        <item x="90"/>
        <item x="200"/>
        <item x="261"/>
        <item x="268"/>
        <item x="122"/>
        <item x="195"/>
        <item x="466"/>
        <item x="350"/>
        <item x="309"/>
        <item x="51"/>
        <item x="449"/>
        <item x="254"/>
        <item x="294"/>
        <item x="70"/>
        <item x="46"/>
        <item x="197"/>
        <item x="307"/>
        <item x="431"/>
        <item x="314"/>
        <item x="278"/>
        <item x="127"/>
        <item x="390"/>
        <item x="86"/>
        <item x="258"/>
        <item x="192"/>
        <item x="248"/>
        <item x="464"/>
        <item x="95"/>
        <item x="119"/>
        <item x="327"/>
        <item x="187"/>
        <item x="421"/>
        <item x="438"/>
        <item x="392"/>
        <item x="145"/>
        <item x="365"/>
        <item x="183"/>
        <item x="18"/>
        <item x="216"/>
        <item x="115"/>
        <item x="223"/>
        <item x="198"/>
        <item x="47"/>
        <item x="28"/>
        <item x="279"/>
        <item x="460"/>
        <item x="29"/>
        <item x="382"/>
        <item x="396"/>
        <item x="323"/>
        <item x="13"/>
        <item x="121"/>
        <item x="267"/>
        <item x="230"/>
        <item x="308"/>
        <item x="199"/>
        <item x="207"/>
        <item x="436"/>
        <item x="165"/>
        <item x="83"/>
        <item x="361"/>
        <item x="313"/>
        <item x="62"/>
        <item x="351"/>
        <item x="334"/>
        <item x="174"/>
        <item x="113"/>
        <item x="73"/>
        <item x="397"/>
        <item x="236"/>
        <item x="475"/>
        <item x="52"/>
        <item x="340"/>
        <item x="120"/>
        <item x="424"/>
        <item x="191"/>
        <item x="17"/>
        <item x="20"/>
        <item x="184"/>
        <item x="173"/>
        <item x="471"/>
        <item x="463"/>
        <item x="318"/>
        <item x="71"/>
        <item x="181"/>
        <item x="144"/>
        <item x="5"/>
        <item x="97"/>
        <item x="473"/>
        <item x="385"/>
        <item x="433"/>
        <item x="286"/>
        <item x="217"/>
        <item x="282"/>
        <item x="364"/>
        <item x="182"/>
        <item x="348"/>
        <item x="171"/>
        <item x="459"/>
        <item x="168"/>
        <item x="326"/>
        <item x="457"/>
        <item x="172"/>
        <item x="296"/>
        <item x="299"/>
        <item x="354"/>
        <item x="82"/>
        <item x="137"/>
        <item x="215"/>
        <item x="128"/>
        <item x="240"/>
        <item x="401"/>
        <item x="371"/>
        <item x="66"/>
        <item x="325"/>
        <item x="369"/>
        <item x="406"/>
        <item x="110"/>
        <item x="388"/>
        <item x="298"/>
        <item x="257"/>
        <item x="156"/>
        <item x="39"/>
        <item x="1"/>
        <item x="420"/>
        <item x="58"/>
        <item x="21"/>
        <item x="210"/>
        <item x="338"/>
        <item x="453"/>
        <item x="266"/>
        <item x="324"/>
        <item x="208"/>
        <item x="280"/>
        <item x="439"/>
        <item x="452"/>
        <item x="414"/>
        <item x="190"/>
        <item x="36"/>
        <item x="108"/>
        <item x="186"/>
        <item x="241"/>
        <item x="170"/>
        <item x="3"/>
        <item x="205"/>
        <item x="310"/>
        <item x="247"/>
        <item x="193"/>
        <item x="79"/>
        <item x="233"/>
        <item x="255"/>
        <item x="55"/>
        <item x="450"/>
        <item x="458"/>
        <item x="45"/>
        <item x="292"/>
        <item x="329"/>
        <item x="81"/>
        <item x="124"/>
        <item x="435"/>
        <item x="311"/>
        <item x="169"/>
        <item x="244"/>
        <item x="317"/>
        <item x="370"/>
        <item x="125"/>
        <item x="102"/>
        <item x="379"/>
        <item x="328"/>
        <item x="419"/>
        <item x="345"/>
        <item x="67"/>
        <item x="64"/>
        <item x="472"/>
        <item x="440"/>
        <item x="474"/>
        <item x="416"/>
        <item x="135"/>
        <item x="376"/>
        <item x="413"/>
        <item x="228"/>
        <item x="118"/>
        <item x="220"/>
        <item x="136"/>
        <item x="467"/>
        <item x="426"/>
        <item x="415"/>
        <item x="14"/>
        <item x="140"/>
        <item x="209"/>
        <item x="447"/>
        <item x="412"/>
        <item x="163"/>
        <item x="63"/>
        <item x="106"/>
        <item x="148"/>
        <item x="157"/>
        <item x="38"/>
        <item x="53"/>
        <item x="322"/>
        <item x="300"/>
        <item x="367"/>
        <item x="418"/>
        <item x="377"/>
        <item x="6"/>
        <item x="11"/>
        <item x="149"/>
        <item x="285"/>
        <item x="178"/>
        <item x="355"/>
        <item x="462"/>
        <item x="175"/>
        <item x="384"/>
        <item x="251"/>
        <item x="27"/>
        <item x="404"/>
        <item x="103"/>
        <item x="275"/>
        <item x="428"/>
        <item x="290"/>
        <item x="176"/>
        <item x="114"/>
        <item x="287"/>
        <item x="395"/>
        <item x="4"/>
        <item x="49"/>
        <item x="204"/>
        <item x="343"/>
        <item x="330"/>
        <item x="321"/>
        <item x="470"/>
        <item x="12"/>
        <item x="304"/>
        <item x="409"/>
        <item x="468"/>
        <item x="446"/>
        <item x="112"/>
        <item x="180"/>
        <item x="152"/>
        <item x="166"/>
        <item x="465"/>
        <item x="61"/>
        <item x="139"/>
        <item x="155"/>
        <item x="15"/>
        <item x="455"/>
        <item x="50"/>
        <item x="48"/>
        <item x="41"/>
        <item x="89"/>
        <item x="432"/>
        <item x="451"/>
        <item x="117"/>
        <item x="263"/>
        <item x="295"/>
        <item x="270"/>
        <item x="372"/>
        <item x="126"/>
        <item x="235"/>
        <item x="375"/>
        <item x="417"/>
        <item x="85"/>
        <item x="288"/>
        <item x="201"/>
        <item x="301"/>
        <item x="335"/>
        <item x="26"/>
        <item x="212"/>
        <item x="23"/>
        <item x="132"/>
        <item x="69"/>
        <item x="131"/>
        <item x="352"/>
        <item x="245"/>
        <item x="448"/>
        <item x="150"/>
        <item x="242"/>
        <item x="243"/>
        <item x="373"/>
        <item x="33"/>
        <item x="349"/>
        <item x="161"/>
        <item x="87"/>
        <item x="206"/>
        <item x="339"/>
        <item x="368"/>
        <item x="10"/>
        <item x="19"/>
        <item t="default"/>
      </items>
    </pivotField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>
      <items count="101">
        <item x="5"/>
        <item x="93"/>
        <item x="15"/>
        <item x="38"/>
        <item x="82"/>
        <item x="45"/>
        <item x="30"/>
        <item x="68"/>
        <item x="1"/>
        <item x="57"/>
        <item x="90"/>
        <item x="70"/>
        <item x="62"/>
        <item x="31"/>
        <item x="76"/>
        <item x="0"/>
        <item x="16"/>
        <item x="29"/>
        <item x="66"/>
        <item x="36"/>
        <item x="35"/>
        <item x="41"/>
        <item x="74"/>
        <item x="71"/>
        <item x="10"/>
        <item x="13"/>
        <item x="64"/>
        <item x="51"/>
        <item x="21"/>
        <item x="75"/>
        <item x="69"/>
        <item x="96"/>
        <item x="49"/>
        <item x="50"/>
        <item x="56"/>
        <item x="7"/>
        <item x="46"/>
        <item x="85"/>
        <item x="72"/>
        <item x="84"/>
        <item x="17"/>
        <item x="44"/>
        <item x="91"/>
        <item x="92"/>
        <item x="34"/>
        <item x="55"/>
        <item x="4"/>
        <item x="23"/>
        <item x="2"/>
        <item x="58"/>
        <item x="20"/>
        <item x="27"/>
        <item x="54"/>
        <item x="80"/>
        <item x="9"/>
        <item x="39"/>
        <item x="43"/>
        <item x="81"/>
        <item x="42"/>
        <item x="24"/>
        <item x="11"/>
        <item x="6"/>
        <item x="18"/>
        <item x="40"/>
        <item x="78"/>
        <item x="63"/>
        <item x="22"/>
        <item x="53"/>
        <item x="98"/>
        <item x="59"/>
        <item x="77"/>
        <item x="48"/>
        <item x="12"/>
        <item x="8"/>
        <item x="37"/>
        <item x="86"/>
        <item x="19"/>
        <item x="26"/>
        <item x="47"/>
        <item x="79"/>
        <item x="32"/>
        <item x="61"/>
        <item x="25"/>
        <item x="67"/>
        <item x="33"/>
        <item x="3"/>
        <item x="28"/>
        <item x="65"/>
        <item x="95"/>
        <item x="87"/>
        <item x="97"/>
        <item x="99"/>
        <item x="73"/>
        <item x="52"/>
        <item x="60"/>
        <item x="14"/>
        <item x="83"/>
        <item x="94"/>
        <item x="88"/>
        <item x="89"/>
        <item t="default"/>
      </items>
    </pivotField>
    <pivotField showAll="0">
      <items count="6">
        <item x="2"/>
        <item x="4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Age" fld="12" subtotal="count" baseField="17" baseItem="0"/>
  </dataFields>
  <chartFormats count="4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AA4ED2-1976-4DE8-91A2-EA0913EE102F}" name="PivotTable3" cacheId="3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20:D27" firstHeaderRow="1" firstDataRow="2" firstDataCol="1"/>
  <pivotFields count="31">
    <pivotField showAll="0"/>
    <pivotField numFmtId="14" showAll="0">
      <items count="684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8">
        <item x="5"/>
        <item x="29"/>
        <item x="42"/>
        <item x="10"/>
        <item x="15"/>
        <item x="25"/>
        <item x="6"/>
        <item x="18"/>
        <item x="33"/>
        <item x="24"/>
        <item x="4"/>
        <item x="31"/>
        <item x="23"/>
        <item x="45"/>
        <item x="39"/>
        <item x="19"/>
        <item x="11"/>
        <item x="37"/>
        <item x="32"/>
        <item x="13"/>
        <item x="14"/>
        <item x="27"/>
        <item x="43"/>
        <item x="7"/>
        <item x="22"/>
        <item x="16"/>
        <item x="40"/>
        <item x="9"/>
        <item x="28"/>
        <item x="34"/>
        <item x="36"/>
        <item x="2"/>
        <item x="21"/>
        <item x="12"/>
        <item x="38"/>
        <item x="20"/>
        <item x="26"/>
        <item x="0"/>
        <item x="44"/>
        <item x="46"/>
        <item x="3"/>
        <item x="30"/>
        <item x="8"/>
        <item x="35"/>
        <item x="17"/>
        <item x="1"/>
        <item x="41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101">
        <item x="5"/>
        <item x="93"/>
        <item x="15"/>
        <item x="38"/>
        <item x="82"/>
        <item x="45"/>
        <item x="30"/>
        <item x="68"/>
        <item x="1"/>
        <item x="57"/>
        <item x="90"/>
        <item x="70"/>
        <item x="62"/>
        <item x="31"/>
        <item x="76"/>
        <item x="0"/>
        <item x="16"/>
        <item x="29"/>
        <item x="66"/>
        <item x="36"/>
        <item x="35"/>
        <item x="41"/>
        <item x="74"/>
        <item x="71"/>
        <item x="10"/>
        <item x="13"/>
        <item x="64"/>
        <item x="51"/>
        <item x="21"/>
        <item x="75"/>
        <item x="69"/>
        <item x="96"/>
        <item x="49"/>
        <item x="50"/>
        <item x="56"/>
        <item x="7"/>
        <item x="46"/>
        <item x="85"/>
        <item x="72"/>
        <item x="84"/>
        <item x="17"/>
        <item x="44"/>
        <item x="91"/>
        <item x="92"/>
        <item x="34"/>
        <item x="55"/>
        <item x="4"/>
        <item x="23"/>
        <item x="2"/>
        <item x="58"/>
        <item x="20"/>
        <item x="27"/>
        <item x="54"/>
        <item x="80"/>
        <item x="9"/>
        <item x="39"/>
        <item x="43"/>
        <item x="81"/>
        <item x="42"/>
        <item x="24"/>
        <item x="11"/>
        <item x="6"/>
        <item x="18"/>
        <item x="40"/>
        <item x="78"/>
        <item x="63"/>
        <item x="22"/>
        <item x="53"/>
        <item x="98"/>
        <item x="59"/>
        <item x="77"/>
        <item x="48"/>
        <item x="12"/>
        <item x="8"/>
        <item x="37"/>
        <item x="86"/>
        <item x="19"/>
        <item x="26"/>
        <item x="47"/>
        <item x="79"/>
        <item x="32"/>
        <item x="61"/>
        <item x="25"/>
        <item x="67"/>
        <item x="33"/>
        <item x="3"/>
        <item x="28"/>
        <item x="65"/>
        <item x="95"/>
        <item x="87"/>
        <item x="97"/>
        <item x="99"/>
        <item x="73"/>
        <item x="52"/>
        <item x="60"/>
        <item x="14"/>
        <item x="83"/>
        <item x="94"/>
        <item x="88"/>
        <item x="89"/>
        <item t="default"/>
      </items>
    </pivotField>
    <pivotField axis="axisRow" showAll="0">
      <items count="6">
        <item x="2"/>
        <item x="4"/>
        <item x="1"/>
        <item x="3"/>
        <item x="0"/>
        <item t="default"/>
      </items>
    </pivotField>
    <pivotField showAll="0"/>
    <pivotField showAll="0">
      <items count="101">
        <item x="72"/>
        <item x="61"/>
        <item x="81"/>
        <item x="71"/>
        <item x="23"/>
        <item x="69"/>
        <item x="49"/>
        <item x="60"/>
        <item x="1"/>
        <item x="77"/>
        <item x="50"/>
        <item x="70"/>
        <item x="8"/>
        <item x="89"/>
        <item x="4"/>
        <item x="94"/>
        <item x="44"/>
        <item x="10"/>
        <item x="38"/>
        <item x="11"/>
        <item x="96"/>
        <item x="18"/>
        <item x="26"/>
        <item x="7"/>
        <item x="30"/>
        <item x="20"/>
        <item x="62"/>
        <item x="22"/>
        <item x="24"/>
        <item x="53"/>
        <item x="78"/>
        <item x="39"/>
        <item x="17"/>
        <item x="75"/>
        <item x="83"/>
        <item x="80"/>
        <item x="79"/>
        <item x="97"/>
        <item x="31"/>
        <item x="27"/>
        <item x="84"/>
        <item x="40"/>
        <item x="76"/>
        <item x="36"/>
        <item x="6"/>
        <item x="93"/>
        <item x="35"/>
        <item x="32"/>
        <item x="92"/>
        <item x="63"/>
        <item x="51"/>
        <item x="90"/>
        <item x="68"/>
        <item x="54"/>
        <item x="0"/>
        <item x="16"/>
        <item x="3"/>
        <item x="86"/>
        <item x="13"/>
        <item x="66"/>
        <item x="47"/>
        <item x="46"/>
        <item x="15"/>
        <item x="34"/>
        <item x="85"/>
        <item x="45"/>
        <item x="12"/>
        <item x="67"/>
        <item x="99"/>
        <item x="58"/>
        <item x="28"/>
        <item x="29"/>
        <item x="33"/>
        <item x="74"/>
        <item x="21"/>
        <item x="65"/>
        <item x="19"/>
        <item x="82"/>
        <item x="64"/>
        <item x="87"/>
        <item x="95"/>
        <item x="48"/>
        <item x="52"/>
        <item x="57"/>
        <item x="14"/>
        <item x="42"/>
        <item x="37"/>
        <item x="2"/>
        <item x="56"/>
        <item x="41"/>
        <item x="43"/>
        <item x="55"/>
        <item x="5"/>
        <item x="59"/>
        <item x="73"/>
        <item x="9"/>
        <item x="25"/>
        <item x="98"/>
        <item x="88"/>
        <item x="9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Age" fld="12" subtotal="count" baseField="13" baseItem="0"/>
  </dataFields>
  <chartFormats count="9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8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8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0FB894-3CB6-4A1E-8A9B-B830D859680E}" name="PivotTable2" cacheId="3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2:B18" firstHeaderRow="1" firstDataRow="1" firstDataCol="1"/>
  <pivotFields count="31">
    <pivotField showAll="0"/>
    <pivotField numFmtId="14" showAll="0">
      <items count="684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8">
        <item x="5"/>
        <item x="29"/>
        <item x="42"/>
        <item x="10"/>
        <item x="15"/>
        <item x="25"/>
        <item x="6"/>
        <item x="18"/>
        <item x="33"/>
        <item x="24"/>
        <item x="4"/>
        <item x="31"/>
        <item x="23"/>
        <item x="45"/>
        <item x="39"/>
        <item x="19"/>
        <item x="11"/>
        <item x="37"/>
        <item x="32"/>
        <item x="13"/>
        <item x="14"/>
        <item x="27"/>
        <item x="43"/>
        <item x="7"/>
        <item x="22"/>
        <item x="16"/>
        <item x="40"/>
        <item x="9"/>
        <item x="28"/>
        <item x="34"/>
        <item x="36"/>
        <item x="2"/>
        <item x="21"/>
        <item x="12"/>
        <item x="38"/>
        <item x="20"/>
        <item x="26"/>
        <item x="0"/>
        <item x="44"/>
        <item x="46"/>
        <item x="3"/>
        <item x="30"/>
        <item x="8"/>
        <item x="35"/>
        <item x="17"/>
        <item x="1"/>
        <item x="41"/>
        <item t="default"/>
      </items>
    </pivotField>
    <pivotField showAll="0"/>
    <pivotField showAll="0"/>
    <pivotField showAll="0"/>
    <pivotField showAll="0"/>
    <pivotField showAll="0"/>
    <pivotField showAll="0">
      <items count="101">
        <item x="5"/>
        <item x="93"/>
        <item x="15"/>
        <item x="38"/>
        <item x="82"/>
        <item x="45"/>
        <item x="30"/>
        <item x="68"/>
        <item x="1"/>
        <item x="57"/>
        <item x="90"/>
        <item x="70"/>
        <item x="62"/>
        <item x="31"/>
        <item x="76"/>
        <item x="0"/>
        <item x="16"/>
        <item x="29"/>
        <item x="66"/>
        <item x="36"/>
        <item x="35"/>
        <item x="41"/>
        <item x="74"/>
        <item x="71"/>
        <item x="10"/>
        <item x="13"/>
        <item x="64"/>
        <item x="51"/>
        <item x="21"/>
        <item x="75"/>
        <item x="69"/>
        <item x="96"/>
        <item x="49"/>
        <item x="50"/>
        <item x="56"/>
        <item x="7"/>
        <item x="46"/>
        <item x="85"/>
        <item x="72"/>
        <item x="84"/>
        <item x="17"/>
        <item x="44"/>
        <item x="91"/>
        <item x="92"/>
        <item x="34"/>
        <item x="55"/>
        <item x="4"/>
        <item x="23"/>
        <item x="2"/>
        <item x="58"/>
        <item x="20"/>
        <item x="27"/>
        <item x="54"/>
        <item x="80"/>
        <item x="9"/>
        <item x="39"/>
        <item x="43"/>
        <item x="81"/>
        <item x="42"/>
        <item x="24"/>
        <item x="11"/>
        <item x="6"/>
        <item x="18"/>
        <item x="40"/>
        <item x="78"/>
        <item x="63"/>
        <item x="22"/>
        <item x="53"/>
        <item x="98"/>
        <item x="59"/>
        <item x="77"/>
        <item x="48"/>
        <item x="12"/>
        <item x="8"/>
        <item x="37"/>
        <item x="86"/>
        <item x="19"/>
        <item x="26"/>
        <item x="47"/>
        <item x="79"/>
        <item x="32"/>
        <item x="61"/>
        <item x="25"/>
        <item x="67"/>
        <item x="33"/>
        <item x="3"/>
        <item x="28"/>
        <item x="65"/>
        <item x="95"/>
        <item x="87"/>
        <item x="97"/>
        <item x="99"/>
        <item x="73"/>
        <item x="52"/>
        <item x="60"/>
        <item x="14"/>
        <item x="83"/>
        <item x="94"/>
        <item x="88"/>
        <item x="89"/>
        <item t="default"/>
      </items>
    </pivotField>
    <pivotField axis="axisRow" showAll="0">
      <items count="6">
        <item x="2"/>
        <item x="4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ge" fld="12" subtotal="count" baseField="19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7F0F4-89FC-404F-A82B-D938912FD998}" name="PivotTable15" cacheId="3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0:D27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Amount_Paid" fld="2" baseField="0" baseItem="0"/>
  </dataFields>
  <chartFormats count="12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5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5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5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1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1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1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11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Customer_ID"/>
    <pivotHierarchy dragToData="1"/>
    <pivotHierarchy dragToData="1" caption="Distinct Count of Customer_ID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3"/>
  </rowHierarchiesUsage>
  <colHierarchiesUsage count="1">
    <colHierarchyUsage hierarchyUsage="6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8_16]"/>
        <x15:activeTabTopLevelEntity name="[Table1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B69DB-4B22-4CFE-AECE-EA8618F7CF51}" name="PivotTable14" cacheId="2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2:B18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Distinct Count of Customer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Customer_ID"/>
    <pivotHierarchy dragToData="1"/>
    <pivotHierarchy dragToData="1" caption="Distinct Count of Customer_ID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8_16]"/>
        <x15:activeTabTopLevelEntity name="[Table1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E116D-7A75-43F5-AB3F-FD4726707726}" name="PivotTable13" cacheId="2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Distinct Count of Customer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Customer_ID"/>
    <pivotHierarchy dragToData="1"/>
    <pivotHierarchy dragToData="1" caption="Distinct Count of Customer_ID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8_16]"/>
        <x15:activeTabTopLevelEntity name="[Table1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265394-A92C-4E42-8C25-BE6986BBB65E}" name="PivotTable7" cacheId="2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2:B36" firstHeaderRow="1" firstDataRow="1" firstDataCol="1"/>
  <pivotFields count="2">
    <pivotField axis="axisRow" allDrilled="1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dataField="1" subtotalTop="0" showAll="0" defaultSubtota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Stock" fld="1" baseField="0" baseItem="0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__2]"/>
        <x15:activeTabTopLevelEntity name="[Table3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4E0517-AF72-4561-9FB8-2B51CEB67D37}" name="PivotTable6" cacheId="2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tock" fld="1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__2]"/>
        <x15:activeTabTopLevelEntity name="[Table3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E7F969-D89F-427E-AA57-DD5AD35286DC}" name="PivotTable11" cacheId="2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L35:M48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0"/>
    <field x="1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Sum of Amount_Paid" fld="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1"/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__2]"/>
        <x15:activeTabTopLevelEntity name="[Table3_1]"/>
        <x15:activeTabTopLevelEntity name="[Table8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02E11-8B9B-4880-A35B-C1EB86927C0D}" name="PivotTable10" cacheId="2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L28:M32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_Paid" fld="1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__2]"/>
        <x15:activeTabTopLevelEntity name="[Table3_1]"/>
        <x15:activeTabTopLevelEntity name="[Table8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78BD7-AB51-49FC-8C78-6691658AC198}" name="PivotTable9" cacheId="2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L4:M25" firstHeaderRow="1" firstDataRow="1" firstDataCol="1"/>
  <pivotFields count="2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Amount_Paid" fld="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</chart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__2]"/>
        <x15:activeTabTopLevelEntity name="[Table3_1]"/>
        <x15:activeTabTopLevelEntity name="[Table7]"/>
        <x15:activeTabTopLevelEntity name="[Table8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8C49E-9D18-44C6-830D-97FC525CC2B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8:B69" firstHeaderRow="1" firstDataRow="1" firstDataCol="1"/>
  <pivotFields count="8">
    <pivotField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dataField="1" showAll="0"/>
    <pivotField showAll="0">
      <items count="3">
        <item x="1"/>
        <item x="0"/>
        <item t="default"/>
      </items>
    </pivotField>
    <pivotField showAll="0"/>
    <pivotField axis="axisRow" showAll="0">
      <items count="51">
        <item x="2"/>
        <item x="26"/>
        <item x="23"/>
        <item x="40"/>
        <item x="4"/>
        <item x="38"/>
        <item x="27"/>
        <item x="17"/>
        <item x="35"/>
        <item x="15"/>
        <item x="19"/>
        <item x="20"/>
        <item x="30"/>
        <item x="36"/>
        <item x="37"/>
        <item x="11"/>
        <item x="47"/>
        <item x="44"/>
        <item x="46"/>
        <item x="24"/>
        <item x="48"/>
        <item x="25"/>
        <item x="31"/>
        <item x="41"/>
        <item x="21"/>
        <item x="12"/>
        <item x="13"/>
        <item x="29"/>
        <item x="8"/>
        <item x="16"/>
        <item x="33"/>
        <item x="10"/>
        <item x="0"/>
        <item x="1"/>
        <item x="3"/>
        <item x="18"/>
        <item x="5"/>
        <item x="9"/>
        <item x="32"/>
        <item x="42"/>
        <item x="6"/>
        <item x="34"/>
        <item x="45"/>
        <item x="22"/>
        <item x="28"/>
        <item x="39"/>
        <item x="14"/>
        <item x="7"/>
        <item x="43"/>
        <item x="49"/>
        <item t="default"/>
      </items>
    </pivotField>
    <pivotField showAll="0"/>
    <pivotField showAll="0">
      <items count="6">
        <item x="2"/>
        <item x="4"/>
        <item x="1"/>
        <item x="3"/>
        <item x="0"/>
        <item t="default"/>
      </items>
    </pivotField>
  </pivotFields>
  <rowFields count="1">
    <field x="5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Count of Age" fld="2" subtotal="count" baseField="5" baseItem="0"/>
  </dataFields>
  <chartFormats count="5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24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25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26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27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28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29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30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31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0"/>
          </reference>
          <reference field="5" count="1" selected="0">
            <x v="32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0"/>
          </reference>
          <reference field="5" count="1" selected="0">
            <x v="33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0"/>
          </reference>
          <reference field="5" count="1" selected="0">
            <x v="34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0"/>
          </reference>
          <reference field="5" count="1" selected="0">
            <x v="35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0"/>
          </reference>
          <reference field="5" count="1" selected="0">
            <x v="36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0"/>
          </reference>
          <reference field="5" count="1" selected="0">
            <x v="37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0"/>
          </reference>
          <reference field="5" count="1" selected="0">
            <x v="38"/>
          </reference>
        </references>
      </pivotArea>
    </chartFormat>
    <chartFormat chart="0" format="40">
      <pivotArea type="data" outline="0" fieldPosition="0">
        <references count="2">
          <reference field="4294967294" count="1" selected="0">
            <x v="0"/>
          </reference>
          <reference field="5" count="1" selected="0">
            <x v="39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0"/>
          </reference>
          <reference field="5" count="1" selected="0">
            <x v="40"/>
          </reference>
        </references>
      </pivotArea>
    </chartFormat>
    <chartFormat chart="0" format="42">
      <pivotArea type="data" outline="0" fieldPosition="0">
        <references count="2">
          <reference field="4294967294" count="1" selected="0">
            <x v="0"/>
          </reference>
          <reference field="5" count="1" selected="0">
            <x v="41"/>
          </reference>
        </references>
      </pivotArea>
    </chartFormat>
    <chartFormat chart="0" format="43">
      <pivotArea type="data" outline="0" fieldPosition="0">
        <references count="2">
          <reference field="4294967294" count="1" selected="0">
            <x v="0"/>
          </reference>
          <reference field="5" count="1" selected="0">
            <x v="42"/>
          </reference>
        </references>
      </pivotArea>
    </chartFormat>
    <chartFormat chart="0" format="44">
      <pivotArea type="data" outline="0" fieldPosition="0">
        <references count="2">
          <reference field="4294967294" count="1" selected="0">
            <x v="0"/>
          </reference>
          <reference field="5" count="1" selected="0">
            <x v="43"/>
          </reference>
        </references>
      </pivotArea>
    </chartFormat>
    <chartFormat chart="0" format="45">
      <pivotArea type="data" outline="0" fieldPosition="0">
        <references count="2">
          <reference field="4294967294" count="1" selected="0">
            <x v="0"/>
          </reference>
          <reference field="5" count="1" selected="0">
            <x v="44"/>
          </reference>
        </references>
      </pivotArea>
    </chartFormat>
    <chartFormat chart="0" format="46">
      <pivotArea type="data" outline="0" fieldPosition="0">
        <references count="2">
          <reference field="4294967294" count="1" selected="0">
            <x v="0"/>
          </reference>
          <reference field="5" count="1" selected="0">
            <x v="45"/>
          </reference>
        </references>
      </pivotArea>
    </chartFormat>
    <chartFormat chart="0" format="47">
      <pivotArea type="data" outline="0" fieldPosition="0">
        <references count="2">
          <reference field="4294967294" count="1" selected="0">
            <x v="0"/>
          </reference>
          <reference field="5" count="1" selected="0">
            <x v="46"/>
          </reference>
        </references>
      </pivotArea>
    </chartFormat>
    <chartFormat chart="0" format="48">
      <pivotArea type="data" outline="0" fieldPosition="0">
        <references count="2">
          <reference field="4294967294" count="1" selected="0">
            <x v="0"/>
          </reference>
          <reference field="5" count="1" selected="0">
            <x v="47"/>
          </reference>
        </references>
      </pivotArea>
    </chartFormat>
    <chartFormat chart="0" format="49">
      <pivotArea type="data" outline="0" fieldPosition="0">
        <references count="2">
          <reference field="4294967294" count="1" selected="0">
            <x v="0"/>
          </reference>
          <reference field="5" count="1" selected="0">
            <x v="48"/>
          </reference>
        </references>
      </pivotArea>
    </chartFormat>
    <chartFormat chart="0" format="50">
      <pivotArea type="data" outline="0" fieldPosition="0">
        <references count="2">
          <reference field="4294967294" count="1" selected="0">
            <x v="0"/>
          </reference>
          <reference field="5" count="1" selected="0">
            <x v="4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45FE1-2A0D-48CC-AE48-003F197527C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9:B15" firstHeaderRow="1" firstDataRow="1" firstDataCol="1"/>
  <pivotFields count="8">
    <pivotField showAll="0"/>
    <pivotField showAll="0"/>
    <pivotField dataField="1" showAll="0"/>
    <pivotField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6">
        <item x="2"/>
        <item x="4"/>
        <item x="1"/>
        <item x="3"/>
        <item x="0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ge" fld="2" subtotal="count" baseField="7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F7BE2-84C7-4DB1-A964-351E85309CE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8">
    <pivotField showAll="0"/>
    <pivotField showAll="0"/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Age" fld="2" subtotal="count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6BD17E3-82EA-4718-BDA7-02301CF0C3A5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ustomer_ID" tableColumnId="1"/>
      <queryTableField id="2" name="Name" tableColumnId="2"/>
      <queryTableField id="3" name="Age" tableColumnId="3"/>
      <queryTableField id="4" name="Gender" tableColumnId="4"/>
      <queryTableField id="5" name="City" tableColumnId="5"/>
      <queryTableField id="6" name="State" tableColumnId="6"/>
      <queryTableField id="7" name="Country" tableColumnId="7"/>
      <queryTableField id="8" name="Loyalty_Level" tableColumnId="8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887FCE25-B9C7-4FA9-951E-D6C3636F9C3B}" autoFormatId="16" applyNumberFormats="0" applyBorderFormats="0" applyFontFormats="0" applyPatternFormats="0" applyAlignmentFormats="0" applyWidthHeightFormats="0">
  <queryTableRefresh nextId="9">
    <queryTableFields count="8">
      <queryTableField id="1" name="Product_ID" tableColumnId="1"/>
      <queryTableField id="2" name="Product_Description" tableColumnId="2"/>
      <queryTableField id="3" name="Product_Type" tableColumnId="3"/>
      <queryTableField id="4" name="Category" tableColumnId="4"/>
      <queryTableField id="5" name="Sub_Category" tableColumnId="5"/>
      <queryTableField id="6" name="Brand" tableColumnId="6"/>
      <queryTableField id="7" name="Cost" tableColumnId="7"/>
      <queryTableField id="8" name="Stock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5F1DEAFB-6A71-407C-A0AD-8D44D743D49A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Sales_ID" tableColumnId="1"/>
      <queryTableField id="2" name="Order_Date" tableColumnId="2"/>
      <queryTableField id="3" name="Customer_ID" tableColumnId="3"/>
      <queryTableField id="4" name="Product_ID" tableColumnId="4"/>
      <queryTableField id="5" name="Store_ID" tableColumnId="5"/>
      <queryTableField id="6" name="Quantity" tableColumnId="6"/>
      <queryTableField id="7" name="Unit_Price" tableColumnId="7"/>
      <queryTableField id="8" name="Discount" tableColumnId="8"/>
      <queryTableField id="9" name="Payment_Type" tableColumnId="9"/>
      <queryTableField id="10" name="Total_Amount" tableColumnId="10"/>
      <queryTableField id="11" name="Amount_Paid" tableColumnId="11"/>
      <queryTableField id="12" dataBound="0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1C5D2B79-C672-4CFE-8F8C-10B04CE611A4}" autoFormatId="16" applyNumberFormats="0" applyBorderFormats="0" applyFontFormats="0" applyPatternFormats="0" applyAlignmentFormats="0" applyWidthHeightFormats="0">
  <queryTableRefresh nextId="35" unboundColumnsRight="21">
    <queryTableFields count="32">
      <queryTableField id="1" name="Sales_ID" tableColumnId="1"/>
      <queryTableField id="2" name="Order_Date" tableColumnId="2"/>
      <queryTableField id="3" name="Customer_ID" tableColumnId="3"/>
      <queryTableField id="4" name="Product_ID" tableColumnId="4"/>
      <queryTableField id="5" name="Store_ID" tableColumnId="5"/>
      <queryTableField id="6" name="Quantity" tableColumnId="6"/>
      <queryTableField id="7" name="Unit_Price" tableColumnId="7"/>
      <queryTableField id="8" name="Discount" tableColumnId="8"/>
      <queryTableField id="9" name="Payment_Type" tableColumnId="9"/>
      <queryTableField id="10" name="Total_Amount" tableColumnId="10"/>
      <queryTableField id="11" name="Amount_Paid" tableColumnId="11"/>
      <queryTableField id="33" dataBound="0" tableColumnId="31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34" dataBound="0" tableColumnId="32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31" dataBound="0" tableColumnId="12"/>
      <queryTableField id="27" dataBound="0" tableColumnId="27"/>
      <queryTableField id="28" dataBound="0" tableColumnId="28"/>
      <queryTableField id="29" dataBound="0" tableColumnId="29"/>
      <queryTableField id="30" dataBound="0" tableColumnId="30"/>
      <queryTableField id="32" dataBound="0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9F03F6-BC37-4B6A-B55D-FDFE2F4A7315}" name="Table1" displayName="Table1" ref="A1:H501" totalsRowShown="0" headerRowDxfId="93" dataDxfId="91" headerRowBorderDxfId="92" tableBorderDxfId="90">
  <autoFilter ref="A1:H501" xr:uid="{28863449-A790-4057-8ED8-084D699551C0}"/>
  <tableColumns count="8">
    <tableColumn id="1" xr3:uid="{6FCA70F6-0B2C-445B-BBF6-D5AAD71EE969}" name="Customer_ID" dataDxfId="89"/>
    <tableColumn id="2" xr3:uid="{8CA9D77B-E406-425B-8062-FCE736F4697A}" name="Name" dataDxfId="88"/>
    <tableColumn id="3" xr3:uid="{866393EE-A86D-4261-AD29-0DFB99680D16}" name="Age" dataDxfId="87"/>
    <tableColumn id="4" xr3:uid="{2D33250A-2210-4C77-B6E4-E30403DA4E87}" name="Gender" dataDxfId="86"/>
    <tableColumn id="5" xr3:uid="{1DAFC2D2-E5C5-4717-B0BB-A1A752EE4720}" name="City" dataDxfId="85"/>
    <tableColumn id="6" xr3:uid="{CA5F53DD-B387-47A7-BA46-2114B1CB596A}" name="State" dataDxfId="84"/>
    <tableColumn id="7" xr3:uid="{9C286253-1CEC-4505-B649-5CE379751A81}" name="Country" dataDxfId="83"/>
    <tableColumn id="8" xr3:uid="{E736124E-04EF-4CB3-B4D5-35EC35FDF86E}" name="Loyalty_Level" dataDxfId="8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31A9EB-8176-409A-B53C-18915D7ADFA7}" name="Table1__2" displayName="Table1__2" ref="M1:U501" tableType="queryTable" totalsRowShown="0">
  <autoFilter ref="M1:U501" xr:uid="{8131A9EB-8176-409A-B53C-18915D7ADFA7}"/>
  <tableColumns count="9">
    <tableColumn id="1" xr3:uid="{43761C68-1E7F-46D6-9993-BAC63C077DC5}" uniqueName="1" name="Customer_ID" queryTableFieldId="1" dataDxfId="81"/>
    <tableColumn id="2" xr3:uid="{78AC52F2-2E4F-4652-95EB-A47FE13B028D}" uniqueName="2" name="Name" queryTableFieldId="2" dataDxfId="80"/>
    <tableColumn id="3" xr3:uid="{565B69D8-21CA-4419-86A9-CBBFCCF668D7}" uniqueName="3" name="Age" queryTableFieldId="3"/>
    <tableColumn id="4" xr3:uid="{4AC4C542-A25A-4D85-9841-02903E905C9A}" uniqueName="4" name="Gender" queryTableFieldId="4" dataDxfId="79"/>
    <tableColumn id="5" xr3:uid="{609EE3AF-3F92-4F38-ACA8-6F18FAEBF355}" uniqueName="5" name="City" queryTableFieldId="5" dataDxfId="78"/>
    <tableColumn id="6" xr3:uid="{5C7C5F85-BC01-44FC-A917-CE0E83738189}" uniqueName="6" name="State" queryTableFieldId="6" dataDxfId="77"/>
    <tableColumn id="7" xr3:uid="{0D8E0DD5-C6B6-4766-8037-9796764B74CD}" uniqueName="7" name="Country" queryTableFieldId="7" dataDxfId="76"/>
    <tableColumn id="8" xr3:uid="{A1B65810-0217-4BCF-8CCA-4DA266683943}" uniqueName="8" name="Loyalty_Level" queryTableFieldId="8" dataDxfId="75"/>
    <tableColumn id="9" xr3:uid="{C056D379-24EA-49D0-B907-181F7DC83A62}" uniqueName="9" name="Customer Level" queryTableFieldId="9" dataDxfId="16">
      <calculatedColumnFormula>_xlfn.IFS(Table1__2[[#This Row],[Age]]&lt;=19,"Teenage",Table1__2[[#This Row],[Age]]&lt;=24,"Students",Table1__2[[#This Row],[Age]]&lt;=30,"Entry level Professionel",Table1__2[[#This Row],[Age]]&lt;=60,"Experienced",Table1__2[[#This Row],[Age]]&gt;60,"Retired")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CA208A-7A38-4E43-AE8C-892FEFF256FA}" name="Table3" displayName="Table3" ref="A1:G101" totalsRowShown="0" headerRowDxfId="74" dataDxfId="72" headerRowBorderDxfId="73" tableBorderDxfId="71">
  <autoFilter ref="A1:G101" xr:uid="{07CA208A-7A38-4E43-AE8C-892FEFF256FA}"/>
  <tableColumns count="7">
    <tableColumn id="1" xr3:uid="{1DBFE545-9CF5-4D31-B523-0C7E21704539}" name="Product_ID" dataDxfId="70"/>
    <tableColumn id="2" xr3:uid="{E1DB7740-3132-4C9B-99C0-BCA0B9798BEC}" name="Product_Name" dataDxfId="69"/>
    <tableColumn id="3" xr3:uid="{ECF0743B-0404-48CF-9789-3604828F9DFF}" name="Category" dataDxfId="68"/>
    <tableColumn id="4" xr3:uid="{A0AFB23B-D619-4951-A437-61EC872BBB22}" name="Sub_Category" dataDxfId="67"/>
    <tableColumn id="5" xr3:uid="{21367374-7F8B-4877-B5D4-A572632CEB5F}" name="Brand" dataDxfId="66"/>
    <tableColumn id="6" xr3:uid="{593467BC-124A-49A7-BA80-1D73B52147EF}" name="Cost" dataDxfId="65"/>
    <tableColumn id="7" xr3:uid="{94F822B7-48D8-4405-BA32-71C89010E8FD}" name="Stock" dataDxfId="6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3C0699E-577F-4057-9791-7800297245C6}" name="Table3__211" displayName="Table3__211" ref="K1:R101" tableType="queryTable" totalsRowShown="0">
  <autoFilter ref="K1:R101" xr:uid="{E3C0699E-577F-4057-9791-7800297245C6}"/>
  <tableColumns count="8">
    <tableColumn id="1" xr3:uid="{78CFCC6A-30A5-4B2E-BE98-64CECD07A0F9}" uniqueName="1" name="Product_ID" queryTableFieldId="1" dataDxfId="15"/>
    <tableColumn id="2" xr3:uid="{30E25B15-EED9-4B99-B884-E102F12E1258}" uniqueName="2" name="Product_Description" queryTableFieldId="2" dataDxfId="14"/>
    <tableColumn id="3" xr3:uid="{463C0D5B-C336-4901-8B90-2DA6A6690B75}" uniqueName="3" name="Product_Type" queryTableFieldId="3" dataDxfId="13"/>
    <tableColumn id="4" xr3:uid="{A0F25F36-9CC6-4EC2-92CD-5A18C4CCA250}" uniqueName="4" name="Category" queryTableFieldId="4" dataDxfId="12"/>
    <tableColumn id="5" xr3:uid="{B3662FB0-ABF8-428B-B925-A26AEB5442FD}" uniqueName="5" name="Sub_Category" queryTableFieldId="5" dataDxfId="11"/>
    <tableColumn id="6" xr3:uid="{9F1F4186-6A1C-498E-AE84-EA7BAD8B7465}" uniqueName="6" name="Brand" queryTableFieldId="6" dataDxfId="10"/>
    <tableColumn id="7" xr3:uid="{87178AED-20B1-4C5B-9061-E69FBD29175D}" uniqueName="7" name="Cost" queryTableFieldId="7"/>
    <tableColumn id="8" xr3:uid="{C9766F8A-3422-44F0-A5BD-8194026C3E93}" uniqueName="8" name="Stock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8A7DF08-FA78-456A-A7EC-D929D0F0049B}" name="Table7" displayName="Table7" ref="A1:F21" totalsRowShown="0" headerRowDxfId="63" dataDxfId="61" headerRowBorderDxfId="62" tableBorderDxfId="60">
  <autoFilter ref="A1:F21" xr:uid="{28A7DF08-FA78-456A-A7EC-D929D0F0049B}"/>
  <tableColumns count="6">
    <tableColumn id="1" xr3:uid="{DA80E89D-D05F-4847-8AB6-E4DD2A722D8B}" name="Store_ID" dataDxfId="59"/>
    <tableColumn id="2" xr3:uid="{20EFD721-1382-477E-AE1F-E5B987C78FE8}" name="Store_Name" dataDxfId="58"/>
    <tableColumn id="3" xr3:uid="{6226C09E-1439-419A-B198-7A7468D350A8}" name="Region" dataDxfId="57"/>
    <tableColumn id="4" xr3:uid="{C3D4D485-E187-4098-ADC1-2E617F466F67}" name="City" dataDxfId="56"/>
    <tableColumn id="5" xr3:uid="{ECA9F95A-2F82-4636-9F30-D6C2EAED397F}" name="Store_Type" dataDxfId="55"/>
    <tableColumn id="6" xr3:uid="{ED86519E-C8E2-4C65-8A78-60318A11A370}" name="Store Category" dataDxfId="2">
      <calculatedColumnFormula>IF(Table7[[#This Row],[Store_Type]]="Online","Digital Store","Physical Store")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BC037F-309E-48A3-9509-838E418AD4AB}" name="Table8" displayName="Table8" ref="A1:J2001" totalsRowShown="0" headerRowDxfId="54" dataDxfId="52" headerRowBorderDxfId="53" tableBorderDxfId="51">
  <autoFilter ref="A1:J2001" xr:uid="{AC71446A-FFB3-4DEB-99BB-5DA879B67498}"/>
  <tableColumns count="10">
    <tableColumn id="1" xr3:uid="{B0431F1D-24DF-4225-8315-6E849EBF1532}" name="Sales_ID" dataDxfId="50"/>
    <tableColumn id="2" xr3:uid="{A735673A-3D2F-416E-9D01-CA8FF14B0A28}" name="Order_Date" dataDxfId="49"/>
    <tableColumn id="3" xr3:uid="{863E2EA9-6091-4325-A712-77E024FBE2CE}" name="Customer_ID" dataDxfId="48"/>
    <tableColumn id="4" xr3:uid="{66EEB2D7-06E8-43B4-91A0-1A050E05700D}" name="Product_ID" dataDxfId="47"/>
    <tableColumn id="5" xr3:uid="{C307C079-D737-4961-8487-D27E8C7EEEB2}" name="Store_ID" dataDxfId="46"/>
    <tableColumn id="6" xr3:uid="{B4C32F21-04A0-4F29-93D2-C9E2633F72F4}" name="Quantity" dataDxfId="45"/>
    <tableColumn id="7" xr3:uid="{845B3AE7-34A4-470F-AA02-61CB2C7FE25E}" name="Unit_Price" dataDxfId="44"/>
    <tableColumn id="8" xr3:uid="{51DCF1F7-9F10-4EF0-8212-94BF7B6537E4}" name="Discount" dataDxfId="43"/>
    <tableColumn id="9" xr3:uid="{9098BE51-093E-4EA8-920E-8B6AF9B57906}" name="Payment_Type" dataDxfId="42"/>
    <tableColumn id="10" xr3:uid="{3C31FCCF-7FFC-4538-9873-30953824A8E1}" name="Total_Amount" dataDxfId="4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FA90A27-BD44-49F0-BEA5-F9CD14D7C7B7}" name="Table8_1" displayName="Table8_1" ref="O1:Z2001" tableType="queryTable" totalsRowShown="0">
  <autoFilter ref="O1:Z2001" xr:uid="{1FA90A27-BD44-49F0-BEA5-F9CD14D7C7B7}"/>
  <tableColumns count="12">
    <tableColumn id="1" xr3:uid="{B4050079-DFD6-46D9-9BB5-151BD49F7A08}" uniqueName="1" name="Sales_ID" queryTableFieldId="1" dataDxfId="40"/>
    <tableColumn id="2" xr3:uid="{5F88EB85-F3F4-4923-90A5-C0F3ACC34F43}" uniqueName="2" name="Order_Date" queryTableFieldId="2" dataDxfId="39"/>
    <tableColumn id="3" xr3:uid="{BF413043-3412-425D-8687-075030730E0C}" uniqueName="3" name="Customer_ID" queryTableFieldId="3" dataDxfId="38"/>
    <tableColumn id="4" xr3:uid="{14E1DFCA-FFC4-411C-B329-117F7B84D1C8}" uniqueName="4" name="Product_ID" queryTableFieldId="4" dataDxfId="37"/>
    <tableColumn id="5" xr3:uid="{C887E457-0E37-4E90-BEF6-2A6928FDD8E0}" uniqueName="5" name="Store_ID" queryTableFieldId="5" dataDxfId="36"/>
    <tableColumn id="6" xr3:uid="{CD7C39A9-B541-47A3-B017-7794994C1150}" uniqueName="6" name="Quantity" queryTableFieldId="6"/>
    <tableColumn id="7" xr3:uid="{11D3904B-4929-449F-953B-A334338A8C38}" uniqueName="7" name="Unit_Price" queryTableFieldId="7"/>
    <tableColumn id="8" xr3:uid="{61C51EF2-9CE8-4AF9-9EF2-2F171B4B15A4}" uniqueName="8" name="Discount" queryTableFieldId="8"/>
    <tableColumn id="9" xr3:uid="{168E63D6-59FD-4257-8040-4BBA7BD9EC54}" uniqueName="9" name="Payment_Type" queryTableFieldId="9" dataDxfId="35"/>
    <tableColumn id="10" xr3:uid="{D7CED905-CF6F-4FAA-B141-DEF9BA6FCE6E}" uniqueName="10" name="Total_Amount" queryTableFieldId="10"/>
    <tableColumn id="11" xr3:uid="{4BD4AC23-FB71-42C3-BEE5-A55EFFD16488}" uniqueName="11" name="Amount_Paid" queryTableFieldId="11"/>
    <tableColumn id="12" xr3:uid="{D658EE49-D54E-46B0-91CB-ED380FA594C1}" uniqueName="12" name="Price Range" queryTableFieldId="12" dataDxfId="17">
      <calculatedColumnFormula>_xlfn.IFS(Table8_1[[#This Row],[Unit_Price]]&lt;500,"Low Price",Table8_1[[#This Row],[Unit_Price]]&lt;2000,"Medium Price",Table8_1[[#This Row],[Unit_Price]]&gt;=2000, "High Price")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6F35E5-8181-4776-B035-793A8AEB39CA}" name="Table8_16" displayName="Table8_16" ref="A1:AF2001" tableType="queryTable" totalsRowShown="0">
  <autoFilter ref="A1:AF2001" xr:uid="{B66F35E5-8181-4776-B035-793A8AEB39CA}"/>
  <tableColumns count="32">
    <tableColumn id="1" xr3:uid="{44D2BF11-7E0D-48EE-8CBD-3069FE51BF1D}" uniqueName="1" name="Sales_ID" queryTableFieldId="1" dataDxfId="34"/>
    <tableColumn id="2" xr3:uid="{DE4A2F06-8859-4CE9-B0A2-557BF578CCAD}" uniqueName="2" name="Order_Date" queryTableFieldId="2" dataDxfId="33"/>
    <tableColumn id="3" xr3:uid="{3F3CFF9A-C17E-4D21-BD8A-06055459C2EA}" uniqueName="3" name="Customer_ID" queryTableFieldId="3" dataDxfId="32"/>
    <tableColumn id="4" xr3:uid="{E346BC4A-106B-42A0-A08A-0570DEFE230D}" uniqueName="4" name="Product_ID" queryTableFieldId="4" dataDxfId="31"/>
    <tableColumn id="5" xr3:uid="{D9F59F1F-635A-4FBA-873A-FE691737846D}" uniqueName="5" name="Store_ID" queryTableFieldId="5" dataDxfId="30"/>
    <tableColumn id="6" xr3:uid="{E7863587-EF29-4EB4-A12F-1649F89976CA}" uniqueName="6" name="Quantity" queryTableFieldId="6"/>
    <tableColumn id="7" xr3:uid="{AFE478E2-754D-491A-B9F8-38E73B4B6DB1}" uniqueName="7" name="Unit_Price" queryTableFieldId="7"/>
    <tableColumn id="8" xr3:uid="{C2C6E8CE-3E08-4175-932E-B9D26B2B7BF2}" uniqueName="8" name="Discount" queryTableFieldId="8"/>
    <tableColumn id="9" xr3:uid="{A15D7E74-AD69-4C66-8016-85D168AEB55D}" uniqueName="9" name="Payment_Type" queryTableFieldId="9" dataDxfId="29"/>
    <tableColumn id="10" xr3:uid="{97C949F3-9872-45C3-B216-24068B1AB56C}" uniqueName="10" name="Total_Amount" queryTableFieldId="10"/>
    <tableColumn id="11" xr3:uid="{82808F1E-253E-4E47-B27B-E4F9DC9946CC}" uniqueName="11" name="Amount_Paid" queryTableFieldId="11"/>
    <tableColumn id="31" xr3:uid="{9C0DFB08-E0D4-46F5-A0BC-391BB42BBFBE}" uniqueName="31" name="Price Range" queryTableFieldId="33">
      <calculatedColumnFormula>_xlfn.IFS(Table8_1[[#This Row],[Unit_Price]]&lt;500,"Low Price",Table8_1[[#This Row],[Unit_Price]]&lt;2000,"Medium Price",Table8_1[[#This Row],[Unit_Price]]&gt;=2000, "High Price")</calculatedColumnFormula>
    </tableColumn>
    <tableColumn id="14" xr3:uid="{D2E898D0-E3AF-4988-B0FD-AC72C2838C6F}" uniqueName="14" name="Name" queryTableFieldId="14" dataDxfId="28">
      <calculatedColumnFormula>VLOOKUP(Table8_16[[#This Row],[Customer_ID]],Table1__2[],2,FALSE)</calculatedColumnFormula>
    </tableColumn>
    <tableColumn id="15" xr3:uid="{C0EF9B87-4461-4FB6-8B61-F77168240244}" uniqueName="15" name="Age" queryTableFieldId="15" dataDxfId="27">
      <calculatedColumnFormula>VLOOKUP(Table8_16[[#This Row],[Customer_ID]],Table1__2[],3,FALSE)</calculatedColumnFormula>
    </tableColumn>
    <tableColumn id="16" xr3:uid="{A22E4864-6FF1-4006-A825-A0BDFA734BB0}" uniqueName="16" name="Gender" queryTableFieldId="16" dataDxfId="26">
      <calculatedColumnFormula>VLOOKUP(Table8_16[[#This Row],[Customer_ID]],Table1__2[],4,FALSE)</calculatedColumnFormula>
    </tableColumn>
    <tableColumn id="17" xr3:uid="{9108D641-4D3A-456F-9D2C-8BEBD78CDF1A}" uniqueName="17" name="City" queryTableFieldId="17" dataDxfId="25">
      <calculatedColumnFormula>VLOOKUP(Table8_16[[#This Row],[Customer_ID]],Table1__2[],5,FALSE)</calculatedColumnFormula>
    </tableColumn>
    <tableColumn id="18" xr3:uid="{15B715B2-60D9-487C-ACD6-E2CFE5145CBC}" uniqueName="18" name="State" queryTableFieldId="18" dataDxfId="24">
      <calculatedColumnFormula>VLOOKUP(Table8_16[[#This Row],[Customer_ID]],Table1__2[],6,FALSE)</calculatedColumnFormula>
    </tableColumn>
    <tableColumn id="19" xr3:uid="{6079B403-D541-4AD2-87FF-B9D971FB4F46}" uniqueName="19" name="Country" queryTableFieldId="19" dataDxfId="23">
      <calculatedColumnFormula>VLOOKUP(Table8_16[[#This Row],[Customer_ID]],Table1__2[],7,FALSE)</calculatedColumnFormula>
    </tableColumn>
    <tableColumn id="20" xr3:uid="{B84611D7-70DE-4A16-A2B2-D355C3990D39}" uniqueName="20" name="Loyalty_Level" queryTableFieldId="20" dataDxfId="22">
      <calculatedColumnFormula>VLOOKUP(Table8_16[[#This Row],[Customer_ID]],Table1__2[],8,FALSE)</calculatedColumnFormula>
    </tableColumn>
    <tableColumn id="32" xr3:uid="{E392E5FC-B55F-40F0-AD07-7CE8D15DF6C9}" uniqueName="32" name="Customer Level" queryTableFieldId="34" dataDxfId="0">
      <calculatedColumnFormula>VLOOKUP(Table8_16[[#This Row],[Customer_ID]],Table1__2[],9,FALSE)</calculatedColumnFormula>
    </tableColumn>
    <tableColumn id="21" xr3:uid="{CC2A9944-7BC9-4FAD-AF3D-0E1193F53B47}" uniqueName="21" name="Product_Description" queryTableFieldId="21" dataDxfId="9">
      <calculatedColumnFormula>VLOOKUP(Table8_16[[#This Row],[Product_ID]],Table3__211[],2,FALSE)</calculatedColumnFormula>
    </tableColumn>
    <tableColumn id="22" xr3:uid="{A49062E7-FBB3-4173-8F27-8716D17CAF0F}" uniqueName="22" name="Product Type" queryTableFieldId="22" dataDxfId="8">
      <calculatedColumnFormula>VLOOKUP(Table8_16[[#This Row],[Product_ID]],Table3__211[],3,FALSE)</calculatedColumnFormula>
    </tableColumn>
    <tableColumn id="23" xr3:uid="{B91AA2C3-79F2-4D30-A85F-715F11342DB0}" uniqueName="23" name="Category" queryTableFieldId="23" dataDxfId="7">
      <calculatedColumnFormula>VLOOKUP(Table8_16[[#This Row],[Product_ID]],Table3__211[],4,FALSE)</calculatedColumnFormula>
    </tableColumn>
    <tableColumn id="24" xr3:uid="{50DB2289-3F95-4486-8F04-85DDBFC92AC8}" uniqueName="24" name="Sub_Category" queryTableFieldId="24" dataDxfId="6">
      <calculatedColumnFormula>VLOOKUP(Table8_16[[#This Row],[Product_ID]],Table3__211[],5,FALSE)</calculatedColumnFormula>
    </tableColumn>
    <tableColumn id="25" xr3:uid="{028FE78A-390D-4BE7-9C6E-F6461E3F3957}" uniqueName="25" name="Brand" queryTableFieldId="25" dataDxfId="5">
      <calculatedColumnFormula>VLOOKUP(Table8_16[[#This Row],[Product_ID]],Table3__211[],6,FALSE)</calculatedColumnFormula>
    </tableColumn>
    <tableColumn id="26" xr3:uid="{B9E35F1A-658E-4423-83EF-AF006798B000}" uniqueName="26" name="Cost" queryTableFieldId="26" dataDxfId="4">
      <calculatedColumnFormula>VLOOKUP(Table8_16[[#This Row],[Product_ID]],Table3__211[],7,FALSE)</calculatedColumnFormula>
    </tableColumn>
    <tableColumn id="12" xr3:uid="{01D9F5D2-15FF-426A-B5C7-EFEC7C0F40CD}" uniqueName="12" name="Stock" queryTableFieldId="31" dataDxfId="3">
      <calculatedColumnFormula>VLOOKUP(Table8_16[[#This Row],[Product_ID]],Table3__211[],8,FALSE)</calculatedColumnFormula>
    </tableColumn>
    <tableColumn id="27" xr3:uid="{AAE056AD-33F1-4554-A101-BD76E7B604E7}" uniqueName="27" name="Store Name" queryTableFieldId="27" dataDxfId="21">
      <calculatedColumnFormula>VLOOKUP(Table8_16[[#This Row],[Store_ID]],Store!$A$2:$E$21,2,FALSE)</calculatedColumnFormula>
    </tableColumn>
    <tableColumn id="28" xr3:uid="{0B7D7B58-E4C6-4F41-A9F8-9FCFB4FC4AFD}" uniqueName="28" name="Region" queryTableFieldId="28" dataDxfId="20">
      <calculatedColumnFormula>VLOOKUP(Table8_16[[#This Row],[Store_ID]],Store!$A$2:$E$21,3,FALSE)</calculatedColumnFormula>
    </tableColumn>
    <tableColumn id="29" xr3:uid="{7A1941A5-3B2B-46F8-8E79-531F34F1436E}" uniqueName="29" name="Store City" queryTableFieldId="29" dataDxfId="19">
      <calculatedColumnFormula>VLOOKUP(Table8_16[[#This Row],[Store_ID]],Store!$A$2:$E$21,4,FALSE)</calculatedColumnFormula>
    </tableColumn>
    <tableColumn id="30" xr3:uid="{5B265853-7CE4-4754-8A56-5BCB7E283FD9}" uniqueName="30" name="Store_Type" queryTableFieldId="30" dataDxfId="18">
      <calculatedColumnFormula>VLOOKUP(Table8_16[[#This Row],[Store_ID]],Store!$A$2:$E$21,5,FALSE)</calculatedColumnFormula>
    </tableColumn>
    <tableColumn id="13" xr3:uid="{64EFE08D-85ED-4A25-9542-BDB168CE8BDF}" uniqueName="13" name="Store Category" queryTableFieldId="32" dataDxfId="1">
      <calculatedColumnFormula>VLOOKUP(Table8_16[[#This Row],[Store_ID]],Store!$A$2:$F$21,6,FALSE)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drawing" Target="../drawings/drawing4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6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63449-A790-4057-8ED8-084D699551C0}">
  <sheetPr>
    <tabColor rgb="FFFF0000"/>
  </sheetPr>
  <dimension ref="A1:H501"/>
  <sheetViews>
    <sheetView workbookViewId="0">
      <selection activeCell="B23" sqref="B23"/>
    </sheetView>
  </sheetViews>
  <sheetFormatPr defaultRowHeight="14.4" x14ac:dyDescent="0.3"/>
  <cols>
    <col min="1" max="1" width="11.88671875" bestFit="1" customWidth="1"/>
    <col min="2" max="2" width="20.109375" bestFit="1" customWidth="1"/>
    <col min="5" max="5" width="20.6640625" bestFit="1" customWidth="1"/>
    <col min="6" max="6" width="14" bestFit="1" customWidth="1"/>
    <col min="8" max="8" width="12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>
        <v>55</v>
      </c>
      <c r="D2" s="2" t="s">
        <v>10</v>
      </c>
      <c r="E2" s="2" t="s">
        <v>11</v>
      </c>
      <c r="F2" s="2" t="s">
        <v>12</v>
      </c>
      <c r="G2" s="2" t="s">
        <v>13</v>
      </c>
      <c r="H2" s="2"/>
    </row>
    <row r="3" spans="1:8" x14ac:dyDescent="0.3">
      <c r="A3" s="2" t="s">
        <v>14</v>
      </c>
      <c r="B3" s="2" t="s">
        <v>15</v>
      </c>
      <c r="C3" s="2">
        <v>26</v>
      </c>
      <c r="D3" s="2" t="s">
        <v>16</v>
      </c>
      <c r="E3" s="2" t="s">
        <v>17</v>
      </c>
      <c r="F3" s="2" t="s">
        <v>18</v>
      </c>
      <c r="G3" s="2" t="s">
        <v>13</v>
      </c>
      <c r="H3" s="2" t="s">
        <v>19</v>
      </c>
    </row>
    <row r="4" spans="1:8" x14ac:dyDescent="0.3">
      <c r="A4" s="2" t="s">
        <v>20</v>
      </c>
      <c r="B4" s="2" t="s">
        <v>21</v>
      </c>
      <c r="C4" s="2">
        <v>29</v>
      </c>
      <c r="D4" s="2" t="s">
        <v>16</v>
      </c>
      <c r="E4" s="2" t="s">
        <v>22</v>
      </c>
      <c r="F4" s="2" t="s">
        <v>23</v>
      </c>
      <c r="G4" s="2" t="s">
        <v>13</v>
      </c>
      <c r="H4" s="2" t="s">
        <v>19</v>
      </c>
    </row>
    <row r="5" spans="1:8" x14ac:dyDescent="0.3">
      <c r="A5" s="2" t="s">
        <v>24</v>
      </c>
      <c r="B5" s="2" t="s">
        <v>25</v>
      </c>
      <c r="C5" s="2">
        <v>59</v>
      </c>
      <c r="D5" s="2" t="s">
        <v>16</v>
      </c>
      <c r="E5" s="2" t="s">
        <v>26</v>
      </c>
      <c r="F5" s="2" t="s">
        <v>27</v>
      </c>
      <c r="G5" s="2" t="s">
        <v>13</v>
      </c>
      <c r="H5" s="2" t="s">
        <v>28</v>
      </c>
    </row>
    <row r="6" spans="1:8" x14ac:dyDescent="0.3">
      <c r="A6" s="2" t="s">
        <v>29</v>
      </c>
      <c r="B6" s="2" t="s">
        <v>30</v>
      </c>
      <c r="C6" s="2">
        <v>64</v>
      </c>
      <c r="D6" s="2" t="s">
        <v>16</v>
      </c>
      <c r="E6" s="2" t="s">
        <v>31</v>
      </c>
      <c r="F6" s="2" t="s">
        <v>32</v>
      </c>
      <c r="G6" s="2" t="s">
        <v>13</v>
      </c>
      <c r="H6" s="2" t="s">
        <v>33</v>
      </c>
    </row>
    <row r="7" spans="1:8" x14ac:dyDescent="0.3">
      <c r="A7" s="2" t="s">
        <v>34</v>
      </c>
      <c r="B7" s="2" t="s">
        <v>35</v>
      </c>
      <c r="C7" s="2">
        <v>24</v>
      </c>
      <c r="D7" s="2" t="s">
        <v>10</v>
      </c>
      <c r="E7" s="2" t="s">
        <v>36</v>
      </c>
      <c r="F7" s="2" t="s">
        <v>37</v>
      </c>
      <c r="G7" s="2" t="s">
        <v>13</v>
      </c>
      <c r="H7" s="2" t="s">
        <v>28</v>
      </c>
    </row>
    <row r="8" spans="1:8" x14ac:dyDescent="0.3">
      <c r="A8" s="2" t="s">
        <v>38</v>
      </c>
      <c r="B8" s="2" t="s">
        <v>39</v>
      </c>
      <c r="C8" s="2">
        <v>29</v>
      </c>
      <c r="D8" s="2" t="s">
        <v>16</v>
      </c>
      <c r="E8" s="2" t="s">
        <v>40</v>
      </c>
      <c r="F8" s="2" t="s">
        <v>41</v>
      </c>
      <c r="G8" s="2" t="s">
        <v>13</v>
      </c>
      <c r="H8" s="2" t="s">
        <v>19</v>
      </c>
    </row>
    <row r="9" spans="1:8" x14ac:dyDescent="0.3">
      <c r="A9" s="2" t="s">
        <v>42</v>
      </c>
      <c r="B9" s="2" t="s">
        <v>43</v>
      </c>
      <c r="C9" s="2">
        <v>29</v>
      </c>
      <c r="D9" s="2" t="s">
        <v>16</v>
      </c>
      <c r="E9" s="2" t="s">
        <v>44</v>
      </c>
      <c r="F9" s="2" t="s">
        <v>45</v>
      </c>
      <c r="G9" s="2" t="s">
        <v>13</v>
      </c>
      <c r="H9" s="2" t="s">
        <v>28</v>
      </c>
    </row>
    <row r="10" spans="1:8" x14ac:dyDescent="0.3">
      <c r="A10" s="2" t="s">
        <v>46</v>
      </c>
      <c r="B10" s="2" t="s">
        <v>47</v>
      </c>
      <c r="C10" s="2">
        <v>53</v>
      </c>
      <c r="D10" s="2" t="s">
        <v>16</v>
      </c>
      <c r="E10" s="2" t="s">
        <v>48</v>
      </c>
      <c r="F10" s="2" t="s">
        <v>49</v>
      </c>
      <c r="G10" s="2" t="s">
        <v>13</v>
      </c>
      <c r="H10" s="2" t="s">
        <v>50</v>
      </c>
    </row>
    <row r="11" spans="1:8" x14ac:dyDescent="0.3">
      <c r="A11" s="2" t="s">
        <v>51</v>
      </c>
      <c r="B11" s="2" t="s">
        <v>52</v>
      </c>
      <c r="C11" s="2">
        <v>64</v>
      </c>
      <c r="D11" s="2" t="s">
        <v>10</v>
      </c>
      <c r="E11" s="2" t="s">
        <v>53</v>
      </c>
      <c r="F11" s="2" t="s">
        <v>54</v>
      </c>
      <c r="G11" s="2" t="s">
        <v>13</v>
      </c>
      <c r="H11" s="2" t="s">
        <v>19</v>
      </c>
    </row>
    <row r="12" spans="1:8" x14ac:dyDescent="0.3">
      <c r="A12" s="2" t="s">
        <v>55</v>
      </c>
      <c r="B12" s="2" t="s">
        <v>56</v>
      </c>
      <c r="C12" s="2">
        <v>53</v>
      </c>
      <c r="D12" s="2" t="s">
        <v>10</v>
      </c>
      <c r="E12" s="2" t="s">
        <v>57</v>
      </c>
      <c r="F12" s="2" t="s">
        <v>54</v>
      </c>
      <c r="G12" s="2" t="s">
        <v>13</v>
      </c>
      <c r="H12" s="2" t="s">
        <v>28</v>
      </c>
    </row>
    <row r="13" spans="1:8" x14ac:dyDescent="0.3">
      <c r="A13" s="2" t="s">
        <v>58</v>
      </c>
      <c r="B13" s="2" t="s">
        <v>59</v>
      </c>
      <c r="C13" s="2">
        <v>28</v>
      </c>
      <c r="D13" s="2" t="s">
        <v>16</v>
      </c>
      <c r="E13" s="2" t="s">
        <v>60</v>
      </c>
      <c r="F13" s="2" t="s">
        <v>61</v>
      </c>
      <c r="G13" s="2" t="s">
        <v>13</v>
      </c>
      <c r="H13" s="2" t="s">
        <v>50</v>
      </c>
    </row>
    <row r="14" spans="1:8" x14ac:dyDescent="0.3">
      <c r="A14" s="2" t="s">
        <v>62</v>
      </c>
      <c r="B14" s="2" t="s">
        <v>63</v>
      </c>
      <c r="C14" s="2">
        <v>55</v>
      </c>
      <c r="D14" s="2" t="s">
        <v>16</v>
      </c>
      <c r="E14" s="2" t="s">
        <v>64</v>
      </c>
      <c r="F14" s="2" t="s">
        <v>65</v>
      </c>
      <c r="G14" s="2" t="s">
        <v>13</v>
      </c>
      <c r="H14" s="2" t="s">
        <v>19</v>
      </c>
    </row>
    <row r="15" spans="1:8" x14ac:dyDescent="0.3">
      <c r="A15" s="2" t="s">
        <v>66</v>
      </c>
      <c r="B15" s="2" t="s">
        <v>67</v>
      </c>
      <c r="C15" s="2">
        <v>32</v>
      </c>
      <c r="D15" s="2" t="s">
        <v>16</v>
      </c>
      <c r="E15" s="2" t="s">
        <v>68</v>
      </c>
      <c r="F15" s="2" t="s">
        <v>69</v>
      </c>
      <c r="G15" s="2" t="s">
        <v>13</v>
      </c>
      <c r="H15" s="2" t="s">
        <v>33</v>
      </c>
    </row>
    <row r="16" spans="1:8" x14ac:dyDescent="0.3">
      <c r="A16" s="2" t="s">
        <v>70</v>
      </c>
      <c r="B16" s="2" t="s">
        <v>71</v>
      </c>
      <c r="C16" s="2">
        <v>53</v>
      </c>
      <c r="D16" s="2" t="s">
        <v>16</v>
      </c>
      <c r="E16" s="2" t="s">
        <v>72</v>
      </c>
      <c r="F16" s="2" t="s">
        <v>73</v>
      </c>
      <c r="G16" s="2" t="s">
        <v>13</v>
      </c>
      <c r="H16" s="2" t="s">
        <v>33</v>
      </c>
    </row>
    <row r="17" spans="1:8" x14ac:dyDescent="0.3">
      <c r="A17" s="2" t="s">
        <v>74</v>
      </c>
      <c r="B17" s="2" t="s">
        <v>75</v>
      </c>
      <c r="C17" s="2">
        <v>49</v>
      </c>
      <c r="D17" s="2" t="s">
        <v>16</v>
      </c>
      <c r="E17" s="2" t="s">
        <v>76</v>
      </c>
      <c r="F17" s="2" t="s">
        <v>77</v>
      </c>
      <c r="G17" s="2" t="s">
        <v>13</v>
      </c>
      <c r="H17" s="2" t="s">
        <v>19</v>
      </c>
    </row>
    <row r="18" spans="1:8" x14ac:dyDescent="0.3">
      <c r="A18" s="2" t="s">
        <v>78</v>
      </c>
      <c r="B18" s="2" t="s">
        <v>79</v>
      </c>
      <c r="C18" s="2">
        <v>24</v>
      </c>
      <c r="D18" s="2" t="s">
        <v>16</v>
      </c>
      <c r="E18" s="2" t="s">
        <v>80</v>
      </c>
      <c r="F18" s="2" t="s">
        <v>54</v>
      </c>
      <c r="G18" s="2" t="s">
        <v>13</v>
      </c>
      <c r="H18" s="2" t="s">
        <v>28</v>
      </c>
    </row>
    <row r="19" spans="1:8" x14ac:dyDescent="0.3">
      <c r="A19" s="2" t="s">
        <v>81</v>
      </c>
      <c r="B19" s="2" t="s">
        <v>82</v>
      </c>
      <c r="C19" s="2">
        <v>60</v>
      </c>
      <c r="D19" s="2" t="s">
        <v>16</v>
      </c>
      <c r="E19" s="2" t="s">
        <v>83</v>
      </c>
      <c r="F19" s="2" t="s">
        <v>84</v>
      </c>
      <c r="G19" s="2" t="s">
        <v>13</v>
      </c>
      <c r="H19" s="2" t="s">
        <v>19</v>
      </c>
    </row>
    <row r="20" spans="1:8" x14ac:dyDescent="0.3">
      <c r="A20" s="2" t="s">
        <v>85</v>
      </c>
      <c r="B20" s="2" t="s">
        <v>86</v>
      </c>
      <c r="C20" s="2">
        <v>43</v>
      </c>
      <c r="D20" s="2" t="s">
        <v>10</v>
      </c>
      <c r="E20" s="2" t="s">
        <v>87</v>
      </c>
      <c r="F20" s="2" t="s">
        <v>65</v>
      </c>
      <c r="G20" s="2" t="s">
        <v>13</v>
      </c>
      <c r="H20" s="2"/>
    </row>
    <row r="21" spans="1:8" x14ac:dyDescent="0.3">
      <c r="A21" s="2" t="s">
        <v>88</v>
      </c>
      <c r="B21" s="2" t="s">
        <v>89</v>
      </c>
      <c r="C21" s="2">
        <v>46</v>
      </c>
      <c r="D21" s="2" t="s">
        <v>16</v>
      </c>
      <c r="E21" s="2" t="s">
        <v>90</v>
      </c>
      <c r="F21" s="2" t="s">
        <v>91</v>
      </c>
      <c r="G21" s="2" t="s">
        <v>13</v>
      </c>
      <c r="H21" s="2" t="s">
        <v>19</v>
      </c>
    </row>
    <row r="22" spans="1:8" x14ac:dyDescent="0.3">
      <c r="A22" s="2" t="s">
        <v>92</v>
      </c>
      <c r="B22" s="2" t="s">
        <v>93</v>
      </c>
      <c r="C22" s="2">
        <v>59</v>
      </c>
      <c r="D22" s="2" t="s">
        <v>10</v>
      </c>
      <c r="E22" s="2" t="s">
        <v>94</v>
      </c>
      <c r="F22" s="2" t="s">
        <v>95</v>
      </c>
      <c r="G22" s="2" t="s">
        <v>13</v>
      </c>
      <c r="H22" s="2" t="s">
        <v>33</v>
      </c>
    </row>
    <row r="23" spans="1:8" x14ac:dyDescent="0.3">
      <c r="A23" s="2" t="s">
        <v>96</v>
      </c>
      <c r="B23" s="2" t="s">
        <v>97</v>
      </c>
      <c r="C23" s="2">
        <v>36</v>
      </c>
      <c r="D23" s="2" t="s">
        <v>16</v>
      </c>
      <c r="E23" s="2" t="s">
        <v>98</v>
      </c>
      <c r="F23" s="2" t="s">
        <v>99</v>
      </c>
      <c r="G23" s="2" t="s">
        <v>13</v>
      </c>
      <c r="H23" s="2" t="s">
        <v>50</v>
      </c>
    </row>
    <row r="24" spans="1:8" x14ac:dyDescent="0.3">
      <c r="A24" s="2" t="s">
        <v>100</v>
      </c>
      <c r="B24" s="2" t="s">
        <v>101</v>
      </c>
      <c r="C24" s="2">
        <v>33</v>
      </c>
      <c r="D24" s="2" t="s">
        <v>16</v>
      </c>
      <c r="E24" s="2" t="s">
        <v>102</v>
      </c>
      <c r="F24" s="2" t="s">
        <v>103</v>
      </c>
      <c r="G24" s="2" t="s">
        <v>13</v>
      </c>
      <c r="H24" s="2" t="s">
        <v>33</v>
      </c>
    </row>
    <row r="25" spans="1:8" x14ac:dyDescent="0.3">
      <c r="A25" s="2" t="s">
        <v>104</v>
      </c>
      <c r="B25" s="2" t="s">
        <v>105</v>
      </c>
      <c r="C25" s="2">
        <v>52</v>
      </c>
      <c r="D25" s="2" t="s">
        <v>16</v>
      </c>
      <c r="E25" s="2" t="s">
        <v>106</v>
      </c>
      <c r="F25" s="2" t="s">
        <v>37</v>
      </c>
      <c r="G25" s="2" t="s">
        <v>13</v>
      </c>
      <c r="H25" s="2" t="s">
        <v>33</v>
      </c>
    </row>
    <row r="26" spans="1:8" x14ac:dyDescent="0.3">
      <c r="A26" s="2" t="s">
        <v>107</v>
      </c>
      <c r="B26" s="2" t="s">
        <v>108</v>
      </c>
      <c r="C26" s="2">
        <v>40</v>
      </c>
      <c r="D26" s="2" t="s">
        <v>10</v>
      </c>
      <c r="E26" s="2" t="s">
        <v>109</v>
      </c>
      <c r="F26" s="2" t="s">
        <v>110</v>
      </c>
      <c r="G26" s="2" t="s">
        <v>13</v>
      </c>
      <c r="H26" s="2" t="s">
        <v>19</v>
      </c>
    </row>
    <row r="27" spans="1:8" x14ac:dyDescent="0.3">
      <c r="A27" s="2" t="s">
        <v>111</v>
      </c>
      <c r="B27" s="2" t="s">
        <v>112</v>
      </c>
      <c r="C27" s="2">
        <v>59</v>
      </c>
      <c r="D27" s="2" t="s">
        <v>16</v>
      </c>
      <c r="E27" s="2" t="s">
        <v>113</v>
      </c>
      <c r="F27" s="2" t="s">
        <v>32</v>
      </c>
      <c r="G27" s="2" t="s">
        <v>13</v>
      </c>
      <c r="H27" s="2" t="s">
        <v>28</v>
      </c>
    </row>
    <row r="28" spans="1:8" x14ac:dyDescent="0.3">
      <c r="A28" s="2" t="s">
        <v>114</v>
      </c>
      <c r="B28" s="2" t="s">
        <v>115</v>
      </c>
      <c r="C28" s="2">
        <v>18</v>
      </c>
      <c r="D28" s="2" t="s">
        <v>16</v>
      </c>
      <c r="E28" s="2" t="s">
        <v>116</v>
      </c>
      <c r="F28" s="2" t="s">
        <v>117</v>
      </c>
      <c r="G28" s="2" t="s">
        <v>13</v>
      </c>
      <c r="H28" s="2" t="s">
        <v>50</v>
      </c>
    </row>
    <row r="29" spans="1:8" x14ac:dyDescent="0.3">
      <c r="A29" s="2" t="s">
        <v>118</v>
      </c>
      <c r="B29" s="2" t="s">
        <v>119</v>
      </c>
      <c r="C29" s="2">
        <v>31</v>
      </c>
      <c r="D29" s="2" t="s">
        <v>10</v>
      </c>
      <c r="E29" s="2" t="s">
        <v>120</v>
      </c>
      <c r="F29" s="2" t="s">
        <v>121</v>
      </c>
      <c r="G29" s="2" t="s">
        <v>13</v>
      </c>
      <c r="H29" s="2"/>
    </row>
    <row r="30" spans="1:8" x14ac:dyDescent="0.3">
      <c r="A30" s="2" t="s">
        <v>122</v>
      </c>
      <c r="B30" s="2" t="s">
        <v>123</v>
      </c>
      <c r="C30" s="2">
        <v>27</v>
      </c>
      <c r="D30" s="2" t="s">
        <v>16</v>
      </c>
      <c r="E30" s="2" t="s">
        <v>124</v>
      </c>
      <c r="F30" s="2" t="s">
        <v>91</v>
      </c>
      <c r="G30" s="2" t="s">
        <v>13</v>
      </c>
      <c r="H30" s="2" t="s">
        <v>19</v>
      </c>
    </row>
    <row r="31" spans="1:8" x14ac:dyDescent="0.3">
      <c r="A31" s="2" t="s">
        <v>125</v>
      </c>
      <c r="B31" s="2" t="s">
        <v>126</v>
      </c>
      <c r="C31" s="2">
        <v>54</v>
      </c>
      <c r="D31" s="2" t="s">
        <v>16</v>
      </c>
      <c r="E31" s="2" t="s">
        <v>127</v>
      </c>
      <c r="F31" s="2" t="s">
        <v>32</v>
      </c>
      <c r="G31" s="2" t="s">
        <v>13</v>
      </c>
      <c r="H31" s="2" t="s">
        <v>33</v>
      </c>
    </row>
    <row r="32" spans="1:8" x14ac:dyDescent="0.3">
      <c r="A32" s="2" t="s">
        <v>128</v>
      </c>
      <c r="B32" s="2" t="s">
        <v>129</v>
      </c>
      <c r="C32" s="2">
        <v>64</v>
      </c>
      <c r="D32" s="2" t="s">
        <v>16</v>
      </c>
      <c r="E32" s="2" t="s">
        <v>130</v>
      </c>
      <c r="F32" s="2" t="s">
        <v>54</v>
      </c>
      <c r="G32" s="2" t="s">
        <v>13</v>
      </c>
      <c r="H32" s="2" t="s">
        <v>28</v>
      </c>
    </row>
    <row r="33" spans="1:8" x14ac:dyDescent="0.3">
      <c r="A33" s="2" t="s">
        <v>131</v>
      </c>
      <c r="B33" s="2" t="s">
        <v>132</v>
      </c>
      <c r="C33" s="2">
        <v>41</v>
      </c>
      <c r="D33" s="2" t="s">
        <v>10</v>
      </c>
      <c r="E33" s="2" t="s">
        <v>133</v>
      </c>
      <c r="F33" s="2" t="s">
        <v>37</v>
      </c>
      <c r="G33" s="2" t="s">
        <v>13</v>
      </c>
      <c r="H33" s="2" t="s">
        <v>33</v>
      </c>
    </row>
    <row r="34" spans="1:8" x14ac:dyDescent="0.3">
      <c r="A34" s="2" t="s">
        <v>134</v>
      </c>
      <c r="B34" s="2" t="s">
        <v>135</v>
      </c>
      <c r="C34" s="2">
        <v>48</v>
      </c>
      <c r="D34" s="2" t="s">
        <v>16</v>
      </c>
      <c r="E34" s="2" t="s">
        <v>136</v>
      </c>
      <c r="F34" s="2" t="s">
        <v>137</v>
      </c>
      <c r="G34" s="2" t="s">
        <v>13</v>
      </c>
      <c r="H34" s="2" t="s">
        <v>50</v>
      </c>
    </row>
    <row r="35" spans="1:8" x14ac:dyDescent="0.3">
      <c r="A35" s="2" t="s">
        <v>138</v>
      </c>
      <c r="B35" s="2" t="s">
        <v>139</v>
      </c>
      <c r="C35" s="2">
        <v>25</v>
      </c>
      <c r="D35" s="2" t="s">
        <v>10</v>
      </c>
      <c r="E35" s="2" t="s">
        <v>140</v>
      </c>
      <c r="F35" s="2" t="s">
        <v>99</v>
      </c>
      <c r="G35" s="2" t="s">
        <v>13</v>
      </c>
      <c r="H35" s="2" t="s">
        <v>19</v>
      </c>
    </row>
    <row r="36" spans="1:8" x14ac:dyDescent="0.3">
      <c r="A36" s="2" t="s">
        <v>141</v>
      </c>
      <c r="B36" s="2" t="s">
        <v>142</v>
      </c>
      <c r="C36" s="2">
        <v>27</v>
      </c>
      <c r="D36" s="2" t="s">
        <v>16</v>
      </c>
      <c r="E36" s="2" t="s">
        <v>143</v>
      </c>
      <c r="F36" s="2" t="s">
        <v>144</v>
      </c>
      <c r="G36" s="2" t="s">
        <v>13</v>
      </c>
      <c r="H36" s="2" t="s">
        <v>19</v>
      </c>
    </row>
    <row r="37" spans="1:8" x14ac:dyDescent="0.3">
      <c r="A37" s="2" t="s">
        <v>145</v>
      </c>
      <c r="B37" s="2" t="s">
        <v>146</v>
      </c>
      <c r="C37" s="2">
        <v>52</v>
      </c>
      <c r="D37" s="2" t="s">
        <v>10</v>
      </c>
      <c r="E37" s="2" t="s">
        <v>147</v>
      </c>
      <c r="F37" s="2" t="s">
        <v>18</v>
      </c>
      <c r="G37" s="2" t="s">
        <v>13</v>
      </c>
      <c r="H37" s="2" t="s">
        <v>33</v>
      </c>
    </row>
    <row r="38" spans="1:8" x14ac:dyDescent="0.3">
      <c r="A38" s="2" t="s">
        <v>148</v>
      </c>
      <c r="B38" s="2" t="s">
        <v>149</v>
      </c>
      <c r="C38" s="2">
        <v>20</v>
      </c>
      <c r="D38" s="2" t="s">
        <v>16</v>
      </c>
      <c r="E38" s="2" t="s">
        <v>150</v>
      </c>
      <c r="F38" s="2" t="s">
        <v>84</v>
      </c>
      <c r="G38" s="2" t="s">
        <v>13</v>
      </c>
      <c r="H38" s="2" t="s">
        <v>50</v>
      </c>
    </row>
    <row r="39" spans="1:8" x14ac:dyDescent="0.3">
      <c r="A39" s="2" t="s">
        <v>151</v>
      </c>
      <c r="B39" s="2" t="s">
        <v>152</v>
      </c>
      <c r="C39" s="2">
        <v>27</v>
      </c>
      <c r="D39" s="2" t="s">
        <v>16</v>
      </c>
      <c r="E39" s="2" t="s">
        <v>153</v>
      </c>
      <c r="F39" s="2" t="s">
        <v>41</v>
      </c>
      <c r="G39" s="2" t="s">
        <v>13</v>
      </c>
      <c r="H39" s="2"/>
    </row>
    <row r="40" spans="1:8" x14ac:dyDescent="0.3">
      <c r="A40" s="2" t="s">
        <v>154</v>
      </c>
      <c r="B40" s="2" t="s">
        <v>155</v>
      </c>
      <c r="C40" s="2">
        <v>35</v>
      </c>
      <c r="D40" s="2" t="s">
        <v>16</v>
      </c>
      <c r="E40" s="2" t="s">
        <v>156</v>
      </c>
      <c r="F40" s="2" t="s">
        <v>18</v>
      </c>
      <c r="G40" s="2" t="s">
        <v>13</v>
      </c>
      <c r="H40" s="2" t="s">
        <v>28</v>
      </c>
    </row>
    <row r="41" spans="1:8" x14ac:dyDescent="0.3">
      <c r="A41" s="2" t="s">
        <v>157</v>
      </c>
      <c r="B41" s="2" t="s">
        <v>158</v>
      </c>
      <c r="C41" s="2">
        <v>55</v>
      </c>
      <c r="D41" s="2" t="s">
        <v>16</v>
      </c>
      <c r="E41" s="2" t="s">
        <v>159</v>
      </c>
      <c r="F41" s="2" t="s">
        <v>160</v>
      </c>
      <c r="G41" s="2" t="s">
        <v>13</v>
      </c>
      <c r="H41" s="2" t="s">
        <v>50</v>
      </c>
    </row>
    <row r="42" spans="1:8" x14ac:dyDescent="0.3">
      <c r="A42" s="2" t="s">
        <v>161</v>
      </c>
      <c r="B42" s="2" t="s">
        <v>162</v>
      </c>
      <c r="C42" s="2">
        <v>50</v>
      </c>
      <c r="D42" s="2" t="s">
        <v>10</v>
      </c>
      <c r="E42" s="2" t="s">
        <v>163</v>
      </c>
      <c r="F42" s="2" t="s">
        <v>65</v>
      </c>
      <c r="G42" s="2" t="s">
        <v>13</v>
      </c>
      <c r="H42" s="2" t="s">
        <v>50</v>
      </c>
    </row>
    <row r="43" spans="1:8" x14ac:dyDescent="0.3">
      <c r="A43" s="2" t="s">
        <v>164</v>
      </c>
      <c r="B43" s="2" t="s">
        <v>165</v>
      </c>
      <c r="C43" s="2">
        <v>21</v>
      </c>
      <c r="D43" s="2" t="s">
        <v>10</v>
      </c>
      <c r="E43" s="2" t="s">
        <v>166</v>
      </c>
      <c r="F43" s="2" t="s">
        <v>167</v>
      </c>
      <c r="G43" s="2" t="s">
        <v>13</v>
      </c>
      <c r="H43" s="2" t="s">
        <v>19</v>
      </c>
    </row>
    <row r="44" spans="1:8" x14ac:dyDescent="0.3">
      <c r="A44" s="2" t="s">
        <v>168</v>
      </c>
      <c r="B44" s="2" t="s">
        <v>169</v>
      </c>
      <c r="C44" s="2">
        <v>19</v>
      </c>
      <c r="D44" s="2" t="s">
        <v>10</v>
      </c>
      <c r="E44" s="2" t="s">
        <v>170</v>
      </c>
      <c r="F44" s="2" t="s">
        <v>171</v>
      </c>
      <c r="G44" s="2" t="s">
        <v>13</v>
      </c>
      <c r="H44" s="2" t="s">
        <v>19</v>
      </c>
    </row>
    <row r="45" spans="1:8" x14ac:dyDescent="0.3">
      <c r="A45" s="2" t="s">
        <v>172</v>
      </c>
      <c r="B45" s="2" t="s">
        <v>173</v>
      </c>
      <c r="C45" s="2">
        <v>45</v>
      </c>
      <c r="D45" s="2" t="s">
        <v>10</v>
      </c>
      <c r="E45" s="2" t="s">
        <v>174</v>
      </c>
      <c r="F45" s="2" t="s">
        <v>175</v>
      </c>
      <c r="G45" s="2" t="s">
        <v>13</v>
      </c>
      <c r="H45" s="2" t="s">
        <v>50</v>
      </c>
    </row>
    <row r="46" spans="1:8" x14ac:dyDescent="0.3">
      <c r="A46" s="2" t="s">
        <v>176</v>
      </c>
      <c r="B46" s="2" t="s">
        <v>177</v>
      </c>
      <c r="C46" s="2">
        <v>34</v>
      </c>
      <c r="D46" s="2" t="s">
        <v>10</v>
      </c>
      <c r="E46" s="2" t="s">
        <v>178</v>
      </c>
      <c r="F46" s="2" t="s">
        <v>103</v>
      </c>
      <c r="G46" s="2" t="s">
        <v>13</v>
      </c>
      <c r="H46" s="2" t="s">
        <v>28</v>
      </c>
    </row>
    <row r="47" spans="1:8" x14ac:dyDescent="0.3">
      <c r="A47" s="2" t="s">
        <v>179</v>
      </c>
      <c r="B47" s="2" t="s">
        <v>180</v>
      </c>
      <c r="C47" s="2">
        <v>54</v>
      </c>
      <c r="D47" s="2" t="s">
        <v>10</v>
      </c>
      <c r="E47" s="2" t="s">
        <v>181</v>
      </c>
      <c r="F47" s="2" t="s">
        <v>137</v>
      </c>
      <c r="G47" s="2" t="s">
        <v>13</v>
      </c>
      <c r="H47" s="2" t="s">
        <v>50</v>
      </c>
    </row>
    <row r="48" spans="1:8" x14ac:dyDescent="0.3">
      <c r="A48" s="2" t="s">
        <v>182</v>
      </c>
      <c r="B48" s="2" t="s">
        <v>183</v>
      </c>
      <c r="C48" s="2">
        <v>55</v>
      </c>
      <c r="D48" s="2" t="s">
        <v>16</v>
      </c>
      <c r="E48" s="2" t="s">
        <v>184</v>
      </c>
      <c r="F48" s="2" t="s">
        <v>27</v>
      </c>
      <c r="G48" s="2" t="s">
        <v>13</v>
      </c>
      <c r="H48" s="2" t="s">
        <v>19</v>
      </c>
    </row>
    <row r="49" spans="1:8" x14ac:dyDescent="0.3">
      <c r="A49" s="2" t="s">
        <v>185</v>
      </c>
      <c r="B49" s="2" t="s">
        <v>186</v>
      </c>
      <c r="C49" s="2">
        <v>54</v>
      </c>
      <c r="D49" s="2" t="s">
        <v>16</v>
      </c>
      <c r="E49" s="2" t="s">
        <v>187</v>
      </c>
      <c r="F49" s="2" t="s">
        <v>188</v>
      </c>
      <c r="G49" s="2" t="s">
        <v>13</v>
      </c>
      <c r="H49" s="2" t="s">
        <v>33</v>
      </c>
    </row>
    <row r="50" spans="1:8" x14ac:dyDescent="0.3">
      <c r="A50" s="2" t="s">
        <v>189</v>
      </c>
      <c r="B50" s="2" t="s">
        <v>190</v>
      </c>
      <c r="C50" s="2">
        <v>54</v>
      </c>
      <c r="D50" s="2" t="s">
        <v>10</v>
      </c>
      <c r="E50" s="2" t="s">
        <v>191</v>
      </c>
      <c r="F50" s="2" t="s">
        <v>12</v>
      </c>
      <c r="G50" s="2" t="s">
        <v>13</v>
      </c>
      <c r="H50" s="2" t="s">
        <v>19</v>
      </c>
    </row>
    <row r="51" spans="1:8" x14ac:dyDescent="0.3">
      <c r="A51" s="2" t="s">
        <v>192</v>
      </c>
      <c r="B51" s="2" t="s">
        <v>193</v>
      </c>
      <c r="C51" s="2">
        <v>45</v>
      </c>
      <c r="D51" s="2" t="s">
        <v>16</v>
      </c>
      <c r="E51" s="2" t="s">
        <v>194</v>
      </c>
      <c r="F51" s="2" t="s">
        <v>27</v>
      </c>
      <c r="G51" s="2" t="s">
        <v>13</v>
      </c>
      <c r="H51" s="2" t="s">
        <v>50</v>
      </c>
    </row>
    <row r="52" spans="1:8" x14ac:dyDescent="0.3">
      <c r="A52" s="2" t="s">
        <v>195</v>
      </c>
      <c r="B52" s="2" t="s">
        <v>196</v>
      </c>
      <c r="C52" s="2">
        <v>61</v>
      </c>
      <c r="D52" s="2" t="s">
        <v>16</v>
      </c>
      <c r="E52" s="2" t="s">
        <v>197</v>
      </c>
      <c r="F52" s="2" t="s">
        <v>198</v>
      </c>
      <c r="G52" s="2" t="s">
        <v>13</v>
      </c>
      <c r="H52" s="2" t="s">
        <v>50</v>
      </c>
    </row>
    <row r="53" spans="1:8" x14ac:dyDescent="0.3">
      <c r="A53" s="2" t="s">
        <v>199</v>
      </c>
      <c r="B53" s="2" t="s">
        <v>200</v>
      </c>
      <c r="C53" s="2">
        <v>23</v>
      </c>
      <c r="D53" s="2" t="s">
        <v>16</v>
      </c>
      <c r="E53" s="2" t="s">
        <v>201</v>
      </c>
      <c r="F53" s="2" t="s">
        <v>45</v>
      </c>
      <c r="G53" s="2" t="s">
        <v>13</v>
      </c>
      <c r="H53" s="2" t="s">
        <v>50</v>
      </c>
    </row>
    <row r="54" spans="1:8" x14ac:dyDescent="0.3">
      <c r="A54" s="2" t="s">
        <v>202</v>
      </c>
      <c r="B54" s="2" t="s">
        <v>203</v>
      </c>
      <c r="C54" s="2">
        <v>55</v>
      </c>
      <c r="D54" s="2" t="s">
        <v>10</v>
      </c>
      <c r="E54" s="2" t="s">
        <v>204</v>
      </c>
      <c r="F54" s="2" t="s">
        <v>205</v>
      </c>
      <c r="G54" s="2" t="s">
        <v>13</v>
      </c>
      <c r="H54" s="2" t="s">
        <v>28</v>
      </c>
    </row>
    <row r="55" spans="1:8" x14ac:dyDescent="0.3">
      <c r="A55" s="2" t="s">
        <v>206</v>
      </c>
      <c r="B55" s="2" t="s">
        <v>207</v>
      </c>
      <c r="C55" s="2">
        <v>37</v>
      </c>
      <c r="D55" s="2" t="s">
        <v>16</v>
      </c>
      <c r="E55" s="2" t="s">
        <v>208</v>
      </c>
      <c r="F55" s="2" t="s">
        <v>160</v>
      </c>
      <c r="G55" s="2" t="s">
        <v>13</v>
      </c>
      <c r="H55" s="2" t="s">
        <v>50</v>
      </c>
    </row>
    <row r="56" spans="1:8" x14ac:dyDescent="0.3">
      <c r="A56" s="2" t="s">
        <v>209</v>
      </c>
      <c r="B56" s="2" t="s">
        <v>210</v>
      </c>
      <c r="C56" s="2">
        <v>24</v>
      </c>
      <c r="D56" s="2" t="s">
        <v>10</v>
      </c>
      <c r="E56" s="2" t="s">
        <v>211</v>
      </c>
      <c r="F56" s="2" t="s">
        <v>99</v>
      </c>
      <c r="G56" s="2" t="s">
        <v>13</v>
      </c>
      <c r="H56" s="2" t="s">
        <v>19</v>
      </c>
    </row>
    <row r="57" spans="1:8" x14ac:dyDescent="0.3">
      <c r="A57" s="2" t="s">
        <v>212</v>
      </c>
      <c r="B57" s="2" t="s">
        <v>213</v>
      </c>
      <c r="C57" s="2">
        <v>56</v>
      </c>
      <c r="D57" s="2" t="s">
        <v>16</v>
      </c>
      <c r="E57" s="2" t="s">
        <v>214</v>
      </c>
      <c r="F57" s="2" t="s">
        <v>205</v>
      </c>
      <c r="G57" s="2" t="s">
        <v>13</v>
      </c>
      <c r="H57" s="2" t="s">
        <v>28</v>
      </c>
    </row>
    <row r="58" spans="1:8" x14ac:dyDescent="0.3">
      <c r="A58" s="2" t="s">
        <v>215</v>
      </c>
      <c r="B58" s="2" t="s">
        <v>216</v>
      </c>
      <c r="C58" s="2">
        <v>49</v>
      </c>
      <c r="D58" s="2" t="s">
        <v>16</v>
      </c>
      <c r="E58" s="2" t="s">
        <v>217</v>
      </c>
      <c r="F58" s="2" t="s">
        <v>54</v>
      </c>
      <c r="G58" s="2" t="s">
        <v>13</v>
      </c>
      <c r="H58" s="2" t="s">
        <v>50</v>
      </c>
    </row>
    <row r="59" spans="1:8" x14ac:dyDescent="0.3">
      <c r="A59" s="2" t="s">
        <v>218</v>
      </c>
      <c r="B59" s="2" t="s">
        <v>219</v>
      </c>
      <c r="C59" s="2">
        <v>43</v>
      </c>
      <c r="D59" s="2" t="s">
        <v>16</v>
      </c>
      <c r="E59" s="2" t="s">
        <v>220</v>
      </c>
      <c r="F59" s="2" t="s">
        <v>221</v>
      </c>
      <c r="G59" s="2" t="s">
        <v>13</v>
      </c>
      <c r="H59" s="2" t="s">
        <v>19</v>
      </c>
    </row>
    <row r="60" spans="1:8" x14ac:dyDescent="0.3">
      <c r="A60" s="2" t="s">
        <v>222</v>
      </c>
      <c r="B60" s="2" t="s">
        <v>223</v>
      </c>
      <c r="C60" s="2">
        <v>51</v>
      </c>
      <c r="D60" s="2" t="s">
        <v>10</v>
      </c>
      <c r="E60" s="2" t="s">
        <v>224</v>
      </c>
      <c r="F60" s="2" t="s">
        <v>144</v>
      </c>
      <c r="G60" s="2" t="s">
        <v>13</v>
      </c>
      <c r="H60" s="2" t="s">
        <v>19</v>
      </c>
    </row>
    <row r="61" spans="1:8" x14ac:dyDescent="0.3">
      <c r="A61" s="2" t="s">
        <v>225</v>
      </c>
      <c r="B61" s="2" t="s">
        <v>226</v>
      </c>
      <c r="C61" s="2">
        <v>53</v>
      </c>
      <c r="D61" s="2" t="s">
        <v>10</v>
      </c>
      <c r="E61" s="2" t="s">
        <v>227</v>
      </c>
      <c r="F61" s="2" t="s">
        <v>69</v>
      </c>
      <c r="G61" s="2" t="s">
        <v>13</v>
      </c>
      <c r="H61" s="2" t="s">
        <v>19</v>
      </c>
    </row>
    <row r="62" spans="1:8" x14ac:dyDescent="0.3">
      <c r="A62" s="2" t="s">
        <v>228</v>
      </c>
      <c r="B62" s="2" t="s">
        <v>229</v>
      </c>
      <c r="C62" s="2">
        <v>22</v>
      </c>
      <c r="D62" s="2" t="s">
        <v>16</v>
      </c>
      <c r="E62" s="2" t="s">
        <v>230</v>
      </c>
      <c r="F62" s="2" t="s">
        <v>167</v>
      </c>
      <c r="G62" s="2" t="s">
        <v>13</v>
      </c>
      <c r="H62" s="2" t="s">
        <v>33</v>
      </c>
    </row>
    <row r="63" spans="1:8" x14ac:dyDescent="0.3">
      <c r="A63" s="2" t="s">
        <v>231</v>
      </c>
      <c r="B63" s="2" t="s">
        <v>232</v>
      </c>
      <c r="C63" s="2">
        <v>23</v>
      </c>
      <c r="D63" s="2" t="s">
        <v>10</v>
      </c>
      <c r="E63" s="2" t="s">
        <v>233</v>
      </c>
      <c r="F63" s="2" t="s">
        <v>117</v>
      </c>
      <c r="G63" s="2" t="s">
        <v>13</v>
      </c>
      <c r="H63" s="2" t="s">
        <v>33</v>
      </c>
    </row>
    <row r="64" spans="1:8" x14ac:dyDescent="0.3">
      <c r="A64" s="2" t="s">
        <v>234</v>
      </c>
      <c r="B64" s="2" t="s">
        <v>235</v>
      </c>
      <c r="C64" s="2">
        <v>50</v>
      </c>
      <c r="D64" s="2" t="s">
        <v>10</v>
      </c>
      <c r="E64" s="2" t="s">
        <v>236</v>
      </c>
      <c r="F64" s="2" t="s">
        <v>237</v>
      </c>
      <c r="G64" s="2" t="s">
        <v>13</v>
      </c>
      <c r="H64" s="2" t="s">
        <v>28</v>
      </c>
    </row>
    <row r="65" spans="1:8" x14ac:dyDescent="0.3">
      <c r="A65" s="2" t="s">
        <v>238</v>
      </c>
      <c r="B65" s="2" t="s">
        <v>239</v>
      </c>
      <c r="C65" s="2">
        <v>51</v>
      </c>
      <c r="D65" s="2" t="s">
        <v>10</v>
      </c>
      <c r="E65" s="2" t="s">
        <v>240</v>
      </c>
      <c r="F65" s="2" t="s">
        <v>241</v>
      </c>
      <c r="G65" s="2" t="s">
        <v>13</v>
      </c>
      <c r="H65" s="2" t="s">
        <v>19</v>
      </c>
    </row>
    <row r="66" spans="1:8" x14ac:dyDescent="0.3">
      <c r="A66" s="2" t="s">
        <v>242</v>
      </c>
      <c r="B66" s="2" t="s">
        <v>243</v>
      </c>
      <c r="C66" s="2">
        <v>33</v>
      </c>
      <c r="D66" s="2" t="s">
        <v>10</v>
      </c>
      <c r="E66" s="2" t="s">
        <v>244</v>
      </c>
      <c r="F66" s="2" t="s">
        <v>137</v>
      </c>
      <c r="G66" s="2" t="s">
        <v>13</v>
      </c>
      <c r="H66" s="2" t="s">
        <v>50</v>
      </c>
    </row>
    <row r="67" spans="1:8" x14ac:dyDescent="0.3">
      <c r="A67" s="2" t="s">
        <v>245</v>
      </c>
      <c r="B67" s="2" t="s">
        <v>246</v>
      </c>
      <c r="C67" s="2">
        <v>21</v>
      </c>
      <c r="D67" s="2" t="s">
        <v>16</v>
      </c>
      <c r="E67" s="2" t="s">
        <v>247</v>
      </c>
      <c r="F67" s="2" t="s">
        <v>188</v>
      </c>
      <c r="G67" s="2" t="s">
        <v>13</v>
      </c>
      <c r="H67" s="2" t="s">
        <v>33</v>
      </c>
    </row>
    <row r="68" spans="1:8" x14ac:dyDescent="0.3">
      <c r="A68" s="2" t="s">
        <v>248</v>
      </c>
      <c r="B68" s="2" t="s">
        <v>249</v>
      </c>
      <c r="C68" s="2">
        <v>27</v>
      </c>
      <c r="D68" s="2" t="s">
        <v>16</v>
      </c>
      <c r="E68" s="2" t="s">
        <v>250</v>
      </c>
      <c r="F68" s="2" t="s">
        <v>49</v>
      </c>
      <c r="G68" s="2" t="s">
        <v>13</v>
      </c>
      <c r="H68" s="2" t="s">
        <v>33</v>
      </c>
    </row>
    <row r="69" spans="1:8" x14ac:dyDescent="0.3">
      <c r="A69" s="2" t="s">
        <v>251</v>
      </c>
      <c r="B69" s="2" t="s">
        <v>252</v>
      </c>
      <c r="C69" s="2">
        <v>58</v>
      </c>
      <c r="D69" s="2" t="s">
        <v>10</v>
      </c>
      <c r="E69" s="2" t="s">
        <v>253</v>
      </c>
      <c r="F69" s="2" t="s">
        <v>254</v>
      </c>
      <c r="G69" s="2" t="s">
        <v>13</v>
      </c>
      <c r="H69" s="2" t="s">
        <v>33</v>
      </c>
    </row>
    <row r="70" spans="1:8" x14ac:dyDescent="0.3">
      <c r="A70" s="2" t="s">
        <v>255</v>
      </c>
      <c r="B70" s="2" t="s">
        <v>256</v>
      </c>
      <c r="C70" s="2">
        <v>24</v>
      </c>
      <c r="D70" s="2" t="s">
        <v>16</v>
      </c>
      <c r="E70" s="2" t="s">
        <v>257</v>
      </c>
      <c r="F70" s="2" t="s">
        <v>258</v>
      </c>
      <c r="G70" s="2" t="s">
        <v>13</v>
      </c>
      <c r="H70" s="2" t="s">
        <v>33</v>
      </c>
    </row>
    <row r="71" spans="1:8" x14ac:dyDescent="0.3">
      <c r="A71" s="2" t="s">
        <v>259</v>
      </c>
      <c r="B71" s="2" t="s">
        <v>260</v>
      </c>
      <c r="C71" s="2">
        <v>24</v>
      </c>
      <c r="D71" s="2" t="s">
        <v>16</v>
      </c>
      <c r="E71" s="2" t="s">
        <v>261</v>
      </c>
      <c r="F71" s="2" t="s">
        <v>91</v>
      </c>
      <c r="G71" s="2" t="s">
        <v>13</v>
      </c>
      <c r="H71" s="2" t="s">
        <v>19</v>
      </c>
    </row>
    <row r="72" spans="1:8" x14ac:dyDescent="0.3">
      <c r="A72" s="2" t="s">
        <v>262</v>
      </c>
      <c r="B72" s="2" t="s">
        <v>263</v>
      </c>
      <c r="C72" s="2">
        <v>29</v>
      </c>
      <c r="D72" s="2" t="s">
        <v>16</v>
      </c>
      <c r="E72" s="2" t="s">
        <v>264</v>
      </c>
      <c r="F72" s="2" t="s">
        <v>237</v>
      </c>
      <c r="G72" s="2" t="s">
        <v>13</v>
      </c>
      <c r="H72" s="2" t="s">
        <v>50</v>
      </c>
    </row>
    <row r="73" spans="1:8" x14ac:dyDescent="0.3">
      <c r="A73" s="2" t="s">
        <v>265</v>
      </c>
      <c r="B73" s="2" t="s">
        <v>266</v>
      </c>
      <c r="C73" s="2">
        <v>61</v>
      </c>
      <c r="D73" s="2" t="s">
        <v>16</v>
      </c>
      <c r="E73" s="2" t="s">
        <v>267</v>
      </c>
      <c r="F73" s="2" t="s">
        <v>237</v>
      </c>
      <c r="G73" s="2" t="s">
        <v>13</v>
      </c>
      <c r="H73" s="2" t="s">
        <v>50</v>
      </c>
    </row>
    <row r="74" spans="1:8" x14ac:dyDescent="0.3">
      <c r="A74" s="2" t="s">
        <v>268</v>
      </c>
      <c r="B74" s="2" t="s">
        <v>269</v>
      </c>
      <c r="C74" s="2">
        <v>39</v>
      </c>
      <c r="D74" s="2" t="s">
        <v>16</v>
      </c>
      <c r="E74" s="2" t="s">
        <v>270</v>
      </c>
      <c r="F74" s="2" t="s">
        <v>271</v>
      </c>
      <c r="G74" s="2" t="s">
        <v>13</v>
      </c>
      <c r="H74" s="2" t="s">
        <v>50</v>
      </c>
    </row>
    <row r="75" spans="1:8" x14ac:dyDescent="0.3">
      <c r="A75" s="2" t="s">
        <v>272</v>
      </c>
      <c r="B75" s="2" t="s">
        <v>273</v>
      </c>
      <c r="C75" s="2">
        <v>56</v>
      </c>
      <c r="D75" s="2" t="s">
        <v>16</v>
      </c>
      <c r="E75" s="2" t="s">
        <v>274</v>
      </c>
      <c r="F75" s="2" t="s">
        <v>45</v>
      </c>
      <c r="G75" s="2" t="s">
        <v>13</v>
      </c>
      <c r="H75" s="2" t="s">
        <v>33</v>
      </c>
    </row>
    <row r="76" spans="1:8" x14ac:dyDescent="0.3">
      <c r="A76" s="2" t="s">
        <v>275</v>
      </c>
      <c r="B76" s="2" t="s">
        <v>276</v>
      </c>
      <c r="C76" s="2">
        <v>58</v>
      </c>
      <c r="D76" s="2" t="s">
        <v>10</v>
      </c>
      <c r="E76" s="2" t="s">
        <v>277</v>
      </c>
      <c r="F76" s="2" t="s">
        <v>278</v>
      </c>
      <c r="G76" s="2" t="s">
        <v>13</v>
      </c>
      <c r="H76" s="2" t="s">
        <v>28</v>
      </c>
    </row>
    <row r="77" spans="1:8" x14ac:dyDescent="0.3">
      <c r="A77" s="2" t="s">
        <v>279</v>
      </c>
      <c r="B77" s="2" t="s">
        <v>280</v>
      </c>
      <c r="C77" s="2">
        <v>61</v>
      </c>
      <c r="D77" s="2" t="s">
        <v>16</v>
      </c>
      <c r="E77" s="2" t="s">
        <v>281</v>
      </c>
      <c r="F77" s="2" t="s">
        <v>32</v>
      </c>
      <c r="G77" s="2" t="s">
        <v>13</v>
      </c>
      <c r="H77" s="2" t="s">
        <v>50</v>
      </c>
    </row>
    <row r="78" spans="1:8" x14ac:dyDescent="0.3">
      <c r="A78" s="2" t="s">
        <v>282</v>
      </c>
      <c r="B78" s="2" t="s">
        <v>283</v>
      </c>
      <c r="C78" s="2">
        <v>37</v>
      </c>
      <c r="D78" s="2" t="s">
        <v>10</v>
      </c>
      <c r="E78" s="2" t="s">
        <v>284</v>
      </c>
      <c r="F78" s="2" t="s">
        <v>99</v>
      </c>
      <c r="G78" s="2" t="s">
        <v>13</v>
      </c>
      <c r="H78" s="2" t="s">
        <v>50</v>
      </c>
    </row>
    <row r="79" spans="1:8" x14ac:dyDescent="0.3">
      <c r="A79" s="2" t="s">
        <v>285</v>
      </c>
      <c r="B79" s="2" t="s">
        <v>286</v>
      </c>
      <c r="C79" s="2">
        <v>29</v>
      </c>
      <c r="D79" s="2" t="s">
        <v>10</v>
      </c>
      <c r="E79" s="2" t="s">
        <v>287</v>
      </c>
      <c r="F79" s="2" t="s">
        <v>175</v>
      </c>
      <c r="G79" s="2" t="s">
        <v>13</v>
      </c>
      <c r="H79" s="2" t="s">
        <v>50</v>
      </c>
    </row>
    <row r="80" spans="1:8" x14ac:dyDescent="0.3">
      <c r="A80" s="2" t="s">
        <v>288</v>
      </c>
      <c r="B80" s="2" t="s">
        <v>289</v>
      </c>
      <c r="C80" s="2">
        <v>21</v>
      </c>
      <c r="D80" s="2" t="s">
        <v>10</v>
      </c>
      <c r="E80" s="2" t="s">
        <v>290</v>
      </c>
      <c r="F80" s="2" t="s">
        <v>291</v>
      </c>
      <c r="G80" s="2" t="s">
        <v>13</v>
      </c>
      <c r="H80" s="2" t="s">
        <v>50</v>
      </c>
    </row>
    <row r="81" spans="1:8" x14ac:dyDescent="0.3">
      <c r="A81" s="2" t="s">
        <v>292</v>
      </c>
      <c r="B81" s="2" t="s">
        <v>293</v>
      </c>
      <c r="C81" s="2">
        <v>22</v>
      </c>
      <c r="D81" s="2" t="s">
        <v>16</v>
      </c>
      <c r="E81" s="2" t="s">
        <v>294</v>
      </c>
      <c r="F81" s="2" t="s">
        <v>295</v>
      </c>
      <c r="G81" s="2" t="s">
        <v>13</v>
      </c>
      <c r="H81" s="2" t="s">
        <v>19</v>
      </c>
    </row>
    <row r="82" spans="1:8" x14ac:dyDescent="0.3">
      <c r="A82" s="2" t="s">
        <v>296</v>
      </c>
      <c r="B82" s="2" t="s">
        <v>297</v>
      </c>
      <c r="C82" s="2">
        <v>61</v>
      </c>
      <c r="D82" s="2" t="s">
        <v>16</v>
      </c>
      <c r="E82" s="2" t="s">
        <v>298</v>
      </c>
      <c r="F82" s="2" t="s">
        <v>237</v>
      </c>
      <c r="G82" s="2" t="s">
        <v>13</v>
      </c>
      <c r="H82" s="2" t="s">
        <v>28</v>
      </c>
    </row>
    <row r="83" spans="1:8" x14ac:dyDescent="0.3">
      <c r="A83" s="2" t="s">
        <v>299</v>
      </c>
      <c r="B83" s="2" t="s">
        <v>300</v>
      </c>
      <c r="C83" s="2">
        <v>34</v>
      </c>
      <c r="D83" s="2" t="s">
        <v>16</v>
      </c>
      <c r="E83" s="2" t="s">
        <v>301</v>
      </c>
      <c r="F83" s="2" t="s">
        <v>137</v>
      </c>
      <c r="G83" s="2" t="s">
        <v>13</v>
      </c>
      <c r="H83" s="2" t="s">
        <v>19</v>
      </c>
    </row>
    <row r="84" spans="1:8" x14ac:dyDescent="0.3">
      <c r="A84" s="2" t="s">
        <v>302</v>
      </c>
      <c r="B84" s="2" t="s">
        <v>303</v>
      </c>
      <c r="C84" s="2">
        <v>53</v>
      </c>
      <c r="D84" s="2" t="s">
        <v>10</v>
      </c>
      <c r="E84" s="2" t="s">
        <v>304</v>
      </c>
      <c r="F84" s="2" t="s">
        <v>254</v>
      </c>
      <c r="G84" s="2" t="s">
        <v>13</v>
      </c>
      <c r="H84" s="2" t="s">
        <v>28</v>
      </c>
    </row>
    <row r="85" spans="1:8" x14ac:dyDescent="0.3">
      <c r="A85" s="2" t="s">
        <v>305</v>
      </c>
      <c r="B85" s="2" t="s">
        <v>306</v>
      </c>
      <c r="C85" s="2">
        <v>48</v>
      </c>
      <c r="D85" s="2" t="s">
        <v>16</v>
      </c>
      <c r="E85" s="2" t="s">
        <v>307</v>
      </c>
      <c r="F85" s="2" t="s">
        <v>84</v>
      </c>
      <c r="G85" s="2" t="s">
        <v>13</v>
      </c>
      <c r="H85" s="2" t="s">
        <v>28</v>
      </c>
    </row>
    <row r="86" spans="1:8" x14ac:dyDescent="0.3">
      <c r="A86" s="2" t="s">
        <v>308</v>
      </c>
      <c r="B86" s="2" t="s">
        <v>309</v>
      </c>
      <c r="C86" s="2">
        <v>26</v>
      </c>
      <c r="D86" s="2" t="s">
        <v>16</v>
      </c>
      <c r="E86" s="2" t="s">
        <v>310</v>
      </c>
      <c r="F86" s="2" t="s">
        <v>258</v>
      </c>
      <c r="G86" s="2" t="s">
        <v>13</v>
      </c>
      <c r="H86" s="2" t="s">
        <v>19</v>
      </c>
    </row>
    <row r="87" spans="1:8" x14ac:dyDescent="0.3">
      <c r="A87" s="2" t="s">
        <v>311</v>
      </c>
      <c r="B87" s="2" t="s">
        <v>312</v>
      </c>
      <c r="C87" s="2">
        <v>36</v>
      </c>
      <c r="D87" s="2" t="s">
        <v>10</v>
      </c>
      <c r="E87" s="2" t="s">
        <v>313</v>
      </c>
      <c r="F87" s="2" t="s">
        <v>54</v>
      </c>
      <c r="G87" s="2" t="s">
        <v>13</v>
      </c>
      <c r="H87" s="2" t="s">
        <v>33</v>
      </c>
    </row>
    <row r="88" spans="1:8" x14ac:dyDescent="0.3">
      <c r="A88" s="2" t="s">
        <v>314</v>
      </c>
      <c r="B88" s="2" t="s">
        <v>315</v>
      </c>
      <c r="C88" s="2">
        <v>19</v>
      </c>
      <c r="D88" s="2" t="s">
        <v>16</v>
      </c>
      <c r="E88" s="2" t="s">
        <v>316</v>
      </c>
      <c r="F88" s="2" t="s">
        <v>317</v>
      </c>
      <c r="G88" s="2" t="s">
        <v>13</v>
      </c>
      <c r="H88" s="2" t="s">
        <v>50</v>
      </c>
    </row>
    <row r="89" spans="1:8" x14ac:dyDescent="0.3">
      <c r="A89" s="2" t="s">
        <v>318</v>
      </c>
      <c r="B89" s="2" t="s">
        <v>319</v>
      </c>
      <c r="C89" s="2">
        <v>58</v>
      </c>
      <c r="D89" s="2" t="s">
        <v>16</v>
      </c>
      <c r="E89" s="2" t="s">
        <v>320</v>
      </c>
      <c r="F89" s="2" t="s">
        <v>321</v>
      </c>
      <c r="G89" s="2" t="s">
        <v>13</v>
      </c>
      <c r="H89" s="2" t="s">
        <v>28</v>
      </c>
    </row>
    <row r="90" spans="1:8" x14ac:dyDescent="0.3">
      <c r="A90" s="2" t="s">
        <v>322</v>
      </c>
      <c r="B90" s="2" t="s">
        <v>323</v>
      </c>
      <c r="C90" s="2">
        <v>58</v>
      </c>
      <c r="D90" s="2" t="s">
        <v>10</v>
      </c>
      <c r="E90" s="2" t="s">
        <v>324</v>
      </c>
      <c r="F90" s="2" t="s">
        <v>295</v>
      </c>
      <c r="G90" s="2" t="s">
        <v>13</v>
      </c>
      <c r="H90" s="2" t="s">
        <v>33</v>
      </c>
    </row>
    <row r="91" spans="1:8" x14ac:dyDescent="0.3">
      <c r="A91" s="2" t="s">
        <v>325</v>
      </c>
      <c r="B91" s="2" t="s">
        <v>326</v>
      </c>
      <c r="C91" s="2">
        <v>43</v>
      </c>
      <c r="D91" s="2" t="s">
        <v>10</v>
      </c>
      <c r="E91" s="2" t="s">
        <v>327</v>
      </c>
      <c r="F91" s="2" t="s">
        <v>328</v>
      </c>
      <c r="G91" s="2" t="s">
        <v>13</v>
      </c>
      <c r="H91" s="2" t="s">
        <v>19</v>
      </c>
    </row>
    <row r="92" spans="1:8" x14ac:dyDescent="0.3">
      <c r="A92" s="2" t="s">
        <v>329</v>
      </c>
      <c r="B92" s="2" t="s">
        <v>330</v>
      </c>
      <c r="C92" s="2">
        <v>58</v>
      </c>
      <c r="D92" s="2" t="s">
        <v>16</v>
      </c>
      <c r="E92" s="2" t="s">
        <v>331</v>
      </c>
      <c r="F92" s="2" t="s">
        <v>332</v>
      </c>
      <c r="G92" s="2" t="s">
        <v>13</v>
      </c>
      <c r="H92" s="2" t="s">
        <v>19</v>
      </c>
    </row>
    <row r="93" spans="1:8" x14ac:dyDescent="0.3">
      <c r="A93" s="2" t="s">
        <v>333</v>
      </c>
      <c r="B93" s="2" t="s">
        <v>334</v>
      </c>
      <c r="C93" s="2">
        <v>29</v>
      </c>
      <c r="D93" s="2" t="s">
        <v>16</v>
      </c>
      <c r="E93" s="2" t="s">
        <v>335</v>
      </c>
      <c r="F93" s="2" t="s">
        <v>137</v>
      </c>
      <c r="G93" s="2" t="s">
        <v>13</v>
      </c>
      <c r="H93" s="2" t="s">
        <v>33</v>
      </c>
    </row>
    <row r="94" spans="1:8" x14ac:dyDescent="0.3">
      <c r="A94" s="2" t="s">
        <v>336</v>
      </c>
      <c r="B94" s="2" t="s">
        <v>337</v>
      </c>
      <c r="C94" s="2">
        <v>44</v>
      </c>
      <c r="D94" s="2" t="s">
        <v>16</v>
      </c>
      <c r="E94" s="2" t="s">
        <v>338</v>
      </c>
      <c r="F94" s="2" t="s">
        <v>241</v>
      </c>
      <c r="G94" s="2" t="s">
        <v>13</v>
      </c>
      <c r="H94" s="2" t="s">
        <v>19</v>
      </c>
    </row>
    <row r="95" spans="1:8" x14ac:dyDescent="0.3">
      <c r="A95" s="2" t="s">
        <v>339</v>
      </c>
      <c r="B95" s="2" t="s">
        <v>340</v>
      </c>
      <c r="C95" s="2">
        <v>28</v>
      </c>
      <c r="D95" s="2" t="s">
        <v>16</v>
      </c>
      <c r="E95" s="2" t="s">
        <v>341</v>
      </c>
      <c r="F95" s="2" t="s">
        <v>321</v>
      </c>
      <c r="G95" s="2" t="s">
        <v>13</v>
      </c>
      <c r="H95" s="2" t="s">
        <v>50</v>
      </c>
    </row>
    <row r="96" spans="1:8" x14ac:dyDescent="0.3">
      <c r="A96" s="2" t="s">
        <v>342</v>
      </c>
      <c r="B96" s="2" t="s">
        <v>343</v>
      </c>
      <c r="C96" s="2">
        <v>43</v>
      </c>
      <c r="D96" s="2" t="s">
        <v>16</v>
      </c>
      <c r="E96" s="2" t="s">
        <v>344</v>
      </c>
      <c r="F96" s="2" t="s">
        <v>188</v>
      </c>
      <c r="G96" s="2" t="s">
        <v>13</v>
      </c>
      <c r="H96" s="2" t="s">
        <v>50</v>
      </c>
    </row>
    <row r="97" spans="1:8" x14ac:dyDescent="0.3">
      <c r="A97" s="2" t="s">
        <v>345</v>
      </c>
      <c r="B97" s="2" t="s">
        <v>346</v>
      </c>
      <c r="C97" s="2">
        <v>62</v>
      </c>
      <c r="D97" s="2" t="s">
        <v>16</v>
      </c>
      <c r="E97" s="2" t="s">
        <v>347</v>
      </c>
      <c r="F97" s="2" t="s">
        <v>61</v>
      </c>
      <c r="G97" s="2" t="s">
        <v>13</v>
      </c>
      <c r="H97" s="2" t="s">
        <v>19</v>
      </c>
    </row>
    <row r="98" spans="1:8" x14ac:dyDescent="0.3">
      <c r="A98" s="2" t="s">
        <v>348</v>
      </c>
      <c r="B98" s="2" t="s">
        <v>349</v>
      </c>
      <c r="C98" s="2">
        <v>30</v>
      </c>
      <c r="D98" s="2" t="s">
        <v>16</v>
      </c>
      <c r="E98" s="2" t="s">
        <v>350</v>
      </c>
      <c r="F98" s="2" t="s">
        <v>332</v>
      </c>
      <c r="G98" s="2" t="s">
        <v>13</v>
      </c>
      <c r="H98" s="2" t="s">
        <v>19</v>
      </c>
    </row>
    <row r="99" spans="1:8" x14ac:dyDescent="0.3">
      <c r="A99" s="2" t="s">
        <v>351</v>
      </c>
      <c r="B99" s="2" t="s">
        <v>352</v>
      </c>
      <c r="C99" s="2">
        <v>36</v>
      </c>
      <c r="D99" s="2" t="s">
        <v>10</v>
      </c>
      <c r="E99" s="2" t="s">
        <v>353</v>
      </c>
      <c r="F99" s="2" t="s">
        <v>41</v>
      </c>
      <c r="G99" s="2" t="s">
        <v>13</v>
      </c>
      <c r="H99" s="2" t="s">
        <v>33</v>
      </c>
    </row>
    <row r="100" spans="1:8" x14ac:dyDescent="0.3">
      <c r="A100" s="2" t="s">
        <v>354</v>
      </c>
      <c r="B100" s="2" t="s">
        <v>355</v>
      </c>
      <c r="C100" s="2">
        <v>24</v>
      </c>
      <c r="D100" s="2" t="s">
        <v>10</v>
      </c>
      <c r="E100" s="2" t="s">
        <v>356</v>
      </c>
      <c r="F100" s="2" t="s">
        <v>167</v>
      </c>
      <c r="G100" s="2" t="s">
        <v>13</v>
      </c>
      <c r="H100" s="2" t="s">
        <v>50</v>
      </c>
    </row>
    <row r="101" spans="1:8" x14ac:dyDescent="0.3">
      <c r="A101" s="2" t="s">
        <v>357</v>
      </c>
      <c r="B101" s="2" t="s">
        <v>358</v>
      </c>
      <c r="C101" s="2">
        <v>35</v>
      </c>
      <c r="D101" s="2" t="s">
        <v>10</v>
      </c>
      <c r="E101" s="2" t="s">
        <v>359</v>
      </c>
      <c r="F101" s="2" t="s">
        <v>241</v>
      </c>
      <c r="G101" s="2" t="s">
        <v>13</v>
      </c>
      <c r="H101" s="2" t="s">
        <v>33</v>
      </c>
    </row>
    <row r="102" spans="1:8" x14ac:dyDescent="0.3">
      <c r="A102" s="2" t="s">
        <v>360</v>
      </c>
      <c r="B102" s="2" t="s">
        <v>361</v>
      </c>
      <c r="C102" s="2">
        <v>53</v>
      </c>
      <c r="D102" s="2" t="s">
        <v>16</v>
      </c>
      <c r="E102" s="2" t="s">
        <v>362</v>
      </c>
      <c r="F102" s="2" t="s">
        <v>363</v>
      </c>
      <c r="G102" s="2" t="s">
        <v>13</v>
      </c>
      <c r="H102" s="2" t="s">
        <v>19</v>
      </c>
    </row>
    <row r="103" spans="1:8" x14ac:dyDescent="0.3">
      <c r="A103" s="2" t="s">
        <v>364</v>
      </c>
      <c r="B103" s="2" t="s">
        <v>365</v>
      </c>
      <c r="C103" s="2">
        <v>29</v>
      </c>
      <c r="D103" s="2" t="s">
        <v>10</v>
      </c>
      <c r="E103" s="2" t="s">
        <v>366</v>
      </c>
      <c r="F103" s="2" t="s">
        <v>121</v>
      </c>
      <c r="G103" s="2" t="s">
        <v>13</v>
      </c>
      <c r="H103" s="2" t="s">
        <v>50</v>
      </c>
    </row>
    <row r="104" spans="1:8" x14ac:dyDescent="0.3">
      <c r="A104" s="2" t="s">
        <v>367</v>
      </c>
      <c r="B104" s="2" t="s">
        <v>368</v>
      </c>
      <c r="C104" s="2">
        <v>34</v>
      </c>
      <c r="D104" s="2" t="s">
        <v>16</v>
      </c>
      <c r="E104" s="2" t="s">
        <v>369</v>
      </c>
      <c r="F104" s="2" t="s">
        <v>54</v>
      </c>
      <c r="G104" s="2" t="s">
        <v>13</v>
      </c>
      <c r="H104" s="2" t="s">
        <v>28</v>
      </c>
    </row>
    <row r="105" spans="1:8" x14ac:dyDescent="0.3">
      <c r="A105" s="2" t="s">
        <v>370</v>
      </c>
      <c r="B105" s="2" t="s">
        <v>371</v>
      </c>
      <c r="C105" s="2">
        <v>21</v>
      </c>
      <c r="D105" s="2" t="s">
        <v>10</v>
      </c>
      <c r="E105" s="2" t="s">
        <v>372</v>
      </c>
      <c r="F105" s="2" t="s">
        <v>171</v>
      </c>
      <c r="G105" s="2" t="s">
        <v>13</v>
      </c>
      <c r="H105" s="2" t="s">
        <v>28</v>
      </c>
    </row>
    <row r="106" spans="1:8" x14ac:dyDescent="0.3">
      <c r="A106" s="2" t="s">
        <v>373</v>
      </c>
      <c r="B106" s="2" t="s">
        <v>374</v>
      </c>
      <c r="C106" s="2">
        <v>64</v>
      </c>
      <c r="D106" s="2" t="s">
        <v>10</v>
      </c>
      <c r="E106" s="2" t="s">
        <v>375</v>
      </c>
      <c r="F106" s="2" t="s">
        <v>84</v>
      </c>
      <c r="G106" s="2" t="s">
        <v>13</v>
      </c>
      <c r="H106" s="2" t="s">
        <v>33</v>
      </c>
    </row>
    <row r="107" spans="1:8" x14ac:dyDescent="0.3">
      <c r="A107" s="2" t="s">
        <v>376</v>
      </c>
      <c r="B107" s="2" t="s">
        <v>377</v>
      </c>
      <c r="C107" s="2">
        <v>50</v>
      </c>
      <c r="D107" s="2" t="s">
        <v>16</v>
      </c>
      <c r="E107" s="2" t="s">
        <v>378</v>
      </c>
      <c r="F107" s="2" t="s">
        <v>254</v>
      </c>
      <c r="G107" s="2" t="s">
        <v>13</v>
      </c>
      <c r="H107" s="2" t="s">
        <v>50</v>
      </c>
    </row>
    <row r="108" spans="1:8" x14ac:dyDescent="0.3">
      <c r="A108" s="2" t="s">
        <v>379</v>
      </c>
      <c r="B108" s="2" t="s">
        <v>380</v>
      </c>
      <c r="C108" s="2">
        <v>53</v>
      </c>
      <c r="D108" s="2" t="s">
        <v>16</v>
      </c>
      <c r="E108" s="2" t="s">
        <v>381</v>
      </c>
      <c r="F108" s="2" t="s">
        <v>221</v>
      </c>
      <c r="G108" s="2" t="s">
        <v>13</v>
      </c>
      <c r="H108" s="2" t="s">
        <v>28</v>
      </c>
    </row>
    <row r="109" spans="1:8" x14ac:dyDescent="0.3">
      <c r="A109" s="2" t="s">
        <v>382</v>
      </c>
      <c r="B109" s="2" t="s">
        <v>383</v>
      </c>
      <c r="C109" s="2">
        <v>62</v>
      </c>
      <c r="D109" s="2" t="s">
        <v>16</v>
      </c>
      <c r="E109" s="2" t="s">
        <v>384</v>
      </c>
      <c r="F109" s="2" t="s">
        <v>18</v>
      </c>
      <c r="G109" s="2" t="s">
        <v>13</v>
      </c>
      <c r="H109" s="2" t="s">
        <v>19</v>
      </c>
    </row>
    <row r="110" spans="1:8" x14ac:dyDescent="0.3">
      <c r="A110" s="2" t="s">
        <v>385</v>
      </c>
      <c r="B110" s="2" t="s">
        <v>386</v>
      </c>
      <c r="C110" s="2">
        <v>38</v>
      </c>
      <c r="D110" s="2" t="s">
        <v>10</v>
      </c>
      <c r="E110" s="2" t="s">
        <v>387</v>
      </c>
      <c r="F110" s="2" t="s">
        <v>49</v>
      </c>
      <c r="G110" s="2" t="s">
        <v>13</v>
      </c>
      <c r="H110" s="2" t="s">
        <v>28</v>
      </c>
    </row>
    <row r="111" spans="1:8" x14ac:dyDescent="0.3">
      <c r="A111" s="2" t="s">
        <v>388</v>
      </c>
      <c r="B111" s="2" t="s">
        <v>389</v>
      </c>
      <c r="C111" s="2">
        <v>27</v>
      </c>
      <c r="D111" s="2" t="s">
        <v>10</v>
      </c>
      <c r="E111" s="2" t="s">
        <v>390</v>
      </c>
      <c r="F111" s="2" t="s">
        <v>45</v>
      </c>
      <c r="G111" s="2" t="s">
        <v>13</v>
      </c>
      <c r="H111" s="2" t="s">
        <v>33</v>
      </c>
    </row>
    <row r="112" spans="1:8" x14ac:dyDescent="0.3">
      <c r="A112" s="2" t="s">
        <v>391</v>
      </c>
      <c r="B112" s="2" t="s">
        <v>392</v>
      </c>
      <c r="C112" s="2">
        <v>40</v>
      </c>
      <c r="D112" s="2" t="s">
        <v>16</v>
      </c>
      <c r="E112" s="2" t="s">
        <v>393</v>
      </c>
      <c r="F112" s="2" t="s">
        <v>144</v>
      </c>
      <c r="G112" s="2" t="s">
        <v>13</v>
      </c>
      <c r="H112" s="2" t="s">
        <v>50</v>
      </c>
    </row>
    <row r="113" spans="1:8" x14ac:dyDescent="0.3">
      <c r="A113" s="2" t="s">
        <v>394</v>
      </c>
      <c r="B113" s="2" t="s">
        <v>395</v>
      </c>
      <c r="C113" s="2">
        <v>18</v>
      </c>
      <c r="D113" s="2" t="s">
        <v>16</v>
      </c>
      <c r="E113" s="2" t="s">
        <v>396</v>
      </c>
      <c r="F113" s="2" t="s">
        <v>137</v>
      </c>
      <c r="G113" s="2" t="s">
        <v>13</v>
      </c>
      <c r="H113" s="2" t="s">
        <v>19</v>
      </c>
    </row>
    <row r="114" spans="1:8" x14ac:dyDescent="0.3">
      <c r="A114" s="2" t="s">
        <v>397</v>
      </c>
      <c r="B114" s="2" t="s">
        <v>398</v>
      </c>
      <c r="C114" s="2">
        <v>27</v>
      </c>
      <c r="D114" s="2" t="s">
        <v>16</v>
      </c>
      <c r="E114" s="2" t="s">
        <v>399</v>
      </c>
      <c r="F114" s="2" t="s">
        <v>160</v>
      </c>
      <c r="G114" s="2" t="s">
        <v>13</v>
      </c>
      <c r="H114" s="2" t="s">
        <v>33</v>
      </c>
    </row>
    <row r="115" spans="1:8" x14ac:dyDescent="0.3">
      <c r="A115" s="2" t="s">
        <v>400</v>
      </c>
      <c r="B115" s="2" t="s">
        <v>401</v>
      </c>
      <c r="C115" s="2">
        <v>51</v>
      </c>
      <c r="D115" s="2" t="s">
        <v>10</v>
      </c>
      <c r="E115" s="2" t="s">
        <v>402</v>
      </c>
      <c r="F115" s="2" t="s">
        <v>237</v>
      </c>
      <c r="G115" s="2" t="s">
        <v>13</v>
      </c>
      <c r="H115" s="2" t="s">
        <v>50</v>
      </c>
    </row>
    <row r="116" spans="1:8" x14ac:dyDescent="0.3">
      <c r="A116" s="2" t="s">
        <v>403</v>
      </c>
      <c r="B116" s="2" t="s">
        <v>404</v>
      </c>
      <c r="C116" s="2">
        <v>30</v>
      </c>
      <c r="D116" s="2" t="s">
        <v>10</v>
      </c>
      <c r="E116" s="2" t="s">
        <v>405</v>
      </c>
      <c r="F116" s="2" t="s">
        <v>188</v>
      </c>
      <c r="G116" s="2" t="s">
        <v>13</v>
      </c>
      <c r="H116" s="2" t="s">
        <v>28</v>
      </c>
    </row>
    <row r="117" spans="1:8" x14ac:dyDescent="0.3">
      <c r="A117" s="2" t="s">
        <v>406</v>
      </c>
      <c r="B117" s="2" t="s">
        <v>407</v>
      </c>
      <c r="C117" s="2">
        <v>53</v>
      </c>
      <c r="D117" s="2" t="s">
        <v>16</v>
      </c>
      <c r="E117" s="2" t="s">
        <v>408</v>
      </c>
      <c r="F117" s="2" t="s">
        <v>18</v>
      </c>
      <c r="G117" s="2" t="s">
        <v>13</v>
      </c>
      <c r="H117" s="2" t="s">
        <v>19</v>
      </c>
    </row>
    <row r="118" spans="1:8" x14ac:dyDescent="0.3">
      <c r="A118" s="2" t="s">
        <v>409</v>
      </c>
      <c r="B118" s="2" t="s">
        <v>410</v>
      </c>
      <c r="C118" s="2">
        <v>18</v>
      </c>
      <c r="D118" s="2" t="s">
        <v>16</v>
      </c>
      <c r="E118" s="2" t="s">
        <v>411</v>
      </c>
      <c r="F118" s="2" t="s">
        <v>221</v>
      </c>
      <c r="G118" s="2" t="s">
        <v>13</v>
      </c>
      <c r="H118" s="2" t="s">
        <v>19</v>
      </c>
    </row>
    <row r="119" spans="1:8" x14ac:dyDescent="0.3">
      <c r="A119" s="2" t="s">
        <v>412</v>
      </c>
      <c r="B119" s="2" t="s">
        <v>413</v>
      </c>
      <c r="C119" s="2">
        <v>21</v>
      </c>
      <c r="D119" s="2" t="s">
        <v>16</v>
      </c>
      <c r="E119" s="2" t="s">
        <v>414</v>
      </c>
      <c r="F119" s="2" t="s">
        <v>77</v>
      </c>
      <c r="G119" s="2" t="s">
        <v>13</v>
      </c>
      <c r="H119" s="2" t="s">
        <v>19</v>
      </c>
    </row>
    <row r="120" spans="1:8" x14ac:dyDescent="0.3">
      <c r="A120" s="2" t="s">
        <v>415</v>
      </c>
      <c r="B120" s="2" t="s">
        <v>416</v>
      </c>
      <c r="C120" s="2">
        <v>36</v>
      </c>
      <c r="D120" s="2" t="s">
        <v>10</v>
      </c>
      <c r="E120" s="2" t="s">
        <v>417</v>
      </c>
      <c r="F120" s="2" t="s">
        <v>73</v>
      </c>
      <c r="G120" s="2" t="s">
        <v>13</v>
      </c>
      <c r="H120" s="2" t="s">
        <v>19</v>
      </c>
    </row>
    <row r="121" spans="1:8" x14ac:dyDescent="0.3">
      <c r="A121" s="2" t="s">
        <v>418</v>
      </c>
      <c r="B121" s="2" t="s">
        <v>419</v>
      </c>
      <c r="C121" s="2">
        <v>40</v>
      </c>
      <c r="D121" s="2" t="s">
        <v>10</v>
      </c>
      <c r="E121" s="2" t="s">
        <v>420</v>
      </c>
      <c r="F121" s="2" t="s">
        <v>241</v>
      </c>
      <c r="G121" s="2" t="s">
        <v>13</v>
      </c>
      <c r="H121" s="2" t="s">
        <v>28</v>
      </c>
    </row>
    <row r="122" spans="1:8" x14ac:dyDescent="0.3">
      <c r="A122" s="2" t="s">
        <v>421</v>
      </c>
      <c r="B122" s="2" t="s">
        <v>422</v>
      </c>
      <c r="C122" s="2">
        <v>44</v>
      </c>
      <c r="D122" s="2" t="s">
        <v>16</v>
      </c>
      <c r="E122" s="2" t="s">
        <v>423</v>
      </c>
      <c r="F122" s="2" t="s">
        <v>54</v>
      </c>
      <c r="G122" s="2" t="s">
        <v>13</v>
      </c>
      <c r="H122" s="2" t="s">
        <v>19</v>
      </c>
    </row>
    <row r="123" spans="1:8" x14ac:dyDescent="0.3">
      <c r="A123" s="2" t="s">
        <v>424</v>
      </c>
      <c r="B123" s="2" t="s">
        <v>425</v>
      </c>
      <c r="C123" s="2">
        <v>62</v>
      </c>
      <c r="D123" s="2" t="s">
        <v>10</v>
      </c>
      <c r="E123" s="2" t="s">
        <v>426</v>
      </c>
      <c r="F123" s="2" t="s">
        <v>103</v>
      </c>
      <c r="G123" s="2" t="s">
        <v>13</v>
      </c>
      <c r="H123" s="2" t="s">
        <v>19</v>
      </c>
    </row>
    <row r="124" spans="1:8" x14ac:dyDescent="0.3">
      <c r="A124" s="2" t="s">
        <v>427</v>
      </c>
      <c r="B124" s="2" t="s">
        <v>428</v>
      </c>
      <c r="C124" s="2">
        <v>50</v>
      </c>
      <c r="D124" s="2" t="s">
        <v>10</v>
      </c>
      <c r="E124" s="2" t="s">
        <v>429</v>
      </c>
      <c r="F124" s="2" t="s">
        <v>12</v>
      </c>
      <c r="G124" s="2" t="s">
        <v>13</v>
      </c>
      <c r="H124" s="2" t="s">
        <v>19</v>
      </c>
    </row>
    <row r="125" spans="1:8" x14ac:dyDescent="0.3">
      <c r="A125" s="2" t="s">
        <v>430</v>
      </c>
      <c r="B125" s="2" t="s">
        <v>431</v>
      </c>
      <c r="C125" s="2">
        <v>40</v>
      </c>
      <c r="D125" s="2" t="s">
        <v>10</v>
      </c>
      <c r="E125" s="2" t="s">
        <v>432</v>
      </c>
      <c r="F125" s="2" t="s">
        <v>271</v>
      </c>
      <c r="G125" s="2" t="s">
        <v>13</v>
      </c>
      <c r="H125" s="2" t="s">
        <v>33</v>
      </c>
    </row>
    <row r="126" spans="1:8" x14ac:dyDescent="0.3">
      <c r="A126" s="2" t="s">
        <v>433</v>
      </c>
      <c r="B126" s="2" t="s">
        <v>434</v>
      </c>
      <c r="C126" s="2">
        <v>26</v>
      </c>
      <c r="D126" s="2" t="s">
        <v>10</v>
      </c>
      <c r="E126" s="2" t="s">
        <v>435</v>
      </c>
      <c r="F126" s="2" t="s">
        <v>198</v>
      </c>
      <c r="G126" s="2" t="s">
        <v>13</v>
      </c>
      <c r="H126" s="2" t="s">
        <v>28</v>
      </c>
    </row>
    <row r="127" spans="1:8" x14ac:dyDescent="0.3">
      <c r="A127" s="2" t="s">
        <v>436</v>
      </c>
      <c r="B127" s="2" t="s">
        <v>437</v>
      </c>
      <c r="C127" s="2">
        <v>64</v>
      </c>
      <c r="D127" s="2" t="s">
        <v>16</v>
      </c>
      <c r="E127" s="2" t="s">
        <v>438</v>
      </c>
      <c r="F127" s="2" t="s">
        <v>439</v>
      </c>
      <c r="G127" s="2" t="s">
        <v>13</v>
      </c>
      <c r="H127" s="2" t="s">
        <v>19</v>
      </c>
    </row>
    <row r="128" spans="1:8" x14ac:dyDescent="0.3">
      <c r="A128" s="2" t="s">
        <v>440</v>
      </c>
      <c r="B128" s="2" t="s">
        <v>441</v>
      </c>
      <c r="C128" s="2">
        <v>62</v>
      </c>
      <c r="D128" s="2" t="s">
        <v>16</v>
      </c>
      <c r="E128" s="2" t="s">
        <v>442</v>
      </c>
      <c r="F128" s="2" t="s">
        <v>137</v>
      </c>
      <c r="G128" s="2" t="s">
        <v>13</v>
      </c>
      <c r="H128" s="2" t="s">
        <v>50</v>
      </c>
    </row>
    <row r="129" spans="1:8" x14ac:dyDescent="0.3">
      <c r="A129" s="2" t="s">
        <v>443</v>
      </c>
      <c r="B129" s="2" t="s">
        <v>444</v>
      </c>
      <c r="C129" s="2">
        <v>39</v>
      </c>
      <c r="D129" s="2" t="s">
        <v>10</v>
      </c>
      <c r="E129" s="2" t="s">
        <v>445</v>
      </c>
      <c r="F129" s="2" t="s">
        <v>175</v>
      </c>
      <c r="G129" s="2" t="s">
        <v>13</v>
      </c>
      <c r="H129" s="2" t="s">
        <v>19</v>
      </c>
    </row>
    <row r="130" spans="1:8" x14ac:dyDescent="0.3">
      <c r="A130" s="2" t="s">
        <v>446</v>
      </c>
      <c r="B130" s="2" t="s">
        <v>447</v>
      </c>
      <c r="C130" s="2">
        <v>45</v>
      </c>
      <c r="D130" s="2" t="s">
        <v>10</v>
      </c>
      <c r="E130" s="2" t="s">
        <v>448</v>
      </c>
      <c r="F130" s="2" t="s">
        <v>295</v>
      </c>
      <c r="G130" s="2" t="s">
        <v>13</v>
      </c>
      <c r="H130" s="2" t="s">
        <v>33</v>
      </c>
    </row>
    <row r="131" spans="1:8" x14ac:dyDescent="0.3">
      <c r="A131" s="2" t="s">
        <v>449</v>
      </c>
      <c r="B131" s="2" t="s">
        <v>450</v>
      </c>
      <c r="C131" s="2">
        <v>43</v>
      </c>
      <c r="D131" s="2" t="s">
        <v>16</v>
      </c>
      <c r="E131" s="2" t="s">
        <v>451</v>
      </c>
      <c r="F131" s="2" t="s">
        <v>41</v>
      </c>
      <c r="G131" s="2" t="s">
        <v>13</v>
      </c>
      <c r="H131" s="2" t="s">
        <v>33</v>
      </c>
    </row>
    <row r="132" spans="1:8" x14ac:dyDescent="0.3">
      <c r="A132" s="2" t="s">
        <v>452</v>
      </c>
      <c r="B132" s="2" t="s">
        <v>453</v>
      </c>
      <c r="C132" s="2">
        <v>29</v>
      </c>
      <c r="D132" s="2" t="s">
        <v>10</v>
      </c>
      <c r="E132" s="2" t="s">
        <v>454</v>
      </c>
      <c r="F132" s="2" t="s">
        <v>171</v>
      </c>
      <c r="G132" s="2" t="s">
        <v>455</v>
      </c>
      <c r="H132" s="2" t="s">
        <v>19</v>
      </c>
    </row>
    <row r="133" spans="1:8" x14ac:dyDescent="0.3">
      <c r="A133" s="2" t="s">
        <v>456</v>
      </c>
      <c r="B133" s="2" t="s">
        <v>457</v>
      </c>
      <c r="C133" s="2">
        <v>34</v>
      </c>
      <c r="D133" s="2" t="s">
        <v>16</v>
      </c>
      <c r="E133" s="2" t="s">
        <v>458</v>
      </c>
      <c r="F133" s="2" t="s">
        <v>23</v>
      </c>
      <c r="G133" s="2" t="s">
        <v>13</v>
      </c>
      <c r="H133" s="2" t="s">
        <v>28</v>
      </c>
    </row>
    <row r="134" spans="1:8" x14ac:dyDescent="0.3">
      <c r="A134" s="2" t="s">
        <v>459</v>
      </c>
      <c r="B134" s="2" t="s">
        <v>460</v>
      </c>
      <c r="C134" s="2">
        <v>57</v>
      </c>
      <c r="D134" s="2" t="s">
        <v>16</v>
      </c>
      <c r="E134" s="2" t="s">
        <v>461</v>
      </c>
      <c r="F134" s="2" t="s">
        <v>27</v>
      </c>
      <c r="G134" s="2" t="s">
        <v>13</v>
      </c>
      <c r="H134" s="2" t="s">
        <v>50</v>
      </c>
    </row>
    <row r="135" spans="1:8" x14ac:dyDescent="0.3">
      <c r="A135" s="2" t="s">
        <v>462</v>
      </c>
      <c r="B135" s="2" t="s">
        <v>463</v>
      </c>
      <c r="C135" s="2">
        <v>62</v>
      </c>
      <c r="D135" s="2" t="s">
        <v>16</v>
      </c>
      <c r="E135" s="2" t="s">
        <v>464</v>
      </c>
      <c r="F135" s="2" t="s">
        <v>254</v>
      </c>
      <c r="G135" s="2" t="s">
        <v>13</v>
      </c>
      <c r="H135" s="2" t="s">
        <v>28</v>
      </c>
    </row>
    <row r="136" spans="1:8" x14ac:dyDescent="0.3">
      <c r="A136" s="2" t="s">
        <v>465</v>
      </c>
      <c r="B136" s="2" t="s">
        <v>466</v>
      </c>
      <c r="C136" s="2">
        <v>54</v>
      </c>
      <c r="D136" s="2" t="s">
        <v>10</v>
      </c>
      <c r="E136" s="2" t="s">
        <v>467</v>
      </c>
      <c r="F136" s="2" t="s">
        <v>77</v>
      </c>
      <c r="G136" s="2" t="s">
        <v>13</v>
      </c>
      <c r="H136" s="2" t="s">
        <v>50</v>
      </c>
    </row>
    <row r="137" spans="1:8" x14ac:dyDescent="0.3">
      <c r="A137" s="2" t="s">
        <v>468</v>
      </c>
      <c r="B137" s="2" t="s">
        <v>469</v>
      </c>
      <c r="C137" s="2">
        <v>33</v>
      </c>
      <c r="D137" s="2" t="s">
        <v>16</v>
      </c>
      <c r="E137" s="2" t="s">
        <v>470</v>
      </c>
      <c r="F137" s="2" t="s">
        <v>160</v>
      </c>
      <c r="G137" s="2" t="s">
        <v>13</v>
      </c>
      <c r="H137" s="2" t="s">
        <v>19</v>
      </c>
    </row>
    <row r="138" spans="1:8" x14ac:dyDescent="0.3">
      <c r="A138" s="2" t="s">
        <v>471</v>
      </c>
      <c r="B138" s="2" t="s">
        <v>472</v>
      </c>
      <c r="C138" s="2">
        <v>29</v>
      </c>
      <c r="D138" s="2" t="s">
        <v>10</v>
      </c>
      <c r="E138" s="2" t="s">
        <v>473</v>
      </c>
      <c r="F138" s="2" t="s">
        <v>73</v>
      </c>
      <c r="G138" s="2" t="s">
        <v>13</v>
      </c>
      <c r="H138" s="2" t="s">
        <v>33</v>
      </c>
    </row>
    <row r="139" spans="1:8" x14ac:dyDescent="0.3">
      <c r="A139" s="2" t="s">
        <v>474</v>
      </c>
      <c r="B139" s="2" t="s">
        <v>475</v>
      </c>
      <c r="C139" s="2">
        <v>55</v>
      </c>
      <c r="D139" s="2" t="s">
        <v>16</v>
      </c>
      <c r="E139" s="2" t="s">
        <v>476</v>
      </c>
      <c r="F139" s="2" t="s">
        <v>27</v>
      </c>
      <c r="G139" s="2" t="s">
        <v>13</v>
      </c>
      <c r="H139" s="2" t="s">
        <v>19</v>
      </c>
    </row>
    <row r="140" spans="1:8" x14ac:dyDescent="0.3">
      <c r="A140" s="2" t="s">
        <v>477</v>
      </c>
      <c r="B140" s="2" t="s">
        <v>478</v>
      </c>
      <c r="C140" s="2">
        <v>43</v>
      </c>
      <c r="D140" s="2" t="s">
        <v>10</v>
      </c>
      <c r="E140" s="2" t="s">
        <v>399</v>
      </c>
      <c r="F140" s="2" t="s">
        <v>291</v>
      </c>
      <c r="G140" s="2" t="s">
        <v>13</v>
      </c>
      <c r="H140" s="2" t="s">
        <v>50</v>
      </c>
    </row>
    <row r="141" spans="1:8" x14ac:dyDescent="0.3">
      <c r="A141" s="2" t="s">
        <v>479</v>
      </c>
      <c r="B141" s="2" t="s">
        <v>480</v>
      </c>
      <c r="C141" s="2">
        <v>32</v>
      </c>
      <c r="D141" s="2" t="s">
        <v>10</v>
      </c>
      <c r="E141" s="2" t="s">
        <v>481</v>
      </c>
      <c r="F141" s="2" t="s">
        <v>121</v>
      </c>
      <c r="G141" s="2" t="s">
        <v>13</v>
      </c>
      <c r="H141" s="2" t="s">
        <v>28</v>
      </c>
    </row>
    <row r="142" spans="1:8" x14ac:dyDescent="0.3">
      <c r="A142" s="2" t="s">
        <v>482</v>
      </c>
      <c r="B142" s="2" t="s">
        <v>483</v>
      </c>
      <c r="C142" s="2">
        <v>63</v>
      </c>
      <c r="D142" s="2" t="s">
        <v>16</v>
      </c>
      <c r="E142" s="2" t="s">
        <v>484</v>
      </c>
      <c r="F142" s="2" t="s">
        <v>54</v>
      </c>
      <c r="G142" s="2" t="s">
        <v>13</v>
      </c>
      <c r="H142" s="2" t="s">
        <v>50</v>
      </c>
    </row>
    <row r="143" spans="1:8" x14ac:dyDescent="0.3">
      <c r="A143" s="2" t="s">
        <v>485</v>
      </c>
      <c r="B143" s="2" t="s">
        <v>486</v>
      </c>
      <c r="C143" s="2">
        <v>30</v>
      </c>
      <c r="D143" s="2" t="s">
        <v>10</v>
      </c>
      <c r="E143" s="2" t="s">
        <v>487</v>
      </c>
      <c r="F143" s="2" t="s">
        <v>32</v>
      </c>
      <c r="G143" s="2" t="s">
        <v>455</v>
      </c>
      <c r="H143" s="2" t="s">
        <v>28</v>
      </c>
    </row>
    <row r="144" spans="1:8" x14ac:dyDescent="0.3">
      <c r="A144" s="2" t="s">
        <v>488</v>
      </c>
      <c r="B144" s="2" t="s">
        <v>489</v>
      </c>
      <c r="C144" s="2">
        <v>37</v>
      </c>
      <c r="D144" s="2" t="s">
        <v>10</v>
      </c>
      <c r="E144" s="2" t="s">
        <v>490</v>
      </c>
      <c r="F144" s="2" t="s">
        <v>69</v>
      </c>
      <c r="G144" s="2" t="s">
        <v>13</v>
      </c>
      <c r="H144" s="2" t="s">
        <v>28</v>
      </c>
    </row>
    <row r="145" spans="1:8" x14ac:dyDescent="0.3">
      <c r="A145" s="2" t="s">
        <v>491</v>
      </c>
      <c r="B145" s="2" t="s">
        <v>492</v>
      </c>
      <c r="C145" s="2">
        <v>46</v>
      </c>
      <c r="D145" s="2" t="s">
        <v>10</v>
      </c>
      <c r="E145" s="2" t="s">
        <v>493</v>
      </c>
      <c r="F145" s="2" t="s">
        <v>23</v>
      </c>
      <c r="G145" s="2" t="s">
        <v>13</v>
      </c>
      <c r="H145" s="2" t="s">
        <v>28</v>
      </c>
    </row>
    <row r="146" spans="1:8" x14ac:dyDescent="0.3">
      <c r="A146" s="2" t="s">
        <v>494</v>
      </c>
      <c r="B146" s="2" t="s">
        <v>495</v>
      </c>
      <c r="C146" s="2">
        <v>62</v>
      </c>
      <c r="D146" s="2" t="s">
        <v>16</v>
      </c>
      <c r="E146" s="2" t="s">
        <v>496</v>
      </c>
      <c r="F146" s="2" t="s">
        <v>188</v>
      </c>
      <c r="G146" s="2" t="s">
        <v>13</v>
      </c>
      <c r="H146" s="2" t="s">
        <v>28</v>
      </c>
    </row>
    <row r="147" spans="1:8" x14ac:dyDescent="0.3">
      <c r="A147" s="2" t="s">
        <v>497</v>
      </c>
      <c r="B147" s="2" t="s">
        <v>498</v>
      </c>
      <c r="C147" s="2">
        <v>46</v>
      </c>
      <c r="D147" s="2" t="s">
        <v>10</v>
      </c>
      <c r="E147" s="2" t="s">
        <v>499</v>
      </c>
      <c r="F147" s="2" t="s">
        <v>258</v>
      </c>
      <c r="G147" s="2" t="s">
        <v>13</v>
      </c>
      <c r="H147" s="2" t="s">
        <v>19</v>
      </c>
    </row>
    <row r="148" spans="1:8" x14ac:dyDescent="0.3">
      <c r="A148" s="2" t="s">
        <v>500</v>
      </c>
      <c r="B148" s="2" t="s">
        <v>501</v>
      </c>
      <c r="C148" s="2">
        <v>32</v>
      </c>
      <c r="D148" s="2" t="s">
        <v>16</v>
      </c>
      <c r="E148" s="2" t="s">
        <v>502</v>
      </c>
      <c r="F148" s="2" t="s">
        <v>321</v>
      </c>
      <c r="G148" s="2" t="s">
        <v>13</v>
      </c>
      <c r="H148" s="2" t="s">
        <v>50</v>
      </c>
    </row>
    <row r="149" spans="1:8" x14ac:dyDescent="0.3">
      <c r="A149" s="2" t="s">
        <v>503</v>
      </c>
      <c r="B149" s="2" t="s">
        <v>504</v>
      </c>
      <c r="C149" s="2">
        <v>49</v>
      </c>
      <c r="D149" s="2" t="s">
        <v>16</v>
      </c>
      <c r="E149" s="2" t="s">
        <v>505</v>
      </c>
      <c r="F149" s="2" t="s">
        <v>167</v>
      </c>
      <c r="G149" s="2" t="s">
        <v>13</v>
      </c>
      <c r="H149" s="2" t="s">
        <v>19</v>
      </c>
    </row>
    <row r="150" spans="1:8" x14ac:dyDescent="0.3">
      <c r="A150" s="2" t="s">
        <v>506</v>
      </c>
      <c r="B150" s="2" t="s">
        <v>507</v>
      </c>
      <c r="C150" s="2">
        <v>42</v>
      </c>
      <c r="D150" s="2" t="s">
        <v>16</v>
      </c>
      <c r="E150" s="2" t="s">
        <v>508</v>
      </c>
      <c r="F150" s="2" t="s">
        <v>328</v>
      </c>
      <c r="G150" s="2" t="s">
        <v>13</v>
      </c>
      <c r="H150" s="2" t="s">
        <v>28</v>
      </c>
    </row>
    <row r="151" spans="1:8" x14ac:dyDescent="0.3">
      <c r="A151" s="2" t="s">
        <v>509</v>
      </c>
      <c r="B151" s="2" t="s">
        <v>510</v>
      </c>
      <c r="C151" s="2">
        <v>33</v>
      </c>
      <c r="D151" s="2" t="s">
        <v>10</v>
      </c>
      <c r="E151" s="2" t="s">
        <v>511</v>
      </c>
      <c r="F151" s="2" t="s">
        <v>254</v>
      </c>
      <c r="G151" s="2" t="s">
        <v>13</v>
      </c>
      <c r="H151" s="2" t="s">
        <v>19</v>
      </c>
    </row>
    <row r="152" spans="1:8" x14ac:dyDescent="0.3">
      <c r="A152" s="2" t="s">
        <v>512</v>
      </c>
      <c r="B152" s="2" t="s">
        <v>513</v>
      </c>
      <c r="C152" s="2">
        <v>24</v>
      </c>
      <c r="D152" s="2" t="s">
        <v>10</v>
      </c>
      <c r="E152" s="2" t="s">
        <v>514</v>
      </c>
      <c r="F152" s="2" t="s">
        <v>317</v>
      </c>
      <c r="G152" s="2" t="s">
        <v>13</v>
      </c>
      <c r="H152" s="2" t="s">
        <v>50</v>
      </c>
    </row>
    <row r="153" spans="1:8" x14ac:dyDescent="0.3">
      <c r="A153" s="2" t="s">
        <v>515</v>
      </c>
      <c r="B153" s="2" t="s">
        <v>516</v>
      </c>
      <c r="C153" s="2">
        <v>25</v>
      </c>
      <c r="D153" s="2" t="s">
        <v>16</v>
      </c>
      <c r="E153" s="2" t="s">
        <v>517</v>
      </c>
      <c r="F153" s="2" t="s">
        <v>37</v>
      </c>
      <c r="G153" s="2" t="s">
        <v>13</v>
      </c>
      <c r="H153" s="2" t="s">
        <v>50</v>
      </c>
    </row>
    <row r="154" spans="1:8" x14ac:dyDescent="0.3">
      <c r="A154" s="2" t="s">
        <v>518</v>
      </c>
      <c r="B154" s="2" t="s">
        <v>519</v>
      </c>
      <c r="C154" s="2">
        <v>41</v>
      </c>
      <c r="D154" s="2" t="s">
        <v>16</v>
      </c>
      <c r="E154" s="2" t="s">
        <v>520</v>
      </c>
      <c r="F154" s="2" t="s">
        <v>117</v>
      </c>
      <c r="G154" s="2" t="s">
        <v>13</v>
      </c>
      <c r="H154" s="2" t="s">
        <v>19</v>
      </c>
    </row>
    <row r="155" spans="1:8" x14ac:dyDescent="0.3">
      <c r="A155" s="2" t="s">
        <v>521</v>
      </c>
      <c r="B155" s="2" t="s">
        <v>522</v>
      </c>
      <c r="C155" s="2">
        <v>31</v>
      </c>
      <c r="D155" s="2" t="s">
        <v>10</v>
      </c>
      <c r="E155" s="2" t="s">
        <v>523</v>
      </c>
      <c r="F155" s="2" t="s">
        <v>18</v>
      </c>
      <c r="G155" s="2" t="s">
        <v>13</v>
      </c>
      <c r="H155" s="2" t="s">
        <v>28</v>
      </c>
    </row>
    <row r="156" spans="1:8" x14ac:dyDescent="0.3">
      <c r="A156" s="2" t="s">
        <v>524</v>
      </c>
      <c r="B156" s="2" t="s">
        <v>525</v>
      </c>
      <c r="C156" s="2">
        <v>35</v>
      </c>
      <c r="D156" s="2" t="s">
        <v>16</v>
      </c>
      <c r="E156" s="2" t="s">
        <v>526</v>
      </c>
      <c r="F156" s="2" t="s">
        <v>175</v>
      </c>
      <c r="G156" s="2" t="s">
        <v>13</v>
      </c>
      <c r="H156" s="2" t="s">
        <v>50</v>
      </c>
    </row>
    <row r="157" spans="1:8" x14ac:dyDescent="0.3">
      <c r="A157" s="2" t="s">
        <v>527</v>
      </c>
      <c r="B157" s="2" t="s">
        <v>528</v>
      </c>
      <c r="C157" s="2">
        <v>60</v>
      </c>
      <c r="D157" s="2" t="s">
        <v>16</v>
      </c>
      <c r="E157" s="2" t="s">
        <v>529</v>
      </c>
      <c r="F157" s="2" t="s">
        <v>271</v>
      </c>
      <c r="G157" s="2" t="s">
        <v>13</v>
      </c>
      <c r="H157" s="2" t="s">
        <v>50</v>
      </c>
    </row>
    <row r="158" spans="1:8" x14ac:dyDescent="0.3">
      <c r="A158" s="2" t="s">
        <v>530</v>
      </c>
      <c r="B158" s="2" t="s">
        <v>531</v>
      </c>
      <c r="C158" s="2">
        <v>46</v>
      </c>
      <c r="D158" s="2" t="s">
        <v>10</v>
      </c>
      <c r="E158" s="2" t="s">
        <v>532</v>
      </c>
      <c r="F158" s="2" t="s">
        <v>18</v>
      </c>
      <c r="G158" s="2" t="s">
        <v>13</v>
      </c>
      <c r="H158" s="2" t="s">
        <v>28</v>
      </c>
    </row>
    <row r="159" spans="1:8" x14ac:dyDescent="0.3">
      <c r="A159" s="2" t="s">
        <v>533</v>
      </c>
      <c r="B159" s="2" t="s">
        <v>534</v>
      </c>
      <c r="C159" s="2">
        <v>59</v>
      </c>
      <c r="D159" s="2" t="s">
        <v>10</v>
      </c>
      <c r="E159" s="2" t="s">
        <v>535</v>
      </c>
      <c r="F159" s="2" t="s">
        <v>18</v>
      </c>
      <c r="G159" s="2" t="s">
        <v>13</v>
      </c>
      <c r="H159" s="2" t="s">
        <v>19</v>
      </c>
    </row>
    <row r="160" spans="1:8" x14ac:dyDescent="0.3">
      <c r="A160" s="2" t="s">
        <v>536</v>
      </c>
      <c r="B160" s="2" t="s">
        <v>537</v>
      </c>
      <c r="C160" s="2">
        <v>43</v>
      </c>
      <c r="D160" s="2" t="s">
        <v>10</v>
      </c>
      <c r="E160" s="2" t="s">
        <v>538</v>
      </c>
      <c r="F160" s="2" t="s">
        <v>175</v>
      </c>
      <c r="G160" s="2" t="s">
        <v>13</v>
      </c>
      <c r="H160" s="2" t="s">
        <v>28</v>
      </c>
    </row>
    <row r="161" spans="1:8" x14ac:dyDescent="0.3">
      <c r="A161" s="2" t="s">
        <v>539</v>
      </c>
      <c r="B161" s="2" t="s">
        <v>540</v>
      </c>
      <c r="C161" s="2">
        <v>46</v>
      </c>
      <c r="D161" s="2" t="s">
        <v>16</v>
      </c>
      <c r="E161" s="2" t="s">
        <v>541</v>
      </c>
      <c r="F161" s="2" t="s">
        <v>91</v>
      </c>
      <c r="G161" s="2" t="s">
        <v>13</v>
      </c>
      <c r="H161" s="2" t="s">
        <v>50</v>
      </c>
    </row>
    <row r="162" spans="1:8" x14ac:dyDescent="0.3">
      <c r="A162" s="2" t="s">
        <v>542</v>
      </c>
      <c r="B162" s="2" t="s">
        <v>543</v>
      </c>
      <c r="C162" s="2">
        <v>41</v>
      </c>
      <c r="D162" s="2" t="s">
        <v>16</v>
      </c>
      <c r="E162" s="2" t="s">
        <v>544</v>
      </c>
      <c r="F162" s="2" t="s">
        <v>12</v>
      </c>
      <c r="G162" s="2" t="s">
        <v>13</v>
      </c>
      <c r="H162" s="2" t="s">
        <v>19</v>
      </c>
    </row>
    <row r="163" spans="1:8" x14ac:dyDescent="0.3">
      <c r="A163" s="2" t="s">
        <v>545</v>
      </c>
      <c r="B163" s="2" t="s">
        <v>546</v>
      </c>
      <c r="C163" s="2">
        <v>18</v>
      </c>
      <c r="D163" s="2" t="s">
        <v>16</v>
      </c>
      <c r="E163" s="2" t="s">
        <v>547</v>
      </c>
      <c r="F163" s="2" t="s">
        <v>137</v>
      </c>
      <c r="G163" s="2" t="s">
        <v>13</v>
      </c>
      <c r="H163" s="2" t="s">
        <v>33</v>
      </c>
    </row>
    <row r="164" spans="1:8" x14ac:dyDescent="0.3">
      <c r="A164" s="2" t="s">
        <v>548</v>
      </c>
      <c r="B164" s="2" t="s">
        <v>549</v>
      </c>
      <c r="C164" s="2">
        <v>37</v>
      </c>
      <c r="D164" s="2" t="s">
        <v>10</v>
      </c>
      <c r="E164" s="2" t="s">
        <v>550</v>
      </c>
      <c r="F164" s="2" t="s">
        <v>241</v>
      </c>
      <c r="G164" s="2" t="s">
        <v>455</v>
      </c>
      <c r="H164" s="2" t="s">
        <v>33</v>
      </c>
    </row>
    <row r="165" spans="1:8" x14ac:dyDescent="0.3">
      <c r="A165" s="2" t="s">
        <v>551</v>
      </c>
      <c r="B165" s="2" t="s">
        <v>552</v>
      </c>
      <c r="C165" s="2">
        <v>21</v>
      </c>
      <c r="D165" s="2" t="s">
        <v>10</v>
      </c>
      <c r="E165" s="2" t="s">
        <v>553</v>
      </c>
      <c r="F165" s="2" t="s">
        <v>198</v>
      </c>
      <c r="G165" s="2" t="s">
        <v>13</v>
      </c>
      <c r="H165" s="2" t="s">
        <v>28</v>
      </c>
    </row>
    <row r="166" spans="1:8" x14ac:dyDescent="0.3">
      <c r="A166" s="2" t="s">
        <v>554</v>
      </c>
      <c r="B166" s="2" t="s">
        <v>555</v>
      </c>
      <c r="C166" s="2">
        <v>39</v>
      </c>
      <c r="D166" s="2" t="s">
        <v>16</v>
      </c>
      <c r="E166" s="2" t="s">
        <v>556</v>
      </c>
      <c r="F166" s="2" t="s">
        <v>84</v>
      </c>
      <c r="G166" s="2" t="s">
        <v>13</v>
      </c>
      <c r="H166" s="2" t="s">
        <v>33</v>
      </c>
    </row>
    <row r="167" spans="1:8" x14ac:dyDescent="0.3">
      <c r="A167" s="2" t="s">
        <v>557</v>
      </c>
      <c r="B167" s="2" t="s">
        <v>558</v>
      </c>
      <c r="C167" s="2">
        <v>47</v>
      </c>
      <c r="D167" s="2" t="s">
        <v>16</v>
      </c>
      <c r="E167" s="2" t="s">
        <v>559</v>
      </c>
      <c r="F167" s="2" t="s">
        <v>198</v>
      </c>
      <c r="G167" s="2" t="s">
        <v>13</v>
      </c>
      <c r="H167" s="2" t="s">
        <v>19</v>
      </c>
    </row>
    <row r="168" spans="1:8" x14ac:dyDescent="0.3">
      <c r="A168" s="2" t="s">
        <v>560</v>
      </c>
      <c r="B168" s="2" t="s">
        <v>561</v>
      </c>
      <c r="C168" s="2">
        <v>25</v>
      </c>
      <c r="D168" s="2" t="s">
        <v>16</v>
      </c>
      <c r="E168" s="2" t="s">
        <v>562</v>
      </c>
      <c r="F168" s="2" t="s">
        <v>160</v>
      </c>
      <c r="G168" s="2" t="s">
        <v>13</v>
      </c>
      <c r="H168" s="2" t="s">
        <v>33</v>
      </c>
    </row>
    <row r="169" spans="1:8" x14ac:dyDescent="0.3">
      <c r="A169" s="2" t="s">
        <v>563</v>
      </c>
      <c r="B169" s="2" t="s">
        <v>564</v>
      </c>
      <c r="C169" s="2">
        <v>36</v>
      </c>
      <c r="D169" s="2" t="s">
        <v>16</v>
      </c>
      <c r="E169" s="2" t="s">
        <v>565</v>
      </c>
      <c r="F169" s="2" t="s">
        <v>241</v>
      </c>
      <c r="G169" s="2" t="s">
        <v>13</v>
      </c>
      <c r="H169" s="2" t="s">
        <v>50</v>
      </c>
    </row>
    <row r="170" spans="1:8" x14ac:dyDescent="0.3">
      <c r="A170" s="2" t="s">
        <v>566</v>
      </c>
      <c r="B170" s="2" t="s">
        <v>567</v>
      </c>
      <c r="C170" s="2">
        <v>36</v>
      </c>
      <c r="D170" s="2" t="s">
        <v>16</v>
      </c>
      <c r="E170" s="2" t="s">
        <v>568</v>
      </c>
      <c r="F170" s="2" t="s">
        <v>254</v>
      </c>
      <c r="G170" s="2" t="s">
        <v>13</v>
      </c>
      <c r="H170" s="2" t="s">
        <v>19</v>
      </c>
    </row>
    <row r="171" spans="1:8" x14ac:dyDescent="0.3">
      <c r="A171" s="2" t="s">
        <v>569</v>
      </c>
      <c r="B171" s="2" t="s">
        <v>570</v>
      </c>
      <c r="C171" s="2">
        <v>64</v>
      </c>
      <c r="D171" s="2" t="s">
        <v>10</v>
      </c>
      <c r="E171" s="2" t="s">
        <v>571</v>
      </c>
      <c r="F171" s="2" t="s">
        <v>49</v>
      </c>
      <c r="G171" s="2" t="s">
        <v>13</v>
      </c>
      <c r="H171" s="2" t="s">
        <v>28</v>
      </c>
    </row>
    <row r="172" spans="1:8" x14ac:dyDescent="0.3">
      <c r="A172" s="2" t="s">
        <v>572</v>
      </c>
      <c r="B172" s="2" t="s">
        <v>573</v>
      </c>
      <c r="C172" s="2">
        <v>18</v>
      </c>
      <c r="D172" s="2" t="s">
        <v>10</v>
      </c>
      <c r="E172" s="2" t="s">
        <v>574</v>
      </c>
      <c r="F172" s="2" t="s">
        <v>117</v>
      </c>
      <c r="G172" s="2" t="s">
        <v>13</v>
      </c>
      <c r="H172" s="2" t="s">
        <v>50</v>
      </c>
    </row>
    <row r="173" spans="1:8" x14ac:dyDescent="0.3">
      <c r="A173" s="2" t="s">
        <v>575</v>
      </c>
      <c r="B173" s="2" t="s">
        <v>576</v>
      </c>
      <c r="C173" s="2">
        <v>44</v>
      </c>
      <c r="D173" s="2" t="s">
        <v>16</v>
      </c>
      <c r="E173" s="2" t="s">
        <v>577</v>
      </c>
      <c r="F173" s="2" t="s">
        <v>258</v>
      </c>
      <c r="G173" s="2" t="s">
        <v>13</v>
      </c>
      <c r="H173" s="2" t="s">
        <v>19</v>
      </c>
    </row>
    <row r="174" spans="1:8" x14ac:dyDescent="0.3">
      <c r="A174" s="2" t="s">
        <v>578</v>
      </c>
      <c r="B174" s="2" t="s">
        <v>579</v>
      </c>
      <c r="C174" s="2">
        <v>41</v>
      </c>
      <c r="D174" s="2" t="s">
        <v>16</v>
      </c>
      <c r="E174" s="2" t="s">
        <v>580</v>
      </c>
      <c r="F174" s="2" t="s">
        <v>45</v>
      </c>
      <c r="G174" s="2" t="s">
        <v>13</v>
      </c>
      <c r="H174" s="2" t="s">
        <v>28</v>
      </c>
    </row>
    <row r="175" spans="1:8" x14ac:dyDescent="0.3">
      <c r="A175" s="2" t="s">
        <v>581</v>
      </c>
      <c r="B175" s="2" t="s">
        <v>582</v>
      </c>
      <c r="C175" s="2">
        <v>41</v>
      </c>
      <c r="D175" s="2" t="s">
        <v>16</v>
      </c>
      <c r="E175" s="2" t="s">
        <v>402</v>
      </c>
      <c r="F175" s="2" t="s">
        <v>271</v>
      </c>
      <c r="G175" s="2" t="s">
        <v>583</v>
      </c>
      <c r="H175" s="2" t="s">
        <v>19</v>
      </c>
    </row>
    <row r="176" spans="1:8" x14ac:dyDescent="0.3">
      <c r="A176" s="2" t="s">
        <v>584</v>
      </c>
      <c r="B176" s="2" t="s">
        <v>585</v>
      </c>
      <c r="C176" s="2">
        <v>26</v>
      </c>
      <c r="D176" s="2" t="s">
        <v>16</v>
      </c>
      <c r="E176" s="2" t="s">
        <v>586</v>
      </c>
      <c r="F176" s="2" t="s">
        <v>175</v>
      </c>
      <c r="G176" s="2" t="s">
        <v>13</v>
      </c>
      <c r="H176" s="2" t="s">
        <v>50</v>
      </c>
    </row>
    <row r="177" spans="1:8" x14ac:dyDescent="0.3">
      <c r="A177" s="2" t="s">
        <v>587</v>
      </c>
      <c r="B177" s="2" t="s">
        <v>588</v>
      </c>
      <c r="C177" s="2">
        <v>56</v>
      </c>
      <c r="D177" s="2" t="s">
        <v>10</v>
      </c>
      <c r="E177" s="2" t="s">
        <v>589</v>
      </c>
      <c r="F177" s="2" t="s">
        <v>103</v>
      </c>
      <c r="G177" s="2" t="s">
        <v>13</v>
      </c>
      <c r="H177" s="2" t="s">
        <v>19</v>
      </c>
    </row>
    <row r="178" spans="1:8" x14ac:dyDescent="0.3">
      <c r="A178" s="2" t="s">
        <v>590</v>
      </c>
      <c r="B178" s="2" t="s">
        <v>591</v>
      </c>
      <c r="C178" s="2">
        <v>48</v>
      </c>
      <c r="D178" s="2" t="s">
        <v>10</v>
      </c>
      <c r="E178" s="2" t="s">
        <v>592</v>
      </c>
      <c r="F178" s="2" t="s">
        <v>175</v>
      </c>
      <c r="G178" s="2" t="s">
        <v>13</v>
      </c>
      <c r="H178" s="2" t="s">
        <v>33</v>
      </c>
    </row>
    <row r="179" spans="1:8" x14ac:dyDescent="0.3">
      <c r="A179" s="2" t="s">
        <v>593</v>
      </c>
      <c r="B179" s="2" t="s">
        <v>594</v>
      </c>
      <c r="C179" s="2">
        <v>55</v>
      </c>
      <c r="D179" s="2" t="s">
        <v>10</v>
      </c>
      <c r="E179" s="2" t="s">
        <v>595</v>
      </c>
      <c r="F179" s="2" t="s">
        <v>596</v>
      </c>
      <c r="G179" s="2" t="s">
        <v>13</v>
      </c>
      <c r="H179" s="2" t="s">
        <v>19</v>
      </c>
    </row>
    <row r="180" spans="1:8" x14ac:dyDescent="0.3">
      <c r="A180" s="2" t="s">
        <v>597</v>
      </c>
      <c r="B180" s="2" t="s">
        <v>598</v>
      </c>
      <c r="C180" s="2">
        <v>33</v>
      </c>
      <c r="D180" s="2" t="s">
        <v>16</v>
      </c>
      <c r="E180" s="2" t="s">
        <v>599</v>
      </c>
      <c r="F180" s="2" t="s">
        <v>321</v>
      </c>
      <c r="G180" s="2" t="s">
        <v>13</v>
      </c>
      <c r="H180" s="2" t="s">
        <v>28</v>
      </c>
    </row>
    <row r="181" spans="1:8" x14ac:dyDescent="0.3">
      <c r="A181" s="2" t="s">
        <v>600</v>
      </c>
      <c r="B181" s="2" t="s">
        <v>601</v>
      </c>
      <c r="C181" s="2">
        <v>43</v>
      </c>
      <c r="D181" s="2" t="s">
        <v>16</v>
      </c>
      <c r="E181" s="2" t="s">
        <v>602</v>
      </c>
      <c r="F181" s="2" t="s">
        <v>121</v>
      </c>
      <c r="G181" s="2" t="s">
        <v>13</v>
      </c>
      <c r="H181" s="2" t="s">
        <v>33</v>
      </c>
    </row>
    <row r="182" spans="1:8" x14ac:dyDescent="0.3">
      <c r="A182" s="2" t="s">
        <v>603</v>
      </c>
      <c r="B182" s="2" t="s">
        <v>604</v>
      </c>
      <c r="C182" s="2">
        <v>38</v>
      </c>
      <c r="D182" s="2" t="s">
        <v>10</v>
      </c>
      <c r="E182" s="2" t="s">
        <v>605</v>
      </c>
      <c r="F182" s="2" t="s">
        <v>439</v>
      </c>
      <c r="G182" s="2" t="s">
        <v>13</v>
      </c>
      <c r="H182" s="2" t="s">
        <v>28</v>
      </c>
    </row>
    <row r="183" spans="1:8" x14ac:dyDescent="0.3">
      <c r="A183" s="2" t="s">
        <v>606</v>
      </c>
      <c r="B183" s="2" t="s">
        <v>607</v>
      </c>
      <c r="C183" s="2">
        <v>60</v>
      </c>
      <c r="D183" s="2" t="s">
        <v>10</v>
      </c>
      <c r="E183" s="2" t="s">
        <v>608</v>
      </c>
      <c r="F183" s="2" t="s">
        <v>61</v>
      </c>
      <c r="G183" s="2" t="s">
        <v>13</v>
      </c>
      <c r="H183" s="2" t="s">
        <v>28</v>
      </c>
    </row>
    <row r="184" spans="1:8" x14ac:dyDescent="0.3">
      <c r="A184" s="2" t="s">
        <v>609</v>
      </c>
      <c r="B184" s="2" t="s">
        <v>610</v>
      </c>
      <c r="C184" s="2">
        <v>23</v>
      </c>
      <c r="D184" s="2" t="s">
        <v>16</v>
      </c>
      <c r="E184" s="2" t="s">
        <v>611</v>
      </c>
      <c r="F184" s="2" t="s">
        <v>99</v>
      </c>
      <c r="G184" s="2" t="s">
        <v>13</v>
      </c>
      <c r="H184" s="2" t="s">
        <v>33</v>
      </c>
    </row>
    <row r="185" spans="1:8" x14ac:dyDescent="0.3">
      <c r="A185" s="2" t="s">
        <v>612</v>
      </c>
      <c r="B185" s="2" t="s">
        <v>613</v>
      </c>
      <c r="C185" s="2">
        <v>18</v>
      </c>
      <c r="D185" s="2" t="s">
        <v>10</v>
      </c>
      <c r="E185" s="2" t="s">
        <v>614</v>
      </c>
      <c r="F185" s="2" t="s">
        <v>61</v>
      </c>
      <c r="G185" s="2" t="s">
        <v>13</v>
      </c>
      <c r="H185" s="2" t="s">
        <v>19</v>
      </c>
    </row>
    <row r="186" spans="1:8" x14ac:dyDescent="0.3">
      <c r="A186" s="2" t="s">
        <v>615</v>
      </c>
      <c r="B186" s="2" t="s">
        <v>616</v>
      </c>
      <c r="C186" s="2">
        <v>46</v>
      </c>
      <c r="D186" s="2" t="s">
        <v>16</v>
      </c>
      <c r="E186" s="2" t="s">
        <v>617</v>
      </c>
      <c r="F186" s="2" t="s">
        <v>18</v>
      </c>
      <c r="G186" s="2" t="s">
        <v>13</v>
      </c>
      <c r="H186" s="2" t="s">
        <v>33</v>
      </c>
    </row>
    <row r="187" spans="1:8" x14ac:dyDescent="0.3">
      <c r="A187" s="2" t="s">
        <v>618</v>
      </c>
      <c r="B187" s="2" t="s">
        <v>619</v>
      </c>
      <c r="C187" s="2">
        <v>54</v>
      </c>
      <c r="D187" s="2" t="s">
        <v>16</v>
      </c>
      <c r="E187" s="2" t="s">
        <v>620</v>
      </c>
      <c r="F187" s="2" t="s">
        <v>91</v>
      </c>
      <c r="G187" s="2" t="s">
        <v>13</v>
      </c>
      <c r="H187" s="2" t="s">
        <v>19</v>
      </c>
    </row>
    <row r="188" spans="1:8" x14ac:dyDescent="0.3">
      <c r="A188" s="2" t="s">
        <v>621</v>
      </c>
      <c r="B188" s="2" t="s">
        <v>622</v>
      </c>
      <c r="C188" s="2">
        <v>53</v>
      </c>
      <c r="D188" s="2" t="s">
        <v>10</v>
      </c>
      <c r="E188" s="2" t="s">
        <v>623</v>
      </c>
      <c r="F188" s="2" t="s">
        <v>117</v>
      </c>
      <c r="G188" s="2" t="s">
        <v>13</v>
      </c>
      <c r="H188" s="2" t="s">
        <v>33</v>
      </c>
    </row>
    <row r="189" spans="1:8" x14ac:dyDescent="0.3">
      <c r="A189" s="2" t="s">
        <v>624</v>
      </c>
      <c r="B189" s="2" t="s">
        <v>625</v>
      </c>
      <c r="C189" s="2">
        <v>60</v>
      </c>
      <c r="D189" s="2" t="s">
        <v>16</v>
      </c>
      <c r="E189" s="2" t="s">
        <v>626</v>
      </c>
      <c r="F189" s="2" t="s">
        <v>23</v>
      </c>
      <c r="G189" s="2" t="s">
        <v>13</v>
      </c>
      <c r="H189" s="2" t="s">
        <v>19</v>
      </c>
    </row>
    <row r="190" spans="1:8" x14ac:dyDescent="0.3">
      <c r="A190" s="2" t="s">
        <v>627</v>
      </c>
      <c r="B190" s="2" t="s">
        <v>628</v>
      </c>
      <c r="C190" s="2">
        <v>42</v>
      </c>
      <c r="D190" s="2" t="s">
        <v>10</v>
      </c>
      <c r="E190" s="2" t="s">
        <v>629</v>
      </c>
      <c r="F190" s="2" t="s">
        <v>237</v>
      </c>
      <c r="G190" s="2" t="s">
        <v>13</v>
      </c>
      <c r="H190" s="2" t="s">
        <v>33</v>
      </c>
    </row>
    <row r="191" spans="1:8" x14ac:dyDescent="0.3">
      <c r="A191" s="2" t="s">
        <v>630</v>
      </c>
      <c r="B191" s="2" t="s">
        <v>631</v>
      </c>
      <c r="C191" s="2">
        <v>29</v>
      </c>
      <c r="D191" s="2" t="s">
        <v>10</v>
      </c>
      <c r="E191" s="2" t="s">
        <v>632</v>
      </c>
      <c r="F191" s="2" t="s">
        <v>596</v>
      </c>
      <c r="G191" s="2" t="s">
        <v>13</v>
      </c>
      <c r="H191" s="2" t="s">
        <v>50</v>
      </c>
    </row>
    <row r="192" spans="1:8" x14ac:dyDescent="0.3">
      <c r="A192" s="2" t="s">
        <v>633</v>
      </c>
      <c r="B192" s="2" t="s">
        <v>634</v>
      </c>
      <c r="C192" s="2">
        <v>21</v>
      </c>
      <c r="D192" s="2" t="s">
        <v>10</v>
      </c>
      <c r="E192" s="2" t="s">
        <v>635</v>
      </c>
      <c r="F192" s="2" t="s">
        <v>61</v>
      </c>
      <c r="G192" s="2" t="s">
        <v>13</v>
      </c>
      <c r="H192" s="2" t="s">
        <v>28</v>
      </c>
    </row>
    <row r="193" spans="1:8" x14ac:dyDescent="0.3">
      <c r="A193" s="2" t="s">
        <v>636</v>
      </c>
      <c r="B193" s="2" t="s">
        <v>637</v>
      </c>
      <c r="C193" s="2">
        <v>29</v>
      </c>
      <c r="D193" s="2" t="s">
        <v>16</v>
      </c>
      <c r="E193" s="2" t="s">
        <v>638</v>
      </c>
      <c r="F193" s="2" t="s">
        <v>27</v>
      </c>
      <c r="G193" s="2" t="s">
        <v>13</v>
      </c>
      <c r="H193" s="2" t="s">
        <v>28</v>
      </c>
    </row>
    <row r="194" spans="1:8" x14ac:dyDescent="0.3">
      <c r="A194" s="2" t="s">
        <v>639</v>
      </c>
      <c r="B194" s="2" t="s">
        <v>640</v>
      </c>
      <c r="C194" s="2">
        <v>26</v>
      </c>
      <c r="D194" s="2" t="s">
        <v>10</v>
      </c>
      <c r="E194" s="2" t="s">
        <v>641</v>
      </c>
      <c r="F194" s="2" t="s">
        <v>110</v>
      </c>
      <c r="G194" s="2" t="s">
        <v>13</v>
      </c>
      <c r="H194" s="2" t="s">
        <v>50</v>
      </c>
    </row>
    <row r="195" spans="1:8" x14ac:dyDescent="0.3">
      <c r="A195" s="2" t="s">
        <v>642</v>
      </c>
      <c r="B195" s="2" t="s">
        <v>643</v>
      </c>
      <c r="C195" s="2">
        <v>38</v>
      </c>
      <c r="D195" s="2" t="s">
        <v>10</v>
      </c>
      <c r="E195" s="2" t="s">
        <v>644</v>
      </c>
      <c r="F195" s="2" t="s">
        <v>84</v>
      </c>
      <c r="G195" s="2" t="s">
        <v>13</v>
      </c>
      <c r="H195" s="2" t="s">
        <v>50</v>
      </c>
    </row>
    <row r="196" spans="1:8" x14ac:dyDescent="0.3">
      <c r="A196" s="2" t="s">
        <v>645</v>
      </c>
      <c r="B196" s="2" t="s">
        <v>646</v>
      </c>
      <c r="C196" s="2">
        <v>46</v>
      </c>
      <c r="D196" s="2" t="s">
        <v>10</v>
      </c>
      <c r="E196" s="2" t="s">
        <v>647</v>
      </c>
      <c r="F196" s="2" t="s">
        <v>54</v>
      </c>
      <c r="G196" s="2" t="s">
        <v>13</v>
      </c>
      <c r="H196" s="2" t="s">
        <v>50</v>
      </c>
    </row>
    <row r="197" spans="1:8" x14ac:dyDescent="0.3">
      <c r="A197" s="2" t="s">
        <v>648</v>
      </c>
      <c r="B197" s="2" t="s">
        <v>649</v>
      </c>
      <c r="C197" s="2">
        <v>60</v>
      </c>
      <c r="D197" s="2" t="s">
        <v>10</v>
      </c>
      <c r="E197" s="2" t="s">
        <v>650</v>
      </c>
      <c r="F197" s="2" t="s">
        <v>137</v>
      </c>
      <c r="G197" s="2" t="s">
        <v>13</v>
      </c>
      <c r="H197" s="2" t="s">
        <v>33</v>
      </c>
    </row>
    <row r="198" spans="1:8" x14ac:dyDescent="0.3">
      <c r="A198" s="2" t="s">
        <v>651</v>
      </c>
      <c r="B198" s="2" t="s">
        <v>652</v>
      </c>
      <c r="C198" s="2">
        <v>18</v>
      </c>
      <c r="D198" s="2" t="s">
        <v>16</v>
      </c>
      <c r="E198" s="2" t="s">
        <v>653</v>
      </c>
      <c r="F198" s="2" t="s">
        <v>167</v>
      </c>
      <c r="G198" s="2" t="s">
        <v>13</v>
      </c>
      <c r="H198" s="2" t="s">
        <v>19</v>
      </c>
    </row>
    <row r="199" spans="1:8" x14ac:dyDescent="0.3">
      <c r="A199" s="2" t="s">
        <v>654</v>
      </c>
      <c r="B199" s="2" t="s">
        <v>655</v>
      </c>
      <c r="C199" s="2">
        <v>45</v>
      </c>
      <c r="D199" s="2" t="s">
        <v>16</v>
      </c>
      <c r="E199" s="2" t="s">
        <v>211</v>
      </c>
      <c r="F199" s="2" t="s">
        <v>205</v>
      </c>
      <c r="G199" s="2" t="s">
        <v>13</v>
      </c>
      <c r="H199" s="2" t="s">
        <v>19</v>
      </c>
    </row>
    <row r="200" spans="1:8" x14ac:dyDescent="0.3">
      <c r="A200" s="2" t="s">
        <v>656</v>
      </c>
      <c r="B200" s="2" t="s">
        <v>657</v>
      </c>
      <c r="C200" s="2">
        <v>54</v>
      </c>
      <c r="D200" s="2" t="s">
        <v>10</v>
      </c>
      <c r="E200" s="2" t="s">
        <v>658</v>
      </c>
      <c r="F200" s="2" t="s">
        <v>175</v>
      </c>
      <c r="G200" s="2" t="s">
        <v>13</v>
      </c>
      <c r="H200" s="2" t="s">
        <v>28</v>
      </c>
    </row>
    <row r="201" spans="1:8" x14ac:dyDescent="0.3">
      <c r="A201" s="2" t="s">
        <v>659</v>
      </c>
      <c r="B201" s="2" t="s">
        <v>660</v>
      </c>
      <c r="C201" s="2">
        <v>46</v>
      </c>
      <c r="D201" s="2" t="s">
        <v>10</v>
      </c>
      <c r="E201" s="2" t="s">
        <v>661</v>
      </c>
      <c r="F201" s="2" t="s">
        <v>241</v>
      </c>
      <c r="G201" s="2" t="s">
        <v>13</v>
      </c>
      <c r="H201" s="2" t="s">
        <v>28</v>
      </c>
    </row>
    <row r="202" spans="1:8" x14ac:dyDescent="0.3">
      <c r="A202" s="2" t="s">
        <v>662</v>
      </c>
      <c r="B202" s="2" t="s">
        <v>663</v>
      </c>
      <c r="C202" s="2">
        <v>30</v>
      </c>
      <c r="D202" s="2" t="s">
        <v>10</v>
      </c>
      <c r="E202" s="2" t="s">
        <v>664</v>
      </c>
      <c r="F202" s="2" t="s">
        <v>439</v>
      </c>
      <c r="G202" s="2" t="s">
        <v>13</v>
      </c>
      <c r="H202" s="2" t="s">
        <v>19</v>
      </c>
    </row>
    <row r="203" spans="1:8" x14ac:dyDescent="0.3">
      <c r="A203" s="2" t="s">
        <v>665</v>
      </c>
      <c r="B203" s="2" t="s">
        <v>666</v>
      </c>
      <c r="C203" s="2">
        <v>25</v>
      </c>
      <c r="D203" s="2" t="s">
        <v>16</v>
      </c>
      <c r="E203" s="2" t="s">
        <v>667</v>
      </c>
      <c r="F203" s="2" t="s">
        <v>160</v>
      </c>
      <c r="G203" s="2" t="s">
        <v>13</v>
      </c>
      <c r="H203" s="2" t="s">
        <v>28</v>
      </c>
    </row>
    <row r="204" spans="1:8" x14ac:dyDescent="0.3">
      <c r="A204" s="2" t="s">
        <v>668</v>
      </c>
      <c r="B204" s="2" t="s">
        <v>669</v>
      </c>
      <c r="C204" s="2">
        <v>37</v>
      </c>
      <c r="D204" s="2" t="s">
        <v>16</v>
      </c>
      <c r="E204" s="2" t="s">
        <v>670</v>
      </c>
      <c r="F204" s="2" t="s">
        <v>65</v>
      </c>
      <c r="G204" s="2" t="s">
        <v>13</v>
      </c>
      <c r="H204" s="2" t="s">
        <v>19</v>
      </c>
    </row>
    <row r="205" spans="1:8" x14ac:dyDescent="0.3">
      <c r="A205" s="2" t="s">
        <v>671</v>
      </c>
      <c r="B205" s="2" t="s">
        <v>672</v>
      </c>
      <c r="C205" s="2">
        <v>47</v>
      </c>
      <c r="D205" s="2" t="s">
        <v>10</v>
      </c>
      <c r="E205" s="2" t="s">
        <v>673</v>
      </c>
      <c r="F205" s="2" t="s">
        <v>271</v>
      </c>
      <c r="G205" s="2" t="s">
        <v>13</v>
      </c>
      <c r="H205" s="2" t="s">
        <v>19</v>
      </c>
    </row>
    <row r="206" spans="1:8" x14ac:dyDescent="0.3">
      <c r="A206" s="2" t="s">
        <v>674</v>
      </c>
      <c r="B206" s="2" t="s">
        <v>675</v>
      </c>
      <c r="C206" s="2">
        <v>52</v>
      </c>
      <c r="D206" s="2" t="s">
        <v>10</v>
      </c>
      <c r="E206" s="2" t="s">
        <v>676</v>
      </c>
      <c r="F206" s="2" t="s">
        <v>291</v>
      </c>
      <c r="G206" s="2" t="s">
        <v>13</v>
      </c>
      <c r="H206" s="2" t="s">
        <v>19</v>
      </c>
    </row>
    <row r="207" spans="1:8" x14ac:dyDescent="0.3">
      <c r="A207" s="2" t="s">
        <v>677</v>
      </c>
      <c r="B207" s="2" t="s">
        <v>678</v>
      </c>
      <c r="C207" s="2">
        <v>44</v>
      </c>
      <c r="D207" s="2" t="s">
        <v>16</v>
      </c>
      <c r="E207" s="2" t="s">
        <v>679</v>
      </c>
      <c r="F207" s="2" t="s">
        <v>91</v>
      </c>
      <c r="G207" s="2" t="s">
        <v>13</v>
      </c>
      <c r="H207" s="2" t="s">
        <v>50</v>
      </c>
    </row>
    <row r="208" spans="1:8" x14ac:dyDescent="0.3">
      <c r="A208" s="2" t="s">
        <v>680</v>
      </c>
      <c r="B208" s="2" t="s">
        <v>681</v>
      </c>
      <c r="C208" s="2">
        <v>26</v>
      </c>
      <c r="D208" s="2" t="s">
        <v>16</v>
      </c>
      <c r="E208" s="2" t="s">
        <v>682</v>
      </c>
      <c r="F208" s="2" t="s">
        <v>241</v>
      </c>
      <c r="G208" s="2" t="s">
        <v>13</v>
      </c>
      <c r="H208" s="2" t="s">
        <v>33</v>
      </c>
    </row>
    <row r="209" spans="1:8" x14ac:dyDescent="0.3">
      <c r="A209" s="2" t="s">
        <v>683</v>
      </c>
      <c r="B209" s="2" t="s">
        <v>684</v>
      </c>
      <c r="C209" s="2">
        <v>28</v>
      </c>
      <c r="D209" s="2" t="s">
        <v>16</v>
      </c>
      <c r="E209" s="2" t="s">
        <v>685</v>
      </c>
      <c r="F209" s="2" t="s">
        <v>91</v>
      </c>
      <c r="G209" s="2" t="s">
        <v>13</v>
      </c>
      <c r="H209" s="2" t="s">
        <v>28</v>
      </c>
    </row>
    <row r="210" spans="1:8" x14ac:dyDescent="0.3">
      <c r="A210" s="2" t="s">
        <v>686</v>
      </c>
      <c r="B210" s="2" t="s">
        <v>687</v>
      </c>
      <c r="C210" s="2">
        <v>54</v>
      </c>
      <c r="D210" s="2" t="s">
        <v>10</v>
      </c>
      <c r="E210" s="2" t="s">
        <v>688</v>
      </c>
      <c r="F210" s="2" t="s">
        <v>332</v>
      </c>
      <c r="G210" s="2" t="s">
        <v>13</v>
      </c>
      <c r="H210" s="2" t="s">
        <v>19</v>
      </c>
    </row>
    <row r="211" spans="1:8" x14ac:dyDescent="0.3">
      <c r="A211" s="2" t="s">
        <v>689</v>
      </c>
      <c r="B211" s="2" t="s">
        <v>690</v>
      </c>
      <c r="C211" s="2">
        <v>50</v>
      </c>
      <c r="D211" s="2" t="s">
        <v>16</v>
      </c>
      <c r="E211" s="2" t="s">
        <v>691</v>
      </c>
      <c r="F211" s="2" t="s">
        <v>439</v>
      </c>
      <c r="G211" s="2" t="s">
        <v>13</v>
      </c>
      <c r="H211" s="2" t="s">
        <v>19</v>
      </c>
    </row>
    <row r="212" spans="1:8" x14ac:dyDescent="0.3">
      <c r="A212" s="2" t="s">
        <v>692</v>
      </c>
      <c r="B212" s="2" t="s">
        <v>693</v>
      </c>
      <c r="C212" s="2">
        <v>48</v>
      </c>
      <c r="D212" s="2" t="s">
        <v>10</v>
      </c>
      <c r="E212" s="2" t="s">
        <v>694</v>
      </c>
      <c r="F212" s="2" t="s">
        <v>84</v>
      </c>
      <c r="G212" s="2" t="s">
        <v>13</v>
      </c>
      <c r="H212" s="2" t="s">
        <v>33</v>
      </c>
    </row>
    <row r="213" spans="1:8" x14ac:dyDescent="0.3">
      <c r="A213" s="2" t="s">
        <v>695</v>
      </c>
      <c r="B213" s="2" t="s">
        <v>696</v>
      </c>
      <c r="C213" s="2">
        <v>20</v>
      </c>
      <c r="D213" s="2" t="s">
        <v>16</v>
      </c>
      <c r="E213" s="2" t="s">
        <v>697</v>
      </c>
      <c r="F213" s="2" t="s">
        <v>95</v>
      </c>
      <c r="G213" s="2" t="s">
        <v>13</v>
      </c>
      <c r="H213" s="2" t="s">
        <v>33</v>
      </c>
    </row>
    <row r="214" spans="1:8" x14ac:dyDescent="0.3">
      <c r="A214" s="2" t="s">
        <v>698</v>
      </c>
      <c r="B214" s="2" t="s">
        <v>699</v>
      </c>
      <c r="C214" s="2">
        <v>63</v>
      </c>
      <c r="D214" s="2" t="s">
        <v>16</v>
      </c>
      <c r="E214" s="2" t="s">
        <v>700</v>
      </c>
      <c r="F214" s="2" t="s">
        <v>77</v>
      </c>
      <c r="G214" s="2" t="s">
        <v>13</v>
      </c>
      <c r="H214" s="2" t="s">
        <v>19</v>
      </c>
    </row>
    <row r="215" spans="1:8" x14ac:dyDescent="0.3">
      <c r="A215" s="2" t="s">
        <v>701</v>
      </c>
      <c r="B215" s="2" t="s">
        <v>702</v>
      </c>
      <c r="C215" s="2">
        <v>42</v>
      </c>
      <c r="D215" s="2" t="s">
        <v>16</v>
      </c>
      <c r="E215" s="2" t="s">
        <v>703</v>
      </c>
      <c r="F215" s="2" t="s">
        <v>18</v>
      </c>
      <c r="G215" s="2" t="s">
        <v>13</v>
      </c>
      <c r="H215" s="2" t="s">
        <v>19</v>
      </c>
    </row>
    <row r="216" spans="1:8" x14ac:dyDescent="0.3">
      <c r="A216" s="2" t="s">
        <v>704</v>
      </c>
      <c r="B216" s="2" t="s">
        <v>705</v>
      </c>
      <c r="C216" s="2">
        <v>61</v>
      </c>
      <c r="D216" s="2" t="s">
        <v>10</v>
      </c>
      <c r="E216" s="2" t="s">
        <v>706</v>
      </c>
      <c r="F216" s="2" t="s">
        <v>69</v>
      </c>
      <c r="G216" s="2" t="s">
        <v>13</v>
      </c>
      <c r="H216" s="2" t="s">
        <v>50</v>
      </c>
    </row>
    <row r="217" spans="1:8" x14ac:dyDescent="0.3">
      <c r="A217" s="2" t="s">
        <v>707</v>
      </c>
      <c r="B217" s="2" t="s">
        <v>708</v>
      </c>
      <c r="C217" s="2">
        <v>50</v>
      </c>
      <c r="D217" s="2" t="s">
        <v>16</v>
      </c>
      <c r="E217" s="2" t="s">
        <v>709</v>
      </c>
      <c r="F217" s="2" t="s">
        <v>37</v>
      </c>
      <c r="G217" s="2" t="s">
        <v>13</v>
      </c>
      <c r="H217" s="2" t="s">
        <v>50</v>
      </c>
    </row>
    <row r="218" spans="1:8" x14ac:dyDescent="0.3">
      <c r="A218" s="2" t="s">
        <v>710</v>
      </c>
      <c r="B218" s="2" t="s">
        <v>711</v>
      </c>
      <c r="C218" s="2">
        <v>44</v>
      </c>
      <c r="D218" s="2" t="s">
        <v>10</v>
      </c>
      <c r="E218" s="2" t="s">
        <v>712</v>
      </c>
      <c r="F218" s="2" t="s">
        <v>32</v>
      </c>
      <c r="G218" s="2" t="s">
        <v>13</v>
      </c>
      <c r="H218" s="2" t="s">
        <v>19</v>
      </c>
    </row>
    <row r="219" spans="1:8" x14ac:dyDescent="0.3">
      <c r="A219" s="2" t="s">
        <v>713</v>
      </c>
      <c r="B219" s="2" t="s">
        <v>714</v>
      </c>
      <c r="C219" s="2">
        <v>42</v>
      </c>
      <c r="D219" s="2" t="s">
        <v>10</v>
      </c>
      <c r="E219" s="2" t="s">
        <v>715</v>
      </c>
      <c r="F219" s="2" t="s">
        <v>117</v>
      </c>
      <c r="G219" s="2" t="s">
        <v>13</v>
      </c>
      <c r="H219" s="2" t="s">
        <v>33</v>
      </c>
    </row>
    <row r="220" spans="1:8" x14ac:dyDescent="0.3">
      <c r="A220" s="2" t="s">
        <v>716</v>
      </c>
      <c r="B220" s="2" t="s">
        <v>717</v>
      </c>
      <c r="C220" s="2">
        <v>46</v>
      </c>
      <c r="D220" s="2" t="s">
        <v>10</v>
      </c>
      <c r="E220" s="2" t="s">
        <v>718</v>
      </c>
      <c r="F220" s="2" t="s">
        <v>32</v>
      </c>
      <c r="G220" s="2" t="s">
        <v>13</v>
      </c>
      <c r="H220" s="2" t="s">
        <v>19</v>
      </c>
    </row>
    <row r="221" spans="1:8" x14ac:dyDescent="0.3">
      <c r="A221" s="2" t="s">
        <v>719</v>
      </c>
      <c r="B221" s="2" t="s">
        <v>720</v>
      </c>
      <c r="C221" s="2">
        <v>47</v>
      </c>
      <c r="D221" s="2" t="s">
        <v>16</v>
      </c>
      <c r="E221" s="2" t="s">
        <v>721</v>
      </c>
      <c r="F221" s="2" t="s">
        <v>91</v>
      </c>
      <c r="G221" s="2" t="s">
        <v>13</v>
      </c>
      <c r="H221" s="2" t="s">
        <v>50</v>
      </c>
    </row>
    <row r="222" spans="1:8" x14ac:dyDescent="0.3">
      <c r="A222" s="2" t="s">
        <v>722</v>
      </c>
      <c r="B222" s="2" t="s">
        <v>723</v>
      </c>
      <c r="C222" s="2">
        <v>50</v>
      </c>
      <c r="D222" s="2" t="s">
        <v>16</v>
      </c>
      <c r="E222" s="2" t="s">
        <v>724</v>
      </c>
      <c r="F222" s="2" t="s">
        <v>725</v>
      </c>
      <c r="G222" s="2" t="s">
        <v>583</v>
      </c>
      <c r="H222" s="2" t="s">
        <v>28</v>
      </c>
    </row>
    <row r="223" spans="1:8" x14ac:dyDescent="0.3">
      <c r="A223" s="2" t="s">
        <v>726</v>
      </c>
      <c r="B223" s="2" t="s">
        <v>727</v>
      </c>
      <c r="C223" s="2">
        <v>38</v>
      </c>
      <c r="D223" s="2" t="s">
        <v>10</v>
      </c>
      <c r="E223" s="2" t="s">
        <v>728</v>
      </c>
      <c r="F223" s="2" t="s">
        <v>84</v>
      </c>
      <c r="G223" s="2" t="s">
        <v>13</v>
      </c>
      <c r="H223" s="2" t="s">
        <v>19</v>
      </c>
    </row>
    <row r="224" spans="1:8" x14ac:dyDescent="0.3">
      <c r="A224" s="2" t="s">
        <v>729</v>
      </c>
      <c r="B224" s="2" t="s">
        <v>730</v>
      </c>
      <c r="C224" s="2">
        <v>35</v>
      </c>
      <c r="D224" s="2" t="s">
        <v>10</v>
      </c>
      <c r="E224" s="2" t="s">
        <v>731</v>
      </c>
      <c r="F224" s="2" t="s">
        <v>237</v>
      </c>
      <c r="G224" s="2" t="s">
        <v>13</v>
      </c>
      <c r="H224" s="2" t="s">
        <v>19</v>
      </c>
    </row>
    <row r="225" spans="1:8" x14ac:dyDescent="0.3">
      <c r="A225" s="2" t="s">
        <v>732</v>
      </c>
      <c r="B225" s="2" t="s">
        <v>733</v>
      </c>
      <c r="C225" s="2">
        <v>50</v>
      </c>
      <c r="D225" s="2" t="s">
        <v>10</v>
      </c>
      <c r="E225" s="2" t="s">
        <v>734</v>
      </c>
      <c r="F225" s="2" t="s">
        <v>271</v>
      </c>
      <c r="G225" s="2" t="s">
        <v>13</v>
      </c>
      <c r="H225" s="2" t="s">
        <v>19</v>
      </c>
    </row>
    <row r="226" spans="1:8" x14ac:dyDescent="0.3">
      <c r="A226" s="2" t="s">
        <v>735</v>
      </c>
      <c r="B226" s="2" t="s">
        <v>736</v>
      </c>
      <c r="C226" s="2">
        <v>29</v>
      </c>
      <c r="D226" s="2" t="s">
        <v>10</v>
      </c>
      <c r="E226" s="2" t="s">
        <v>737</v>
      </c>
      <c r="F226" s="2" t="s">
        <v>117</v>
      </c>
      <c r="G226" s="2" t="s">
        <v>13</v>
      </c>
      <c r="H226" s="2" t="s">
        <v>33</v>
      </c>
    </row>
    <row r="227" spans="1:8" x14ac:dyDescent="0.3">
      <c r="A227" s="2" t="s">
        <v>738</v>
      </c>
      <c r="B227" s="2" t="s">
        <v>739</v>
      </c>
      <c r="C227" s="2">
        <v>46</v>
      </c>
      <c r="D227" s="2" t="s">
        <v>16</v>
      </c>
      <c r="E227" s="2" t="s">
        <v>740</v>
      </c>
      <c r="F227" s="2" t="s">
        <v>121</v>
      </c>
      <c r="G227" s="2" t="s">
        <v>13</v>
      </c>
      <c r="H227" s="2" t="s">
        <v>19</v>
      </c>
    </row>
    <row r="228" spans="1:8" x14ac:dyDescent="0.3">
      <c r="A228" s="2" t="s">
        <v>741</v>
      </c>
      <c r="B228" s="2" t="s">
        <v>742</v>
      </c>
      <c r="C228" s="2">
        <v>54</v>
      </c>
      <c r="D228" s="2" t="s">
        <v>10</v>
      </c>
      <c r="E228" s="2" t="s">
        <v>220</v>
      </c>
      <c r="F228" s="2" t="s">
        <v>167</v>
      </c>
      <c r="G228" s="2" t="s">
        <v>13</v>
      </c>
      <c r="H228" s="2" t="s">
        <v>50</v>
      </c>
    </row>
    <row r="229" spans="1:8" x14ac:dyDescent="0.3">
      <c r="A229" s="2" t="s">
        <v>743</v>
      </c>
      <c r="B229" s="2" t="s">
        <v>744</v>
      </c>
      <c r="C229" s="2">
        <v>63</v>
      </c>
      <c r="D229" s="2" t="s">
        <v>16</v>
      </c>
      <c r="E229" s="2" t="s">
        <v>745</v>
      </c>
      <c r="F229" s="2" t="s">
        <v>65</v>
      </c>
      <c r="G229" s="2" t="s">
        <v>13</v>
      </c>
      <c r="H229" s="2" t="s">
        <v>50</v>
      </c>
    </row>
    <row r="230" spans="1:8" x14ac:dyDescent="0.3">
      <c r="A230" s="2" t="s">
        <v>746</v>
      </c>
      <c r="B230" s="2" t="s">
        <v>747</v>
      </c>
      <c r="C230" s="2">
        <v>52</v>
      </c>
      <c r="D230" s="2" t="s">
        <v>16</v>
      </c>
      <c r="E230" s="2" t="s">
        <v>399</v>
      </c>
      <c r="F230" s="2" t="s">
        <v>121</v>
      </c>
      <c r="G230" s="2" t="s">
        <v>13</v>
      </c>
      <c r="H230" s="2" t="s">
        <v>50</v>
      </c>
    </row>
    <row r="231" spans="1:8" x14ac:dyDescent="0.3">
      <c r="A231" s="2" t="s">
        <v>748</v>
      </c>
      <c r="B231" s="2" t="s">
        <v>749</v>
      </c>
      <c r="C231" s="2">
        <v>32</v>
      </c>
      <c r="D231" s="2" t="s">
        <v>16</v>
      </c>
      <c r="E231" s="2" t="s">
        <v>750</v>
      </c>
      <c r="F231" s="2" t="s">
        <v>144</v>
      </c>
      <c r="G231" s="2" t="s">
        <v>13</v>
      </c>
      <c r="H231" s="2" t="s">
        <v>28</v>
      </c>
    </row>
    <row r="232" spans="1:8" x14ac:dyDescent="0.3">
      <c r="A232" s="2" t="s">
        <v>751</v>
      </c>
      <c r="B232" s="2" t="s">
        <v>752</v>
      </c>
      <c r="C232" s="2">
        <v>29</v>
      </c>
      <c r="D232" s="2" t="s">
        <v>10</v>
      </c>
      <c r="E232" s="2" t="s">
        <v>753</v>
      </c>
      <c r="F232" s="2" t="s">
        <v>254</v>
      </c>
      <c r="G232" s="2" t="s">
        <v>13</v>
      </c>
      <c r="H232" s="2" t="s">
        <v>28</v>
      </c>
    </row>
    <row r="233" spans="1:8" x14ac:dyDescent="0.3">
      <c r="A233" s="2" t="s">
        <v>754</v>
      </c>
      <c r="B233" s="2" t="s">
        <v>755</v>
      </c>
      <c r="C233" s="2">
        <v>22</v>
      </c>
      <c r="D233" s="2" t="s">
        <v>16</v>
      </c>
      <c r="E233" s="2" t="s">
        <v>756</v>
      </c>
      <c r="F233" s="2" t="s">
        <v>321</v>
      </c>
      <c r="G233" s="2" t="s">
        <v>13</v>
      </c>
      <c r="H233" s="2" t="s">
        <v>28</v>
      </c>
    </row>
    <row r="234" spans="1:8" x14ac:dyDescent="0.3">
      <c r="A234" s="2" t="s">
        <v>757</v>
      </c>
      <c r="B234" s="2" t="s">
        <v>758</v>
      </c>
      <c r="C234" s="2">
        <v>27</v>
      </c>
      <c r="D234" s="2" t="s">
        <v>16</v>
      </c>
      <c r="E234" s="2" t="s">
        <v>759</v>
      </c>
      <c r="F234" s="2" t="s">
        <v>91</v>
      </c>
      <c r="G234" s="2" t="s">
        <v>13</v>
      </c>
      <c r="H234" s="2" t="s">
        <v>19</v>
      </c>
    </row>
    <row r="235" spans="1:8" x14ac:dyDescent="0.3">
      <c r="A235" s="2" t="s">
        <v>760</v>
      </c>
      <c r="B235" s="2" t="s">
        <v>761</v>
      </c>
      <c r="C235" s="2">
        <v>59</v>
      </c>
      <c r="D235" s="2" t="s">
        <v>10</v>
      </c>
      <c r="E235" s="2" t="s">
        <v>762</v>
      </c>
      <c r="F235" s="2" t="s">
        <v>45</v>
      </c>
      <c r="G235" s="2" t="s">
        <v>13</v>
      </c>
      <c r="H235" s="2" t="s">
        <v>33</v>
      </c>
    </row>
    <row r="236" spans="1:8" x14ac:dyDescent="0.3">
      <c r="A236" s="2" t="s">
        <v>763</v>
      </c>
      <c r="B236" s="2" t="s">
        <v>764</v>
      </c>
      <c r="C236" s="2">
        <v>43</v>
      </c>
      <c r="D236" s="2" t="s">
        <v>16</v>
      </c>
      <c r="E236" s="2" t="s">
        <v>765</v>
      </c>
      <c r="F236" s="2" t="s">
        <v>65</v>
      </c>
      <c r="G236" s="2" t="s">
        <v>13</v>
      </c>
      <c r="H236" s="2" t="s">
        <v>50</v>
      </c>
    </row>
    <row r="237" spans="1:8" x14ac:dyDescent="0.3">
      <c r="A237" s="2" t="s">
        <v>766</v>
      </c>
      <c r="B237" s="2" t="s">
        <v>767</v>
      </c>
      <c r="C237" s="2">
        <v>28</v>
      </c>
      <c r="D237" s="2" t="s">
        <v>16</v>
      </c>
      <c r="E237" s="2" t="s">
        <v>768</v>
      </c>
      <c r="F237" s="2" t="s">
        <v>95</v>
      </c>
      <c r="G237" s="2" t="s">
        <v>13</v>
      </c>
      <c r="H237" s="2" t="s">
        <v>28</v>
      </c>
    </row>
    <row r="238" spans="1:8" x14ac:dyDescent="0.3">
      <c r="A238" s="2" t="s">
        <v>769</v>
      </c>
      <c r="B238" s="2" t="s">
        <v>770</v>
      </c>
      <c r="C238" s="2">
        <v>42</v>
      </c>
      <c r="D238" s="2" t="s">
        <v>16</v>
      </c>
      <c r="E238" s="2" t="s">
        <v>771</v>
      </c>
      <c r="F238" s="2" t="s">
        <v>291</v>
      </c>
      <c r="G238" s="2" t="s">
        <v>13</v>
      </c>
      <c r="H238" s="2" t="s">
        <v>28</v>
      </c>
    </row>
    <row r="239" spans="1:8" x14ac:dyDescent="0.3">
      <c r="A239" s="2" t="s">
        <v>772</v>
      </c>
      <c r="B239" s="2" t="s">
        <v>773</v>
      </c>
      <c r="C239" s="2">
        <v>41</v>
      </c>
      <c r="D239" s="2" t="s">
        <v>16</v>
      </c>
      <c r="E239" s="2" t="s">
        <v>774</v>
      </c>
      <c r="F239" s="2" t="s">
        <v>69</v>
      </c>
      <c r="G239" s="2" t="s">
        <v>13</v>
      </c>
      <c r="H239" s="2" t="s">
        <v>50</v>
      </c>
    </row>
    <row r="240" spans="1:8" x14ac:dyDescent="0.3">
      <c r="A240" s="2" t="s">
        <v>775</v>
      </c>
      <c r="B240" s="2" t="s">
        <v>776</v>
      </c>
      <c r="C240" s="2">
        <v>40</v>
      </c>
      <c r="D240" s="2" t="s">
        <v>10</v>
      </c>
      <c r="E240" s="2" t="s">
        <v>777</v>
      </c>
      <c r="F240" s="2" t="s">
        <v>45</v>
      </c>
      <c r="G240" s="2" t="s">
        <v>13</v>
      </c>
      <c r="H240" s="2" t="s">
        <v>19</v>
      </c>
    </row>
    <row r="241" spans="1:8" x14ac:dyDescent="0.3">
      <c r="A241" s="2" t="s">
        <v>778</v>
      </c>
      <c r="B241" s="2" t="s">
        <v>779</v>
      </c>
      <c r="C241" s="2">
        <v>58</v>
      </c>
      <c r="D241" s="2" t="s">
        <v>16</v>
      </c>
      <c r="E241" s="2" t="s">
        <v>780</v>
      </c>
      <c r="F241" s="2" t="s">
        <v>188</v>
      </c>
      <c r="G241" s="2" t="s">
        <v>13</v>
      </c>
      <c r="H241" s="2" t="s">
        <v>19</v>
      </c>
    </row>
    <row r="242" spans="1:8" x14ac:dyDescent="0.3">
      <c r="A242" s="2" t="s">
        <v>781</v>
      </c>
      <c r="B242" s="2" t="s">
        <v>782</v>
      </c>
      <c r="C242" s="2">
        <v>59</v>
      </c>
      <c r="D242" s="2" t="s">
        <v>16</v>
      </c>
      <c r="E242" s="2" t="s">
        <v>783</v>
      </c>
      <c r="F242" s="2" t="s">
        <v>160</v>
      </c>
      <c r="G242" s="2" t="s">
        <v>13</v>
      </c>
      <c r="H242" s="2" t="s">
        <v>19</v>
      </c>
    </row>
    <row r="243" spans="1:8" x14ac:dyDescent="0.3">
      <c r="A243" s="2" t="s">
        <v>784</v>
      </c>
      <c r="B243" s="2" t="s">
        <v>785</v>
      </c>
      <c r="C243" s="2">
        <v>31</v>
      </c>
      <c r="D243" s="2" t="s">
        <v>10</v>
      </c>
      <c r="E243" s="2" t="s">
        <v>786</v>
      </c>
      <c r="F243" s="2" t="s">
        <v>291</v>
      </c>
      <c r="G243" s="2" t="s">
        <v>13</v>
      </c>
      <c r="H243" s="2" t="s">
        <v>19</v>
      </c>
    </row>
    <row r="244" spans="1:8" x14ac:dyDescent="0.3">
      <c r="A244" s="2" t="s">
        <v>787</v>
      </c>
      <c r="B244" s="2" t="s">
        <v>788</v>
      </c>
      <c r="C244" s="2">
        <v>58</v>
      </c>
      <c r="D244" s="2" t="s">
        <v>16</v>
      </c>
      <c r="E244" s="2" t="s">
        <v>789</v>
      </c>
      <c r="F244" s="2" t="s">
        <v>171</v>
      </c>
      <c r="G244" s="2" t="s">
        <v>13</v>
      </c>
      <c r="H244" s="2" t="s">
        <v>33</v>
      </c>
    </row>
    <row r="245" spans="1:8" x14ac:dyDescent="0.3">
      <c r="A245" s="2" t="s">
        <v>790</v>
      </c>
      <c r="B245" s="2" t="s">
        <v>791</v>
      </c>
      <c r="C245" s="2">
        <v>56</v>
      </c>
      <c r="D245" s="2" t="s">
        <v>16</v>
      </c>
      <c r="E245" s="2" t="s">
        <v>792</v>
      </c>
      <c r="F245" s="2" t="s">
        <v>363</v>
      </c>
      <c r="G245" s="2" t="s">
        <v>13</v>
      </c>
      <c r="H245" s="2" t="s">
        <v>50</v>
      </c>
    </row>
    <row r="246" spans="1:8" x14ac:dyDescent="0.3">
      <c r="A246" s="2" t="s">
        <v>793</v>
      </c>
      <c r="B246" s="2" t="s">
        <v>794</v>
      </c>
      <c r="C246" s="2">
        <v>19</v>
      </c>
      <c r="D246" s="2" t="s">
        <v>10</v>
      </c>
      <c r="E246" s="2" t="s">
        <v>795</v>
      </c>
      <c r="F246" s="2" t="s">
        <v>121</v>
      </c>
      <c r="G246" s="2" t="s">
        <v>13</v>
      </c>
      <c r="H246" s="2" t="s">
        <v>28</v>
      </c>
    </row>
    <row r="247" spans="1:8" x14ac:dyDescent="0.3">
      <c r="A247" s="2" t="s">
        <v>796</v>
      </c>
      <c r="B247" s="2" t="s">
        <v>797</v>
      </c>
      <c r="C247" s="2">
        <v>57</v>
      </c>
      <c r="D247" s="2" t="s">
        <v>16</v>
      </c>
      <c r="E247" s="2" t="s">
        <v>798</v>
      </c>
      <c r="F247" s="2" t="s">
        <v>160</v>
      </c>
      <c r="G247" s="2" t="s">
        <v>13</v>
      </c>
      <c r="H247" s="2" t="s">
        <v>19</v>
      </c>
    </row>
    <row r="248" spans="1:8" x14ac:dyDescent="0.3">
      <c r="A248" s="2" t="s">
        <v>799</v>
      </c>
      <c r="B248" s="2" t="s">
        <v>800</v>
      </c>
      <c r="C248" s="2">
        <v>58</v>
      </c>
      <c r="D248" s="2" t="s">
        <v>10</v>
      </c>
      <c r="E248" s="2" t="s">
        <v>801</v>
      </c>
      <c r="F248" s="2" t="s">
        <v>295</v>
      </c>
      <c r="G248" s="2" t="s">
        <v>13</v>
      </c>
      <c r="H248" s="2" t="s">
        <v>28</v>
      </c>
    </row>
    <row r="249" spans="1:8" x14ac:dyDescent="0.3">
      <c r="A249" s="2" t="s">
        <v>802</v>
      </c>
      <c r="B249" s="2" t="s">
        <v>803</v>
      </c>
      <c r="C249" s="2">
        <v>32</v>
      </c>
      <c r="D249" s="2" t="s">
        <v>10</v>
      </c>
      <c r="E249" s="2" t="s">
        <v>804</v>
      </c>
      <c r="F249" s="2" t="s">
        <v>49</v>
      </c>
      <c r="G249" s="2" t="s">
        <v>13</v>
      </c>
      <c r="H249" s="2" t="s">
        <v>19</v>
      </c>
    </row>
    <row r="250" spans="1:8" x14ac:dyDescent="0.3">
      <c r="A250" s="2" t="s">
        <v>805</v>
      </c>
      <c r="B250" s="2" t="s">
        <v>806</v>
      </c>
      <c r="C250" s="2">
        <v>19</v>
      </c>
      <c r="D250" s="2" t="s">
        <v>10</v>
      </c>
      <c r="E250" s="2" t="s">
        <v>807</v>
      </c>
      <c r="F250" s="2" t="s">
        <v>188</v>
      </c>
      <c r="G250" s="2" t="s">
        <v>13</v>
      </c>
      <c r="H250" s="2" t="s">
        <v>50</v>
      </c>
    </row>
    <row r="251" spans="1:8" x14ac:dyDescent="0.3">
      <c r="A251" s="2" t="s">
        <v>808</v>
      </c>
      <c r="B251" s="2" t="s">
        <v>809</v>
      </c>
      <c r="C251" s="2">
        <v>41</v>
      </c>
      <c r="D251" s="2" t="s">
        <v>16</v>
      </c>
      <c r="E251" s="2" t="s">
        <v>810</v>
      </c>
      <c r="F251" s="2" t="s">
        <v>61</v>
      </c>
      <c r="G251" s="2" t="s">
        <v>13</v>
      </c>
      <c r="H251" s="2" t="s">
        <v>50</v>
      </c>
    </row>
    <row r="252" spans="1:8" x14ac:dyDescent="0.3">
      <c r="A252" s="2" t="s">
        <v>811</v>
      </c>
      <c r="B252" s="2" t="s">
        <v>812</v>
      </c>
      <c r="C252" s="2">
        <v>48</v>
      </c>
      <c r="D252" s="2" t="s">
        <v>10</v>
      </c>
      <c r="E252" s="2" t="s">
        <v>813</v>
      </c>
      <c r="F252" s="2" t="s">
        <v>95</v>
      </c>
      <c r="G252" s="2" t="s">
        <v>13</v>
      </c>
      <c r="H252" s="2" t="s">
        <v>19</v>
      </c>
    </row>
    <row r="253" spans="1:8" x14ac:dyDescent="0.3">
      <c r="A253" s="2" t="s">
        <v>814</v>
      </c>
      <c r="B253" s="2" t="s">
        <v>815</v>
      </c>
      <c r="C253" s="2">
        <v>64</v>
      </c>
      <c r="D253" s="2" t="s">
        <v>10</v>
      </c>
      <c r="E253" s="2" t="s">
        <v>816</v>
      </c>
      <c r="F253" s="2" t="s">
        <v>23</v>
      </c>
      <c r="G253" s="2" t="s">
        <v>13</v>
      </c>
      <c r="H253" s="2" t="s">
        <v>33</v>
      </c>
    </row>
    <row r="254" spans="1:8" x14ac:dyDescent="0.3">
      <c r="A254" s="2" t="s">
        <v>817</v>
      </c>
      <c r="B254" s="2" t="s">
        <v>818</v>
      </c>
      <c r="C254" s="2">
        <v>26</v>
      </c>
      <c r="D254" s="2" t="s">
        <v>10</v>
      </c>
      <c r="E254" s="2" t="s">
        <v>819</v>
      </c>
      <c r="F254" s="2" t="s">
        <v>41</v>
      </c>
      <c r="G254" s="2" t="s">
        <v>13</v>
      </c>
      <c r="H254" s="2" t="s">
        <v>33</v>
      </c>
    </row>
    <row r="255" spans="1:8" x14ac:dyDescent="0.3">
      <c r="A255" s="2" t="s">
        <v>820</v>
      </c>
      <c r="B255" s="2" t="s">
        <v>821</v>
      </c>
      <c r="C255" s="2">
        <v>32</v>
      </c>
      <c r="D255" s="2" t="s">
        <v>10</v>
      </c>
      <c r="E255" s="2" t="s">
        <v>822</v>
      </c>
      <c r="F255" s="2" t="s">
        <v>328</v>
      </c>
      <c r="G255" s="2" t="s">
        <v>13</v>
      </c>
      <c r="H255" s="2" t="s">
        <v>28</v>
      </c>
    </row>
    <row r="256" spans="1:8" x14ac:dyDescent="0.3">
      <c r="A256" s="2" t="s">
        <v>823</v>
      </c>
      <c r="B256" s="2" t="s">
        <v>824</v>
      </c>
      <c r="C256" s="2">
        <v>34</v>
      </c>
      <c r="D256" s="2" t="s">
        <v>10</v>
      </c>
      <c r="E256" s="2" t="s">
        <v>825</v>
      </c>
      <c r="F256" s="2" t="s">
        <v>167</v>
      </c>
      <c r="G256" s="2" t="s">
        <v>13</v>
      </c>
      <c r="H256" s="2" t="s">
        <v>33</v>
      </c>
    </row>
    <row r="257" spans="1:8" x14ac:dyDescent="0.3">
      <c r="A257" s="2" t="s">
        <v>826</v>
      </c>
      <c r="B257" s="2" t="s">
        <v>827</v>
      </c>
      <c r="C257" s="2">
        <v>21</v>
      </c>
      <c r="D257" s="2" t="s">
        <v>10</v>
      </c>
      <c r="E257" s="2" t="s">
        <v>828</v>
      </c>
      <c r="F257" s="2" t="s">
        <v>27</v>
      </c>
      <c r="G257" s="2" t="s">
        <v>13</v>
      </c>
      <c r="H257" s="2" t="s">
        <v>50</v>
      </c>
    </row>
    <row r="258" spans="1:8" x14ac:dyDescent="0.3">
      <c r="A258" s="2" t="s">
        <v>829</v>
      </c>
      <c r="B258" s="2" t="s">
        <v>830</v>
      </c>
      <c r="C258" s="2">
        <v>57</v>
      </c>
      <c r="D258" s="2" t="s">
        <v>10</v>
      </c>
      <c r="E258" s="2" t="s">
        <v>831</v>
      </c>
      <c r="F258" s="2" t="s">
        <v>295</v>
      </c>
      <c r="G258" s="2" t="s">
        <v>13</v>
      </c>
      <c r="H258" s="2" t="s">
        <v>19</v>
      </c>
    </row>
    <row r="259" spans="1:8" x14ac:dyDescent="0.3">
      <c r="A259" s="2" t="s">
        <v>832</v>
      </c>
      <c r="B259" s="2" t="s">
        <v>833</v>
      </c>
      <c r="C259" s="2">
        <v>42</v>
      </c>
      <c r="D259" s="2" t="s">
        <v>10</v>
      </c>
      <c r="E259" s="2" t="s">
        <v>834</v>
      </c>
      <c r="F259" s="2" t="s">
        <v>725</v>
      </c>
      <c r="G259" s="2" t="s">
        <v>13</v>
      </c>
      <c r="H259" s="2" t="s">
        <v>33</v>
      </c>
    </row>
    <row r="260" spans="1:8" x14ac:dyDescent="0.3">
      <c r="A260" s="2" t="s">
        <v>835</v>
      </c>
      <c r="B260" s="2" t="s">
        <v>836</v>
      </c>
      <c r="C260" s="2">
        <v>24</v>
      </c>
      <c r="D260" s="2" t="s">
        <v>16</v>
      </c>
      <c r="E260" s="2" t="s">
        <v>837</v>
      </c>
      <c r="F260" s="2" t="s">
        <v>363</v>
      </c>
      <c r="G260" s="2" t="s">
        <v>13</v>
      </c>
      <c r="H260" s="2" t="s">
        <v>19</v>
      </c>
    </row>
    <row r="261" spans="1:8" x14ac:dyDescent="0.3">
      <c r="A261" s="2" t="s">
        <v>838</v>
      </c>
      <c r="B261" s="2" t="s">
        <v>839</v>
      </c>
      <c r="C261" s="2">
        <v>32</v>
      </c>
      <c r="D261" s="2" t="s">
        <v>16</v>
      </c>
      <c r="E261" s="2" t="s">
        <v>840</v>
      </c>
      <c r="F261" s="2" t="s">
        <v>99</v>
      </c>
      <c r="G261" s="2" t="s">
        <v>13</v>
      </c>
      <c r="H261" s="2" t="s">
        <v>33</v>
      </c>
    </row>
    <row r="262" spans="1:8" x14ac:dyDescent="0.3">
      <c r="A262" s="2" t="s">
        <v>841</v>
      </c>
      <c r="B262" s="2" t="s">
        <v>842</v>
      </c>
      <c r="C262" s="2">
        <v>63</v>
      </c>
      <c r="D262" s="2" t="s">
        <v>16</v>
      </c>
      <c r="E262" s="2" t="s">
        <v>843</v>
      </c>
      <c r="F262" s="2" t="s">
        <v>137</v>
      </c>
      <c r="G262" s="2" t="s">
        <v>13</v>
      </c>
      <c r="H262" s="2" t="s">
        <v>19</v>
      </c>
    </row>
    <row r="263" spans="1:8" x14ac:dyDescent="0.3">
      <c r="A263" s="2" t="s">
        <v>844</v>
      </c>
      <c r="B263" s="2" t="s">
        <v>845</v>
      </c>
      <c r="C263" s="2">
        <v>27</v>
      </c>
      <c r="D263" s="2" t="s">
        <v>16</v>
      </c>
      <c r="E263" s="2" t="s">
        <v>846</v>
      </c>
      <c r="F263" s="2" t="s">
        <v>37</v>
      </c>
      <c r="G263" s="2" t="s">
        <v>13</v>
      </c>
      <c r="H263" s="2" t="s">
        <v>33</v>
      </c>
    </row>
    <row r="264" spans="1:8" x14ac:dyDescent="0.3">
      <c r="A264" s="2" t="s">
        <v>847</v>
      </c>
      <c r="B264" s="2" t="s">
        <v>848</v>
      </c>
      <c r="C264" s="2">
        <v>60</v>
      </c>
      <c r="D264" s="2" t="s">
        <v>16</v>
      </c>
      <c r="E264" s="2" t="s">
        <v>849</v>
      </c>
      <c r="F264" s="2" t="s">
        <v>69</v>
      </c>
      <c r="G264" s="2" t="s">
        <v>13</v>
      </c>
      <c r="H264" s="2" t="s">
        <v>33</v>
      </c>
    </row>
    <row r="265" spans="1:8" x14ac:dyDescent="0.3">
      <c r="A265" s="2" t="s">
        <v>850</v>
      </c>
      <c r="B265" s="2" t="s">
        <v>851</v>
      </c>
      <c r="C265" s="2">
        <v>50</v>
      </c>
      <c r="D265" s="2" t="s">
        <v>10</v>
      </c>
      <c r="E265" s="2" t="s">
        <v>852</v>
      </c>
      <c r="F265" s="2" t="s">
        <v>332</v>
      </c>
      <c r="G265" s="2" t="s">
        <v>13</v>
      </c>
      <c r="H265" s="2" t="s">
        <v>28</v>
      </c>
    </row>
    <row r="266" spans="1:8" x14ac:dyDescent="0.3">
      <c r="A266" s="2" t="s">
        <v>853</v>
      </c>
      <c r="B266" s="2" t="s">
        <v>854</v>
      </c>
      <c r="C266" s="2">
        <v>25</v>
      </c>
      <c r="D266" s="2" t="s">
        <v>10</v>
      </c>
      <c r="E266" s="2" t="s">
        <v>855</v>
      </c>
      <c r="F266" s="2" t="s">
        <v>856</v>
      </c>
      <c r="G266" s="2" t="s">
        <v>13</v>
      </c>
      <c r="H266" s="2" t="s">
        <v>50</v>
      </c>
    </row>
    <row r="267" spans="1:8" x14ac:dyDescent="0.3">
      <c r="A267" s="2" t="s">
        <v>857</v>
      </c>
      <c r="B267" s="2" t="s">
        <v>858</v>
      </c>
      <c r="C267" s="2">
        <v>38</v>
      </c>
      <c r="D267" s="2" t="s">
        <v>10</v>
      </c>
      <c r="E267" s="2" t="s">
        <v>859</v>
      </c>
      <c r="F267" s="2" t="s">
        <v>241</v>
      </c>
      <c r="G267" s="2" t="s">
        <v>13</v>
      </c>
      <c r="H267" s="2" t="s">
        <v>33</v>
      </c>
    </row>
    <row r="268" spans="1:8" x14ac:dyDescent="0.3">
      <c r="A268" s="2" t="s">
        <v>860</v>
      </c>
      <c r="B268" s="2" t="s">
        <v>861</v>
      </c>
      <c r="C268" s="2">
        <v>32</v>
      </c>
      <c r="D268" s="2" t="s">
        <v>16</v>
      </c>
      <c r="E268" s="2" t="s">
        <v>862</v>
      </c>
      <c r="F268" s="2" t="s">
        <v>596</v>
      </c>
      <c r="G268" s="2" t="s">
        <v>13</v>
      </c>
      <c r="H268" s="2" t="s">
        <v>28</v>
      </c>
    </row>
    <row r="269" spans="1:8" x14ac:dyDescent="0.3">
      <c r="A269" s="2" t="s">
        <v>863</v>
      </c>
      <c r="B269" s="2" t="s">
        <v>864</v>
      </c>
      <c r="C269" s="2">
        <v>18</v>
      </c>
      <c r="D269" s="2" t="s">
        <v>10</v>
      </c>
      <c r="E269" s="2" t="s">
        <v>792</v>
      </c>
      <c r="F269" s="2" t="s">
        <v>69</v>
      </c>
      <c r="G269" s="2" t="s">
        <v>13</v>
      </c>
      <c r="H269" s="2" t="s">
        <v>28</v>
      </c>
    </row>
    <row r="270" spans="1:8" x14ac:dyDescent="0.3">
      <c r="A270" s="2" t="s">
        <v>865</v>
      </c>
      <c r="B270" s="2" t="s">
        <v>866</v>
      </c>
      <c r="C270" s="2">
        <v>53</v>
      </c>
      <c r="D270" s="2" t="s">
        <v>16</v>
      </c>
      <c r="E270" s="2" t="s">
        <v>867</v>
      </c>
      <c r="F270" s="2" t="s">
        <v>205</v>
      </c>
      <c r="G270" s="2" t="s">
        <v>13</v>
      </c>
      <c r="H270" s="2" t="s">
        <v>28</v>
      </c>
    </row>
    <row r="271" spans="1:8" x14ac:dyDescent="0.3">
      <c r="A271" s="2" t="s">
        <v>868</v>
      </c>
      <c r="B271" s="2" t="s">
        <v>869</v>
      </c>
      <c r="C271" s="2">
        <v>45</v>
      </c>
      <c r="D271" s="2" t="s">
        <v>16</v>
      </c>
      <c r="E271" s="2" t="s">
        <v>870</v>
      </c>
      <c r="F271" s="2" t="s">
        <v>32</v>
      </c>
      <c r="G271" s="2" t="s">
        <v>13</v>
      </c>
      <c r="H271" s="2" t="s">
        <v>33</v>
      </c>
    </row>
    <row r="272" spans="1:8" x14ac:dyDescent="0.3">
      <c r="A272" s="2" t="s">
        <v>871</v>
      </c>
      <c r="B272" s="2" t="s">
        <v>872</v>
      </c>
      <c r="C272" s="2">
        <v>31</v>
      </c>
      <c r="D272" s="2" t="s">
        <v>16</v>
      </c>
      <c r="E272" s="2" t="s">
        <v>873</v>
      </c>
      <c r="F272" s="2" t="s">
        <v>332</v>
      </c>
      <c r="G272" s="2" t="s">
        <v>13</v>
      </c>
      <c r="H272" s="2" t="s">
        <v>50</v>
      </c>
    </row>
    <row r="273" spans="1:8" x14ac:dyDescent="0.3">
      <c r="A273" s="2" t="s">
        <v>874</v>
      </c>
      <c r="B273" s="2" t="s">
        <v>875</v>
      </c>
      <c r="C273" s="2">
        <v>64</v>
      </c>
      <c r="D273" s="2" t="s">
        <v>10</v>
      </c>
      <c r="E273" s="2" t="s">
        <v>876</v>
      </c>
      <c r="F273" s="2" t="s">
        <v>73</v>
      </c>
      <c r="G273" s="2" t="s">
        <v>13</v>
      </c>
      <c r="H273" s="2" t="s">
        <v>19</v>
      </c>
    </row>
    <row r="274" spans="1:8" x14ac:dyDescent="0.3">
      <c r="A274" s="2" t="s">
        <v>877</v>
      </c>
      <c r="B274" s="2" t="s">
        <v>878</v>
      </c>
      <c r="C274" s="2">
        <v>48</v>
      </c>
      <c r="D274" s="2" t="s">
        <v>16</v>
      </c>
      <c r="E274" s="2" t="s">
        <v>879</v>
      </c>
      <c r="F274" s="2" t="s">
        <v>32</v>
      </c>
      <c r="G274" s="2" t="s">
        <v>13</v>
      </c>
      <c r="H274" s="2" t="s">
        <v>50</v>
      </c>
    </row>
    <row r="275" spans="1:8" x14ac:dyDescent="0.3">
      <c r="A275" s="2" t="s">
        <v>880</v>
      </c>
      <c r="B275" s="2" t="s">
        <v>881</v>
      </c>
      <c r="C275" s="2">
        <v>23</v>
      </c>
      <c r="D275" s="2" t="s">
        <v>10</v>
      </c>
      <c r="E275" s="2" t="s">
        <v>882</v>
      </c>
      <c r="F275" s="2" t="s">
        <v>317</v>
      </c>
      <c r="G275" s="2" t="s">
        <v>13</v>
      </c>
      <c r="H275" s="2" t="s">
        <v>28</v>
      </c>
    </row>
    <row r="276" spans="1:8" x14ac:dyDescent="0.3">
      <c r="A276" s="2" t="s">
        <v>883</v>
      </c>
      <c r="B276" s="2" t="s">
        <v>884</v>
      </c>
      <c r="C276" s="2">
        <v>38</v>
      </c>
      <c r="D276" s="2" t="s">
        <v>10</v>
      </c>
      <c r="E276" s="2" t="s">
        <v>885</v>
      </c>
      <c r="F276" s="2" t="s">
        <v>175</v>
      </c>
      <c r="G276" s="2" t="s">
        <v>13</v>
      </c>
      <c r="H276" s="2" t="s">
        <v>33</v>
      </c>
    </row>
    <row r="277" spans="1:8" x14ac:dyDescent="0.3">
      <c r="A277" s="2" t="s">
        <v>886</v>
      </c>
      <c r="B277" s="2" t="s">
        <v>887</v>
      </c>
      <c r="C277" s="2">
        <v>22</v>
      </c>
      <c r="D277" s="2" t="s">
        <v>10</v>
      </c>
      <c r="E277" s="2" t="s">
        <v>888</v>
      </c>
      <c r="F277" s="2" t="s">
        <v>596</v>
      </c>
      <c r="G277" s="2" t="s">
        <v>13</v>
      </c>
      <c r="H277" s="2" t="s">
        <v>50</v>
      </c>
    </row>
    <row r="278" spans="1:8" x14ac:dyDescent="0.3">
      <c r="A278" s="2" t="s">
        <v>889</v>
      </c>
      <c r="B278" s="2" t="s">
        <v>890</v>
      </c>
      <c r="C278" s="2">
        <v>38</v>
      </c>
      <c r="D278" s="2" t="s">
        <v>10</v>
      </c>
      <c r="E278" s="2" t="s">
        <v>891</v>
      </c>
      <c r="F278" s="2" t="s">
        <v>188</v>
      </c>
      <c r="G278" s="2" t="s">
        <v>13</v>
      </c>
      <c r="H278" s="2" t="s">
        <v>50</v>
      </c>
    </row>
    <row r="279" spans="1:8" x14ac:dyDescent="0.3">
      <c r="A279" s="2" t="s">
        <v>892</v>
      </c>
      <c r="B279" s="2" t="s">
        <v>893</v>
      </c>
      <c r="C279" s="2">
        <v>22</v>
      </c>
      <c r="D279" s="2" t="s">
        <v>16</v>
      </c>
      <c r="E279" s="2" t="s">
        <v>894</v>
      </c>
      <c r="F279" s="2" t="s">
        <v>278</v>
      </c>
      <c r="G279" s="2" t="s">
        <v>13</v>
      </c>
      <c r="H279" s="2" t="s">
        <v>19</v>
      </c>
    </row>
    <row r="280" spans="1:8" x14ac:dyDescent="0.3">
      <c r="A280" s="2" t="s">
        <v>895</v>
      </c>
      <c r="B280" s="2" t="s">
        <v>896</v>
      </c>
      <c r="C280" s="2">
        <v>42</v>
      </c>
      <c r="D280" s="2" t="s">
        <v>16</v>
      </c>
      <c r="E280" s="2" t="s">
        <v>897</v>
      </c>
      <c r="F280" s="2" t="s">
        <v>221</v>
      </c>
      <c r="G280" s="2" t="s">
        <v>13</v>
      </c>
      <c r="H280" s="2" t="s">
        <v>19</v>
      </c>
    </row>
    <row r="281" spans="1:8" x14ac:dyDescent="0.3">
      <c r="A281" s="2" t="s">
        <v>898</v>
      </c>
      <c r="B281" s="2" t="s">
        <v>899</v>
      </c>
      <c r="C281" s="2">
        <v>21</v>
      </c>
      <c r="D281" s="2" t="s">
        <v>16</v>
      </c>
      <c r="E281" s="2" t="s">
        <v>900</v>
      </c>
      <c r="F281" s="2" t="s">
        <v>27</v>
      </c>
      <c r="G281" s="2" t="s">
        <v>13</v>
      </c>
      <c r="H281" s="2" t="s">
        <v>28</v>
      </c>
    </row>
    <row r="282" spans="1:8" x14ac:dyDescent="0.3">
      <c r="A282" s="2" t="s">
        <v>901</v>
      </c>
      <c r="B282" s="2" t="s">
        <v>902</v>
      </c>
      <c r="C282" s="2">
        <v>48</v>
      </c>
      <c r="D282" s="2" t="s">
        <v>10</v>
      </c>
      <c r="E282" s="2" t="s">
        <v>903</v>
      </c>
      <c r="F282" s="2" t="s">
        <v>103</v>
      </c>
      <c r="G282" s="2" t="s">
        <v>13</v>
      </c>
      <c r="H282" s="2" t="s">
        <v>28</v>
      </c>
    </row>
    <row r="283" spans="1:8" x14ac:dyDescent="0.3">
      <c r="A283" s="2" t="s">
        <v>904</v>
      </c>
      <c r="B283" s="2" t="s">
        <v>905</v>
      </c>
      <c r="C283" s="2">
        <v>59</v>
      </c>
      <c r="D283" s="2" t="s">
        <v>10</v>
      </c>
      <c r="E283" s="2" t="s">
        <v>906</v>
      </c>
      <c r="F283" s="2" t="s">
        <v>171</v>
      </c>
      <c r="G283" s="2" t="s">
        <v>13</v>
      </c>
      <c r="H283" s="2" t="s">
        <v>19</v>
      </c>
    </row>
    <row r="284" spans="1:8" x14ac:dyDescent="0.3">
      <c r="A284" s="2" t="s">
        <v>907</v>
      </c>
      <c r="B284" s="2" t="s">
        <v>908</v>
      </c>
      <c r="C284" s="2">
        <v>46</v>
      </c>
      <c r="D284" s="2" t="s">
        <v>16</v>
      </c>
      <c r="E284" s="2" t="s">
        <v>909</v>
      </c>
      <c r="F284" s="2" t="s">
        <v>91</v>
      </c>
      <c r="G284" s="2" t="s">
        <v>13</v>
      </c>
      <c r="H284" s="2" t="s">
        <v>50</v>
      </c>
    </row>
    <row r="285" spans="1:8" x14ac:dyDescent="0.3">
      <c r="A285" s="2" t="s">
        <v>910</v>
      </c>
      <c r="B285" s="2" t="s">
        <v>911</v>
      </c>
      <c r="C285" s="2">
        <v>54</v>
      </c>
      <c r="D285" s="2" t="s">
        <v>16</v>
      </c>
      <c r="E285" s="2" t="s">
        <v>912</v>
      </c>
      <c r="F285" s="2" t="s">
        <v>856</v>
      </c>
      <c r="G285" s="2" t="s">
        <v>13</v>
      </c>
      <c r="H285" s="2" t="s">
        <v>33</v>
      </c>
    </row>
    <row r="286" spans="1:8" x14ac:dyDescent="0.3">
      <c r="A286" s="2" t="s">
        <v>913</v>
      </c>
      <c r="B286" s="2" t="s">
        <v>914</v>
      </c>
      <c r="C286" s="2">
        <v>54</v>
      </c>
      <c r="D286" s="2" t="s">
        <v>10</v>
      </c>
      <c r="E286" s="2" t="s">
        <v>915</v>
      </c>
      <c r="F286" s="2" t="s">
        <v>171</v>
      </c>
      <c r="G286" s="2" t="s">
        <v>13</v>
      </c>
      <c r="H286" s="2" t="s">
        <v>50</v>
      </c>
    </row>
    <row r="287" spans="1:8" x14ac:dyDescent="0.3">
      <c r="A287" s="2" t="s">
        <v>916</v>
      </c>
      <c r="B287" s="2" t="s">
        <v>917</v>
      </c>
      <c r="C287" s="2">
        <v>46</v>
      </c>
      <c r="D287" s="2" t="s">
        <v>16</v>
      </c>
      <c r="E287" s="2" t="s">
        <v>918</v>
      </c>
      <c r="F287" s="2" t="s">
        <v>725</v>
      </c>
      <c r="G287" s="2" t="s">
        <v>13</v>
      </c>
      <c r="H287" s="2" t="s">
        <v>33</v>
      </c>
    </row>
    <row r="288" spans="1:8" x14ac:dyDescent="0.3">
      <c r="A288" s="2" t="s">
        <v>919</v>
      </c>
      <c r="B288" s="2" t="s">
        <v>920</v>
      </c>
      <c r="C288" s="2">
        <v>22</v>
      </c>
      <c r="D288" s="2" t="s">
        <v>10</v>
      </c>
      <c r="E288" s="2" t="s">
        <v>921</v>
      </c>
      <c r="F288" s="2" t="s">
        <v>41</v>
      </c>
      <c r="G288" s="2" t="s">
        <v>13</v>
      </c>
      <c r="H288" s="2" t="s">
        <v>33</v>
      </c>
    </row>
    <row r="289" spans="1:8" x14ac:dyDescent="0.3">
      <c r="A289" s="2" t="s">
        <v>922</v>
      </c>
      <c r="B289" s="2" t="s">
        <v>923</v>
      </c>
      <c r="C289" s="2">
        <v>22</v>
      </c>
      <c r="D289" s="2" t="s">
        <v>16</v>
      </c>
      <c r="E289" s="2" t="s">
        <v>924</v>
      </c>
      <c r="F289" s="2" t="s">
        <v>175</v>
      </c>
      <c r="G289" s="2" t="s">
        <v>13</v>
      </c>
      <c r="H289" s="2" t="s">
        <v>50</v>
      </c>
    </row>
    <row r="290" spans="1:8" x14ac:dyDescent="0.3">
      <c r="A290" s="2" t="s">
        <v>925</v>
      </c>
      <c r="B290" s="2" t="s">
        <v>926</v>
      </c>
      <c r="C290" s="2">
        <v>58</v>
      </c>
      <c r="D290" s="2" t="s">
        <v>10</v>
      </c>
      <c r="E290" s="2" t="s">
        <v>927</v>
      </c>
      <c r="F290" s="2" t="s">
        <v>171</v>
      </c>
      <c r="G290" s="2" t="s">
        <v>13</v>
      </c>
      <c r="H290" s="2" t="s">
        <v>50</v>
      </c>
    </row>
    <row r="291" spans="1:8" x14ac:dyDescent="0.3">
      <c r="A291" s="2" t="s">
        <v>928</v>
      </c>
      <c r="B291" s="2" t="s">
        <v>929</v>
      </c>
      <c r="C291" s="2">
        <v>45</v>
      </c>
      <c r="D291" s="2" t="s">
        <v>10</v>
      </c>
      <c r="E291" s="2" t="s">
        <v>930</v>
      </c>
      <c r="F291" s="2" t="s">
        <v>27</v>
      </c>
      <c r="G291" s="2" t="s">
        <v>13</v>
      </c>
      <c r="H291" s="2" t="s">
        <v>28</v>
      </c>
    </row>
    <row r="292" spans="1:8" x14ac:dyDescent="0.3">
      <c r="A292" s="2" t="s">
        <v>931</v>
      </c>
      <c r="B292" s="2" t="s">
        <v>932</v>
      </c>
      <c r="C292" s="2">
        <v>52</v>
      </c>
      <c r="D292" s="2" t="s">
        <v>16</v>
      </c>
      <c r="E292" s="2" t="s">
        <v>933</v>
      </c>
      <c r="F292" s="2" t="s">
        <v>291</v>
      </c>
      <c r="G292" s="2" t="s">
        <v>13</v>
      </c>
      <c r="H292" s="2" t="s">
        <v>33</v>
      </c>
    </row>
    <row r="293" spans="1:8" x14ac:dyDescent="0.3">
      <c r="A293" s="2" t="s">
        <v>934</v>
      </c>
      <c r="B293" s="2" t="s">
        <v>935</v>
      </c>
      <c r="C293" s="2">
        <v>40</v>
      </c>
      <c r="D293" s="2" t="s">
        <v>16</v>
      </c>
      <c r="E293" s="2" t="s">
        <v>936</v>
      </c>
      <c r="F293" s="2" t="s">
        <v>117</v>
      </c>
      <c r="G293" s="2" t="s">
        <v>13</v>
      </c>
      <c r="H293" s="2" t="s">
        <v>28</v>
      </c>
    </row>
    <row r="294" spans="1:8" x14ac:dyDescent="0.3">
      <c r="A294" s="2" t="s">
        <v>937</v>
      </c>
      <c r="B294" s="2" t="s">
        <v>938</v>
      </c>
      <c r="C294" s="2">
        <v>30</v>
      </c>
      <c r="D294" s="2" t="s">
        <v>10</v>
      </c>
      <c r="E294" s="2" t="s">
        <v>939</v>
      </c>
      <c r="F294" s="2" t="s">
        <v>205</v>
      </c>
      <c r="G294" s="2" t="s">
        <v>13</v>
      </c>
      <c r="H294" s="2" t="s">
        <v>33</v>
      </c>
    </row>
    <row r="295" spans="1:8" x14ac:dyDescent="0.3">
      <c r="A295" s="2" t="s">
        <v>940</v>
      </c>
      <c r="B295" s="2" t="s">
        <v>941</v>
      </c>
      <c r="C295" s="2">
        <v>56</v>
      </c>
      <c r="D295" s="2" t="s">
        <v>16</v>
      </c>
      <c r="E295" s="2" t="s">
        <v>942</v>
      </c>
      <c r="F295" s="2" t="s">
        <v>332</v>
      </c>
      <c r="G295" s="2" t="s">
        <v>13</v>
      </c>
      <c r="H295" s="2" t="s">
        <v>19</v>
      </c>
    </row>
    <row r="296" spans="1:8" x14ac:dyDescent="0.3">
      <c r="A296" s="2" t="s">
        <v>943</v>
      </c>
      <c r="B296" s="2" t="s">
        <v>944</v>
      </c>
      <c r="C296" s="2">
        <v>29</v>
      </c>
      <c r="D296" s="2" t="s">
        <v>10</v>
      </c>
      <c r="E296" s="2" t="s">
        <v>580</v>
      </c>
      <c r="F296" s="2" t="s">
        <v>69</v>
      </c>
      <c r="G296" s="2" t="s">
        <v>13</v>
      </c>
      <c r="H296" s="2" t="s">
        <v>19</v>
      </c>
    </row>
    <row r="297" spans="1:8" x14ac:dyDescent="0.3">
      <c r="A297" s="2" t="s">
        <v>945</v>
      </c>
      <c r="B297" s="2" t="s">
        <v>946</v>
      </c>
      <c r="C297" s="2">
        <v>19</v>
      </c>
      <c r="D297" s="2" t="s">
        <v>16</v>
      </c>
      <c r="E297" s="2" t="s">
        <v>947</v>
      </c>
      <c r="F297" s="2" t="s">
        <v>65</v>
      </c>
      <c r="G297" s="2" t="s">
        <v>13</v>
      </c>
      <c r="H297" s="2" t="s">
        <v>28</v>
      </c>
    </row>
    <row r="298" spans="1:8" x14ac:dyDescent="0.3">
      <c r="A298" s="2" t="s">
        <v>948</v>
      </c>
      <c r="B298" s="2" t="s">
        <v>949</v>
      </c>
      <c r="C298" s="2">
        <v>28</v>
      </c>
      <c r="D298" s="2" t="s">
        <v>16</v>
      </c>
      <c r="E298" s="2" t="s">
        <v>301</v>
      </c>
      <c r="F298" s="2" t="s">
        <v>45</v>
      </c>
      <c r="G298" s="2" t="s">
        <v>13</v>
      </c>
      <c r="H298" s="2" t="s">
        <v>28</v>
      </c>
    </row>
    <row r="299" spans="1:8" x14ac:dyDescent="0.3">
      <c r="A299" s="2" t="s">
        <v>950</v>
      </c>
      <c r="B299" s="2" t="s">
        <v>951</v>
      </c>
      <c r="C299" s="2">
        <v>47</v>
      </c>
      <c r="D299" s="2" t="s">
        <v>16</v>
      </c>
      <c r="E299" s="2" t="s">
        <v>952</v>
      </c>
      <c r="F299" s="2" t="s">
        <v>117</v>
      </c>
      <c r="G299" s="2" t="s">
        <v>13</v>
      </c>
      <c r="H299" s="2" t="s">
        <v>33</v>
      </c>
    </row>
    <row r="300" spans="1:8" x14ac:dyDescent="0.3">
      <c r="A300" s="2" t="s">
        <v>953</v>
      </c>
      <c r="B300" s="2" t="s">
        <v>954</v>
      </c>
      <c r="C300" s="2">
        <v>64</v>
      </c>
      <c r="D300" s="2" t="s">
        <v>10</v>
      </c>
      <c r="E300" s="2" t="s">
        <v>955</v>
      </c>
      <c r="F300" s="2" t="s">
        <v>439</v>
      </c>
      <c r="G300" s="2" t="s">
        <v>13</v>
      </c>
      <c r="H300" s="2" t="s">
        <v>19</v>
      </c>
    </row>
    <row r="301" spans="1:8" x14ac:dyDescent="0.3">
      <c r="A301" s="2" t="s">
        <v>956</v>
      </c>
      <c r="B301" s="2" t="s">
        <v>957</v>
      </c>
      <c r="C301" s="2">
        <v>48</v>
      </c>
      <c r="D301" s="2" t="s">
        <v>16</v>
      </c>
      <c r="E301" s="2" t="s">
        <v>958</v>
      </c>
      <c r="F301" s="2" t="s">
        <v>332</v>
      </c>
      <c r="G301" s="2" t="s">
        <v>13</v>
      </c>
      <c r="H301" s="2" t="s">
        <v>19</v>
      </c>
    </row>
    <row r="302" spans="1:8" x14ac:dyDescent="0.3">
      <c r="A302" s="2" t="s">
        <v>959</v>
      </c>
      <c r="B302" s="2" t="s">
        <v>960</v>
      </c>
      <c r="C302" s="2">
        <v>29</v>
      </c>
      <c r="D302" s="2" t="s">
        <v>10</v>
      </c>
      <c r="E302" s="2" t="s">
        <v>961</v>
      </c>
      <c r="F302" s="2" t="s">
        <v>37</v>
      </c>
      <c r="G302" s="2" t="s">
        <v>13</v>
      </c>
      <c r="H302" s="2" t="s">
        <v>33</v>
      </c>
    </row>
    <row r="303" spans="1:8" x14ac:dyDescent="0.3">
      <c r="A303" s="2" t="s">
        <v>962</v>
      </c>
      <c r="B303" s="2" t="s">
        <v>963</v>
      </c>
      <c r="C303" s="2">
        <v>50</v>
      </c>
      <c r="D303" s="2" t="s">
        <v>10</v>
      </c>
      <c r="E303" s="2" t="s">
        <v>964</v>
      </c>
      <c r="F303" s="2" t="s">
        <v>291</v>
      </c>
      <c r="G303" s="2" t="s">
        <v>13</v>
      </c>
      <c r="H303" s="2" t="s">
        <v>50</v>
      </c>
    </row>
    <row r="304" spans="1:8" x14ac:dyDescent="0.3">
      <c r="A304" s="2" t="s">
        <v>965</v>
      </c>
      <c r="B304" s="2" t="s">
        <v>966</v>
      </c>
      <c r="C304" s="2">
        <v>36</v>
      </c>
      <c r="D304" s="2" t="s">
        <v>10</v>
      </c>
      <c r="E304" s="2" t="s">
        <v>967</v>
      </c>
      <c r="F304" s="2" t="s">
        <v>137</v>
      </c>
      <c r="G304" s="2" t="s">
        <v>13</v>
      </c>
      <c r="H304" s="2" t="s">
        <v>50</v>
      </c>
    </row>
    <row r="305" spans="1:8" x14ac:dyDescent="0.3">
      <c r="A305" s="2" t="s">
        <v>968</v>
      </c>
      <c r="B305" s="2" t="s">
        <v>969</v>
      </c>
      <c r="C305" s="2">
        <v>23</v>
      </c>
      <c r="D305" s="2" t="s">
        <v>16</v>
      </c>
      <c r="E305" s="2" t="s">
        <v>970</v>
      </c>
      <c r="F305" s="2" t="s">
        <v>95</v>
      </c>
      <c r="G305" s="2" t="s">
        <v>13</v>
      </c>
      <c r="H305" s="2" t="s">
        <v>19</v>
      </c>
    </row>
    <row r="306" spans="1:8" x14ac:dyDescent="0.3">
      <c r="A306" s="2" t="s">
        <v>971</v>
      </c>
      <c r="B306" s="2" t="s">
        <v>972</v>
      </c>
      <c r="C306" s="2">
        <v>41</v>
      </c>
      <c r="D306" s="2" t="s">
        <v>10</v>
      </c>
      <c r="E306" s="2" t="s">
        <v>973</v>
      </c>
      <c r="F306" s="2" t="s">
        <v>65</v>
      </c>
      <c r="G306" s="2" t="s">
        <v>13</v>
      </c>
      <c r="H306" s="2" t="s">
        <v>33</v>
      </c>
    </row>
    <row r="307" spans="1:8" x14ac:dyDescent="0.3">
      <c r="A307" s="2" t="s">
        <v>974</v>
      </c>
      <c r="B307" s="2" t="s">
        <v>975</v>
      </c>
      <c r="C307" s="2">
        <v>64</v>
      </c>
      <c r="D307" s="2" t="s">
        <v>10</v>
      </c>
      <c r="E307" s="2" t="s">
        <v>976</v>
      </c>
      <c r="F307" s="2" t="s">
        <v>77</v>
      </c>
      <c r="G307" s="2" t="s">
        <v>13</v>
      </c>
      <c r="H307" s="2" t="s">
        <v>19</v>
      </c>
    </row>
    <row r="308" spans="1:8" x14ac:dyDescent="0.3">
      <c r="A308" s="2" t="s">
        <v>977</v>
      </c>
      <c r="B308" s="2" t="s">
        <v>978</v>
      </c>
      <c r="C308" s="2">
        <v>44</v>
      </c>
      <c r="D308" s="2" t="s">
        <v>10</v>
      </c>
      <c r="E308" s="2" t="s">
        <v>979</v>
      </c>
      <c r="F308" s="2" t="s">
        <v>241</v>
      </c>
      <c r="G308" s="2" t="s">
        <v>13</v>
      </c>
      <c r="H308" s="2" t="s">
        <v>19</v>
      </c>
    </row>
    <row r="309" spans="1:8" x14ac:dyDescent="0.3">
      <c r="A309" s="2" t="s">
        <v>980</v>
      </c>
      <c r="B309" s="2" t="s">
        <v>981</v>
      </c>
      <c r="C309" s="2">
        <v>56</v>
      </c>
      <c r="D309" s="2" t="s">
        <v>16</v>
      </c>
      <c r="E309" s="2" t="s">
        <v>982</v>
      </c>
      <c r="F309" s="2" t="s">
        <v>23</v>
      </c>
      <c r="G309" s="2" t="s">
        <v>13</v>
      </c>
      <c r="H309" s="2" t="s">
        <v>28</v>
      </c>
    </row>
    <row r="310" spans="1:8" x14ac:dyDescent="0.3">
      <c r="A310" s="2" t="s">
        <v>983</v>
      </c>
      <c r="B310" s="2" t="s">
        <v>984</v>
      </c>
      <c r="C310" s="2">
        <v>60</v>
      </c>
      <c r="D310" s="2" t="s">
        <v>16</v>
      </c>
      <c r="E310" s="2" t="s">
        <v>985</v>
      </c>
      <c r="F310" s="2" t="s">
        <v>271</v>
      </c>
      <c r="G310" s="2" t="s">
        <v>13</v>
      </c>
      <c r="H310" s="2" t="s">
        <v>50</v>
      </c>
    </row>
    <row r="311" spans="1:8" x14ac:dyDescent="0.3">
      <c r="A311" s="2" t="s">
        <v>986</v>
      </c>
      <c r="B311" s="2" t="s">
        <v>987</v>
      </c>
      <c r="C311" s="2">
        <v>41</v>
      </c>
      <c r="D311" s="2" t="s">
        <v>16</v>
      </c>
      <c r="E311" s="2" t="s">
        <v>988</v>
      </c>
      <c r="F311" s="2" t="s">
        <v>32</v>
      </c>
      <c r="G311" s="2" t="s">
        <v>13</v>
      </c>
      <c r="H311" s="2" t="s">
        <v>28</v>
      </c>
    </row>
    <row r="312" spans="1:8" x14ac:dyDescent="0.3">
      <c r="A312" s="2" t="s">
        <v>989</v>
      </c>
      <c r="B312" s="2" t="s">
        <v>990</v>
      </c>
      <c r="C312" s="2">
        <v>20</v>
      </c>
      <c r="D312" s="2" t="s">
        <v>10</v>
      </c>
      <c r="E312" s="2" t="s">
        <v>991</v>
      </c>
      <c r="F312" s="2" t="s">
        <v>175</v>
      </c>
      <c r="G312" s="2" t="s">
        <v>13</v>
      </c>
      <c r="H312" s="2" t="s">
        <v>33</v>
      </c>
    </row>
    <row r="313" spans="1:8" x14ac:dyDescent="0.3">
      <c r="A313" s="2" t="s">
        <v>992</v>
      </c>
      <c r="B313" s="2" t="s">
        <v>993</v>
      </c>
      <c r="C313" s="2">
        <v>35</v>
      </c>
      <c r="D313" s="2" t="s">
        <v>10</v>
      </c>
      <c r="E313" s="2" t="s">
        <v>994</v>
      </c>
      <c r="F313" s="2" t="s">
        <v>37</v>
      </c>
      <c r="G313" s="2" t="s">
        <v>13</v>
      </c>
      <c r="H313" s="2" t="s">
        <v>19</v>
      </c>
    </row>
    <row r="314" spans="1:8" x14ac:dyDescent="0.3">
      <c r="A314" s="2" t="s">
        <v>995</v>
      </c>
      <c r="B314" s="2" t="s">
        <v>996</v>
      </c>
      <c r="C314" s="2">
        <v>47</v>
      </c>
      <c r="D314" s="2" t="s">
        <v>16</v>
      </c>
      <c r="E314" s="2" t="s">
        <v>997</v>
      </c>
      <c r="F314" s="2" t="s">
        <v>95</v>
      </c>
      <c r="G314" s="2" t="s">
        <v>13</v>
      </c>
      <c r="H314" s="2" t="s">
        <v>33</v>
      </c>
    </row>
    <row r="315" spans="1:8" x14ac:dyDescent="0.3">
      <c r="A315" s="2" t="s">
        <v>998</v>
      </c>
      <c r="B315" s="2" t="s">
        <v>999</v>
      </c>
      <c r="C315" s="2">
        <v>62</v>
      </c>
      <c r="D315" s="2" t="s">
        <v>10</v>
      </c>
      <c r="E315" s="2" t="s">
        <v>1000</v>
      </c>
      <c r="F315" s="2" t="s">
        <v>144</v>
      </c>
      <c r="G315" s="2" t="s">
        <v>13</v>
      </c>
      <c r="H315" s="2" t="s">
        <v>19</v>
      </c>
    </row>
    <row r="316" spans="1:8" x14ac:dyDescent="0.3">
      <c r="A316" s="2" t="s">
        <v>1001</v>
      </c>
      <c r="B316" s="2" t="s">
        <v>1002</v>
      </c>
      <c r="C316" s="2">
        <v>53</v>
      </c>
      <c r="D316" s="2" t="s">
        <v>16</v>
      </c>
      <c r="E316" s="2" t="s">
        <v>1003</v>
      </c>
      <c r="F316" s="2" t="s">
        <v>77</v>
      </c>
      <c r="G316" s="2" t="s">
        <v>13</v>
      </c>
      <c r="H316" s="2" t="s">
        <v>33</v>
      </c>
    </row>
    <row r="317" spans="1:8" x14ac:dyDescent="0.3">
      <c r="A317" s="2" t="s">
        <v>1004</v>
      </c>
      <c r="B317" s="2" t="s">
        <v>1005</v>
      </c>
      <c r="C317" s="2">
        <v>49</v>
      </c>
      <c r="D317" s="2" t="s">
        <v>10</v>
      </c>
      <c r="E317" s="2" t="s">
        <v>1006</v>
      </c>
      <c r="F317" s="2" t="s">
        <v>725</v>
      </c>
      <c r="G317" s="2" t="s">
        <v>13</v>
      </c>
      <c r="H317" s="2" t="s">
        <v>33</v>
      </c>
    </row>
    <row r="318" spans="1:8" x14ac:dyDescent="0.3">
      <c r="A318" s="2" t="s">
        <v>1007</v>
      </c>
      <c r="B318" s="2" t="s">
        <v>1008</v>
      </c>
      <c r="C318" s="2">
        <v>34</v>
      </c>
      <c r="D318" s="2" t="s">
        <v>10</v>
      </c>
      <c r="E318" s="2" t="s">
        <v>1009</v>
      </c>
      <c r="F318" s="2" t="s">
        <v>144</v>
      </c>
      <c r="G318" s="2" t="s">
        <v>13</v>
      </c>
      <c r="H318" s="2" t="s">
        <v>50</v>
      </c>
    </row>
    <row r="319" spans="1:8" x14ac:dyDescent="0.3">
      <c r="A319" s="2" t="s">
        <v>1010</v>
      </c>
      <c r="B319" s="2" t="s">
        <v>1011</v>
      </c>
      <c r="C319" s="2">
        <v>64</v>
      </c>
      <c r="D319" s="2" t="s">
        <v>16</v>
      </c>
      <c r="E319" s="2" t="s">
        <v>1012</v>
      </c>
      <c r="F319" s="2" t="s">
        <v>49</v>
      </c>
      <c r="G319" s="2" t="s">
        <v>13</v>
      </c>
      <c r="H319" s="2" t="s">
        <v>50</v>
      </c>
    </row>
    <row r="320" spans="1:8" x14ac:dyDescent="0.3">
      <c r="A320" s="2" t="s">
        <v>1013</v>
      </c>
      <c r="B320" s="2" t="s">
        <v>1014</v>
      </c>
      <c r="C320" s="2">
        <v>25</v>
      </c>
      <c r="D320" s="2" t="s">
        <v>10</v>
      </c>
      <c r="E320" s="2" t="s">
        <v>1015</v>
      </c>
      <c r="F320" s="2" t="s">
        <v>65</v>
      </c>
      <c r="G320" s="2" t="s">
        <v>13</v>
      </c>
      <c r="H320" s="2" t="s">
        <v>19</v>
      </c>
    </row>
    <row r="321" spans="1:8" x14ac:dyDescent="0.3">
      <c r="A321" s="2" t="s">
        <v>1016</v>
      </c>
      <c r="B321" s="2" t="s">
        <v>1017</v>
      </c>
      <c r="C321" s="2">
        <v>54</v>
      </c>
      <c r="D321" s="2" t="s">
        <v>10</v>
      </c>
      <c r="E321" s="2" t="s">
        <v>1018</v>
      </c>
      <c r="F321" s="2" t="s">
        <v>317</v>
      </c>
      <c r="G321" s="2" t="s">
        <v>13</v>
      </c>
      <c r="H321" s="2" t="s">
        <v>19</v>
      </c>
    </row>
    <row r="322" spans="1:8" x14ac:dyDescent="0.3">
      <c r="A322" s="2" t="s">
        <v>1019</v>
      </c>
      <c r="B322" s="2" t="s">
        <v>1020</v>
      </c>
      <c r="C322" s="2">
        <v>34</v>
      </c>
      <c r="D322" s="2" t="s">
        <v>16</v>
      </c>
      <c r="E322" s="2" t="s">
        <v>1021</v>
      </c>
      <c r="F322" s="2" t="s">
        <v>271</v>
      </c>
      <c r="G322" s="2" t="s">
        <v>13</v>
      </c>
      <c r="H322" s="2" t="s">
        <v>28</v>
      </c>
    </row>
    <row r="323" spans="1:8" x14ac:dyDescent="0.3">
      <c r="A323" s="2" t="s">
        <v>1022</v>
      </c>
      <c r="B323" s="2" t="s">
        <v>1023</v>
      </c>
      <c r="C323" s="2">
        <v>21</v>
      </c>
      <c r="D323" s="2" t="s">
        <v>16</v>
      </c>
      <c r="E323" s="2" t="s">
        <v>1024</v>
      </c>
      <c r="F323" s="2" t="s">
        <v>241</v>
      </c>
      <c r="G323" s="2" t="s">
        <v>13</v>
      </c>
      <c r="H323" s="2" t="s">
        <v>28</v>
      </c>
    </row>
    <row r="324" spans="1:8" x14ac:dyDescent="0.3">
      <c r="A324" s="2" t="s">
        <v>1025</v>
      </c>
      <c r="B324" s="2" t="s">
        <v>1026</v>
      </c>
      <c r="C324" s="2">
        <v>54</v>
      </c>
      <c r="D324" s="2" t="s">
        <v>10</v>
      </c>
      <c r="E324" s="2" t="s">
        <v>1027</v>
      </c>
      <c r="F324" s="2" t="s">
        <v>856</v>
      </c>
      <c r="G324" s="2" t="s">
        <v>13</v>
      </c>
      <c r="H324" s="2" t="s">
        <v>28</v>
      </c>
    </row>
    <row r="325" spans="1:8" x14ac:dyDescent="0.3">
      <c r="A325" s="2" t="s">
        <v>1028</v>
      </c>
      <c r="B325" s="2" t="s">
        <v>1029</v>
      </c>
      <c r="C325" s="2">
        <v>64</v>
      </c>
      <c r="D325" s="2" t="s">
        <v>16</v>
      </c>
      <c r="E325" s="2" t="s">
        <v>1030</v>
      </c>
      <c r="F325" s="2" t="s">
        <v>12</v>
      </c>
      <c r="G325" s="2" t="s">
        <v>13</v>
      </c>
      <c r="H325" s="2" t="s">
        <v>19</v>
      </c>
    </row>
    <row r="326" spans="1:8" x14ac:dyDescent="0.3">
      <c r="A326" s="2" t="s">
        <v>1031</v>
      </c>
      <c r="B326" s="2" t="s">
        <v>1032</v>
      </c>
      <c r="C326" s="2">
        <v>58</v>
      </c>
      <c r="D326" s="2" t="s">
        <v>10</v>
      </c>
      <c r="E326" s="2" t="s">
        <v>1033</v>
      </c>
      <c r="F326" s="2" t="s">
        <v>99</v>
      </c>
      <c r="G326" s="2" t="s">
        <v>13</v>
      </c>
      <c r="H326" s="2" t="s">
        <v>28</v>
      </c>
    </row>
    <row r="327" spans="1:8" x14ac:dyDescent="0.3">
      <c r="A327" s="2" t="s">
        <v>1034</v>
      </c>
      <c r="B327" s="2" t="s">
        <v>1035</v>
      </c>
      <c r="C327" s="2">
        <v>60</v>
      </c>
      <c r="D327" s="2" t="s">
        <v>10</v>
      </c>
      <c r="E327" s="2" t="s">
        <v>1036</v>
      </c>
      <c r="F327" s="2" t="s">
        <v>328</v>
      </c>
      <c r="G327" s="2" t="s">
        <v>13</v>
      </c>
      <c r="H327" s="2" t="s">
        <v>28</v>
      </c>
    </row>
    <row r="328" spans="1:8" x14ac:dyDescent="0.3">
      <c r="A328" s="2" t="s">
        <v>1037</v>
      </c>
      <c r="B328" s="2" t="s">
        <v>1038</v>
      </c>
      <c r="C328" s="2">
        <v>58</v>
      </c>
      <c r="D328" s="2" t="s">
        <v>16</v>
      </c>
      <c r="E328" s="2" t="s">
        <v>1039</v>
      </c>
      <c r="F328" s="2" t="s">
        <v>221</v>
      </c>
      <c r="G328" s="2" t="s">
        <v>13</v>
      </c>
      <c r="H328" s="2" t="s">
        <v>50</v>
      </c>
    </row>
    <row r="329" spans="1:8" x14ac:dyDescent="0.3">
      <c r="A329" s="2" t="s">
        <v>1040</v>
      </c>
      <c r="B329" s="2" t="s">
        <v>1041</v>
      </c>
      <c r="C329" s="2">
        <v>62</v>
      </c>
      <c r="D329" s="2" t="s">
        <v>16</v>
      </c>
      <c r="E329" s="2" t="s">
        <v>1042</v>
      </c>
      <c r="F329" s="2" t="s">
        <v>61</v>
      </c>
      <c r="G329" s="2" t="s">
        <v>13</v>
      </c>
      <c r="H329" s="2" t="s">
        <v>28</v>
      </c>
    </row>
    <row r="330" spans="1:8" x14ac:dyDescent="0.3">
      <c r="A330" s="2" t="s">
        <v>1043</v>
      </c>
      <c r="B330" s="2" t="s">
        <v>1044</v>
      </c>
      <c r="C330" s="2">
        <v>46</v>
      </c>
      <c r="D330" s="2" t="s">
        <v>10</v>
      </c>
      <c r="E330" s="2" t="s">
        <v>1045</v>
      </c>
      <c r="F330" s="2" t="s">
        <v>205</v>
      </c>
      <c r="G330" s="2" t="s">
        <v>13</v>
      </c>
      <c r="H330" s="2" t="s">
        <v>19</v>
      </c>
    </row>
    <row r="331" spans="1:8" x14ac:dyDescent="0.3">
      <c r="A331" s="2" t="s">
        <v>1046</v>
      </c>
      <c r="B331" s="2" t="s">
        <v>1047</v>
      </c>
      <c r="C331" s="2">
        <v>62</v>
      </c>
      <c r="D331" s="2" t="s">
        <v>16</v>
      </c>
      <c r="E331" s="2" t="s">
        <v>1048</v>
      </c>
      <c r="F331" s="2" t="s">
        <v>205</v>
      </c>
      <c r="G331" s="2" t="s">
        <v>13</v>
      </c>
      <c r="H331" s="2" t="s">
        <v>28</v>
      </c>
    </row>
    <row r="332" spans="1:8" x14ac:dyDescent="0.3">
      <c r="A332" s="2" t="s">
        <v>1049</v>
      </c>
      <c r="B332" s="2" t="s">
        <v>1050</v>
      </c>
      <c r="C332" s="2">
        <v>54</v>
      </c>
      <c r="D332" s="2" t="s">
        <v>10</v>
      </c>
      <c r="E332" s="2" t="s">
        <v>1051</v>
      </c>
      <c r="F332" s="2" t="s">
        <v>198</v>
      </c>
      <c r="G332" s="2" t="s">
        <v>13</v>
      </c>
      <c r="H332" s="2" t="s">
        <v>19</v>
      </c>
    </row>
    <row r="333" spans="1:8" x14ac:dyDescent="0.3">
      <c r="A333" s="2" t="s">
        <v>1052</v>
      </c>
      <c r="B333" s="2" t="s">
        <v>1053</v>
      </c>
      <c r="C333" s="2">
        <v>38</v>
      </c>
      <c r="D333" s="2" t="s">
        <v>16</v>
      </c>
      <c r="E333" s="2" t="s">
        <v>1054</v>
      </c>
      <c r="F333" s="2" t="s">
        <v>69</v>
      </c>
      <c r="G333" s="2" t="s">
        <v>13</v>
      </c>
      <c r="H333" s="2" t="s">
        <v>28</v>
      </c>
    </row>
    <row r="334" spans="1:8" x14ac:dyDescent="0.3">
      <c r="A334" s="2" t="s">
        <v>1055</v>
      </c>
      <c r="B334" s="2" t="s">
        <v>1056</v>
      </c>
      <c r="C334" s="2">
        <v>34</v>
      </c>
      <c r="D334" s="2" t="s">
        <v>16</v>
      </c>
      <c r="E334" s="2" t="s">
        <v>1057</v>
      </c>
      <c r="F334" s="2" t="s">
        <v>103</v>
      </c>
      <c r="G334" s="2" t="s">
        <v>13</v>
      </c>
      <c r="H334" s="2" t="s">
        <v>28</v>
      </c>
    </row>
    <row r="335" spans="1:8" x14ac:dyDescent="0.3">
      <c r="A335" s="2" t="s">
        <v>1058</v>
      </c>
      <c r="B335" s="2" t="s">
        <v>1059</v>
      </c>
      <c r="C335" s="2">
        <v>64</v>
      </c>
      <c r="D335" s="2" t="s">
        <v>16</v>
      </c>
      <c r="E335" s="2" t="s">
        <v>1060</v>
      </c>
      <c r="F335" s="2" t="s">
        <v>84</v>
      </c>
      <c r="G335" s="2" t="s">
        <v>13</v>
      </c>
      <c r="H335" s="2" t="s">
        <v>50</v>
      </c>
    </row>
    <row r="336" spans="1:8" x14ac:dyDescent="0.3">
      <c r="A336" s="2" t="s">
        <v>1061</v>
      </c>
      <c r="B336" s="2" t="s">
        <v>1062</v>
      </c>
      <c r="C336" s="2">
        <v>50</v>
      </c>
      <c r="D336" s="2" t="s">
        <v>16</v>
      </c>
      <c r="E336" s="2" t="s">
        <v>1063</v>
      </c>
      <c r="F336" s="2" t="s">
        <v>171</v>
      </c>
      <c r="G336" s="2" t="s">
        <v>13</v>
      </c>
      <c r="H336" s="2" t="s">
        <v>33</v>
      </c>
    </row>
    <row r="337" spans="1:8" x14ac:dyDescent="0.3">
      <c r="A337" s="2" t="s">
        <v>1064</v>
      </c>
      <c r="B337" s="2" t="s">
        <v>1065</v>
      </c>
      <c r="C337" s="2">
        <v>37</v>
      </c>
      <c r="D337" s="2" t="s">
        <v>10</v>
      </c>
      <c r="E337" s="2" t="s">
        <v>1066</v>
      </c>
      <c r="F337" s="2" t="s">
        <v>12</v>
      </c>
      <c r="G337" s="2" t="s">
        <v>13</v>
      </c>
      <c r="H337" s="2" t="s">
        <v>19</v>
      </c>
    </row>
    <row r="338" spans="1:8" x14ac:dyDescent="0.3">
      <c r="A338" s="2" t="s">
        <v>1067</v>
      </c>
      <c r="B338" s="2" t="s">
        <v>1068</v>
      </c>
      <c r="C338" s="2">
        <v>58</v>
      </c>
      <c r="D338" s="2" t="s">
        <v>16</v>
      </c>
      <c r="E338" s="2" t="s">
        <v>1069</v>
      </c>
      <c r="F338" s="2" t="s">
        <v>37</v>
      </c>
      <c r="G338" s="2" t="s">
        <v>13</v>
      </c>
      <c r="H338" s="2" t="s">
        <v>33</v>
      </c>
    </row>
    <row r="339" spans="1:8" x14ac:dyDescent="0.3">
      <c r="A339" s="2" t="s">
        <v>1070</v>
      </c>
      <c r="B339" s="2" t="s">
        <v>1071</v>
      </c>
      <c r="C339" s="2">
        <v>40</v>
      </c>
      <c r="D339" s="2" t="s">
        <v>16</v>
      </c>
      <c r="E339" s="2" t="s">
        <v>1072</v>
      </c>
      <c r="F339" s="2" t="s">
        <v>12</v>
      </c>
      <c r="G339" s="2" t="s">
        <v>13</v>
      </c>
      <c r="H339" s="2" t="s">
        <v>28</v>
      </c>
    </row>
    <row r="340" spans="1:8" x14ac:dyDescent="0.3">
      <c r="A340" s="2" t="s">
        <v>1073</v>
      </c>
      <c r="B340" s="2" t="s">
        <v>1074</v>
      </c>
      <c r="C340" s="2">
        <v>46</v>
      </c>
      <c r="D340" s="2" t="s">
        <v>16</v>
      </c>
      <c r="E340" s="2" t="s">
        <v>1075</v>
      </c>
      <c r="F340" s="2" t="s">
        <v>171</v>
      </c>
      <c r="G340" s="2" t="s">
        <v>13</v>
      </c>
      <c r="H340" s="2" t="s">
        <v>33</v>
      </c>
    </row>
    <row r="341" spans="1:8" x14ac:dyDescent="0.3">
      <c r="A341" s="2" t="s">
        <v>1076</v>
      </c>
      <c r="B341" s="2" t="s">
        <v>1077</v>
      </c>
      <c r="C341" s="2">
        <v>52</v>
      </c>
      <c r="D341" s="2" t="s">
        <v>16</v>
      </c>
      <c r="E341" s="2" t="s">
        <v>1078</v>
      </c>
      <c r="F341" s="2" t="s">
        <v>137</v>
      </c>
      <c r="G341" s="2" t="s">
        <v>13</v>
      </c>
      <c r="H341" s="2" t="s">
        <v>19</v>
      </c>
    </row>
    <row r="342" spans="1:8" x14ac:dyDescent="0.3">
      <c r="A342" s="2" t="s">
        <v>1079</v>
      </c>
      <c r="B342" s="2" t="s">
        <v>1080</v>
      </c>
      <c r="C342" s="2">
        <v>27</v>
      </c>
      <c r="D342" s="2" t="s">
        <v>10</v>
      </c>
      <c r="E342" s="2" t="s">
        <v>1081</v>
      </c>
      <c r="F342" s="2" t="s">
        <v>278</v>
      </c>
      <c r="G342" s="2" t="s">
        <v>13</v>
      </c>
      <c r="H342" s="2" t="s">
        <v>28</v>
      </c>
    </row>
    <row r="343" spans="1:8" x14ac:dyDescent="0.3">
      <c r="A343" s="2" t="s">
        <v>1082</v>
      </c>
      <c r="B343" s="2" t="s">
        <v>1083</v>
      </c>
      <c r="C343" s="2">
        <v>56</v>
      </c>
      <c r="D343" s="2" t="s">
        <v>16</v>
      </c>
      <c r="E343" s="2" t="s">
        <v>1084</v>
      </c>
      <c r="F343" s="2" t="s">
        <v>198</v>
      </c>
      <c r="G343" s="2" t="s">
        <v>13</v>
      </c>
      <c r="H343" s="2" t="s">
        <v>28</v>
      </c>
    </row>
    <row r="344" spans="1:8" x14ac:dyDescent="0.3">
      <c r="A344" s="2" t="s">
        <v>1085</v>
      </c>
      <c r="B344" s="2" t="s">
        <v>1086</v>
      </c>
      <c r="C344" s="2">
        <v>30</v>
      </c>
      <c r="D344" s="2" t="s">
        <v>16</v>
      </c>
      <c r="E344" s="2" t="s">
        <v>1087</v>
      </c>
      <c r="F344" s="2" t="s">
        <v>171</v>
      </c>
      <c r="G344" s="2" t="s">
        <v>13</v>
      </c>
      <c r="H344" s="2" t="s">
        <v>28</v>
      </c>
    </row>
    <row r="345" spans="1:8" x14ac:dyDescent="0.3">
      <c r="A345" s="2" t="s">
        <v>1088</v>
      </c>
      <c r="B345" s="2" t="s">
        <v>1089</v>
      </c>
      <c r="C345" s="2">
        <v>38</v>
      </c>
      <c r="D345" s="2" t="s">
        <v>10</v>
      </c>
      <c r="E345" s="2" t="s">
        <v>1090</v>
      </c>
      <c r="F345" s="2" t="s">
        <v>291</v>
      </c>
      <c r="G345" s="2" t="s">
        <v>13</v>
      </c>
      <c r="H345" s="2" t="s">
        <v>28</v>
      </c>
    </row>
    <row r="346" spans="1:8" x14ac:dyDescent="0.3">
      <c r="A346" s="2" t="s">
        <v>1091</v>
      </c>
      <c r="B346" s="2" t="s">
        <v>1092</v>
      </c>
      <c r="C346" s="2">
        <v>39</v>
      </c>
      <c r="D346" s="2" t="s">
        <v>10</v>
      </c>
      <c r="E346" s="2" t="s">
        <v>1093</v>
      </c>
      <c r="F346" s="2" t="s">
        <v>237</v>
      </c>
      <c r="G346" s="2" t="s">
        <v>13</v>
      </c>
      <c r="H346" s="2" t="s">
        <v>50</v>
      </c>
    </row>
    <row r="347" spans="1:8" x14ac:dyDescent="0.3">
      <c r="A347" s="2" t="s">
        <v>1094</v>
      </c>
      <c r="B347" s="2" t="s">
        <v>1095</v>
      </c>
      <c r="C347" s="2">
        <v>33</v>
      </c>
      <c r="D347" s="2" t="s">
        <v>10</v>
      </c>
      <c r="E347" s="2" t="s">
        <v>1096</v>
      </c>
      <c r="F347" s="2" t="s">
        <v>99</v>
      </c>
      <c r="G347" s="2" t="s">
        <v>13</v>
      </c>
      <c r="H347" s="2" t="s">
        <v>28</v>
      </c>
    </row>
    <row r="348" spans="1:8" x14ac:dyDescent="0.3">
      <c r="A348" s="2" t="s">
        <v>1097</v>
      </c>
      <c r="B348" s="2" t="s">
        <v>1098</v>
      </c>
      <c r="C348" s="2">
        <v>58</v>
      </c>
      <c r="D348" s="2" t="s">
        <v>16</v>
      </c>
      <c r="E348" s="2" t="s">
        <v>1099</v>
      </c>
      <c r="F348" s="2" t="s">
        <v>241</v>
      </c>
      <c r="G348" s="2" t="s">
        <v>13</v>
      </c>
      <c r="H348" s="2" t="s">
        <v>19</v>
      </c>
    </row>
    <row r="349" spans="1:8" x14ac:dyDescent="0.3">
      <c r="A349" s="2" t="s">
        <v>1100</v>
      </c>
      <c r="B349" s="2" t="s">
        <v>1101</v>
      </c>
      <c r="C349" s="2">
        <v>39</v>
      </c>
      <c r="D349" s="2" t="s">
        <v>16</v>
      </c>
      <c r="E349" s="2" t="s">
        <v>1102</v>
      </c>
      <c r="F349" s="2" t="s">
        <v>171</v>
      </c>
      <c r="G349" s="2" t="s">
        <v>13</v>
      </c>
      <c r="H349" s="2" t="s">
        <v>50</v>
      </c>
    </row>
    <row r="350" spans="1:8" x14ac:dyDescent="0.3">
      <c r="A350" s="2" t="s">
        <v>1103</v>
      </c>
      <c r="B350" s="2" t="s">
        <v>1104</v>
      </c>
      <c r="C350" s="2">
        <v>55</v>
      </c>
      <c r="D350" s="2" t="s">
        <v>10</v>
      </c>
      <c r="E350" s="2" t="s">
        <v>1105</v>
      </c>
      <c r="F350" s="2" t="s">
        <v>54</v>
      </c>
      <c r="G350" s="2" t="s">
        <v>13</v>
      </c>
      <c r="H350" s="2" t="s">
        <v>33</v>
      </c>
    </row>
    <row r="351" spans="1:8" x14ac:dyDescent="0.3">
      <c r="A351" s="2" t="s">
        <v>1106</v>
      </c>
      <c r="B351" s="2" t="s">
        <v>1107</v>
      </c>
      <c r="C351" s="2">
        <v>31</v>
      </c>
      <c r="D351" s="2" t="s">
        <v>10</v>
      </c>
      <c r="E351" s="2" t="s">
        <v>1108</v>
      </c>
      <c r="F351" s="2" t="s">
        <v>167</v>
      </c>
      <c r="G351" s="2" t="s">
        <v>13</v>
      </c>
      <c r="H351" s="2" t="s">
        <v>28</v>
      </c>
    </row>
    <row r="352" spans="1:8" x14ac:dyDescent="0.3">
      <c r="A352" s="2" t="s">
        <v>1109</v>
      </c>
      <c r="B352" s="2" t="s">
        <v>1110</v>
      </c>
      <c r="C352" s="2">
        <v>26</v>
      </c>
      <c r="D352" s="2" t="s">
        <v>10</v>
      </c>
      <c r="E352" s="2" t="s">
        <v>1111</v>
      </c>
      <c r="F352" s="2" t="s">
        <v>271</v>
      </c>
      <c r="G352" s="2" t="s">
        <v>13</v>
      </c>
      <c r="H352" s="2" t="s">
        <v>33</v>
      </c>
    </row>
    <row r="353" spans="1:8" x14ac:dyDescent="0.3">
      <c r="A353" s="2" t="s">
        <v>1112</v>
      </c>
      <c r="B353" s="2" t="s">
        <v>1113</v>
      </c>
      <c r="C353" s="2">
        <v>25</v>
      </c>
      <c r="D353" s="2" t="s">
        <v>16</v>
      </c>
      <c r="E353" s="2" t="s">
        <v>1114</v>
      </c>
      <c r="F353" s="2" t="s">
        <v>73</v>
      </c>
      <c r="G353" s="2" t="s">
        <v>13</v>
      </c>
      <c r="H353" s="2" t="s">
        <v>28</v>
      </c>
    </row>
    <row r="354" spans="1:8" x14ac:dyDescent="0.3">
      <c r="A354" s="2" t="s">
        <v>1115</v>
      </c>
      <c r="B354" s="2" t="s">
        <v>1116</v>
      </c>
      <c r="C354" s="2">
        <v>52</v>
      </c>
      <c r="D354" s="2" t="s">
        <v>16</v>
      </c>
      <c r="E354" s="2" t="s">
        <v>1117</v>
      </c>
      <c r="F354" s="2" t="s">
        <v>328</v>
      </c>
      <c r="G354" s="2" t="s">
        <v>13</v>
      </c>
      <c r="H354" s="2" t="s">
        <v>33</v>
      </c>
    </row>
    <row r="355" spans="1:8" x14ac:dyDescent="0.3">
      <c r="A355" s="2" t="s">
        <v>1118</v>
      </c>
      <c r="B355" s="2" t="s">
        <v>1119</v>
      </c>
      <c r="C355" s="2">
        <v>56</v>
      </c>
      <c r="D355" s="2" t="s">
        <v>16</v>
      </c>
      <c r="E355" s="2" t="s">
        <v>1120</v>
      </c>
      <c r="F355" s="2" t="s">
        <v>37</v>
      </c>
      <c r="G355" s="2" t="s">
        <v>13</v>
      </c>
      <c r="H355" s="2" t="s">
        <v>19</v>
      </c>
    </row>
    <row r="356" spans="1:8" x14ac:dyDescent="0.3">
      <c r="A356" s="2" t="s">
        <v>1121</v>
      </c>
      <c r="B356" s="2" t="s">
        <v>1122</v>
      </c>
      <c r="C356" s="2">
        <v>38</v>
      </c>
      <c r="D356" s="2" t="s">
        <v>10</v>
      </c>
      <c r="E356" s="2" t="s">
        <v>1123</v>
      </c>
      <c r="F356" s="2" t="s">
        <v>171</v>
      </c>
      <c r="G356" s="2" t="s">
        <v>13</v>
      </c>
      <c r="H356" s="2" t="s">
        <v>33</v>
      </c>
    </row>
    <row r="357" spans="1:8" x14ac:dyDescent="0.3">
      <c r="A357" s="2" t="s">
        <v>1124</v>
      </c>
      <c r="B357" s="2" t="s">
        <v>1125</v>
      </c>
      <c r="C357" s="2">
        <v>20</v>
      </c>
      <c r="D357" s="2" t="s">
        <v>10</v>
      </c>
      <c r="E357" s="2" t="s">
        <v>1126</v>
      </c>
      <c r="F357" s="2" t="s">
        <v>77</v>
      </c>
      <c r="G357" s="2" t="s">
        <v>13</v>
      </c>
      <c r="H357" s="2" t="s">
        <v>50</v>
      </c>
    </row>
    <row r="358" spans="1:8" x14ac:dyDescent="0.3">
      <c r="A358" s="2" t="s">
        <v>1127</v>
      </c>
      <c r="B358" s="2" t="s">
        <v>1128</v>
      </c>
      <c r="C358" s="2">
        <v>54</v>
      </c>
      <c r="D358" s="2" t="s">
        <v>10</v>
      </c>
      <c r="E358" s="2" t="s">
        <v>1129</v>
      </c>
      <c r="F358" s="2" t="s">
        <v>291</v>
      </c>
      <c r="G358" s="2" t="s">
        <v>13</v>
      </c>
      <c r="H358" s="2" t="s">
        <v>28</v>
      </c>
    </row>
    <row r="359" spans="1:8" x14ac:dyDescent="0.3">
      <c r="A359" s="2" t="s">
        <v>1130</v>
      </c>
      <c r="B359" s="2" t="s">
        <v>1131</v>
      </c>
      <c r="C359" s="2">
        <v>41</v>
      </c>
      <c r="D359" s="2" t="s">
        <v>10</v>
      </c>
      <c r="E359" s="2" t="s">
        <v>1132</v>
      </c>
      <c r="F359" s="2" t="s">
        <v>241</v>
      </c>
      <c r="G359" s="2" t="s">
        <v>13</v>
      </c>
      <c r="H359" s="2" t="s">
        <v>50</v>
      </c>
    </row>
    <row r="360" spans="1:8" x14ac:dyDescent="0.3">
      <c r="A360" s="2" t="s">
        <v>1133</v>
      </c>
      <c r="B360" s="2" t="s">
        <v>1134</v>
      </c>
      <c r="C360" s="2">
        <v>60</v>
      </c>
      <c r="D360" s="2" t="s">
        <v>16</v>
      </c>
      <c r="E360" s="2" t="s">
        <v>1135</v>
      </c>
      <c r="F360" s="2" t="s">
        <v>317</v>
      </c>
      <c r="G360" s="2" t="s">
        <v>13</v>
      </c>
      <c r="H360" s="2" t="s">
        <v>50</v>
      </c>
    </row>
    <row r="361" spans="1:8" x14ac:dyDescent="0.3">
      <c r="A361" s="2" t="s">
        <v>1136</v>
      </c>
      <c r="B361" s="2" t="s">
        <v>1137</v>
      </c>
      <c r="C361" s="2">
        <v>32</v>
      </c>
      <c r="D361" s="2" t="s">
        <v>10</v>
      </c>
      <c r="E361" s="2" t="s">
        <v>1138</v>
      </c>
      <c r="F361" s="2" t="s">
        <v>65</v>
      </c>
      <c r="G361" s="2" t="s">
        <v>13</v>
      </c>
      <c r="H361" s="2" t="s">
        <v>33</v>
      </c>
    </row>
    <row r="362" spans="1:8" x14ac:dyDescent="0.3">
      <c r="A362" s="2" t="s">
        <v>1139</v>
      </c>
      <c r="B362" s="2" t="s">
        <v>1140</v>
      </c>
      <c r="C362" s="2">
        <v>34</v>
      </c>
      <c r="D362" s="2" t="s">
        <v>10</v>
      </c>
      <c r="E362" s="2" t="s">
        <v>1141</v>
      </c>
      <c r="F362" s="2" t="s">
        <v>295</v>
      </c>
      <c r="G362" s="2" t="s">
        <v>13</v>
      </c>
      <c r="H362" s="2" t="s">
        <v>19</v>
      </c>
    </row>
    <row r="363" spans="1:8" x14ac:dyDescent="0.3">
      <c r="A363" s="2" t="s">
        <v>1142</v>
      </c>
      <c r="B363" s="2" t="s">
        <v>1143</v>
      </c>
      <c r="C363" s="2">
        <v>64</v>
      </c>
      <c r="D363" s="2" t="s">
        <v>10</v>
      </c>
      <c r="E363" s="2" t="s">
        <v>1144</v>
      </c>
      <c r="F363" s="2" t="s">
        <v>258</v>
      </c>
      <c r="G363" s="2" t="s">
        <v>13</v>
      </c>
      <c r="H363" s="2" t="s">
        <v>19</v>
      </c>
    </row>
    <row r="364" spans="1:8" x14ac:dyDescent="0.3">
      <c r="A364" s="2" t="s">
        <v>1145</v>
      </c>
      <c r="B364" s="2" t="s">
        <v>1146</v>
      </c>
      <c r="C364" s="2">
        <v>60</v>
      </c>
      <c r="D364" s="2" t="s">
        <v>10</v>
      </c>
      <c r="E364" s="2" t="s">
        <v>1147</v>
      </c>
      <c r="F364" s="2" t="s">
        <v>167</v>
      </c>
      <c r="G364" s="2" t="s">
        <v>13</v>
      </c>
      <c r="H364" s="2" t="s">
        <v>50</v>
      </c>
    </row>
    <row r="365" spans="1:8" x14ac:dyDescent="0.3">
      <c r="A365" s="2" t="s">
        <v>1148</v>
      </c>
      <c r="B365" s="2" t="s">
        <v>1149</v>
      </c>
      <c r="C365" s="2">
        <v>23</v>
      </c>
      <c r="D365" s="2" t="s">
        <v>10</v>
      </c>
      <c r="E365" s="2" t="s">
        <v>1150</v>
      </c>
      <c r="F365" s="2" t="s">
        <v>27</v>
      </c>
      <c r="G365" s="2" t="s">
        <v>13</v>
      </c>
      <c r="H365" s="2" t="s">
        <v>28</v>
      </c>
    </row>
    <row r="366" spans="1:8" x14ac:dyDescent="0.3">
      <c r="A366" s="2" t="s">
        <v>1151</v>
      </c>
      <c r="B366" s="2" t="s">
        <v>1152</v>
      </c>
      <c r="C366" s="2">
        <v>58</v>
      </c>
      <c r="D366" s="2" t="s">
        <v>10</v>
      </c>
      <c r="E366" s="2" t="s">
        <v>1153</v>
      </c>
      <c r="F366" s="2" t="s">
        <v>137</v>
      </c>
      <c r="G366" s="2" t="s">
        <v>13</v>
      </c>
      <c r="H366" s="2" t="s">
        <v>28</v>
      </c>
    </row>
    <row r="367" spans="1:8" x14ac:dyDescent="0.3">
      <c r="A367" s="2" t="s">
        <v>1154</v>
      </c>
      <c r="B367" s="2" t="s">
        <v>1155</v>
      </c>
      <c r="C367" s="2">
        <v>63</v>
      </c>
      <c r="D367" s="2" t="s">
        <v>16</v>
      </c>
      <c r="E367" s="2" t="s">
        <v>1156</v>
      </c>
      <c r="F367" s="2" t="s">
        <v>167</v>
      </c>
      <c r="G367" s="2" t="s">
        <v>13</v>
      </c>
      <c r="H367" s="2" t="s">
        <v>19</v>
      </c>
    </row>
    <row r="368" spans="1:8" x14ac:dyDescent="0.3">
      <c r="A368" s="2" t="s">
        <v>1157</v>
      </c>
      <c r="B368" s="2" t="s">
        <v>1158</v>
      </c>
      <c r="C368" s="2">
        <v>40</v>
      </c>
      <c r="D368" s="2" t="s">
        <v>16</v>
      </c>
      <c r="E368" s="2" t="s">
        <v>1159</v>
      </c>
      <c r="F368" s="2" t="s">
        <v>23</v>
      </c>
      <c r="G368" s="2" t="s">
        <v>13</v>
      </c>
      <c r="H368" s="2" t="s">
        <v>19</v>
      </c>
    </row>
    <row r="369" spans="1:8" x14ac:dyDescent="0.3">
      <c r="A369" s="2" t="s">
        <v>1160</v>
      </c>
      <c r="B369" s="2" t="s">
        <v>1161</v>
      </c>
      <c r="C369" s="2">
        <v>51</v>
      </c>
      <c r="D369" s="2" t="s">
        <v>10</v>
      </c>
      <c r="E369" s="2" t="s">
        <v>1162</v>
      </c>
      <c r="F369" s="2" t="s">
        <v>27</v>
      </c>
      <c r="G369" s="2" t="s">
        <v>13</v>
      </c>
      <c r="H369" s="2" t="s">
        <v>28</v>
      </c>
    </row>
    <row r="370" spans="1:8" x14ac:dyDescent="0.3">
      <c r="A370" s="2" t="s">
        <v>1163</v>
      </c>
      <c r="B370" s="2" t="s">
        <v>1164</v>
      </c>
      <c r="C370" s="2">
        <v>34</v>
      </c>
      <c r="D370" s="2" t="s">
        <v>16</v>
      </c>
      <c r="E370" s="2" t="s">
        <v>1165</v>
      </c>
      <c r="F370" s="2" t="s">
        <v>61</v>
      </c>
      <c r="G370" s="2" t="s">
        <v>13</v>
      </c>
      <c r="H370" s="2" t="s">
        <v>19</v>
      </c>
    </row>
    <row r="371" spans="1:8" x14ac:dyDescent="0.3">
      <c r="A371" s="2" t="s">
        <v>1166</v>
      </c>
      <c r="B371" s="2" t="s">
        <v>1167</v>
      </c>
      <c r="C371" s="2">
        <v>20</v>
      </c>
      <c r="D371" s="2" t="s">
        <v>16</v>
      </c>
      <c r="E371" s="2" t="s">
        <v>1168</v>
      </c>
      <c r="F371" s="2" t="s">
        <v>175</v>
      </c>
      <c r="G371" s="2" t="s">
        <v>13</v>
      </c>
      <c r="H371" s="2" t="s">
        <v>19</v>
      </c>
    </row>
    <row r="372" spans="1:8" x14ac:dyDescent="0.3">
      <c r="A372" s="2" t="s">
        <v>1169</v>
      </c>
      <c r="B372" s="2" t="s">
        <v>1170</v>
      </c>
      <c r="C372" s="2">
        <v>45</v>
      </c>
      <c r="D372" s="2" t="s">
        <v>10</v>
      </c>
      <c r="E372" s="2" t="s">
        <v>1171</v>
      </c>
      <c r="F372" s="2" t="s">
        <v>258</v>
      </c>
      <c r="G372" s="2" t="s">
        <v>13</v>
      </c>
      <c r="H372" s="2" t="s">
        <v>33</v>
      </c>
    </row>
    <row r="373" spans="1:8" x14ac:dyDescent="0.3">
      <c r="A373" s="2" t="s">
        <v>1172</v>
      </c>
      <c r="B373" s="2" t="s">
        <v>1173</v>
      </c>
      <c r="C373" s="2">
        <v>21</v>
      </c>
      <c r="D373" s="2" t="s">
        <v>16</v>
      </c>
      <c r="E373" s="2" t="s">
        <v>1174</v>
      </c>
      <c r="F373" s="2" t="s">
        <v>49</v>
      </c>
      <c r="G373" s="2" t="s">
        <v>13</v>
      </c>
      <c r="H373" s="2" t="s">
        <v>19</v>
      </c>
    </row>
    <row r="374" spans="1:8" x14ac:dyDescent="0.3">
      <c r="A374" s="2" t="s">
        <v>1175</v>
      </c>
      <c r="B374" s="2" t="s">
        <v>1176</v>
      </c>
      <c r="C374" s="2">
        <v>28</v>
      </c>
      <c r="D374" s="2" t="s">
        <v>10</v>
      </c>
      <c r="E374" s="2" t="s">
        <v>1177</v>
      </c>
      <c r="F374" s="2" t="s">
        <v>27</v>
      </c>
      <c r="G374" s="2" t="s">
        <v>13</v>
      </c>
      <c r="H374" s="2" t="s">
        <v>28</v>
      </c>
    </row>
    <row r="375" spans="1:8" x14ac:dyDescent="0.3">
      <c r="A375" s="2" t="s">
        <v>1178</v>
      </c>
      <c r="B375" s="2" t="s">
        <v>1179</v>
      </c>
      <c r="C375" s="2">
        <v>37</v>
      </c>
      <c r="D375" s="2" t="s">
        <v>16</v>
      </c>
      <c r="E375" s="2" t="s">
        <v>1180</v>
      </c>
      <c r="F375" s="2" t="s">
        <v>439</v>
      </c>
      <c r="G375" s="2" t="s">
        <v>13</v>
      </c>
      <c r="H375" s="2" t="s">
        <v>50</v>
      </c>
    </row>
    <row r="376" spans="1:8" x14ac:dyDescent="0.3">
      <c r="A376" s="2" t="s">
        <v>1181</v>
      </c>
      <c r="B376" s="2" t="s">
        <v>1182</v>
      </c>
      <c r="C376" s="2">
        <v>60</v>
      </c>
      <c r="D376" s="2" t="s">
        <v>10</v>
      </c>
      <c r="E376" s="2" t="s">
        <v>1183</v>
      </c>
      <c r="F376" s="2" t="s">
        <v>103</v>
      </c>
      <c r="G376" s="2" t="s">
        <v>13</v>
      </c>
      <c r="H376" s="2" t="s">
        <v>19</v>
      </c>
    </row>
    <row r="377" spans="1:8" x14ac:dyDescent="0.3">
      <c r="A377" s="2" t="s">
        <v>1184</v>
      </c>
      <c r="B377" s="2" t="s">
        <v>1185</v>
      </c>
      <c r="C377" s="2">
        <v>26</v>
      </c>
      <c r="D377" s="2" t="s">
        <v>10</v>
      </c>
      <c r="E377" s="2" t="s">
        <v>1186</v>
      </c>
      <c r="F377" s="2" t="s">
        <v>205</v>
      </c>
      <c r="G377" s="2" t="s">
        <v>13</v>
      </c>
      <c r="H377" s="2" t="s">
        <v>19</v>
      </c>
    </row>
    <row r="378" spans="1:8" x14ac:dyDescent="0.3">
      <c r="A378" s="2" t="s">
        <v>1187</v>
      </c>
      <c r="B378" s="2" t="s">
        <v>1188</v>
      </c>
      <c r="C378" s="2">
        <v>30</v>
      </c>
      <c r="D378" s="2" t="s">
        <v>10</v>
      </c>
      <c r="E378" s="2" t="s">
        <v>1189</v>
      </c>
      <c r="F378" s="2" t="s">
        <v>171</v>
      </c>
      <c r="G378" s="2" t="s">
        <v>13</v>
      </c>
      <c r="H378" s="2" t="s">
        <v>28</v>
      </c>
    </row>
    <row r="379" spans="1:8" x14ac:dyDescent="0.3">
      <c r="A379" s="2" t="s">
        <v>1190</v>
      </c>
      <c r="B379" s="2" t="s">
        <v>1191</v>
      </c>
      <c r="C379" s="2">
        <v>39</v>
      </c>
      <c r="D379" s="2" t="s">
        <v>16</v>
      </c>
      <c r="E379" s="2" t="s">
        <v>1192</v>
      </c>
      <c r="F379" s="2" t="s">
        <v>439</v>
      </c>
      <c r="G379" s="2" t="s">
        <v>13</v>
      </c>
      <c r="H379" s="2" t="s">
        <v>50</v>
      </c>
    </row>
    <row r="380" spans="1:8" x14ac:dyDescent="0.3">
      <c r="A380" s="2" t="s">
        <v>1193</v>
      </c>
      <c r="B380" s="2" t="s">
        <v>1194</v>
      </c>
      <c r="C380" s="2">
        <v>44</v>
      </c>
      <c r="D380" s="2" t="s">
        <v>16</v>
      </c>
      <c r="E380" s="2" t="s">
        <v>1195</v>
      </c>
      <c r="F380" s="2" t="s">
        <v>95</v>
      </c>
      <c r="G380" s="2" t="s">
        <v>13</v>
      </c>
      <c r="H380" s="2" t="s">
        <v>28</v>
      </c>
    </row>
    <row r="381" spans="1:8" x14ac:dyDescent="0.3">
      <c r="A381" s="2" t="s">
        <v>1196</v>
      </c>
      <c r="B381" s="2" t="s">
        <v>1197</v>
      </c>
      <c r="C381" s="2">
        <v>34</v>
      </c>
      <c r="D381" s="2" t="s">
        <v>16</v>
      </c>
      <c r="E381" s="2" t="s">
        <v>1198</v>
      </c>
      <c r="F381" s="2" t="s">
        <v>271</v>
      </c>
      <c r="G381" s="2" t="s">
        <v>13</v>
      </c>
      <c r="H381" s="2" t="s">
        <v>50</v>
      </c>
    </row>
    <row r="382" spans="1:8" x14ac:dyDescent="0.3">
      <c r="A382" s="2" t="s">
        <v>1199</v>
      </c>
      <c r="B382" s="2" t="s">
        <v>1200</v>
      </c>
      <c r="C382" s="2">
        <v>23</v>
      </c>
      <c r="D382" s="2" t="s">
        <v>10</v>
      </c>
      <c r="E382" s="2" t="s">
        <v>1201</v>
      </c>
      <c r="F382" s="2" t="s">
        <v>221</v>
      </c>
      <c r="G382" s="2" t="s">
        <v>13</v>
      </c>
      <c r="H382" s="2" t="s">
        <v>50</v>
      </c>
    </row>
    <row r="383" spans="1:8" x14ac:dyDescent="0.3">
      <c r="A383" s="2" t="s">
        <v>1202</v>
      </c>
      <c r="B383" s="2" t="s">
        <v>1203</v>
      </c>
      <c r="C383" s="2">
        <v>50</v>
      </c>
      <c r="D383" s="2" t="s">
        <v>10</v>
      </c>
      <c r="E383" s="2" t="s">
        <v>1204</v>
      </c>
      <c r="F383" s="2" t="s">
        <v>23</v>
      </c>
      <c r="G383" s="2" t="s">
        <v>13</v>
      </c>
      <c r="H383" s="2" t="s">
        <v>33</v>
      </c>
    </row>
    <row r="384" spans="1:8" x14ac:dyDescent="0.3">
      <c r="A384" s="2" t="s">
        <v>1205</v>
      </c>
      <c r="B384" s="2" t="s">
        <v>1206</v>
      </c>
      <c r="C384" s="2">
        <v>20</v>
      </c>
      <c r="D384" s="2" t="s">
        <v>16</v>
      </c>
      <c r="E384" s="2" t="s">
        <v>1207</v>
      </c>
      <c r="F384" s="2" t="s">
        <v>32</v>
      </c>
      <c r="G384" s="2" t="s">
        <v>13</v>
      </c>
      <c r="H384" s="2" t="s">
        <v>50</v>
      </c>
    </row>
    <row r="385" spans="1:8" x14ac:dyDescent="0.3">
      <c r="A385" s="2" t="s">
        <v>1208</v>
      </c>
      <c r="B385" s="2" t="s">
        <v>1209</v>
      </c>
      <c r="C385" s="2">
        <v>27</v>
      </c>
      <c r="D385" s="2" t="s">
        <v>16</v>
      </c>
      <c r="E385" s="2" t="s">
        <v>1210</v>
      </c>
      <c r="F385" s="2" t="s">
        <v>321</v>
      </c>
      <c r="G385" s="2" t="s">
        <v>13</v>
      </c>
      <c r="H385" s="2" t="s">
        <v>33</v>
      </c>
    </row>
    <row r="386" spans="1:8" x14ac:dyDescent="0.3">
      <c r="A386" s="2" t="s">
        <v>1211</v>
      </c>
      <c r="B386" s="2" t="s">
        <v>1212</v>
      </c>
      <c r="C386" s="2">
        <v>52</v>
      </c>
      <c r="D386" s="2" t="s">
        <v>16</v>
      </c>
      <c r="E386" s="2" t="s">
        <v>1213</v>
      </c>
      <c r="F386" s="2" t="s">
        <v>271</v>
      </c>
      <c r="G386" s="2" t="s">
        <v>13</v>
      </c>
      <c r="H386" s="2" t="s">
        <v>28</v>
      </c>
    </row>
    <row r="387" spans="1:8" x14ac:dyDescent="0.3">
      <c r="A387" s="2" t="s">
        <v>1214</v>
      </c>
      <c r="B387" s="2" t="s">
        <v>1215</v>
      </c>
      <c r="C387" s="2">
        <v>60</v>
      </c>
      <c r="D387" s="2" t="s">
        <v>10</v>
      </c>
      <c r="E387" s="2" t="s">
        <v>1216</v>
      </c>
      <c r="F387" s="2" t="s">
        <v>321</v>
      </c>
      <c r="G387" s="2" t="s">
        <v>13</v>
      </c>
      <c r="H387" s="2" t="s">
        <v>50</v>
      </c>
    </row>
    <row r="388" spans="1:8" x14ac:dyDescent="0.3">
      <c r="A388" s="2" t="s">
        <v>1217</v>
      </c>
      <c r="B388" s="2" t="s">
        <v>1218</v>
      </c>
      <c r="C388" s="2">
        <v>18</v>
      </c>
      <c r="D388" s="2" t="s">
        <v>16</v>
      </c>
      <c r="E388" s="2" t="s">
        <v>1219</v>
      </c>
      <c r="F388" s="2" t="s">
        <v>144</v>
      </c>
      <c r="G388" s="2" t="s">
        <v>13</v>
      </c>
      <c r="H388" s="2" t="s">
        <v>28</v>
      </c>
    </row>
    <row r="389" spans="1:8" x14ac:dyDescent="0.3">
      <c r="A389" s="2" t="s">
        <v>1220</v>
      </c>
      <c r="B389" s="2" t="s">
        <v>1221</v>
      </c>
      <c r="C389" s="2">
        <v>28</v>
      </c>
      <c r="D389" s="2" t="s">
        <v>16</v>
      </c>
      <c r="E389" s="2" t="s">
        <v>1222</v>
      </c>
      <c r="F389" s="2" t="s">
        <v>91</v>
      </c>
      <c r="G389" s="2" t="s">
        <v>13</v>
      </c>
      <c r="H389" s="2" t="s">
        <v>33</v>
      </c>
    </row>
    <row r="390" spans="1:8" x14ac:dyDescent="0.3">
      <c r="A390" s="2" t="s">
        <v>1223</v>
      </c>
      <c r="B390" s="2" t="s">
        <v>1224</v>
      </c>
      <c r="C390" s="2">
        <v>53</v>
      </c>
      <c r="D390" s="2" t="s">
        <v>10</v>
      </c>
      <c r="E390" s="2" t="s">
        <v>1225</v>
      </c>
      <c r="F390" s="2" t="s">
        <v>117</v>
      </c>
      <c r="G390" s="2" t="s">
        <v>13</v>
      </c>
      <c r="H390" s="2" t="s">
        <v>19</v>
      </c>
    </row>
    <row r="391" spans="1:8" x14ac:dyDescent="0.3">
      <c r="A391" s="2" t="s">
        <v>1226</v>
      </c>
      <c r="B391" s="2" t="s">
        <v>1227</v>
      </c>
      <c r="C391" s="2">
        <v>50</v>
      </c>
      <c r="D391" s="2" t="s">
        <v>10</v>
      </c>
      <c r="E391" s="2" t="s">
        <v>1228</v>
      </c>
      <c r="F391" s="2" t="s">
        <v>73</v>
      </c>
      <c r="G391" s="2" t="s">
        <v>13</v>
      </c>
      <c r="H391" s="2" t="s">
        <v>19</v>
      </c>
    </row>
    <row r="392" spans="1:8" x14ac:dyDescent="0.3">
      <c r="A392" s="2" t="s">
        <v>1229</v>
      </c>
      <c r="B392" s="2" t="s">
        <v>1230</v>
      </c>
      <c r="C392" s="2">
        <v>56</v>
      </c>
      <c r="D392" s="2" t="s">
        <v>10</v>
      </c>
      <c r="E392" s="2" t="s">
        <v>1231</v>
      </c>
      <c r="F392" s="2" t="s">
        <v>295</v>
      </c>
      <c r="G392" s="2" t="s">
        <v>13</v>
      </c>
      <c r="H392" s="2" t="s">
        <v>33</v>
      </c>
    </row>
    <row r="393" spans="1:8" x14ac:dyDescent="0.3">
      <c r="A393" s="2" t="s">
        <v>1232</v>
      </c>
      <c r="B393" s="2" t="s">
        <v>1233</v>
      </c>
      <c r="C393" s="2">
        <v>40</v>
      </c>
      <c r="D393" s="2" t="s">
        <v>16</v>
      </c>
      <c r="E393" s="2" t="s">
        <v>1234</v>
      </c>
      <c r="F393" s="2" t="s">
        <v>37</v>
      </c>
      <c r="G393" s="2" t="s">
        <v>13</v>
      </c>
      <c r="H393" s="2" t="s">
        <v>28</v>
      </c>
    </row>
    <row r="394" spans="1:8" x14ac:dyDescent="0.3">
      <c r="A394" s="2" t="s">
        <v>1235</v>
      </c>
      <c r="B394" s="2" t="s">
        <v>1236</v>
      </c>
      <c r="C394" s="2">
        <v>46</v>
      </c>
      <c r="D394" s="2" t="s">
        <v>10</v>
      </c>
      <c r="E394" s="2" t="s">
        <v>1237</v>
      </c>
      <c r="F394" s="2" t="s">
        <v>117</v>
      </c>
      <c r="G394" s="2" t="s">
        <v>13</v>
      </c>
      <c r="H394" s="2" t="s">
        <v>50</v>
      </c>
    </row>
    <row r="395" spans="1:8" x14ac:dyDescent="0.3">
      <c r="A395" s="2" t="s">
        <v>1238</v>
      </c>
      <c r="B395" s="2" t="s">
        <v>1239</v>
      </c>
      <c r="C395" s="2">
        <v>46</v>
      </c>
      <c r="D395" s="2" t="s">
        <v>10</v>
      </c>
      <c r="E395" s="2" t="s">
        <v>1240</v>
      </c>
      <c r="F395" s="2" t="s">
        <v>121</v>
      </c>
      <c r="G395" s="2" t="s">
        <v>13</v>
      </c>
      <c r="H395" s="2" t="s">
        <v>28</v>
      </c>
    </row>
    <row r="396" spans="1:8" x14ac:dyDescent="0.3">
      <c r="A396" s="2" t="s">
        <v>1241</v>
      </c>
      <c r="B396" s="2" t="s">
        <v>1242</v>
      </c>
      <c r="C396" s="2">
        <v>43</v>
      </c>
      <c r="D396" s="2" t="s">
        <v>16</v>
      </c>
      <c r="E396" s="2" t="s">
        <v>1243</v>
      </c>
      <c r="F396" s="2" t="s">
        <v>171</v>
      </c>
      <c r="G396" s="2" t="s">
        <v>13</v>
      </c>
      <c r="H396" s="2" t="s">
        <v>28</v>
      </c>
    </row>
    <row r="397" spans="1:8" x14ac:dyDescent="0.3">
      <c r="A397" s="2" t="s">
        <v>1244</v>
      </c>
      <c r="B397" s="2" t="s">
        <v>1245</v>
      </c>
      <c r="C397" s="2">
        <v>50</v>
      </c>
      <c r="D397" s="2" t="s">
        <v>10</v>
      </c>
      <c r="E397" s="2" t="s">
        <v>1246</v>
      </c>
      <c r="F397" s="2" t="s">
        <v>65</v>
      </c>
      <c r="G397" s="2" t="s">
        <v>13</v>
      </c>
      <c r="H397" s="2" t="s">
        <v>50</v>
      </c>
    </row>
    <row r="398" spans="1:8" x14ac:dyDescent="0.3">
      <c r="A398" s="2" t="s">
        <v>1247</v>
      </c>
      <c r="B398" s="2" t="s">
        <v>1248</v>
      </c>
      <c r="C398" s="2">
        <v>25</v>
      </c>
      <c r="D398" s="2" t="s">
        <v>16</v>
      </c>
      <c r="E398" s="2" t="s">
        <v>1249</v>
      </c>
      <c r="F398" s="2" t="s">
        <v>61</v>
      </c>
      <c r="G398" s="2" t="s">
        <v>13</v>
      </c>
      <c r="H398" s="2" t="s">
        <v>33</v>
      </c>
    </row>
    <row r="399" spans="1:8" x14ac:dyDescent="0.3">
      <c r="A399" s="2" t="s">
        <v>1250</v>
      </c>
      <c r="B399" s="2" t="s">
        <v>1251</v>
      </c>
      <c r="C399" s="2">
        <v>62</v>
      </c>
      <c r="D399" s="2" t="s">
        <v>16</v>
      </c>
      <c r="E399" s="2" t="s">
        <v>127</v>
      </c>
      <c r="F399" s="2" t="s">
        <v>65</v>
      </c>
      <c r="G399" s="2" t="s">
        <v>13</v>
      </c>
      <c r="H399" s="2" t="s">
        <v>19</v>
      </c>
    </row>
    <row r="400" spans="1:8" x14ac:dyDescent="0.3">
      <c r="A400" s="2" t="s">
        <v>1252</v>
      </c>
      <c r="B400" s="2" t="s">
        <v>1253</v>
      </c>
      <c r="C400" s="2">
        <v>54</v>
      </c>
      <c r="D400" s="2" t="s">
        <v>10</v>
      </c>
      <c r="E400" s="2" t="s">
        <v>1254</v>
      </c>
      <c r="F400" s="2" t="s">
        <v>49</v>
      </c>
      <c r="G400" s="2" t="s">
        <v>13</v>
      </c>
      <c r="H400" s="2" t="s">
        <v>28</v>
      </c>
    </row>
    <row r="401" spans="1:8" x14ac:dyDescent="0.3">
      <c r="A401" s="2" t="s">
        <v>1255</v>
      </c>
      <c r="B401" s="2" t="s">
        <v>1256</v>
      </c>
      <c r="C401" s="2">
        <v>27</v>
      </c>
      <c r="D401" s="2" t="s">
        <v>10</v>
      </c>
      <c r="E401" s="2" t="s">
        <v>1257</v>
      </c>
      <c r="F401" s="2" t="s">
        <v>439</v>
      </c>
      <c r="G401" s="2" t="s">
        <v>13</v>
      </c>
      <c r="H401" s="2" t="s">
        <v>28</v>
      </c>
    </row>
    <row r="402" spans="1:8" x14ac:dyDescent="0.3">
      <c r="A402" s="2" t="s">
        <v>1258</v>
      </c>
      <c r="B402" s="2" t="s">
        <v>1259</v>
      </c>
      <c r="C402" s="2">
        <v>57</v>
      </c>
      <c r="D402" s="2" t="s">
        <v>16</v>
      </c>
      <c r="E402" s="2" t="s">
        <v>1260</v>
      </c>
      <c r="F402" s="2" t="s">
        <v>99</v>
      </c>
      <c r="G402" s="2" t="s">
        <v>13</v>
      </c>
      <c r="H402" s="2" t="s">
        <v>19</v>
      </c>
    </row>
    <row r="403" spans="1:8" x14ac:dyDescent="0.3">
      <c r="A403" s="2" t="s">
        <v>1261</v>
      </c>
      <c r="B403" s="2" t="s">
        <v>1262</v>
      </c>
      <c r="C403" s="2">
        <v>51</v>
      </c>
      <c r="D403" s="2" t="s">
        <v>16</v>
      </c>
      <c r="E403" s="2" t="s">
        <v>1263</v>
      </c>
      <c r="F403" s="2" t="s">
        <v>188</v>
      </c>
      <c r="G403" s="2" t="s">
        <v>13</v>
      </c>
      <c r="H403" s="2" t="s">
        <v>19</v>
      </c>
    </row>
    <row r="404" spans="1:8" x14ac:dyDescent="0.3">
      <c r="A404" s="2" t="s">
        <v>1264</v>
      </c>
      <c r="B404" s="2" t="s">
        <v>1265</v>
      </c>
      <c r="C404" s="2">
        <v>31</v>
      </c>
      <c r="D404" s="2" t="s">
        <v>10</v>
      </c>
      <c r="E404" s="2" t="s">
        <v>83</v>
      </c>
      <c r="F404" s="2" t="s">
        <v>317</v>
      </c>
      <c r="G404" s="2" t="s">
        <v>13</v>
      </c>
      <c r="H404" s="2" t="s">
        <v>28</v>
      </c>
    </row>
    <row r="405" spans="1:8" x14ac:dyDescent="0.3">
      <c r="A405" s="2" t="s">
        <v>1266</v>
      </c>
      <c r="B405" s="2" t="s">
        <v>1267</v>
      </c>
      <c r="C405" s="2">
        <v>34</v>
      </c>
      <c r="D405" s="2" t="s">
        <v>10</v>
      </c>
      <c r="E405" s="2" t="s">
        <v>1268</v>
      </c>
      <c r="F405" s="2" t="s">
        <v>332</v>
      </c>
      <c r="G405" s="2" t="s">
        <v>13</v>
      </c>
      <c r="H405" s="2" t="s">
        <v>28</v>
      </c>
    </row>
    <row r="406" spans="1:8" x14ac:dyDescent="0.3">
      <c r="A406" s="2" t="s">
        <v>1269</v>
      </c>
      <c r="B406" s="2" t="s">
        <v>1270</v>
      </c>
      <c r="C406" s="2">
        <v>22</v>
      </c>
      <c r="D406" s="2" t="s">
        <v>16</v>
      </c>
      <c r="E406" s="2" t="s">
        <v>1271</v>
      </c>
      <c r="F406" s="2" t="s">
        <v>295</v>
      </c>
      <c r="G406" s="2" t="s">
        <v>13</v>
      </c>
      <c r="H406" s="2" t="s">
        <v>33</v>
      </c>
    </row>
    <row r="407" spans="1:8" x14ac:dyDescent="0.3">
      <c r="A407" s="2" t="s">
        <v>1272</v>
      </c>
      <c r="B407" s="2" t="s">
        <v>1273</v>
      </c>
      <c r="C407" s="2">
        <v>18</v>
      </c>
      <c r="D407" s="2" t="s">
        <v>16</v>
      </c>
      <c r="E407" s="2" t="s">
        <v>1274</v>
      </c>
      <c r="F407" s="2" t="s">
        <v>332</v>
      </c>
      <c r="G407" s="2" t="s">
        <v>13</v>
      </c>
      <c r="H407" s="2" t="s">
        <v>50</v>
      </c>
    </row>
    <row r="408" spans="1:8" x14ac:dyDescent="0.3">
      <c r="A408" s="2" t="s">
        <v>1275</v>
      </c>
      <c r="B408" s="2" t="s">
        <v>1276</v>
      </c>
      <c r="C408" s="2">
        <v>23</v>
      </c>
      <c r="D408" s="2" t="s">
        <v>16</v>
      </c>
      <c r="E408" s="2" t="s">
        <v>1277</v>
      </c>
      <c r="F408" s="2" t="s">
        <v>328</v>
      </c>
      <c r="G408" s="2" t="s">
        <v>13</v>
      </c>
      <c r="H408" s="2" t="s">
        <v>50</v>
      </c>
    </row>
    <row r="409" spans="1:8" x14ac:dyDescent="0.3">
      <c r="A409" s="2" t="s">
        <v>1278</v>
      </c>
      <c r="B409" s="2" t="s">
        <v>1279</v>
      </c>
      <c r="C409" s="2">
        <v>33</v>
      </c>
      <c r="D409" s="2" t="s">
        <v>10</v>
      </c>
      <c r="E409" s="2" t="s">
        <v>1280</v>
      </c>
      <c r="F409" s="2" t="s">
        <v>144</v>
      </c>
      <c r="G409" s="2" t="s">
        <v>13</v>
      </c>
      <c r="H409" s="2" t="s">
        <v>50</v>
      </c>
    </row>
    <row r="410" spans="1:8" x14ac:dyDescent="0.3">
      <c r="A410" s="2" t="s">
        <v>1281</v>
      </c>
      <c r="B410" s="2" t="s">
        <v>1282</v>
      </c>
      <c r="C410" s="2">
        <v>36</v>
      </c>
      <c r="D410" s="2" t="s">
        <v>10</v>
      </c>
      <c r="E410" s="2" t="s">
        <v>1283</v>
      </c>
      <c r="F410" s="2" t="s">
        <v>91</v>
      </c>
      <c r="G410" s="2" t="s">
        <v>13</v>
      </c>
      <c r="H410" s="2" t="s">
        <v>50</v>
      </c>
    </row>
    <row r="411" spans="1:8" x14ac:dyDescent="0.3">
      <c r="A411" s="2" t="s">
        <v>1284</v>
      </c>
      <c r="B411" s="2" t="s">
        <v>1285</v>
      </c>
      <c r="C411" s="2">
        <v>55</v>
      </c>
      <c r="D411" s="2" t="s">
        <v>10</v>
      </c>
      <c r="E411" s="2" t="s">
        <v>1286</v>
      </c>
      <c r="F411" s="2" t="s">
        <v>856</v>
      </c>
      <c r="G411" s="2" t="s">
        <v>13</v>
      </c>
      <c r="H411" s="2" t="s">
        <v>50</v>
      </c>
    </row>
    <row r="412" spans="1:8" x14ac:dyDescent="0.3">
      <c r="A412" s="2" t="s">
        <v>1287</v>
      </c>
      <c r="B412" s="2" t="s">
        <v>1288</v>
      </c>
      <c r="C412" s="2">
        <v>48</v>
      </c>
      <c r="D412" s="2" t="s">
        <v>16</v>
      </c>
      <c r="E412" s="2" t="s">
        <v>1289</v>
      </c>
      <c r="F412" s="2" t="s">
        <v>91</v>
      </c>
      <c r="G412" s="2" t="s">
        <v>13</v>
      </c>
      <c r="H412" s="2" t="s">
        <v>28</v>
      </c>
    </row>
    <row r="413" spans="1:8" x14ac:dyDescent="0.3">
      <c r="A413" s="2" t="s">
        <v>1290</v>
      </c>
      <c r="B413" s="2" t="s">
        <v>1291</v>
      </c>
      <c r="C413" s="2">
        <v>63</v>
      </c>
      <c r="D413" s="2" t="s">
        <v>10</v>
      </c>
      <c r="E413" s="2" t="s">
        <v>1292</v>
      </c>
      <c r="F413" s="2" t="s">
        <v>27</v>
      </c>
      <c r="G413" s="2" t="s">
        <v>13</v>
      </c>
      <c r="H413" s="2" t="s">
        <v>33</v>
      </c>
    </row>
    <row r="414" spans="1:8" x14ac:dyDescent="0.3">
      <c r="A414" s="2" t="s">
        <v>1293</v>
      </c>
      <c r="B414" s="2" t="s">
        <v>1294</v>
      </c>
      <c r="C414" s="2">
        <v>23</v>
      </c>
      <c r="D414" s="2" t="s">
        <v>16</v>
      </c>
      <c r="E414" s="2" t="s">
        <v>208</v>
      </c>
      <c r="F414" s="2" t="s">
        <v>160</v>
      </c>
      <c r="G414" s="2" t="s">
        <v>13</v>
      </c>
      <c r="H414" s="2" t="s">
        <v>50</v>
      </c>
    </row>
    <row r="415" spans="1:8" x14ac:dyDescent="0.3">
      <c r="A415" s="2" t="s">
        <v>1295</v>
      </c>
      <c r="B415" s="2" t="s">
        <v>1296</v>
      </c>
      <c r="C415" s="2">
        <v>59</v>
      </c>
      <c r="D415" s="2" t="s">
        <v>16</v>
      </c>
      <c r="E415" s="2" t="s">
        <v>1297</v>
      </c>
      <c r="F415" s="2" t="s">
        <v>110</v>
      </c>
      <c r="G415" s="2" t="s">
        <v>13</v>
      </c>
      <c r="H415" s="2" t="s">
        <v>28</v>
      </c>
    </row>
    <row r="416" spans="1:8" x14ac:dyDescent="0.3">
      <c r="A416" s="2" t="s">
        <v>1298</v>
      </c>
      <c r="B416" s="2" t="s">
        <v>1299</v>
      </c>
      <c r="C416" s="2">
        <v>35</v>
      </c>
      <c r="D416" s="2" t="s">
        <v>16</v>
      </c>
      <c r="E416" s="2" t="s">
        <v>1300</v>
      </c>
      <c r="F416" s="2" t="s">
        <v>117</v>
      </c>
      <c r="G416" s="2" t="s">
        <v>13</v>
      </c>
      <c r="H416" s="2" t="s">
        <v>50</v>
      </c>
    </row>
    <row r="417" spans="1:8" x14ac:dyDescent="0.3">
      <c r="A417" s="2" t="s">
        <v>1301</v>
      </c>
      <c r="B417" s="2" t="s">
        <v>1302</v>
      </c>
      <c r="C417" s="2">
        <v>26</v>
      </c>
      <c r="D417" s="2" t="s">
        <v>16</v>
      </c>
      <c r="E417" s="2" t="s">
        <v>1303</v>
      </c>
      <c r="F417" s="2" t="s">
        <v>167</v>
      </c>
      <c r="G417" s="2" t="s">
        <v>13</v>
      </c>
      <c r="H417" s="2" t="s">
        <v>33</v>
      </c>
    </row>
    <row r="418" spans="1:8" x14ac:dyDescent="0.3">
      <c r="A418" s="2" t="s">
        <v>1304</v>
      </c>
      <c r="B418" s="2" t="s">
        <v>1305</v>
      </c>
      <c r="C418" s="2">
        <v>46</v>
      </c>
      <c r="D418" s="2" t="s">
        <v>10</v>
      </c>
      <c r="E418" s="2" t="s">
        <v>1306</v>
      </c>
      <c r="F418" s="2" t="s">
        <v>328</v>
      </c>
      <c r="G418" s="2" t="s">
        <v>13</v>
      </c>
      <c r="H418" s="2" t="s">
        <v>19</v>
      </c>
    </row>
    <row r="419" spans="1:8" x14ac:dyDescent="0.3">
      <c r="A419" s="2" t="s">
        <v>1307</v>
      </c>
      <c r="B419" s="2" t="s">
        <v>1308</v>
      </c>
      <c r="C419" s="2">
        <v>64</v>
      </c>
      <c r="D419" s="2" t="s">
        <v>16</v>
      </c>
      <c r="E419" s="2" t="s">
        <v>1309</v>
      </c>
      <c r="F419" s="2" t="s">
        <v>12</v>
      </c>
      <c r="G419" s="2" t="s">
        <v>13</v>
      </c>
      <c r="H419" s="2" t="s">
        <v>28</v>
      </c>
    </row>
    <row r="420" spans="1:8" x14ac:dyDescent="0.3">
      <c r="A420" s="2" t="s">
        <v>1310</v>
      </c>
      <c r="B420" s="2" t="s">
        <v>1311</v>
      </c>
      <c r="C420" s="2">
        <v>60</v>
      </c>
      <c r="D420" s="2" t="s">
        <v>16</v>
      </c>
      <c r="E420" s="2" t="s">
        <v>1312</v>
      </c>
      <c r="F420" s="2" t="s">
        <v>49</v>
      </c>
      <c r="G420" s="2" t="s">
        <v>13</v>
      </c>
      <c r="H420" s="2" t="s">
        <v>33</v>
      </c>
    </row>
    <row r="421" spans="1:8" x14ac:dyDescent="0.3">
      <c r="A421" s="2" t="s">
        <v>1313</v>
      </c>
      <c r="B421" s="2" t="s">
        <v>1314</v>
      </c>
      <c r="C421" s="2">
        <v>33</v>
      </c>
      <c r="D421" s="2" t="s">
        <v>10</v>
      </c>
      <c r="E421" s="2" t="s">
        <v>1315</v>
      </c>
      <c r="F421" s="2" t="s">
        <v>317</v>
      </c>
      <c r="G421" s="2" t="s">
        <v>13</v>
      </c>
      <c r="H421" s="2" t="s">
        <v>50</v>
      </c>
    </row>
    <row r="422" spans="1:8" x14ac:dyDescent="0.3">
      <c r="A422" s="2" t="s">
        <v>1316</v>
      </c>
      <c r="B422" s="2" t="s">
        <v>1317</v>
      </c>
      <c r="C422" s="2">
        <v>60</v>
      </c>
      <c r="D422" s="2" t="s">
        <v>10</v>
      </c>
      <c r="E422" s="2" t="s">
        <v>1318</v>
      </c>
      <c r="F422" s="2" t="s">
        <v>12</v>
      </c>
      <c r="G422" s="2" t="s">
        <v>13</v>
      </c>
      <c r="H422" s="2" t="s">
        <v>28</v>
      </c>
    </row>
    <row r="423" spans="1:8" x14ac:dyDescent="0.3">
      <c r="A423" s="2" t="s">
        <v>1319</v>
      </c>
      <c r="B423" s="2" t="s">
        <v>1320</v>
      </c>
      <c r="C423" s="2">
        <v>45</v>
      </c>
      <c r="D423" s="2" t="s">
        <v>16</v>
      </c>
      <c r="E423" s="2" t="s">
        <v>1321</v>
      </c>
      <c r="F423" s="2" t="s">
        <v>77</v>
      </c>
      <c r="G423" s="2" t="s">
        <v>13</v>
      </c>
      <c r="H423" s="2" t="s">
        <v>19</v>
      </c>
    </row>
    <row r="424" spans="1:8" x14ac:dyDescent="0.3">
      <c r="A424" s="2" t="s">
        <v>1322</v>
      </c>
      <c r="B424" s="2" t="s">
        <v>1323</v>
      </c>
      <c r="C424" s="2">
        <v>42</v>
      </c>
      <c r="D424" s="2" t="s">
        <v>16</v>
      </c>
      <c r="E424" s="2" t="s">
        <v>1324</v>
      </c>
      <c r="F424" s="2" t="s">
        <v>65</v>
      </c>
      <c r="G424" s="2" t="s">
        <v>13</v>
      </c>
      <c r="H424" s="2" t="s">
        <v>19</v>
      </c>
    </row>
    <row r="425" spans="1:8" x14ac:dyDescent="0.3">
      <c r="A425" s="2" t="s">
        <v>1325</v>
      </c>
      <c r="B425" s="2" t="s">
        <v>1326</v>
      </c>
      <c r="C425" s="2">
        <v>35</v>
      </c>
      <c r="D425" s="2" t="s">
        <v>10</v>
      </c>
      <c r="E425" s="2" t="s">
        <v>1327</v>
      </c>
      <c r="F425" s="2" t="s">
        <v>65</v>
      </c>
      <c r="G425" s="2" t="s">
        <v>13</v>
      </c>
      <c r="H425" s="2" t="s">
        <v>33</v>
      </c>
    </row>
    <row r="426" spans="1:8" x14ac:dyDescent="0.3">
      <c r="A426" s="2" t="s">
        <v>1328</v>
      </c>
      <c r="B426" s="2" t="s">
        <v>1329</v>
      </c>
      <c r="C426" s="2">
        <v>53</v>
      </c>
      <c r="D426" s="2" t="s">
        <v>10</v>
      </c>
      <c r="E426" s="2" t="s">
        <v>1330</v>
      </c>
      <c r="F426" s="2" t="s">
        <v>12</v>
      </c>
      <c r="G426" s="2" t="s">
        <v>13</v>
      </c>
      <c r="H426" s="2" t="s">
        <v>28</v>
      </c>
    </row>
    <row r="427" spans="1:8" x14ac:dyDescent="0.3">
      <c r="A427" s="2" t="s">
        <v>1331</v>
      </c>
      <c r="B427" s="2" t="s">
        <v>1332</v>
      </c>
      <c r="C427" s="2">
        <v>40</v>
      </c>
      <c r="D427" s="2" t="s">
        <v>10</v>
      </c>
      <c r="E427" s="2" t="s">
        <v>1333</v>
      </c>
      <c r="F427" s="2" t="s">
        <v>121</v>
      </c>
      <c r="G427" s="2" t="s">
        <v>13</v>
      </c>
      <c r="H427" s="2" t="s">
        <v>28</v>
      </c>
    </row>
    <row r="428" spans="1:8" x14ac:dyDescent="0.3">
      <c r="A428" s="2" t="s">
        <v>1334</v>
      </c>
      <c r="B428" s="2" t="s">
        <v>1335</v>
      </c>
      <c r="C428" s="2">
        <v>28</v>
      </c>
      <c r="D428" s="2" t="s">
        <v>10</v>
      </c>
      <c r="E428" s="2" t="s">
        <v>1336</v>
      </c>
      <c r="F428" s="2" t="s">
        <v>12</v>
      </c>
      <c r="G428" s="2" t="s">
        <v>13</v>
      </c>
      <c r="H428" s="2" t="s">
        <v>19</v>
      </c>
    </row>
    <row r="429" spans="1:8" x14ac:dyDescent="0.3">
      <c r="A429" s="2" t="s">
        <v>1337</v>
      </c>
      <c r="B429" s="2" t="s">
        <v>1338</v>
      </c>
      <c r="C429" s="2">
        <v>18</v>
      </c>
      <c r="D429" s="2" t="s">
        <v>16</v>
      </c>
      <c r="E429" s="2" t="s">
        <v>1339</v>
      </c>
      <c r="F429" s="2" t="s">
        <v>439</v>
      </c>
      <c r="G429" s="2" t="s">
        <v>13</v>
      </c>
      <c r="H429" s="2" t="s">
        <v>50</v>
      </c>
    </row>
    <row r="430" spans="1:8" x14ac:dyDescent="0.3">
      <c r="A430" s="2" t="s">
        <v>1340</v>
      </c>
      <c r="B430" s="2" t="s">
        <v>1341</v>
      </c>
      <c r="C430" s="2">
        <v>27</v>
      </c>
      <c r="D430" s="2" t="s">
        <v>16</v>
      </c>
      <c r="E430" s="2" t="s">
        <v>1342</v>
      </c>
      <c r="F430" s="2" t="s">
        <v>332</v>
      </c>
      <c r="G430" s="2" t="s">
        <v>13</v>
      </c>
      <c r="H430" s="2" t="s">
        <v>28</v>
      </c>
    </row>
    <row r="431" spans="1:8" x14ac:dyDescent="0.3">
      <c r="A431" s="2" t="s">
        <v>1343</v>
      </c>
      <c r="B431" s="2" t="s">
        <v>1344</v>
      </c>
      <c r="C431" s="2">
        <v>43</v>
      </c>
      <c r="D431" s="2" t="s">
        <v>10</v>
      </c>
      <c r="E431" s="2" t="s">
        <v>1345</v>
      </c>
      <c r="F431" s="2" t="s">
        <v>110</v>
      </c>
      <c r="G431" s="2" t="s">
        <v>13</v>
      </c>
      <c r="H431" s="2" t="s">
        <v>19</v>
      </c>
    </row>
    <row r="432" spans="1:8" x14ac:dyDescent="0.3">
      <c r="A432" s="2" t="s">
        <v>1346</v>
      </c>
      <c r="B432" s="2" t="s">
        <v>1347</v>
      </c>
      <c r="C432" s="2">
        <v>36</v>
      </c>
      <c r="D432" s="2" t="s">
        <v>16</v>
      </c>
      <c r="E432" s="2" t="s">
        <v>1348</v>
      </c>
      <c r="F432" s="2" t="s">
        <v>91</v>
      </c>
      <c r="G432" s="2" t="s">
        <v>13</v>
      </c>
      <c r="H432" s="2" t="s">
        <v>50</v>
      </c>
    </row>
    <row r="433" spans="1:8" x14ac:dyDescent="0.3">
      <c r="A433" s="2" t="s">
        <v>1349</v>
      </c>
      <c r="B433" s="2" t="s">
        <v>1350</v>
      </c>
      <c r="C433" s="2">
        <v>27</v>
      </c>
      <c r="D433" s="2" t="s">
        <v>10</v>
      </c>
      <c r="E433" s="2" t="s">
        <v>1351</v>
      </c>
      <c r="F433" s="2" t="s">
        <v>32</v>
      </c>
      <c r="G433" s="2" t="s">
        <v>13</v>
      </c>
      <c r="H433" s="2" t="s">
        <v>19</v>
      </c>
    </row>
    <row r="434" spans="1:8" x14ac:dyDescent="0.3">
      <c r="A434" s="2" t="s">
        <v>1352</v>
      </c>
      <c r="B434" s="2" t="s">
        <v>1353</v>
      </c>
      <c r="C434" s="2">
        <v>37</v>
      </c>
      <c r="D434" s="2" t="s">
        <v>10</v>
      </c>
      <c r="E434" s="2" t="s">
        <v>1354</v>
      </c>
      <c r="F434" s="2" t="s">
        <v>91</v>
      </c>
      <c r="G434" s="2" t="s">
        <v>13</v>
      </c>
      <c r="H434" s="2" t="s">
        <v>28</v>
      </c>
    </row>
    <row r="435" spans="1:8" x14ac:dyDescent="0.3">
      <c r="A435" s="2" t="s">
        <v>1355</v>
      </c>
      <c r="B435" s="2" t="s">
        <v>1356</v>
      </c>
      <c r="C435" s="2">
        <v>51</v>
      </c>
      <c r="D435" s="2" t="s">
        <v>16</v>
      </c>
      <c r="E435" s="2" t="s">
        <v>1357</v>
      </c>
      <c r="F435" s="2" t="s">
        <v>61</v>
      </c>
      <c r="G435" s="2" t="s">
        <v>13</v>
      </c>
      <c r="H435" s="2" t="s">
        <v>33</v>
      </c>
    </row>
    <row r="436" spans="1:8" x14ac:dyDescent="0.3">
      <c r="A436" s="2" t="s">
        <v>1358</v>
      </c>
      <c r="B436" s="2" t="s">
        <v>1359</v>
      </c>
      <c r="C436" s="2">
        <v>48</v>
      </c>
      <c r="D436" s="2" t="s">
        <v>16</v>
      </c>
      <c r="E436" s="2" t="s">
        <v>1360</v>
      </c>
      <c r="F436" s="2" t="s">
        <v>258</v>
      </c>
      <c r="G436" s="2" t="s">
        <v>13</v>
      </c>
      <c r="H436" s="2" t="s">
        <v>50</v>
      </c>
    </row>
    <row r="437" spans="1:8" x14ac:dyDescent="0.3">
      <c r="A437" s="2" t="s">
        <v>1361</v>
      </c>
      <c r="B437" s="2" t="s">
        <v>1362</v>
      </c>
      <c r="C437" s="2">
        <v>37</v>
      </c>
      <c r="D437" s="2" t="s">
        <v>16</v>
      </c>
      <c r="E437" s="2" t="s">
        <v>1363</v>
      </c>
      <c r="F437" s="2" t="s">
        <v>110</v>
      </c>
      <c r="G437" s="2" t="s">
        <v>13</v>
      </c>
      <c r="H437" s="2" t="s">
        <v>33</v>
      </c>
    </row>
    <row r="438" spans="1:8" x14ac:dyDescent="0.3">
      <c r="A438" s="2" t="s">
        <v>1364</v>
      </c>
      <c r="B438" s="2" t="s">
        <v>1365</v>
      </c>
      <c r="C438" s="2">
        <v>61</v>
      </c>
      <c r="D438" s="2" t="s">
        <v>10</v>
      </c>
      <c r="E438" s="2" t="s">
        <v>1366</v>
      </c>
      <c r="F438" s="2" t="s">
        <v>41</v>
      </c>
      <c r="G438" s="2" t="s">
        <v>13</v>
      </c>
      <c r="H438" s="2" t="s">
        <v>50</v>
      </c>
    </row>
    <row r="439" spans="1:8" x14ac:dyDescent="0.3">
      <c r="A439" s="2" t="s">
        <v>1367</v>
      </c>
      <c r="B439" s="2" t="s">
        <v>1368</v>
      </c>
      <c r="C439" s="2">
        <v>47</v>
      </c>
      <c r="D439" s="2" t="s">
        <v>16</v>
      </c>
      <c r="E439" s="2" t="s">
        <v>605</v>
      </c>
      <c r="F439" s="2" t="s">
        <v>49</v>
      </c>
      <c r="G439" s="2" t="s">
        <v>13</v>
      </c>
      <c r="H439" s="2" t="s">
        <v>19</v>
      </c>
    </row>
    <row r="440" spans="1:8" x14ac:dyDescent="0.3">
      <c r="A440" s="2" t="s">
        <v>1369</v>
      </c>
      <c r="B440" s="2" t="s">
        <v>1370</v>
      </c>
      <c r="C440" s="2">
        <v>59</v>
      </c>
      <c r="D440" s="2" t="s">
        <v>16</v>
      </c>
      <c r="E440" s="2" t="s">
        <v>1371</v>
      </c>
      <c r="F440" s="2" t="s">
        <v>241</v>
      </c>
      <c r="G440" s="2" t="s">
        <v>13</v>
      </c>
      <c r="H440" s="2" t="s">
        <v>19</v>
      </c>
    </row>
    <row r="441" spans="1:8" x14ac:dyDescent="0.3">
      <c r="A441" s="2" t="s">
        <v>1372</v>
      </c>
      <c r="B441" s="2" t="s">
        <v>1373</v>
      </c>
      <c r="C441" s="2">
        <v>53</v>
      </c>
      <c r="D441" s="2" t="s">
        <v>10</v>
      </c>
      <c r="E441" s="2" t="s">
        <v>942</v>
      </c>
      <c r="F441" s="2" t="s">
        <v>160</v>
      </c>
      <c r="G441" s="2" t="s">
        <v>13</v>
      </c>
      <c r="H441" s="2" t="s">
        <v>33</v>
      </c>
    </row>
    <row r="442" spans="1:8" x14ac:dyDescent="0.3">
      <c r="A442" s="2" t="s">
        <v>1374</v>
      </c>
      <c r="B442" s="2" t="s">
        <v>1375</v>
      </c>
      <c r="C442" s="2">
        <v>60</v>
      </c>
      <c r="D442" s="2" t="s">
        <v>10</v>
      </c>
      <c r="E442" s="2" t="s">
        <v>1376</v>
      </c>
      <c r="F442" s="2" t="s">
        <v>18</v>
      </c>
      <c r="G442" s="2" t="s">
        <v>13</v>
      </c>
      <c r="H442" s="2" t="s">
        <v>33</v>
      </c>
    </row>
    <row r="443" spans="1:8" x14ac:dyDescent="0.3">
      <c r="A443" s="2" t="s">
        <v>1377</v>
      </c>
      <c r="B443" s="2" t="s">
        <v>1378</v>
      </c>
      <c r="C443" s="2">
        <v>31</v>
      </c>
      <c r="D443" s="2" t="s">
        <v>10</v>
      </c>
      <c r="E443" s="2" t="s">
        <v>1379</v>
      </c>
      <c r="F443" s="2" t="s">
        <v>328</v>
      </c>
      <c r="G443" s="2" t="s">
        <v>13</v>
      </c>
      <c r="H443" s="2" t="s">
        <v>33</v>
      </c>
    </row>
    <row r="444" spans="1:8" x14ac:dyDescent="0.3">
      <c r="A444" s="2" t="s">
        <v>1380</v>
      </c>
      <c r="B444" s="2" t="s">
        <v>1381</v>
      </c>
      <c r="C444" s="2">
        <v>42</v>
      </c>
      <c r="D444" s="2" t="s">
        <v>16</v>
      </c>
      <c r="E444" s="2" t="s">
        <v>1382</v>
      </c>
      <c r="F444" s="2" t="s">
        <v>37</v>
      </c>
      <c r="G444" s="2" t="s">
        <v>13</v>
      </c>
      <c r="H444" s="2" t="s">
        <v>28</v>
      </c>
    </row>
    <row r="445" spans="1:8" x14ac:dyDescent="0.3">
      <c r="A445" s="2" t="s">
        <v>1383</v>
      </c>
      <c r="B445" s="2" t="s">
        <v>1384</v>
      </c>
      <c r="C445" s="2">
        <v>51</v>
      </c>
      <c r="D445" s="2" t="s">
        <v>10</v>
      </c>
      <c r="E445" s="2" t="s">
        <v>1385</v>
      </c>
      <c r="F445" s="2" t="s">
        <v>363</v>
      </c>
      <c r="G445" s="2" t="s">
        <v>13</v>
      </c>
      <c r="H445" s="2" t="s">
        <v>33</v>
      </c>
    </row>
    <row r="446" spans="1:8" x14ac:dyDescent="0.3">
      <c r="A446" s="2" t="s">
        <v>1386</v>
      </c>
      <c r="B446" s="2" t="s">
        <v>1387</v>
      </c>
      <c r="C446" s="2">
        <v>19</v>
      </c>
      <c r="D446" s="2" t="s">
        <v>10</v>
      </c>
      <c r="E446" s="2" t="s">
        <v>1388</v>
      </c>
      <c r="F446" s="2" t="s">
        <v>856</v>
      </c>
      <c r="G446" s="2" t="s">
        <v>13</v>
      </c>
      <c r="H446" s="2" t="s">
        <v>50</v>
      </c>
    </row>
    <row r="447" spans="1:8" x14ac:dyDescent="0.3">
      <c r="A447" s="2" t="s">
        <v>1389</v>
      </c>
      <c r="B447" s="2" t="s">
        <v>1390</v>
      </c>
      <c r="C447" s="2">
        <v>41</v>
      </c>
      <c r="D447" s="2" t="s">
        <v>16</v>
      </c>
      <c r="E447" s="2" t="s">
        <v>1391</v>
      </c>
      <c r="F447" s="2" t="s">
        <v>291</v>
      </c>
      <c r="G447" s="2" t="s">
        <v>13</v>
      </c>
      <c r="H447" s="2" t="s">
        <v>19</v>
      </c>
    </row>
    <row r="448" spans="1:8" x14ac:dyDescent="0.3">
      <c r="A448" s="2" t="s">
        <v>1392</v>
      </c>
      <c r="B448" s="2" t="s">
        <v>1393</v>
      </c>
      <c r="C448" s="2">
        <v>35</v>
      </c>
      <c r="D448" s="2" t="s">
        <v>10</v>
      </c>
      <c r="E448" s="2" t="s">
        <v>1394</v>
      </c>
      <c r="F448" s="2" t="s">
        <v>99</v>
      </c>
      <c r="G448" s="2" t="s">
        <v>13</v>
      </c>
      <c r="H448" s="2" t="s">
        <v>33</v>
      </c>
    </row>
    <row r="449" spans="1:8" x14ac:dyDescent="0.3">
      <c r="A449" s="2" t="s">
        <v>1395</v>
      </c>
      <c r="B449" s="2" t="s">
        <v>1396</v>
      </c>
      <c r="C449" s="2">
        <v>45</v>
      </c>
      <c r="D449" s="2" t="s">
        <v>10</v>
      </c>
      <c r="E449" s="2" t="s">
        <v>1397</v>
      </c>
      <c r="F449" s="2" t="s">
        <v>12</v>
      </c>
      <c r="G449" s="2" t="s">
        <v>13</v>
      </c>
      <c r="H449" s="2" t="s">
        <v>50</v>
      </c>
    </row>
    <row r="450" spans="1:8" x14ac:dyDescent="0.3">
      <c r="A450" s="2" t="s">
        <v>1398</v>
      </c>
      <c r="B450" s="2" t="s">
        <v>1399</v>
      </c>
      <c r="C450" s="2">
        <v>64</v>
      </c>
      <c r="D450" s="2" t="s">
        <v>16</v>
      </c>
      <c r="E450" s="2" t="s">
        <v>1400</v>
      </c>
      <c r="F450" s="2" t="s">
        <v>856</v>
      </c>
      <c r="G450" s="2" t="s">
        <v>13</v>
      </c>
      <c r="H450" s="2" t="s">
        <v>28</v>
      </c>
    </row>
    <row r="451" spans="1:8" x14ac:dyDescent="0.3">
      <c r="A451" s="2" t="s">
        <v>1401</v>
      </c>
      <c r="B451" s="2" t="s">
        <v>1402</v>
      </c>
      <c r="C451" s="2">
        <v>29</v>
      </c>
      <c r="D451" s="2" t="s">
        <v>10</v>
      </c>
      <c r="E451" s="2" t="s">
        <v>1403</v>
      </c>
      <c r="F451" s="2" t="s">
        <v>27</v>
      </c>
      <c r="G451" s="2" t="s">
        <v>13</v>
      </c>
      <c r="H451" s="2" t="s">
        <v>28</v>
      </c>
    </row>
    <row r="452" spans="1:8" x14ac:dyDescent="0.3">
      <c r="A452" s="2" t="s">
        <v>1404</v>
      </c>
      <c r="B452" s="2" t="s">
        <v>1405</v>
      </c>
      <c r="C452" s="2">
        <v>59</v>
      </c>
      <c r="D452" s="2" t="s">
        <v>10</v>
      </c>
      <c r="E452" s="2" t="s">
        <v>1406</v>
      </c>
      <c r="F452" s="2" t="s">
        <v>73</v>
      </c>
      <c r="G452" s="2" t="s">
        <v>13</v>
      </c>
      <c r="H452" s="2" t="s">
        <v>28</v>
      </c>
    </row>
    <row r="453" spans="1:8" x14ac:dyDescent="0.3">
      <c r="A453" s="2" t="s">
        <v>1407</v>
      </c>
      <c r="B453" s="2" t="s">
        <v>1408</v>
      </c>
      <c r="C453" s="2">
        <v>46</v>
      </c>
      <c r="D453" s="2" t="s">
        <v>10</v>
      </c>
      <c r="E453" s="2" t="s">
        <v>571</v>
      </c>
      <c r="F453" s="2" t="s">
        <v>237</v>
      </c>
      <c r="G453" s="2" t="s">
        <v>13</v>
      </c>
      <c r="H453" s="2" t="s">
        <v>50</v>
      </c>
    </row>
    <row r="454" spans="1:8" x14ac:dyDescent="0.3">
      <c r="A454" s="2" t="s">
        <v>1409</v>
      </c>
      <c r="B454" s="2" t="s">
        <v>1410</v>
      </c>
      <c r="C454" s="2">
        <v>60</v>
      </c>
      <c r="D454" s="2" t="s">
        <v>16</v>
      </c>
      <c r="E454" s="2" t="s">
        <v>1411</v>
      </c>
      <c r="F454" s="2" t="s">
        <v>317</v>
      </c>
      <c r="G454" s="2" t="s">
        <v>13</v>
      </c>
      <c r="H454" s="2" t="s">
        <v>28</v>
      </c>
    </row>
    <row r="455" spans="1:8" x14ac:dyDescent="0.3">
      <c r="A455" s="2" t="s">
        <v>1412</v>
      </c>
      <c r="B455" s="2" t="s">
        <v>1413</v>
      </c>
      <c r="C455" s="2">
        <v>62</v>
      </c>
      <c r="D455" s="2" t="s">
        <v>16</v>
      </c>
      <c r="E455" s="2" t="s">
        <v>1414</v>
      </c>
      <c r="F455" s="2" t="s">
        <v>103</v>
      </c>
      <c r="G455" s="2" t="s">
        <v>13</v>
      </c>
      <c r="H455" s="2" t="s">
        <v>19</v>
      </c>
    </row>
    <row r="456" spans="1:8" x14ac:dyDescent="0.3">
      <c r="A456" s="2" t="s">
        <v>1415</v>
      </c>
      <c r="B456" s="2" t="s">
        <v>1416</v>
      </c>
      <c r="C456" s="2">
        <v>60</v>
      </c>
      <c r="D456" s="2" t="s">
        <v>10</v>
      </c>
      <c r="E456" s="2" t="s">
        <v>133</v>
      </c>
      <c r="F456" s="2" t="s">
        <v>99</v>
      </c>
      <c r="G456" s="2" t="s">
        <v>13</v>
      </c>
      <c r="H456" s="2" t="s">
        <v>50</v>
      </c>
    </row>
    <row r="457" spans="1:8" x14ac:dyDescent="0.3">
      <c r="A457" s="2" t="s">
        <v>1417</v>
      </c>
      <c r="B457" s="2" t="s">
        <v>1418</v>
      </c>
      <c r="C457" s="2">
        <v>54</v>
      </c>
      <c r="D457" s="2" t="s">
        <v>10</v>
      </c>
      <c r="E457" s="2" t="s">
        <v>1419</v>
      </c>
      <c r="F457" s="2" t="s">
        <v>198</v>
      </c>
      <c r="G457" s="2" t="s">
        <v>13</v>
      </c>
      <c r="H457" s="2" t="s">
        <v>50</v>
      </c>
    </row>
    <row r="458" spans="1:8" x14ac:dyDescent="0.3">
      <c r="A458" s="2" t="s">
        <v>1420</v>
      </c>
      <c r="B458" s="2" t="s">
        <v>1421</v>
      </c>
      <c r="C458" s="2">
        <v>59</v>
      </c>
      <c r="D458" s="2" t="s">
        <v>16</v>
      </c>
      <c r="E458" s="2" t="s">
        <v>1422</v>
      </c>
      <c r="F458" s="2" t="s">
        <v>295</v>
      </c>
      <c r="G458" s="2" t="s">
        <v>13</v>
      </c>
      <c r="H458" s="2" t="s">
        <v>50</v>
      </c>
    </row>
    <row r="459" spans="1:8" x14ac:dyDescent="0.3">
      <c r="A459" s="2" t="s">
        <v>1423</v>
      </c>
      <c r="B459" s="2" t="s">
        <v>1424</v>
      </c>
      <c r="C459" s="2">
        <v>59</v>
      </c>
      <c r="D459" s="2" t="s">
        <v>10</v>
      </c>
      <c r="E459" s="2" t="s">
        <v>1425</v>
      </c>
      <c r="F459" s="2" t="s">
        <v>596</v>
      </c>
      <c r="G459" s="2" t="s">
        <v>13</v>
      </c>
      <c r="H459" s="2" t="s">
        <v>19</v>
      </c>
    </row>
    <row r="460" spans="1:8" x14ac:dyDescent="0.3">
      <c r="A460" s="2" t="s">
        <v>1426</v>
      </c>
      <c r="B460" s="2" t="s">
        <v>1427</v>
      </c>
      <c r="C460" s="2">
        <v>62</v>
      </c>
      <c r="D460" s="2" t="s">
        <v>16</v>
      </c>
      <c r="E460" s="2" t="s">
        <v>1428</v>
      </c>
      <c r="F460" s="2" t="s">
        <v>54</v>
      </c>
      <c r="G460" s="2" t="s">
        <v>13</v>
      </c>
      <c r="H460" s="2" t="s">
        <v>33</v>
      </c>
    </row>
    <row r="461" spans="1:8" x14ac:dyDescent="0.3">
      <c r="A461" s="2" t="s">
        <v>1429</v>
      </c>
      <c r="B461" s="2" t="s">
        <v>687</v>
      </c>
      <c r="C461" s="2">
        <v>29</v>
      </c>
      <c r="D461" s="2" t="s">
        <v>16</v>
      </c>
      <c r="E461" s="2" t="s">
        <v>1430</v>
      </c>
      <c r="F461" s="2" t="s">
        <v>321</v>
      </c>
      <c r="G461" s="2" t="s">
        <v>13</v>
      </c>
      <c r="H461" s="2" t="s">
        <v>50</v>
      </c>
    </row>
    <row r="462" spans="1:8" x14ac:dyDescent="0.3">
      <c r="A462" s="2" t="s">
        <v>1431</v>
      </c>
      <c r="B462" s="2" t="s">
        <v>1432</v>
      </c>
      <c r="C462" s="2">
        <v>35</v>
      </c>
      <c r="D462" s="2" t="s">
        <v>10</v>
      </c>
      <c r="E462" s="2" t="s">
        <v>1433</v>
      </c>
      <c r="F462" s="2" t="s">
        <v>271</v>
      </c>
      <c r="G462" s="2" t="s">
        <v>13</v>
      </c>
      <c r="H462" s="2" t="s">
        <v>50</v>
      </c>
    </row>
    <row r="463" spans="1:8" x14ac:dyDescent="0.3">
      <c r="A463" s="2" t="s">
        <v>1434</v>
      </c>
      <c r="B463" s="2" t="s">
        <v>1435</v>
      </c>
      <c r="C463" s="2">
        <v>60</v>
      </c>
      <c r="D463" s="2" t="s">
        <v>16</v>
      </c>
      <c r="E463" s="2" t="s">
        <v>1436</v>
      </c>
      <c r="F463" s="2" t="s">
        <v>65</v>
      </c>
      <c r="G463" s="2" t="s">
        <v>13</v>
      </c>
      <c r="H463" s="2" t="s">
        <v>33</v>
      </c>
    </row>
    <row r="464" spans="1:8" x14ac:dyDescent="0.3">
      <c r="A464" s="2" t="s">
        <v>1437</v>
      </c>
      <c r="B464" s="2" t="s">
        <v>1438</v>
      </c>
      <c r="C464" s="2">
        <v>34</v>
      </c>
      <c r="D464" s="2" t="s">
        <v>16</v>
      </c>
      <c r="E464" s="2" t="s">
        <v>1439</v>
      </c>
      <c r="F464" s="2" t="s">
        <v>45</v>
      </c>
      <c r="G464" s="2" t="s">
        <v>13</v>
      </c>
      <c r="H464" s="2" t="s">
        <v>33</v>
      </c>
    </row>
    <row r="465" spans="1:8" x14ac:dyDescent="0.3">
      <c r="A465" s="2" t="s">
        <v>1440</v>
      </c>
      <c r="B465" s="2" t="s">
        <v>1441</v>
      </c>
      <c r="C465" s="2">
        <v>36</v>
      </c>
      <c r="D465" s="2" t="s">
        <v>16</v>
      </c>
      <c r="E465" s="2" t="s">
        <v>1442</v>
      </c>
      <c r="F465" s="2" t="s">
        <v>171</v>
      </c>
      <c r="G465" s="2" t="s">
        <v>13</v>
      </c>
      <c r="H465" s="2" t="s">
        <v>28</v>
      </c>
    </row>
    <row r="466" spans="1:8" x14ac:dyDescent="0.3">
      <c r="A466" s="2" t="s">
        <v>1443</v>
      </c>
      <c r="B466" s="2" t="s">
        <v>1444</v>
      </c>
      <c r="C466" s="2">
        <v>45</v>
      </c>
      <c r="D466" s="2" t="s">
        <v>16</v>
      </c>
      <c r="E466" s="2" t="s">
        <v>1445</v>
      </c>
      <c r="F466" s="2" t="s">
        <v>77</v>
      </c>
      <c r="G466" s="2" t="s">
        <v>13</v>
      </c>
      <c r="H466" s="2" t="s">
        <v>19</v>
      </c>
    </row>
    <row r="467" spans="1:8" x14ac:dyDescent="0.3">
      <c r="A467" s="2" t="s">
        <v>1446</v>
      </c>
      <c r="B467" s="2" t="s">
        <v>1447</v>
      </c>
      <c r="C467" s="2">
        <v>28</v>
      </c>
      <c r="D467" s="2" t="s">
        <v>16</v>
      </c>
      <c r="E467" s="2" t="s">
        <v>1448</v>
      </c>
      <c r="F467" s="2" t="s">
        <v>12</v>
      </c>
      <c r="G467" s="2" t="s">
        <v>13</v>
      </c>
      <c r="H467" s="2" t="s">
        <v>33</v>
      </c>
    </row>
    <row r="468" spans="1:8" x14ac:dyDescent="0.3">
      <c r="A468" s="2" t="s">
        <v>1449</v>
      </c>
      <c r="B468" s="2" t="s">
        <v>1450</v>
      </c>
      <c r="C468" s="2">
        <v>18</v>
      </c>
      <c r="D468" s="2" t="s">
        <v>10</v>
      </c>
      <c r="E468" s="2" t="s">
        <v>1451</v>
      </c>
      <c r="F468" s="2" t="s">
        <v>205</v>
      </c>
      <c r="G468" s="2" t="s">
        <v>13</v>
      </c>
      <c r="H468" s="2" t="s">
        <v>33</v>
      </c>
    </row>
    <row r="469" spans="1:8" x14ac:dyDescent="0.3">
      <c r="A469" s="2" t="s">
        <v>1452</v>
      </c>
      <c r="B469" s="2" t="s">
        <v>1453</v>
      </c>
      <c r="C469" s="2">
        <v>63</v>
      </c>
      <c r="D469" s="2" t="s">
        <v>16</v>
      </c>
      <c r="E469" s="2" t="s">
        <v>1454</v>
      </c>
      <c r="F469" s="2" t="s">
        <v>175</v>
      </c>
      <c r="G469" s="2" t="s">
        <v>13</v>
      </c>
      <c r="H469" s="2" t="s">
        <v>50</v>
      </c>
    </row>
    <row r="470" spans="1:8" x14ac:dyDescent="0.3">
      <c r="A470" s="2" t="s">
        <v>1455</v>
      </c>
      <c r="B470" s="2" t="s">
        <v>1456</v>
      </c>
      <c r="C470" s="2">
        <v>45</v>
      </c>
      <c r="D470" s="2" t="s">
        <v>10</v>
      </c>
      <c r="E470" s="2" t="s">
        <v>1457</v>
      </c>
      <c r="F470" s="2" t="s">
        <v>175</v>
      </c>
      <c r="G470" s="2" t="s">
        <v>13</v>
      </c>
      <c r="H470" s="2" t="s">
        <v>28</v>
      </c>
    </row>
    <row r="471" spans="1:8" x14ac:dyDescent="0.3">
      <c r="A471" s="2" t="s">
        <v>1458</v>
      </c>
      <c r="B471" s="2" t="s">
        <v>1459</v>
      </c>
      <c r="C471" s="2">
        <v>19</v>
      </c>
      <c r="D471" s="2" t="s">
        <v>10</v>
      </c>
      <c r="E471" s="2" t="s">
        <v>1460</v>
      </c>
      <c r="F471" s="2" t="s">
        <v>121</v>
      </c>
      <c r="G471" s="2" t="s">
        <v>13</v>
      </c>
      <c r="H471" s="2" t="s">
        <v>50</v>
      </c>
    </row>
    <row r="472" spans="1:8" x14ac:dyDescent="0.3">
      <c r="A472" s="2" t="s">
        <v>1461</v>
      </c>
      <c r="B472" s="2" t="s">
        <v>1462</v>
      </c>
      <c r="C472" s="2">
        <v>21</v>
      </c>
      <c r="D472" s="2" t="s">
        <v>16</v>
      </c>
      <c r="E472" s="2" t="s">
        <v>1463</v>
      </c>
      <c r="F472" s="2" t="s">
        <v>49</v>
      </c>
      <c r="G472" s="2" t="s">
        <v>13</v>
      </c>
      <c r="H472" s="2" t="s">
        <v>50</v>
      </c>
    </row>
    <row r="473" spans="1:8" x14ac:dyDescent="0.3">
      <c r="A473" s="2" t="s">
        <v>1464</v>
      </c>
      <c r="B473" s="2" t="s">
        <v>1465</v>
      </c>
      <c r="C473" s="2">
        <v>42</v>
      </c>
      <c r="D473" s="2" t="s">
        <v>10</v>
      </c>
      <c r="E473" s="2" t="s">
        <v>1466</v>
      </c>
      <c r="F473" s="2" t="s">
        <v>69</v>
      </c>
      <c r="G473" s="2" t="s">
        <v>13</v>
      </c>
      <c r="H473" s="2" t="s">
        <v>19</v>
      </c>
    </row>
    <row r="474" spans="1:8" x14ac:dyDescent="0.3">
      <c r="A474" s="2" t="s">
        <v>1467</v>
      </c>
      <c r="B474" s="2" t="s">
        <v>1468</v>
      </c>
      <c r="C474" s="2">
        <v>42</v>
      </c>
      <c r="D474" s="2" t="s">
        <v>10</v>
      </c>
      <c r="E474" s="2" t="s">
        <v>1469</v>
      </c>
      <c r="F474" s="2" t="s">
        <v>725</v>
      </c>
      <c r="G474" s="2" t="s">
        <v>13</v>
      </c>
      <c r="H474" s="2" t="s">
        <v>33</v>
      </c>
    </row>
    <row r="475" spans="1:8" x14ac:dyDescent="0.3">
      <c r="A475" s="2" t="s">
        <v>1470</v>
      </c>
      <c r="B475" s="2" t="s">
        <v>1471</v>
      </c>
      <c r="C475" s="2">
        <v>53</v>
      </c>
      <c r="D475" s="2" t="s">
        <v>10</v>
      </c>
      <c r="E475" s="2" t="s">
        <v>1472</v>
      </c>
      <c r="F475" s="2" t="s">
        <v>328</v>
      </c>
      <c r="G475" s="2" t="s">
        <v>13</v>
      </c>
      <c r="H475" s="2" t="s">
        <v>28</v>
      </c>
    </row>
    <row r="476" spans="1:8" x14ac:dyDescent="0.3">
      <c r="A476" s="2" t="s">
        <v>1473</v>
      </c>
      <c r="B476" s="2" t="s">
        <v>1474</v>
      </c>
      <c r="C476" s="2">
        <v>32</v>
      </c>
      <c r="D476" s="2" t="s">
        <v>16</v>
      </c>
      <c r="E476" s="2" t="s">
        <v>1475</v>
      </c>
      <c r="F476" s="2" t="s">
        <v>41</v>
      </c>
      <c r="G476" s="2" t="s">
        <v>13</v>
      </c>
      <c r="H476" s="2" t="s">
        <v>19</v>
      </c>
    </row>
    <row r="477" spans="1:8" x14ac:dyDescent="0.3">
      <c r="A477" s="2" t="s">
        <v>1476</v>
      </c>
      <c r="B477" s="2" t="s">
        <v>1477</v>
      </c>
      <c r="C477" s="2">
        <v>18</v>
      </c>
      <c r="D477" s="2" t="s">
        <v>16</v>
      </c>
      <c r="E477" s="2" t="s">
        <v>399</v>
      </c>
      <c r="F477" s="2" t="s">
        <v>175</v>
      </c>
      <c r="G477" s="2" t="s">
        <v>13</v>
      </c>
      <c r="H477" s="2" t="s">
        <v>19</v>
      </c>
    </row>
    <row r="478" spans="1:8" x14ac:dyDescent="0.3">
      <c r="A478" s="2" t="s">
        <v>1478</v>
      </c>
      <c r="B478" s="2" t="s">
        <v>1479</v>
      </c>
      <c r="C478" s="2">
        <v>33</v>
      </c>
      <c r="D478" s="2" t="s">
        <v>16</v>
      </c>
      <c r="E478" s="2" t="s">
        <v>1480</v>
      </c>
      <c r="F478" s="2" t="s">
        <v>99</v>
      </c>
      <c r="G478" s="2" t="s">
        <v>13</v>
      </c>
      <c r="H478" s="2" t="s">
        <v>50</v>
      </c>
    </row>
    <row r="479" spans="1:8" x14ac:dyDescent="0.3">
      <c r="A479" s="2" t="s">
        <v>1481</v>
      </c>
      <c r="B479" s="2" t="s">
        <v>1482</v>
      </c>
      <c r="C479" s="2">
        <v>41</v>
      </c>
      <c r="D479" s="2" t="s">
        <v>16</v>
      </c>
      <c r="E479" s="2" t="s">
        <v>1483</v>
      </c>
      <c r="F479" s="2" t="s">
        <v>65</v>
      </c>
      <c r="G479" s="2" t="s">
        <v>13</v>
      </c>
      <c r="H479" s="2" t="s">
        <v>19</v>
      </c>
    </row>
    <row r="480" spans="1:8" x14ac:dyDescent="0.3">
      <c r="A480" s="2" t="s">
        <v>1484</v>
      </c>
      <c r="B480" s="2" t="s">
        <v>1485</v>
      </c>
      <c r="C480" s="2">
        <v>59</v>
      </c>
      <c r="D480" s="2" t="s">
        <v>10</v>
      </c>
      <c r="E480" s="2" t="s">
        <v>1486</v>
      </c>
      <c r="F480" s="2" t="s">
        <v>41</v>
      </c>
      <c r="G480" s="2" t="s">
        <v>13</v>
      </c>
      <c r="H480" s="2" t="s">
        <v>50</v>
      </c>
    </row>
    <row r="481" spans="1:8" x14ac:dyDescent="0.3">
      <c r="A481" s="2" t="s">
        <v>1487</v>
      </c>
      <c r="B481" s="2" t="s">
        <v>1488</v>
      </c>
      <c r="C481" s="2">
        <v>40</v>
      </c>
      <c r="D481" s="2" t="s">
        <v>10</v>
      </c>
      <c r="E481" s="2" t="s">
        <v>1489</v>
      </c>
      <c r="F481" s="2" t="s">
        <v>45</v>
      </c>
      <c r="G481" s="2" t="s">
        <v>13</v>
      </c>
      <c r="H481" s="2" t="s">
        <v>28</v>
      </c>
    </row>
    <row r="482" spans="1:8" x14ac:dyDescent="0.3">
      <c r="A482" s="2" t="s">
        <v>1490</v>
      </c>
      <c r="B482" s="2" t="s">
        <v>1491</v>
      </c>
      <c r="C482" s="2">
        <v>33</v>
      </c>
      <c r="D482" s="2" t="s">
        <v>10</v>
      </c>
      <c r="E482" s="2" t="s">
        <v>1492</v>
      </c>
      <c r="F482" s="2" t="s">
        <v>254</v>
      </c>
      <c r="G482" s="2" t="s">
        <v>13</v>
      </c>
      <c r="H482" s="2" t="s">
        <v>28</v>
      </c>
    </row>
    <row r="483" spans="1:8" x14ac:dyDescent="0.3">
      <c r="A483" s="2" t="s">
        <v>1493</v>
      </c>
      <c r="B483" s="2" t="s">
        <v>1494</v>
      </c>
      <c r="C483" s="2">
        <v>21</v>
      </c>
      <c r="D483" s="2" t="s">
        <v>10</v>
      </c>
      <c r="E483" s="2" t="s">
        <v>1495</v>
      </c>
      <c r="F483" s="2" t="s">
        <v>84</v>
      </c>
      <c r="G483" s="2" t="s">
        <v>13</v>
      </c>
      <c r="H483" s="2" t="s">
        <v>50</v>
      </c>
    </row>
    <row r="484" spans="1:8" x14ac:dyDescent="0.3">
      <c r="A484" s="2" t="s">
        <v>1496</v>
      </c>
      <c r="B484" s="2" t="s">
        <v>1497</v>
      </c>
      <c r="C484" s="2">
        <v>26</v>
      </c>
      <c r="D484" s="2" t="s">
        <v>10</v>
      </c>
      <c r="E484" s="2" t="s">
        <v>1498</v>
      </c>
      <c r="F484" s="2" t="s">
        <v>596</v>
      </c>
      <c r="G484" s="2" t="s">
        <v>13</v>
      </c>
      <c r="H484" s="2" t="s">
        <v>19</v>
      </c>
    </row>
    <row r="485" spans="1:8" x14ac:dyDescent="0.3">
      <c r="A485" s="2" t="s">
        <v>1499</v>
      </c>
      <c r="B485" s="2" t="s">
        <v>1285</v>
      </c>
      <c r="C485" s="2">
        <v>48</v>
      </c>
      <c r="D485" s="2" t="s">
        <v>10</v>
      </c>
      <c r="E485" s="2" t="s">
        <v>1500</v>
      </c>
      <c r="F485" s="2" t="s">
        <v>188</v>
      </c>
      <c r="G485" s="2" t="s">
        <v>13</v>
      </c>
      <c r="H485" s="2" t="s">
        <v>50</v>
      </c>
    </row>
    <row r="486" spans="1:8" x14ac:dyDescent="0.3">
      <c r="A486" s="2" t="s">
        <v>1501</v>
      </c>
      <c r="B486" s="2" t="s">
        <v>1502</v>
      </c>
      <c r="C486" s="2">
        <v>32</v>
      </c>
      <c r="D486" s="2" t="s">
        <v>10</v>
      </c>
      <c r="E486" s="2" t="s">
        <v>1503</v>
      </c>
      <c r="F486" s="2" t="s">
        <v>725</v>
      </c>
      <c r="G486" s="2" t="s">
        <v>13</v>
      </c>
      <c r="H486" s="2" t="s">
        <v>28</v>
      </c>
    </row>
    <row r="487" spans="1:8" x14ac:dyDescent="0.3">
      <c r="A487" s="2" t="s">
        <v>1504</v>
      </c>
      <c r="B487" s="2" t="s">
        <v>1505</v>
      </c>
      <c r="C487" s="2">
        <v>46</v>
      </c>
      <c r="D487" s="2" t="s">
        <v>16</v>
      </c>
      <c r="E487" s="2" t="s">
        <v>1506</v>
      </c>
      <c r="F487" s="2" t="s">
        <v>291</v>
      </c>
      <c r="G487" s="2" t="s">
        <v>13</v>
      </c>
      <c r="H487" s="2" t="s">
        <v>28</v>
      </c>
    </row>
    <row r="488" spans="1:8" x14ac:dyDescent="0.3">
      <c r="A488" s="2" t="s">
        <v>1507</v>
      </c>
      <c r="B488" s="2" t="s">
        <v>1508</v>
      </c>
      <c r="C488" s="2">
        <v>22</v>
      </c>
      <c r="D488" s="2" t="s">
        <v>16</v>
      </c>
      <c r="E488" s="2" t="s">
        <v>1509</v>
      </c>
      <c r="F488" s="2" t="s">
        <v>175</v>
      </c>
      <c r="G488" s="2" t="s">
        <v>13</v>
      </c>
      <c r="H488" s="2" t="s">
        <v>28</v>
      </c>
    </row>
    <row r="489" spans="1:8" x14ac:dyDescent="0.3">
      <c r="A489" s="2" t="s">
        <v>1510</v>
      </c>
      <c r="B489" s="2" t="s">
        <v>1511</v>
      </c>
      <c r="C489" s="2">
        <v>36</v>
      </c>
      <c r="D489" s="2" t="s">
        <v>16</v>
      </c>
      <c r="E489" s="2" t="s">
        <v>1512</v>
      </c>
      <c r="F489" s="2" t="s">
        <v>121</v>
      </c>
      <c r="G489" s="2" t="s">
        <v>13</v>
      </c>
      <c r="H489" s="2" t="s">
        <v>19</v>
      </c>
    </row>
    <row r="490" spans="1:8" x14ac:dyDescent="0.3">
      <c r="A490" s="2" t="s">
        <v>1513</v>
      </c>
      <c r="B490" s="2" t="s">
        <v>1514</v>
      </c>
      <c r="C490" s="2">
        <v>23</v>
      </c>
      <c r="D490" s="2" t="s">
        <v>16</v>
      </c>
      <c r="E490" s="2" t="s">
        <v>1515</v>
      </c>
      <c r="F490" s="2" t="s">
        <v>32</v>
      </c>
      <c r="G490" s="2" t="s">
        <v>13</v>
      </c>
      <c r="H490" s="2" t="s">
        <v>19</v>
      </c>
    </row>
    <row r="491" spans="1:8" x14ac:dyDescent="0.3">
      <c r="A491" s="2" t="s">
        <v>1516</v>
      </c>
      <c r="B491" s="2" t="s">
        <v>1517</v>
      </c>
      <c r="C491" s="2">
        <v>42</v>
      </c>
      <c r="D491" s="2" t="s">
        <v>16</v>
      </c>
      <c r="E491" s="2" t="s">
        <v>1518</v>
      </c>
      <c r="F491" s="2" t="s">
        <v>258</v>
      </c>
      <c r="G491" s="2" t="s">
        <v>13</v>
      </c>
      <c r="H491" s="2" t="s">
        <v>33</v>
      </c>
    </row>
    <row r="492" spans="1:8" x14ac:dyDescent="0.3">
      <c r="A492" s="2" t="s">
        <v>1519</v>
      </c>
      <c r="B492" s="2" t="s">
        <v>1520</v>
      </c>
      <c r="C492" s="2">
        <v>23</v>
      </c>
      <c r="D492" s="2" t="s">
        <v>10</v>
      </c>
      <c r="E492" s="2" t="s">
        <v>1521</v>
      </c>
      <c r="F492" s="2" t="s">
        <v>144</v>
      </c>
      <c r="G492" s="2" t="s">
        <v>13</v>
      </c>
      <c r="H492" s="2" t="s">
        <v>19</v>
      </c>
    </row>
    <row r="493" spans="1:8" x14ac:dyDescent="0.3">
      <c r="A493" s="2" t="s">
        <v>1522</v>
      </c>
      <c r="B493" s="2" t="s">
        <v>1523</v>
      </c>
      <c r="C493" s="2">
        <v>52</v>
      </c>
      <c r="D493" s="2" t="s">
        <v>16</v>
      </c>
      <c r="E493" s="2" t="s">
        <v>1524</v>
      </c>
      <c r="F493" s="2" t="s">
        <v>41</v>
      </c>
      <c r="G493" s="2" t="s">
        <v>13</v>
      </c>
      <c r="H493" s="2" t="s">
        <v>50</v>
      </c>
    </row>
    <row r="494" spans="1:8" x14ac:dyDescent="0.3">
      <c r="A494" s="2" t="s">
        <v>1525</v>
      </c>
      <c r="B494" s="2" t="s">
        <v>1526</v>
      </c>
      <c r="C494" s="2">
        <v>59</v>
      </c>
      <c r="D494" s="2" t="s">
        <v>16</v>
      </c>
      <c r="E494" s="2" t="s">
        <v>1527</v>
      </c>
      <c r="F494" s="2" t="s">
        <v>254</v>
      </c>
      <c r="G494" s="2" t="s">
        <v>13</v>
      </c>
      <c r="H494" s="2" t="s">
        <v>19</v>
      </c>
    </row>
    <row r="495" spans="1:8" x14ac:dyDescent="0.3">
      <c r="A495" s="2" t="s">
        <v>1528</v>
      </c>
      <c r="B495" s="2" t="s">
        <v>1529</v>
      </c>
      <c r="C495" s="2">
        <v>28</v>
      </c>
      <c r="D495" s="2" t="s">
        <v>10</v>
      </c>
      <c r="E495" s="2" t="s">
        <v>87</v>
      </c>
      <c r="F495" s="2" t="s">
        <v>23</v>
      </c>
      <c r="G495" s="2" t="s">
        <v>13</v>
      </c>
      <c r="H495" s="2" t="s">
        <v>33</v>
      </c>
    </row>
    <row r="496" spans="1:8" x14ac:dyDescent="0.3">
      <c r="A496" s="2" t="s">
        <v>1530</v>
      </c>
      <c r="B496" s="2" t="s">
        <v>1531</v>
      </c>
      <c r="C496" s="2">
        <v>21</v>
      </c>
      <c r="D496" s="2" t="s">
        <v>10</v>
      </c>
      <c r="E496" s="2" t="s">
        <v>1532</v>
      </c>
      <c r="F496" s="2" t="s">
        <v>363</v>
      </c>
      <c r="G496" s="2" t="s">
        <v>13</v>
      </c>
      <c r="H496" s="2" t="s">
        <v>50</v>
      </c>
    </row>
    <row r="497" spans="1:8" x14ac:dyDescent="0.3">
      <c r="A497" s="2" t="s">
        <v>1533</v>
      </c>
      <c r="B497" s="2" t="s">
        <v>1534</v>
      </c>
      <c r="C497" s="2">
        <v>23</v>
      </c>
      <c r="D497" s="2" t="s">
        <v>16</v>
      </c>
      <c r="E497" s="2" t="s">
        <v>1535</v>
      </c>
      <c r="F497" s="2" t="s">
        <v>95</v>
      </c>
      <c r="G497" s="2" t="s">
        <v>13</v>
      </c>
      <c r="H497" s="2" t="s">
        <v>28</v>
      </c>
    </row>
    <row r="498" spans="1:8" x14ac:dyDescent="0.3">
      <c r="A498" s="2" t="s">
        <v>1536</v>
      </c>
      <c r="B498" s="2" t="s">
        <v>1537</v>
      </c>
      <c r="C498" s="2">
        <v>56</v>
      </c>
      <c r="D498" s="2" t="s">
        <v>10</v>
      </c>
      <c r="E498" s="2" t="s">
        <v>1538</v>
      </c>
      <c r="F498" s="2" t="s">
        <v>27</v>
      </c>
      <c r="G498" s="2" t="s">
        <v>13</v>
      </c>
      <c r="H498" s="2" t="s">
        <v>28</v>
      </c>
    </row>
    <row r="499" spans="1:8" x14ac:dyDescent="0.3">
      <c r="A499" s="2" t="s">
        <v>1539</v>
      </c>
      <c r="B499" s="2" t="s">
        <v>1540</v>
      </c>
      <c r="C499" s="2">
        <v>47</v>
      </c>
      <c r="D499" s="2" t="s">
        <v>16</v>
      </c>
      <c r="E499" s="2" t="s">
        <v>1541</v>
      </c>
      <c r="F499" s="2" t="s">
        <v>61</v>
      </c>
      <c r="G499" s="2" t="s">
        <v>13</v>
      </c>
      <c r="H499" s="2" t="s">
        <v>50</v>
      </c>
    </row>
    <row r="500" spans="1:8" x14ac:dyDescent="0.3">
      <c r="A500" s="2" t="s">
        <v>1542</v>
      </c>
      <c r="B500" s="2" t="s">
        <v>1543</v>
      </c>
      <c r="C500" s="2">
        <v>35</v>
      </c>
      <c r="D500" s="2" t="s">
        <v>10</v>
      </c>
      <c r="E500" s="2" t="s">
        <v>1544</v>
      </c>
      <c r="F500" s="2" t="s">
        <v>237</v>
      </c>
      <c r="G500" s="2" t="s">
        <v>13</v>
      </c>
      <c r="H500" s="2" t="s">
        <v>33</v>
      </c>
    </row>
    <row r="501" spans="1:8" x14ac:dyDescent="0.3">
      <c r="A501" s="2" t="s">
        <v>1545</v>
      </c>
      <c r="B501" s="2" t="s">
        <v>1546</v>
      </c>
      <c r="C501" s="2">
        <v>27</v>
      </c>
      <c r="D501" s="2" t="s">
        <v>16</v>
      </c>
      <c r="E501" s="2" t="s">
        <v>1547</v>
      </c>
      <c r="F501" s="2" t="s">
        <v>37</v>
      </c>
      <c r="G501" s="2" t="s">
        <v>13</v>
      </c>
      <c r="H501" s="2" t="s">
        <v>19</v>
      </c>
    </row>
  </sheetData>
  <autoFilter ref="A1:H501" xr:uid="{28863449-A790-4057-8ED8-084D699551C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A6E77-EC7D-49B3-BE5F-2DFA61204F85}">
  <sheetPr>
    <tabColor rgb="FFFF0000"/>
  </sheetPr>
  <dimension ref="A1:G101"/>
  <sheetViews>
    <sheetView workbookViewId="0">
      <selection activeCell="D18" sqref="D18"/>
    </sheetView>
  </sheetViews>
  <sheetFormatPr defaultRowHeight="14.4" x14ac:dyDescent="0.3"/>
  <cols>
    <col min="1" max="1" width="10.44140625" bestFit="1" customWidth="1"/>
    <col min="2" max="2" width="25.44140625" bestFit="1" customWidth="1"/>
    <col min="3" max="3" width="9.88671875" bestFit="1" customWidth="1"/>
    <col min="4" max="4" width="12.77734375" bestFit="1" customWidth="1"/>
    <col min="5" max="5" width="27.33203125" bestFit="1" customWidth="1"/>
    <col min="6" max="6" width="7" bestFit="1" customWidth="1"/>
    <col min="7" max="7" width="5.6640625" bestFit="1" customWidth="1"/>
  </cols>
  <sheetData>
    <row r="1" spans="1:7" x14ac:dyDescent="0.3">
      <c r="A1" s="1" t="s">
        <v>1548</v>
      </c>
      <c r="B1" s="1" t="s">
        <v>1549</v>
      </c>
      <c r="C1" s="1" t="s">
        <v>1550</v>
      </c>
      <c r="D1" s="1" t="s">
        <v>1551</v>
      </c>
      <c r="E1" s="1" t="s">
        <v>1552</v>
      </c>
      <c r="F1" s="1" t="s">
        <v>1553</v>
      </c>
      <c r="G1" s="1" t="s">
        <v>1554</v>
      </c>
    </row>
    <row r="2" spans="1:7" x14ac:dyDescent="0.3">
      <c r="A2" s="2" t="s">
        <v>1555</v>
      </c>
      <c r="B2" s="2" t="s">
        <v>1556</v>
      </c>
      <c r="C2" s="2" t="s">
        <v>1557</v>
      </c>
      <c r="D2" s="2" t="s">
        <v>1558</v>
      </c>
      <c r="E2" s="2" t="s">
        <v>1559</v>
      </c>
      <c r="F2" s="2">
        <v>112.42</v>
      </c>
      <c r="G2" s="2">
        <v>416</v>
      </c>
    </row>
    <row r="3" spans="1:7" x14ac:dyDescent="0.3">
      <c r="A3" s="2" t="s">
        <v>1560</v>
      </c>
      <c r="B3" s="2" t="s">
        <v>1561</v>
      </c>
      <c r="C3" s="2" t="s">
        <v>1562</v>
      </c>
      <c r="D3" s="2" t="s">
        <v>1563</v>
      </c>
      <c r="E3" s="2" t="s">
        <v>1564</v>
      </c>
      <c r="F3" s="2">
        <v>342.56</v>
      </c>
      <c r="G3" s="2">
        <v>181</v>
      </c>
    </row>
    <row r="4" spans="1:7" x14ac:dyDescent="0.3">
      <c r="A4" s="2" t="s">
        <v>1565</v>
      </c>
      <c r="B4" s="2" t="s">
        <v>1566</v>
      </c>
      <c r="C4" s="2" t="s">
        <v>1562</v>
      </c>
      <c r="D4" s="2" t="s">
        <v>1567</v>
      </c>
      <c r="E4" s="2" t="s">
        <v>1568</v>
      </c>
      <c r="F4" s="2"/>
      <c r="G4" s="2">
        <v>352</v>
      </c>
    </row>
    <row r="5" spans="1:7" x14ac:dyDescent="0.3">
      <c r="A5" s="2" t="s">
        <v>1569</v>
      </c>
      <c r="B5" s="2" t="s">
        <v>1570</v>
      </c>
      <c r="C5" s="2" t="s">
        <v>1562</v>
      </c>
      <c r="D5" s="2" t="s">
        <v>1567</v>
      </c>
      <c r="E5" s="2" t="s">
        <v>1571</v>
      </c>
      <c r="F5" s="2">
        <v>364.67</v>
      </c>
      <c r="G5" s="2">
        <v>452</v>
      </c>
    </row>
    <row r="6" spans="1:7" x14ac:dyDescent="0.3">
      <c r="A6" s="2" t="s">
        <v>1572</v>
      </c>
      <c r="B6" s="2" t="s">
        <v>1573</v>
      </c>
      <c r="C6" s="2" t="s">
        <v>1562</v>
      </c>
      <c r="D6" s="2" t="s">
        <v>1574</v>
      </c>
      <c r="E6" s="2" t="s">
        <v>1575</v>
      </c>
      <c r="F6" s="2">
        <v>306.45999999999998</v>
      </c>
      <c r="G6" s="2">
        <v>487</v>
      </c>
    </row>
    <row r="7" spans="1:7" x14ac:dyDescent="0.3">
      <c r="A7" s="2" t="s">
        <v>1576</v>
      </c>
      <c r="B7" s="2" t="s">
        <v>1577</v>
      </c>
      <c r="C7" s="2" t="s">
        <v>1562</v>
      </c>
      <c r="D7" s="2" t="s">
        <v>1578</v>
      </c>
      <c r="E7" s="2" t="s">
        <v>1579</v>
      </c>
      <c r="F7" s="2">
        <v>261</v>
      </c>
      <c r="G7" s="2">
        <v>59</v>
      </c>
    </row>
    <row r="8" spans="1:7" x14ac:dyDescent="0.3">
      <c r="A8" s="2" t="s">
        <v>1580</v>
      </c>
      <c r="B8" s="2" t="s">
        <v>1581</v>
      </c>
      <c r="C8" s="2" t="s">
        <v>1582</v>
      </c>
      <c r="D8" s="2" t="s">
        <v>1583</v>
      </c>
      <c r="E8" s="2" t="s">
        <v>1584</v>
      </c>
      <c r="F8" s="2">
        <v>312.8</v>
      </c>
      <c r="G8" s="2">
        <v>350</v>
      </c>
    </row>
    <row r="9" spans="1:7" x14ac:dyDescent="0.3">
      <c r="A9" s="2" t="s">
        <v>1585</v>
      </c>
      <c r="B9" s="2" t="s">
        <v>1586</v>
      </c>
      <c r="C9" s="2" t="s">
        <v>1587</v>
      </c>
      <c r="D9" s="2" t="s">
        <v>1588</v>
      </c>
      <c r="E9" s="2" t="s">
        <v>1589</v>
      </c>
      <c r="F9" s="2">
        <v>218.86</v>
      </c>
      <c r="G9" s="2">
        <v>170</v>
      </c>
    </row>
    <row r="10" spans="1:7" x14ac:dyDescent="0.3">
      <c r="A10" s="2" t="s">
        <v>1590</v>
      </c>
      <c r="B10" s="2" t="s">
        <v>1591</v>
      </c>
      <c r="C10" s="2" t="s">
        <v>1557</v>
      </c>
      <c r="D10" s="2" t="s">
        <v>1592</v>
      </c>
      <c r="E10" s="2" t="s">
        <v>1593</v>
      </c>
      <c r="F10" s="2">
        <v>439.07</v>
      </c>
      <c r="G10" s="2">
        <v>142</v>
      </c>
    </row>
    <row r="11" spans="1:7" x14ac:dyDescent="0.3">
      <c r="A11" s="2" t="s">
        <v>1594</v>
      </c>
      <c r="B11" s="2" t="s">
        <v>1595</v>
      </c>
      <c r="C11" s="2" t="s">
        <v>1596</v>
      </c>
      <c r="D11" s="2" t="s">
        <v>1597</v>
      </c>
      <c r="E11" s="2" t="s">
        <v>1598</v>
      </c>
      <c r="F11" s="2">
        <v>495.72</v>
      </c>
      <c r="G11" s="2">
        <v>323</v>
      </c>
    </row>
    <row r="12" spans="1:7" x14ac:dyDescent="0.3">
      <c r="A12" s="2" t="s">
        <v>1599</v>
      </c>
      <c r="B12" s="2" t="s">
        <v>1600</v>
      </c>
      <c r="C12" s="2" t="s">
        <v>1587</v>
      </c>
      <c r="D12" s="2" t="s">
        <v>1601</v>
      </c>
      <c r="E12" s="2" t="s">
        <v>1602</v>
      </c>
      <c r="F12" s="2">
        <v>298.86</v>
      </c>
      <c r="G12" s="2">
        <v>308</v>
      </c>
    </row>
    <row r="13" spans="1:7" x14ac:dyDescent="0.3">
      <c r="A13" s="2" t="s">
        <v>1603</v>
      </c>
      <c r="B13" s="2" t="s">
        <v>1604</v>
      </c>
      <c r="C13" s="2" t="s">
        <v>1557</v>
      </c>
      <c r="D13" s="2" t="s">
        <v>1578</v>
      </c>
      <c r="E13" s="2" t="s">
        <v>1605</v>
      </c>
      <c r="F13" s="2">
        <v>449.4</v>
      </c>
      <c r="G13" s="2"/>
    </row>
    <row r="14" spans="1:7" x14ac:dyDescent="0.3">
      <c r="A14" s="2" t="s">
        <v>1606</v>
      </c>
      <c r="B14" s="2" t="s">
        <v>1607</v>
      </c>
      <c r="C14" s="2" t="s">
        <v>1582</v>
      </c>
      <c r="D14" s="2" t="s">
        <v>1608</v>
      </c>
      <c r="E14" s="2" t="s">
        <v>1609</v>
      </c>
      <c r="F14" s="2">
        <v>115.82</v>
      </c>
      <c r="G14" s="2">
        <v>460</v>
      </c>
    </row>
    <row r="15" spans="1:7" x14ac:dyDescent="0.3">
      <c r="A15" s="2" t="s">
        <v>1610</v>
      </c>
      <c r="B15" s="2" t="s">
        <v>1611</v>
      </c>
      <c r="C15" s="2" t="s">
        <v>1557</v>
      </c>
      <c r="D15" s="2" t="s">
        <v>1578</v>
      </c>
      <c r="E15" s="2" t="s">
        <v>1612</v>
      </c>
      <c r="F15" s="2">
        <v>242.23</v>
      </c>
      <c r="G15" s="2">
        <v>453</v>
      </c>
    </row>
    <row r="16" spans="1:7" x14ac:dyDescent="0.3">
      <c r="A16" s="2" t="s">
        <v>1613</v>
      </c>
      <c r="B16" s="2" t="s">
        <v>1614</v>
      </c>
      <c r="C16" s="2" t="s">
        <v>1587</v>
      </c>
      <c r="D16" s="2" t="s">
        <v>1615</v>
      </c>
      <c r="E16" s="2" t="s">
        <v>1616</v>
      </c>
      <c r="F16" s="2">
        <v>48.01</v>
      </c>
      <c r="G16" s="2">
        <v>439</v>
      </c>
    </row>
    <row r="17" spans="1:7" x14ac:dyDescent="0.3">
      <c r="A17" s="2" t="s">
        <v>1617</v>
      </c>
      <c r="B17" s="2" t="s">
        <v>1618</v>
      </c>
      <c r="C17" s="2" t="s">
        <v>1557</v>
      </c>
      <c r="D17" s="2" t="s">
        <v>1619</v>
      </c>
      <c r="E17" s="2" t="s">
        <v>1620</v>
      </c>
      <c r="F17" s="2">
        <v>465.34</v>
      </c>
      <c r="G17" s="2">
        <v>301</v>
      </c>
    </row>
    <row r="18" spans="1:7" x14ac:dyDescent="0.3">
      <c r="A18" s="2" t="s">
        <v>1621</v>
      </c>
      <c r="B18" s="2" t="s">
        <v>1622</v>
      </c>
      <c r="C18" s="2" t="s">
        <v>1582</v>
      </c>
      <c r="D18" s="2" t="s">
        <v>1623</v>
      </c>
      <c r="E18" s="2" t="s">
        <v>1624</v>
      </c>
      <c r="F18" s="2">
        <v>337.42</v>
      </c>
      <c r="G18" s="2">
        <v>256</v>
      </c>
    </row>
    <row r="19" spans="1:7" x14ac:dyDescent="0.3">
      <c r="A19" s="2" t="s">
        <v>1625</v>
      </c>
      <c r="B19" s="2" t="s">
        <v>1626</v>
      </c>
      <c r="C19" s="2" t="s">
        <v>1596</v>
      </c>
      <c r="D19" s="2" t="s">
        <v>1578</v>
      </c>
      <c r="E19" s="2" t="s">
        <v>1627</v>
      </c>
      <c r="F19" s="2">
        <v>144.53</v>
      </c>
      <c r="G19" s="2">
        <v>367</v>
      </c>
    </row>
    <row r="20" spans="1:7" x14ac:dyDescent="0.3">
      <c r="A20" s="2" t="s">
        <v>1628</v>
      </c>
      <c r="B20" s="2" t="s">
        <v>1629</v>
      </c>
      <c r="C20" s="2" t="s">
        <v>1562</v>
      </c>
      <c r="D20" s="2" t="s">
        <v>1574</v>
      </c>
      <c r="E20" s="2" t="s">
        <v>1630</v>
      </c>
      <c r="F20" s="2"/>
      <c r="G20" s="2">
        <v>343</v>
      </c>
    </row>
    <row r="21" spans="1:7" x14ac:dyDescent="0.3">
      <c r="A21" s="2" t="s">
        <v>1631</v>
      </c>
      <c r="B21" s="2" t="s">
        <v>1632</v>
      </c>
      <c r="C21" s="2" t="s">
        <v>1596</v>
      </c>
      <c r="D21" s="2" t="s">
        <v>1633</v>
      </c>
      <c r="E21" s="2" t="s">
        <v>1634</v>
      </c>
      <c r="F21" s="2">
        <v>21.34</v>
      </c>
      <c r="G21" s="2">
        <v>65</v>
      </c>
    </row>
    <row r="22" spans="1:7" x14ac:dyDescent="0.3">
      <c r="A22" s="2" t="s">
        <v>1635</v>
      </c>
      <c r="B22" s="2" t="s">
        <v>1636</v>
      </c>
      <c r="C22" s="2" t="s">
        <v>1596</v>
      </c>
      <c r="D22" s="2" t="s">
        <v>1578</v>
      </c>
      <c r="E22" s="2" t="s">
        <v>1637</v>
      </c>
      <c r="F22" s="2">
        <v>131.51</v>
      </c>
      <c r="G22" s="2"/>
    </row>
    <row r="23" spans="1:7" x14ac:dyDescent="0.3">
      <c r="A23" s="2" t="s">
        <v>1638</v>
      </c>
      <c r="B23" s="2" t="s">
        <v>1639</v>
      </c>
      <c r="C23" s="2" t="s">
        <v>1587</v>
      </c>
      <c r="D23" s="2" t="s">
        <v>1640</v>
      </c>
      <c r="E23" s="2" t="s">
        <v>1641</v>
      </c>
      <c r="F23" s="2">
        <v>123.46</v>
      </c>
      <c r="G23" s="2">
        <v>76</v>
      </c>
    </row>
    <row r="24" spans="1:7" x14ac:dyDescent="0.3">
      <c r="A24" s="2" t="s">
        <v>1642</v>
      </c>
      <c r="B24" s="2" t="s">
        <v>1643</v>
      </c>
      <c r="C24" s="2" t="s">
        <v>1596</v>
      </c>
      <c r="D24" s="2" t="s">
        <v>1633</v>
      </c>
      <c r="E24" s="2" t="s">
        <v>1644</v>
      </c>
      <c r="F24" s="2">
        <v>484.62</v>
      </c>
      <c r="G24" s="2">
        <v>432</v>
      </c>
    </row>
    <row r="25" spans="1:7" x14ac:dyDescent="0.3">
      <c r="A25" s="2" t="s">
        <v>1645</v>
      </c>
      <c r="B25" s="2" t="s">
        <v>1646</v>
      </c>
      <c r="C25" s="2" t="s">
        <v>1562</v>
      </c>
      <c r="D25" s="2" t="s">
        <v>1563</v>
      </c>
      <c r="E25" s="2" t="s">
        <v>1647</v>
      </c>
      <c r="F25" s="2"/>
      <c r="G25" s="2">
        <v>360</v>
      </c>
    </row>
    <row r="26" spans="1:7" x14ac:dyDescent="0.3">
      <c r="A26" s="2" t="s">
        <v>1648</v>
      </c>
      <c r="B26" s="2" t="s">
        <v>1649</v>
      </c>
      <c r="C26" s="2" t="s">
        <v>1596</v>
      </c>
      <c r="D26" s="2" t="s">
        <v>1650</v>
      </c>
      <c r="E26" s="2" t="s">
        <v>1651</v>
      </c>
      <c r="F26" s="2">
        <v>166.06</v>
      </c>
      <c r="G26" s="2">
        <v>340</v>
      </c>
    </row>
    <row r="27" spans="1:7" x14ac:dyDescent="0.3">
      <c r="A27" s="2" t="s">
        <v>1652</v>
      </c>
      <c r="B27" s="2" t="s">
        <v>1653</v>
      </c>
      <c r="C27" s="2" t="s">
        <v>1562</v>
      </c>
      <c r="D27" s="2" t="s">
        <v>1578</v>
      </c>
      <c r="E27" s="2" t="s">
        <v>1654</v>
      </c>
      <c r="F27" s="2">
        <v>174.02</v>
      </c>
      <c r="G27" s="2">
        <v>268</v>
      </c>
    </row>
    <row r="28" spans="1:7" x14ac:dyDescent="0.3">
      <c r="A28" s="2" t="s">
        <v>1655</v>
      </c>
      <c r="B28" s="2" t="s">
        <v>1656</v>
      </c>
      <c r="C28" s="2" t="s">
        <v>1557</v>
      </c>
      <c r="D28" s="2" t="s">
        <v>1592</v>
      </c>
      <c r="E28" s="2" t="s">
        <v>1657</v>
      </c>
      <c r="F28" s="2">
        <v>322.41000000000003</v>
      </c>
      <c r="G28" s="2">
        <v>213</v>
      </c>
    </row>
    <row r="29" spans="1:7" x14ac:dyDescent="0.3">
      <c r="A29" s="2" t="s">
        <v>1658</v>
      </c>
      <c r="B29" s="2" t="s">
        <v>1659</v>
      </c>
      <c r="C29" s="2" t="s">
        <v>1587</v>
      </c>
      <c r="D29" s="2" t="s">
        <v>1615</v>
      </c>
      <c r="E29" s="2" t="s">
        <v>1660</v>
      </c>
      <c r="F29" s="2"/>
      <c r="G29" s="2">
        <v>378</v>
      </c>
    </row>
    <row r="30" spans="1:7" x14ac:dyDescent="0.3">
      <c r="A30" s="2" t="s">
        <v>1661</v>
      </c>
      <c r="B30" s="2" t="s">
        <v>1662</v>
      </c>
      <c r="C30" s="2" t="s">
        <v>1596</v>
      </c>
      <c r="D30" s="2" t="s">
        <v>1578</v>
      </c>
      <c r="E30" s="2" t="s">
        <v>1663</v>
      </c>
      <c r="F30" s="2">
        <v>38.76</v>
      </c>
      <c r="G30" s="2">
        <v>137</v>
      </c>
    </row>
    <row r="31" spans="1:7" x14ac:dyDescent="0.3">
      <c r="A31" s="2" t="s">
        <v>1664</v>
      </c>
      <c r="B31" s="2" t="s">
        <v>1665</v>
      </c>
      <c r="C31" s="2" t="s">
        <v>1587</v>
      </c>
      <c r="D31" s="2" t="s">
        <v>1615</v>
      </c>
      <c r="E31" s="2" t="s">
        <v>1666</v>
      </c>
      <c r="F31" s="2">
        <v>218.48</v>
      </c>
      <c r="G31" s="2">
        <v>276</v>
      </c>
    </row>
    <row r="32" spans="1:7" x14ac:dyDescent="0.3">
      <c r="A32" s="2" t="s">
        <v>1667</v>
      </c>
      <c r="B32" s="2" t="s">
        <v>1668</v>
      </c>
      <c r="C32" s="2" t="s">
        <v>1587</v>
      </c>
      <c r="D32" s="2" t="s">
        <v>1601</v>
      </c>
      <c r="E32" s="2" t="s">
        <v>1669</v>
      </c>
      <c r="F32" s="2">
        <v>19.52</v>
      </c>
      <c r="G32" s="2">
        <v>57</v>
      </c>
    </row>
    <row r="33" spans="1:7" x14ac:dyDescent="0.3">
      <c r="A33" s="2" t="s">
        <v>1670</v>
      </c>
      <c r="B33" s="2" t="s">
        <v>1671</v>
      </c>
      <c r="C33" s="2" t="s">
        <v>1596</v>
      </c>
      <c r="D33" s="2" t="s">
        <v>1672</v>
      </c>
      <c r="E33" s="2" t="s">
        <v>1673</v>
      </c>
      <c r="F33" s="2">
        <v>204.39</v>
      </c>
      <c r="G33" s="2">
        <v>281</v>
      </c>
    </row>
    <row r="34" spans="1:7" x14ac:dyDescent="0.3">
      <c r="A34" s="2" t="s">
        <v>1674</v>
      </c>
      <c r="B34" s="2" t="s">
        <v>1675</v>
      </c>
      <c r="C34" s="2" t="s">
        <v>1582</v>
      </c>
      <c r="D34" s="2" t="s">
        <v>1583</v>
      </c>
      <c r="E34" s="2" t="s">
        <v>1676</v>
      </c>
      <c r="F34" s="2">
        <v>283.83</v>
      </c>
      <c r="G34" s="2">
        <v>244</v>
      </c>
    </row>
    <row r="35" spans="1:7" x14ac:dyDescent="0.3">
      <c r="A35" s="2" t="s">
        <v>1677</v>
      </c>
      <c r="B35" s="2" t="s">
        <v>1678</v>
      </c>
      <c r="C35" s="2" t="s">
        <v>1587</v>
      </c>
      <c r="D35" s="2" t="s">
        <v>1615</v>
      </c>
      <c r="E35" s="2" t="s">
        <v>1679</v>
      </c>
      <c r="F35" s="2">
        <v>179.77</v>
      </c>
      <c r="G35" s="2">
        <v>305</v>
      </c>
    </row>
    <row r="36" spans="1:7" x14ac:dyDescent="0.3">
      <c r="A36" s="2" t="s">
        <v>1680</v>
      </c>
      <c r="B36" s="2" t="s">
        <v>1681</v>
      </c>
      <c r="C36" s="2" t="s">
        <v>1557</v>
      </c>
      <c r="D36" s="2" t="s">
        <v>1558</v>
      </c>
      <c r="E36" s="2" t="s">
        <v>1682</v>
      </c>
      <c r="F36" s="2">
        <v>419.28</v>
      </c>
      <c r="G36" s="2">
        <v>86</v>
      </c>
    </row>
    <row r="37" spans="1:7" x14ac:dyDescent="0.3">
      <c r="A37" s="2" t="s">
        <v>1683</v>
      </c>
      <c r="B37" s="2" t="s">
        <v>1684</v>
      </c>
      <c r="C37" s="2" t="s">
        <v>1587</v>
      </c>
      <c r="D37" s="2" t="s">
        <v>1588</v>
      </c>
      <c r="E37" s="2" t="s">
        <v>1685</v>
      </c>
      <c r="F37" s="2">
        <v>382.22</v>
      </c>
      <c r="G37" s="2">
        <v>329</v>
      </c>
    </row>
    <row r="38" spans="1:7" x14ac:dyDescent="0.3">
      <c r="A38" s="2" t="s">
        <v>1686</v>
      </c>
      <c r="B38" s="2" t="s">
        <v>1687</v>
      </c>
      <c r="C38" s="2" t="s">
        <v>1562</v>
      </c>
      <c r="D38" s="2" t="s">
        <v>1563</v>
      </c>
      <c r="E38" s="2" t="s">
        <v>1688</v>
      </c>
      <c r="F38" s="2">
        <v>223.43</v>
      </c>
      <c r="G38" s="2">
        <v>154</v>
      </c>
    </row>
    <row r="39" spans="1:7" x14ac:dyDescent="0.3">
      <c r="A39" s="2" t="s">
        <v>1689</v>
      </c>
      <c r="B39" s="2" t="s">
        <v>1690</v>
      </c>
      <c r="C39" s="2" t="s">
        <v>1562</v>
      </c>
      <c r="D39" s="2" t="s">
        <v>1691</v>
      </c>
      <c r="E39" s="2" t="s">
        <v>1692</v>
      </c>
      <c r="F39" s="2">
        <v>353.47</v>
      </c>
      <c r="G39" s="2">
        <v>214</v>
      </c>
    </row>
    <row r="40" spans="1:7" x14ac:dyDescent="0.3">
      <c r="A40" s="2" t="s">
        <v>1693</v>
      </c>
      <c r="B40" s="2" t="s">
        <v>1694</v>
      </c>
      <c r="C40" s="2" t="s">
        <v>1596</v>
      </c>
      <c r="D40" s="2" t="s">
        <v>1650</v>
      </c>
      <c r="E40" s="2" t="s">
        <v>1695</v>
      </c>
      <c r="F40" s="2">
        <v>135.61000000000001</v>
      </c>
      <c r="G40" s="2">
        <v>394</v>
      </c>
    </row>
    <row r="41" spans="1:7" x14ac:dyDescent="0.3">
      <c r="A41" s="2" t="s">
        <v>1696</v>
      </c>
      <c r="B41" s="2" t="s">
        <v>1697</v>
      </c>
      <c r="C41" s="2" t="s">
        <v>1557</v>
      </c>
      <c r="D41" s="2" t="s">
        <v>1698</v>
      </c>
      <c r="E41" s="2" t="s">
        <v>1699</v>
      </c>
      <c r="F41" s="2">
        <v>326.06</v>
      </c>
      <c r="G41" s="2">
        <v>301</v>
      </c>
    </row>
    <row r="42" spans="1:7" x14ac:dyDescent="0.3">
      <c r="A42" s="2" t="s">
        <v>1700</v>
      </c>
      <c r="B42" s="2" t="s">
        <v>1701</v>
      </c>
      <c r="C42" s="2" t="s">
        <v>1557</v>
      </c>
      <c r="D42" s="2" t="s">
        <v>1592</v>
      </c>
      <c r="E42" s="2" t="s">
        <v>1702</v>
      </c>
      <c r="F42" s="2">
        <v>38.520000000000003</v>
      </c>
      <c r="G42" s="2">
        <v>378</v>
      </c>
    </row>
    <row r="43" spans="1:7" x14ac:dyDescent="0.3">
      <c r="A43" s="2" t="s">
        <v>1703</v>
      </c>
      <c r="B43" s="2" t="s">
        <v>1704</v>
      </c>
      <c r="C43" s="2" t="s">
        <v>1596</v>
      </c>
      <c r="D43" s="2" t="s">
        <v>1597</v>
      </c>
      <c r="E43" s="2" t="s">
        <v>1705</v>
      </c>
      <c r="F43" s="2">
        <v>313.26</v>
      </c>
      <c r="G43" s="2">
        <v>369</v>
      </c>
    </row>
    <row r="44" spans="1:7" x14ac:dyDescent="0.3">
      <c r="A44" s="2" t="s">
        <v>1706</v>
      </c>
      <c r="B44" s="2" t="s">
        <v>1707</v>
      </c>
      <c r="C44" s="2" t="s">
        <v>1557</v>
      </c>
      <c r="D44" s="2" t="s">
        <v>1578</v>
      </c>
      <c r="E44" s="2" t="s">
        <v>1708</v>
      </c>
      <c r="F44" s="2">
        <v>450.71</v>
      </c>
      <c r="G44" s="2">
        <v>389</v>
      </c>
    </row>
    <row r="45" spans="1:7" x14ac:dyDescent="0.3">
      <c r="A45" s="2" t="s">
        <v>1709</v>
      </c>
      <c r="B45" s="2" t="s">
        <v>1710</v>
      </c>
      <c r="C45" s="2" t="s">
        <v>1557</v>
      </c>
      <c r="D45" s="2" t="s">
        <v>1558</v>
      </c>
      <c r="E45" s="2" t="s">
        <v>1711</v>
      </c>
      <c r="F45" s="2">
        <v>253.33</v>
      </c>
      <c r="G45" s="2">
        <v>266</v>
      </c>
    </row>
    <row r="46" spans="1:7" x14ac:dyDescent="0.3">
      <c r="A46" s="2" t="s">
        <v>1712</v>
      </c>
      <c r="B46" s="2" t="s">
        <v>1713</v>
      </c>
      <c r="C46" s="2" t="s">
        <v>1596</v>
      </c>
      <c r="D46" s="2" t="s">
        <v>1597</v>
      </c>
      <c r="E46" s="2" t="s">
        <v>1714</v>
      </c>
      <c r="F46" s="2">
        <v>167.12</v>
      </c>
      <c r="G46" s="2">
        <v>316</v>
      </c>
    </row>
    <row r="47" spans="1:7" x14ac:dyDescent="0.3">
      <c r="A47" s="2" t="s">
        <v>1715</v>
      </c>
      <c r="B47" s="2" t="s">
        <v>1716</v>
      </c>
      <c r="C47" s="2" t="s">
        <v>1596</v>
      </c>
      <c r="D47" s="2" t="s">
        <v>1672</v>
      </c>
      <c r="E47" s="2" t="s">
        <v>1717</v>
      </c>
      <c r="F47" s="2">
        <v>318.91000000000003</v>
      </c>
      <c r="G47" s="2">
        <v>114</v>
      </c>
    </row>
    <row r="48" spans="1:7" x14ac:dyDescent="0.3">
      <c r="A48" s="2" t="s">
        <v>1718</v>
      </c>
      <c r="B48" s="2" t="s">
        <v>1719</v>
      </c>
      <c r="C48" s="2" t="s">
        <v>1562</v>
      </c>
      <c r="D48" s="2" t="s">
        <v>1567</v>
      </c>
      <c r="E48" s="2" t="s">
        <v>1720</v>
      </c>
      <c r="F48" s="2">
        <v>167.34</v>
      </c>
      <c r="G48" s="2">
        <v>296</v>
      </c>
    </row>
    <row r="49" spans="1:7" x14ac:dyDescent="0.3">
      <c r="A49" s="2" t="s">
        <v>1721</v>
      </c>
      <c r="B49" s="2" t="s">
        <v>1722</v>
      </c>
      <c r="C49" s="2" t="s">
        <v>1582</v>
      </c>
      <c r="D49" s="2" t="s">
        <v>1723</v>
      </c>
      <c r="E49" s="2" t="s">
        <v>1724</v>
      </c>
      <c r="F49" s="2"/>
      <c r="G49" s="2">
        <v>431</v>
      </c>
    </row>
    <row r="50" spans="1:7" x14ac:dyDescent="0.3">
      <c r="A50" s="2" t="s">
        <v>1725</v>
      </c>
      <c r="B50" s="2" t="s">
        <v>1726</v>
      </c>
      <c r="C50" s="2" t="s">
        <v>1557</v>
      </c>
      <c r="D50" s="2" t="s">
        <v>1578</v>
      </c>
      <c r="E50" s="2" t="s">
        <v>1727</v>
      </c>
      <c r="F50" s="2">
        <v>177.98</v>
      </c>
      <c r="G50" s="2">
        <v>103</v>
      </c>
    </row>
    <row r="51" spans="1:7" x14ac:dyDescent="0.3">
      <c r="A51" s="2" t="s">
        <v>1728</v>
      </c>
      <c r="B51" s="2" t="s">
        <v>1729</v>
      </c>
      <c r="C51" s="2" t="s">
        <v>1582</v>
      </c>
      <c r="D51" s="2" t="s">
        <v>1730</v>
      </c>
      <c r="E51" s="2" t="s">
        <v>1731</v>
      </c>
      <c r="F51" s="2">
        <v>43.29</v>
      </c>
      <c r="G51" s="2">
        <v>267</v>
      </c>
    </row>
    <row r="52" spans="1:7" x14ac:dyDescent="0.3">
      <c r="A52" s="2" t="s">
        <v>1732</v>
      </c>
      <c r="B52" s="2" t="s">
        <v>1733</v>
      </c>
      <c r="C52" s="2" t="s">
        <v>1596</v>
      </c>
      <c r="D52" s="2" t="s">
        <v>1597</v>
      </c>
      <c r="E52" s="2" t="s">
        <v>1734</v>
      </c>
      <c r="F52" s="2">
        <v>190.29</v>
      </c>
      <c r="G52" s="2">
        <v>260</v>
      </c>
    </row>
    <row r="53" spans="1:7" x14ac:dyDescent="0.3">
      <c r="A53" s="2" t="s">
        <v>1735</v>
      </c>
      <c r="B53" s="2" t="s">
        <v>1736</v>
      </c>
      <c r="C53" s="2" t="s">
        <v>1557</v>
      </c>
      <c r="D53" s="2" t="s">
        <v>1578</v>
      </c>
      <c r="E53" s="2" t="s">
        <v>1737</v>
      </c>
      <c r="F53" s="2">
        <v>88.49</v>
      </c>
      <c r="G53" s="2">
        <v>246</v>
      </c>
    </row>
    <row r="54" spans="1:7" x14ac:dyDescent="0.3">
      <c r="A54" s="2" t="s">
        <v>1738</v>
      </c>
      <c r="B54" s="2" t="s">
        <v>1739</v>
      </c>
      <c r="C54" s="2" t="s">
        <v>1596</v>
      </c>
      <c r="D54" s="2" t="s">
        <v>1672</v>
      </c>
      <c r="E54" s="2" t="s">
        <v>1740</v>
      </c>
      <c r="F54" s="2">
        <v>212.26</v>
      </c>
      <c r="G54" s="2">
        <v>82</v>
      </c>
    </row>
    <row r="55" spans="1:7" x14ac:dyDescent="0.3">
      <c r="A55" s="2" t="s">
        <v>1741</v>
      </c>
      <c r="B55" s="2" t="s">
        <v>1742</v>
      </c>
      <c r="C55" s="2" t="s">
        <v>1562</v>
      </c>
      <c r="D55" s="2" t="s">
        <v>1574</v>
      </c>
      <c r="E55" s="2" t="s">
        <v>1743</v>
      </c>
      <c r="F55" s="2">
        <v>386.56</v>
      </c>
      <c r="G55" s="2">
        <v>125</v>
      </c>
    </row>
    <row r="56" spans="1:7" x14ac:dyDescent="0.3">
      <c r="A56" s="2" t="s">
        <v>1744</v>
      </c>
      <c r="B56" s="2" t="s">
        <v>1745</v>
      </c>
      <c r="C56" s="2" t="s">
        <v>1596</v>
      </c>
      <c r="D56" s="2" t="s">
        <v>1578</v>
      </c>
      <c r="E56" s="2" t="s">
        <v>1746</v>
      </c>
      <c r="F56" s="2">
        <v>434.84</v>
      </c>
      <c r="G56" s="2">
        <v>185</v>
      </c>
    </row>
    <row r="57" spans="1:7" x14ac:dyDescent="0.3">
      <c r="A57" s="2" t="s">
        <v>1747</v>
      </c>
      <c r="B57" s="2" t="s">
        <v>1748</v>
      </c>
      <c r="C57" s="2" t="s">
        <v>1587</v>
      </c>
      <c r="D57" s="2" t="s">
        <v>1615</v>
      </c>
      <c r="E57" s="2" t="s">
        <v>1749</v>
      </c>
      <c r="F57" s="2">
        <v>81.75</v>
      </c>
      <c r="G57" s="2"/>
    </row>
    <row r="58" spans="1:7" x14ac:dyDescent="0.3">
      <c r="A58" s="2" t="s">
        <v>1750</v>
      </c>
      <c r="B58" s="2" t="s">
        <v>1751</v>
      </c>
      <c r="C58" s="2" t="s">
        <v>1587</v>
      </c>
      <c r="D58" s="2" t="s">
        <v>1615</v>
      </c>
      <c r="E58" s="2" t="s">
        <v>1752</v>
      </c>
      <c r="F58" s="2">
        <v>461.47</v>
      </c>
      <c r="G58" s="2">
        <v>190</v>
      </c>
    </row>
    <row r="59" spans="1:7" x14ac:dyDescent="0.3">
      <c r="A59" s="2" t="s">
        <v>1753</v>
      </c>
      <c r="B59" s="2" t="s">
        <v>1754</v>
      </c>
      <c r="C59" s="2" t="s">
        <v>1596</v>
      </c>
      <c r="D59" s="2" t="s">
        <v>1597</v>
      </c>
      <c r="E59" s="2" t="s">
        <v>1755</v>
      </c>
      <c r="F59" s="2">
        <v>30.62</v>
      </c>
      <c r="G59" s="2">
        <v>138</v>
      </c>
    </row>
    <row r="60" spans="1:7" x14ac:dyDescent="0.3">
      <c r="A60" s="2" t="s">
        <v>1756</v>
      </c>
      <c r="B60" s="2" t="s">
        <v>1757</v>
      </c>
      <c r="C60" s="2" t="s">
        <v>1562</v>
      </c>
      <c r="D60" s="2" t="s">
        <v>1578</v>
      </c>
      <c r="E60" s="2" t="s">
        <v>1758</v>
      </c>
      <c r="F60" s="2">
        <v>113.83</v>
      </c>
      <c r="G60" s="2">
        <v>485</v>
      </c>
    </row>
    <row r="61" spans="1:7" x14ac:dyDescent="0.3">
      <c r="A61" s="2" t="s">
        <v>1759</v>
      </c>
      <c r="B61" s="2" t="s">
        <v>1760</v>
      </c>
      <c r="C61" s="2" t="s">
        <v>1582</v>
      </c>
      <c r="D61" s="2" t="s">
        <v>1608</v>
      </c>
      <c r="E61" s="2" t="s">
        <v>1761</v>
      </c>
      <c r="F61" s="2">
        <v>17.309999999999999</v>
      </c>
      <c r="G61" s="2">
        <v>399</v>
      </c>
    </row>
    <row r="62" spans="1:7" x14ac:dyDescent="0.3">
      <c r="A62" s="2" t="s">
        <v>1762</v>
      </c>
      <c r="B62" s="2" t="s">
        <v>1763</v>
      </c>
      <c r="C62" s="2" t="s">
        <v>1582</v>
      </c>
      <c r="D62" s="2" t="s">
        <v>1730</v>
      </c>
      <c r="E62" s="2" t="s">
        <v>1764</v>
      </c>
      <c r="F62" s="2">
        <v>482.75</v>
      </c>
      <c r="G62" s="2">
        <v>444</v>
      </c>
    </row>
    <row r="63" spans="1:7" x14ac:dyDescent="0.3">
      <c r="A63" s="2" t="s">
        <v>1765</v>
      </c>
      <c r="B63" s="2" t="s">
        <v>1766</v>
      </c>
      <c r="C63" s="2" t="s">
        <v>1596</v>
      </c>
      <c r="D63" s="2" t="s">
        <v>1633</v>
      </c>
      <c r="E63" s="2" t="s">
        <v>1767</v>
      </c>
      <c r="F63" s="2">
        <v>103.45</v>
      </c>
      <c r="G63" s="2">
        <v>465</v>
      </c>
    </row>
    <row r="64" spans="1:7" x14ac:dyDescent="0.3">
      <c r="A64" s="2" t="s">
        <v>1768</v>
      </c>
      <c r="B64" s="2" t="s">
        <v>1769</v>
      </c>
      <c r="C64" s="2" t="s">
        <v>1557</v>
      </c>
      <c r="D64" s="2" t="s">
        <v>1558</v>
      </c>
      <c r="E64" s="2" t="s">
        <v>1770</v>
      </c>
      <c r="F64" s="2">
        <v>86.42</v>
      </c>
      <c r="G64" s="2">
        <v>222</v>
      </c>
    </row>
    <row r="65" spans="1:7" x14ac:dyDescent="0.3">
      <c r="A65" s="2" t="s">
        <v>1771</v>
      </c>
      <c r="B65" s="2" t="s">
        <v>1772</v>
      </c>
      <c r="C65" s="2" t="s">
        <v>1582</v>
      </c>
      <c r="D65" s="2" t="s">
        <v>1583</v>
      </c>
      <c r="E65" s="2" t="s">
        <v>1773</v>
      </c>
      <c r="F65" s="2">
        <v>266.86</v>
      </c>
      <c r="G65" s="2">
        <v>458</v>
      </c>
    </row>
    <row r="66" spans="1:7" x14ac:dyDescent="0.3">
      <c r="A66" s="2" t="s">
        <v>1774</v>
      </c>
      <c r="B66" s="2" t="s">
        <v>1775</v>
      </c>
      <c r="C66" s="2" t="s">
        <v>1582</v>
      </c>
      <c r="D66" s="2" t="s">
        <v>1723</v>
      </c>
      <c r="E66" s="2" t="s">
        <v>1776</v>
      </c>
      <c r="F66" s="2">
        <v>299.11</v>
      </c>
      <c r="G66" s="2">
        <v>118</v>
      </c>
    </row>
    <row r="67" spans="1:7" x14ac:dyDescent="0.3">
      <c r="A67" s="2" t="s">
        <v>1777</v>
      </c>
      <c r="B67" s="2" t="s">
        <v>1778</v>
      </c>
      <c r="C67" s="2" t="s">
        <v>1596</v>
      </c>
      <c r="D67" s="2" t="s">
        <v>1597</v>
      </c>
      <c r="E67" s="2" t="s">
        <v>1779</v>
      </c>
      <c r="F67" s="2">
        <v>240.63</v>
      </c>
      <c r="G67" s="2">
        <v>423</v>
      </c>
    </row>
    <row r="68" spans="1:7" x14ac:dyDescent="0.3">
      <c r="A68" s="2" t="s">
        <v>1780</v>
      </c>
      <c r="B68" s="2" t="s">
        <v>1781</v>
      </c>
      <c r="C68" s="2" t="s">
        <v>1582</v>
      </c>
      <c r="D68" s="2" t="s">
        <v>1608</v>
      </c>
      <c r="E68" s="2" t="s">
        <v>1782</v>
      </c>
      <c r="F68" s="2">
        <v>340.39</v>
      </c>
      <c r="G68" s="2">
        <v>177</v>
      </c>
    </row>
    <row r="69" spans="1:7" x14ac:dyDescent="0.3">
      <c r="A69" s="2" t="s">
        <v>1783</v>
      </c>
      <c r="B69" s="2" t="s">
        <v>1784</v>
      </c>
      <c r="C69" s="2" t="s">
        <v>1557</v>
      </c>
      <c r="D69" s="2" t="s">
        <v>1578</v>
      </c>
      <c r="E69" s="2" t="s">
        <v>1785</v>
      </c>
      <c r="F69" s="2">
        <v>349.17</v>
      </c>
      <c r="G69" s="2">
        <v>476</v>
      </c>
    </row>
    <row r="70" spans="1:7" x14ac:dyDescent="0.3">
      <c r="A70" s="2" t="s">
        <v>1786</v>
      </c>
      <c r="B70" s="2" t="s">
        <v>1787</v>
      </c>
      <c r="C70" s="2" t="s">
        <v>1587</v>
      </c>
      <c r="D70" s="2" t="s">
        <v>1788</v>
      </c>
      <c r="E70" s="2" t="s">
        <v>1789</v>
      </c>
      <c r="F70" s="2">
        <v>243.7</v>
      </c>
      <c r="G70" s="2">
        <v>130</v>
      </c>
    </row>
    <row r="71" spans="1:7" x14ac:dyDescent="0.3">
      <c r="A71" s="2" t="s">
        <v>1790</v>
      </c>
      <c r="B71" s="2" t="s">
        <v>1791</v>
      </c>
      <c r="C71" s="2" t="s">
        <v>1562</v>
      </c>
      <c r="D71" s="2" t="s">
        <v>1574</v>
      </c>
      <c r="E71" s="2" t="s">
        <v>1792</v>
      </c>
      <c r="F71" s="2">
        <v>218.22</v>
      </c>
      <c r="G71" s="2">
        <v>224</v>
      </c>
    </row>
    <row r="72" spans="1:7" x14ac:dyDescent="0.3">
      <c r="A72" s="2" t="s">
        <v>1793</v>
      </c>
      <c r="B72" s="2" t="s">
        <v>1794</v>
      </c>
      <c r="C72" s="2" t="s">
        <v>1587</v>
      </c>
      <c r="D72" s="2" t="s">
        <v>1640</v>
      </c>
      <c r="E72" s="2" t="s">
        <v>1795</v>
      </c>
      <c r="F72" s="2">
        <v>138.05000000000001</v>
      </c>
      <c r="G72" s="2">
        <v>89</v>
      </c>
    </row>
    <row r="73" spans="1:7" x14ac:dyDescent="0.3">
      <c r="A73" s="2" t="s">
        <v>1796</v>
      </c>
      <c r="B73" s="2" t="s">
        <v>1797</v>
      </c>
      <c r="C73" s="2" t="s">
        <v>1582</v>
      </c>
      <c r="D73" s="2" t="s">
        <v>1608</v>
      </c>
      <c r="E73" s="2" t="s">
        <v>1798</v>
      </c>
      <c r="F73" s="2">
        <v>214.32</v>
      </c>
      <c r="G73" s="2">
        <v>383</v>
      </c>
    </row>
    <row r="74" spans="1:7" x14ac:dyDescent="0.3">
      <c r="A74" s="2" t="s">
        <v>1799</v>
      </c>
      <c r="B74" s="2" t="s">
        <v>1800</v>
      </c>
      <c r="C74" s="2" t="s">
        <v>1596</v>
      </c>
      <c r="D74" s="2" t="s">
        <v>1597</v>
      </c>
      <c r="E74" s="2" t="s">
        <v>1801</v>
      </c>
      <c r="F74" s="2">
        <v>477.61</v>
      </c>
      <c r="G74" s="2">
        <v>300</v>
      </c>
    </row>
    <row r="75" spans="1:7" x14ac:dyDescent="0.3">
      <c r="A75" s="2" t="s">
        <v>1802</v>
      </c>
      <c r="B75" s="2" t="s">
        <v>1803</v>
      </c>
      <c r="C75" s="2" t="s">
        <v>1596</v>
      </c>
      <c r="D75" s="2" t="s">
        <v>1672</v>
      </c>
      <c r="E75" s="2" t="s">
        <v>1804</v>
      </c>
      <c r="F75" s="2">
        <v>107.06</v>
      </c>
      <c r="G75" s="2">
        <v>359</v>
      </c>
    </row>
    <row r="76" spans="1:7" x14ac:dyDescent="0.3">
      <c r="A76" s="2" t="s">
        <v>1805</v>
      </c>
      <c r="B76" s="2" t="s">
        <v>1806</v>
      </c>
      <c r="C76" s="2" t="s">
        <v>1557</v>
      </c>
      <c r="D76" s="2" t="s">
        <v>1592</v>
      </c>
      <c r="E76" s="2" t="s">
        <v>1807</v>
      </c>
      <c r="F76" s="2">
        <v>403.71</v>
      </c>
      <c r="G76" s="2">
        <v>159</v>
      </c>
    </row>
    <row r="77" spans="1:7" x14ac:dyDescent="0.3">
      <c r="A77" s="2" t="s">
        <v>1808</v>
      </c>
      <c r="B77" s="2" t="s">
        <v>1809</v>
      </c>
      <c r="C77" s="2" t="s">
        <v>1562</v>
      </c>
      <c r="D77" s="2" t="s">
        <v>1691</v>
      </c>
      <c r="E77" s="2" t="s">
        <v>1810</v>
      </c>
      <c r="F77" s="2">
        <v>158.13999999999999</v>
      </c>
      <c r="G77" s="2">
        <v>82</v>
      </c>
    </row>
    <row r="78" spans="1:7" x14ac:dyDescent="0.3">
      <c r="A78" s="2" t="s">
        <v>1811</v>
      </c>
      <c r="B78" s="2" t="s">
        <v>1812</v>
      </c>
      <c r="C78" s="2" t="s">
        <v>1557</v>
      </c>
      <c r="D78" s="2" t="s">
        <v>1558</v>
      </c>
      <c r="E78" s="2" t="s">
        <v>1813</v>
      </c>
      <c r="F78" s="2">
        <v>392.89</v>
      </c>
      <c r="G78" s="2">
        <v>320</v>
      </c>
    </row>
    <row r="79" spans="1:7" x14ac:dyDescent="0.3">
      <c r="A79" s="2" t="s">
        <v>1814</v>
      </c>
      <c r="B79" s="2" t="s">
        <v>1815</v>
      </c>
      <c r="C79" s="2" t="s">
        <v>1557</v>
      </c>
      <c r="D79" s="2" t="s">
        <v>1619</v>
      </c>
      <c r="E79" s="2" t="s">
        <v>1816</v>
      </c>
      <c r="F79" s="2">
        <v>480.9</v>
      </c>
      <c r="G79" s="2">
        <v>104</v>
      </c>
    </row>
    <row r="80" spans="1:7" x14ac:dyDescent="0.3">
      <c r="A80" s="2" t="s">
        <v>1817</v>
      </c>
      <c r="B80" s="2" t="s">
        <v>1818</v>
      </c>
      <c r="C80" s="2" t="s">
        <v>1587</v>
      </c>
      <c r="D80" s="2" t="s">
        <v>1615</v>
      </c>
      <c r="E80" s="2" t="s">
        <v>1819</v>
      </c>
      <c r="F80" s="2">
        <v>325.26</v>
      </c>
      <c r="G80" s="2">
        <v>400</v>
      </c>
    </row>
    <row r="81" spans="1:7" x14ac:dyDescent="0.3">
      <c r="A81" s="2" t="s">
        <v>1820</v>
      </c>
      <c r="B81" s="2" t="s">
        <v>1821</v>
      </c>
      <c r="C81" s="2" t="s">
        <v>1587</v>
      </c>
      <c r="D81" s="2" t="s">
        <v>1588</v>
      </c>
      <c r="E81" s="2" t="s">
        <v>1822</v>
      </c>
      <c r="F81" s="2">
        <v>228.53</v>
      </c>
      <c r="G81" s="2">
        <v>469</v>
      </c>
    </row>
    <row r="82" spans="1:7" x14ac:dyDescent="0.3">
      <c r="A82" s="2" t="s">
        <v>1823</v>
      </c>
      <c r="B82" s="2" t="s">
        <v>1824</v>
      </c>
      <c r="C82" s="2" t="s">
        <v>1587</v>
      </c>
      <c r="D82" s="2" t="s">
        <v>1601</v>
      </c>
      <c r="E82" s="2" t="s">
        <v>1825</v>
      </c>
      <c r="F82" s="2">
        <v>143.43</v>
      </c>
      <c r="G82" s="2">
        <v>58</v>
      </c>
    </row>
    <row r="83" spans="1:7" x14ac:dyDescent="0.3">
      <c r="A83" s="2" t="s">
        <v>1826</v>
      </c>
      <c r="B83" s="2" t="s">
        <v>1827</v>
      </c>
      <c r="C83" s="2" t="s">
        <v>1596</v>
      </c>
      <c r="D83" s="2" t="s">
        <v>1633</v>
      </c>
      <c r="E83" s="2" t="s">
        <v>1828</v>
      </c>
      <c r="F83" s="2">
        <v>285.54000000000002</v>
      </c>
      <c r="G83" s="2">
        <v>358</v>
      </c>
    </row>
    <row r="84" spans="1:7" x14ac:dyDescent="0.3">
      <c r="A84" s="2" t="s">
        <v>1829</v>
      </c>
      <c r="B84" s="2" t="s">
        <v>1830</v>
      </c>
      <c r="C84" s="2" t="s">
        <v>1596</v>
      </c>
      <c r="D84" s="2" t="s">
        <v>1597</v>
      </c>
      <c r="E84" s="2" t="s">
        <v>1831</v>
      </c>
      <c r="F84" s="2">
        <v>152.91999999999999</v>
      </c>
      <c r="G84" s="2">
        <v>281</v>
      </c>
    </row>
    <row r="85" spans="1:7" x14ac:dyDescent="0.3">
      <c r="A85" s="2" t="s">
        <v>1832</v>
      </c>
      <c r="B85" s="2" t="s">
        <v>1833</v>
      </c>
      <c r="C85" s="2" t="s">
        <v>1582</v>
      </c>
      <c r="D85" s="2" t="s">
        <v>1583</v>
      </c>
      <c r="E85" s="2" t="s">
        <v>1834</v>
      </c>
      <c r="F85" s="2"/>
      <c r="G85" s="2">
        <v>159</v>
      </c>
    </row>
    <row r="86" spans="1:7" x14ac:dyDescent="0.3">
      <c r="A86" s="2" t="s">
        <v>1835</v>
      </c>
      <c r="B86" s="2" t="s">
        <v>1836</v>
      </c>
      <c r="C86" s="2" t="s">
        <v>1587</v>
      </c>
      <c r="D86" s="2" t="s">
        <v>1788</v>
      </c>
      <c r="E86" s="2" t="s">
        <v>1837</v>
      </c>
      <c r="F86" s="2">
        <v>388.46</v>
      </c>
      <c r="G86" s="2">
        <v>208</v>
      </c>
    </row>
    <row r="87" spans="1:7" x14ac:dyDescent="0.3">
      <c r="A87" s="2" t="s">
        <v>1838</v>
      </c>
      <c r="B87" s="2" t="s">
        <v>1839</v>
      </c>
      <c r="C87" s="2" t="s">
        <v>1562</v>
      </c>
      <c r="D87" s="2" t="s">
        <v>1578</v>
      </c>
      <c r="E87" s="2" t="s">
        <v>1840</v>
      </c>
      <c r="F87" s="2">
        <v>119.57</v>
      </c>
      <c r="G87" s="2">
        <v>210</v>
      </c>
    </row>
    <row r="88" spans="1:7" x14ac:dyDescent="0.3">
      <c r="A88" s="2" t="s">
        <v>1841</v>
      </c>
      <c r="B88" s="2" t="s">
        <v>1842</v>
      </c>
      <c r="C88" s="2" t="s">
        <v>1587</v>
      </c>
      <c r="D88" s="2" t="s">
        <v>1601</v>
      </c>
      <c r="E88" s="2" t="s">
        <v>1843</v>
      </c>
      <c r="F88" s="2">
        <v>176.07</v>
      </c>
      <c r="G88" s="2">
        <v>82</v>
      </c>
    </row>
    <row r="89" spans="1:7" x14ac:dyDescent="0.3">
      <c r="A89" s="2" t="s">
        <v>1844</v>
      </c>
      <c r="B89" s="2" t="s">
        <v>1845</v>
      </c>
      <c r="C89" s="2" t="s">
        <v>1587</v>
      </c>
      <c r="D89" s="2" t="s">
        <v>1588</v>
      </c>
      <c r="E89" s="2" t="s">
        <v>1846</v>
      </c>
      <c r="F89" s="2">
        <v>371.38</v>
      </c>
      <c r="G89" s="2">
        <v>220</v>
      </c>
    </row>
    <row r="90" spans="1:7" x14ac:dyDescent="0.3">
      <c r="A90" s="2" t="s">
        <v>1847</v>
      </c>
      <c r="B90" s="2" t="s">
        <v>1848</v>
      </c>
      <c r="C90" s="2" t="s">
        <v>1596</v>
      </c>
      <c r="D90" s="2" t="s">
        <v>1578</v>
      </c>
      <c r="E90" s="2" t="s">
        <v>1849</v>
      </c>
      <c r="F90" s="2">
        <v>131.24</v>
      </c>
      <c r="G90" s="2">
        <v>232</v>
      </c>
    </row>
    <row r="91" spans="1:7" x14ac:dyDescent="0.3">
      <c r="A91" s="2" t="s">
        <v>1850</v>
      </c>
      <c r="B91" s="2" t="s">
        <v>1851</v>
      </c>
      <c r="C91" s="2" t="s">
        <v>1582</v>
      </c>
      <c r="D91" s="2" t="s">
        <v>1723</v>
      </c>
      <c r="E91" s="2" t="s">
        <v>1852</v>
      </c>
      <c r="F91" s="2">
        <v>183.04</v>
      </c>
      <c r="G91" s="2">
        <v>457</v>
      </c>
    </row>
    <row r="92" spans="1:7" x14ac:dyDescent="0.3">
      <c r="A92" s="2" t="s">
        <v>1853</v>
      </c>
      <c r="B92" s="2" t="s">
        <v>1854</v>
      </c>
      <c r="C92" s="2" t="s">
        <v>1557</v>
      </c>
      <c r="D92" s="2" t="s">
        <v>1578</v>
      </c>
      <c r="E92" s="2" t="s">
        <v>1855</v>
      </c>
      <c r="F92" s="2">
        <v>340.14</v>
      </c>
      <c r="G92" s="2">
        <v>361</v>
      </c>
    </row>
    <row r="93" spans="1:7" x14ac:dyDescent="0.3">
      <c r="A93" s="2" t="s">
        <v>1856</v>
      </c>
      <c r="B93" s="2" t="s">
        <v>1857</v>
      </c>
      <c r="C93" s="2" t="s">
        <v>1562</v>
      </c>
      <c r="D93" s="2" t="s">
        <v>1691</v>
      </c>
      <c r="E93" s="2" t="s">
        <v>1858</v>
      </c>
      <c r="F93" s="2">
        <v>438.25</v>
      </c>
      <c r="G93" s="2">
        <v>496</v>
      </c>
    </row>
    <row r="94" spans="1:7" x14ac:dyDescent="0.3">
      <c r="A94" s="2" t="s">
        <v>1859</v>
      </c>
      <c r="B94" s="2" t="s">
        <v>1860</v>
      </c>
      <c r="C94" s="2" t="s">
        <v>1587</v>
      </c>
      <c r="D94" s="2" t="s">
        <v>1619</v>
      </c>
      <c r="E94" s="2" t="s">
        <v>1861</v>
      </c>
      <c r="F94" s="2">
        <v>447.43</v>
      </c>
      <c r="G94" s="2">
        <v>191</v>
      </c>
    </row>
    <row r="95" spans="1:7" x14ac:dyDescent="0.3">
      <c r="A95" s="2" t="s">
        <v>1862</v>
      </c>
      <c r="B95" s="2" t="s">
        <v>1863</v>
      </c>
      <c r="C95" s="2" t="s">
        <v>1557</v>
      </c>
      <c r="D95" s="2" t="s">
        <v>1558</v>
      </c>
      <c r="E95" s="2" t="s">
        <v>1864</v>
      </c>
      <c r="F95" s="2">
        <v>377.52</v>
      </c>
      <c r="G95" s="2">
        <v>485</v>
      </c>
    </row>
    <row r="96" spans="1:7" x14ac:dyDescent="0.3">
      <c r="A96" s="2" t="s">
        <v>1865</v>
      </c>
      <c r="B96" s="2" t="s">
        <v>1866</v>
      </c>
      <c r="C96" s="2" t="s">
        <v>1582</v>
      </c>
      <c r="D96" s="2" t="s">
        <v>1583</v>
      </c>
      <c r="E96" s="2" t="s">
        <v>1867</v>
      </c>
      <c r="F96" s="2">
        <v>358.47</v>
      </c>
      <c r="G96" s="2">
        <v>213</v>
      </c>
    </row>
    <row r="97" spans="1:7" x14ac:dyDescent="0.3">
      <c r="A97" s="2" t="s">
        <v>1868</v>
      </c>
      <c r="B97" s="2" t="s">
        <v>1869</v>
      </c>
      <c r="C97" s="2" t="s">
        <v>1596</v>
      </c>
      <c r="D97" s="2" t="s">
        <v>1578</v>
      </c>
      <c r="E97" s="2" t="s">
        <v>1870</v>
      </c>
      <c r="F97" s="2">
        <v>60.65</v>
      </c>
      <c r="G97" s="2">
        <v>75</v>
      </c>
    </row>
    <row r="98" spans="1:7" x14ac:dyDescent="0.3">
      <c r="A98" s="2" t="s">
        <v>1871</v>
      </c>
      <c r="B98" s="2" t="s">
        <v>1872</v>
      </c>
      <c r="C98" s="2" t="s">
        <v>1562</v>
      </c>
      <c r="D98" s="2" t="s">
        <v>1567</v>
      </c>
      <c r="E98" s="2" t="s">
        <v>1873</v>
      </c>
      <c r="F98" s="2">
        <v>358.47</v>
      </c>
      <c r="G98" s="2">
        <v>143</v>
      </c>
    </row>
    <row r="99" spans="1:7" x14ac:dyDescent="0.3">
      <c r="A99" s="2" t="s">
        <v>1874</v>
      </c>
      <c r="B99" s="2" t="s">
        <v>1875</v>
      </c>
      <c r="C99" s="2" t="s">
        <v>1596</v>
      </c>
      <c r="D99" s="2" t="s">
        <v>1672</v>
      </c>
      <c r="E99" s="2" t="s">
        <v>1876</v>
      </c>
      <c r="F99" s="2">
        <v>245.98</v>
      </c>
      <c r="G99" s="2">
        <v>471</v>
      </c>
    </row>
    <row r="100" spans="1:7" x14ac:dyDescent="0.3">
      <c r="A100" s="2" t="s">
        <v>1877</v>
      </c>
      <c r="B100" s="2" t="s">
        <v>1878</v>
      </c>
      <c r="C100" s="2" t="s">
        <v>1557</v>
      </c>
      <c r="D100" s="2" t="s">
        <v>1592</v>
      </c>
      <c r="E100" s="2" t="s">
        <v>1879</v>
      </c>
      <c r="F100" s="2">
        <v>431.67</v>
      </c>
      <c r="G100" s="2">
        <v>73</v>
      </c>
    </row>
    <row r="101" spans="1:7" x14ac:dyDescent="0.3">
      <c r="A101" s="2" t="s">
        <v>1880</v>
      </c>
      <c r="B101" s="2" t="s">
        <v>1881</v>
      </c>
      <c r="C101" s="2" t="s">
        <v>1587</v>
      </c>
      <c r="D101" s="2" t="s">
        <v>1601</v>
      </c>
      <c r="E101" s="2" t="s">
        <v>1882</v>
      </c>
      <c r="F101" s="2">
        <v>201.41</v>
      </c>
      <c r="G101" s="2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0D44B-F7D6-4645-A790-5E4D346491B1}">
  <sheetPr>
    <tabColor rgb="FFFF0000"/>
  </sheetPr>
  <dimension ref="A1:E21"/>
  <sheetViews>
    <sheetView workbookViewId="0">
      <selection sqref="A1:XFD1048576"/>
    </sheetView>
  </sheetViews>
  <sheetFormatPr defaultRowHeight="14.4" x14ac:dyDescent="0.3"/>
  <cols>
    <col min="1" max="1" width="8.33203125" bestFit="1" customWidth="1"/>
    <col min="2" max="2" width="29.109375" bestFit="1" customWidth="1"/>
    <col min="3" max="3" width="6.77734375" bestFit="1" customWidth="1"/>
    <col min="4" max="4" width="17.88671875" bestFit="1" customWidth="1"/>
    <col min="5" max="5" width="10.5546875" bestFit="1" customWidth="1"/>
  </cols>
  <sheetData>
    <row r="1" spans="1:5" x14ac:dyDescent="0.3">
      <c r="A1" s="1" t="s">
        <v>1883</v>
      </c>
      <c r="B1" s="1" t="s">
        <v>1884</v>
      </c>
      <c r="C1" s="1" t="s">
        <v>1885</v>
      </c>
      <c r="D1" s="1" t="s">
        <v>4</v>
      </c>
      <c r="E1" s="1" t="s">
        <v>1886</v>
      </c>
    </row>
    <row r="2" spans="1:5" x14ac:dyDescent="0.3">
      <c r="A2" s="2" t="s">
        <v>1887</v>
      </c>
      <c r="B2" s="2" t="s">
        <v>1888</v>
      </c>
      <c r="C2" s="2" t="s">
        <v>1889</v>
      </c>
      <c r="D2" s="2" t="s">
        <v>1890</v>
      </c>
      <c r="E2" s="2" t="s">
        <v>1891</v>
      </c>
    </row>
    <row r="3" spans="1:5" x14ac:dyDescent="0.3">
      <c r="A3" s="2" t="s">
        <v>1892</v>
      </c>
      <c r="B3" s="2" t="s">
        <v>1893</v>
      </c>
      <c r="C3" s="2" t="s">
        <v>1894</v>
      </c>
      <c r="D3" s="2" t="s">
        <v>1895</v>
      </c>
      <c r="E3" s="2" t="s">
        <v>1891</v>
      </c>
    </row>
    <row r="4" spans="1:5" x14ac:dyDescent="0.3">
      <c r="A4" s="2" t="s">
        <v>1896</v>
      </c>
      <c r="B4" s="2" t="s">
        <v>1897</v>
      </c>
      <c r="C4" s="2" t="s">
        <v>1898</v>
      </c>
      <c r="D4" s="2" t="s">
        <v>1899</v>
      </c>
      <c r="E4" s="2" t="s">
        <v>1900</v>
      </c>
    </row>
    <row r="5" spans="1:5" x14ac:dyDescent="0.3">
      <c r="A5" s="2" t="s">
        <v>1901</v>
      </c>
      <c r="B5" s="2" t="s">
        <v>1902</v>
      </c>
      <c r="C5" s="2" t="s">
        <v>1894</v>
      </c>
      <c r="D5" s="2" t="s">
        <v>1903</v>
      </c>
      <c r="E5" s="2" t="s">
        <v>1900</v>
      </c>
    </row>
    <row r="6" spans="1:5" x14ac:dyDescent="0.3">
      <c r="A6" s="2" t="s">
        <v>1904</v>
      </c>
      <c r="B6" s="2" t="s">
        <v>1905</v>
      </c>
      <c r="C6" s="2" t="s">
        <v>1898</v>
      </c>
      <c r="D6" s="2" t="s">
        <v>1906</v>
      </c>
      <c r="E6" s="2" t="s">
        <v>1907</v>
      </c>
    </row>
    <row r="7" spans="1:5" x14ac:dyDescent="0.3">
      <c r="A7" s="2" t="s">
        <v>1908</v>
      </c>
      <c r="B7" s="2" t="s">
        <v>1909</v>
      </c>
      <c r="C7" s="2" t="s">
        <v>1894</v>
      </c>
      <c r="D7" s="2" t="s">
        <v>1910</v>
      </c>
      <c r="E7" s="2" t="s">
        <v>1900</v>
      </c>
    </row>
    <row r="8" spans="1:5" x14ac:dyDescent="0.3">
      <c r="A8" s="2" t="s">
        <v>1911</v>
      </c>
      <c r="B8" s="2" t="s">
        <v>1912</v>
      </c>
      <c r="C8" s="2" t="s">
        <v>1889</v>
      </c>
      <c r="D8" s="2" t="s">
        <v>1913</v>
      </c>
      <c r="E8" s="2" t="s">
        <v>1907</v>
      </c>
    </row>
    <row r="9" spans="1:5" x14ac:dyDescent="0.3">
      <c r="A9" s="2" t="s">
        <v>1914</v>
      </c>
      <c r="B9" s="2" t="s">
        <v>1915</v>
      </c>
      <c r="C9" s="2" t="s">
        <v>1898</v>
      </c>
      <c r="D9" s="2" t="s">
        <v>1916</v>
      </c>
      <c r="E9" s="2" t="s">
        <v>1907</v>
      </c>
    </row>
    <row r="10" spans="1:5" x14ac:dyDescent="0.3">
      <c r="A10" s="2" t="s">
        <v>1917</v>
      </c>
      <c r="B10" s="2" t="s">
        <v>1918</v>
      </c>
      <c r="C10" s="2" t="s">
        <v>1919</v>
      </c>
      <c r="D10" s="2" t="s">
        <v>1920</v>
      </c>
      <c r="E10" s="2" t="s">
        <v>1907</v>
      </c>
    </row>
    <row r="11" spans="1:5" x14ac:dyDescent="0.3">
      <c r="A11" s="2" t="s">
        <v>1921</v>
      </c>
      <c r="B11" s="2" t="s">
        <v>1922</v>
      </c>
      <c r="C11" s="2" t="s">
        <v>1898</v>
      </c>
      <c r="D11" s="2" t="s">
        <v>1923</v>
      </c>
      <c r="E11" s="2" t="s">
        <v>1891</v>
      </c>
    </row>
    <row r="12" spans="1:5" x14ac:dyDescent="0.3">
      <c r="A12" s="2" t="s">
        <v>1924</v>
      </c>
      <c r="B12" s="2" t="s">
        <v>1925</v>
      </c>
      <c r="C12" s="2" t="s">
        <v>1889</v>
      </c>
      <c r="D12" s="2" t="s">
        <v>1926</v>
      </c>
      <c r="E12" s="2" t="s">
        <v>1907</v>
      </c>
    </row>
    <row r="13" spans="1:5" x14ac:dyDescent="0.3">
      <c r="A13" s="2" t="s">
        <v>1927</v>
      </c>
      <c r="B13" s="2" t="s">
        <v>1928</v>
      </c>
      <c r="C13" s="2" t="s">
        <v>1898</v>
      </c>
      <c r="D13" s="2" t="s">
        <v>399</v>
      </c>
      <c r="E13" s="2" t="s">
        <v>1907</v>
      </c>
    </row>
    <row r="14" spans="1:5" x14ac:dyDescent="0.3">
      <c r="A14" s="2" t="s">
        <v>1929</v>
      </c>
      <c r="B14" s="2" t="s">
        <v>1930</v>
      </c>
      <c r="C14" s="2" t="s">
        <v>1894</v>
      </c>
      <c r="D14" s="2" t="s">
        <v>1931</v>
      </c>
      <c r="E14" s="2" t="s">
        <v>1907</v>
      </c>
    </row>
    <row r="15" spans="1:5" x14ac:dyDescent="0.3">
      <c r="A15" s="2" t="s">
        <v>1932</v>
      </c>
      <c r="B15" s="2" t="s">
        <v>1933</v>
      </c>
      <c r="C15" s="2" t="s">
        <v>1889</v>
      </c>
      <c r="D15" s="2" t="s">
        <v>133</v>
      </c>
      <c r="E15" s="2" t="s">
        <v>1891</v>
      </c>
    </row>
    <row r="16" spans="1:5" x14ac:dyDescent="0.3">
      <c r="A16" s="2" t="s">
        <v>1934</v>
      </c>
      <c r="B16" s="2" t="s">
        <v>1935</v>
      </c>
      <c r="C16" s="2" t="s">
        <v>1898</v>
      </c>
      <c r="D16" s="2" t="s">
        <v>211</v>
      </c>
      <c r="E16" s="2" t="s">
        <v>1900</v>
      </c>
    </row>
    <row r="17" spans="1:5" x14ac:dyDescent="0.3">
      <c r="A17" s="2" t="s">
        <v>1936</v>
      </c>
      <c r="B17" s="2" t="s">
        <v>1937</v>
      </c>
      <c r="C17" s="2" t="s">
        <v>1894</v>
      </c>
      <c r="D17" s="2" t="s">
        <v>1938</v>
      </c>
      <c r="E17" s="2" t="s">
        <v>1891</v>
      </c>
    </row>
    <row r="18" spans="1:5" x14ac:dyDescent="0.3">
      <c r="A18" s="2" t="s">
        <v>1939</v>
      </c>
      <c r="B18" s="2" t="s">
        <v>1940</v>
      </c>
      <c r="C18" s="2" t="s">
        <v>1919</v>
      </c>
      <c r="D18" s="2" t="s">
        <v>1941</v>
      </c>
      <c r="E18" s="2" t="s">
        <v>1891</v>
      </c>
    </row>
    <row r="19" spans="1:5" x14ac:dyDescent="0.3">
      <c r="A19" s="2" t="s">
        <v>1942</v>
      </c>
      <c r="B19" s="2" t="s">
        <v>1943</v>
      </c>
      <c r="C19" s="2" t="s">
        <v>1894</v>
      </c>
      <c r="D19" s="2" t="s">
        <v>1944</v>
      </c>
      <c r="E19" s="2" t="s">
        <v>1891</v>
      </c>
    </row>
    <row r="20" spans="1:5" x14ac:dyDescent="0.3">
      <c r="A20" s="2" t="s">
        <v>1945</v>
      </c>
      <c r="B20" s="2" t="s">
        <v>1946</v>
      </c>
      <c r="C20" s="2" t="s">
        <v>1889</v>
      </c>
      <c r="D20" s="2" t="s">
        <v>1947</v>
      </c>
      <c r="E20" s="2" t="s">
        <v>1891</v>
      </c>
    </row>
    <row r="21" spans="1:5" x14ac:dyDescent="0.3">
      <c r="A21" s="2" t="s">
        <v>1948</v>
      </c>
      <c r="B21" s="2" t="s">
        <v>1949</v>
      </c>
      <c r="C21" s="2" t="s">
        <v>1889</v>
      </c>
      <c r="D21" s="2" t="s">
        <v>1950</v>
      </c>
      <c r="E21" s="2" t="s">
        <v>1907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5131B-C29F-44A5-9A3F-48112C2AD88A}">
  <sheetPr>
    <tabColor rgb="FFFF0000"/>
  </sheetPr>
  <dimension ref="A1:J2001"/>
  <sheetViews>
    <sheetView topLeftCell="A10" workbookViewId="0">
      <selection activeCell="C10" sqref="C10"/>
    </sheetView>
  </sheetViews>
  <sheetFormatPr defaultRowHeight="14.4" x14ac:dyDescent="0.3"/>
  <cols>
    <col min="2" max="2" width="10.6640625" bestFit="1" customWidth="1"/>
    <col min="3" max="3" width="11.88671875" bestFit="1" customWidth="1"/>
    <col min="4" max="4" width="10.44140625" bestFit="1" customWidth="1"/>
    <col min="5" max="6" width="8.33203125" bestFit="1" customWidth="1"/>
    <col min="7" max="7" width="9.6640625" bestFit="1" customWidth="1"/>
    <col min="8" max="8" width="8.33203125" bestFit="1" customWidth="1"/>
    <col min="9" max="9" width="13.77734375" bestFit="1" customWidth="1"/>
    <col min="10" max="10" width="13.21875" bestFit="1" customWidth="1"/>
  </cols>
  <sheetData>
    <row r="1" spans="1:10" x14ac:dyDescent="0.3">
      <c r="A1" s="1" t="s">
        <v>1951</v>
      </c>
      <c r="B1" s="1" t="s">
        <v>1952</v>
      </c>
      <c r="C1" s="1" t="s">
        <v>0</v>
      </c>
      <c r="D1" s="1" t="s">
        <v>1548</v>
      </c>
      <c r="E1" s="1" t="s">
        <v>1883</v>
      </c>
      <c r="F1" s="1" t="s">
        <v>1953</v>
      </c>
      <c r="G1" s="1" t="s">
        <v>1954</v>
      </c>
      <c r="H1" s="1" t="s">
        <v>1955</v>
      </c>
      <c r="I1" s="1" t="s">
        <v>1956</v>
      </c>
      <c r="J1" s="1" t="s">
        <v>1957</v>
      </c>
    </row>
    <row r="2" spans="1:10" x14ac:dyDescent="0.3">
      <c r="A2" s="2" t="s">
        <v>1958</v>
      </c>
      <c r="B2" s="3">
        <v>45480</v>
      </c>
      <c r="C2" s="2" t="s">
        <v>1284</v>
      </c>
      <c r="D2" s="2" t="s">
        <v>1874</v>
      </c>
      <c r="E2" s="2" t="s">
        <v>1901</v>
      </c>
      <c r="F2" s="2">
        <v>1</v>
      </c>
      <c r="G2" s="2">
        <v>218.04</v>
      </c>
      <c r="H2" s="2">
        <v>0.09</v>
      </c>
      <c r="I2" s="2" t="s">
        <v>1959</v>
      </c>
      <c r="J2" s="2">
        <v>198.41640000000001</v>
      </c>
    </row>
    <row r="3" spans="1:10" x14ac:dyDescent="0.3">
      <c r="A3" s="2" t="s">
        <v>1960</v>
      </c>
      <c r="B3" s="3">
        <v>45285</v>
      </c>
      <c r="C3" s="2" t="s">
        <v>1452</v>
      </c>
      <c r="D3" s="2" t="s">
        <v>1805</v>
      </c>
      <c r="E3" s="2" t="s">
        <v>1942</v>
      </c>
      <c r="F3" s="2">
        <v>3</v>
      </c>
      <c r="G3" s="2">
        <v>104.47</v>
      </c>
      <c r="H3" s="2">
        <v>0.27</v>
      </c>
      <c r="I3" s="2" t="s">
        <v>1961</v>
      </c>
      <c r="J3" s="2">
        <v>228.7893</v>
      </c>
    </row>
    <row r="4" spans="1:10" x14ac:dyDescent="0.3">
      <c r="A4" s="2" t="s">
        <v>1962</v>
      </c>
      <c r="B4" s="3">
        <v>45446</v>
      </c>
      <c r="C4" s="2" t="s">
        <v>215</v>
      </c>
      <c r="D4" s="2" t="s">
        <v>1728</v>
      </c>
      <c r="E4" s="2" t="s">
        <v>1917</v>
      </c>
      <c r="F4" s="2">
        <v>4</v>
      </c>
      <c r="G4" s="2">
        <v>914.05</v>
      </c>
      <c r="H4" s="2">
        <v>0.25</v>
      </c>
      <c r="I4" s="2" t="s">
        <v>1959</v>
      </c>
      <c r="J4" s="2">
        <v>2742.15</v>
      </c>
    </row>
    <row r="5" spans="1:10" x14ac:dyDescent="0.3">
      <c r="A5" s="2" t="s">
        <v>1963</v>
      </c>
      <c r="B5" s="3">
        <v>45259</v>
      </c>
      <c r="C5" s="2" t="s">
        <v>1097</v>
      </c>
      <c r="D5" s="2" t="s">
        <v>1811</v>
      </c>
      <c r="E5" s="2" t="s">
        <v>1917</v>
      </c>
      <c r="F5" s="2">
        <v>1</v>
      </c>
      <c r="G5" s="2">
        <v>921.51</v>
      </c>
      <c r="H5" s="2">
        <v>0.16</v>
      </c>
      <c r="I5" s="2" t="s">
        <v>1964</v>
      </c>
      <c r="J5" s="2">
        <v>774.0684</v>
      </c>
    </row>
    <row r="6" spans="1:10" x14ac:dyDescent="0.3">
      <c r="A6" s="2" t="s">
        <v>1965</v>
      </c>
      <c r="B6" s="3">
        <v>45297</v>
      </c>
      <c r="C6" s="2" t="s">
        <v>1528</v>
      </c>
      <c r="D6" s="2" t="s">
        <v>1759</v>
      </c>
      <c r="E6" s="2" t="s">
        <v>1908</v>
      </c>
      <c r="F6" s="2">
        <v>3</v>
      </c>
      <c r="G6" s="2">
        <v>745.3</v>
      </c>
      <c r="H6" s="2">
        <v>0.18</v>
      </c>
      <c r="I6" s="2" t="s">
        <v>1959</v>
      </c>
      <c r="J6" s="2">
        <v>1833.4380000000001</v>
      </c>
    </row>
    <row r="7" spans="1:10" x14ac:dyDescent="0.3">
      <c r="A7" s="2" t="s">
        <v>1966</v>
      </c>
      <c r="B7" s="3">
        <v>45499</v>
      </c>
      <c r="C7" s="2" t="s">
        <v>409</v>
      </c>
      <c r="D7" s="2" t="s">
        <v>1617</v>
      </c>
      <c r="E7" s="2" t="s">
        <v>1914</v>
      </c>
      <c r="F7" s="2">
        <v>3</v>
      </c>
      <c r="G7" s="2">
        <v>147.01</v>
      </c>
      <c r="H7" s="2">
        <v>0.19</v>
      </c>
      <c r="I7" s="2" t="s">
        <v>1964</v>
      </c>
      <c r="J7" s="2">
        <v>357.23430000000002</v>
      </c>
    </row>
    <row r="8" spans="1:10" x14ac:dyDescent="0.3">
      <c r="A8" s="2" t="s">
        <v>1967</v>
      </c>
      <c r="B8" s="3">
        <v>45850</v>
      </c>
      <c r="C8" s="2" t="s">
        <v>78</v>
      </c>
      <c r="D8" s="2" t="s">
        <v>1750</v>
      </c>
      <c r="E8" s="2" t="s">
        <v>1904</v>
      </c>
      <c r="F8" s="2">
        <v>2</v>
      </c>
      <c r="G8" s="2">
        <v>785.31</v>
      </c>
      <c r="H8" s="2">
        <v>0.15</v>
      </c>
      <c r="I8" s="2" t="s">
        <v>1961</v>
      </c>
      <c r="J8" s="2">
        <v>1335.027</v>
      </c>
    </row>
    <row r="9" spans="1:10" x14ac:dyDescent="0.3">
      <c r="A9" s="2" t="s">
        <v>1968</v>
      </c>
      <c r="B9" s="3">
        <v>45248</v>
      </c>
      <c r="C9" s="2" t="s">
        <v>518</v>
      </c>
      <c r="D9" s="2" t="s">
        <v>1793</v>
      </c>
      <c r="E9" s="2" t="s">
        <v>1917</v>
      </c>
      <c r="F9" s="2">
        <v>4</v>
      </c>
      <c r="G9" s="2">
        <v>342.39</v>
      </c>
      <c r="H9" s="2">
        <v>0.23</v>
      </c>
      <c r="I9" s="2" t="s">
        <v>1961</v>
      </c>
      <c r="J9" s="2">
        <v>1054.5612000000001</v>
      </c>
    </row>
    <row r="10" spans="1:10" x14ac:dyDescent="0.3">
      <c r="A10" s="2" t="s">
        <v>1969</v>
      </c>
      <c r="B10" s="3">
        <v>45781</v>
      </c>
      <c r="C10" s="2" t="s">
        <v>624</v>
      </c>
      <c r="D10" s="2" t="s">
        <v>1880</v>
      </c>
      <c r="E10" s="2" t="s">
        <v>1908</v>
      </c>
      <c r="F10" s="2"/>
      <c r="G10" s="2">
        <v>448.25</v>
      </c>
      <c r="H10" s="2">
        <v>7.0000000000000007E-2</v>
      </c>
      <c r="I10" s="2" t="s">
        <v>1961</v>
      </c>
      <c r="J10" s="2">
        <v>1250.6175000000001</v>
      </c>
    </row>
    <row r="11" spans="1:10" x14ac:dyDescent="0.3">
      <c r="A11" s="2" t="s">
        <v>1970</v>
      </c>
      <c r="B11" s="3">
        <v>45869</v>
      </c>
      <c r="C11" s="2" t="s">
        <v>1971</v>
      </c>
      <c r="D11" s="2" t="s">
        <v>1677</v>
      </c>
      <c r="E11" s="2" t="s">
        <v>1887</v>
      </c>
      <c r="F11" s="2">
        <v>2</v>
      </c>
      <c r="G11" s="2">
        <v>873.17</v>
      </c>
      <c r="H11" s="2">
        <v>0.23</v>
      </c>
      <c r="I11" s="2" t="s">
        <v>1961</v>
      </c>
      <c r="J11" s="2">
        <v>1344.6818000000001</v>
      </c>
    </row>
    <row r="12" spans="1:10" x14ac:dyDescent="0.3">
      <c r="A12" s="2" t="s">
        <v>1972</v>
      </c>
      <c r="B12" s="3">
        <v>45335</v>
      </c>
      <c r="C12" s="2" t="s">
        <v>245</v>
      </c>
      <c r="D12" s="2" t="s">
        <v>1648</v>
      </c>
      <c r="E12" s="2" t="s">
        <v>1934</v>
      </c>
      <c r="F12" s="2">
        <v>1</v>
      </c>
      <c r="G12" s="2">
        <v>278.63</v>
      </c>
      <c r="H12" s="2">
        <v>7.0000000000000007E-2</v>
      </c>
      <c r="I12" s="2" t="s">
        <v>1959</v>
      </c>
      <c r="J12" s="2">
        <v>259.1259</v>
      </c>
    </row>
    <row r="13" spans="1:10" x14ac:dyDescent="0.3">
      <c r="A13" s="2" t="s">
        <v>1973</v>
      </c>
      <c r="B13" s="3">
        <v>45801</v>
      </c>
      <c r="C13" s="2" t="s">
        <v>1019</v>
      </c>
      <c r="D13" s="2" t="s">
        <v>1696</v>
      </c>
      <c r="E13" s="2" t="s">
        <v>1892</v>
      </c>
      <c r="F13" s="2">
        <v>4</v>
      </c>
      <c r="G13" s="2">
        <v>286.92</v>
      </c>
      <c r="H13" s="2">
        <v>0.17</v>
      </c>
      <c r="I13" s="2" t="s">
        <v>1959</v>
      </c>
      <c r="J13" s="2">
        <v>952.57439999999997</v>
      </c>
    </row>
    <row r="14" spans="1:10" x14ac:dyDescent="0.3">
      <c r="A14" s="2" t="s">
        <v>1974</v>
      </c>
      <c r="B14" s="3">
        <v>45528</v>
      </c>
      <c r="C14" s="2" t="s">
        <v>772</v>
      </c>
      <c r="D14" s="2" t="s">
        <v>1847</v>
      </c>
      <c r="E14" s="2" t="s">
        <v>1904</v>
      </c>
      <c r="F14" s="2">
        <v>4</v>
      </c>
      <c r="G14" s="2">
        <v>644.58000000000004</v>
      </c>
      <c r="H14" s="2">
        <v>0.01</v>
      </c>
      <c r="I14" s="2" t="s">
        <v>1959</v>
      </c>
      <c r="J14" s="2">
        <v>2552.5367999999999</v>
      </c>
    </row>
    <row r="15" spans="1:10" x14ac:dyDescent="0.3">
      <c r="A15" s="2" t="s">
        <v>1975</v>
      </c>
      <c r="B15" s="3">
        <v>45875</v>
      </c>
      <c r="C15" s="2" t="s">
        <v>1383</v>
      </c>
      <c r="D15" s="2" t="s">
        <v>1680</v>
      </c>
      <c r="E15" s="2" t="s">
        <v>1939</v>
      </c>
      <c r="F15" s="2">
        <v>2</v>
      </c>
      <c r="G15" s="2">
        <v>316.89999999999998</v>
      </c>
      <c r="H15" s="2">
        <v>0.3</v>
      </c>
      <c r="I15" s="2" t="s">
        <v>1961</v>
      </c>
      <c r="J15" s="2">
        <v>443.66</v>
      </c>
    </row>
    <row r="16" spans="1:10" x14ac:dyDescent="0.3">
      <c r="A16" s="2" t="s">
        <v>1976</v>
      </c>
      <c r="B16" s="3">
        <v>45829</v>
      </c>
      <c r="C16" s="2" t="s">
        <v>1103</v>
      </c>
      <c r="D16" s="2" t="s">
        <v>1648</v>
      </c>
      <c r="E16" s="2" t="s">
        <v>1936</v>
      </c>
      <c r="F16" s="2">
        <v>4</v>
      </c>
      <c r="G16" s="2">
        <v>403.47</v>
      </c>
      <c r="H16" s="2">
        <v>0.28999999999999998</v>
      </c>
      <c r="I16" s="2" t="s">
        <v>1961</v>
      </c>
      <c r="J16" s="2">
        <v>1145.8548000000001</v>
      </c>
    </row>
    <row r="17" spans="1:10" x14ac:dyDescent="0.3">
      <c r="A17" s="2" t="s">
        <v>1977</v>
      </c>
      <c r="B17" s="3">
        <v>45636</v>
      </c>
      <c r="C17" s="2" t="s">
        <v>1361</v>
      </c>
      <c r="D17" s="2" t="s">
        <v>1686</v>
      </c>
      <c r="E17" s="2" t="s">
        <v>1921</v>
      </c>
      <c r="F17" s="2"/>
      <c r="G17" s="2">
        <v>871.34</v>
      </c>
      <c r="H17" s="2">
        <v>0.04</v>
      </c>
      <c r="I17" s="2" t="s">
        <v>1964</v>
      </c>
      <c r="J17" s="2">
        <v>2509.4591999999998</v>
      </c>
    </row>
    <row r="18" spans="1:10" x14ac:dyDescent="0.3">
      <c r="A18" s="2" t="s">
        <v>1978</v>
      </c>
      <c r="B18" s="3">
        <v>45913</v>
      </c>
      <c r="C18" s="2" t="s">
        <v>889</v>
      </c>
      <c r="D18" s="2" t="s">
        <v>1777</v>
      </c>
      <c r="E18" s="2" t="s">
        <v>1948</v>
      </c>
      <c r="F18" s="2">
        <v>2</v>
      </c>
      <c r="G18" s="2">
        <v>451.98</v>
      </c>
      <c r="H18" s="2">
        <v>0.25</v>
      </c>
      <c r="I18" s="2" t="s">
        <v>1959</v>
      </c>
      <c r="J18" s="2">
        <v>677.97</v>
      </c>
    </row>
    <row r="19" spans="1:10" x14ac:dyDescent="0.3">
      <c r="A19" s="2" t="s">
        <v>1979</v>
      </c>
      <c r="B19" s="3">
        <v>45637</v>
      </c>
      <c r="C19" s="2" t="s">
        <v>292</v>
      </c>
      <c r="D19" s="2" t="s">
        <v>1658</v>
      </c>
      <c r="E19" s="2" t="s">
        <v>1904</v>
      </c>
      <c r="F19" s="2">
        <v>2</v>
      </c>
      <c r="G19" s="2">
        <v>502.69</v>
      </c>
      <c r="H19" s="2">
        <v>0.23</v>
      </c>
      <c r="I19" s="2" t="s">
        <v>1959</v>
      </c>
      <c r="J19" s="2">
        <v>774.14260000000002</v>
      </c>
    </row>
    <row r="20" spans="1:10" x14ac:dyDescent="0.3">
      <c r="A20" s="2" t="s">
        <v>1980</v>
      </c>
      <c r="B20" s="3">
        <v>45517</v>
      </c>
      <c r="C20" s="2" t="s">
        <v>342</v>
      </c>
      <c r="D20" s="2" t="s">
        <v>1696</v>
      </c>
      <c r="E20" s="2" t="s">
        <v>1904</v>
      </c>
      <c r="F20" s="2">
        <v>2</v>
      </c>
      <c r="G20" s="2">
        <v>559.23</v>
      </c>
      <c r="H20" s="2">
        <v>0.25</v>
      </c>
      <c r="I20" s="2" t="s">
        <v>1964</v>
      </c>
      <c r="J20" s="2">
        <v>838.84500000000003</v>
      </c>
    </row>
    <row r="21" spans="1:10" x14ac:dyDescent="0.3">
      <c r="A21" s="2" t="s">
        <v>1981</v>
      </c>
      <c r="B21" s="3">
        <v>45369</v>
      </c>
      <c r="C21" s="2" t="s">
        <v>778</v>
      </c>
      <c r="D21" s="2" t="s">
        <v>1762</v>
      </c>
      <c r="E21" s="2" t="s">
        <v>1932</v>
      </c>
      <c r="F21" s="2">
        <v>4</v>
      </c>
      <c r="G21" s="2"/>
      <c r="H21" s="2">
        <v>0.04</v>
      </c>
      <c r="I21" s="2" t="s">
        <v>1964</v>
      </c>
      <c r="J21" s="2">
        <v>1782.4512</v>
      </c>
    </row>
    <row r="22" spans="1:10" x14ac:dyDescent="0.3">
      <c r="A22" s="2" t="s">
        <v>1982</v>
      </c>
      <c r="B22" s="3">
        <v>45843</v>
      </c>
      <c r="C22" s="2" t="s">
        <v>494</v>
      </c>
      <c r="D22" s="2" t="s">
        <v>1799</v>
      </c>
      <c r="E22" s="2" t="s">
        <v>1942</v>
      </c>
      <c r="F22" s="2">
        <v>3</v>
      </c>
      <c r="G22" s="2">
        <v>986.04</v>
      </c>
      <c r="H22" s="2">
        <v>0.27</v>
      </c>
      <c r="I22" s="2" t="s">
        <v>1964</v>
      </c>
      <c r="J22" s="2">
        <v>2159.4276</v>
      </c>
    </row>
    <row r="23" spans="1:10" x14ac:dyDescent="0.3">
      <c r="A23" s="2" t="s">
        <v>1983</v>
      </c>
      <c r="B23" s="3">
        <v>45447</v>
      </c>
      <c r="C23" s="2" t="s">
        <v>1247</v>
      </c>
      <c r="D23" s="2" t="s">
        <v>1709</v>
      </c>
      <c r="E23" s="2" t="s">
        <v>1945</v>
      </c>
      <c r="F23" s="2">
        <v>1</v>
      </c>
      <c r="G23" s="2">
        <v>589.55999999999995</v>
      </c>
      <c r="H23" s="2">
        <v>0.22</v>
      </c>
      <c r="I23" s="2" t="s">
        <v>1959</v>
      </c>
      <c r="J23" s="2">
        <v>459.85680000000002</v>
      </c>
    </row>
    <row r="24" spans="1:10" x14ac:dyDescent="0.3">
      <c r="A24" s="2" t="s">
        <v>1984</v>
      </c>
      <c r="B24" s="3">
        <v>45394</v>
      </c>
      <c r="C24" s="2" t="s">
        <v>1478</v>
      </c>
      <c r="D24" s="2" t="s">
        <v>1790</v>
      </c>
      <c r="E24" s="2" t="s">
        <v>1924</v>
      </c>
      <c r="F24" s="2">
        <v>3</v>
      </c>
      <c r="G24" s="2">
        <v>979.42</v>
      </c>
      <c r="H24" s="2">
        <v>0.03</v>
      </c>
      <c r="I24" s="2" t="s">
        <v>1961</v>
      </c>
      <c r="J24" s="2">
        <v>2850.1122</v>
      </c>
    </row>
    <row r="25" spans="1:10" x14ac:dyDescent="0.3">
      <c r="A25" s="2" t="s">
        <v>1985</v>
      </c>
      <c r="B25" s="3">
        <v>45466</v>
      </c>
      <c r="C25" s="2" t="s">
        <v>1163</v>
      </c>
      <c r="D25" s="2" t="s">
        <v>1606</v>
      </c>
      <c r="E25" s="2" t="s">
        <v>1917</v>
      </c>
      <c r="F25" s="2">
        <v>1</v>
      </c>
      <c r="G25" s="2">
        <v>719.28</v>
      </c>
      <c r="H25" s="2">
        <v>0.08</v>
      </c>
      <c r="I25" s="2" t="s">
        <v>1959</v>
      </c>
      <c r="J25" s="2">
        <v>661.73760000000004</v>
      </c>
    </row>
    <row r="26" spans="1:10" x14ac:dyDescent="0.3">
      <c r="A26" s="2" t="s">
        <v>1986</v>
      </c>
      <c r="B26" s="3">
        <v>45908</v>
      </c>
      <c r="C26" s="2" t="s">
        <v>621</v>
      </c>
      <c r="D26" s="2" t="s">
        <v>1783</v>
      </c>
      <c r="E26" s="2" t="s">
        <v>1911</v>
      </c>
      <c r="F26" s="2">
        <v>3</v>
      </c>
      <c r="G26" s="2">
        <v>77.599999999999994</v>
      </c>
      <c r="H26" s="2">
        <v>7.0000000000000007E-2</v>
      </c>
      <c r="I26" s="2" t="s">
        <v>1959</v>
      </c>
      <c r="J26" s="2">
        <v>216.50399999999999</v>
      </c>
    </row>
    <row r="27" spans="1:10" x14ac:dyDescent="0.3">
      <c r="A27" s="2" t="s">
        <v>1987</v>
      </c>
      <c r="B27" s="3">
        <v>45552</v>
      </c>
      <c r="C27" s="2" t="s">
        <v>1202</v>
      </c>
      <c r="D27" s="2" t="s">
        <v>1576</v>
      </c>
      <c r="E27" s="2" t="s">
        <v>1901</v>
      </c>
      <c r="F27" s="2">
        <v>4</v>
      </c>
      <c r="G27" s="2">
        <v>852.71</v>
      </c>
      <c r="H27" s="2">
        <v>0.14000000000000001</v>
      </c>
      <c r="I27" s="2" t="s">
        <v>1961</v>
      </c>
      <c r="J27" s="2">
        <v>2933.3224</v>
      </c>
    </row>
    <row r="28" spans="1:10" x14ac:dyDescent="0.3">
      <c r="A28" s="2" t="s">
        <v>1988</v>
      </c>
      <c r="B28" s="3">
        <v>45294</v>
      </c>
      <c r="C28" s="2" t="s">
        <v>701</v>
      </c>
      <c r="D28" s="2" t="s">
        <v>1877</v>
      </c>
      <c r="E28" s="2" t="s">
        <v>1917</v>
      </c>
      <c r="F28" s="2">
        <v>4</v>
      </c>
      <c r="G28" s="2">
        <v>156.16</v>
      </c>
      <c r="H28" s="2"/>
      <c r="I28" s="2" t="s">
        <v>1959</v>
      </c>
      <c r="J28" s="2">
        <v>599.65440000000001</v>
      </c>
    </row>
    <row r="29" spans="1:10" x14ac:dyDescent="0.3">
      <c r="A29" s="2" t="s">
        <v>1989</v>
      </c>
      <c r="B29" s="3">
        <v>45710</v>
      </c>
      <c r="C29" s="2" t="s">
        <v>662</v>
      </c>
      <c r="D29" s="2" t="s">
        <v>1814</v>
      </c>
      <c r="E29" s="2" t="s">
        <v>1917</v>
      </c>
      <c r="F29" s="2">
        <v>3</v>
      </c>
      <c r="G29" s="2">
        <v>815.49</v>
      </c>
      <c r="H29" s="2">
        <v>0.17</v>
      </c>
      <c r="I29" s="2" t="s">
        <v>1959</v>
      </c>
      <c r="J29" s="2">
        <v>2030.5700999999999</v>
      </c>
    </row>
    <row r="30" spans="1:10" x14ac:dyDescent="0.3">
      <c r="A30" s="2" t="s">
        <v>1990</v>
      </c>
      <c r="B30" s="3">
        <v>45923</v>
      </c>
      <c r="C30" s="2" t="s">
        <v>506</v>
      </c>
      <c r="D30" s="2" t="s">
        <v>1610</v>
      </c>
      <c r="E30" s="2" t="s">
        <v>1896</v>
      </c>
      <c r="F30" s="2">
        <v>2</v>
      </c>
      <c r="G30" s="2">
        <v>74.209999999999994</v>
      </c>
      <c r="H30" s="2">
        <v>0.11</v>
      </c>
      <c r="I30" s="2" t="s">
        <v>1961</v>
      </c>
      <c r="J30" s="2">
        <v>132.09379999999999</v>
      </c>
    </row>
    <row r="31" spans="1:10" x14ac:dyDescent="0.3">
      <c r="A31" s="2" t="s">
        <v>1991</v>
      </c>
      <c r="B31" s="3">
        <v>45302</v>
      </c>
      <c r="C31" s="2" t="s">
        <v>1103</v>
      </c>
      <c r="D31" s="2" t="s">
        <v>1880</v>
      </c>
      <c r="E31" s="2" t="s">
        <v>1901</v>
      </c>
      <c r="F31" s="2"/>
      <c r="G31" s="2">
        <v>451.67</v>
      </c>
      <c r="H31" s="2">
        <v>0.15</v>
      </c>
      <c r="I31" s="2" t="s">
        <v>1959</v>
      </c>
      <c r="J31" s="2">
        <v>1535.6780000000001</v>
      </c>
    </row>
    <row r="32" spans="1:10" x14ac:dyDescent="0.3">
      <c r="A32" s="2" t="s">
        <v>1992</v>
      </c>
      <c r="B32" s="3">
        <v>45217</v>
      </c>
      <c r="C32" s="2" t="s">
        <v>122</v>
      </c>
      <c r="D32" s="2" t="s">
        <v>1576</v>
      </c>
      <c r="E32" s="2" t="s">
        <v>1948</v>
      </c>
      <c r="F32" s="2">
        <v>1</v>
      </c>
      <c r="G32" s="2">
        <v>429.38</v>
      </c>
      <c r="H32" s="2">
        <v>0.13</v>
      </c>
      <c r="I32" s="2" t="s">
        <v>1961</v>
      </c>
      <c r="J32" s="2">
        <v>373.56060000000002</v>
      </c>
    </row>
    <row r="33" spans="1:10" x14ac:dyDescent="0.3">
      <c r="A33" s="2" t="s">
        <v>1993</v>
      </c>
      <c r="B33" s="3">
        <v>45593</v>
      </c>
      <c r="C33" s="2" t="s">
        <v>1293</v>
      </c>
      <c r="D33" s="2" t="s">
        <v>1741</v>
      </c>
      <c r="E33" s="2" t="s">
        <v>1929</v>
      </c>
      <c r="F33" s="2">
        <v>2</v>
      </c>
      <c r="G33" s="2">
        <v>148.96</v>
      </c>
      <c r="H33" s="2">
        <v>0.03</v>
      </c>
      <c r="I33" s="2" t="s">
        <v>1964</v>
      </c>
      <c r="J33" s="2">
        <v>288.98239999999998</v>
      </c>
    </row>
    <row r="34" spans="1:10" x14ac:dyDescent="0.3">
      <c r="A34" s="2" t="s">
        <v>1994</v>
      </c>
      <c r="B34" s="3">
        <v>45597</v>
      </c>
      <c r="C34" s="2" t="s">
        <v>1252</v>
      </c>
      <c r="D34" s="2" t="s">
        <v>1808</v>
      </c>
      <c r="E34" s="2" t="s">
        <v>1917</v>
      </c>
      <c r="F34" s="2">
        <v>4</v>
      </c>
      <c r="G34" s="2">
        <v>313.83</v>
      </c>
      <c r="H34" s="2">
        <v>0.08</v>
      </c>
      <c r="I34" s="2" t="s">
        <v>1959</v>
      </c>
      <c r="J34" s="2">
        <v>1154.8943999999999</v>
      </c>
    </row>
    <row r="35" spans="1:10" x14ac:dyDescent="0.3">
      <c r="A35" s="2" t="s">
        <v>1995</v>
      </c>
      <c r="B35" s="3">
        <v>45620</v>
      </c>
      <c r="C35" s="2" t="s">
        <v>1412</v>
      </c>
      <c r="D35" s="2" t="s">
        <v>1606</v>
      </c>
      <c r="E35" s="2" t="s">
        <v>1911</v>
      </c>
      <c r="F35" s="2">
        <v>2</v>
      </c>
      <c r="G35" s="2">
        <v>717.31</v>
      </c>
      <c r="H35" s="2">
        <v>0.15</v>
      </c>
      <c r="I35" s="2" t="s">
        <v>1959</v>
      </c>
      <c r="J35" s="2">
        <v>1219.4269999999999</v>
      </c>
    </row>
    <row r="36" spans="1:10" x14ac:dyDescent="0.3">
      <c r="A36" s="2" t="s">
        <v>1996</v>
      </c>
      <c r="B36" s="3">
        <v>45215</v>
      </c>
      <c r="C36" s="2" t="s">
        <v>1091</v>
      </c>
      <c r="D36" s="2" t="s">
        <v>1820</v>
      </c>
      <c r="E36" s="2" t="s">
        <v>1892</v>
      </c>
      <c r="F36" s="2"/>
      <c r="G36" s="2">
        <v>873.22</v>
      </c>
      <c r="H36" s="2">
        <v>0.18</v>
      </c>
      <c r="I36" s="2" t="s">
        <v>1959</v>
      </c>
      <c r="J36" s="2">
        <v>2148.1212</v>
      </c>
    </row>
    <row r="37" spans="1:10" x14ac:dyDescent="0.3">
      <c r="A37" s="2" t="s">
        <v>1997</v>
      </c>
      <c r="B37" s="3">
        <v>45878</v>
      </c>
      <c r="C37" s="2" t="s">
        <v>716</v>
      </c>
      <c r="D37" s="2" t="s">
        <v>1998</v>
      </c>
      <c r="E37" s="2" t="s">
        <v>1901</v>
      </c>
      <c r="F37" s="2">
        <v>4</v>
      </c>
      <c r="G37" s="2">
        <v>109.36</v>
      </c>
      <c r="H37" s="2">
        <v>0.19</v>
      </c>
      <c r="I37" s="2" t="s">
        <v>1964</v>
      </c>
      <c r="J37" s="2">
        <v>354.32639999999998</v>
      </c>
    </row>
    <row r="38" spans="1:10" x14ac:dyDescent="0.3">
      <c r="A38" s="2" t="s">
        <v>1999</v>
      </c>
      <c r="B38" s="3">
        <v>45635</v>
      </c>
      <c r="C38" s="2" t="s">
        <v>314</v>
      </c>
      <c r="D38" s="2" t="s">
        <v>1576</v>
      </c>
      <c r="E38" s="2" t="s">
        <v>1914</v>
      </c>
      <c r="F38" s="2">
        <v>3</v>
      </c>
      <c r="G38" s="2">
        <v>559.52</v>
      </c>
      <c r="H38" s="2">
        <v>0.16</v>
      </c>
      <c r="I38" s="2" t="s">
        <v>1961</v>
      </c>
      <c r="J38" s="2">
        <v>1409.9903999999999</v>
      </c>
    </row>
    <row r="39" spans="1:10" x14ac:dyDescent="0.3">
      <c r="A39" s="2" t="s">
        <v>2000</v>
      </c>
      <c r="B39" s="3">
        <v>45329</v>
      </c>
      <c r="C39" s="2" t="s">
        <v>1525</v>
      </c>
      <c r="D39" s="2" t="s">
        <v>1599</v>
      </c>
      <c r="E39" s="2" t="s">
        <v>1942</v>
      </c>
      <c r="F39" s="2">
        <v>3</v>
      </c>
      <c r="G39" s="2">
        <v>121.76</v>
      </c>
      <c r="H39" s="2">
        <v>0.27</v>
      </c>
      <c r="I39" s="2" t="s">
        <v>1961</v>
      </c>
      <c r="J39" s="2">
        <v>266.65440000000001</v>
      </c>
    </row>
    <row r="40" spans="1:10" x14ac:dyDescent="0.3">
      <c r="A40" s="2" t="s">
        <v>2001</v>
      </c>
      <c r="B40" s="3">
        <v>45378</v>
      </c>
      <c r="C40" s="2" t="s">
        <v>630</v>
      </c>
      <c r="D40" s="2" t="s">
        <v>1677</v>
      </c>
      <c r="E40" s="2" t="s">
        <v>1932</v>
      </c>
      <c r="F40" s="2">
        <v>4</v>
      </c>
      <c r="G40" s="2">
        <v>735.32</v>
      </c>
      <c r="H40" s="2">
        <v>0.06</v>
      </c>
      <c r="I40" s="2" t="s">
        <v>1964</v>
      </c>
      <c r="J40" s="2">
        <v>2764.8031999999998</v>
      </c>
    </row>
    <row r="41" spans="1:10" x14ac:dyDescent="0.3">
      <c r="A41" s="2" t="s">
        <v>2002</v>
      </c>
      <c r="B41" s="3">
        <v>45264</v>
      </c>
      <c r="C41" s="2" t="s">
        <v>1349</v>
      </c>
      <c r="D41" s="2" t="s">
        <v>1865</v>
      </c>
      <c r="E41" s="2" t="s">
        <v>1901</v>
      </c>
      <c r="F41" s="2">
        <v>2</v>
      </c>
      <c r="G41" s="2">
        <v>600.73</v>
      </c>
      <c r="H41" s="2">
        <v>0.08</v>
      </c>
      <c r="I41" s="2" t="s">
        <v>1959</v>
      </c>
      <c r="J41" s="2">
        <v>1105.3432</v>
      </c>
    </row>
    <row r="42" spans="1:10" x14ac:dyDescent="0.3">
      <c r="A42" s="2" t="s">
        <v>2003</v>
      </c>
      <c r="B42" s="3">
        <v>45486</v>
      </c>
      <c r="C42" s="2" t="s">
        <v>268</v>
      </c>
      <c r="D42" s="2" t="s">
        <v>1655</v>
      </c>
      <c r="E42" s="2" t="s">
        <v>1948</v>
      </c>
      <c r="F42" s="2">
        <v>2</v>
      </c>
      <c r="G42" s="2">
        <v>873.86</v>
      </c>
      <c r="H42" s="2">
        <v>7.0000000000000007E-2</v>
      </c>
      <c r="I42" s="2" t="s">
        <v>1964</v>
      </c>
      <c r="J42" s="2">
        <v>1625.3796</v>
      </c>
    </row>
    <row r="43" spans="1:10" x14ac:dyDescent="0.3">
      <c r="A43" s="2" t="s">
        <v>2004</v>
      </c>
      <c r="B43" s="3">
        <v>45241</v>
      </c>
      <c r="C43" s="2" t="s">
        <v>965</v>
      </c>
      <c r="D43" s="2" t="s">
        <v>1645</v>
      </c>
      <c r="E43" s="2" t="s">
        <v>1917</v>
      </c>
      <c r="F43" s="2">
        <v>3</v>
      </c>
      <c r="G43" s="2">
        <v>342.47</v>
      </c>
      <c r="H43" s="2">
        <v>0.08</v>
      </c>
      <c r="I43" s="2" t="s">
        <v>1961</v>
      </c>
      <c r="J43" s="2">
        <v>945.21720000000005</v>
      </c>
    </row>
    <row r="44" spans="1:10" x14ac:dyDescent="0.3">
      <c r="A44" s="2" t="s">
        <v>2005</v>
      </c>
      <c r="B44" s="3">
        <v>45649</v>
      </c>
      <c r="C44" s="2" t="s">
        <v>1064</v>
      </c>
      <c r="D44" s="2" t="s">
        <v>1664</v>
      </c>
      <c r="E44" s="2" t="s">
        <v>1921</v>
      </c>
      <c r="F44" s="2">
        <v>2</v>
      </c>
      <c r="G44" s="2">
        <v>915.15</v>
      </c>
      <c r="H44" s="2">
        <v>0.16</v>
      </c>
      <c r="I44" s="2" t="s">
        <v>1961</v>
      </c>
      <c r="J44" s="2">
        <v>1537.452</v>
      </c>
    </row>
    <row r="45" spans="1:10" x14ac:dyDescent="0.3">
      <c r="A45" s="2" t="s">
        <v>2006</v>
      </c>
      <c r="B45" s="3">
        <v>45677</v>
      </c>
      <c r="C45" s="2" t="s">
        <v>308</v>
      </c>
      <c r="D45" s="2" t="s">
        <v>1677</v>
      </c>
      <c r="E45" s="2" t="s">
        <v>1942</v>
      </c>
      <c r="F45" s="2"/>
      <c r="G45" s="2">
        <v>863.11</v>
      </c>
      <c r="H45" s="2">
        <v>0.28000000000000003</v>
      </c>
      <c r="I45" s="2" t="s">
        <v>1961</v>
      </c>
      <c r="J45" s="2">
        <v>1864.3176000000001</v>
      </c>
    </row>
    <row r="46" spans="1:10" x14ac:dyDescent="0.3">
      <c r="A46" s="2" t="s">
        <v>2007</v>
      </c>
      <c r="B46" s="3">
        <v>45538</v>
      </c>
      <c r="C46" s="2" t="s">
        <v>671</v>
      </c>
      <c r="D46" s="2" t="s">
        <v>1709</v>
      </c>
      <c r="E46" s="2" t="s">
        <v>1929</v>
      </c>
      <c r="F46" s="2">
        <v>2</v>
      </c>
      <c r="G46" s="2">
        <v>209.32</v>
      </c>
      <c r="H46" s="2">
        <v>0.23</v>
      </c>
      <c r="I46" s="2" t="s">
        <v>1964</v>
      </c>
      <c r="J46" s="2">
        <v>322.3528</v>
      </c>
    </row>
    <row r="47" spans="1:10" x14ac:dyDescent="0.3">
      <c r="A47" s="2" t="s">
        <v>2008</v>
      </c>
      <c r="B47" s="3">
        <v>45606</v>
      </c>
      <c r="C47" s="2" t="s">
        <v>1461</v>
      </c>
      <c r="D47" s="2" t="s">
        <v>1759</v>
      </c>
      <c r="E47" s="2" t="s">
        <v>1917</v>
      </c>
      <c r="F47" s="2">
        <v>4</v>
      </c>
      <c r="G47" s="2">
        <v>288.60000000000002</v>
      </c>
      <c r="H47" s="2">
        <v>0.09</v>
      </c>
      <c r="I47" s="2" t="s">
        <v>1961</v>
      </c>
      <c r="J47" s="2">
        <v>1050.5039999999999</v>
      </c>
    </row>
    <row r="48" spans="1:10" x14ac:dyDescent="0.3">
      <c r="A48" s="2" t="s">
        <v>2009</v>
      </c>
      <c r="B48" s="3">
        <v>45570</v>
      </c>
      <c r="C48" s="2" t="s">
        <v>262</v>
      </c>
      <c r="D48" s="2" t="s">
        <v>1817</v>
      </c>
      <c r="E48" s="2" t="s">
        <v>1939</v>
      </c>
      <c r="F48" s="2">
        <v>1</v>
      </c>
      <c r="G48" s="2">
        <v>418.69</v>
      </c>
      <c r="H48" s="2">
        <v>0.06</v>
      </c>
      <c r="I48" s="2" t="s">
        <v>1961</v>
      </c>
      <c r="J48" s="2">
        <v>393.5686</v>
      </c>
    </row>
    <row r="49" spans="1:10" x14ac:dyDescent="0.3">
      <c r="A49" s="2" t="s">
        <v>2010</v>
      </c>
      <c r="B49" s="3">
        <v>45466</v>
      </c>
      <c r="C49" s="2" t="s">
        <v>46</v>
      </c>
      <c r="D49" s="2" t="s">
        <v>1667</v>
      </c>
      <c r="E49" s="2" t="s">
        <v>1927</v>
      </c>
      <c r="F49" s="2">
        <v>1</v>
      </c>
      <c r="G49" s="2">
        <v>135.78</v>
      </c>
      <c r="H49" s="2">
        <v>0.14000000000000001</v>
      </c>
      <c r="I49" s="2" t="s">
        <v>1961</v>
      </c>
      <c r="J49" s="2">
        <v>116.77079999999999</v>
      </c>
    </row>
    <row r="50" spans="1:10" x14ac:dyDescent="0.3">
      <c r="A50" s="2" t="s">
        <v>2011</v>
      </c>
      <c r="B50" s="3">
        <v>45218</v>
      </c>
      <c r="C50" s="2" t="s">
        <v>671</v>
      </c>
      <c r="D50" s="2" t="s">
        <v>1712</v>
      </c>
      <c r="E50" s="2" t="s">
        <v>1942</v>
      </c>
      <c r="F50" s="2">
        <v>1</v>
      </c>
      <c r="G50" s="2">
        <v>517.13</v>
      </c>
      <c r="H50" s="2">
        <v>0.28000000000000003</v>
      </c>
      <c r="I50" s="2" t="s">
        <v>1959</v>
      </c>
      <c r="J50" s="2">
        <v>372.33359999999999</v>
      </c>
    </row>
    <row r="51" spans="1:10" x14ac:dyDescent="0.3">
      <c r="A51" s="2" t="s">
        <v>2012</v>
      </c>
      <c r="B51" s="3">
        <v>45607</v>
      </c>
      <c r="C51" s="2" t="s">
        <v>1316</v>
      </c>
      <c r="D51" s="2" t="s">
        <v>1638</v>
      </c>
      <c r="E51" s="2" t="s">
        <v>1939</v>
      </c>
      <c r="F51" s="2">
        <v>2</v>
      </c>
      <c r="G51" s="2">
        <v>384.66</v>
      </c>
      <c r="H51" s="2">
        <v>0.08</v>
      </c>
      <c r="I51" s="2" t="s">
        <v>1964</v>
      </c>
      <c r="J51" s="2">
        <v>707.77440000000001</v>
      </c>
    </row>
    <row r="52" spans="1:10" x14ac:dyDescent="0.3">
      <c r="A52" s="2" t="s">
        <v>2013</v>
      </c>
      <c r="B52" s="3">
        <v>45291</v>
      </c>
      <c r="C52" s="2" t="s">
        <v>262</v>
      </c>
      <c r="D52" s="2" t="s">
        <v>1738</v>
      </c>
      <c r="E52" s="2" t="s">
        <v>1921</v>
      </c>
      <c r="F52" s="2">
        <v>3</v>
      </c>
      <c r="G52" s="2">
        <v>83.7</v>
      </c>
      <c r="H52" s="2">
        <v>0.24</v>
      </c>
      <c r="I52" s="2" t="s">
        <v>1961</v>
      </c>
      <c r="J52" s="2">
        <v>190.83600000000001</v>
      </c>
    </row>
    <row r="53" spans="1:10" x14ac:dyDescent="0.3">
      <c r="A53" s="2" t="s">
        <v>2014</v>
      </c>
      <c r="B53" s="3">
        <v>45689</v>
      </c>
      <c r="C53" s="2" t="s">
        <v>488</v>
      </c>
      <c r="D53" s="2" t="s">
        <v>1790</v>
      </c>
      <c r="E53" s="2" t="s">
        <v>1914</v>
      </c>
      <c r="F53" s="2">
        <v>3</v>
      </c>
      <c r="G53" s="2">
        <v>76.569999999999993</v>
      </c>
      <c r="H53" s="2">
        <v>0.26</v>
      </c>
      <c r="I53" s="2" t="s">
        <v>1959</v>
      </c>
      <c r="J53" s="2">
        <v>169.9854</v>
      </c>
    </row>
    <row r="54" spans="1:10" x14ac:dyDescent="0.3">
      <c r="A54" s="2" t="s">
        <v>2015</v>
      </c>
      <c r="B54" s="3">
        <v>45894</v>
      </c>
      <c r="C54" s="2" t="s">
        <v>506</v>
      </c>
      <c r="D54" s="2" t="s">
        <v>1850</v>
      </c>
      <c r="E54" s="2" t="s">
        <v>1911</v>
      </c>
      <c r="F54" s="2">
        <v>3</v>
      </c>
      <c r="G54" s="2"/>
      <c r="H54" s="2"/>
      <c r="I54" s="2" t="s">
        <v>1959</v>
      </c>
      <c r="J54" s="2">
        <v>486.06330000000003</v>
      </c>
    </row>
    <row r="55" spans="1:10" x14ac:dyDescent="0.3">
      <c r="A55" s="2" t="s">
        <v>2016</v>
      </c>
      <c r="B55" s="3">
        <v>45677</v>
      </c>
      <c r="C55" s="2" t="s">
        <v>1031</v>
      </c>
      <c r="D55" s="2" t="s">
        <v>1635</v>
      </c>
      <c r="E55" s="2" t="s">
        <v>1917</v>
      </c>
      <c r="F55" s="2">
        <v>1</v>
      </c>
      <c r="G55" s="2">
        <v>900.35</v>
      </c>
      <c r="H55" s="2">
        <v>0.13</v>
      </c>
      <c r="I55" s="2" t="s">
        <v>1964</v>
      </c>
      <c r="J55" s="2">
        <v>783.30449999999996</v>
      </c>
    </row>
    <row r="56" spans="1:10" x14ac:dyDescent="0.3">
      <c r="A56" s="2" t="s">
        <v>2017</v>
      </c>
      <c r="B56" s="3">
        <v>45706</v>
      </c>
      <c r="C56" s="2" t="s">
        <v>345</v>
      </c>
      <c r="D56" s="2" t="s">
        <v>1700</v>
      </c>
      <c r="E56" s="2" t="s">
        <v>1924</v>
      </c>
      <c r="F56" s="2">
        <v>4</v>
      </c>
      <c r="G56" s="2">
        <v>428.09</v>
      </c>
      <c r="H56" s="2">
        <v>7.0000000000000007E-2</v>
      </c>
      <c r="I56" s="2" t="s">
        <v>1959</v>
      </c>
      <c r="J56" s="2">
        <v>1592.4947999999999</v>
      </c>
    </row>
    <row r="57" spans="1:10" x14ac:dyDescent="0.3">
      <c r="A57" s="2" t="s">
        <v>2018</v>
      </c>
      <c r="B57" s="3">
        <v>45589</v>
      </c>
      <c r="C57" s="2" t="s">
        <v>1304</v>
      </c>
      <c r="D57" s="2" t="s">
        <v>1728</v>
      </c>
      <c r="E57" s="2" t="s">
        <v>1927</v>
      </c>
      <c r="F57" s="2">
        <v>2</v>
      </c>
      <c r="G57" s="2">
        <v>559.71</v>
      </c>
      <c r="H57" s="2">
        <v>0.3</v>
      </c>
      <c r="I57" s="2" t="s">
        <v>1964</v>
      </c>
      <c r="J57" s="2">
        <v>783.59400000000005</v>
      </c>
    </row>
    <row r="58" spans="1:10" x14ac:dyDescent="0.3">
      <c r="A58" s="2" t="s">
        <v>2019</v>
      </c>
      <c r="B58" s="3">
        <v>45282</v>
      </c>
      <c r="C58" s="2" t="s">
        <v>296</v>
      </c>
      <c r="D58" s="2" t="s">
        <v>1680</v>
      </c>
      <c r="E58" s="2" t="s">
        <v>1911</v>
      </c>
      <c r="F58" s="2">
        <v>2</v>
      </c>
      <c r="G58" s="2">
        <v>833.7</v>
      </c>
      <c r="H58" s="2">
        <v>0.06</v>
      </c>
      <c r="I58" s="2" t="s">
        <v>1961</v>
      </c>
      <c r="J58" s="2">
        <v>1567.356</v>
      </c>
    </row>
    <row r="59" spans="1:10" x14ac:dyDescent="0.3">
      <c r="A59" s="2" t="s">
        <v>2020</v>
      </c>
      <c r="B59" s="3">
        <v>45462</v>
      </c>
      <c r="C59" s="2" t="s">
        <v>1452</v>
      </c>
      <c r="D59" s="2" t="s">
        <v>1721</v>
      </c>
      <c r="E59" s="2" t="s">
        <v>1934</v>
      </c>
      <c r="F59" s="2">
        <v>2</v>
      </c>
      <c r="G59" s="2">
        <v>680.16</v>
      </c>
      <c r="H59" s="2">
        <v>0.28000000000000003</v>
      </c>
      <c r="I59" s="2" t="s">
        <v>1959</v>
      </c>
      <c r="J59" s="2">
        <v>979.43039999999996</v>
      </c>
    </row>
    <row r="60" spans="1:10" x14ac:dyDescent="0.3">
      <c r="A60" s="2" t="s">
        <v>2021</v>
      </c>
      <c r="B60" s="3">
        <v>45633</v>
      </c>
      <c r="C60" s="2" t="s">
        <v>1269</v>
      </c>
      <c r="D60" s="2" t="s">
        <v>1617</v>
      </c>
      <c r="E60" s="2" t="s">
        <v>1914</v>
      </c>
      <c r="F60" s="2">
        <v>4</v>
      </c>
      <c r="G60" s="2">
        <v>733.42</v>
      </c>
      <c r="H60" s="2"/>
      <c r="I60" s="2" t="s">
        <v>1961</v>
      </c>
      <c r="J60" s="2">
        <v>2552.3015999999998</v>
      </c>
    </row>
    <row r="61" spans="1:10" x14ac:dyDescent="0.3">
      <c r="A61" s="2" t="s">
        <v>2022</v>
      </c>
      <c r="B61" s="3">
        <v>45257</v>
      </c>
      <c r="C61" s="2" t="s">
        <v>1160</v>
      </c>
      <c r="D61" s="2" t="s">
        <v>1850</v>
      </c>
      <c r="E61" s="2" t="s">
        <v>1927</v>
      </c>
      <c r="F61" s="2">
        <v>1</v>
      </c>
      <c r="G61" s="2">
        <v>996.33</v>
      </c>
      <c r="H61" s="2">
        <v>0.23</v>
      </c>
      <c r="I61" s="2" t="s">
        <v>1961</v>
      </c>
      <c r="J61" s="2">
        <v>767.17409999999995</v>
      </c>
    </row>
    <row r="62" spans="1:10" x14ac:dyDescent="0.3">
      <c r="A62" s="2" t="s">
        <v>2023</v>
      </c>
      <c r="B62" s="3">
        <v>45854</v>
      </c>
      <c r="C62" s="2" t="s">
        <v>1281</v>
      </c>
      <c r="D62" s="2" t="s">
        <v>1670</v>
      </c>
      <c r="E62" s="2" t="s">
        <v>1924</v>
      </c>
      <c r="F62" s="2">
        <v>1</v>
      </c>
      <c r="G62" s="2">
        <v>198.83</v>
      </c>
      <c r="H62" s="2">
        <v>0.09</v>
      </c>
      <c r="I62" s="2" t="s">
        <v>1964</v>
      </c>
      <c r="J62" s="2">
        <v>180.93530000000001</v>
      </c>
    </row>
    <row r="63" spans="1:10" x14ac:dyDescent="0.3">
      <c r="A63" s="2" t="s">
        <v>2024</v>
      </c>
      <c r="B63" s="3">
        <v>45716</v>
      </c>
      <c r="C63" s="2" t="s">
        <v>778</v>
      </c>
      <c r="D63" s="2" t="s">
        <v>1631</v>
      </c>
      <c r="E63" s="2" t="s">
        <v>1914</v>
      </c>
      <c r="F63" s="2">
        <v>1</v>
      </c>
      <c r="G63" s="2">
        <v>374.92</v>
      </c>
      <c r="H63" s="2">
        <v>0.18</v>
      </c>
      <c r="I63" s="2" t="s">
        <v>1961</v>
      </c>
      <c r="J63" s="2">
        <v>307.43439999999998</v>
      </c>
    </row>
    <row r="64" spans="1:10" x14ac:dyDescent="0.3">
      <c r="A64" s="2" t="s">
        <v>2025</v>
      </c>
      <c r="B64" s="3">
        <v>45515</v>
      </c>
      <c r="C64" s="2" t="s">
        <v>1971</v>
      </c>
      <c r="D64" s="2" t="s">
        <v>1862</v>
      </c>
      <c r="E64" s="2" t="s">
        <v>1939</v>
      </c>
      <c r="F64" s="2">
        <v>1</v>
      </c>
      <c r="G64" s="2">
        <v>468.94</v>
      </c>
      <c r="H64" s="2">
        <v>0.12</v>
      </c>
      <c r="I64" s="2" t="s">
        <v>1959</v>
      </c>
      <c r="J64" s="2">
        <v>412.66719999999998</v>
      </c>
    </row>
    <row r="65" spans="1:10" x14ac:dyDescent="0.3">
      <c r="A65" s="2" t="s">
        <v>2026</v>
      </c>
      <c r="B65" s="3">
        <v>45927</v>
      </c>
      <c r="C65" s="2" t="s">
        <v>440</v>
      </c>
      <c r="D65" s="2" t="s">
        <v>1850</v>
      </c>
      <c r="E65" s="2" t="s">
        <v>1929</v>
      </c>
      <c r="F65" s="2">
        <v>2</v>
      </c>
      <c r="G65" s="2">
        <v>121.37</v>
      </c>
      <c r="H65" s="2">
        <v>0.05</v>
      </c>
      <c r="I65" s="2" t="s">
        <v>1959</v>
      </c>
      <c r="J65" s="2">
        <v>230.60300000000001</v>
      </c>
    </row>
    <row r="66" spans="1:10" x14ac:dyDescent="0.3">
      <c r="A66" s="2" t="s">
        <v>2027</v>
      </c>
      <c r="B66" s="3">
        <v>45914</v>
      </c>
      <c r="C66" s="2" t="s">
        <v>826</v>
      </c>
      <c r="D66" s="2" t="s">
        <v>1741</v>
      </c>
      <c r="E66" s="2" t="s">
        <v>1924</v>
      </c>
      <c r="F66" s="2">
        <v>3</v>
      </c>
      <c r="G66" s="2">
        <v>480.06</v>
      </c>
      <c r="H66" s="2">
        <v>0.01</v>
      </c>
      <c r="I66" s="2" t="s">
        <v>1959</v>
      </c>
      <c r="J66" s="2"/>
    </row>
    <row r="67" spans="1:10" x14ac:dyDescent="0.3">
      <c r="A67" s="2" t="s">
        <v>2028</v>
      </c>
      <c r="B67" s="3">
        <v>45290</v>
      </c>
      <c r="C67" s="2" t="s">
        <v>548</v>
      </c>
      <c r="D67" s="2" t="s">
        <v>1880</v>
      </c>
      <c r="E67" s="2" t="s">
        <v>1942</v>
      </c>
      <c r="F67" s="2">
        <v>2</v>
      </c>
      <c r="G67" s="2">
        <v>856.57</v>
      </c>
      <c r="H67" s="2">
        <v>0.24</v>
      </c>
      <c r="I67" s="2" t="s">
        <v>1959</v>
      </c>
      <c r="J67" s="2">
        <v>1301.9864</v>
      </c>
    </row>
    <row r="68" spans="1:10" x14ac:dyDescent="0.3">
      <c r="A68" s="2" t="s">
        <v>2029</v>
      </c>
      <c r="B68" s="3">
        <v>45213</v>
      </c>
      <c r="C68" s="2" t="s">
        <v>868</v>
      </c>
      <c r="D68" s="2" t="s">
        <v>1814</v>
      </c>
      <c r="E68" s="2" t="s">
        <v>1896</v>
      </c>
      <c r="F68" s="2">
        <v>4</v>
      </c>
      <c r="G68" s="2">
        <v>814.25</v>
      </c>
      <c r="H68" s="2">
        <v>0.18</v>
      </c>
      <c r="I68" s="2" t="s">
        <v>1959</v>
      </c>
      <c r="J68" s="2">
        <v>2670.74</v>
      </c>
    </row>
    <row r="69" spans="1:10" x14ac:dyDescent="0.3">
      <c r="A69" s="2" t="s">
        <v>2030</v>
      </c>
      <c r="B69" s="3">
        <v>45255</v>
      </c>
      <c r="C69" s="2" t="s">
        <v>1499</v>
      </c>
      <c r="D69" s="2" t="s">
        <v>1606</v>
      </c>
      <c r="E69" s="2" t="s">
        <v>1896</v>
      </c>
      <c r="F69" s="2">
        <v>1</v>
      </c>
      <c r="G69" s="2">
        <v>989.17</v>
      </c>
      <c r="H69" s="2">
        <v>0.2</v>
      </c>
      <c r="I69" s="2" t="s">
        <v>1961</v>
      </c>
      <c r="J69" s="2">
        <v>791.33600000000001</v>
      </c>
    </row>
    <row r="70" spans="1:10" x14ac:dyDescent="0.3">
      <c r="A70" s="2" t="s">
        <v>2031</v>
      </c>
      <c r="B70" s="3">
        <v>45270</v>
      </c>
      <c r="C70" s="2" t="s">
        <v>1175</v>
      </c>
      <c r="D70" s="2" t="s">
        <v>1799</v>
      </c>
      <c r="E70" s="2" t="s">
        <v>1924</v>
      </c>
      <c r="F70" s="2">
        <v>4</v>
      </c>
      <c r="G70" s="2">
        <v>62.48</v>
      </c>
      <c r="H70" s="2">
        <v>0.18</v>
      </c>
      <c r="I70" s="2" t="s">
        <v>1959</v>
      </c>
      <c r="J70" s="2">
        <v>204.93440000000001</v>
      </c>
    </row>
    <row r="71" spans="1:10" x14ac:dyDescent="0.3">
      <c r="A71" s="2" t="s">
        <v>2032</v>
      </c>
      <c r="B71" s="3">
        <v>45897</v>
      </c>
      <c r="C71" s="2" t="s">
        <v>1325</v>
      </c>
      <c r="D71" s="2" t="s">
        <v>1610</v>
      </c>
      <c r="E71" s="2" t="s">
        <v>1939</v>
      </c>
      <c r="F71" s="2">
        <v>4</v>
      </c>
      <c r="G71" s="2">
        <v>561.24</v>
      </c>
      <c r="H71" s="2">
        <v>0.24</v>
      </c>
      <c r="I71" s="2" t="s">
        <v>1959</v>
      </c>
      <c r="J71" s="2">
        <v>1706.1695999999999</v>
      </c>
    </row>
    <row r="72" spans="1:10" x14ac:dyDescent="0.3">
      <c r="A72" s="2" t="s">
        <v>2033</v>
      </c>
      <c r="B72" s="3">
        <v>45849</v>
      </c>
      <c r="C72" s="2" t="s">
        <v>222</v>
      </c>
      <c r="D72" s="2" t="s">
        <v>1762</v>
      </c>
      <c r="E72" s="2" t="s">
        <v>1908</v>
      </c>
      <c r="F72" s="2">
        <v>3</v>
      </c>
      <c r="G72" s="2">
        <v>92.24</v>
      </c>
      <c r="H72" s="2">
        <v>0.28000000000000003</v>
      </c>
      <c r="I72" s="2" t="s">
        <v>1964</v>
      </c>
      <c r="J72" s="2"/>
    </row>
    <row r="73" spans="1:10" x14ac:dyDescent="0.3">
      <c r="A73" s="2" t="s">
        <v>2034</v>
      </c>
      <c r="B73" s="3">
        <v>45889</v>
      </c>
      <c r="C73" s="2" t="s">
        <v>566</v>
      </c>
      <c r="D73" s="2" t="s">
        <v>1799</v>
      </c>
      <c r="E73" s="2" t="s">
        <v>1892</v>
      </c>
      <c r="F73" s="2">
        <v>2</v>
      </c>
      <c r="G73" s="2">
        <v>668.3</v>
      </c>
      <c r="H73" s="2">
        <v>7.0000000000000007E-2</v>
      </c>
      <c r="I73" s="2" t="s">
        <v>1959</v>
      </c>
      <c r="J73" s="2">
        <v>1243.038</v>
      </c>
    </row>
    <row r="74" spans="1:10" x14ac:dyDescent="0.3">
      <c r="A74" s="2" t="s">
        <v>2035</v>
      </c>
      <c r="B74" s="3">
        <v>45533</v>
      </c>
      <c r="C74" s="2" t="s">
        <v>1284</v>
      </c>
      <c r="D74" s="2" t="s">
        <v>1693</v>
      </c>
      <c r="E74" s="2" t="s">
        <v>1908</v>
      </c>
      <c r="F74" s="2">
        <v>1</v>
      </c>
      <c r="G74" s="2">
        <v>553.82000000000005</v>
      </c>
      <c r="H74" s="2">
        <v>0.09</v>
      </c>
      <c r="I74" s="2" t="s">
        <v>1959</v>
      </c>
      <c r="J74" s="2">
        <v>503.97620000000001</v>
      </c>
    </row>
    <row r="75" spans="1:10" x14ac:dyDescent="0.3">
      <c r="A75" s="2" t="s">
        <v>2036</v>
      </c>
      <c r="B75" s="3">
        <v>45626</v>
      </c>
      <c r="C75" s="2" t="s">
        <v>151</v>
      </c>
      <c r="D75" s="2" t="s">
        <v>1715</v>
      </c>
      <c r="E75" s="2" t="s">
        <v>1927</v>
      </c>
      <c r="F75" s="2">
        <v>2</v>
      </c>
      <c r="G75" s="2">
        <v>556.42999999999995</v>
      </c>
      <c r="H75" s="2">
        <v>0.13</v>
      </c>
      <c r="I75" s="2" t="s">
        <v>1959</v>
      </c>
      <c r="J75" s="2">
        <v>968.18820000000005</v>
      </c>
    </row>
    <row r="76" spans="1:10" x14ac:dyDescent="0.3">
      <c r="A76" s="2" t="s">
        <v>2037</v>
      </c>
      <c r="B76" s="3">
        <v>45942</v>
      </c>
      <c r="C76" s="2" t="s">
        <v>880</v>
      </c>
      <c r="D76" s="2" t="s">
        <v>1635</v>
      </c>
      <c r="E76" s="2" t="s">
        <v>1917</v>
      </c>
      <c r="F76" s="2">
        <v>1</v>
      </c>
      <c r="G76" s="2">
        <v>184.98</v>
      </c>
      <c r="H76" s="2">
        <v>0.1</v>
      </c>
      <c r="I76" s="2" t="s">
        <v>1964</v>
      </c>
      <c r="J76" s="2">
        <v>166.482</v>
      </c>
    </row>
    <row r="77" spans="1:10" x14ac:dyDescent="0.3">
      <c r="A77" s="2" t="s">
        <v>2038</v>
      </c>
      <c r="B77" s="3">
        <v>45500</v>
      </c>
      <c r="C77" s="2" t="s">
        <v>145</v>
      </c>
      <c r="D77" s="2" t="s">
        <v>1874</v>
      </c>
      <c r="E77" s="2" t="s">
        <v>1929</v>
      </c>
      <c r="F77" s="2">
        <v>4</v>
      </c>
      <c r="G77" s="2">
        <v>700.18</v>
      </c>
      <c r="H77" s="2">
        <v>0.23</v>
      </c>
      <c r="I77" s="2" t="s">
        <v>1959</v>
      </c>
      <c r="J77" s="2">
        <v>2156.5544</v>
      </c>
    </row>
    <row r="78" spans="1:10" x14ac:dyDescent="0.3">
      <c r="A78" s="2" t="s">
        <v>2039</v>
      </c>
      <c r="B78" s="3">
        <v>45285</v>
      </c>
      <c r="C78" s="2" t="s">
        <v>88</v>
      </c>
      <c r="D78" s="2" t="s">
        <v>1811</v>
      </c>
      <c r="E78" s="2" t="s">
        <v>1924</v>
      </c>
      <c r="F78" s="2">
        <v>2</v>
      </c>
      <c r="G78" s="2">
        <v>686.31</v>
      </c>
      <c r="H78" s="2">
        <v>0.25</v>
      </c>
      <c r="I78" s="2" t="s">
        <v>1959</v>
      </c>
      <c r="J78" s="2">
        <v>1029.4649999999999</v>
      </c>
    </row>
    <row r="79" spans="1:10" x14ac:dyDescent="0.3">
      <c r="A79" s="2" t="s">
        <v>2040</v>
      </c>
      <c r="B79" s="3">
        <v>45800</v>
      </c>
      <c r="C79" s="2" t="s">
        <v>42</v>
      </c>
      <c r="D79" s="2" t="s">
        <v>1783</v>
      </c>
      <c r="E79" s="2" t="s">
        <v>1936</v>
      </c>
      <c r="F79" s="2">
        <v>1</v>
      </c>
      <c r="G79" s="2">
        <v>687.82</v>
      </c>
      <c r="H79" s="2">
        <v>0.27</v>
      </c>
      <c r="I79" s="2" t="s">
        <v>1964</v>
      </c>
      <c r="J79" s="2">
        <v>502.10860000000002</v>
      </c>
    </row>
    <row r="80" spans="1:10" x14ac:dyDescent="0.3">
      <c r="A80" s="2" t="s">
        <v>2041</v>
      </c>
      <c r="B80" s="3">
        <v>45609</v>
      </c>
      <c r="C80" s="2" t="s">
        <v>726</v>
      </c>
      <c r="D80" s="2" t="s">
        <v>1832</v>
      </c>
      <c r="E80" s="2" t="s">
        <v>1917</v>
      </c>
      <c r="F80" s="2">
        <v>2</v>
      </c>
      <c r="G80" s="2">
        <v>900.55</v>
      </c>
      <c r="H80" s="2">
        <v>0.16</v>
      </c>
      <c r="I80" s="2" t="s">
        <v>1959</v>
      </c>
      <c r="J80" s="2">
        <v>1512.924</v>
      </c>
    </row>
    <row r="81" spans="1:10" x14ac:dyDescent="0.3">
      <c r="A81" s="2" t="s">
        <v>2042</v>
      </c>
      <c r="B81" s="3">
        <v>45268</v>
      </c>
      <c r="C81" s="2" t="s">
        <v>406</v>
      </c>
      <c r="D81" s="2" t="s">
        <v>1638</v>
      </c>
      <c r="E81" s="2" t="s">
        <v>1896</v>
      </c>
      <c r="F81" s="2">
        <v>1</v>
      </c>
      <c r="G81" s="2">
        <v>341.17</v>
      </c>
      <c r="H81" s="2">
        <v>0.15</v>
      </c>
      <c r="I81" s="2" t="s">
        <v>1959</v>
      </c>
      <c r="J81" s="2">
        <v>289.99450000000002</v>
      </c>
    </row>
    <row r="82" spans="1:10" x14ac:dyDescent="0.3">
      <c r="A82" s="2" t="s">
        <v>2043</v>
      </c>
      <c r="B82" s="3">
        <v>45885</v>
      </c>
      <c r="C82" s="2" t="s">
        <v>590</v>
      </c>
      <c r="D82" s="2" t="s">
        <v>1738</v>
      </c>
      <c r="E82" s="2" t="s">
        <v>1917</v>
      </c>
      <c r="F82" s="2">
        <v>1</v>
      </c>
      <c r="G82" s="2">
        <v>442.27</v>
      </c>
      <c r="H82" s="2">
        <v>0.06</v>
      </c>
      <c r="I82" s="2" t="s">
        <v>1964</v>
      </c>
      <c r="J82" s="2">
        <v>415.73379999999997</v>
      </c>
    </row>
    <row r="83" spans="1:10" x14ac:dyDescent="0.3">
      <c r="A83" s="2" t="s">
        <v>2044</v>
      </c>
      <c r="B83" s="3">
        <v>45616</v>
      </c>
      <c r="C83" s="2" t="s">
        <v>820</v>
      </c>
      <c r="D83" s="2" t="s">
        <v>1796</v>
      </c>
      <c r="E83" s="2" t="s">
        <v>1921</v>
      </c>
      <c r="F83" s="2">
        <v>1</v>
      </c>
      <c r="G83" s="2">
        <v>363.73</v>
      </c>
      <c r="H83" s="2">
        <v>0.25</v>
      </c>
      <c r="I83" s="2" t="s">
        <v>1961</v>
      </c>
      <c r="J83" s="2">
        <v>272.79750000000001</v>
      </c>
    </row>
    <row r="84" spans="1:10" x14ac:dyDescent="0.3">
      <c r="A84" s="2" t="s">
        <v>2045</v>
      </c>
      <c r="B84" s="3">
        <v>45518</v>
      </c>
      <c r="C84" s="2" t="s">
        <v>1193</v>
      </c>
      <c r="D84" s="2" t="s">
        <v>1856</v>
      </c>
      <c r="E84" s="2" t="s">
        <v>1942</v>
      </c>
      <c r="F84" s="2">
        <v>2</v>
      </c>
      <c r="G84" s="2">
        <v>601.33000000000004</v>
      </c>
      <c r="H84" s="2">
        <v>0.16</v>
      </c>
      <c r="I84" s="2" t="s">
        <v>1961</v>
      </c>
      <c r="J84" s="2">
        <v>1010.2344000000001</v>
      </c>
    </row>
    <row r="85" spans="1:10" x14ac:dyDescent="0.3">
      <c r="A85" s="2" t="s">
        <v>2046</v>
      </c>
      <c r="B85" s="3">
        <v>45427</v>
      </c>
      <c r="C85" s="2" t="s">
        <v>1266</v>
      </c>
      <c r="D85" s="2" t="s">
        <v>1625</v>
      </c>
      <c r="E85" s="2" t="s">
        <v>1945</v>
      </c>
      <c r="F85" s="2">
        <v>4</v>
      </c>
      <c r="G85" s="2">
        <v>34.39</v>
      </c>
      <c r="H85" s="2">
        <v>0.03</v>
      </c>
      <c r="I85" s="2" t="s">
        <v>1961</v>
      </c>
      <c r="J85" s="2">
        <v>133.4332</v>
      </c>
    </row>
    <row r="86" spans="1:10" x14ac:dyDescent="0.3">
      <c r="A86" s="2" t="s">
        <v>2047</v>
      </c>
      <c r="B86" s="3">
        <v>45268</v>
      </c>
      <c r="C86" s="2" t="s">
        <v>1325</v>
      </c>
      <c r="D86" s="2" t="s">
        <v>1718</v>
      </c>
      <c r="E86" s="2" t="s">
        <v>1942</v>
      </c>
      <c r="F86" s="2">
        <v>1</v>
      </c>
      <c r="G86" s="2">
        <v>773.57</v>
      </c>
      <c r="H86" s="2">
        <v>0.05</v>
      </c>
      <c r="I86" s="2" t="s">
        <v>1964</v>
      </c>
      <c r="J86" s="2"/>
    </row>
    <row r="87" spans="1:10" x14ac:dyDescent="0.3">
      <c r="A87" s="2" t="s">
        <v>2048</v>
      </c>
      <c r="B87" s="3">
        <v>45282</v>
      </c>
      <c r="C87" s="2" t="s">
        <v>209</v>
      </c>
      <c r="D87" s="2" t="s">
        <v>1847</v>
      </c>
      <c r="E87" s="2" t="s">
        <v>1914</v>
      </c>
      <c r="F87" s="2">
        <v>4</v>
      </c>
      <c r="G87" s="2">
        <v>127.1</v>
      </c>
      <c r="H87" s="2">
        <v>0.24</v>
      </c>
      <c r="I87" s="2" t="s">
        <v>1964</v>
      </c>
      <c r="J87" s="2">
        <v>386.38400000000001</v>
      </c>
    </row>
    <row r="88" spans="1:10" x14ac:dyDescent="0.3">
      <c r="A88" s="2" t="s">
        <v>2049</v>
      </c>
      <c r="B88" s="3">
        <v>45545</v>
      </c>
      <c r="C88" s="2" t="s">
        <v>968</v>
      </c>
      <c r="D88" s="2" t="s">
        <v>1635</v>
      </c>
      <c r="E88" s="2" t="s">
        <v>1901</v>
      </c>
      <c r="F88" s="2">
        <v>3</v>
      </c>
      <c r="G88" s="2">
        <v>899.58</v>
      </c>
      <c r="H88" s="2">
        <v>0.28000000000000003</v>
      </c>
      <c r="I88" s="2" t="s">
        <v>1961</v>
      </c>
      <c r="J88" s="2">
        <v>1943.0927999999999</v>
      </c>
    </row>
    <row r="89" spans="1:10" x14ac:dyDescent="0.3">
      <c r="A89" s="2" t="s">
        <v>2050</v>
      </c>
      <c r="B89" s="3">
        <v>45755</v>
      </c>
      <c r="C89" s="2" t="s">
        <v>1040</v>
      </c>
      <c r="D89" s="2" t="s">
        <v>1560</v>
      </c>
      <c r="E89" s="2" t="s">
        <v>1924</v>
      </c>
      <c r="F89" s="2">
        <v>3</v>
      </c>
      <c r="G89" s="2">
        <v>964.39</v>
      </c>
      <c r="H89" s="2">
        <v>0.04</v>
      </c>
      <c r="I89" s="2" t="s">
        <v>1959</v>
      </c>
      <c r="J89" s="2">
        <v>2777.4432000000002</v>
      </c>
    </row>
    <row r="90" spans="1:10" x14ac:dyDescent="0.3">
      <c r="A90" s="2" t="s">
        <v>2051</v>
      </c>
      <c r="B90" s="3">
        <v>45588</v>
      </c>
      <c r="C90" s="2" t="s">
        <v>612</v>
      </c>
      <c r="D90" s="2" t="s">
        <v>1693</v>
      </c>
      <c r="E90" s="2" t="s">
        <v>1887</v>
      </c>
      <c r="F90" s="2">
        <v>2</v>
      </c>
      <c r="G90" s="2">
        <v>217.83</v>
      </c>
      <c r="H90" s="2">
        <v>0.14000000000000001</v>
      </c>
      <c r="I90" s="2" t="s">
        <v>1961</v>
      </c>
      <c r="J90" s="2">
        <v>374.66759999999999</v>
      </c>
    </row>
    <row r="91" spans="1:10" x14ac:dyDescent="0.3">
      <c r="A91" s="2" t="s">
        <v>2052</v>
      </c>
      <c r="B91" s="3">
        <v>45848</v>
      </c>
      <c r="C91" s="2" t="s">
        <v>491</v>
      </c>
      <c r="D91" s="2" t="s">
        <v>1625</v>
      </c>
      <c r="E91" s="2" t="s">
        <v>1892</v>
      </c>
      <c r="F91" s="2">
        <v>4</v>
      </c>
      <c r="G91" s="2">
        <v>187.71</v>
      </c>
      <c r="H91" s="2">
        <v>0.06</v>
      </c>
      <c r="I91" s="2" t="s">
        <v>1964</v>
      </c>
      <c r="J91" s="2">
        <v>705.78959999999995</v>
      </c>
    </row>
    <row r="92" spans="1:10" x14ac:dyDescent="0.3">
      <c r="A92" s="2" t="s">
        <v>2053</v>
      </c>
      <c r="B92" s="3">
        <v>45577</v>
      </c>
      <c r="C92" s="2" t="s">
        <v>55</v>
      </c>
      <c r="D92" s="2" t="s">
        <v>1677</v>
      </c>
      <c r="E92" s="2" t="s">
        <v>1945</v>
      </c>
      <c r="F92" s="2">
        <v>2</v>
      </c>
      <c r="G92" s="2">
        <v>350.12</v>
      </c>
      <c r="H92" s="2">
        <v>0.12</v>
      </c>
      <c r="I92" s="2" t="s">
        <v>1964</v>
      </c>
      <c r="J92" s="2">
        <v>616.21119999999996</v>
      </c>
    </row>
    <row r="93" spans="1:10" x14ac:dyDescent="0.3">
      <c r="A93" s="2" t="s">
        <v>2054</v>
      </c>
      <c r="B93" s="3">
        <v>45312</v>
      </c>
      <c r="C93" s="2" t="s">
        <v>1275</v>
      </c>
      <c r="D93" s="2" t="s">
        <v>1998</v>
      </c>
      <c r="E93" s="2" t="s">
        <v>1892</v>
      </c>
      <c r="F93" s="2">
        <v>4</v>
      </c>
      <c r="G93" s="2">
        <v>102.19</v>
      </c>
      <c r="H93" s="2">
        <v>0.17</v>
      </c>
      <c r="I93" s="2" t="s">
        <v>1961</v>
      </c>
      <c r="J93" s="2">
        <v>339.27080000000001</v>
      </c>
    </row>
    <row r="94" spans="1:10" x14ac:dyDescent="0.3">
      <c r="A94" s="2" t="s">
        <v>2055</v>
      </c>
      <c r="B94" s="3">
        <v>45350</v>
      </c>
      <c r="C94" s="2" t="s">
        <v>42</v>
      </c>
      <c r="D94" s="2" t="s">
        <v>1841</v>
      </c>
      <c r="E94" s="2" t="s">
        <v>1904</v>
      </c>
      <c r="F94" s="2">
        <v>1</v>
      </c>
      <c r="G94" s="2">
        <v>696.53</v>
      </c>
      <c r="H94" s="2">
        <v>0.17</v>
      </c>
      <c r="I94" s="2" t="s">
        <v>1959</v>
      </c>
      <c r="J94" s="2">
        <v>578.11990000000003</v>
      </c>
    </row>
    <row r="95" spans="1:10" x14ac:dyDescent="0.3">
      <c r="A95" s="2" t="s">
        <v>2056</v>
      </c>
      <c r="B95" s="3">
        <v>45657</v>
      </c>
      <c r="C95" s="2" t="s">
        <v>245</v>
      </c>
      <c r="D95" s="2" t="s">
        <v>1631</v>
      </c>
      <c r="E95" s="2" t="s">
        <v>1904</v>
      </c>
      <c r="F95" s="2">
        <v>2</v>
      </c>
      <c r="G95" s="2">
        <v>327.52</v>
      </c>
      <c r="H95" s="2">
        <v>0.15</v>
      </c>
      <c r="I95" s="2" t="s">
        <v>1961</v>
      </c>
      <c r="J95" s="2">
        <v>556.78399999999999</v>
      </c>
    </row>
    <row r="96" spans="1:10" x14ac:dyDescent="0.3">
      <c r="A96" s="2" t="s">
        <v>2057</v>
      </c>
      <c r="B96" s="3">
        <v>45530</v>
      </c>
      <c r="C96" s="2" t="s">
        <v>953</v>
      </c>
      <c r="D96" s="2" t="s">
        <v>1874</v>
      </c>
      <c r="E96" s="2" t="s">
        <v>1948</v>
      </c>
      <c r="F96" s="2">
        <v>2</v>
      </c>
      <c r="G96" s="2">
        <v>569.36</v>
      </c>
      <c r="H96" s="2">
        <v>0.01</v>
      </c>
      <c r="I96" s="2" t="s">
        <v>1961</v>
      </c>
      <c r="J96" s="2"/>
    </row>
    <row r="97" spans="1:10" x14ac:dyDescent="0.3">
      <c r="A97" s="2" t="s">
        <v>2058</v>
      </c>
      <c r="B97" s="3">
        <v>45556</v>
      </c>
      <c r="C97" s="2" t="s">
        <v>1022</v>
      </c>
      <c r="D97" s="2" t="s">
        <v>1880</v>
      </c>
      <c r="E97" s="2" t="s">
        <v>1911</v>
      </c>
      <c r="F97" s="2">
        <v>2</v>
      </c>
      <c r="G97" s="2">
        <v>68.290000000000006</v>
      </c>
      <c r="H97" s="2">
        <v>0.14000000000000001</v>
      </c>
      <c r="I97" s="2" t="s">
        <v>1964</v>
      </c>
      <c r="J97" s="2">
        <v>117.4588</v>
      </c>
    </row>
    <row r="98" spans="1:10" x14ac:dyDescent="0.3">
      <c r="A98" s="2" t="s">
        <v>2059</v>
      </c>
      <c r="B98" s="3">
        <v>45523</v>
      </c>
      <c r="C98" s="2" t="s">
        <v>793</v>
      </c>
      <c r="D98" s="2" t="s">
        <v>1732</v>
      </c>
      <c r="E98" s="2" t="s">
        <v>1924</v>
      </c>
      <c r="F98" s="2">
        <v>1</v>
      </c>
      <c r="G98" s="2">
        <v>842.9</v>
      </c>
      <c r="H98" s="2">
        <v>0.06</v>
      </c>
      <c r="I98" s="2" t="s">
        <v>1964</v>
      </c>
      <c r="J98" s="2">
        <v>792.32600000000002</v>
      </c>
    </row>
    <row r="99" spans="1:10" x14ac:dyDescent="0.3">
      <c r="A99" s="2" t="s">
        <v>2060</v>
      </c>
      <c r="B99" s="3">
        <v>45587</v>
      </c>
      <c r="C99" s="2" t="s">
        <v>922</v>
      </c>
      <c r="D99" s="2" t="s">
        <v>2061</v>
      </c>
      <c r="E99" s="2" t="s">
        <v>1901</v>
      </c>
      <c r="F99" s="2">
        <v>3</v>
      </c>
      <c r="G99" s="2">
        <v>751.94</v>
      </c>
      <c r="H99" s="2">
        <v>0.26</v>
      </c>
      <c r="I99" s="2" t="s">
        <v>1961</v>
      </c>
      <c r="J99" s="2">
        <v>1669.3068000000001</v>
      </c>
    </row>
    <row r="100" spans="1:10" x14ac:dyDescent="0.3">
      <c r="A100" s="2" t="s">
        <v>2062</v>
      </c>
      <c r="B100" s="3">
        <v>45580</v>
      </c>
      <c r="C100" s="2" t="s">
        <v>456</v>
      </c>
      <c r="D100" s="2" t="s">
        <v>1750</v>
      </c>
      <c r="E100" s="2" t="s">
        <v>1914</v>
      </c>
      <c r="F100" s="2">
        <v>4</v>
      </c>
      <c r="G100" s="2">
        <v>476.28</v>
      </c>
      <c r="H100" s="2">
        <v>0.17</v>
      </c>
      <c r="I100" s="2" t="s">
        <v>1959</v>
      </c>
      <c r="J100" s="2">
        <v>1581.2496000000001</v>
      </c>
    </row>
    <row r="101" spans="1:10" x14ac:dyDescent="0.3">
      <c r="A101" s="2" t="s">
        <v>2063</v>
      </c>
      <c r="B101" s="3">
        <v>45479</v>
      </c>
      <c r="C101" s="2" t="s">
        <v>1034</v>
      </c>
      <c r="D101" s="2" t="s">
        <v>1744</v>
      </c>
      <c r="E101" s="2" t="s">
        <v>1901</v>
      </c>
      <c r="F101" s="2">
        <v>3</v>
      </c>
      <c r="G101" s="2">
        <v>541.99</v>
      </c>
      <c r="H101" s="2">
        <v>0.24</v>
      </c>
      <c r="I101" s="2" t="s">
        <v>1964</v>
      </c>
      <c r="J101" s="2">
        <v>1235.7372</v>
      </c>
    </row>
    <row r="102" spans="1:10" x14ac:dyDescent="0.3">
      <c r="A102" s="2" t="s">
        <v>2064</v>
      </c>
      <c r="B102" s="3">
        <v>45677</v>
      </c>
      <c r="C102" s="2" t="s">
        <v>1166</v>
      </c>
      <c r="D102" s="2" t="s">
        <v>1677</v>
      </c>
      <c r="E102" s="2" t="s">
        <v>1908</v>
      </c>
      <c r="F102" s="2">
        <v>2</v>
      </c>
      <c r="G102" s="2">
        <v>401.5</v>
      </c>
      <c r="H102" s="2">
        <v>0.18</v>
      </c>
      <c r="I102" s="2" t="s">
        <v>1959</v>
      </c>
      <c r="J102" s="2">
        <v>658.46</v>
      </c>
    </row>
    <row r="103" spans="1:10" x14ac:dyDescent="0.3">
      <c r="A103" s="2" t="s">
        <v>2065</v>
      </c>
      <c r="B103" s="3">
        <v>45453</v>
      </c>
      <c r="C103" s="2" t="s">
        <v>308</v>
      </c>
      <c r="D103" s="2" t="s">
        <v>1652</v>
      </c>
      <c r="E103" s="2" t="s">
        <v>1932</v>
      </c>
      <c r="F103" s="2">
        <v>3</v>
      </c>
      <c r="G103" s="2">
        <v>359.56</v>
      </c>
      <c r="H103" s="2">
        <v>0.17</v>
      </c>
      <c r="I103" s="2" t="s">
        <v>1961</v>
      </c>
      <c r="J103" s="2">
        <v>895.30439999999999</v>
      </c>
    </row>
    <row r="104" spans="1:10" x14ac:dyDescent="0.3">
      <c r="A104" s="2" t="s">
        <v>2066</v>
      </c>
      <c r="B104" s="3">
        <v>45552</v>
      </c>
      <c r="C104" s="2" t="s">
        <v>351</v>
      </c>
      <c r="D104" s="2" t="s">
        <v>1823</v>
      </c>
      <c r="E104" s="2" t="s">
        <v>1929</v>
      </c>
      <c r="F104" s="2">
        <v>2</v>
      </c>
      <c r="G104" s="2">
        <v>471.88</v>
      </c>
      <c r="H104" s="2">
        <v>0.24</v>
      </c>
      <c r="I104" s="2" t="s">
        <v>1961</v>
      </c>
      <c r="J104" s="2">
        <v>717.25760000000002</v>
      </c>
    </row>
    <row r="105" spans="1:10" x14ac:dyDescent="0.3">
      <c r="A105" s="2" t="s">
        <v>2067</v>
      </c>
      <c r="B105" s="3">
        <v>45907</v>
      </c>
      <c r="C105" s="2" t="s">
        <v>609</v>
      </c>
      <c r="D105" s="2" t="s">
        <v>1680</v>
      </c>
      <c r="E105" s="2" t="s">
        <v>1904</v>
      </c>
      <c r="F105" s="2">
        <v>4</v>
      </c>
      <c r="G105" s="2">
        <v>925.19</v>
      </c>
      <c r="H105" s="2">
        <v>0.19</v>
      </c>
      <c r="I105" s="2" t="s">
        <v>1961</v>
      </c>
      <c r="J105" s="2">
        <v>2997.6156000000001</v>
      </c>
    </row>
    <row r="106" spans="1:10" x14ac:dyDescent="0.3">
      <c r="A106" s="2" t="s">
        <v>2068</v>
      </c>
      <c r="B106" s="3">
        <v>45330</v>
      </c>
      <c r="C106" s="2" t="s">
        <v>125</v>
      </c>
      <c r="D106" s="2" t="s">
        <v>1841</v>
      </c>
      <c r="E106" s="2" t="s">
        <v>1927</v>
      </c>
      <c r="F106" s="2">
        <v>2</v>
      </c>
      <c r="G106" s="2">
        <v>879.63</v>
      </c>
      <c r="H106" s="2">
        <v>7.0000000000000007E-2</v>
      </c>
      <c r="I106" s="2" t="s">
        <v>1964</v>
      </c>
      <c r="J106" s="2">
        <v>1636.1117999999999</v>
      </c>
    </row>
    <row r="107" spans="1:10" x14ac:dyDescent="0.3">
      <c r="A107" s="2" t="s">
        <v>2069</v>
      </c>
      <c r="B107" s="3">
        <v>45214</v>
      </c>
      <c r="C107" s="2" t="s">
        <v>20</v>
      </c>
      <c r="D107" s="2" t="s">
        <v>1820</v>
      </c>
      <c r="E107" s="2" t="s">
        <v>1942</v>
      </c>
      <c r="F107" s="2">
        <v>2</v>
      </c>
      <c r="G107" s="2">
        <v>418.23</v>
      </c>
      <c r="H107" s="2">
        <v>0.28000000000000003</v>
      </c>
      <c r="I107" s="2" t="s">
        <v>1959</v>
      </c>
      <c r="J107" s="2">
        <v>602.25120000000004</v>
      </c>
    </row>
    <row r="108" spans="1:10" x14ac:dyDescent="0.3">
      <c r="A108" s="2" t="s">
        <v>2070</v>
      </c>
      <c r="B108" s="3">
        <v>45891</v>
      </c>
      <c r="C108" s="2" t="s">
        <v>868</v>
      </c>
      <c r="D108" s="2" t="s">
        <v>1631</v>
      </c>
      <c r="E108" s="2" t="s">
        <v>1945</v>
      </c>
      <c r="F108" s="2">
        <v>3</v>
      </c>
      <c r="G108" s="2">
        <v>551.72</v>
      </c>
      <c r="H108" s="2">
        <v>0.03</v>
      </c>
      <c r="I108" s="2" t="s">
        <v>1964</v>
      </c>
      <c r="J108" s="2">
        <v>1605.5052000000001</v>
      </c>
    </row>
    <row r="109" spans="1:10" x14ac:dyDescent="0.3">
      <c r="A109" s="2" t="s">
        <v>2071</v>
      </c>
      <c r="B109" s="3">
        <v>45323</v>
      </c>
      <c r="C109" s="2" t="s">
        <v>1073</v>
      </c>
      <c r="D109" s="2" t="s">
        <v>1841</v>
      </c>
      <c r="E109" s="2" t="s">
        <v>1914</v>
      </c>
      <c r="F109" s="2">
        <v>4</v>
      </c>
      <c r="G109" s="2">
        <v>525.61</v>
      </c>
      <c r="H109" s="2">
        <v>0.02</v>
      </c>
      <c r="I109" s="2" t="s">
        <v>1961</v>
      </c>
      <c r="J109" s="2">
        <v>2060.3912</v>
      </c>
    </row>
    <row r="110" spans="1:10" x14ac:dyDescent="0.3">
      <c r="A110" s="2" t="s">
        <v>2072</v>
      </c>
      <c r="B110" s="3">
        <v>45785</v>
      </c>
      <c r="C110" s="2" t="s">
        <v>164</v>
      </c>
      <c r="D110" s="2" t="s">
        <v>1642</v>
      </c>
      <c r="E110" s="2" t="s">
        <v>1932</v>
      </c>
      <c r="F110" s="2">
        <v>3</v>
      </c>
      <c r="G110" s="2">
        <v>815.3</v>
      </c>
      <c r="H110" s="2">
        <v>0.03</v>
      </c>
      <c r="I110" s="2" t="s">
        <v>1959</v>
      </c>
      <c r="J110" s="2">
        <v>2372.5230000000001</v>
      </c>
    </row>
    <row r="111" spans="1:10" x14ac:dyDescent="0.3">
      <c r="A111" s="2" t="s">
        <v>2073</v>
      </c>
      <c r="B111" s="3">
        <v>45738</v>
      </c>
      <c r="C111" s="2" t="s">
        <v>704</v>
      </c>
      <c r="D111" s="2" t="s">
        <v>1856</v>
      </c>
      <c r="E111" s="2" t="s">
        <v>1887</v>
      </c>
      <c r="F111" s="2">
        <v>3</v>
      </c>
      <c r="G111" s="2">
        <v>376.46</v>
      </c>
      <c r="H111" s="2">
        <v>0.09</v>
      </c>
      <c r="I111" s="2" t="s">
        <v>1964</v>
      </c>
      <c r="J111" s="2">
        <v>1027.7357999999999</v>
      </c>
    </row>
    <row r="112" spans="1:10" x14ac:dyDescent="0.3">
      <c r="A112" s="2" t="s">
        <v>2074</v>
      </c>
      <c r="B112" s="3">
        <v>45851</v>
      </c>
      <c r="C112" s="2" t="s">
        <v>42</v>
      </c>
      <c r="D112" s="2" t="s">
        <v>1706</v>
      </c>
      <c r="E112" s="2" t="s">
        <v>1917</v>
      </c>
      <c r="F112" s="2">
        <v>4</v>
      </c>
      <c r="G112" s="2">
        <v>239.83</v>
      </c>
      <c r="H112" s="2">
        <v>0.08</v>
      </c>
      <c r="I112" s="2" t="s">
        <v>1959</v>
      </c>
      <c r="J112" s="2">
        <v>882.57439999999997</v>
      </c>
    </row>
    <row r="113" spans="1:10" x14ac:dyDescent="0.3">
      <c r="A113" s="2" t="s">
        <v>2075</v>
      </c>
      <c r="B113" s="3">
        <v>45798</v>
      </c>
      <c r="C113" s="2" t="s">
        <v>418</v>
      </c>
      <c r="D113" s="2" t="s">
        <v>1853</v>
      </c>
      <c r="E113" s="2" t="s">
        <v>1901</v>
      </c>
      <c r="F113" s="2">
        <v>2</v>
      </c>
      <c r="G113" s="2">
        <v>845.71</v>
      </c>
      <c r="H113" s="2">
        <v>0.01</v>
      </c>
      <c r="I113" s="2" t="s">
        <v>1961</v>
      </c>
      <c r="J113" s="2">
        <v>1674.5057999999999</v>
      </c>
    </row>
    <row r="114" spans="1:10" x14ac:dyDescent="0.3">
      <c r="A114" s="2" t="s">
        <v>2076</v>
      </c>
      <c r="B114" s="3">
        <v>45705</v>
      </c>
      <c r="C114" s="2" t="s">
        <v>318</v>
      </c>
      <c r="D114" s="2" t="s">
        <v>1811</v>
      </c>
      <c r="E114" s="2" t="s">
        <v>1932</v>
      </c>
      <c r="F114" s="2">
        <v>3</v>
      </c>
      <c r="G114" s="2">
        <v>948.69</v>
      </c>
      <c r="H114" s="2">
        <v>0.28999999999999998</v>
      </c>
      <c r="I114" s="2" t="s">
        <v>1959</v>
      </c>
      <c r="J114" s="2">
        <v>2020.7097000000001</v>
      </c>
    </row>
    <row r="115" spans="1:10" x14ac:dyDescent="0.3">
      <c r="A115" s="2" t="s">
        <v>2077</v>
      </c>
      <c r="B115" s="3">
        <v>45413</v>
      </c>
      <c r="C115" s="2" t="s">
        <v>1452</v>
      </c>
      <c r="D115" s="2" t="s">
        <v>1658</v>
      </c>
      <c r="E115" s="2" t="s">
        <v>1924</v>
      </c>
      <c r="F115" s="2">
        <v>1</v>
      </c>
      <c r="G115" s="2">
        <v>281.97000000000003</v>
      </c>
      <c r="H115" s="2">
        <v>0.2</v>
      </c>
      <c r="I115" s="2" t="s">
        <v>1961</v>
      </c>
      <c r="J115" s="2">
        <v>225.57599999999999</v>
      </c>
    </row>
    <row r="116" spans="1:10" x14ac:dyDescent="0.3">
      <c r="A116" s="2" t="s">
        <v>2078</v>
      </c>
      <c r="B116" s="3">
        <v>45482</v>
      </c>
      <c r="C116" s="2" t="s">
        <v>518</v>
      </c>
      <c r="D116" s="2" t="s">
        <v>1856</v>
      </c>
      <c r="E116" s="2" t="s">
        <v>1904</v>
      </c>
      <c r="F116" s="2">
        <v>2</v>
      </c>
      <c r="G116" s="2">
        <v>731.01</v>
      </c>
      <c r="H116" s="2">
        <v>0.05</v>
      </c>
      <c r="I116" s="2" t="s">
        <v>1961</v>
      </c>
      <c r="J116" s="2">
        <v>1388.9190000000001</v>
      </c>
    </row>
    <row r="117" spans="1:10" x14ac:dyDescent="0.3">
      <c r="A117" s="2" t="s">
        <v>2079</v>
      </c>
      <c r="B117" s="3">
        <v>45925</v>
      </c>
      <c r="C117" s="2" t="s">
        <v>832</v>
      </c>
      <c r="D117" s="2" t="s">
        <v>1838</v>
      </c>
      <c r="E117" s="2" t="s">
        <v>1914</v>
      </c>
      <c r="F117" s="2">
        <v>4</v>
      </c>
      <c r="G117" s="2">
        <v>930.85</v>
      </c>
      <c r="H117" s="2">
        <v>0.13</v>
      </c>
      <c r="I117" s="2" t="s">
        <v>1961</v>
      </c>
      <c r="J117" s="2">
        <v>3239.3580000000002</v>
      </c>
    </row>
    <row r="118" spans="1:10" x14ac:dyDescent="0.3">
      <c r="A118" s="2" t="s">
        <v>2080</v>
      </c>
      <c r="B118" s="3">
        <v>45420</v>
      </c>
      <c r="C118" s="2" t="s">
        <v>1313</v>
      </c>
      <c r="D118" s="2" t="s">
        <v>2061</v>
      </c>
      <c r="E118" s="2" t="s">
        <v>1917</v>
      </c>
      <c r="F118" s="2">
        <v>4</v>
      </c>
      <c r="G118" s="2">
        <v>770.77</v>
      </c>
      <c r="H118" s="2">
        <v>0.22</v>
      </c>
      <c r="I118" s="2" t="s">
        <v>1959</v>
      </c>
      <c r="J118" s="2">
        <v>2404.8024</v>
      </c>
    </row>
    <row r="119" spans="1:10" x14ac:dyDescent="0.3">
      <c r="A119" s="2" t="s">
        <v>2081</v>
      </c>
      <c r="B119" s="3">
        <v>45554</v>
      </c>
      <c r="C119" s="2" t="s">
        <v>251</v>
      </c>
      <c r="D119" s="2" t="s">
        <v>1718</v>
      </c>
      <c r="E119" s="2" t="s">
        <v>1904</v>
      </c>
      <c r="F119" s="2">
        <v>3</v>
      </c>
      <c r="G119" s="2">
        <v>479.63</v>
      </c>
      <c r="H119" s="2">
        <v>0.3</v>
      </c>
      <c r="I119" s="2" t="s">
        <v>1961</v>
      </c>
      <c r="J119" s="2">
        <v>1007.223</v>
      </c>
    </row>
    <row r="120" spans="1:10" x14ac:dyDescent="0.3">
      <c r="A120" s="2" t="s">
        <v>2082</v>
      </c>
      <c r="B120" s="3">
        <v>45405</v>
      </c>
      <c r="C120" s="2" t="s">
        <v>376</v>
      </c>
      <c r="D120" s="2" t="s">
        <v>1696</v>
      </c>
      <c r="E120" s="2" t="s">
        <v>1927</v>
      </c>
      <c r="F120" s="2">
        <v>1</v>
      </c>
      <c r="G120" s="2">
        <v>165</v>
      </c>
      <c r="H120" s="2">
        <v>0.3</v>
      </c>
      <c r="I120" s="2" t="s">
        <v>1964</v>
      </c>
      <c r="J120" s="2">
        <v>115.5</v>
      </c>
    </row>
    <row r="121" spans="1:10" x14ac:dyDescent="0.3">
      <c r="A121" s="2" t="s">
        <v>2083</v>
      </c>
      <c r="B121" s="3">
        <v>45503</v>
      </c>
      <c r="C121" s="2" t="s">
        <v>536</v>
      </c>
      <c r="D121" s="2" t="s">
        <v>1631</v>
      </c>
      <c r="E121" s="2" t="s">
        <v>1917</v>
      </c>
      <c r="F121" s="2">
        <v>2</v>
      </c>
      <c r="G121" s="2">
        <v>151.51</v>
      </c>
      <c r="H121" s="2">
        <v>0.28999999999999998</v>
      </c>
      <c r="I121" s="2" t="s">
        <v>1964</v>
      </c>
      <c r="J121" s="2">
        <v>215.14420000000001</v>
      </c>
    </row>
    <row r="122" spans="1:10" x14ac:dyDescent="0.3">
      <c r="A122" s="2" t="s">
        <v>2084</v>
      </c>
      <c r="B122" s="3">
        <v>45274</v>
      </c>
      <c r="C122" s="2" t="s">
        <v>754</v>
      </c>
      <c r="D122" s="2" t="s">
        <v>1670</v>
      </c>
      <c r="E122" s="2" t="s">
        <v>1942</v>
      </c>
      <c r="F122" s="2">
        <v>2</v>
      </c>
      <c r="G122" s="2">
        <v>872.93</v>
      </c>
      <c r="H122" s="2">
        <v>0.28999999999999998</v>
      </c>
      <c r="I122" s="2" t="s">
        <v>1964</v>
      </c>
      <c r="J122" s="2">
        <v>1239.5606</v>
      </c>
    </row>
    <row r="123" spans="1:10" x14ac:dyDescent="0.3">
      <c r="A123" s="2" t="s">
        <v>2085</v>
      </c>
      <c r="B123" s="3">
        <v>45558</v>
      </c>
      <c r="C123" s="2" t="s">
        <v>853</v>
      </c>
      <c r="D123" s="2" t="s">
        <v>1642</v>
      </c>
      <c r="E123" s="2" t="s">
        <v>1924</v>
      </c>
      <c r="F123" s="2">
        <v>3</v>
      </c>
      <c r="G123" s="2">
        <v>432.4</v>
      </c>
      <c r="H123" s="2">
        <v>0.04</v>
      </c>
      <c r="I123" s="2" t="s">
        <v>1959</v>
      </c>
      <c r="J123" s="2">
        <v>1245.3119999999999</v>
      </c>
    </row>
    <row r="124" spans="1:10" x14ac:dyDescent="0.3">
      <c r="A124" s="2" t="s">
        <v>2086</v>
      </c>
      <c r="B124" s="3">
        <v>45886</v>
      </c>
      <c r="C124" s="2" t="s">
        <v>1073</v>
      </c>
      <c r="D124" s="2" t="s">
        <v>1732</v>
      </c>
      <c r="E124" s="2" t="s">
        <v>1914</v>
      </c>
      <c r="F124" s="2">
        <v>2</v>
      </c>
      <c r="G124" s="2">
        <v>197.76</v>
      </c>
      <c r="H124" s="2">
        <v>0.04</v>
      </c>
      <c r="I124" s="2" t="s">
        <v>1959</v>
      </c>
      <c r="J124" s="2">
        <v>379.69920000000002</v>
      </c>
    </row>
    <row r="125" spans="1:10" x14ac:dyDescent="0.3">
      <c r="A125" s="2" t="s">
        <v>2087</v>
      </c>
      <c r="B125" s="3">
        <v>45674</v>
      </c>
      <c r="C125" s="2" t="s">
        <v>1478</v>
      </c>
      <c r="D125" s="2" t="s">
        <v>1700</v>
      </c>
      <c r="E125" s="2" t="s">
        <v>1896</v>
      </c>
      <c r="F125" s="2">
        <v>3</v>
      </c>
      <c r="G125" s="2">
        <v>334.6</v>
      </c>
      <c r="H125" s="2">
        <v>0.11</v>
      </c>
      <c r="I125" s="2" t="s">
        <v>1961</v>
      </c>
      <c r="J125" s="2">
        <v>893.38199999999995</v>
      </c>
    </row>
    <row r="126" spans="1:10" x14ac:dyDescent="0.3">
      <c r="A126" s="2" t="s">
        <v>2088</v>
      </c>
      <c r="B126" s="3">
        <v>45777</v>
      </c>
      <c r="C126" s="2" t="s">
        <v>318</v>
      </c>
      <c r="D126" s="2" t="s">
        <v>1613</v>
      </c>
      <c r="E126" s="2" t="s">
        <v>1901</v>
      </c>
      <c r="F126" s="2">
        <v>2</v>
      </c>
      <c r="G126" s="2">
        <v>44.35</v>
      </c>
      <c r="H126" s="2">
        <v>0.2</v>
      </c>
      <c r="I126" s="2" t="s">
        <v>1964</v>
      </c>
      <c r="J126" s="2">
        <v>70.959999999999994</v>
      </c>
    </row>
    <row r="127" spans="1:10" x14ac:dyDescent="0.3">
      <c r="A127" s="2" t="s">
        <v>2089</v>
      </c>
      <c r="B127" s="3">
        <v>45598</v>
      </c>
      <c r="C127" s="2" t="s">
        <v>1542</v>
      </c>
      <c r="D127" s="2" t="s">
        <v>1590</v>
      </c>
      <c r="E127" s="2" t="s">
        <v>1911</v>
      </c>
      <c r="F127" s="2">
        <v>1</v>
      </c>
      <c r="G127" s="2">
        <v>846.31</v>
      </c>
      <c r="H127" s="2">
        <v>0.05</v>
      </c>
      <c r="I127" s="2" t="s">
        <v>1961</v>
      </c>
      <c r="J127" s="2">
        <v>803.99450000000002</v>
      </c>
    </row>
    <row r="128" spans="1:10" x14ac:dyDescent="0.3">
      <c r="A128" s="2" t="s">
        <v>2090</v>
      </c>
      <c r="B128" s="3">
        <v>45884</v>
      </c>
      <c r="C128" s="2" t="s">
        <v>456</v>
      </c>
      <c r="D128" s="2" t="s">
        <v>1683</v>
      </c>
      <c r="E128" s="2" t="s">
        <v>1929</v>
      </c>
      <c r="F128" s="2">
        <v>1</v>
      </c>
      <c r="G128" s="2">
        <v>996.48</v>
      </c>
      <c r="H128" s="2">
        <v>7.0000000000000007E-2</v>
      </c>
      <c r="I128" s="2" t="s">
        <v>1964</v>
      </c>
      <c r="J128" s="2">
        <v>926.72640000000001</v>
      </c>
    </row>
    <row r="129" spans="1:10" x14ac:dyDescent="0.3">
      <c r="A129" s="2" t="s">
        <v>2091</v>
      </c>
      <c r="B129" s="3">
        <v>45916</v>
      </c>
      <c r="C129" s="2" t="s">
        <v>892</v>
      </c>
      <c r="D129" s="2" t="s">
        <v>1862</v>
      </c>
      <c r="E129" s="2" t="s">
        <v>1911</v>
      </c>
      <c r="F129" s="2">
        <v>3</v>
      </c>
      <c r="G129" s="2">
        <v>949.19</v>
      </c>
      <c r="H129" s="2">
        <v>0.03</v>
      </c>
      <c r="I129" s="2" t="s">
        <v>1964</v>
      </c>
      <c r="J129" s="2">
        <v>2762.1428999999998</v>
      </c>
    </row>
    <row r="130" spans="1:10" x14ac:dyDescent="0.3">
      <c r="A130" s="2" t="s">
        <v>2092</v>
      </c>
      <c r="B130" s="3">
        <v>45347</v>
      </c>
      <c r="C130" s="2" t="s">
        <v>1250</v>
      </c>
      <c r="D130" s="2" t="s">
        <v>1865</v>
      </c>
      <c r="E130" s="2" t="s">
        <v>1921</v>
      </c>
      <c r="F130" s="2">
        <v>2</v>
      </c>
      <c r="G130" s="2">
        <v>724.97</v>
      </c>
      <c r="H130" s="2">
        <v>0.1</v>
      </c>
      <c r="I130" s="2" t="s">
        <v>1959</v>
      </c>
      <c r="J130" s="2">
        <v>1304.9459999999999</v>
      </c>
    </row>
    <row r="131" spans="1:10" x14ac:dyDescent="0.3">
      <c r="A131" s="2" t="s">
        <v>2093</v>
      </c>
      <c r="B131" s="3">
        <v>45723</v>
      </c>
      <c r="C131" s="2" t="s">
        <v>1004</v>
      </c>
      <c r="D131" s="2" t="s">
        <v>1560</v>
      </c>
      <c r="E131" s="2" t="s">
        <v>1939</v>
      </c>
      <c r="F131" s="2">
        <v>1</v>
      </c>
      <c r="G131" s="2">
        <v>783.25</v>
      </c>
      <c r="H131" s="2">
        <v>0.3</v>
      </c>
      <c r="I131" s="2" t="s">
        <v>1959</v>
      </c>
      <c r="J131" s="2">
        <v>548.27499999999998</v>
      </c>
    </row>
    <row r="132" spans="1:10" x14ac:dyDescent="0.3">
      <c r="A132" s="2" t="s">
        <v>2094</v>
      </c>
      <c r="B132" s="3">
        <v>45495</v>
      </c>
      <c r="C132" s="2" t="s">
        <v>1088</v>
      </c>
      <c r="D132" s="2" t="s">
        <v>1625</v>
      </c>
      <c r="E132" s="2" t="s">
        <v>1901</v>
      </c>
      <c r="F132" s="2">
        <v>1</v>
      </c>
      <c r="G132" s="2">
        <v>942.38</v>
      </c>
      <c r="H132" s="2">
        <v>0.17</v>
      </c>
      <c r="I132" s="2" t="s">
        <v>1959</v>
      </c>
      <c r="J132" s="2">
        <v>782.17539999999997</v>
      </c>
    </row>
    <row r="133" spans="1:10" x14ac:dyDescent="0.3">
      <c r="A133" s="2" t="s">
        <v>2095</v>
      </c>
      <c r="B133" s="3">
        <v>45444</v>
      </c>
      <c r="C133" s="2" t="s">
        <v>1536</v>
      </c>
      <c r="D133" s="2" t="s">
        <v>1735</v>
      </c>
      <c r="E133" s="2" t="s">
        <v>1927</v>
      </c>
      <c r="F133" s="2">
        <v>3</v>
      </c>
      <c r="G133" s="2">
        <v>298.35000000000002</v>
      </c>
      <c r="H133" s="2">
        <v>0.05</v>
      </c>
      <c r="I133" s="2" t="s">
        <v>1964</v>
      </c>
      <c r="J133" s="2">
        <v>850.29750000000001</v>
      </c>
    </row>
    <row r="134" spans="1:10" x14ac:dyDescent="0.3">
      <c r="A134" s="2" t="s">
        <v>2096</v>
      </c>
      <c r="B134" s="3">
        <v>45662</v>
      </c>
      <c r="C134" s="2" t="s">
        <v>554</v>
      </c>
      <c r="D134" s="2" t="s">
        <v>1725</v>
      </c>
      <c r="E134" s="2" t="s">
        <v>1929</v>
      </c>
      <c r="F134" s="2">
        <v>4</v>
      </c>
      <c r="G134" s="2">
        <v>950.04</v>
      </c>
      <c r="H134" s="2">
        <v>0.13</v>
      </c>
      <c r="I134" s="2" t="s">
        <v>1961</v>
      </c>
      <c r="J134" s="2">
        <v>3306.1392000000001</v>
      </c>
    </row>
    <row r="135" spans="1:10" x14ac:dyDescent="0.3">
      <c r="A135" s="2" t="s">
        <v>2097</v>
      </c>
      <c r="B135" s="3">
        <v>45910</v>
      </c>
      <c r="C135" s="2" t="s">
        <v>1046</v>
      </c>
      <c r="D135" s="2" t="s">
        <v>1753</v>
      </c>
      <c r="E135" s="2" t="s">
        <v>1904</v>
      </c>
      <c r="F135" s="2">
        <v>2</v>
      </c>
      <c r="G135" s="2">
        <v>267.19</v>
      </c>
      <c r="H135" s="2">
        <v>7.0000000000000007E-2</v>
      </c>
      <c r="I135" s="2" t="s">
        <v>1959</v>
      </c>
      <c r="J135" s="2">
        <v>496.97340000000003</v>
      </c>
    </row>
    <row r="136" spans="1:10" x14ac:dyDescent="0.3">
      <c r="A136" s="2" t="s">
        <v>2098</v>
      </c>
      <c r="B136" s="3">
        <v>45827</v>
      </c>
      <c r="C136" s="2" t="s">
        <v>665</v>
      </c>
      <c r="D136" s="2" t="s">
        <v>1844</v>
      </c>
      <c r="E136" s="2" t="s">
        <v>1936</v>
      </c>
      <c r="F136" s="2">
        <v>4</v>
      </c>
      <c r="G136" s="2">
        <v>72.63</v>
      </c>
      <c r="H136" s="2">
        <v>0.06</v>
      </c>
      <c r="I136" s="2" t="s">
        <v>1961</v>
      </c>
      <c r="J136" s="2">
        <v>273.08879999999999</v>
      </c>
    </row>
    <row r="137" spans="1:10" x14ac:dyDescent="0.3">
      <c r="A137" s="2" t="s">
        <v>2099</v>
      </c>
      <c r="B137" s="3">
        <v>45544</v>
      </c>
      <c r="C137" s="2" t="s">
        <v>1337</v>
      </c>
      <c r="D137" s="2" t="s">
        <v>1741</v>
      </c>
      <c r="E137" s="2" t="s">
        <v>1908</v>
      </c>
      <c r="F137" s="2">
        <v>3</v>
      </c>
      <c r="G137" s="2">
        <v>576.52</v>
      </c>
      <c r="H137" s="2">
        <v>0.22</v>
      </c>
      <c r="I137" s="2" t="s">
        <v>1964</v>
      </c>
      <c r="J137" s="2">
        <v>1349.0568000000001</v>
      </c>
    </row>
    <row r="138" spans="1:10" x14ac:dyDescent="0.3">
      <c r="A138" s="2" t="s">
        <v>2100</v>
      </c>
      <c r="B138" s="3">
        <v>45751</v>
      </c>
      <c r="C138" s="2" t="s">
        <v>1106</v>
      </c>
      <c r="D138" s="2" t="s">
        <v>1796</v>
      </c>
      <c r="E138" s="2" t="s">
        <v>1921</v>
      </c>
      <c r="F138" s="2">
        <v>3</v>
      </c>
      <c r="G138" s="2">
        <v>849.36</v>
      </c>
      <c r="H138" s="2">
        <v>0.03</v>
      </c>
      <c r="I138" s="2" t="s">
        <v>1959</v>
      </c>
      <c r="J138" s="2">
        <v>2471.6376</v>
      </c>
    </row>
    <row r="139" spans="1:10" x14ac:dyDescent="0.3">
      <c r="A139" s="2" t="s">
        <v>2101</v>
      </c>
      <c r="B139" s="3">
        <v>45392</v>
      </c>
      <c r="C139" s="2" t="s">
        <v>1470</v>
      </c>
      <c r="D139" s="2" t="s">
        <v>1732</v>
      </c>
      <c r="E139" s="2" t="s">
        <v>1911</v>
      </c>
      <c r="F139" s="2">
        <v>1</v>
      </c>
      <c r="G139" s="2">
        <v>245.85</v>
      </c>
      <c r="H139" s="2">
        <v>0.18</v>
      </c>
      <c r="I139" s="2" t="s">
        <v>1964</v>
      </c>
      <c r="J139" s="2">
        <v>201.59700000000001</v>
      </c>
    </row>
    <row r="140" spans="1:10" x14ac:dyDescent="0.3">
      <c r="A140" s="2" t="s">
        <v>2102</v>
      </c>
      <c r="B140" s="3">
        <v>45589</v>
      </c>
      <c r="C140" s="2" t="s">
        <v>597</v>
      </c>
      <c r="D140" s="2" t="s">
        <v>1874</v>
      </c>
      <c r="E140" s="2" t="s">
        <v>1924</v>
      </c>
      <c r="F140" s="2">
        <v>3</v>
      </c>
      <c r="G140" s="2">
        <v>237.68</v>
      </c>
      <c r="H140" s="2">
        <v>0.1</v>
      </c>
      <c r="I140" s="2" t="s">
        <v>1964</v>
      </c>
      <c r="J140" s="2">
        <v>641.73599999999999</v>
      </c>
    </row>
    <row r="141" spans="1:10" x14ac:dyDescent="0.3">
      <c r="A141" s="2" t="s">
        <v>2103</v>
      </c>
      <c r="B141" s="3">
        <v>45756</v>
      </c>
      <c r="C141" s="2" t="s">
        <v>1070</v>
      </c>
      <c r="D141" s="2" t="s">
        <v>1796</v>
      </c>
      <c r="E141" s="2" t="s">
        <v>1934</v>
      </c>
      <c r="F141" s="2">
        <v>4</v>
      </c>
      <c r="G141" s="2">
        <v>715.85</v>
      </c>
      <c r="H141" s="2">
        <v>0.25</v>
      </c>
      <c r="I141" s="2" t="s">
        <v>1961</v>
      </c>
      <c r="J141" s="2">
        <v>2147.5500000000002</v>
      </c>
    </row>
    <row r="142" spans="1:10" x14ac:dyDescent="0.3">
      <c r="A142" s="2" t="s">
        <v>2104</v>
      </c>
      <c r="B142" s="3">
        <v>45255</v>
      </c>
      <c r="C142" s="2" t="s">
        <v>575</v>
      </c>
      <c r="D142" s="2" t="s">
        <v>1853</v>
      </c>
      <c r="E142" s="2" t="s">
        <v>1908</v>
      </c>
      <c r="F142" s="2">
        <v>2</v>
      </c>
      <c r="G142" s="2">
        <v>478.85</v>
      </c>
      <c r="H142" s="2">
        <v>0.01</v>
      </c>
      <c r="I142" s="2" t="s">
        <v>1964</v>
      </c>
      <c r="J142" s="2">
        <v>948.12300000000005</v>
      </c>
    </row>
    <row r="143" spans="1:10" x14ac:dyDescent="0.3">
      <c r="A143" s="2" t="s">
        <v>2105</v>
      </c>
      <c r="B143" s="3">
        <v>45718</v>
      </c>
      <c r="C143" s="2" t="s">
        <v>400</v>
      </c>
      <c r="D143" s="2" t="s">
        <v>1721</v>
      </c>
      <c r="E143" s="2" t="s">
        <v>1887</v>
      </c>
      <c r="F143" s="2">
        <v>1</v>
      </c>
      <c r="G143" s="2">
        <v>503.95</v>
      </c>
      <c r="H143" s="2">
        <v>0.26</v>
      </c>
      <c r="I143" s="2" t="s">
        <v>1964</v>
      </c>
      <c r="J143" s="2">
        <v>372.923</v>
      </c>
    </row>
    <row r="144" spans="1:10" x14ac:dyDescent="0.3">
      <c r="A144" s="2" t="s">
        <v>2106</v>
      </c>
      <c r="B144" s="3">
        <v>45573</v>
      </c>
      <c r="C144" s="2" t="s">
        <v>1255</v>
      </c>
      <c r="D144" s="2" t="s">
        <v>1780</v>
      </c>
      <c r="E144" s="2" t="s">
        <v>1929</v>
      </c>
      <c r="F144" s="2">
        <v>2</v>
      </c>
      <c r="G144" s="2">
        <v>975.48</v>
      </c>
      <c r="H144" s="2">
        <v>0.26</v>
      </c>
      <c r="I144" s="2" t="s">
        <v>1964</v>
      </c>
      <c r="J144" s="2">
        <v>1443.7103999999999</v>
      </c>
    </row>
    <row r="145" spans="1:10" x14ac:dyDescent="0.3">
      <c r="A145" s="2" t="s">
        <v>2107</v>
      </c>
      <c r="B145" s="3">
        <v>45884</v>
      </c>
      <c r="C145" s="2" t="s">
        <v>1261</v>
      </c>
      <c r="D145" s="2" t="s">
        <v>1680</v>
      </c>
      <c r="E145" s="2" t="s">
        <v>1939</v>
      </c>
      <c r="F145" s="2">
        <v>4</v>
      </c>
      <c r="G145" s="2">
        <v>450.12</v>
      </c>
      <c r="H145" s="2">
        <v>0.28999999999999998</v>
      </c>
      <c r="I145" s="2" t="s">
        <v>1964</v>
      </c>
      <c r="J145" s="2">
        <v>1278.3407999999999</v>
      </c>
    </row>
    <row r="146" spans="1:10" x14ac:dyDescent="0.3">
      <c r="A146" s="2" t="s">
        <v>2108</v>
      </c>
      <c r="B146" s="3">
        <v>45448</v>
      </c>
      <c r="C146" s="2" t="s">
        <v>1361</v>
      </c>
      <c r="D146" s="2" t="s">
        <v>1686</v>
      </c>
      <c r="E146" s="2" t="s">
        <v>1917</v>
      </c>
      <c r="F146" s="2">
        <v>3</v>
      </c>
      <c r="G146" s="2">
        <v>237.24</v>
      </c>
      <c r="H146" s="2">
        <v>0.24</v>
      </c>
      <c r="I146" s="2" t="s">
        <v>1961</v>
      </c>
      <c r="J146" s="2">
        <v>540.90719999999999</v>
      </c>
    </row>
    <row r="147" spans="1:10" x14ac:dyDescent="0.3">
      <c r="A147" s="2" t="s">
        <v>2109</v>
      </c>
      <c r="B147" s="3">
        <v>45522</v>
      </c>
      <c r="C147" s="2" t="s">
        <v>1429</v>
      </c>
      <c r="D147" s="2" t="s">
        <v>1744</v>
      </c>
      <c r="E147" s="2" t="s">
        <v>1936</v>
      </c>
      <c r="F147" s="2">
        <v>2</v>
      </c>
      <c r="G147" s="2">
        <v>536.84</v>
      </c>
      <c r="H147" s="2">
        <v>0.09</v>
      </c>
      <c r="I147" s="2" t="s">
        <v>1964</v>
      </c>
      <c r="J147" s="2">
        <v>977.04880000000003</v>
      </c>
    </row>
    <row r="148" spans="1:10" x14ac:dyDescent="0.3">
      <c r="A148" s="2" t="s">
        <v>2110</v>
      </c>
      <c r="B148" s="3">
        <v>45626</v>
      </c>
      <c r="C148" s="2" t="s">
        <v>1383</v>
      </c>
      <c r="D148" s="2" t="s">
        <v>1686</v>
      </c>
      <c r="E148" s="2" t="s">
        <v>1948</v>
      </c>
      <c r="F148" s="2">
        <v>3</v>
      </c>
      <c r="G148" s="2">
        <v>584.41</v>
      </c>
      <c r="H148" s="2">
        <v>0</v>
      </c>
      <c r="I148" s="2" t="s">
        <v>1964</v>
      </c>
      <c r="J148" s="2">
        <v>1753.23</v>
      </c>
    </row>
    <row r="149" spans="1:10" x14ac:dyDescent="0.3">
      <c r="A149" s="2" t="s">
        <v>2111</v>
      </c>
      <c r="B149" s="3">
        <v>45617</v>
      </c>
      <c r="C149" s="2" t="s">
        <v>943</v>
      </c>
      <c r="D149" s="2" t="s">
        <v>1829</v>
      </c>
      <c r="E149" s="2" t="s">
        <v>1948</v>
      </c>
      <c r="F149" s="2">
        <v>1</v>
      </c>
      <c r="G149" s="2">
        <v>653.87</v>
      </c>
      <c r="H149" s="2">
        <v>0.14000000000000001</v>
      </c>
      <c r="I149" s="2" t="s">
        <v>1961</v>
      </c>
      <c r="J149" s="2">
        <v>562.32820000000004</v>
      </c>
    </row>
    <row r="150" spans="1:10" x14ac:dyDescent="0.3">
      <c r="A150" s="2" t="s">
        <v>2112</v>
      </c>
      <c r="B150" s="3">
        <v>45878</v>
      </c>
      <c r="C150" s="2" t="s">
        <v>1528</v>
      </c>
      <c r="D150" s="2" t="s">
        <v>1844</v>
      </c>
      <c r="E150" s="2" t="s">
        <v>1887</v>
      </c>
      <c r="F150" s="2">
        <v>1</v>
      </c>
      <c r="G150" s="2">
        <v>652.03</v>
      </c>
      <c r="H150" s="2">
        <v>0.27</v>
      </c>
      <c r="I150" s="2" t="s">
        <v>1959</v>
      </c>
      <c r="J150" s="2">
        <v>475.9819</v>
      </c>
    </row>
    <row r="151" spans="1:10" x14ac:dyDescent="0.3">
      <c r="A151" s="2" t="s">
        <v>2113</v>
      </c>
      <c r="B151" s="3">
        <v>45502</v>
      </c>
      <c r="C151" s="2" t="s">
        <v>339</v>
      </c>
      <c r="D151" s="2" t="s">
        <v>1576</v>
      </c>
      <c r="E151" s="2" t="s">
        <v>1929</v>
      </c>
      <c r="F151" s="2">
        <v>3</v>
      </c>
      <c r="G151" s="2">
        <v>513.36</v>
      </c>
      <c r="H151" s="2">
        <v>7.0000000000000007E-2</v>
      </c>
      <c r="I151" s="2" t="s">
        <v>1964</v>
      </c>
      <c r="J151" s="2">
        <v>1432.2744</v>
      </c>
    </row>
    <row r="152" spans="1:10" x14ac:dyDescent="0.3">
      <c r="A152" s="2" t="s">
        <v>2114</v>
      </c>
      <c r="B152" s="3">
        <v>45433</v>
      </c>
      <c r="C152" s="2" t="s">
        <v>255</v>
      </c>
      <c r="D152" s="2" t="s">
        <v>1738</v>
      </c>
      <c r="E152" s="2" t="s">
        <v>1908</v>
      </c>
      <c r="F152" s="2">
        <v>4</v>
      </c>
      <c r="G152" s="2">
        <v>355.64</v>
      </c>
      <c r="H152" s="2">
        <v>0.16</v>
      </c>
      <c r="I152" s="2" t="s">
        <v>1964</v>
      </c>
      <c r="J152" s="2">
        <v>1194.9503999999999</v>
      </c>
    </row>
    <row r="153" spans="1:10" x14ac:dyDescent="0.3">
      <c r="A153" s="2" t="s">
        <v>2115</v>
      </c>
      <c r="B153" s="3">
        <v>45594</v>
      </c>
      <c r="C153" s="2" t="s">
        <v>100</v>
      </c>
      <c r="D153" s="2" t="s">
        <v>1610</v>
      </c>
      <c r="E153" s="2" t="s">
        <v>1917</v>
      </c>
      <c r="F153" s="2">
        <v>4</v>
      </c>
      <c r="G153" s="2">
        <v>535.4</v>
      </c>
      <c r="H153" s="2">
        <v>0.26</v>
      </c>
      <c r="I153" s="2" t="s">
        <v>1961</v>
      </c>
      <c r="J153" s="2">
        <v>1584.7840000000001</v>
      </c>
    </row>
    <row r="154" spans="1:10" x14ac:dyDescent="0.3">
      <c r="A154" s="2" t="s">
        <v>2116</v>
      </c>
      <c r="B154" s="3">
        <v>45798</v>
      </c>
      <c r="C154" s="2" t="s">
        <v>790</v>
      </c>
      <c r="D154" s="2" t="s">
        <v>1790</v>
      </c>
      <c r="E154" s="2" t="s">
        <v>1948</v>
      </c>
      <c r="F154" s="2">
        <v>2</v>
      </c>
      <c r="G154" s="2">
        <v>108.74</v>
      </c>
      <c r="H154" s="2">
        <v>0.11</v>
      </c>
      <c r="I154" s="2" t="s">
        <v>1961</v>
      </c>
      <c r="J154" s="2">
        <v>193.55719999999999</v>
      </c>
    </row>
    <row r="155" spans="1:10" x14ac:dyDescent="0.3">
      <c r="A155" s="2" t="s">
        <v>2117</v>
      </c>
      <c r="B155" s="3">
        <v>45579</v>
      </c>
      <c r="C155" s="2" t="s">
        <v>1001</v>
      </c>
      <c r="D155" s="2" t="s">
        <v>1603</v>
      </c>
      <c r="E155" s="2" t="s">
        <v>1948</v>
      </c>
      <c r="F155" s="2">
        <v>3</v>
      </c>
      <c r="G155" s="2">
        <v>591.98</v>
      </c>
      <c r="H155" s="2">
        <v>0.16</v>
      </c>
      <c r="I155" s="2" t="s">
        <v>1959</v>
      </c>
      <c r="J155" s="2">
        <v>1491.7896000000001</v>
      </c>
    </row>
    <row r="156" spans="1:10" x14ac:dyDescent="0.3">
      <c r="A156" s="2" t="s">
        <v>2118</v>
      </c>
      <c r="B156" s="3">
        <v>45613</v>
      </c>
      <c r="C156" s="2" t="s">
        <v>1272</v>
      </c>
      <c r="D156" s="2" t="s">
        <v>1725</v>
      </c>
      <c r="E156" s="2" t="s">
        <v>1896</v>
      </c>
      <c r="F156" s="2">
        <v>1</v>
      </c>
      <c r="G156" s="2">
        <v>345.06</v>
      </c>
      <c r="H156" s="2">
        <v>0.13</v>
      </c>
      <c r="I156" s="2" t="s">
        <v>1964</v>
      </c>
      <c r="J156" s="2">
        <v>300.2022</v>
      </c>
    </row>
    <row r="157" spans="1:10" x14ac:dyDescent="0.3">
      <c r="A157" s="2" t="s">
        <v>2119</v>
      </c>
      <c r="B157" s="3">
        <v>45745</v>
      </c>
      <c r="C157" s="2" t="s">
        <v>980</v>
      </c>
      <c r="D157" s="2" t="s">
        <v>1862</v>
      </c>
      <c r="E157" s="2" t="s">
        <v>1929</v>
      </c>
      <c r="F157" s="2">
        <v>4</v>
      </c>
      <c r="G157" s="2">
        <v>986.41</v>
      </c>
      <c r="H157" s="2">
        <v>0.22</v>
      </c>
      <c r="I157" s="2" t="s">
        <v>1959</v>
      </c>
      <c r="J157" s="2">
        <v>3077.5992000000001</v>
      </c>
    </row>
    <row r="158" spans="1:10" x14ac:dyDescent="0.3">
      <c r="A158" s="2" t="s">
        <v>2120</v>
      </c>
      <c r="B158" s="3">
        <v>45494</v>
      </c>
      <c r="C158" s="2" t="s">
        <v>1016</v>
      </c>
      <c r="D158" s="2" t="s">
        <v>1728</v>
      </c>
      <c r="E158" s="2" t="s">
        <v>1887</v>
      </c>
      <c r="F158" s="2">
        <v>2</v>
      </c>
      <c r="G158" s="2">
        <v>921.52</v>
      </c>
      <c r="H158" s="2">
        <v>0</v>
      </c>
      <c r="I158" s="2" t="s">
        <v>1961</v>
      </c>
      <c r="J158" s="2">
        <v>1843.04</v>
      </c>
    </row>
    <row r="159" spans="1:10" x14ac:dyDescent="0.3">
      <c r="A159" s="2" t="s">
        <v>2121</v>
      </c>
      <c r="B159" s="3">
        <v>45883</v>
      </c>
      <c r="C159" s="2" t="s">
        <v>351</v>
      </c>
      <c r="D159" s="2" t="s">
        <v>1747</v>
      </c>
      <c r="E159" s="2" t="s">
        <v>1908</v>
      </c>
      <c r="F159" s="2">
        <v>1</v>
      </c>
      <c r="G159" s="2">
        <v>83.1</v>
      </c>
      <c r="H159" s="2">
        <v>0.04</v>
      </c>
      <c r="I159" s="2" t="s">
        <v>1961</v>
      </c>
      <c r="J159" s="2">
        <v>79.775999999999996</v>
      </c>
    </row>
    <row r="160" spans="1:10" x14ac:dyDescent="0.3">
      <c r="A160" s="2" t="s">
        <v>2122</v>
      </c>
      <c r="B160" s="3">
        <v>45601</v>
      </c>
      <c r="C160" s="2" t="s">
        <v>1166</v>
      </c>
      <c r="D160" s="2" t="s">
        <v>1661</v>
      </c>
      <c r="E160" s="2" t="s">
        <v>1927</v>
      </c>
      <c r="F160" s="2">
        <v>2</v>
      </c>
      <c r="G160" s="2">
        <v>60.98</v>
      </c>
      <c r="H160" s="2">
        <v>0.23</v>
      </c>
      <c r="I160" s="2" t="s">
        <v>1961</v>
      </c>
      <c r="J160" s="2">
        <v>93.909199999999998</v>
      </c>
    </row>
    <row r="161" spans="1:10" x14ac:dyDescent="0.3">
      <c r="A161" s="2" t="s">
        <v>2123</v>
      </c>
      <c r="B161" s="3">
        <v>45454</v>
      </c>
      <c r="C161" s="2" t="s">
        <v>1241</v>
      </c>
      <c r="D161" s="2" t="s">
        <v>1850</v>
      </c>
      <c r="E161" s="2" t="s">
        <v>1939</v>
      </c>
      <c r="F161" s="2">
        <v>2</v>
      </c>
      <c r="G161" s="2">
        <v>122.23</v>
      </c>
      <c r="H161" s="2">
        <v>0.21</v>
      </c>
      <c r="I161" s="2" t="s">
        <v>1964</v>
      </c>
      <c r="J161" s="2">
        <v>193.1234</v>
      </c>
    </row>
    <row r="162" spans="1:10" x14ac:dyDescent="0.3">
      <c r="A162" s="2" t="s">
        <v>2124</v>
      </c>
      <c r="B162" s="3">
        <v>45918</v>
      </c>
      <c r="C162" s="2" t="s">
        <v>92</v>
      </c>
      <c r="D162" s="2" t="s">
        <v>1793</v>
      </c>
      <c r="E162" s="2" t="s">
        <v>1945</v>
      </c>
      <c r="F162" s="2">
        <v>2</v>
      </c>
      <c r="G162" s="2">
        <v>623.38</v>
      </c>
      <c r="H162" s="2">
        <v>0.13</v>
      </c>
      <c r="I162" s="2" t="s">
        <v>1959</v>
      </c>
      <c r="J162" s="2">
        <v>1084.6812</v>
      </c>
    </row>
    <row r="163" spans="1:10" x14ac:dyDescent="0.3">
      <c r="A163" s="2" t="s">
        <v>2125</v>
      </c>
      <c r="B163" s="3">
        <v>45729</v>
      </c>
      <c r="C163" s="2" t="s">
        <v>222</v>
      </c>
      <c r="D163" s="2" t="s">
        <v>1793</v>
      </c>
      <c r="E163" s="2" t="s">
        <v>1887</v>
      </c>
      <c r="F163" s="2">
        <v>1</v>
      </c>
      <c r="G163" s="2">
        <v>479.58</v>
      </c>
      <c r="H163" s="2">
        <v>0.05</v>
      </c>
      <c r="I163" s="2" t="s">
        <v>1961</v>
      </c>
      <c r="J163" s="2">
        <v>455.601</v>
      </c>
    </row>
    <row r="164" spans="1:10" x14ac:dyDescent="0.3">
      <c r="A164" s="2" t="s">
        <v>2126</v>
      </c>
      <c r="B164" s="3">
        <v>45276</v>
      </c>
      <c r="C164" s="2" t="s">
        <v>953</v>
      </c>
      <c r="D164" s="2" t="s">
        <v>1802</v>
      </c>
      <c r="E164" s="2" t="s">
        <v>1911</v>
      </c>
      <c r="F164" s="2">
        <v>3</v>
      </c>
      <c r="G164" s="2">
        <v>369.32</v>
      </c>
      <c r="H164" s="2">
        <v>0.14000000000000001</v>
      </c>
      <c r="I164" s="2" t="s">
        <v>1961</v>
      </c>
      <c r="J164" s="2">
        <v>952.84559999999999</v>
      </c>
    </row>
    <row r="165" spans="1:10" x14ac:dyDescent="0.3">
      <c r="A165" s="2" t="s">
        <v>2127</v>
      </c>
      <c r="B165" s="3">
        <v>45851</v>
      </c>
      <c r="C165" s="2" t="s">
        <v>282</v>
      </c>
      <c r="D165" s="2" t="s">
        <v>1674</v>
      </c>
      <c r="E165" s="2" t="s">
        <v>1892</v>
      </c>
      <c r="F165" s="2">
        <v>1</v>
      </c>
      <c r="G165" s="2">
        <v>488.31</v>
      </c>
      <c r="H165" s="2">
        <v>0.03</v>
      </c>
      <c r="I165" s="2" t="s">
        <v>1961</v>
      </c>
      <c r="J165" s="2">
        <v>473.66070000000002</v>
      </c>
    </row>
    <row r="166" spans="1:10" x14ac:dyDescent="0.3">
      <c r="A166" s="2" t="s">
        <v>2128</v>
      </c>
      <c r="B166" s="3">
        <v>45418</v>
      </c>
      <c r="C166" s="2" t="s">
        <v>889</v>
      </c>
      <c r="D166" s="2" t="s">
        <v>1744</v>
      </c>
      <c r="E166" s="2" t="s">
        <v>1929</v>
      </c>
      <c r="F166" s="2">
        <v>4</v>
      </c>
      <c r="G166" s="2">
        <v>164.04</v>
      </c>
      <c r="H166" s="2">
        <v>0.26</v>
      </c>
      <c r="I166" s="2" t="s">
        <v>1959</v>
      </c>
      <c r="J166" s="2">
        <v>485.55840000000001</v>
      </c>
    </row>
    <row r="167" spans="1:10" x14ac:dyDescent="0.3">
      <c r="A167" s="2" t="s">
        <v>2129</v>
      </c>
      <c r="B167" s="3">
        <v>45508</v>
      </c>
      <c r="C167" s="2" t="s">
        <v>272</v>
      </c>
      <c r="D167" s="2" t="s">
        <v>1599</v>
      </c>
      <c r="E167" s="2" t="s">
        <v>1942</v>
      </c>
      <c r="F167" s="2">
        <v>3</v>
      </c>
      <c r="G167" s="2">
        <v>707.95</v>
      </c>
      <c r="H167" s="2">
        <v>0.18</v>
      </c>
      <c r="I167" s="2" t="s">
        <v>1961</v>
      </c>
      <c r="J167" s="2">
        <v>1741.557</v>
      </c>
    </row>
    <row r="168" spans="1:10" x14ac:dyDescent="0.3">
      <c r="A168" s="2" t="s">
        <v>2130</v>
      </c>
      <c r="B168" s="3">
        <v>45269</v>
      </c>
      <c r="C168" s="2" t="s">
        <v>945</v>
      </c>
      <c r="D168" s="2" t="s">
        <v>1790</v>
      </c>
      <c r="E168" s="2" t="s">
        <v>1917</v>
      </c>
      <c r="F168" s="2">
        <v>4</v>
      </c>
      <c r="G168" s="2">
        <v>714.47</v>
      </c>
      <c r="H168" s="2">
        <v>0.18</v>
      </c>
      <c r="I168" s="2" t="s">
        <v>1964</v>
      </c>
      <c r="J168" s="2">
        <v>2343.4616000000001</v>
      </c>
    </row>
    <row r="169" spans="1:10" x14ac:dyDescent="0.3">
      <c r="A169" s="2" t="s">
        <v>2131</v>
      </c>
      <c r="B169" s="3">
        <v>45866</v>
      </c>
      <c r="C169" s="2" t="s">
        <v>1301</v>
      </c>
      <c r="D169" s="2" t="s">
        <v>1820</v>
      </c>
      <c r="E169" s="2" t="s">
        <v>1914</v>
      </c>
      <c r="F169" s="2">
        <v>4</v>
      </c>
      <c r="G169" s="2">
        <v>422.09</v>
      </c>
      <c r="H169" s="2">
        <v>0.04</v>
      </c>
      <c r="I169" s="2" t="s">
        <v>1959</v>
      </c>
      <c r="J169" s="2">
        <v>1620.8255999999999</v>
      </c>
    </row>
    <row r="170" spans="1:10" x14ac:dyDescent="0.3">
      <c r="A170" s="2" t="s">
        <v>2132</v>
      </c>
      <c r="B170" s="3">
        <v>45462</v>
      </c>
      <c r="C170" s="2" t="s">
        <v>385</v>
      </c>
      <c r="D170" s="2" t="s">
        <v>1667</v>
      </c>
      <c r="E170" s="2" t="s">
        <v>1921</v>
      </c>
      <c r="F170" s="2">
        <v>1</v>
      </c>
      <c r="G170" s="2">
        <v>998.19</v>
      </c>
      <c r="H170" s="2">
        <v>0.2</v>
      </c>
      <c r="I170" s="2" t="s">
        <v>1959</v>
      </c>
      <c r="J170" s="2">
        <v>798.55200000000002</v>
      </c>
    </row>
    <row r="171" spans="1:10" x14ac:dyDescent="0.3">
      <c r="A171" s="2" t="s">
        <v>2133</v>
      </c>
      <c r="B171" s="3">
        <v>45313</v>
      </c>
      <c r="C171" s="2" t="s">
        <v>1178</v>
      </c>
      <c r="D171" s="2" t="s">
        <v>1799</v>
      </c>
      <c r="E171" s="2" t="s">
        <v>1914</v>
      </c>
      <c r="F171" s="2">
        <v>2</v>
      </c>
      <c r="G171" s="2">
        <v>343.42</v>
      </c>
      <c r="H171" s="2">
        <v>0.12</v>
      </c>
      <c r="I171" s="2" t="s">
        <v>1964</v>
      </c>
      <c r="J171" s="2">
        <v>604.41920000000005</v>
      </c>
    </row>
    <row r="172" spans="1:10" x14ac:dyDescent="0.3">
      <c r="A172" s="2" t="s">
        <v>2134</v>
      </c>
      <c r="B172" s="3">
        <v>45390</v>
      </c>
      <c r="C172" s="2" t="s">
        <v>829</v>
      </c>
      <c r="D172" s="2" t="s">
        <v>1680</v>
      </c>
      <c r="E172" s="2" t="s">
        <v>1911</v>
      </c>
      <c r="F172" s="2">
        <v>1</v>
      </c>
      <c r="G172" s="2">
        <v>152.16999999999999</v>
      </c>
      <c r="H172" s="2">
        <v>0.28000000000000003</v>
      </c>
      <c r="I172" s="2" t="s">
        <v>1964</v>
      </c>
      <c r="J172" s="2">
        <v>109.5624</v>
      </c>
    </row>
    <row r="173" spans="1:10" x14ac:dyDescent="0.3">
      <c r="A173" s="2" t="s">
        <v>2135</v>
      </c>
      <c r="B173" s="3">
        <v>45795</v>
      </c>
      <c r="C173" s="2" t="s">
        <v>587</v>
      </c>
      <c r="D173" s="2" t="s">
        <v>1728</v>
      </c>
      <c r="E173" s="2" t="s">
        <v>1927</v>
      </c>
      <c r="F173" s="2">
        <v>1</v>
      </c>
      <c r="G173" s="2">
        <v>325.08</v>
      </c>
      <c r="H173" s="2">
        <v>0.26</v>
      </c>
      <c r="I173" s="2" t="s">
        <v>1961</v>
      </c>
      <c r="J173" s="2">
        <v>240.5592</v>
      </c>
    </row>
    <row r="174" spans="1:10" x14ac:dyDescent="0.3">
      <c r="A174" s="2" t="s">
        <v>2136</v>
      </c>
      <c r="B174" s="3">
        <v>45267</v>
      </c>
      <c r="C174" s="2" t="s">
        <v>1091</v>
      </c>
      <c r="D174" s="2" t="s">
        <v>1850</v>
      </c>
      <c r="E174" s="2" t="s">
        <v>1924</v>
      </c>
      <c r="F174" s="2">
        <v>2</v>
      </c>
      <c r="G174" s="2">
        <v>827.92</v>
      </c>
      <c r="H174" s="2">
        <v>0.25</v>
      </c>
      <c r="I174" s="2" t="s">
        <v>1964</v>
      </c>
      <c r="J174" s="2">
        <v>1241.8800000000001</v>
      </c>
    </row>
    <row r="175" spans="1:10" x14ac:dyDescent="0.3">
      <c r="A175" s="2" t="s">
        <v>2137</v>
      </c>
      <c r="B175" s="3">
        <v>45314</v>
      </c>
      <c r="C175" s="2" t="s">
        <v>1504</v>
      </c>
      <c r="D175" s="2" t="s">
        <v>1655</v>
      </c>
      <c r="E175" s="2" t="s">
        <v>1896</v>
      </c>
      <c r="F175" s="2">
        <v>2</v>
      </c>
      <c r="G175" s="2">
        <v>593.47</v>
      </c>
      <c r="H175" s="2">
        <v>0.1</v>
      </c>
      <c r="I175" s="2" t="s">
        <v>1964</v>
      </c>
      <c r="J175" s="2">
        <v>1068.2460000000001</v>
      </c>
    </row>
    <row r="176" spans="1:10" x14ac:dyDescent="0.3">
      <c r="A176" s="2" t="s">
        <v>2138</v>
      </c>
      <c r="B176" s="3">
        <v>45267</v>
      </c>
      <c r="C176" s="2" t="s">
        <v>940</v>
      </c>
      <c r="D176" s="2" t="s">
        <v>1635</v>
      </c>
      <c r="E176" s="2" t="s">
        <v>1914</v>
      </c>
      <c r="F176" s="2">
        <v>4</v>
      </c>
      <c r="G176" s="2">
        <v>756.28</v>
      </c>
      <c r="H176" s="2">
        <v>0.05</v>
      </c>
      <c r="I176" s="2" t="s">
        <v>1964</v>
      </c>
      <c r="J176" s="2">
        <v>2873.864</v>
      </c>
    </row>
    <row r="177" spans="1:10" x14ac:dyDescent="0.3">
      <c r="A177" s="2" t="s">
        <v>2139</v>
      </c>
      <c r="B177" s="3">
        <v>45641</v>
      </c>
      <c r="C177" s="2" t="s">
        <v>1190</v>
      </c>
      <c r="D177" s="2" t="s">
        <v>1859</v>
      </c>
      <c r="E177" s="2" t="s">
        <v>1892</v>
      </c>
      <c r="F177" s="2">
        <v>2</v>
      </c>
      <c r="G177" s="2">
        <v>707.65</v>
      </c>
      <c r="H177" s="2">
        <v>0.14000000000000001</v>
      </c>
      <c r="I177" s="2" t="s">
        <v>1959</v>
      </c>
      <c r="J177" s="2">
        <v>1217.1579999999999</v>
      </c>
    </row>
    <row r="178" spans="1:10" x14ac:dyDescent="0.3">
      <c r="A178" s="2" t="s">
        <v>2140</v>
      </c>
      <c r="B178" s="3">
        <v>45371</v>
      </c>
      <c r="C178" s="2" t="s">
        <v>446</v>
      </c>
      <c r="D178" s="2" t="s">
        <v>1652</v>
      </c>
      <c r="E178" s="2" t="s">
        <v>1936</v>
      </c>
      <c r="F178" s="2">
        <v>1</v>
      </c>
      <c r="G178" s="2">
        <v>857.35</v>
      </c>
      <c r="H178" s="2">
        <v>0.28000000000000003</v>
      </c>
      <c r="I178" s="2" t="s">
        <v>1961</v>
      </c>
      <c r="J178" s="2">
        <v>617.29200000000003</v>
      </c>
    </row>
    <row r="179" spans="1:10" x14ac:dyDescent="0.3">
      <c r="A179" s="2" t="s">
        <v>2141</v>
      </c>
      <c r="B179" s="3">
        <v>45670</v>
      </c>
      <c r="C179" s="2" t="s">
        <v>2142</v>
      </c>
      <c r="D179" s="2" t="s">
        <v>1747</v>
      </c>
      <c r="E179" s="2" t="s">
        <v>1917</v>
      </c>
      <c r="F179" s="2">
        <v>1</v>
      </c>
      <c r="G179" s="2">
        <v>79</v>
      </c>
      <c r="H179" s="2">
        <v>0.04</v>
      </c>
      <c r="I179" s="2" t="s">
        <v>1961</v>
      </c>
      <c r="J179" s="2">
        <v>75.84</v>
      </c>
    </row>
    <row r="180" spans="1:10" x14ac:dyDescent="0.3">
      <c r="A180" s="2" t="s">
        <v>2143</v>
      </c>
      <c r="B180" s="3">
        <v>45885</v>
      </c>
      <c r="C180" s="2" t="s">
        <v>248</v>
      </c>
      <c r="D180" s="2" t="s">
        <v>1865</v>
      </c>
      <c r="E180" s="2" t="s">
        <v>1908</v>
      </c>
      <c r="F180" s="2">
        <v>4</v>
      </c>
      <c r="G180" s="2">
        <v>638.91</v>
      </c>
      <c r="H180" s="2">
        <v>0</v>
      </c>
      <c r="I180" s="2" t="s">
        <v>1964</v>
      </c>
      <c r="J180" s="2">
        <v>2555.64</v>
      </c>
    </row>
    <row r="181" spans="1:10" x14ac:dyDescent="0.3">
      <c r="A181" s="2" t="s">
        <v>2144</v>
      </c>
      <c r="B181" s="3">
        <v>45812</v>
      </c>
      <c r="C181" s="2" t="s">
        <v>299</v>
      </c>
      <c r="D181" s="2" t="s">
        <v>1715</v>
      </c>
      <c r="E181" s="2" t="s">
        <v>1887</v>
      </c>
      <c r="F181" s="2">
        <v>2</v>
      </c>
      <c r="G181" s="2">
        <v>522.16999999999996</v>
      </c>
      <c r="H181" s="2">
        <v>0.27</v>
      </c>
      <c r="I181" s="2" t="s">
        <v>1959</v>
      </c>
      <c r="J181" s="2">
        <v>762.3682</v>
      </c>
    </row>
    <row r="182" spans="1:10" x14ac:dyDescent="0.3">
      <c r="A182" s="2" t="s">
        <v>2145</v>
      </c>
      <c r="B182" s="3">
        <v>45235</v>
      </c>
      <c r="C182" s="2" t="s">
        <v>1484</v>
      </c>
      <c r="D182" s="2" t="s">
        <v>1696</v>
      </c>
      <c r="E182" s="2" t="s">
        <v>1929</v>
      </c>
      <c r="F182" s="2">
        <v>3</v>
      </c>
      <c r="G182" s="2">
        <v>954.29</v>
      </c>
      <c r="H182" s="2">
        <v>0.27</v>
      </c>
      <c r="I182" s="2" t="s">
        <v>1959</v>
      </c>
      <c r="J182" s="2">
        <v>2089.8951000000002</v>
      </c>
    </row>
    <row r="183" spans="1:10" x14ac:dyDescent="0.3">
      <c r="A183" s="2" t="s">
        <v>2146</v>
      </c>
      <c r="B183" s="3">
        <v>45710</v>
      </c>
      <c r="C183" s="2" t="s">
        <v>1437</v>
      </c>
      <c r="D183" s="2" t="s">
        <v>1677</v>
      </c>
      <c r="E183" s="2" t="s">
        <v>1932</v>
      </c>
      <c r="F183" s="2">
        <v>3</v>
      </c>
      <c r="G183" s="2">
        <v>53.92</v>
      </c>
      <c r="H183" s="2">
        <v>0.15</v>
      </c>
      <c r="I183" s="2" t="s">
        <v>1961</v>
      </c>
      <c r="J183" s="2">
        <v>137.49600000000001</v>
      </c>
    </row>
    <row r="184" spans="1:10" x14ac:dyDescent="0.3">
      <c r="A184" s="2" t="s">
        <v>2147</v>
      </c>
      <c r="B184" s="3">
        <v>45753</v>
      </c>
      <c r="C184" s="2" t="s">
        <v>1247</v>
      </c>
      <c r="D184" s="2" t="s">
        <v>1680</v>
      </c>
      <c r="E184" s="2" t="s">
        <v>1887</v>
      </c>
      <c r="F184" s="2">
        <v>4</v>
      </c>
      <c r="G184" s="2">
        <v>741.88</v>
      </c>
      <c r="H184" s="2">
        <v>0.02</v>
      </c>
      <c r="I184" s="2" t="s">
        <v>1964</v>
      </c>
      <c r="J184" s="2">
        <v>2908.1696000000002</v>
      </c>
    </row>
    <row r="185" spans="1:10" x14ac:dyDescent="0.3">
      <c r="A185" s="2" t="s">
        <v>2148</v>
      </c>
      <c r="B185" s="3">
        <v>45594</v>
      </c>
      <c r="C185" s="2" t="s">
        <v>138</v>
      </c>
      <c r="D185" s="2" t="s">
        <v>1718</v>
      </c>
      <c r="E185" s="2" t="s">
        <v>1901</v>
      </c>
      <c r="F185" s="2">
        <v>1</v>
      </c>
      <c r="G185" s="2">
        <v>547.09</v>
      </c>
      <c r="H185" s="2">
        <v>0.01</v>
      </c>
      <c r="I185" s="2" t="s">
        <v>1961</v>
      </c>
      <c r="J185" s="2">
        <v>541.6191</v>
      </c>
    </row>
    <row r="186" spans="1:10" x14ac:dyDescent="0.3">
      <c r="A186" s="2" t="s">
        <v>2149</v>
      </c>
      <c r="B186" s="3">
        <v>45686</v>
      </c>
      <c r="C186" s="2" t="s">
        <v>1516</v>
      </c>
      <c r="D186" s="2" t="s">
        <v>1850</v>
      </c>
      <c r="E186" s="2" t="s">
        <v>1901</v>
      </c>
      <c r="F186" s="2">
        <v>1</v>
      </c>
      <c r="G186" s="2">
        <v>789.35</v>
      </c>
      <c r="H186" s="2">
        <v>0.14000000000000001</v>
      </c>
      <c r="I186" s="2" t="s">
        <v>1961</v>
      </c>
      <c r="J186" s="2">
        <v>678.84100000000001</v>
      </c>
    </row>
    <row r="187" spans="1:10" x14ac:dyDescent="0.3">
      <c r="A187" s="2" t="s">
        <v>2150</v>
      </c>
      <c r="B187" s="3">
        <v>45354</v>
      </c>
      <c r="C187" s="2" t="s">
        <v>1340</v>
      </c>
      <c r="D187" s="2" t="s">
        <v>1771</v>
      </c>
      <c r="E187" s="2" t="s">
        <v>1901</v>
      </c>
      <c r="F187" s="2">
        <v>3</v>
      </c>
      <c r="G187" s="2">
        <v>476.78</v>
      </c>
      <c r="H187" s="2">
        <v>0.09</v>
      </c>
      <c r="I187" s="2" t="s">
        <v>1964</v>
      </c>
      <c r="J187" s="2">
        <v>1301.6094000000001</v>
      </c>
    </row>
    <row r="188" spans="1:10" x14ac:dyDescent="0.3">
      <c r="A188" s="2" t="s">
        <v>2151</v>
      </c>
      <c r="B188" s="3">
        <v>45600</v>
      </c>
      <c r="C188" s="2" t="s">
        <v>1412</v>
      </c>
      <c r="D188" s="2" t="s">
        <v>1820</v>
      </c>
      <c r="E188" s="2" t="s">
        <v>1945</v>
      </c>
      <c r="F188" s="2">
        <v>2</v>
      </c>
      <c r="G188" s="2">
        <v>504.26</v>
      </c>
      <c r="H188" s="2">
        <v>0.04</v>
      </c>
      <c r="I188" s="2" t="s">
        <v>1961</v>
      </c>
      <c r="J188" s="2">
        <v>968.17920000000004</v>
      </c>
    </row>
    <row r="189" spans="1:10" x14ac:dyDescent="0.3">
      <c r="A189" s="2" t="s">
        <v>2152</v>
      </c>
      <c r="B189" s="3">
        <v>45538</v>
      </c>
      <c r="C189" s="2" t="s">
        <v>877</v>
      </c>
      <c r="D189" s="2" t="s">
        <v>1826</v>
      </c>
      <c r="E189" s="2" t="s">
        <v>1911</v>
      </c>
      <c r="F189" s="2">
        <v>2</v>
      </c>
      <c r="G189" s="2">
        <v>549.33000000000004</v>
      </c>
      <c r="H189" s="2">
        <v>0.01</v>
      </c>
      <c r="I189" s="2" t="s">
        <v>1964</v>
      </c>
      <c r="J189" s="2">
        <v>1087.6733999999999</v>
      </c>
    </row>
    <row r="190" spans="1:10" x14ac:dyDescent="0.3">
      <c r="A190" s="2" t="s">
        <v>2153</v>
      </c>
      <c r="B190" s="3">
        <v>45411</v>
      </c>
      <c r="C190" s="2" t="s">
        <v>1205</v>
      </c>
      <c r="D190" s="2" t="s">
        <v>1572</v>
      </c>
      <c r="E190" s="2" t="s">
        <v>1901</v>
      </c>
      <c r="F190" s="2">
        <v>3</v>
      </c>
      <c r="G190" s="2">
        <v>620.22</v>
      </c>
      <c r="H190" s="2">
        <v>0.04</v>
      </c>
      <c r="I190" s="2" t="s">
        <v>1959</v>
      </c>
      <c r="J190" s="2">
        <v>1786.2336</v>
      </c>
    </row>
    <row r="191" spans="1:10" x14ac:dyDescent="0.3">
      <c r="A191" s="2" t="s">
        <v>2154</v>
      </c>
      <c r="B191" s="3">
        <v>45411</v>
      </c>
      <c r="C191" s="2" t="s">
        <v>333</v>
      </c>
      <c r="D191" s="2" t="s">
        <v>1718</v>
      </c>
      <c r="E191" s="2" t="s">
        <v>1901</v>
      </c>
      <c r="F191" s="2">
        <v>1</v>
      </c>
      <c r="G191" s="2">
        <v>580.76</v>
      </c>
      <c r="H191" s="2">
        <v>0.1</v>
      </c>
      <c r="I191" s="2" t="s">
        <v>1964</v>
      </c>
      <c r="J191" s="2">
        <v>522.68399999999997</v>
      </c>
    </row>
    <row r="192" spans="1:10" x14ac:dyDescent="0.3">
      <c r="A192" s="2" t="s">
        <v>2155</v>
      </c>
      <c r="B192" s="3">
        <v>45775</v>
      </c>
      <c r="C192" s="2" t="s">
        <v>1061</v>
      </c>
      <c r="D192" s="2" t="s">
        <v>1796</v>
      </c>
      <c r="E192" s="2" t="s">
        <v>1921</v>
      </c>
      <c r="F192" s="2">
        <v>3</v>
      </c>
      <c r="G192" s="2">
        <v>444.55</v>
      </c>
      <c r="H192" s="2">
        <v>0.14000000000000001</v>
      </c>
      <c r="I192" s="2" t="s">
        <v>1961</v>
      </c>
      <c r="J192" s="2">
        <v>1146.9390000000001</v>
      </c>
    </row>
    <row r="193" spans="1:10" x14ac:dyDescent="0.3">
      <c r="A193" s="2" t="s">
        <v>2156</v>
      </c>
      <c r="B193" s="3">
        <v>45459</v>
      </c>
      <c r="C193" s="2" t="s">
        <v>477</v>
      </c>
      <c r="D193" s="2" t="s">
        <v>1718</v>
      </c>
      <c r="E193" s="2" t="s">
        <v>1945</v>
      </c>
      <c r="F193" s="2">
        <v>1</v>
      </c>
      <c r="G193" s="2">
        <v>804.9</v>
      </c>
      <c r="H193" s="2">
        <v>0.03</v>
      </c>
      <c r="I193" s="2" t="s">
        <v>1961</v>
      </c>
      <c r="J193" s="2">
        <v>780.75300000000004</v>
      </c>
    </row>
    <row r="194" spans="1:10" x14ac:dyDescent="0.3">
      <c r="A194" s="2" t="s">
        <v>2157</v>
      </c>
      <c r="B194" s="3">
        <v>45617</v>
      </c>
      <c r="C194" s="2" t="s">
        <v>1328</v>
      </c>
      <c r="D194" s="2" t="s">
        <v>1859</v>
      </c>
      <c r="E194" s="2" t="s">
        <v>1934</v>
      </c>
      <c r="F194" s="2">
        <v>3</v>
      </c>
      <c r="G194" s="2">
        <v>361.65</v>
      </c>
      <c r="H194" s="2">
        <v>0.15</v>
      </c>
      <c r="I194" s="2" t="s">
        <v>1964</v>
      </c>
      <c r="J194" s="2">
        <v>922.20749999999998</v>
      </c>
    </row>
    <row r="195" spans="1:10" x14ac:dyDescent="0.3">
      <c r="A195" s="2" t="s">
        <v>2158</v>
      </c>
      <c r="B195" s="3">
        <v>45763</v>
      </c>
      <c r="C195" s="2" t="s">
        <v>548</v>
      </c>
      <c r="D195" s="2" t="s">
        <v>1585</v>
      </c>
      <c r="E195" s="2" t="s">
        <v>1904</v>
      </c>
      <c r="F195" s="2">
        <v>1</v>
      </c>
      <c r="G195" s="2">
        <v>271.76</v>
      </c>
      <c r="H195" s="2">
        <v>0.03</v>
      </c>
      <c r="I195" s="2" t="s">
        <v>1959</v>
      </c>
      <c r="J195" s="2">
        <v>263.60719999999998</v>
      </c>
    </row>
    <row r="196" spans="1:10" x14ac:dyDescent="0.3">
      <c r="A196" s="2" t="s">
        <v>2159</v>
      </c>
      <c r="B196" s="3">
        <v>45618</v>
      </c>
      <c r="C196" s="2" t="s">
        <v>1028</v>
      </c>
      <c r="D196" s="2" t="s">
        <v>1728</v>
      </c>
      <c r="E196" s="2" t="s">
        <v>1924</v>
      </c>
      <c r="F196" s="2">
        <v>3</v>
      </c>
      <c r="G196" s="2">
        <v>958.15</v>
      </c>
      <c r="H196" s="2">
        <v>0.24</v>
      </c>
      <c r="I196" s="2" t="s">
        <v>1964</v>
      </c>
      <c r="J196" s="2">
        <v>2184.5819999999999</v>
      </c>
    </row>
    <row r="197" spans="1:10" x14ac:dyDescent="0.3">
      <c r="A197" s="2" t="s">
        <v>2160</v>
      </c>
      <c r="B197" s="3">
        <v>45290</v>
      </c>
      <c r="C197" s="2" t="s">
        <v>1337</v>
      </c>
      <c r="D197" s="2" t="s">
        <v>1762</v>
      </c>
      <c r="E197" s="2" t="s">
        <v>1942</v>
      </c>
      <c r="F197" s="2">
        <v>1</v>
      </c>
      <c r="G197" s="2">
        <v>889.19</v>
      </c>
      <c r="H197" s="2">
        <v>0.03</v>
      </c>
      <c r="I197" s="2" t="s">
        <v>1959</v>
      </c>
      <c r="J197" s="2">
        <v>862.51430000000005</v>
      </c>
    </row>
    <row r="198" spans="1:10" x14ac:dyDescent="0.3">
      <c r="A198" s="2" t="s">
        <v>2161</v>
      </c>
      <c r="B198" s="3">
        <v>45904</v>
      </c>
      <c r="C198" s="2" t="s">
        <v>1971</v>
      </c>
      <c r="D198" s="2" t="s">
        <v>1753</v>
      </c>
      <c r="E198" s="2" t="s">
        <v>1939</v>
      </c>
      <c r="F198" s="2">
        <v>4</v>
      </c>
      <c r="G198" s="2">
        <v>689.67</v>
      </c>
      <c r="H198" s="2">
        <v>0.05</v>
      </c>
      <c r="I198" s="2" t="s">
        <v>1964</v>
      </c>
      <c r="J198" s="2">
        <v>2620.7460000000001</v>
      </c>
    </row>
    <row r="199" spans="1:10" x14ac:dyDescent="0.3">
      <c r="A199" s="2" t="s">
        <v>2162</v>
      </c>
      <c r="B199" s="3">
        <v>45227</v>
      </c>
      <c r="C199" s="2" t="s">
        <v>468</v>
      </c>
      <c r="D199" s="2" t="s">
        <v>1712</v>
      </c>
      <c r="E199" s="2" t="s">
        <v>1927</v>
      </c>
      <c r="F199" s="2">
        <v>1</v>
      </c>
      <c r="G199" s="2">
        <v>541.24</v>
      </c>
      <c r="H199" s="2">
        <v>0.03</v>
      </c>
      <c r="I199" s="2" t="s">
        <v>1961</v>
      </c>
      <c r="J199" s="2">
        <v>525.00279999999998</v>
      </c>
    </row>
    <row r="200" spans="1:10" x14ac:dyDescent="0.3">
      <c r="A200" s="2" t="s">
        <v>2163</v>
      </c>
      <c r="B200" s="3">
        <v>45600</v>
      </c>
      <c r="C200" s="2" t="s">
        <v>1398</v>
      </c>
      <c r="D200" s="2" t="s">
        <v>1826</v>
      </c>
      <c r="E200" s="2" t="s">
        <v>1911</v>
      </c>
      <c r="F200" s="2">
        <v>1</v>
      </c>
      <c r="G200" s="2">
        <v>454.71</v>
      </c>
      <c r="H200" s="2">
        <v>0.16</v>
      </c>
      <c r="I200" s="2" t="s">
        <v>1961</v>
      </c>
      <c r="J200" s="2">
        <v>381.95639999999997</v>
      </c>
    </row>
    <row r="201" spans="1:10" x14ac:dyDescent="0.3">
      <c r="A201" s="2" t="s">
        <v>2164</v>
      </c>
      <c r="B201" s="3">
        <v>45646</v>
      </c>
      <c r="C201" s="2" t="s">
        <v>154</v>
      </c>
      <c r="D201" s="2" t="s">
        <v>1780</v>
      </c>
      <c r="E201" s="2" t="s">
        <v>1908</v>
      </c>
      <c r="F201" s="2">
        <v>2</v>
      </c>
      <c r="G201" s="2">
        <v>397.63</v>
      </c>
      <c r="H201" s="2">
        <v>0.26</v>
      </c>
      <c r="I201" s="2" t="s">
        <v>1959</v>
      </c>
      <c r="J201" s="2">
        <v>588.49239999999998</v>
      </c>
    </row>
    <row r="202" spans="1:10" x14ac:dyDescent="0.3">
      <c r="A202" s="2" t="s">
        <v>2165</v>
      </c>
      <c r="B202" s="3">
        <v>45725</v>
      </c>
      <c r="C202" s="2" t="s">
        <v>572</v>
      </c>
      <c r="D202" s="2" t="s">
        <v>1832</v>
      </c>
      <c r="E202" s="2" t="s">
        <v>1911</v>
      </c>
      <c r="F202" s="2">
        <v>3</v>
      </c>
      <c r="G202" s="2">
        <v>748.56</v>
      </c>
      <c r="H202" s="2">
        <v>0.26</v>
      </c>
      <c r="I202" s="2" t="s">
        <v>1961</v>
      </c>
      <c r="J202" s="2">
        <v>1661.8032000000001</v>
      </c>
    </row>
    <row r="203" spans="1:10" x14ac:dyDescent="0.3">
      <c r="A203" s="2" t="s">
        <v>2166</v>
      </c>
      <c r="B203" s="3">
        <v>45742</v>
      </c>
      <c r="C203" s="2" t="s">
        <v>494</v>
      </c>
      <c r="D203" s="2" t="s">
        <v>1677</v>
      </c>
      <c r="E203" s="2" t="s">
        <v>1904</v>
      </c>
      <c r="F203" s="2">
        <v>1</v>
      </c>
      <c r="G203" s="2">
        <v>885.72</v>
      </c>
      <c r="H203" s="2">
        <v>0.15</v>
      </c>
      <c r="I203" s="2" t="s">
        <v>1959</v>
      </c>
      <c r="J203" s="2">
        <v>752.86199999999997</v>
      </c>
    </row>
    <row r="204" spans="1:10" x14ac:dyDescent="0.3">
      <c r="A204" s="2" t="s">
        <v>2167</v>
      </c>
      <c r="B204" s="3">
        <v>45750</v>
      </c>
      <c r="C204" s="2" t="s">
        <v>385</v>
      </c>
      <c r="D204" s="2" t="s">
        <v>1768</v>
      </c>
      <c r="E204" s="2" t="s">
        <v>1892</v>
      </c>
      <c r="F204" s="2">
        <v>4</v>
      </c>
      <c r="G204" s="2">
        <v>408.07</v>
      </c>
      <c r="H204" s="2">
        <v>0.28000000000000003</v>
      </c>
      <c r="I204" s="2" t="s">
        <v>1964</v>
      </c>
      <c r="J204" s="2">
        <v>1175.2416000000001</v>
      </c>
    </row>
    <row r="205" spans="1:10" x14ac:dyDescent="0.3">
      <c r="A205" s="2" t="s">
        <v>2168</v>
      </c>
      <c r="B205" s="3">
        <v>45327</v>
      </c>
      <c r="C205" s="2" t="s">
        <v>1467</v>
      </c>
      <c r="D205" s="2" t="s">
        <v>1680</v>
      </c>
      <c r="E205" s="2" t="s">
        <v>1921</v>
      </c>
      <c r="F205" s="2">
        <v>2</v>
      </c>
      <c r="G205" s="2">
        <v>597.07000000000005</v>
      </c>
      <c r="H205" s="2">
        <v>0.28000000000000003</v>
      </c>
      <c r="I205" s="2" t="s">
        <v>1961</v>
      </c>
      <c r="J205" s="2">
        <v>859.7808</v>
      </c>
    </row>
    <row r="206" spans="1:10" x14ac:dyDescent="0.3">
      <c r="A206" s="2" t="s">
        <v>2169</v>
      </c>
      <c r="B206" s="3">
        <v>45465</v>
      </c>
      <c r="C206" s="2" t="s">
        <v>100</v>
      </c>
      <c r="D206" s="2" t="s">
        <v>1783</v>
      </c>
      <c r="E206" s="2" t="s">
        <v>1921</v>
      </c>
      <c r="F206" s="2">
        <v>3</v>
      </c>
      <c r="G206" s="2">
        <v>723.47</v>
      </c>
      <c r="H206" s="2">
        <v>0.12</v>
      </c>
      <c r="I206" s="2" t="s">
        <v>1964</v>
      </c>
      <c r="J206" s="2">
        <v>1909.9608000000001</v>
      </c>
    </row>
    <row r="207" spans="1:10" x14ac:dyDescent="0.3">
      <c r="A207" s="2" t="s">
        <v>2170</v>
      </c>
      <c r="B207" s="3">
        <v>45883</v>
      </c>
      <c r="C207" s="2" t="s">
        <v>1367</v>
      </c>
      <c r="D207" s="2" t="s">
        <v>1847</v>
      </c>
      <c r="E207" s="2" t="s">
        <v>1908</v>
      </c>
      <c r="F207" s="2">
        <v>1</v>
      </c>
      <c r="G207" s="2">
        <v>479.93</v>
      </c>
      <c r="H207" s="2">
        <v>0.22</v>
      </c>
      <c r="I207" s="2" t="s">
        <v>1959</v>
      </c>
      <c r="J207" s="2">
        <v>374.34539999999998</v>
      </c>
    </row>
    <row r="208" spans="1:10" x14ac:dyDescent="0.3">
      <c r="A208" s="2" t="s">
        <v>2171</v>
      </c>
      <c r="B208" s="3">
        <v>45445</v>
      </c>
      <c r="C208" s="2" t="s">
        <v>790</v>
      </c>
      <c r="D208" s="2" t="s">
        <v>1680</v>
      </c>
      <c r="E208" s="2" t="s">
        <v>1939</v>
      </c>
      <c r="F208" s="2">
        <v>4</v>
      </c>
      <c r="G208" s="2">
        <v>362.81</v>
      </c>
      <c r="H208" s="2">
        <v>0.21</v>
      </c>
      <c r="I208" s="2" t="s">
        <v>1964</v>
      </c>
      <c r="J208" s="2">
        <v>1146.4795999999999</v>
      </c>
    </row>
    <row r="209" spans="1:10" x14ac:dyDescent="0.3">
      <c r="A209" s="2" t="s">
        <v>2172</v>
      </c>
      <c r="B209" s="3">
        <v>45640</v>
      </c>
      <c r="C209" s="2" t="s">
        <v>618</v>
      </c>
      <c r="D209" s="2" t="s">
        <v>1820</v>
      </c>
      <c r="E209" s="2" t="s">
        <v>1901</v>
      </c>
      <c r="F209" s="2">
        <v>1</v>
      </c>
      <c r="G209" s="2">
        <v>127.11</v>
      </c>
      <c r="H209" s="2">
        <v>0.01</v>
      </c>
      <c r="I209" s="2" t="s">
        <v>1961</v>
      </c>
      <c r="J209" s="2">
        <v>125.8389</v>
      </c>
    </row>
    <row r="210" spans="1:10" x14ac:dyDescent="0.3">
      <c r="A210" s="2" t="s">
        <v>2173</v>
      </c>
      <c r="B210" s="3">
        <v>45411</v>
      </c>
      <c r="C210" s="2" t="s">
        <v>615</v>
      </c>
      <c r="D210" s="2" t="s">
        <v>1680</v>
      </c>
      <c r="E210" s="2" t="s">
        <v>1942</v>
      </c>
      <c r="F210" s="2">
        <v>4</v>
      </c>
      <c r="G210" s="2">
        <v>931.26</v>
      </c>
      <c r="H210" s="2">
        <v>0.04</v>
      </c>
      <c r="I210" s="2" t="s">
        <v>1959</v>
      </c>
      <c r="J210" s="2">
        <v>3576.0383999999999</v>
      </c>
    </row>
    <row r="211" spans="1:10" x14ac:dyDescent="0.3">
      <c r="A211" s="2" t="s">
        <v>2174</v>
      </c>
      <c r="B211" s="3">
        <v>45224</v>
      </c>
      <c r="C211" s="2" t="s">
        <v>1172</v>
      </c>
      <c r="D211" s="2" t="s">
        <v>1783</v>
      </c>
      <c r="E211" s="2" t="s">
        <v>1917</v>
      </c>
      <c r="F211" s="2">
        <v>1</v>
      </c>
      <c r="G211" s="2">
        <v>620.80999999999995</v>
      </c>
      <c r="H211" s="2">
        <v>0.04</v>
      </c>
      <c r="I211" s="2" t="s">
        <v>1961</v>
      </c>
      <c r="J211" s="2">
        <v>595.97760000000005</v>
      </c>
    </row>
    <row r="212" spans="1:10" x14ac:dyDescent="0.3">
      <c r="A212" s="2" t="s">
        <v>2175</v>
      </c>
      <c r="B212" s="3">
        <v>45497</v>
      </c>
      <c r="C212" s="2" t="s">
        <v>342</v>
      </c>
      <c r="D212" s="2" t="s">
        <v>1732</v>
      </c>
      <c r="E212" s="2" t="s">
        <v>1896</v>
      </c>
      <c r="F212" s="2">
        <v>1</v>
      </c>
      <c r="G212" s="2">
        <v>823.26</v>
      </c>
      <c r="H212" s="2">
        <v>0.27</v>
      </c>
      <c r="I212" s="2" t="s">
        <v>1964</v>
      </c>
      <c r="J212" s="2">
        <v>600.97979999999995</v>
      </c>
    </row>
    <row r="213" spans="1:10" x14ac:dyDescent="0.3">
      <c r="A213" s="2" t="s">
        <v>2176</v>
      </c>
      <c r="B213" s="3">
        <v>45807</v>
      </c>
      <c r="C213" s="2" t="s">
        <v>62</v>
      </c>
      <c r="D213" s="2" t="s">
        <v>1658</v>
      </c>
      <c r="E213" s="2" t="s">
        <v>1917</v>
      </c>
      <c r="F213" s="2">
        <v>3</v>
      </c>
      <c r="G213" s="2">
        <v>681.01</v>
      </c>
      <c r="H213" s="2">
        <v>0.27</v>
      </c>
      <c r="I213" s="2" t="s">
        <v>1964</v>
      </c>
      <c r="J213" s="2">
        <v>1491.4119000000001</v>
      </c>
    </row>
    <row r="214" spans="1:10" x14ac:dyDescent="0.3">
      <c r="A214" s="2" t="s">
        <v>2177</v>
      </c>
      <c r="B214" s="3">
        <v>45942</v>
      </c>
      <c r="C214" s="2" t="s">
        <v>1380</v>
      </c>
      <c r="D214" s="2" t="s">
        <v>1750</v>
      </c>
      <c r="E214" s="2" t="s">
        <v>1948</v>
      </c>
      <c r="F214" s="2">
        <v>4</v>
      </c>
      <c r="G214" s="2">
        <v>119.83</v>
      </c>
      <c r="H214" s="2">
        <v>0.13</v>
      </c>
      <c r="I214" s="2" t="s">
        <v>1959</v>
      </c>
      <c r="J214" s="2">
        <v>417.00839999999999</v>
      </c>
    </row>
    <row r="215" spans="1:10" x14ac:dyDescent="0.3">
      <c r="A215" s="2" t="s">
        <v>2178</v>
      </c>
      <c r="B215" s="3">
        <v>45314</v>
      </c>
      <c r="C215" s="2" t="s">
        <v>980</v>
      </c>
      <c r="D215" s="2" t="s">
        <v>1817</v>
      </c>
      <c r="E215" s="2" t="s">
        <v>1896</v>
      </c>
      <c r="F215" s="2">
        <v>1</v>
      </c>
      <c r="G215" s="2">
        <v>575.66</v>
      </c>
      <c r="H215" s="2">
        <v>0.03</v>
      </c>
      <c r="I215" s="2" t="s">
        <v>1961</v>
      </c>
      <c r="J215" s="2">
        <v>558.39020000000005</v>
      </c>
    </row>
    <row r="216" spans="1:10" x14ac:dyDescent="0.3">
      <c r="A216" s="2" t="s">
        <v>2179</v>
      </c>
      <c r="B216" s="3">
        <v>45943</v>
      </c>
      <c r="C216" s="2" t="s">
        <v>659</v>
      </c>
      <c r="D216" s="2" t="s">
        <v>1725</v>
      </c>
      <c r="E216" s="2" t="s">
        <v>1939</v>
      </c>
      <c r="F216" s="2">
        <v>1</v>
      </c>
      <c r="G216" s="2">
        <v>775.84</v>
      </c>
      <c r="H216" s="2">
        <v>0.26</v>
      </c>
      <c r="I216" s="2" t="s">
        <v>1959</v>
      </c>
      <c r="J216" s="2">
        <v>574.12159999999994</v>
      </c>
    </row>
    <row r="217" spans="1:10" x14ac:dyDescent="0.3">
      <c r="A217" s="2" t="s">
        <v>2180</v>
      </c>
      <c r="B217" s="3">
        <v>45356</v>
      </c>
      <c r="C217" s="2" t="s">
        <v>1383</v>
      </c>
      <c r="D217" s="2" t="s">
        <v>1613</v>
      </c>
      <c r="E217" s="2" t="s">
        <v>1921</v>
      </c>
      <c r="F217" s="2">
        <v>3</v>
      </c>
      <c r="G217" s="2">
        <v>318.43</v>
      </c>
      <c r="H217" s="2">
        <v>0.05</v>
      </c>
      <c r="I217" s="2" t="s">
        <v>1959</v>
      </c>
      <c r="J217" s="2">
        <v>907.52549999999997</v>
      </c>
    </row>
    <row r="218" spans="1:10" x14ac:dyDescent="0.3">
      <c r="A218" s="2" t="s">
        <v>2181</v>
      </c>
      <c r="B218" s="3">
        <v>45854</v>
      </c>
      <c r="C218" s="2" t="s">
        <v>521</v>
      </c>
      <c r="D218" s="2" t="s">
        <v>1799</v>
      </c>
      <c r="E218" s="2" t="s">
        <v>1917</v>
      </c>
      <c r="F218" s="2">
        <v>3</v>
      </c>
      <c r="G218" s="2">
        <v>141.6</v>
      </c>
      <c r="H218" s="2">
        <v>0.08</v>
      </c>
      <c r="I218" s="2" t="s">
        <v>1964</v>
      </c>
      <c r="J218" s="2">
        <v>390.81599999999997</v>
      </c>
    </row>
    <row r="219" spans="1:10" x14ac:dyDescent="0.3">
      <c r="A219" s="2" t="s">
        <v>2182</v>
      </c>
      <c r="B219" s="3">
        <v>45219</v>
      </c>
      <c r="C219" s="2" t="s">
        <v>860</v>
      </c>
      <c r="D219" s="2" t="s">
        <v>1617</v>
      </c>
      <c r="E219" s="2" t="s">
        <v>1948</v>
      </c>
      <c r="F219" s="2">
        <v>1</v>
      </c>
      <c r="G219" s="2">
        <v>332.82</v>
      </c>
      <c r="H219" s="2">
        <v>0.14000000000000001</v>
      </c>
      <c r="I219" s="2" t="s">
        <v>1961</v>
      </c>
      <c r="J219" s="2">
        <v>286.22519999999997</v>
      </c>
    </row>
    <row r="220" spans="1:10" x14ac:dyDescent="0.3">
      <c r="A220" s="2" t="s">
        <v>2183</v>
      </c>
      <c r="B220" s="3">
        <v>45447</v>
      </c>
      <c r="C220" s="2" t="s">
        <v>799</v>
      </c>
      <c r="D220" s="2" t="s">
        <v>1799</v>
      </c>
      <c r="E220" s="2" t="s">
        <v>1892</v>
      </c>
      <c r="F220" s="2">
        <v>4</v>
      </c>
      <c r="G220" s="2">
        <v>640.97</v>
      </c>
      <c r="H220" s="2">
        <v>0.11</v>
      </c>
      <c r="I220" s="2" t="s">
        <v>1964</v>
      </c>
      <c r="J220" s="2">
        <v>2281.8532</v>
      </c>
    </row>
    <row r="221" spans="1:10" x14ac:dyDescent="0.3">
      <c r="A221" s="2" t="s">
        <v>2184</v>
      </c>
      <c r="B221" s="3">
        <v>45225</v>
      </c>
      <c r="C221" s="2" t="s">
        <v>671</v>
      </c>
      <c r="D221" s="2" t="s">
        <v>1853</v>
      </c>
      <c r="E221" s="2" t="s">
        <v>1936</v>
      </c>
      <c r="F221" s="2">
        <v>4</v>
      </c>
      <c r="G221" s="2">
        <v>75.37</v>
      </c>
      <c r="H221" s="2">
        <v>0.02</v>
      </c>
      <c r="I221" s="2" t="s">
        <v>1964</v>
      </c>
      <c r="J221" s="2">
        <v>295.4504</v>
      </c>
    </row>
    <row r="222" spans="1:10" x14ac:dyDescent="0.3">
      <c r="A222" s="2" t="s">
        <v>2185</v>
      </c>
      <c r="B222" s="3">
        <v>45754</v>
      </c>
      <c r="C222" s="2" t="s">
        <v>279</v>
      </c>
      <c r="D222" s="2" t="s">
        <v>1998</v>
      </c>
      <c r="E222" s="2" t="s">
        <v>1945</v>
      </c>
      <c r="F222" s="2">
        <v>3</v>
      </c>
      <c r="G222" s="2">
        <v>434.55</v>
      </c>
      <c r="H222" s="2">
        <v>0.08</v>
      </c>
      <c r="I222" s="2" t="s">
        <v>1964</v>
      </c>
      <c r="J222" s="2">
        <v>1199.3579999999999</v>
      </c>
    </row>
    <row r="223" spans="1:10" x14ac:dyDescent="0.3">
      <c r="A223" s="2" t="s">
        <v>2186</v>
      </c>
      <c r="B223" s="3">
        <v>45729</v>
      </c>
      <c r="C223" s="2" t="s">
        <v>357</v>
      </c>
      <c r="D223" s="2" t="s">
        <v>1655</v>
      </c>
      <c r="E223" s="2" t="s">
        <v>1934</v>
      </c>
      <c r="F223" s="2">
        <v>4</v>
      </c>
      <c r="G223" s="2">
        <v>652.28</v>
      </c>
      <c r="H223" s="2">
        <v>0.15</v>
      </c>
      <c r="I223" s="2" t="s">
        <v>1959</v>
      </c>
      <c r="J223" s="2">
        <v>2217.752</v>
      </c>
    </row>
    <row r="224" spans="1:10" x14ac:dyDescent="0.3">
      <c r="A224" s="2" t="s">
        <v>2187</v>
      </c>
      <c r="B224" s="3">
        <v>45480</v>
      </c>
      <c r="C224" s="2" t="s">
        <v>868</v>
      </c>
      <c r="D224" s="2" t="s">
        <v>1811</v>
      </c>
      <c r="E224" s="2" t="s">
        <v>1942</v>
      </c>
      <c r="F224" s="2">
        <v>3</v>
      </c>
      <c r="G224" s="2">
        <v>207.8</v>
      </c>
      <c r="H224" s="2">
        <v>0.15</v>
      </c>
      <c r="I224" s="2" t="s">
        <v>1959</v>
      </c>
      <c r="J224" s="2">
        <v>529.89</v>
      </c>
    </row>
    <row r="225" spans="1:10" x14ac:dyDescent="0.3">
      <c r="A225" s="2" t="s">
        <v>2188</v>
      </c>
      <c r="B225" s="3">
        <v>45361</v>
      </c>
      <c r="C225" s="2" t="s">
        <v>1533</v>
      </c>
      <c r="D225" s="2" t="s">
        <v>1765</v>
      </c>
      <c r="E225" s="2" t="s">
        <v>1936</v>
      </c>
      <c r="F225" s="2">
        <v>4</v>
      </c>
      <c r="G225" s="2">
        <v>385.5</v>
      </c>
      <c r="H225" s="2">
        <v>0.03</v>
      </c>
      <c r="I225" s="2" t="s">
        <v>1961</v>
      </c>
      <c r="J225" s="2">
        <v>1495.74</v>
      </c>
    </row>
    <row r="226" spans="1:10" x14ac:dyDescent="0.3">
      <c r="A226" s="2" t="s">
        <v>2189</v>
      </c>
      <c r="B226" s="3">
        <v>45915</v>
      </c>
      <c r="C226" s="2" t="s">
        <v>348</v>
      </c>
      <c r="D226" s="2" t="s">
        <v>1777</v>
      </c>
      <c r="E226" s="2" t="s">
        <v>1911</v>
      </c>
      <c r="F226" s="2">
        <v>3</v>
      </c>
      <c r="G226" s="2">
        <v>548.19000000000005</v>
      </c>
      <c r="H226" s="2">
        <v>0.12</v>
      </c>
      <c r="I226" s="2" t="s">
        <v>1959</v>
      </c>
      <c r="J226" s="2">
        <v>1447.2216000000001</v>
      </c>
    </row>
    <row r="227" spans="1:10" x14ac:dyDescent="0.3">
      <c r="A227" s="2" t="s">
        <v>2190</v>
      </c>
      <c r="B227" s="3">
        <v>45607</v>
      </c>
      <c r="C227" s="2" t="s">
        <v>259</v>
      </c>
      <c r="D227" s="2" t="s">
        <v>1802</v>
      </c>
      <c r="E227" s="2" t="s">
        <v>1921</v>
      </c>
      <c r="F227" s="2">
        <v>3</v>
      </c>
      <c r="G227" s="2">
        <v>927.6</v>
      </c>
      <c r="H227" s="2">
        <v>0.09</v>
      </c>
      <c r="I227" s="2" t="s">
        <v>1959</v>
      </c>
      <c r="J227" s="2">
        <v>2532.348</v>
      </c>
    </row>
    <row r="228" spans="1:10" x14ac:dyDescent="0.3">
      <c r="A228" s="2" t="s">
        <v>2191</v>
      </c>
      <c r="B228" s="3">
        <v>45666</v>
      </c>
      <c r="C228" s="2" t="s">
        <v>860</v>
      </c>
      <c r="D228" s="2" t="s">
        <v>1765</v>
      </c>
      <c r="E228" s="2" t="s">
        <v>1901</v>
      </c>
      <c r="F228" s="2">
        <v>4</v>
      </c>
      <c r="G228" s="2">
        <v>585.04</v>
      </c>
      <c r="H228" s="2">
        <v>0.22</v>
      </c>
      <c r="I228" s="2" t="s">
        <v>1961</v>
      </c>
      <c r="J228" s="2">
        <v>1825.3248000000001</v>
      </c>
    </row>
    <row r="229" spans="1:10" x14ac:dyDescent="0.3">
      <c r="A229" s="2" t="s">
        <v>2192</v>
      </c>
      <c r="B229" s="3">
        <v>45406</v>
      </c>
      <c r="C229" s="2" t="s">
        <v>2142</v>
      </c>
      <c r="D229" s="2" t="s">
        <v>1696</v>
      </c>
      <c r="E229" s="2" t="s">
        <v>1896</v>
      </c>
      <c r="F229" s="2">
        <v>2</v>
      </c>
      <c r="G229" s="2">
        <v>999.89</v>
      </c>
      <c r="H229" s="2">
        <v>0.09</v>
      </c>
      <c r="I229" s="2" t="s">
        <v>1959</v>
      </c>
      <c r="J229" s="2">
        <v>1819.7998</v>
      </c>
    </row>
    <row r="230" spans="1:10" x14ac:dyDescent="0.3">
      <c r="A230" s="2" t="s">
        <v>2193</v>
      </c>
      <c r="B230" s="3">
        <v>45284</v>
      </c>
      <c r="C230" s="2" t="s">
        <v>382</v>
      </c>
      <c r="D230" s="2" t="s">
        <v>1808</v>
      </c>
      <c r="E230" s="2" t="s">
        <v>1901</v>
      </c>
      <c r="F230" s="2">
        <v>2</v>
      </c>
      <c r="G230" s="2">
        <v>848.98</v>
      </c>
      <c r="H230" s="2">
        <v>0.04</v>
      </c>
      <c r="I230" s="2" t="s">
        <v>1961</v>
      </c>
      <c r="J230" s="2">
        <v>1630.0416</v>
      </c>
    </row>
    <row r="231" spans="1:10" x14ac:dyDescent="0.3">
      <c r="A231" s="2" t="s">
        <v>2194</v>
      </c>
      <c r="B231" s="3">
        <v>45348</v>
      </c>
      <c r="C231" s="2" t="s">
        <v>488</v>
      </c>
      <c r="D231" s="2" t="s">
        <v>1762</v>
      </c>
      <c r="E231" s="2" t="s">
        <v>1934</v>
      </c>
      <c r="F231" s="2">
        <v>3</v>
      </c>
      <c r="G231" s="2">
        <v>769.56</v>
      </c>
      <c r="H231" s="2">
        <v>0.08</v>
      </c>
      <c r="I231" s="2" t="s">
        <v>1959</v>
      </c>
      <c r="J231" s="2">
        <v>2123.9856</v>
      </c>
    </row>
    <row r="232" spans="1:10" x14ac:dyDescent="0.3">
      <c r="A232" s="2" t="s">
        <v>2195</v>
      </c>
      <c r="B232" s="3">
        <v>45676</v>
      </c>
      <c r="C232" s="2" t="s">
        <v>192</v>
      </c>
      <c r="D232" s="2" t="s">
        <v>1725</v>
      </c>
      <c r="E232" s="2" t="s">
        <v>1932</v>
      </c>
      <c r="F232" s="2">
        <v>3</v>
      </c>
      <c r="G232" s="2">
        <v>449.88</v>
      </c>
      <c r="H232" s="2">
        <v>0.1</v>
      </c>
      <c r="I232" s="2" t="s">
        <v>1961</v>
      </c>
      <c r="J232" s="2">
        <v>1214.6759999999999</v>
      </c>
    </row>
    <row r="233" spans="1:10" x14ac:dyDescent="0.3">
      <c r="A233" s="2" t="s">
        <v>2196</v>
      </c>
      <c r="B233" s="3">
        <v>45863</v>
      </c>
      <c r="C233" s="2" t="s">
        <v>886</v>
      </c>
      <c r="D233" s="2" t="s">
        <v>1790</v>
      </c>
      <c r="E233" s="2" t="s">
        <v>1929</v>
      </c>
      <c r="F233" s="2">
        <v>4</v>
      </c>
      <c r="G233" s="2">
        <v>383.74</v>
      </c>
      <c r="H233" s="2">
        <v>0.01</v>
      </c>
      <c r="I233" s="2" t="s">
        <v>1959</v>
      </c>
      <c r="J233" s="2">
        <v>1519.6104</v>
      </c>
    </row>
    <row r="234" spans="1:10" x14ac:dyDescent="0.3">
      <c r="A234" s="2" t="s">
        <v>2197</v>
      </c>
      <c r="B234" s="3">
        <v>45409</v>
      </c>
      <c r="C234" s="2" t="s">
        <v>506</v>
      </c>
      <c r="D234" s="2" t="s">
        <v>1756</v>
      </c>
      <c r="E234" s="2" t="s">
        <v>1924</v>
      </c>
      <c r="F234" s="2">
        <v>4</v>
      </c>
      <c r="G234" s="2">
        <v>794.97</v>
      </c>
      <c r="H234" s="2">
        <v>0.24</v>
      </c>
      <c r="I234" s="2" t="s">
        <v>1961</v>
      </c>
      <c r="J234" s="2">
        <v>2416.7087999999999</v>
      </c>
    </row>
    <row r="235" spans="1:10" x14ac:dyDescent="0.3">
      <c r="A235" s="2" t="s">
        <v>2198</v>
      </c>
      <c r="B235" s="3">
        <v>45880</v>
      </c>
      <c r="C235" s="2" t="s">
        <v>55</v>
      </c>
      <c r="D235" s="2" t="s">
        <v>1820</v>
      </c>
      <c r="E235" s="2" t="s">
        <v>1908</v>
      </c>
      <c r="F235" s="2">
        <v>1</v>
      </c>
      <c r="G235" s="2">
        <v>989.63</v>
      </c>
      <c r="H235" s="2">
        <v>0.05</v>
      </c>
      <c r="I235" s="2" t="s">
        <v>1961</v>
      </c>
      <c r="J235" s="2">
        <v>940.14850000000001</v>
      </c>
    </row>
    <row r="236" spans="1:10" x14ac:dyDescent="0.3">
      <c r="A236" s="2" t="s">
        <v>2199</v>
      </c>
      <c r="B236" s="3">
        <v>45731</v>
      </c>
      <c r="C236" s="2" t="s">
        <v>1064</v>
      </c>
      <c r="D236" s="2" t="s">
        <v>1744</v>
      </c>
      <c r="E236" s="2" t="s">
        <v>1887</v>
      </c>
      <c r="F236" s="2">
        <v>1</v>
      </c>
      <c r="G236" s="2">
        <v>447.16</v>
      </c>
      <c r="H236" s="2">
        <v>0.22</v>
      </c>
      <c r="I236" s="2" t="s">
        <v>1964</v>
      </c>
      <c r="J236" s="2">
        <v>348.78480000000002</v>
      </c>
    </row>
    <row r="237" spans="1:10" x14ac:dyDescent="0.3">
      <c r="A237" s="2" t="s">
        <v>2200</v>
      </c>
      <c r="B237" s="3">
        <v>45671</v>
      </c>
      <c r="C237" s="2" t="s">
        <v>46</v>
      </c>
      <c r="D237" s="2" t="s">
        <v>1865</v>
      </c>
      <c r="E237" s="2" t="s">
        <v>1911</v>
      </c>
      <c r="F237" s="2">
        <v>1</v>
      </c>
      <c r="G237" s="2">
        <v>946.9</v>
      </c>
      <c r="H237" s="2">
        <v>0.28999999999999998</v>
      </c>
      <c r="I237" s="2" t="s">
        <v>1964</v>
      </c>
      <c r="J237" s="2">
        <v>672.29899999999998</v>
      </c>
    </row>
    <row r="238" spans="1:10" x14ac:dyDescent="0.3">
      <c r="A238" s="2" t="s">
        <v>2201</v>
      </c>
      <c r="B238" s="3">
        <v>45809</v>
      </c>
      <c r="C238" s="2" t="s">
        <v>569</v>
      </c>
      <c r="D238" s="2" t="s">
        <v>1625</v>
      </c>
      <c r="E238" s="2" t="s">
        <v>1887</v>
      </c>
      <c r="F238" s="2">
        <v>4</v>
      </c>
      <c r="G238" s="2">
        <v>469.68</v>
      </c>
      <c r="H238" s="2">
        <v>0.19</v>
      </c>
      <c r="I238" s="2" t="s">
        <v>1959</v>
      </c>
      <c r="J238" s="2">
        <v>1521.7632000000001</v>
      </c>
    </row>
    <row r="239" spans="1:10" x14ac:dyDescent="0.3">
      <c r="A239" s="2" t="s">
        <v>2202</v>
      </c>
      <c r="B239" s="3">
        <v>45559</v>
      </c>
      <c r="C239" s="2" t="s">
        <v>1530</v>
      </c>
      <c r="D239" s="2" t="s">
        <v>1661</v>
      </c>
      <c r="E239" s="2" t="s">
        <v>1942</v>
      </c>
      <c r="F239" s="2">
        <v>4</v>
      </c>
      <c r="G239" s="2">
        <v>320.64</v>
      </c>
      <c r="H239" s="2">
        <v>0.2</v>
      </c>
      <c r="I239" s="2" t="s">
        <v>1964</v>
      </c>
      <c r="J239" s="2">
        <v>1026.048</v>
      </c>
    </row>
    <row r="240" spans="1:10" x14ac:dyDescent="0.3">
      <c r="A240" s="2" t="s">
        <v>2203</v>
      </c>
      <c r="B240" s="3">
        <v>45253</v>
      </c>
      <c r="C240" s="2" t="s">
        <v>468</v>
      </c>
      <c r="D240" s="2" t="s">
        <v>1617</v>
      </c>
      <c r="E240" s="2" t="s">
        <v>1908</v>
      </c>
      <c r="F240" s="2">
        <v>1</v>
      </c>
      <c r="G240" s="2">
        <v>594.44000000000005</v>
      </c>
      <c r="H240" s="2">
        <v>0.21</v>
      </c>
      <c r="I240" s="2" t="s">
        <v>1959</v>
      </c>
      <c r="J240" s="2">
        <v>469.60759999999999</v>
      </c>
    </row>
    <row r="241" spans="1:10" x14ac:dyDescent="0.3">
      <c r="A241" s="2" t="s">
        <v>2204</v>
      </c>
      <c r="B241" s="3">
        <v>45861</v>
      </c>
      <c r="C241" s="2" t="s">
        <v>710</v>
      </c>
      <c r="D241" s="2" t="s">
        <v>1841</v>
      </c>
      <c r="E241" s="2" t="s">
        <v>1917</v>
      </c>
      <c r="F241" s="2">
        <v>3</v>
      </c>
      <c r="G241" s="2">
        <v>91.7</v>
      </c>
      <c r="H241" s="2">
        <v>0.08</v>
      </c>
      <c r="I241" s="2" t="s">
        <v>1964</v>
      </c>
      <c r="J241" s="2">
        <v>253.09200000000001</v>
      </c>
    </row>
    <row r="242" spans="1:10" x14ac:dyDescent="0.3">
      <c r="A242" s="2" t="s">
        <v>2205</v>
      </c>
      <c r="B242" s="3">
        <v>45917</v>
      </c>
      <c r="C242" s="2" t="s">
        <v>131</v>
      </c>
      <c r="D242" s="2" t="s">
        <v>1768</v>
      </c>
      <c r="E242" s="2" t="s">
        <v>1929</v>
      </c>
      <c r="F242" s="2">
        <v>3</v>
      </c>
      <c r="G242" s="2">
        <v>741.33</v>
      </c>
      <c r="H242" s="2">
        <v>0.03</v>
      </c>
      <c r="I242" s="2" t="s">
        <v>1959</v>
      </c>
      <c r="J242" s="2">
        <v>2157.2703000000001</v>
      </c>
    </row>
    <row r="243" spans="1:10" x14ac:dyDescent="0.3">
      <c r="A243" s="2" t="s">
        <v>2206</v>
      </c>
      <c r="B243" s="3">
        <v>45754</v>
      </c>
      <c r="C243" s="2" t="s">
        <v>1478</v>
      </c>
      <c r="D243" s="2" t="s">
        <v>1998</v>
      </c>
      <c r="E243" s="2" t="s">
        <v>1948</v>
      </c>
      <c r="F243" s="2">
        <v>1</v>
      </c>
      <c r="G243" s="2">
        <v>922.78</v>
      </c>
      <c r="H243" s="2">
        <v>0.28999999999999998</v>
      </c>
      <c r="I243" s="2" t="s">
        <v>1964</v>
      </c>
      <c r="J243" s="2">
        <v>655.17380000000003</v>
      </c>
    </row>
    <row r="244" spans="1:10" x14ac:dyDescent="0.3">
      <c r="A244" s="2" t="s">
        <v>2207</v>
      </c>
      <c r="B244" s="3">
        <v>45312</v>
      </c>
      <c r="C244" s="2" t="s">
        <v>1034</v>
      </c>
      <c r="D244" s="2" t="s">
        <v>1590</v>
      </c>
      <c r="E244" s="2" t="s">
        <v>1939</v>
      </c>
      <c r="F244" s="2">
        <v>1</v>
      </c>
      <c r="G244" s="2">
        <v>394.35</v>
      </c>
      <c r="H244" s="2">
        <v>0.09</v>
      </c>
      <c r="I244" s="2" t="s">
        <v>1961</v>
      </c>
      <c r="J244" s="2">
        <v>358.85849999999999</v>
      </c>
    </row>
    <row r="245" spans="1:10" x14ac:dyDescent="0.3">
      <c r="A245" s="2" t="s">
        <v>2208</v>
      </c>
      <c r="B245" s="3">
        <v>45480</v>
      </c>
      <c r="C245" s="2" t="s">
        <v>1151</v>
      </c>
      <c r="D245" s="2" t="s">
        <v>1777</v>
      </c>
      <c r="E245" s="2" t="s">
        <v>1927</v>
      </c>
      <c r="F245" s="2">
        <v>2</v>
      </c>
      <c r="G245" s="2">
        <v>703.95</v>
      </c>
      <c r="H245" s="2">
        <v>0.03</v>
      </c>
      <c r="I245" s="2" t="s">
        <v>1959</v>
      </c>
      <c r="J245" s="2">
        <v>1365.663</v>
      </c>
    </row>
    <row r="246" spans="1:10" x14ac:dyDescent="0.3">
      <c r="A246" s="2" t="s">
        <v>2209</v>
      </c>
      <c r="B246" s="3">
        <v>45780</v>
      </c>
      <c r="C246" s="2" t="s">
        <v>662</v>
      </c>
      <c r="D246" s="2" t="s">
        <v>1613</v>
      </c>
      <c r="E246" s="2" t="s">
        <v>1887</v>
      </c>
      <c r="F246" s="2">
        <v>4</v>
      </c>
      <c r="G246" s="2">
        <v>452.67</v>
      </c>
      <c r="H246" s="2">
        <v>0.28000000000000003</v>
      </c>
      <c r="I246" s="2" t="s">
        <v>1961</v>
      </c>
      <c r="J246" s="2">
        <v>1303.6895999999999</v>
      </c>
    </row>
    <row r="247" spans="1:10" x14ac:dyDescent="0.3">
      <c r="A247" s="2" t="s">
        <v>2210</v>
      </c>
      <c r="B247" s="3">
        <v>45349</v>
      </c>
      <c r="C247" s="2" t="s">
        <v>1440</v>
      </c>
      <c r="D247" s="2" t="s">
        <v>1590</v>
      </c>
      <c r="E247" s="2" t="s">
        <v>1914</v>
      </c>
      <c r="F247" s="2">
        <v>2</v>
      </c>
      <c r="G247" s="2">
        <v>377.3</v>
      </c>
      <c r="H247" s="2">
        <v>0.15</v>
      </c>
      <c r="I247" s="2" t="s">
        <v>1961</v>
      </c>
      <c r="J247" s="2">
        <v>641.41</v>
      </c>
    </row>
    <row r="248" spans="1:10" x14ac:dyDescent="0.3">
      <c r="A248" s="2" t="s">
        <v>2211</v>
      </c>
      <c r="B248" s="3">
        <v>45846</v>
      </c>
      <c r="C248" s="2" t="s">
        <v>1091</v>
      </c>
      <c r="D248" s="2" t="s">
        <v>1805</v>
      </c>
      <c r="E248" s="2" t="s">
        <v>1914</v>
      </c>
      <c r="F248" s="2">
        <v>2</v>
      </c>
      <c r="G248" s="2">
        <v>130.47999999999999</v>
      </c>
      <c r="H248" s="2">
        <v>0.23</v>
      </c>
      <c r="I248" s="2" t="s">
        <v>1961</v>
      </c>
      <c r="J248" s="2">
        <v>200.9392</v>
      </c>
    </row>
    <row r="249" spans="1:10" x14ac:dyDescent="0.3">
      <c r="A249" s="2" t="s">
        <v>2212</v>
      </c>
      <c r="B249" s="3">
        <v>45729</v>
      </c>
      <c r="C249" s="2" t="s">
        <v>1361</v>
      </c>
      <c r="D249" s="2" t="s">
        <v>1865</v>
      </c>
      <c r="E249" s="2" t="s">
        <v>1929</v>
      </c>
      <c r="F249" s="2">
        <v>1</v>
      </c>
      <c r="G249" s="2">
        <v>809.45</v>
      </c>
      <c r="H249" s="2">
        <v>0.09</v>
      </c>
      <c r="I249" s="2" t="s">
        <v>1964</v>
      </c>
      <c r="J249" s="2">
        <v>736.59950000000003</v>
      </c>
    </row>
    <row r="250" spans="1:10" x14ac:dyDescent="0.3">
      <c r="A250" s="2" t="s">
        <v>2213</v>
      </c>
      <c r="B250" s="3">
        <v>45768</v>
      </c>
      <c r="C250" s="2" t="s">
        <v>305</v>
      </c>
      <c r="D250" s="2" t="s">
        <v>1715</v>
      </c>
      <c r="E250" s="2" t="s">
        <v>1921</v>
      </c>
      <c r="F250" s="2">
        <v>3</v>
      </c>
      <c r="G250" s="2">
        <v>499.12</v>
      </c>
      <c r="H250" s="2">
        <v>0.05</v>
      </c>
      <c r="I250" s="2" t="s">
        <v>1961</v>
      </c>
      <c r="J250" s="2">
        <v>1422.492</v>
      </c>
    </row>
    <row r="251" spans="1:10" x14ac:dyDescent="0.3">
      <c r="A251" s="2" t="s">
        <v>2214</v>
      </c>
      <c r="B251" s="3">
        <v>45606</v>
      </c>
      <c r="C251" s="2" t="s">
        <v>104</v>
      </c>
      <c r="D251" s="2" t="s">
        <v>1786</v>
      </c>
      <c r="E251" s="2" t="s">
        <v>1901</v>
      </c>
      <c r="F251" s="2">
        <v>2</v>
      </c>
      <c r="G251" s="2">
        <v>894.58</v>
      </c>
      <c r="H251" s="2">
        <v>0.25</v>
      </c>
      <c r="I251" s="2" t="s">
        <v>1959</v>
      </c>
      <c r="J251" s="2">
        <v>1341.87</v>
      </c>
    </row>
    <row r="252" spans="1:10" x14ac:dyDescent="0.3">
      <c r="A252" s="2" t="s">
        <v>2215</v>
      </c>
      <c r="B252" s="3">
        <v>45513</v>
      </c>
      <c r="C252" s="2" t="s">
        <v>456</v>
      </c>
      <c r="D252" s="2" t="s">
        <v>1808</v>
      </c>
      <c r="E252" s="2" t="s">
        <v>1921</v>
      </c>
      <c r="F252" s="2">
        <v>4</v>
      </c>
      <c r="G252" s="2">
        <v>578.39</v>
      </c>
      <c r="H252" s="2">
        <v>0.01</v>
      </c>
      <c r="I252" s="2" t="s">
        <v>1959</v>
      </c>
      <c r="J252" s="2">
        <v>2290.4243999999999</v>
      </c>
    </row>
    <row r="253" spans="1:10" x14ac:dyDescent="0.3">
      <c r="A253" s="2" t="s">
        <v>2216</v>
      </c>
      <c r="B253" s="3">
        <v>45356</v>
      </c>
      <c r="C253" s="2" t="s">
        <v>1504</v>
      </c>
      <c r="D253" s="2" t="s">
        <v>1703</v>
      </c>
      <c r="E253" s="2" t="s">
        <v>1942</v>
      </c>
      <c r="F253" s="2">
        <v>4</v>
      </c>
      <c r="G253" s="2">
        <v>982.45</v>
      </c>
      <c r="H253" s="2">
        <v>0.2</v>
      </c>
      <c r="I253" s="2" t="s">
        <v>1961</v>
      </c>
      <c r="J253" s="2">
        <v>3143.84</v>
      </c>
    </row>
    <row r="254" spans="1:10" x14ac:dyDescent="0.3">
      <c r="A254" s="2" t="s">
        <v>2217</v>
      </c>
      <c r="B254" s="3">
        <v>45925</v>
      </c>
      <c r="C254" s="2" t="s">
        <v>1401</v>
      </c>
      <c r="D254" s="2" t="s">
        <v>1877</v>
      </c>
      <c r="E254" s="2" t="s">
        <v>1948</v>
      </c>
      <c r="F254" s="2">
        <v>1</v>
      </c>
      <c r="G254" s="2">
        <v>549.52</v>
      </c>
      <c r="H254" s="2">
        <v>0.1</v>
      </c>
      <c r="I254" s="2" t="s">
        <v>1961</v>
      </c>
      <c r="J254" s="2">
        <v>494.56799999999998</v>
      </c>
    </row>
    <row r="255" spans="1:10" x14ac:dyDescent="0.3">
      <c r="A255" s="2" t="s">
        <v>2218</v>
      </c>
      <c r="B255" s="3">
        <v>45876</v>
      </c>
      <c r="C255" s="2" t="s">
        <v>781</v>
      </c>
      <c r="D255" s="2" t="s">
        <v>1859</v>
      </c>
      <c r="E255" s="2" t="s">
        <v>1945</v>
      </c>
      <c r="F255" s="2">
        <v>2</v>
      </c>
      <c r="G255" s="2">
        <v>239.92</v>
      </c>
      <c r="H255" s="2">
        <v>0.16</v>
      </c>
      <c r="I255" s="2" t="s">
        <v>1959</v>
      </c>
      <c r="J255" s="2">
        <v>403.06560000000002</v>
      </c>
    </row>
    <row r="256" spans="1:10" x14ac:dyDescent="0.3">
      <c r="A256" s="2" t="s">
        <v>2219</v>
      </c>
      <c r="B256" s="3">
        <v>45338</v>
      </c>
      <c r="C256" s="2" t="s">
        <v>302</v>
      </c>
      <c r="D256" s="2" t="s">
        <v>1859</v>
      </c>
      <c r="E256" s="2" t="s">
        <v>1911</v>
      </c>
      <c r="F256" s="2">
        <v>2</v>
      </c>
      <c r="G256" s="2">
        <v>878.05</v>
      </c>
      <c r="H256" s="2">
        <v>0.11</v>
      </c>
      <c r="I256" s="2" t="s">
        <v>1961</v>
      </c>
      <c r="J256" s="2">
        <v>1562.9290000000001</v>
      </c>
    </row>
    <row r="257" spans="1:10" x14ac:dyDescent="0.3">
      <c r="A257" s="2" t="s">
        <v>2220</v>
      </c>
      <c r="B257" s="3">
        <v>45746</v>
      </c>
      <c r="C257" s="2" t="s">
        <v>176</v>
      </c>
      <c r="D257" s="2" t="s">
        <v>1560</v>
      </c>
      <c r="E257" s="2" t="s">
        <v>1921</v>
      </c>
      <c r="F257" s="2">
        <v>3</v>
      </c>
      <c r="G257" s="2">
        <v>546.96</v>
      </c>
      <c r="H257" s="2">
        <v>0.19</v>
      </c>
      <c r="I257" s="2" t="s">
        <v>1959</v>
      </c>
      <c r="J257" s="2">
        <v>1329.1128000000001</v>
      </c>
    </row>
    <row r="258" spans="1:10" x14ac:dyDescent="0.3">
      <c r="A258" s="2" t="s">
        <v>2221</v>
      </c>
      <c r="B258" s="3">
        <v>45706</v>
      </c>
      <c r="C258" s="2" t="s">
        <v>1464</v>
      </c>
      <c r="D258" s="2" t="s">
        <v>1625</v>
      </c>
      <c r="E258" s="2" t="s">
        <v>1924</v>
      </c>
      <c r="F258" s="2">
        <v>2</v>
      </c>
      <c r="G258" s="2">
        <v>71.77</v>
      </c>
      <c r="H258" s="2">
        <v>0.22</v>
      </c>
      <c r="I258" s="2" t="s">
        <v>1959</v>
      </c>
      <c r="J258" s="2">
        <v>111.96120000000001</v>
      </c>
    </row>
    <row r="259" spans="1:10" x14ac:dyDescent="0.3">
      <c r="A259" s="2" t="s">
        <v>2222</v>
      </c>
      <c r="B259" s="3">
        <v>45717</v>
      </c>
      <c r="C259" s="2" t="s">
        <v>66</v>
      </c>
      <c r="D259" s="2" t="s">
        <v>1648</v>
      </c>
      <c r="E259" s="2" t="s">
        <v>1892</v>
      </c>
      <c r="F259" s="2">
        <v>2</v>
      </c>
      <c r="G259" s="2">
        <v>679.86</v>
      </c>
      <c r="H259" s="2">
        <v>0.22</v>
      </c>
      <c r="I259" s="2" t="s">
        <v>1964</v>
      </c>
      <c r="J259" s="2">
        <v>1060.5816</v>
      </c>
    </row>
    <row r="260" spans="1:10" x14ac:dyDescent="0.3">
      <c r="A260" s="2" t="s">
        <v>2223</v>
      </c>
      <c r="B260" s="3">
        <v>45300</v>
      </c>
      <c r="C260" s="2" t="s">
        <v>471</v>
      </c>
      <c r="D260" s="2" t="s">
        <v>1683</v>
      </c>
      <c r="E260" s="2" t="s">
        <v>1942</v>
      </c>
      <c r="F260" s="2">
        <v>1</v>
      </c>
      <c r="G260" s="2">
        <v>222.94</v>
      </c>
      <c r="H260" s="2">
        <v>0.19</v>
      </c>
      <c r="I260" s="2" t="s">
        <v>1959</v>
      </c>
      <c r="J260" s="2">
        <v>180.5814</v>
      </c>
    </row>
    <row r="261" spans="1:10" x14ac:dyDescent="0.3">
      <c r="A261" s="2" t="s">
        <v>2224</v>
      </c>
      <c r="B261" s="3">
        <v>45773</v>
      </c>
      <c r="C261" s="2" t="s">
        <v>805</v>
      </c>
      <c r="D261" s="2" t="s">
        <v>1683</v>
      </c>
      <c r="E261" s="2" t="s">
        <v>1896</v>
      </c>
      <c r="F261" s="2">
        <v>2</v>
      </c>
      <c r="G261" s="2">
        <v>355.3</v>
      </c>
      <c r="H261" s="2"/>
      <c r="I261" s="2" t="s">
        <v>1961</v>
      </c>
      <c r="J261" s="2">
        <v>589.798</v>
      </c>
    </row>
    <row r="262" spans="1:10" x14ac:dyDescent="0.3">
      <c r="A262" s="2" t="s">
        <v>2225</v>
      </c>
      <c r="B262" s="3">
        <v>45497</v>
      </c>
      <c r="C262" s="2" t="s">
        <v>370</v>
      </c>
      <c r="D262" s="2" t="s">
        <v>1850</v>
      </c>
      <c r="E262" s="2" t="s">
        <v>1948</v>
      </c>
      <c r="F262" s="2">
        <v>4</v>
      </c>
      <c r="G262" s="2">
        <v>611.29999999999995</v>
      </c>
      <c r="H262" s="2">
        <v>0.11</v>
      </c>
      <c r="I262" s="2" t="s">
        <v>1961</v>
      </c>
      <c r="J262" s="2">
        <v>2176.2280000000001</v>
      </c>
    </row>
    <row r="263" spans="1:10" x14ac:dyDescent="0.3">
      <c r="A263" s="2" t="s">
        <v>2226</v>
      </c>
      <c r="B263" s="3">
        <v>45742</v>
      </c>
      <c r="C263" s="2" t="s">
        <v>1058</v>
      </c>
      <c r="D263" s="2" t="s">
        <v>1555</v>
      </c>
      <c r="E263" s="2" t="s">
        <v>1917</v>
      </c>
      <c r="F263" s="2">
        <v>4</v>
      </c>
      <c r="G263" s="2">
        <v>849.21</v>
      </c>
      <c r="H263" s="2">
        <v>7.0000000000000007E-2</v>
      </c>
      <c r="I263" s="2" t="s">
        <v>1959</v>
      </c>
      <c r="J263" s="2">
        <v>3159.0612000000001</v>
      </c>
    </row>
    <row r="264" spans="1:10" x14ac:dyDescent="0.3">
      <c r="A264" s="2" t="s">
        <v>2227</v>
      </c>
      <c r="B264" s="3">
        <v>45713</v>
      </c>
      <c r="C264" s="2" t="s">
        <v>689</v>
      </c>
      <c r="D264" s="2" t="s">
        <v>1706</v>
      </c>
      <c r="E264" s="2" t="s">
        <v>1914</v>
      </c>
      <c r="F264" s="2">
        <v>3</v>
      </c>
      <c r="G264" s="2">
        <v>553.12</v>
      </c>
      <c r="H264" s="2">
        <v>0.28000000000000003</v>
      </c>
      <c r="I264" s="2" t="s">
        <v>1964</v>
      </c>
      <c r="J264" s="2">
        <v>1194.7392</v>
      </c>
    </row>
    <row r="265" spans="1:10" x14ac:dyDescent="0.3">
      <c r="A265" s="2" t="s">
        <v>2228</v>
      </c>
      <c r="B265" s="3">
        <v>45826</v>
      </c>
      <c r="C265" s="2" t="s">
        <v>907</v>
      </c>
      <c r="D265" s="2" t="s">
        <v>1856</v>
      </c>
      <c r="E265" s="2" t="s">
        <v>1921</v>
      </c>
      <c r="F265" s="2">
        <v>2</v>
      </c>
      <c r="G265" s="2">
        <v>903.08</v>
      </c>
      <c r="H265" s="2">
        <v>0.18</v>
      </c>
      <c r="I265" s="2" t="s">
        <v>1964</v>
      </c>
      <c r="J265" s="2">
        <v>1481.0512000000001</v>
      </c>
    </row>
    <row r="266" spans="1:10" x14ac:dyDescent="0.3">
      <c r="A266" s="2" t="s">
        <v>2229</v>
      </c>
      <c r="B266" s="3">
        <v>45648</v>
      </c>
      <c r="C266" s="2" t="s">
        <v>1484</v>
      </c>
      <c r="D266" s="2" t="s">
        <v>1998</v>
      </c>
      <c r="E266" s="2" t="s">
        <v>1927</v>
      </c>
      <c r="F266" s="2">
        <v>4</v>
      </c>
      <c r="G266" s="2">
        <v>640.23</v>
      </c>
      <c r="H266" s="2">
        <v>0.06</v>
      </c>
      <c r="I266" s="2" t="s">
        <v>1964</v>
      </c>
      <c r="J266" s="2">
        <v>2407.2647999999999</v>
      </c>
    </row>
    <row r="267" spans="1:10" x14ac:dyDescent="0.3">
      <c r="A267" s="2" t="s">
        <v>2230</v>
      </c>
      <c r="B267" s="3">
        <v>45836</v>
      </c>
      <c r="C267" s="2" t="s">
        <v>485</v>
      </c>
      <c r="D267" s="2" t="s">
        <v>1638</v>
      </c>
      <c r="E267" s="2" t="s">
        <v>1911</v>
      </c>
      <c r="F267" s="2">
        <v>1</v>
      </c>
      <c r="G267" s="2">
        <v>518</v>
      </c>
      <c r="H267" s="2">
        <v>0.25</v>
      </c>
      <c r="I267" s="2" t="s">
        <v>1959</v>
      </c>
      <c r="J267" s="2">
        <v>388.5</v>
      </c>
    </row>
    <row r="268" spans="1:10" x14ac:dyDescent="0.3">
      <c r="A268" s="2" t="s">
        <v>2231</v>
      </c>
      <c r="B268" s="3">
        <v>45437</v>
      </c>
      <c r="C268" s="2" t="s">
        <v>1355</v>
      </c>
      <c r="D268" s="2" t="s">
        <v>1774</v>
      </c>
      <c r="E268" s="2" t="s">
        <v>1904</v>
      </c>
      <c r="F268" s="2">
        <v>4</v>
      </c>
      <c r="G268" s="2">
        <v>779.25</v>
      </c>
      <c r="H268" s="2">
        <v>0.25</v>
      </c>
      <c r="I268" s="2" t="s">
        <v>1959</v>
      </c>
      <c r="J268" s="2">
        <v>2337.75</v>
      </c>
    </row>
    <row r="269" spans="1:10" x14ac:dyDescent="0.3">
      <c r="A269" s="2" t="s">
        <v>2232</v>
      </c>
      <c r="B269" s="3">
        <v>45807</v>
      </c>
      <c r="C269" s="2" t="s">
        <v>415</v>
      </c>
      <c r="D269" s="2" t="s">
        <v>1832</v>
      </c>
      <c r="E269" s="2" t="s">
        <v>1914</v>
      </c>
      <c r="F269" s="2">
        <v>2</v>
      </c>
      <c r="G269" s="2">
        <v>467.75</v>
      </c>
      <c r="H269" s="2">
        <v>0.26</v>
      </c>
      <c r="I269" s="2" t="s">
        <v>1959</v>
      </c>
      <c r="J269" s="2">
        <v>692.27</v>
      </c>
    </row>
    <row r="270" spans="1:10" x14ac:dyDescent="0.3">
      <c r="A270" s="2" t="s">
        <v>2233</v>
      </c>
      <c r="B270" s="3">
        <v>45555</v>
      </c>
      <c r="C270" s="2" t="s">
        <v>1275</v>
      </c>
      <c r="D270" s="2" t="s">
        <v>1853</v>
      </c>
      <c r="E270" s="2" t="s">
        <v>1945</v>
      </c>
      <c r="F270" s="2">
        <v>3</v>
      </c>
      <c r="G270" s="2"/>
      <c r="H270" s="2">
        <v>0.06</v>
      </c>
      <c r="I270" s="2" t="s">
        <v>1959</v>
      </c>
      <c r="J270" s="2">
        <v>315.24779999999998</v>
      </c>
    </row>
    <row r="271" spans="1:10" x14ac:dyDescent="0.3">
      <c r="A271" s="2" t="s">
        <v>2234</v>
      </c>
      <c r="B271" s="3">
        <v>45803</v>
      </c>
      <c r="C271" s="2" t="s">
        <v>719</v>
      </c>
      <c r="D271" s="2" t="s">
        <v>1689</v>
      </c>
      <c r="E271" s="2" t="s">
        <v>1887</v>
      </c>
      <c r="F271" s="2">
        <v>4</v>
      </c>
      <c r="G271" s="2">
        <v>747.01</v>
      </c>
      <c r="H271" s="2">
        <v>0.13</v>
      </c>
      <c r="I271" s="2" t="s">
        <v>1961</v>
      </c>
      <c r="J271" s="2">
        <v>2599.5947999999999</v>
      </c>
    </row>
    <row r="272" spans="1:10" x14ac:dyDescent="0.3">
      <c r="A272" s="2" t="s">
        <v>2235</v>
      </c>
      <c r="B272" s="3">
        <v>45735</v>
      </c>
      <c r="C272" s="2" t="s">
        <v>364</v>
      </c>
      <c r="D272" s="2" t="s">
        <v>1850</v>
      </c>
      <c r="E272" s="2" t="s">
        <v>1929</v>
      </c>
      <c r="F272" s="2">
        <v>4</v>
      </c>
      <c r="G272" s="2">
        <v>461.83</v>
      </c>
      <c r="H272" s="2">
        <v>0.28000000000000003</v>
      </c>
      <c r="I272" s="2" t="s">
        <v>1961</v>
      </c>
      <c r="J272" s="2">
        <v>1330.0704000000001</v>
      </c>
    </row>
    <row r="273" spans="1:10" x14ac:dyDescent="0.3">
      <c r="A273" s="2" t="s">
        <v>2236</v>
      </c>
      <c r="B273" s="3">
        <v>45750</v>
      </c>
      <c r="C273" s="2" t="s">
        <v>465</v>
      </c>
      <c r="D273" s="2" t="s">
        <v>1793</v>
      </c>
      <c r="E273" s="2" t="s">
        <v>1917</v>
      </c>
      <c r="F273" s="2">
        <v>2</v>
      </c>
      <c r="G273" s="2">
        <v>105.15</v>
      </c>
      <c r="H273" s="2">
        <v>0.06</v>
      </c>
      <c r="I273" s="2" t="s">
        <v>1959</v>
      </c>
      <c r="J273" s="2">
        <v>197.68199999999999</v>
      </c>
    </row>
    <row r="274" spans="1:10" x14ac:dyDescent="0.3">
      <c r="A274" s="2" t="s">
        <v>2237</v>
      </c>
      <c r="B274" s="3">
        <v>45693</v>
      </c>
      <c r="C274" s="2" t="s">
        <v>138</v>
      </c>
      <c r="D274" s="2" t="s">
        <v>1645</v>
      </c>
      <c r="E274" s="2" t="s">
        <v>1901</v>
      </c>
      <c r="F274" s="2">
        <v>3</v>
      </c>
      <c r="G274" s="2">
        <v>610.24</v>
      </c>
      <c r="H274" s="2">
        <v>0.17</v>
      </c>
      <c r="I274" s="2" t="s">
        <v>1964</v>
      </c>
      <c r="J274" s="2">
        <v>1519.4975999999999</v>
      </c>
    </row>
    <row r="275" spans="1:10" x14ac:dyDescent="0.3">
      <c r="A275" s="2" t="s">
        <v>2238</v>
      </c>
      <c r="B275" s="3">
        <v>45667</v>
      </c>
      <c r="C275" s="2" t="s">
        <v>995</v>
      </c>
      <c r="D275" s="2" t="s">
        <v>1805</v>
      </c>
      <c r="E275" s="2" t="s">
        <v>1917</v>
      </c>
      <c r="F275" s="2">
        <v>1</v>
      </c>
      <c r="G275" s="2">
        <v>872.12</v>
      </c>
      <c r="H275" s="2">
        <v>7.0000000000000007E-2</v>
      </c>
      <c r="I275" s="2" t="s">
        <v>1961</v>
      </c>
      <c r="J275" s="2">
        <v>811.07159999999999</v>
      </c>
    </row>
    <row r="276" spans="1:10" x14ac:dyDescent="0.3">
      <c r="A276" s="2" t="s">
        <v>2239</v>
      </c>
      <c r="B276" s="3">
        <v>45316</v>
      </c>
      <c r="C276" s="2" t="s">
        <v>1355</v>
      </c>
      <c r="D276" s="2" t="s">
        <v>1599</v>
      </c>
      <c r="E276" s="2" t="s">
        <v>1892</v>
      </c>
      <c r="F276" s="2">
        <v>1</v>
      </c>
      <c r="G276" s="2">
        <v>406.79</v>
      </c>
      <c r="H276" s="2">
        <v>0.03</v>
      </c>
      <c r="I276" s="2" t="s">
        <v>1964</v>
      </c>
      <c r="J276" s="2">
        <v>394.58629999999999</v>
      </c>
    </row>
    <row r="277" spans="1:10" x14ac:dyDescent="0.3">
      <c r="A277" s="2" t="s">
        <v>2240</v>
      </c>
      <c r="B277" s="3">
        <v>45932</v>
      </c>
      <c r="C277" s="2" t="s">
        <v>1175</v>
      </c>
      <c r="D277" s="2" t="s">
        <v>1744</v>
      </c>
      <c r="E277" s="2" t="s">
        <v>1934</v>
      </c>
      <c r="F277" s="2">
        <v>1</v>
      </c>
      <c r="G277" s="2">
        <v>606.01</v>
      </c>
      <c r="H277" s="2">
        <v>0.04</v>
      </c>
      <c r="I277" s="2" t="s">
        <v>1961</v>
      </c>
      <c r="J277" s="2">
        <v>581.76959999999997</v>
      </c>
    </row>
    <row r="278" spans="1:10" x14ac:dyDescent="0.3">
      <c r="A278" s="2" t="s">
        <v>2241</v>
      </c>
      <c r="B278" s="3">
        <v>45483</v>
      </c>
      <c r="C278" s="2" t="s">
        <v>1106</v>
      </c>
      <c r="D278" s="2" t="s">
        <v>1625</v>
      </c>
      <c r="E278" s="2" t="s">
        <v>1908</v>
      </c>
      <c r="F278" s="2">
        <v>4</v>
      </c>
      <c r="G278" s="2">
        <v>322.58</v>
      </c>
      <c r="H278" s="2">
        <v>0.06</v>
      </c>
      <c r="I278" s="2" t="s">
        <v>1959</v>
      </c>
      <c r="J278" s="2">
        <v>1212.9007999999999</v>
      </c>
    </row>
    <row r="279" spans="1:10" x14ac:dyDescent="0.3">
      <c r="A279" s="2" t="s">
        <v>2242</v>
      </c>
      <c r="B279" s="3">
        <v>45661</v>
      </c>
      <c r="C279" s="2" t="s">
        <v>1501</v>
      </c>
      <c r="D279" s="2" t="s">
        <v>1814</v>
      </c>
      <c r="E279" s="2" t="s">
        <v>1945</v>
      </c>
      <c r="F279" s="2">
        <v>4</v>
      </c>
      <c r="G279" s="2">
        <v>463.17</v>
      </c>
      <c r="H279" s="2">
        <v>0.06</v>
      </c>
      <c r="I279" s="2" t="s">
        <v>1961</v>
      </c>
      <c r="J279" s="2">
        <v>1741.5192</v>
      </c>
    </row>
    <row r="280" spans="1:10" x14ac:dyDescent="0.3">
      <c r="A280" s="2" t="s">
        <v>2243</v>
      </c>
      <c r="B280" s="3">
        <v>45798</v>
      </c>
      <c r="C280" s="2" t="s">
        <v>1007</v>
      </c>
      <c r="D280" s="2" t="s">
        <v>1652</v>
      </c>
      <c r="E280" s="2" t="s">
        <v>1914</v>
      </c>
      <c r="F280" s="2">
        <v>4</v>
      </c>
      <c r="G280" s="2">
        <v>285.82</v>
      </c>
      <c r="H280" s="2">
        <v>0.18</v>
      </c>
      <c r="I280" s="2" t="s">
        <v>1961</v>
      </c>
      <c r="J280" s="2">
        <v>937.4896</v>
      </c>
    </row>
    <row r="281" spans="1:10" x14ac:dyDescent="0.3">
      <c r="A281" s="2" t="s">
        <v>2244</v>
      </c>
      <c r="B281" s="3">
        <v>45868</v>
      </c>
      <c r="C281" s="2" t="s">
        <v>1037</v>
      </c>
      <c r="D281" s="2" t="s">
        <v>1689</v>
      </c>
      <c r="E281" s="2" t="s">
        <v>1927</v>
      </c>
      <c r="F281" s="2">
        <v>3</v>
      </c>
      <c r="G281" s="2">
        <v>995.38</v>
      </c>
      <c r="H281" s="2">
        <v>0.1</v>
      </c>
      <c r="I281" s="2" t="s">
        <v>1961</v>
      </c>
      <c r="J281" s="2">
        <v>2687.5259999999998</v>
      </c>
    </row>
    <row r="282" spans="1:10" x14ac:dyDescent="0.3">
      <c r="A282" s="2" t="s">
        <v>2245</v>
      </c>
      <c r="B282" s="3">
        <v>45757</v>
      </c>
      <c r="C282" s="2" t="s">
        <v>418</v>
      </c>
      <c r="D282" s="2" t="s">
        <v>1768</v>
      </c>
      <c r="E282" s="2" t="s">
        <v>1917</v>
      </c>
      <c r="F282" s="2">
        <v>1</v>
      </c>
      <c r="G282" s="2">
        <v>329.31</v>
      </c>
      <c r="H282" s="2">
        <v>0.09</v>
      </c>
      <c r="I282" s="2" t="s">
        <v>1959</v>
      </c>
      <c r="J282" s="2">
        <v>299.6721</v>
      </c>
    </row>
    <row r="283" spans="1:10" x14ac:dyDescent="0.3">
      <c r="A283" s="2" t="s">
        <v>2246</v>
      </c>
      <c r="B283" s="3">
        <v>45475</v>
      </c>
      <c r="C283" s="2" t="s">
        <v>1519</v>
      </c>
      <c r="D283" s="2" t="s">
        <v>1721</v>
      </c>
      <c r="E283" s="2" t="s">
        <v>1939</v>
      </c>
      <c r="F283" s="2">
        <v>3</v>
      </c>
      <c r="G283" s="2">
        <v>64.2</v>
      </c>
      <c r="H283" s="2">
        <v>0.08</v>
      </c>
      <c r="I283" s="2" t="s">
        <v>1964</v>
      </c>
      <c r="J283" s="2">
        <v>177.19200000000001</v>
      </c>
    </row>
    <row r="284" spans="1:10" x14ac:dyDescent="0.3">
      <c r="A284" s="2" t="s">
        <v>2247</v>
      </c>
      <c r="B284" s="3">
        <v>45829</v>
      </c>
      <c r="C284" s="2" t="s">
        <v>847</v>
      </c>
      <c r="D284" s="2" t="s">
        <v>1603</v>
      </c>
      <c r="E284" s="2" t="s">
        <v>1932</v>
      </c>
      <c r="F284" s="2">
        <v>3</v>
      </c>
      <c r="G284" s="2">
        <v>697.13</v>
      </c>
      <c r="H284" s="2">
        <v>0.25</v>
      </c>
      <c r="I284" s="2" t="s">
        <v>1964</v>
      </c>
      <c r="J284" s="2">
        <v>1568.5425</v>
      </c>
    </row>
    <row r="285" spans="1:10" x14ac:dyDescent="0.3">
      <c r="A285" s="2" t="s">
        <v>2248</v>
      </c>
      <c r="B285" s="3">
        <v>45639</v>
      </c>
      <c r="C285" s="2" t="s">
        <v>100</v>
      </c>
      <c r="D285" s="2" t="s">
        <v>1594</v>
      </c>
      <c r="E285" s="2" t="s">
        <v>1908</v>
      </c>
      <c r="F285" s="2">
        <v>3</v>
      </c>
      <c r="G285" s="2">
        <v>134.30000000000001</v>
      </c>
      <c r="H285" s="2">
        <v>0.14000000000000001</v>
      </c>
      <c r="I285" s="2" t="s">
        <v>1959</v>
      </c>
      <c r="J285" s="2">
        <v>346.49400000000003</v>
      </c>
    </row>
    <row r="286" spans="1:10" x14ac:dyDescent="0.3">
      <c r="A286" s="2" t="s">
        <v>2249</v>
      </c>
      <c r="B286" s="3">
        <v>45518</v>
      </c>
      <c r="C286" s="2" t="s">
        <v>841</v>
      </c>
      <c r="D286" s="2" t="s">
        <v>1835</v>
      </c>
      <c r="E286" s="2" t="s">
        <v>1932</v>
      </c>
      <c r="F286" s="2">
        <v>1</v>
      </c>
      <c r="G286" s="2">
        <v>520.92999999999995</v>
      </c>
      <c r="H286" s="2">
        <v>0.15</v>
      </c>
      <c r="I286" s="2" t="s">
        <v>1959</v>
      </c>
      <c r="J286" s="2">
        <v>442.79050000000001</v>
      </c>
    </row>
    <row r="287" spans="1:10" x14ac:dyDescent="0.3">
      <c r="A287" s="2" t="s">
        <v>2250</v>
      </c>
      <c r="B287" s="3">
        <v>45721</v>
      </c>
      <c r="C287" s="2" t="s">
        <v>738</v>
      </c>
      <c r="D287" s="2" t="s">
        <v>1631</v>
      </c>
      <c r="E287" s="2" t="s">
        <v>1914</v>
      </c>
      <c r="F287" s="2">
        <v>2</v>
      </c>
      <c r="G287" s="2">
        <v>350.12</v>
      </c>
      <c r="H287" s="2">
        <v>0.21</v>
      </c>
      <c r="I287" s="2" t="s">
        <v>1964</v>
      </c>
      <c r="J287" s="2">
        <v>553.18960000000004</v>
      </c>
    </row>
    <row r="288" spans="1:10" x14ac:dyDescent="0.3">
      <c r="A288" s="2" t="s">
        <v>2251</v>
      </c>
      <c r="B288" s="3">
        <v>45308</v>
      </c>
      <c r="C288" s="2" t="s">
        <v>1449</v>
      </c>
      <c r="D288" s="2" t="s">
        <v>1725</v>
      </c>
      <c r="E288" s="2" t="s">
        <v>1948</v>
      </c>
      <c r="F288" s="2">
        <v>3</v>
      </c>
      <c r="G288" s="2">
        <v>807.95</v>
      </c>
      <c r="H288" s="2">
        <v>0.1</v>
      </c>
      <c r="I288" s="2" t="s">
        <v>1961</v>
      </c>
      <c r="J288" s="2">
        <v>2181.4650000000001</v>
      </c>
    </row>
    <row r="289" spans="1:10" x14ac:dyDescent="0.3">
      <c r="A289" s="2" t="s">
        <v>2252</v>
      </c>
      <c r="B289" s="3">
        <v>45889</v>
      </c>
      <c r="C289" s="2" t="s">
        <v>1064</v>
      </c>
      <c r="D289" s="2" t="s">
        <v>1693</v>
      </c>
      <c r="E289" s="2" t="s">
        <v>1911</v>
      </c>
      <c r="F289" s="2">
        <v>4</v>
      </c>
      <c r="G289" s="2">
        <v>766.03</v>
      </c>
      <c r="H289" s="2">
        <v>0.28999999999999998</v>
      </c>
      <c r="I289" s="2" t="s">
        <v>1961</v>
      </c>
      <c r="J289" s="2">
        <v>2175.5252</v>
      </c>
    </row>
    <row r="290" spans="1:10" x14ac:dyDescent="0.3">
      <c r="A290" s="2" t="s">
        <v>2253</v>
      </c>
      <c r="B290" s="3">
        <v>45386</v>
      </c>
      <c r="C290" s="2" t="s">
        <v>609</v>
      </c>
      <c r="D290" s="2" t="s">
        <v>1753</v>
      </c>
      <c r="E290" s="2" t="s">
        <v>1917</v>
      </c>
      <c r="F290" s="2">
        <v>3</v>
      </c>
      <c r="G290" s="2">
        <v>545.1</v>
      </c>
      <c r="H290" s="2">
        <v>0.08</v>
      </c>
      <c r="I290" s="2" t="s">
        <v>1964</v>
      </c>
      <c r="J290" s="2">
        <v>1504.4760000000001</v>
      </c>
    </row>
    <row r="291" spans="1:10" x14ac:dyDescent="0.3">
      <c r="A291" s="2" t="s">
        <v>2254</v>
      </c>
      <c r="B291" s="3">
        <v>45438</v>
      </c>
      <c r="C291" s="2" t="s">
        <v>850</v>
      </c>
      <c r="D291" s="2" t="s">
        <v>1777</v>
      </c>
      <c r="E291" s="2" t="s">
        <v>1914</v>
      </c>
      <c r="F291" s="2">
        <v>1</v>
      </c>
      <c r="G291" s="2">
        <v>203.61</v>
      </c>
      <c r="H291" s="2">
        <v>0.24</v>
      </c>
      <c r="I291" s="2" t="s">
        <v>1964</v>
      </c>
      <c r="J291" s="2">
        <v>154.74359999999999</v>
      </c>
    </row>
    <row r="292" spans="1:10" x14ac:dyDescent="0.3">
      <c r="A292" s="2" t="s">
        <v>2255</v>
      </c>
      <c r="B292" s="3">
        <v>45856</v>
      </c>
      <c r="C292" s="2" t="s">
        <v>1307</v>
      </c>
      <c r="D292" s="2" t="s">
        <v>1874</v>
      </c>
      <c r="E292" s="2" t="s">
        <v>1936</v>
      </c>
      <c r="F292" s="2">
        <v>4</v>
      </c>
      <c r="G292" s="2">
        <v>493.8</v>
      </c>
      <c r="H292" s="2">
        <v>0.24</v>
      </c>
      <c r="I292" s="2" t="s">
        <v>1964</v>
      </c>
      <c r="J292" s="2">
        <v>1501.152</v>
      </c>
    </row>
    <row r="293" spans="1:10" x14ac:dyDescent="0.3">
      <c r="A293" s="2" t="s">
        <v>2256</v>
      </c>
      <c r="B293" s="3">
        <v>45485</v>
      </c>
      <c r="C293" s="2" t="s">
        <v>81</v>
      </c>
      <c r="D293" s="2" t="s">
        <v>1703</v>
      </c>
      <c r="E293" s="2" t="s">
        <v>1942</v>
      </c>
      <c r="F293" s="2">
        <v>1</v>
      </c>
      <c r="G293" s="2">
        <v>640.54999999999995</v>
      </c>
      <c r="H293" s="2">
        <v>0.25</v>
      </c>
      <c r="I293" s="2" t="s">
        <v>1959</v>
      </c>
      <c r="J293" s="2">
        <v>480.41250000000002</v>
      </c>
    </row>
    <row r="294" spans="1:10" x14ac:dyDescent="0.3">
      <c r="A294" s="2" t="s">
        <v>2257</v>
      </c>
      <c r="B294" s="3">
        <v>45545</v>
      </c>
      <c r="C294" s="2" t="s">
        <v>418</v>
      </c>
      <c r="D294" s="2" t="s">
        <v>1805</v>
      </c>
      <c r="E294" s="2" t="s">
        <v>1904</v>
      </c>
      <c r="F294" s="2">
        <v>1</v>
      </c>
      <c r="G294" s="2">
        <v>702.53</v>
      </c>
      <c r="H294" s="2">
        <v>0.3</v>
      </c>
      <c r="I294" s="2" t="s">
        <v>1959</v>
      </c>
      <c r="J294" s="2">
        <v>491.77100000000002</v>
      </c>
    </row>
    <row r="295" spans="1:10" x14ac:dyDescent="0.3">
      <c r="A295" s="2" t="s">
        <v>2258</v>
      </c>
      <c r="B295" s="3">
        <v>45826</v>
      </c>
      <c r="C295" s="2" t="s">
        <v>735</v>
      </c>
      <c r="D295" s="2" t="s">
        <v>1696</v>
      </c>
      <c r="E295" s="2" t="s">
        <v>1917</v>
      </c>
      <c r="F295" s="2">
        <v>4</v>
      </c>
      <c r="G295" s="2">
        <v>139.94</v>
      </c>
      <c r="H295" s="2">
        <v>0.24</v>
      </c>
      <c r="I295" s="2" t="s">
        <v>1959</v>
      </c>
      <c r="J295" s="2">
        <v>425.41759999999999</v>
      </c>
    </row>
    <row r="296" spans="1:10" x14ac:dyDescent="0.3">
      <c r="A296" s="2" t="s">
        <v>2259</v>
      </c>
      <c r="B296" s="3">
        <v>45654</v>
      </c>
      <c r="C296" s="2" t="s">
        <v>892</v>
      </c>
      <c r="D296" s="2" t="s">
        <v>1631</v>
      </c>
      <c r="E296" s="2" t="s">
        <v>1917</v>
      </c>
      <c r="F296" s="2">
        <v>2</v>
      </c>
      <c r="G296" s="2">
        <v>230.85</v>
      </c>
      <c r="H296" s="2">
        <v>0.18</v>
      </c>
      <c r="I296" s="2" t="s">
        <v>1959</v>
      </c>
      <c r="J296" s="2">
        <v>378.59399999999999</v>
      </c>
    </row>
    <row r="297" spans="1:10" x14ac:dyDescent="0.3">
      <c r="A297" s="2" t="s">
        <v>2260</v>
      </c>
      <c r="B297" s="3">
        <v>45556</v>
      </c>
      <c r="C297" s="2" t="s">
        <v>695</v>
      </c>
      <c r="D297" s="2" t="s">
        <v>1838</v>
      </c>
      <c r="E297" s="2" t="s">
        <v>1942</v>
      </c>
      <c r="F297" s="2">
        <v>4</v>
      </c>
      <c r="G297" s="2">
        <v>626.35</v>
      </c>
      <c r="H297" s="2">
        <v>0.25</v>
      </c>
      <c r="I297" s="2" t="s">
        <v>1964</v>
      </c>
      <c r="J297" s="2">
        <v>1879.05</v>
      </c>
    </row>
    <row r="298" spans="1:10" x14ac:dyDescent="0.3">
      <c r="A298" s="2" t="s">
        <v>2261</v>
      </c>
      <c r="B298" s="3">
        <v>45434</v>
      </c>
      <c r="C298" s="2" t="s">
        <v>302</v>
      </c>
      <c r="D298" s="2" t="s">
        <v>1703</v>
      </c>
      <c r="E298" s="2" t="s">
        <v>1934</v>
      </c>
      <c r="F298" s="2">
        <v>4</v>
      </c>
      <c r="G298" s="2">
        <v>108.55</v>
      </c>
      <c r="H298" s="2">
        <v>0.18</v>
      </c>
      <c r="I298" s="2" t="s">
        <v>1961</v>
      </c>
      <c r="J298" s="2">
        <v>356.04399999999998</v>
      </c>
    </row>
    <row r="299" spans="1:10" x14ac:dyDescent="0.3">
      <c r="A299" s="2" t="s">
        <v>2262</v>
      </c>
      <c r="B299" s="3">
        <v>45871</v>
      </c>
      <c r="C299" s="2" t="s">
        <v>636</v>
      </c>
      <c r="D299" s="2" t="s">
        <v>1625</v>
      </c>
      <c r="E299" s="2" t="s">
        <v>1892</v>
      </c>
      <c r="F299" s="2">
        <v>4</v>
      </c>
      <c r="G299" s="2">
        <v>353.67</v>
      </c>
      <c r="H299" s="2">
        <v>0.03</v>
      </c>
      <c r="I299" s="2" t="s">
        <v>1964</v>
      </c>
      <c r="J299" s="2">
        <v>1372.2396000000001</v>
      </c>
    </row>
    <row r="300" spans="1:10" x14ac:dyDescent="0.3">
      <c r="A300" s="2" t="s">
        <v>2263</v>
      </c>
      <c r="B300" s="3">
        <v>45583</v>
      </c>
      <c r="C300" s="2" t="s">
        <v>245</v>
      </c>
      <c r="D300" s="2" t="s">
        <v>1853</v>
      </c>
      <c r="E300" s="2" t="s">
        <v>1892</v>
      </c>
      <c r="F300" s="2">
        <v>4</v>
      </c>
      <c r="G300" s="2">
        <v>61.98</v>
      </c>
      <c r="H300" s="2">
        <v>0.16</v>
      </c>
      <c r="I300" s="2" t="s">
        <v>1959</v>
      </c>
      <c r="J300" s="2">
        <v>208.25280000000001</v>
      </c>
    </row>
    <row r="301" spans="1:10" x14ac:dyDescent="0.3">
      <c r="A301" s="2" t="s">
        <v>2264</v>
      </c>
      <c r="B301" s="3">
        <v>45348</v>
      </c>
      <c r="C301" s="2" t="s">
        <v>710</v>
      </c>
      <c r="D301" s="2" t="s">
        <v>1642</v>
      </c>
      <c r="E301" s="2" t="s">
        <v>1948</v>
      </c>
      <c r="F301" s="2">
        <v>2</v>
      </c>
      <c r="G301" s="2">
        <v>873.1</v>
      </c>
      <c r="H301" s="2">
        <v>0.12</v>
      </c>
      <c r="I301" s="2" t="s">
        <v>1961</v>
      </c>
      <c r="J301" s="2">
        <v>1536.6559999999999</v>
      </c>
    </row>
    <row r="302" spans="1:10" x14ac:dyDescent="0.3">
      <c r="A302" s="2" t="s">
        <v>2265</v>
      </c>
      <c r="B302" s="3">
        <v>45268</v>
      </c>
      <c r="C302" s="2" t="s">
        <v>656</v>
      </c>
      <c r="D302" s="2" t="s">
        <v>1606</v>
      </c>
      <c r="E302" s="2" t="s">
        <v>1936</v>
      </c>
      <c r="F302" s="2">
        <v>4</v>
      </c>
      <c r="G302" s="2">
        <v>889.47</v>
      </c>
      <c r="H302" s="2">
        <v>0.24</v>
      </c>
      <c r="I302" s="2" t="s">
        <v>1959</v>
      </c>
      <c r="J302" s="2">
        <v>2703.9888000000001</v>
      </c>
    </row>
    <row r="303" spans="1:10" x14ac:dyDescent="0.3">
      <c r="A303" s="2" t="s">
        <v>2266</v>
      </c>
      <c r="B303" s="3">
        <v>45596</v>
      </c>
      <c r="C303" s="2" t="s">
        <v>122</v>
      </c>
      <c r="D303" s="2" t="s">
        <v>1805</v>
      </c>
      <c r="E303" s="2" t="s">
        <v>1927</v>
      </c>
      <c r="F303" s="2">
        <v>3</v>
      </c>
      <c r="G303" s="2">
        <v>803.76</v>
      </c>
      <c r="H303" s="2">
        <v>0.19</v>
      </c>
      <c r="I303" s="2" t="s">
        <v>1964</v>
      </c>
      <c r="J303" s="2">
        <v>1953.1368</v>
      </c>
    </row>
    <row r="304" spans="1:10" x14ac:dyDescent="0.3">
      <c r="A304" s="2" t="s">
        <v>2267</v>
      </c>
      <c r="B304" s="3">
        <v>45624</v>
      </c>
      <c r="C304" s="2" t="s">
        <v>1455</v>
      </c>
      <c r="D304" s="2" t="s">
        <v>1808</v>
      </c>
      <c r="E304" s="2" t="s">
        <v>1908</v>
      </c>
      <c r="F304" s="2">
        <v>2</v>
      </c>
      <c r="G304" s="2">
        <v>865.14</v>
      </c>
      <c r="H304" s="2">
        <v>0.2</v>
      </c>
      <c r="I304" s="2" t="s">
        <v>1961</v>
      </c>
      <c r="J304" s="2">
        <v>1384.2239999999999</v>
      </c>
    </row>
    <row r="305" spans="1:10" x14ac:dyDescent="0.3">
      <c r="A305" s="2" t="s">
        <v>2268</v>
      </c>
      <c r="B305" s="3">
        <v>45813</v>
      </c>
      <c r="C305" s="2" t="s">
        <v>351</v>
      </c>
      <c r="D305" s="2" t="s">
        <v>1670</v>
      </c>
      <c r="E305" s="2" t="s">
        <v>1921</v>
      </c>
      <c r="F305" s="2">
        <v>2</v>
      </c>
      <c r="G305" s="2">
        <v>916.49</v>
      </c>
      <c r="H305" s="2">
        <v>0.3</v>
      </c>
      <c r="I305" s="2" t="s">
        <v>1964</v>
      </c>
      <c r="J305" s="2">
        <v>1283.086</v>
      </c>
    </row>
    <row r="306" spans="1:10" x14ac:dyDescent="0.3">
      <c r="A306" s="2" t="s">
        <v>2269</v>
      </c>
      <c r="B306" s="3">
        <v>45615</v>
      </c>
      <c r="C306" s="2" t="s">
        <v>168</v>
      </c>
      <c r="D306" s="2" t="s">
        <v>1735</v>
      </c>
      <c r="E306" s="2" t="s">
        <v>1929</v>
      </c>
      <c r="F306" s="2">
        <v>3</v>
      </c>
      <c r="G306" s="2">
        <v>781.39</v>
      </c>
      <c r="H306" s="2">
        <v>0.12</v>
      </c>
      <c r="I306" s="2" t="s">
        <v>1959</v>
      </c>
      <c r="J306" s="2">
        <v>2062.8696</v>
      </c>
    </row>
    <row r="307" spans="1:10" x14ac:dyDescent="0.3">
      <c r="A307" s="2" t="s">
        <v>2270</v>
      </c>
      <c r="B307" s="3">
        <v>45431</v>
      </c>
      <c r="C307" s="2" t="s">
        <v>695</v>
      </c>
      <c r="D307" s="2" t="s">
        <v>1693</v>
      </c>
      <c r="E307" s="2" t="s">
        <v>1929</v>
      </c>
      <c r="F307" s="2">
        <v>4</v>
      </c>
      <c r="G307" s="2">
        <v>619.74</v>
      </c>
      <c r="H307" s="2">
        <v>0.13</v>
      </c>
      <c r="I307" s="2" t="s">
        <v>1964</v>
      </c>
      <c r="J307" s="2">
        <v>2156.6952000000001</v>
      </c>
    </row>
    <row r="308" spans="1:10" x14ac:dyDescent="0.3">
      <c r="A308" s="2" t="s">
        <v>2271</v>
      </c>
      <c r="B308" s="3">
        <v>45679</v>
      </c>
      <c r="C308" s="2" t="s">
        <v>1493</v>
      </c>
      <c r="D308" s="2" t="s">
        <v>1768</v>
      </c>
      <c r="E308" s="2" t="s">
        <v>1934</v>
      </c>
      <c r="F308" s="2">
        <v>2</v>
      </c>
      <c r="G308" s="2">
        <v>837.76</v>
      </c>
      <c r="H308" s="2">
        <v>0.03</v>
      </c>
      <c r="I308" s="2" t="s">
        <v>1964</v>
      </c>
      <c r="J308" s="2">
        <v>1625.2544</v>
      </c>
    </row>
    <row r="309" spans="1:10" x14ac:dyDescent="0.3">
      <c r="A309" s="2" t="s">
        <v>2272</v>
      </c>
      <c r="B309" s="3">
        <v>45842</v>
      </c>
      <c r="C309" s="2" t="s">
        <v>1407</v>
      </c>
      <c r="D309" s="2" t="s">
        <v>1853</v>
      </c>
      <c r="E309" s="2" t="s">
        <v>1892</v>
      </c>
      <c r="F309" s="2">
        <v>3</v>
      </c>
      <c r="G309" s="2">
        <v>135.94</v>
      </c>
      <c r="H309" s="2">
        <v>0.2</v>
      </c>
      <c r="I309" s="2" t="s">
        <v>1959</v>
      </c>
      <c r="J309" s="2">
        <v>326.25599999999997</v>
      </c>
    </row>
    <row r="310" spans="1:10" x14ac:dyDescent="0.3">
      <c r="A310" s="2" t="s">
        <v>2273</v>
      </c>
      <c r="B310" s="3">
        <v>45796</v>
      </c>
      <c r="C310" s="2" t="s">
        <v>1487</v>
      </c>
      <c r="D310" s="2" t="s">
        <v>1805</v>
      </c>
      <c r="E310" s="2" t="s">
        <v>1892</v>
      </c>
      <c r="F310" s="2">
        <v>4</v>
      </c>
      <c r="G310" s="2">
        <v>396.53</v>
      </c>
      <c r="H310" s="2">
        <v>7.0000000000000007E-2</v>
      </c>
      <c r="I310" s="2" t="s">
        <v>1961</v>
      </c>
      <c r="J310" s="2">
        <v>1475.0916</v>
      </c>
    </row>
    <row r="311" spans="1:10" x14ac:dyDescent="0.3">
      <c r="A311" s="2" t="s">
        <v>2274</v>
      </c>
      <c r="B311" s="3">
        <v>45264</v>
      </c>
      <c r="C311" s="2" t="s">
        <v>722</v>
      </c>
      <c r="D311" s="2" t="s">
        <v>1664</v>
      </c>
      <c r="E311" s="2" t="s">
        <v>1934</v>
      </c>
      <c r="F311" s="2">
        <v>2</v>
      </c>
      <c r="G311" s="2">
        <v>722.45</v>
      </c>
      <c r="H311" s="2">
        <v>0.22</v>
      </c>
      <c r="I311" s="2" t="s">
        <v>1961</v>
      </c>
      <c r="J311" s="2">
        <v>1127.0219999999999</v>
      </c>
    </row>
    <row r="312" spans="1:10" x14ac:dyDescent="0.3">
      <c r="A312" s="2" t="s">
        <v>2275</v>
      </c>
      <c r="B312" s="3">
        <v>45504</v>
      </c>
      <c r="C312" s="2" t="s">
        <v>185</v>
      </c>
      <c r="D312" s="2" t="s">
        <v>1774</v>
      </c>
      <c r="E312" s="2" t="s">
        <v>1896</v>
      </c>
      <c r="F312" s="2">
        <v>2</v>
      </c>
      <c r="G312" s="2">
        <v>138.41</v>
      </c>
      <c r="H312" s="2">
        <v>0.02</v>
      </c>
      <c r="I312" s="2" t="s">
        <v>1959</v>
      </c>
      <c r="J312" s="2">
        <v>271.28359999999998</v>
      </c>
    </row>
    <row r="313" spans="1:10" x14ac:dyDescent="0.3">
      <c r="A313" s="2" t="s">
        <v>2276</v>
      </c>
      <c r="B313" s="3">
        <v>45679</v>
      </c>
      <c r="C313" s="2" t="s">
        <v>440</v>
      </c>
      <c r="D313" s="2" t="s">
        <v>1823</v>
      </c>
      <c r="E313" s="2" t="s">
        <v>1896</v>
      </c>
      <c r="F313" s="2">
        <v>4</v>
      </c>
      <c r="G313" s="2">
        <v>741.51</v>
      </c>
      <c r="H313" s="2">
        <v>0.09</v>
      </c>
      <c r="I313" s="2" t="s">
        <v>1964</v>
      </c>
      <c r="J313" s="2">
        <v>2699.0963999999999</v>
      </c>
    </row>
    <row r="314" spans="1:10" x14ac:dyDescent="0.3">
      <c r="A314" s="2" t="s">
        <v>2277</v>
      </c>
      <c r="B314" s="3">
        <v>45611</v>
      </c>
      <c r="C314" s="2" t="s">
        <v>104</v>
      </c>
      <c r="D314" s="2" t="s">
        <v>1823</v>
      </c>
      <c r="E314" s="2" t="s">
        <v>1942</v>
      </c>
      <c r="F314" s="2">
        <v>2</v>
      </c>
      <c r="G314" s="2">
        <v>588.9</v>
      </c>
      <c r="H314" s="2">
        <v>0.19</v>
      </c>
      <c r="I314" s="2" t="s">
        <v>1961</v>
      </c>
      <c r="J314" s="2">
        <v>954.01800000000003</v>
      </c>
    </row>
    <row r="315" spans="1:10" x14ac:dyDescent="0.3">
      <c r="A315" s="2" t="s">
        <v>2278</v>
      </c>
      <c r="B315" s="3">
        <v>45389</v>
      </c>
      <c r="C315" s="2" t="s">
        <v>971</v>
      </c>
      <c r="D315" s="2" t="s">
        <v>1732</v>
      </c>
      <c r="E315" s="2" t="s">
        <v>1896</v>
      </c>
      <c r="F315" s="2">
        <v>1</v>
      </c>
      <c r="G315" s="2">
        <v>88.92</v>
      </c>
      <c r="H315" s="2">
        <v>0.19</v>
      </c>
      <c r="I315" s="2" t="s">
        <v>1961</v>
      </c>
      <c r="J315" s="2">
        <v>72.025199999999998</v>
      </c>
    </row>
    <row r="316" spans="1:10" x14ac:dyDescent="0.3">
      <c r="A316" s="2" t="s">
        <v>2279</v>
      </c>
      <c r="B316" s="3">
        <v>45339</v>
      </c>
      <c r="C316" s="2" t="s">
        <v>415</v>
      </c>
      <c r="D316" s="2" t="s">
        <v>1765</v>
      </c>
      <c r="E316" s="2" t="s">
        <v>1939</v>
      </c>
      <c r="F316" s="2">
        <v>1</v>
      </c>
      <c r="G316" s="2">
        <v>299.13</v>
      </c>
      <c r="H316" s="2">
        <v>0.1</v>
      </c>
      <c r="I316" s="2" t="s">
        <v>1964</v>
      </c>
      <c r="J316" s="2">
        <v>269.21699999999998</v>
      </c>
    </row>
    <row r="317" spans="1:10" x14ac:dyDescent="0.3">
      <c r="A317" s="2" t="s">
        <v>2280</v>
      </c>
      <c r="B317" s="3">
        <v>45433</v>
      </c>
      <c r="C317" s="2" t="s">
        <v>409</v>
      </c>
      <c r="D317" s="2" t="s">
        <v>1814</v>
      </c>
      <c r="E317" s="2" t="s">
        <v>1901</v>
      </c>
      <c r="F317" s="2">
        <v>2</v>
      </c>
      <c r="G317" s="2">
        <v>548.29999999999995</v>
      </c>
      <c r="H317" s="2">
        <v>0.23</v>
      </c>
      <c r="I317" s="2" t="s">
        <v>1959</v>
      </c>
      <c r="J317" s="2">
        <v>844.38199999999995</v>
      </c>
    </row>
    <row r="318" spans="1:10" x14ac:dyDescent="0.3">
      <c r="A318" s="2" t="s">
        <v>2281</v>
      </c>
      <c r="B318" s="3">
        <v>45435</v>
      </c>
      <c r="C318" s="2" t="s">
        <v>847</v>
      </c>
      <c r="D318" s="2" t="s">
        <v>1744</v>
      </c>
      <c r="E318" s="2" t="s">
        <v>1924</v>
      </c>
      <c r="F318" s="2">
        <v>3</v>
      </c>
      <c r="G318" s="2">
        <v>977.55</v>
      </c>
      <c r="H318" s="2">
        <v>0.02</v>
      </c>
      <c r="I318" s="2" t="s">
        <v>1961</v>
      </c>
      <c r="J318" s="2">
        <v>2873.9969999999998</v>
      </c>
    </row>
    <row r="319" spans="1:10" x14ac:dyDescent="0.3">
      <c r="A319" s="2" t="s">
        <v>2282</v>
      </c>
      <c r="B319" s="3">
        <v>45823</v>
      </c>
      <c r="C319" s="2" t="s">
        <v>1097</v>
      </c>
      <c r="D319" s="2" t="s">
        <v>1712</v>
      </c>
      <c r="E319" s="2" t="s">
        <v>1945</v>
      </c>
      <c r="F319" s="2">
        <v>1</v>
      </c>
      <c r="G319" s="2">
        <v>459.42</v>
      </c>
      <c r="H319" s="2">
        <v>0.28000000000000003</v>
      </c>
      <c r="I319" s="2" t="s">
        <v>1964</v>
      </c>
      <c r="J319" s="2">
        <v>330.7824</v>
      </c>
    </row>
    <row r="320" spans="1:10" x14ac:dyDescent="0.3">
      <c r="A320" s="2" t="s">
        <v>2283</v>
      </c>
      <c r="B320" s="3">
        <v>45663</v>
      </c>
      <c r="C320" s="2" t="s">
        <v>322</v>
      </c>
      <c r="D320" s="2" t="s">
        <v>1565</v>
      </c>
      <c r="E320" s="2" t="s">
        <v>1904</v>
      </c>
      <c r="F320" s="2">
        <v>2</v>
      </c>
      <c r="G320" s="2">
        <v>123.19</v>
      </c>
      <c r="H320" s="2">
        <v>0.19</v>
      </c>
      <c r="I320" s="2" t="s">
        <v>1959</v>
      </c>
      <c r="J320" s="2">
        <v>199.56780000000001</v>
      </c>
    </row>
    <row r="321" spans="1:10" x14ac:dyDescent="0.3">
      <c r="A321" s="2" t="s">
        <v>2284</v>
      </c>
      <c r="B321" s="3">
        <v>45879</v>
      </c>
      <c r="C321" s="2" t="s">
        <v>1133</v>
      </c>
      <c r="D321" s="2" t="s">
        <v>1747</v>
      </c>
      <c r="E321" s="2" t="s">
        <v>1948</v>
      </c>
      <c r="F321" s="2">
        <v>1</v>
      </c>
      <c r="G321" s="2">
        <v>222.95</v>
      </c>
      <c r="H321" s="2">
        <v>0.02</v>
      </c>
      <c r="I321" s="2" t="s">
        <v>1961</v>
      </c>
      <c r="J321" s="2">
        <v>218.49100000000001</v>
      </c>
    </row>
    <row r="322" spans="1:10" x14ac:dyDescent="0.3">
      <c r="A322" s="2" t="s">
        <v>2285</v>
      </c>
      <c r="B322" s="3">
        <v>45840</v>
      </c>
      <c r="C322" s="2" t="s">
        <v>1055</v>
      </c>
      <c r="D322" s="2" t="s">
        <v>1674</v>
      </c>
      <c r="E322" s="2" t="s">
        <v>1904</v>
      </c>
      <c r="F322" s="2">
        <v>3</v>
      </c>
      <c r="G322" s="2">
        <v>601.92999999999995</v>
      </c>
      <c r="H322" s="2">
        <v>0.14000000000000001</v>
      </c>
      <c r="I322" s="2" t="s">
        <v>1959</v>
      </c>
      <c r="J322" s="2">
        <v>1552.9793999999999</v>
      </c>
    </row>
    <row r="323" spans="1:10" x14ac:dyDescent="0.3">
      <c r="A323" s="2" t="s">
        <v>2286</v>
      </c>
      <c r="B323" s="3">
        <v>45380</v>
      </c>
      <c r="C323" s="2" t="s">
        <v>950</v>
      </c>
      <c r="D323" s="2" t="s">
        <v>1790</v>
      </c>
      <c r="E323" s="2" t="s">
        <v>1896</v>
      </c>
      <c r="F323" s="2">
        <v>1</v>
      </c>
      <c r="G323" s="2">
        <v>564.1</v>
      </c>
      <c r="H323" s="2">
        <v>0.03</v>
      </c>
      <c r="I323" s="2" t="s">
        <v>1959</v>
      </c>
      <c r="J323" s="2">
        <v>547.17700000000002</v>
      </c>
    </row>
    <row r="324" spans="1:10" x14ac:dyDescent="0.3">
      <c r="A324" s="2" t="s">
        <v>2287</v>
      </c>
      <c r="B324" s="3">
        <v>45672</v>
      </c>
      <c r="C324" s="2" t="s">
        <v>345</v>
      </c>
      <c r="D324" s="2" t="s">
        <v>1823</v>
      </c>
      <c r="E324" s="2" t="s">
        <v>1908</v>
      </c>
      <c r="F324" s="2">
        <v>1</v>
      </c>
      <c r="G324" s="2">
        <v>516.62</v>
      </c>
      <c r="H324" s="2">
        <v>0.18</v>
      </c>
      <c r="I324" s="2" t="s">
        <v>1959</v>
      </c>
      <c r="J324" s="2">
        <v>423.6284</v>
      </c>
    </row>
    <row r="325" spans="1:10" x14ac:dyDescent="0.3">
      <c r="A325" s="2" t="s">
        <v>2288</v>
      </c>
      <c r="B325" s="3">
        <v>45497</v>
      </c>
      <c r="C325" s="2" t="s">
        <v>1369</v>
      </c>
      <c r="D325" s="2" t="s">
        <v>1771</v>
      </c>
      <c r="E325" s="2" t="s">
        <v>1929</v>
      </c>
      <c r="F325" s="2">
        <v>1</v>
      </c>
      <c r="G325" s="2">
        <v>934.75</v>
      </c>
      <c r="H325" s="2">
        <v>0.11</v>
      </c>
      <c r="I325" s="2" t="s">
        <v>1961</v>
      </c>
      <c r="J325" s="2">
        <v>831.92750000000001</v>
      </c>
    </row>
    <row r="326" spans="1:10" x14ac:dyDescent="0.3">
      <c r="A326" s="2" t="s">
        <v>2289</v>
      </c>
      <c r="B326" s="3">
        <v>45407</v>
      </c>
      <c r="C326" s="2" t="s">
        <v>763</v>
      </c>
      <c r="D326" s="2" t="s">
        <v>1877</v>
      </c>
      <c r="E326" s="2" t="s">
        <v>1914</v>
      </c>
      <c r="F326" s="2">
        <v>4</v>
      </c>
      <c r="G326" s="2">
        <v>548.44000000000005</v>
      </c>
      <c r="H326" s="2">
        <v>0.05</v>
      </c>
      <c r="I326" s="2" t="s">
        <v>1961</v>
      </c>
      <c r="J326" s="2">
        <v>2084.0720000000001</v>
      </c>
    </row>
    <row r="327" spans="1:10" x14ac:dyDescent="0.3">
      <c r="A327" s="2" t="s">
        <v>2290</v>
      </c>
      <c r="B327" s="3">
        <v>45764</v>
      </c>
      <c r="C327" s="2" t="s">
        <v>66</v>
      </c>
      <c r="D327" s="2" t="s">
        <v>1689</v>
      </c>
      <c r="E327" s="2" t="s">
        <v>1901</v>
      </c>
      <c r="F327" s="2">
        <v>3</v>
      </c>
      <c r="G327" s="2">
        <v>361.11</v>
      </c>
      <c r="H327" s="2">
        <v>0.06</v>
      </c>
      <c r="I327" s="2" t="s">
        <v>1959</v>
      </c>
      <c r="J327" s="2">
        <v>1018.3302</v>
      </c>
    </row>
    <row r="328" spans="1:10" x14ac:dyDescent="0.3">
      <c r="A328" s="2" t="s">
        <v>2291</v>
      </c>
      <c r="B328" s="3">
        <v>45924</v>
      </c>
      <c r="C328" s="2" t="s">
        <v>624</v>
      </c>
      <c r="D328" s="2" t="s">
        <v>1610</v>
      </c>
      <c r="E328" s="2" t="s">
        <v>1892</v>
      </c>
      <c r="F328" s="2">
        <v>2</v>
      </c>
      <c r="G328" s="2">
        <v>610.37</v>
      </c>
      <c r="H328" s="2">
        <v>0.1</v>
      </c>
      <c r="I328" s="2" t="s">
        <v>1961</v>
      </c>
      <c r="J328" s="2">
        <v>1098.6659999999999</v>
      </c>
    </row>
    <row r="329" spans="1:10" x14ac:dyDescent="0.3">
      <c r="A329" s="2" t="s">
        <v>2292</v>
      </c>
      <c r="B329" s="3">
        <v>45240</v>
      </c>
      <c r="C329" s="2" t="s">
        <v>1061</v>
      </c>
      <c r="D329" s="2" t="s">
        <v>1735</v>
      </c>
      <c r="E329" s="2" t="s">
        <v>1939</v>
      </c>
      <c r="F329" s="2">
        <v>1</v>
      </c>
      <c r="G329" s="2">
        <v>272.2</v>
      </c>
      <c r="H329" s="2">
        <v>0.3</v>
      </c>
      <c r="I329" s="2" t="s">
        <v>1959</v>
      </c>
      <c r="J329" s="2">
        <v>190.54</v>
      </c>
    </row>
    <row r="330" spans="1:10" x14ac:dyDescent="0.3">
      <c r="A330" s="2" t="s">
        <v>2293</v>
      </c>
      <c r="B330" s="3">
        <v>45349</v>
      </c>
      <c r="C330" s="2" t="s">
        <v>1369</v>
      </c>
      <c r="D330" s="2" t="s">
        <v>1814</v>
      </c>
      <c r="E330" s="2" t="s">
        <v>1911</v>
      </c>
      <c r="F330" s="2">
        <v>3</v>
      </c>
      <c r="G330" s="2">
        <v>573.1</v>
      </c>
      <c r="H330" s="2">
        <v>0.16</v>
      </c>
      <c r="I330" s="2" t="s">
        <v>1964</v>
      </c>
      <c r="J330" s="2">
        <v>1444.212</v>
      </c>
    </row>
    <row r="331" spans="1:10" x14ac:dyDescent="0.3">
      <c r="A331" s="2" t="s">
        <v>2294</v>
      </c>
      <c r="B331" s="3">
        <v>45756</v>
      </c>
      <c r="C331" s="2" t="s">
        <v>1025</v>
      </c>
      <c r="D331" s="2" t="s">
        <v>1580</v>
      </c>
      <c r="E331" s="2" t="s">
        <v>1887</v>
      </c>
      <c r="F331" s="2">
        <v>4</v>
      </c>
      <c r="G331" s="2">
        <v>24.72</v>
      </c>
      <c r="H331" s="2">
        <v>0.28000000000000003</v>
      </c>
      <c r="I331" s="2" t="s">
        <v>1959</v>
      </c>
      <c r="J331" s="2">
        <v>71.193600000000004</v>
      </c>
    </row>
    <row r="332" spans="1:10" x14ac:dyDescent="0.3">
      <c r="A332" s="2" t="s">
        <v>2295</v>
      </c>
      <c r="B332" s="3">
        <v>45478</v>
      </c>
      <c r="C332" s="2" t="s">
        <v>814</v>
      </c>
      <c r="D332" s="2" t="s">
        <v>1594</v>
      </c>
      <c r="E332" s="2" t="s">
        <v>1921</v>
      </c>
      <c r="F332" s="2">
        <v>3</v>
      </c>
      <c r="G332" s="2">
        <v>268.89</v>
      </c>
      <c r="H332" s="2">
        <v>7.0000000000000007E-2</v>
      </c>
      <c r="I332" s="2" t="s">
        <v>1964</v>
      </c>
      <c r="J332" s="2">
        <v>750.20309999999995</v>
      </c>
    </row>
    <row r="333" spans="1:10" x14ac:dyDescent="0.3">
      <c r="A333" s="2" t="s">
        <v>2296</v>
      </c>
      <c r="B333" s="3">
        <v>45890</v>
      </c>
      <c r="C333" s="2" t="s">
        <v>832</v>
      </c>
      <c r="D333" s="2" t="s">
        <v>1786</v>
      </c>
      <c r="E333" s="2" t="s">
        <v>1921</v>
      </c>
      <c r="F333" s="2">
        <v>1</v>
      </c>
      <c r="G333" s="2">
        <v>78.5</v>
      </c>
      <c r="H333" s="2">
        <v>0.17</v>
      </c>
      <c r="I333" s="2" t="s">
        <v>1964</v>
      </c>
      <c r="J333" s="2">
        <v>65.155000000000001</v>
      </c>
    </row>
    <row r="334" spans="1:10" x14ac:dyDescent="0.3">
      <c r="A334" s="2" t="s">
        <v>2297</v>
      </c>
      <c r="B334" s="3">
        <v>45815</v>
      </c>
      <c r="C334" s="2" t="s">
        <v>462</v>
      </c>
      <c r="D334" s="2" t="s">
        <v>1686</v>
      </c>
      <c r="E334" s="2" t="s">
        <v>1904</v>
      </c>
      <c r="F334" s="2">
        <v>3</v>
      </c>
      <c r="G334" s="2">
        <v>399.42</v>
      </c>
      <c r="H334" s="2">
        <v>0.02</v>
      </c>
      <c r="I334" s="2" t="s">
        <v>1959</v>
      </c>
      <c r="J334" s="2">
        <v>1174.2947999999999</v>
      </c>
    </row>
    <row r="335" spans="1:10" x14ac:dyDescent="0.3">
      <c r="A335" s="2" t="s">
        <v>2298</v>
      </c>
      <c r="B335" s="3">
        <v>45891</v>
      </c>
      <c r="C335" s="2" t="s">
        <v>311</v>
      </c>
      <c r="D335" s="2" t="s">
        <v>1670</v>
      </c>
      <c r="E335" s="2" t="s">
        <v>1948</v>
      </c>
      <c r="F335" s="2">
        <v>3</v>
      </c>
      <c r="G335" s="2">
        <v>455.82</v>
      </c>
      <c r="H335" s="2">
        <v>0.01</v>
      </c>
      <c r="I335" s="2" t="s">
        <v>1961</v>
      </c>
      <c r="J335" s="2">
        <v>1353.7854</v>
      </c>
    </row>
    <row r="336" spans="1:10" x14ac:dyDescent="0.3">
      <c r="A336" s="2" t="s">
        <v>2299</v>
      </c>
      <c r="B336" s="3">
        <v>45609</v>
      </c>
      <c r="C336" s="2" t="s">
        <v>1106</v>
      </c>
      <c r="D336" s="2" t="s">
        <v>1732</v>
      </c>
      <c r="E336" s="2" t="s">
        <v>1908</v>
      </c>
      <c r="F336" s="2">
        <v>2</v>
      </c>
      <c r="G336" s="2">
        <v>613.23</v>
      </c>
      <c r="H336" s="2">
        <v>0.15</v>
      </c>
      <c r="I336" s="2" t="s">
        <v>1961</v>
      </c>
      <c r="J336" s="2">
        <v>1042.491</v>
      </c>
    </row>
    <row r="337" spans="1:10" x14ac:dyDescent="0.3">
      <c r="A337" s="2" t="s">
        <v>2300</v>
      </c>
      <c r="B337" s="3">
        <v>45309</v>
      </c>
      <c r="C337" s="2" t="s">
        <v>1426</v>
      </c>
      <c r="D337" s="2" t="s">
        <v>1565</v>
      </c>
      <c r="E337" s="2" t="s">
        <v>1934</v>
      </c>
      <c r="F337" s="2">
        <v>4</v>
      </c>
      <c r="G337" s="2">
        <v>971.9</v>
      </c>
      <c r="H337" s="2">
        <v>0.28000000000000003</v>
      </c>
      <c r="I337" s="2" t="s">
        <v>1961</v>
      </c>
      <c r="J337" s="2">
        <v>2799.0720000000001</v>
      </c>
    </row>
    <row r="338" spans="1:10" x14ac:dyDescent="0.3">
      <c r="A338" s="2" t="s">
        <v>2301</v>
      </c>
      <c r="B338" s="3">
        <v>45519</v>
      </c>
      <c r="C338" s="2" t="s">
        <v>141</v>
      </c>
      <c r="D338" s="2" t="s">
        <v>1661</v>
      </c>
      <c r="E338" s="2" t="s">
        <v>1914</v>
      </c>
      <c r="F338" s="2">
        <v>3</v>
      </c>
      <c r="G338" s="2">
        <v>884.92</v>
      </c>
      <c r="H338" s="2">
        <v>0.06</v>
      </c>
      <c r="I338" s="2" t="s">
        <v>1961</v>
      </c>
      <c r="J338" s="2">
        <v>2495.4744000000001</v>
      </c>
    </row>
    <row r="339" spans="1:10" x14ac:dyDescent="0.3">
      <c r="A339" s="2" t="s">
        <v>2302</v>
      </c>
      <c r="B339" s="3">
        <v>45921</v>
      </c>
      <c r="C339" s="2" t="s">
        <v>318</v>
      </c>
      <c r="D339" s="2" t="s">
        <v>1590</v>
      </c>
      <c r="E339" s="2" t="s">
        <v>1921</v>
      </c>
      <c r="F339" s="2">
        <v>1</v>
      </c>
      <c r="G339" s="2">
        <v>125</v>
      </c>
      <c r="H339" s="2">
        <v>0.23</v>
      </c>
      <c r="I339" s="2" t="s">
        <v>1959</v>
      </c>
      <c r="J339" s="2">
        <v>96.25</v>
      </c>
    </row>
    <row r="340" spans="1:10" x14ac:dyDescent="0.3">
      <c r="A340" s="2" t="s">
        <v>2303</v>
      </c>
      <c r="B340" s="3">
        <v>45465</v>
      </c>
      <c r="C340" s="2" t="s">
        <v>446</v>
      </c>
      <c r="D340" s="2" t="s">
        <v>1599</v>
      </c>
      <c r="E340" s="2" t="s">
        <v>1936</v>
      </c>
      <c r="F340" s="2">
        <v>2</v>
      </c>
      <c r="G340" s="2">
        <v>188.25</v>
      </c>
      <c r="H340" s="2">
        <v>0.08</v>
      </c>
      <c r="I340" s="2" t="s">
        <v>1961</v>
      </c>
      <c r="J340" s="2">
        <v>346.38</v>
      </c>
    </row>
    <row r="341" spans="1:10" x14ac:dyDescent="0.3">
      <c r="A341" s="2" t="s">
        <v>2304</v>
      </c>
      <c r="B341" s="3">
        <v>45303</v>
      </c>
      <c r="C341" s="2" t="s">
        <v>729</v>
      </c>
      <c r="D341" s="2" t="s">
        <v>1718</v>
      </c>
      <c r="E341" s="2" t="s">
        <v>1911</v>
      </c>
      <c r="F341" s="2">
        <v>4</v>
      </c>
      <c r="G341" s="2">
        <v>344.12</v>
      </c>
      <c r="H341" s="2">
        <v>0.25</v>
      </c>
      <c r="I341" s="2" t="s">
        <v>1961</v>
      </c>
      <c r="J341" s="2">
        <v>1032.3599999999999</v>
      </c>
    </row>
    <row r="342" spans="1:10" x14ac:dyDescent="0.3">
      <c r="A342" s="2" t="s">
        <v>2305</v>
      </c>
      <c r="B342" s="3">
        <v>45218</v>
      </c>
      <c r="C342" s="2" t="s">
        <v>185</v>
      </c>
      <c r="D342" s="2" t="s">
        <v>1625</v>
      </c>
      <c r="E342" s="2" t="s">
        <v>1948</v>
      </c>
      <c r="F342" s="2">
        <v>3</v>
      </c>
      <c r="G342" s="2">
        <v>997.95</v>
      </c>
      <c r="H342" s="2">
        <v>0.09</v>
      </c>
      <c r="I342" s="2" t="s">
        <v>1964</v>
      </c>
      <c r="J342" s="2">
        <v>2724.4034999999999</v>
      </c>
    </row>
    <row r="343" spans="1:10" x14ac:dyDescent="0.3">
      <c r="A343" s="2" t="s">
        <v>2306</v>
      </c>
      <c r="B343" s="3">
        <v>45727</v>
      </c>
      <c r="C343" s="2" t="s">
        <v>512</v>
      </c>
      <c r="D343" s="2" t="s">
        <v>1603</v>
      </c>
      <c r="E343" s="2" t="s">
        <v>1936</v>
      </c>
      <c r="F343" s="2">
        <v>3</v>
      </c>
      <c r="G343" s="2">
        <v>121.64</v>
      </c>
      <c r="H343" s="2">
        <v>7.0000000000000007E-2</v>
      </c>
      <c r="I343" s="2" t="s">
        <v>1961</v>
      </c>
      <c r="J343" s="2">
        <v>339.37560000000002</v>
      </c>
    </row>
    <row r="344" spans="1:10" x14ac:dyDescent="0.3">
      <c r="A344" s="2" t="s">
        <v>2307</v>
      </c>
      <c r="B344" s="3">
        <v>45557</v>
      </c>
      <c r="C344" s="2" t="s">
        <v>726</v>
      </c>
      <c r="D344" s="2" t="s">
        <v>1786</v>
      </c>
      <c r="E344" s="2" t="s">
        <v>1924</v>
      </c>
      <c r="F344" s="2">
        <v>2</v>
      </c>
      <c r="G344" s="2">
        <v>692.72</v>
      </c>
      <c r="H344" s="2">
        <v>0.13</v>
      </c>
      <c r="I344" s="2" t="s">
        <v>1961</v>
      </c>
      <c r="J344" s="2">
        <v>1205.3327999999999</v>
      </c>
    </row>
    <row r="345" spans="1:10" x14ac:dyDescent="0.3">
      <c r="A345" s="2" t="s">
        <v>2308</v>
      </c>
      <c r="B345" s="3">
        <v>45623</v>
      </c>
      <c r="C345" s="2" t="s">
        <v>118</v>
      </c>
      <c r="D345" s="2" t="s">
        <v>1648</v>
      </c>
      <c r="E345" s="2" t="s">
        <v>1948</v>
      </c>
      <c r="F345" s="2">
        <v>3</v>
      </c>
      <c r="G345" s="2">
        <v>794.59</v>
      </c>
      <c r="H345" s="2">
        <v>0.03</v>
      </c>
      <c r="I345" s="2" t="s">
        <v>1961</v>
      </c>
      <c r="J345" s="2">
        <v>2312.2568999999999</v>
      </c>
    </row>
    <row r="346" spans="1:10" x14ac:dyDescent="0.3">
      <c r="A346" s="2" t="s">
        <v>2309</v>
      </c>
      <c r="B346" s="3">
        <v>45224</v>
      </c>
      <c r="C346" s="2" t="s">
        <v>70</v>
      </c>
      <c r="D346" s="2" t="s">
        <v>1655</v>
      </c>
      <c r="E346" s="2" t="s">
        <v>1921</v>
      </c>
      <c r="F346" s="2">
        <v>1</v>
      </c>
      <c r="G346" s="2">
        <v>907.95</v>
      </c>
      <c r="H346" s="2">
        <v>0.1</v>
      </c>
      <c r="I346" s="2" t="s">
        <v>1961</v>
      </c>
      <c r="J346" s="2">
        <v>817.15499999999997</v>
      </c>
    </row>
    <row r="347" spans="1:10" x14ac:dyDescent="0.3">
      <c r="A347" s="2" t="s">
        <v>2310</v>
      </c>
      <c r="B347" s="3">
        <v>45940</v>
      </c>
      <c r="C347" s="2" t="s">
        <v>922</v>
      </c>
      <c r="D347" s="2" t="s">
        <v>1732</v>
      </c>
      <c r="E347" s="2" t="s">
        <v>1887</v>
      </c>
      <c r="F347" s="2">
        <v>2</v>
      </c>
      <c r="G347" s="2">
        <v>660.81</v>
      </c>
      <c r="H347" s="2">
        <v>0.18</v>
      </c>
      <c r="I347" s="2" t="s">
        <v>1959</v>
      </c>
      <c r="J347" s="2">
        <v>1083.7284</v>
      </c>
    </row>
    <row r="348" spans="1:10" x14ac:dyDescent="0.3">
      <c r="A348" s="2" t="s">
        <v>2311</v>
      </c>
      <c r="B348" s="3">
        <v>45915</v>
      </c>
      <c r="C348" s="2" t="s">
        <v>231</v>
      </c>
      <c r="D348" s="2" t="s">
        <v>1735</v>
      </c>
      <c r="E348" s="2" t="s">
        <v>1917</v>
      </c>
      <c r="F348" s="2">
        <v>3</v>
      </c>
      <c r="G348" s="2">
        <v>564.94000000000005</v>
      </c>
      <c r="H348" s="2">
        <v>0.22</v>
      </c>
      <c r="I348" s="2" t="s">
        <v>1964</v>
      </c>
      <c r="J348" s="2">
        <v>1321.9595999999999</v>
      </c>
    </row>
    <row r="349" spans="1:10" x14ac:dyDescent="0.3">
      <c r="A349" s="2" t="s">
        <v>2312</v>
      </c>
      <c r="B349" s="3">
        <v>45541</v>
      </c>
      <c r="C349" s="2" t="s">
        <v>209</v>
      </c>
      <c r="D349" s="2" t="s">
        <v>1617</v>
      </c>
      <c r="E349" s="2" t="s">
        <v>1936</v>
      </c>
      <c r="F349" s="2">
        <v>2</v>
      </c>
      <c r="G349" s="2">
        <v>280.37</v>
      </c>
      <c r="H349" s="2">
        <v>0.22</v>
      </c>
      <c r="I349" s="2" t="s">
        <v>1964</v>
      </c>
      <c r="J349" s="2">
        <v>437.37720000000002</v>
      </c>
    </row>
    <row r="350" spans="1:10" x14ac:dyDescent="0.3">
      <c r="A350" s="2" t="s">
        <v>2313</v>
      </c>
      <c r="B350" s="3">
        <v>45489</v>
      </c>
      <c r="C350" s="2" t="s">
        <v>1175</v>
      </c>
      <c r="D350" s="2" t="s">
        <v>1732</v>
      </c>
      <c r="E350" s="2" t="s">
        <v>1901</v>
      </c>
      <c r="F350" s="2">
        <v>2</v>
      </c>
      <c r="G350" s="2">
        <v>85.23</v>
      </c>
      <c r="H350" s="2">
        <v>0.13</v>
      </c>
      <c r="I350" s="2" t="s">
        <v>1959</v>
      </c>
      <c r="J350" s="2">
        <v>148.30019999999999</v>
      </c>
    </row>
    <row r="351" spans="1:10" x14ac:dyDescent="0.3">
      <c r="A351" s="2" t="s">
        <v>2314</v>
      </c>
      <c r="B351" s="3">
        <v>45748</v>
      </c>
      <c r="C351" s="2" t="s">
        <v>995</v>
      </c>
      <c r="D351" s="2" t="s">
        <v>1658</v>
      </c>
      <c r="E351" s="2" t="s">
        <v>1932</v>
      </c>
      <c r="F351" s="2">
        <v>2</v>
      </c>
      <c r="G351" s="2">
        <v>563.29999999999995</v>
      </c>
      <c r="H351" s="2">
        <v>0.26</v>
      </c>
      <c r="I351" s="2" t="s">
        <v>1959</v>
      </c>
      <c r="J351" s="2">
        <v>833.68399999999997</v>
      </c>
    </row>
    <row r="352" spans="1:10" x14ac:dyDescent="0.3">
      <c r="A352" s="2" t="s">
        <v>2315</v>
      </c>
      <c r="B352" s="3">
        <v>45309</v>
      </c>
      <c r="C352" s="2" t="s">
        <v>138</v>
      </c>
      <c r="D352" s="2" t="s">
        <v>1823</v>
      </c>
      <c r="E352" s="2" t="s">
        <v>1945</v>
      </c>
      <c r="F352" s="2">
        <v>2</v>
      </c>
      <c r="G352" s="2">
        <v>827.81</v>
      </c>
      <c r="H352" s="2">
        <v>0.04</v>
      </c>
      <c r="I352" s="2" t="s">
        <v>1961</v>
      </c>
      <c r="J352" s="2">
        <v>1589.3951999999999</v>
      </c>
    </row>
    <row r="353" spans="1:10" x14ac:dyDescent="0.3">
      <c r="A353" s="2" t="s">
        <v>2316</v>
      </c>
      <c r="B353" s="3">
        <v>45621</v>
      </c>
      <c r="C353" s="2" t="s">
        <v>704</v>
      </c>
      <c r="D353" s="2" t="s">
        <v>1606</v>
      </c>
      <c r="E353" s="2" t="s">
        <v>1945</v>
      </c>
      <c r="F353" s="2">
        <v>3</v>
      </c>
      <c r="G353" s="2">
        <v>877.71</v>
      </c>
      <c r="H353" s="2">
        <v>0.12</v>
      </c>
      <c r="I353" s="2" t="s">
        <v>1961</v>
      </c>
      <c r="J353" s="2">
        <v>2317.1543999999999</v>
      </c>
    </row>
    <row r="354" spans="1:10" x14ac:dyDescent="0.3">
      <c r="A354" s="2" t="s">
        <v>2317</v>
      </c>
      <c r="B354" s="3">
        <v>45603</v>
      </c>
      <c r="C354" s="2" t="s">
        <v>832</v>
      </c>
      <c r="D354" s="2" t="s">
        <v>1753</v>
      </c>
      <c r="E354" s="2" t="s">
        <v>1921</v>
      </c>
      <c r="F354" s="2">
        <v>4</v>
      </c>
      <c r="G354" s="2">
        <v>488.56</v>
      </c>
      <c r="H354" s="2">
        <v>0.26</v>
      </c>
      <c r="I354" s="2" t="s">
        <v>1964</v>
      </c>
      <c r="J354" s="2">
        <v>1446.1376</v>
      </c>
    </row>
    <row r="355" spans="1:10" x14ac:dyDescent="0.3">
      <c r="A355" s="2" t="s">
        <v>2318</v>
      </c>
      <c r="B355" s="3">
        <v>45501</v>
      </c>
      <c r="C355" s="2" t="s">
        <v>373</v>
      </c>
      <c r="D355" s="2" t="s">
        <v>1652</v>
      </c>
      <c r="E355" s="2" t="s">
        <v>1929</v>
      </c>
      <c r="F355" s="2">
        <v>4</v>
      </c>
      <c r="G355" s="2">
        <v>175.91</v>
      </c>
      <c r="H355" s="2">
        <v>0.13</v>
      </c>
      <c r="I355" s="2" t="s">
        <v>1961</v>
      </c>
      <c r="J355" s="2">
        <v>612.16679999999997</v>
      </c>
    </row>
    <row r="356" spans="1:10" x14ac:dyDescent="0.3">
      <c r="A356" s="2" t="s">
        <v>2319</v>
      </c>
      <c r="B356" s="3">
        <v>45398</v>
      </c>
      <c r="C356" s="2" t="s">
        <v>805</v>
      </c>
      <c r="D356" s="2" t="s">
        <v>1844</v>
      </c>
      <c r="E356" s="2" t="s">
        <v>1917</v>
      </c>
      <c r="F356" s="2">
        <v>4</v>
      </c>
      <c r="G356" s="2">
        <v>289.66000000000003</v>
      </c>
      <c r="H356" s="2">
        <v>0.25</v>
      </c>
      <c r="I356" s="2" t="s">
        <v>1964</v>
      </c>
      <c r="J356" s="2">
        <v>868.98</v>
      </c>
    </row>
    <row r="357" spans="1:10" x14ac:dyDescent="0.3">
      <c r="A357" s="2" t="s">
        <v>2320</v>
      </c>
      <c r="B357" s="3">
        <v>45304</v>
      </c>
      <c r="C357" s="2" t="s">
        <v>784</v>
      </c>
      <c r="D357" s="2" t="s">
        <v>1617</v>
      </c>
      <c r="E357" s="2" t="s">
        <v>1936</v>
      </c>
      <c r="F357" s="2">
        <v>2</v>
      </c>
      <c r="G357" s="2">
        <v>899.27</v>
      </c>
      <c r="H357" s="2">
        <v>0.17</v>
      </c>
      <c r="I357" s="2" t="s">
        <v>1959</v>
      </c>
      <c r="J357" s="2">
        <v>1492.7882</v>
      </c>
    </row>
    <row r="358" spans="1:10" x14ac:dyDescent="0.3">
      <c r="A358" s="2" t="s">
        <v>2321</v>
      </c>
      <c r="B358" s="3">
        <v>45299</v>
      </c>
      <c r="C358" s="2" t="s">
        <v>245</v>
      </c>
      <c r="D358" s="2" t="s">
        <v>1628</v>
      </c>
      <c r="E358" s="2" t="s">
        <v>1892</v>
      </c>
      <c r="F358" s="2">
        <v>1</v>
      </c>
      <c r="G358" s="2">
        <v>691.38</v>
      </c>
      <c r="H358" s="2">
        <v>0.11</v>
      </c>
      <c r="I358" s="2" t="s">
        <v>1964</v>
      </c>
      <c r="J358" s="2">
        <v>615.32820000000004</v>
      </c>
    </row>
    <row r="359" spans="1:10" x14ac:dyDescent="0.3">
      <c r="A359" s="2" t="s">
        <v>2322</v>
      </c>
      <c r="B359" s="3">
        <v>45564</v>
      </c>
      <c r="C359" s="2" t="s">
        <v>557</v>
      </c>
      <c r="D359" s="2" t="s">
        <v>1658</v>
      </c>
      <c r="E359" s="2" t="s">
        <v>1887</v>
      </c>
      <c r="F359" s="2">
        <v>3</v>
      </c>
      <c r="G359" s="2">
        <v>158.72</v>
      </c>
      <c r="H359" s="2">
        <v>0.13</v>
      </c>
      <c r="I359" s="2" t="s">
        <v>1959</v>
      </c>
      <c r="J359" s="2">
        <v>414.25920000000002</v>
      </c>
    </row>
    <row r="360" spans="1:10" x14ac:dyDescent="0.3">
      <c r="A360" s="2" t="s">
        <v>2323</v>
      </c>
      <c r="B360" s="3">
        <v>45413</v>
      </c>
      <c r="C360" s="2" t="s">
        <v>692</v>
      </c>
      <c r="D360" s="2" t="s">
        <v>1762</v>
      </c>
      <c r="E360" s="2" t="s">
        <v>1939</v>
      </c>
      <c r="F360" s="2">
        <v>4</v>
      </c>
      <c r="G360" s="2">
        <v>537.15</v>
      </c>
      <c r="H360" s="2">
        <v>0.06</v>
      </c>
      <c r="I360" s="2" t="s">
        <v>1964</v>
      </c>
      <c r="J360" s="2">
        <v>2019.684</v>
      </c>
    </row>
    <row r="361" spans="1:10" x14ac:dyDescent="0.3">
      <c r="A361" s="2" t="s">
        <v>2324</v>
      </c>
      <c r="B361" s="3">
        <v>45480</v>
      </c>
      <c r="C361" s="2" t="s">
        <v>1307</v>
      </c>
      <c r="D361" s="2" t="s">
        <v>1703</v>
      </c>
      <c r="E361" s="2" t="s">
        <v>1921</v>
      </c>
      <c r="F361" s="2">
        <v>3</v>
      </c>
      <c r="G361" s="2">
        <v>771.7</v>
      </c>
      <c r="H361" s="2">
        <v>0.05</v>
      </c>
      <c r="I361" s="2" t="s">
        <v>1964</v>
      </c>
      <c r="J361" s="2">
        <v>2199.3449999999998</v>
      </c>
    </row>
    <row r="362" spans="1:10" x14ac:dyDescent="0.3">
      <c r="A362" s="2" t="s">
        <v>2325</v>
      </c>
      <c r="B362" s="3">
        <v>45610</v>
      </c>
      <c r="C362" s="2" t="s">
        <v>385</v>
      </c>
      <c r="D362" s="2" t="s">
        <v>1847</v>
      </c>
      <c r="E362" s="2" t="s">
        <v>1892</v>
      </c>
      <c r="F362" s="2">
        <v>4</v>
      </c>
      <c r="G362" s="2">
        <v>677.25</v>
      </c>
      <c r="H362" s="2">
        <v>0.14000000000000001</v>
      </c>
      <c r="I362" s="2" t="s">
        <v>1961</v>
      </c>
      <c r="J362" s="2">
        <v>2329.7399999999998</v>
      </c>
    </row>
    <row r="363" spans="1:10" x14ac:dyDescent="0.3">
      <c r="A363" s="2" t="s">
        <v>2326</v>
      </c>
      <c r="B363" s="3">
        <v>45763</v>
      </c>
      <c r="C363" s="2" t="s">
        <v>367</v>
      </c>
      <c r="D363" s="2" t="s">
        <v>1877</v>
      </c>
      <c r="E363" s="2" t="s">
        <v>1927</v>
      </c>
      <c r="F363" s="2">
        <v>1</v>
      </c>
      <c r="G363" s="2">
        <v>645.48</v>
      </c>
      <c r="H363" s="2">
        <v>0.26</v>
      </c>
      <c r="I363" s="2" t="s">
        <v>1964</v>
      </c>
      <c r="J363" s="2">
        <v>477.65519999999998</v>
      </c>
    </row>
    <row r="364" spans="1:10" x14ac:dyDescent="0.3">
      <c r="A364" s="2" t="s">
        <v>2327</v>
      </c>
      <c r="B364" s="3">
        <v>45856</v>
      </c>
      <c r="C364" s="2" t="s">
        <v>1139</v>
      </c>
      <c r="D364" s="2" t="s">
        <v>1802</v>
      </c>
      <c r="E364" s="2" t="s">
        <v>1896</v>
      </c>
      <c r="F364" s="2">
        <v>2</v>
      </c>
      <c r="G364" s="2">
        <v>934</v>
      </c>
      <c r="H364" s="2">
        <v>0.3</v>
      </c>
      <c r="I364" s="2" t="s">
        <v>1964</v>
      </c>
      <c r="J364" s="2">
        <v>1307.5999999999999</v>
      </c>
    </row>
    <row r="365" spans="1:10" x14ac:dyDescent="0.3">
      <c r="A365" s="2" t="s">
        <v>2328</v>
      </c>
      <c r="B365" s="3">
        <v>45712</v>
      </c>
      <c r="C365" s="2" t="s">
        <v>1061</v>
      </c>
      <c r="D365" s="2" t="s">
        <v>1718</v>
      </c>
      <c r="E365" s="2" t="s">
        <v>1896</v>
      </c>
      <c r="F365" s="2">
        <v>1</v>
      </c>
      <c r="G365" s="2">
        <v>669.53</v>
      </c>
      <c r="H365" s="2">
        <v>0.2</v>
      </c>
      <c r="I365" s="2" t="s">
        <v>1959</v>
      </c>
      <c r="J365" s="2">
        <v>535.62400000000002</v>
      </c>
    </row>
    <row r="366" spans="1:10" x14ac:dyDescent="0.3">
      <c r="A366" s="2" t="s">
        <v>2329</v>
      </c>
      <c r="B366" s="3">
        <v>45723</v>
      </c>
      <c r="C366" s="2" t="s">
        <v>710</v>
      </c>
      <c r="D366" s="2" t="s">
        <v>1683</v>
      </c>
      <c r="E366" s="2" t="s">
        <v>1945</v>
      </c>
      <c r="F366" s="2">
        <v>1</v>
      </c>
      <c r="G366" s="2">
        <v>213.69</v>
      </c>
      <c r="H366" s="2">
        <v>0.28000000000000003</v>
      </c>
      <c r="I366" s="2" t="s">
        <v>1964</v>
      </c>
      <c r="J366" s="2">
        <v>153.85679999999999</v>
      </c>
    </row>
    <row r="367" spans="1:10" x14ac:dyDescent="0.3">
      <c r="A367" s="2" t="s">
        <v>2330</v>
      </c>
      <c r="B367" s="3">
        <v>45706</v>
      </c>
      <c r="C367" s="2" t="s">
        <v>285</v>
      </c>
      <c r="D367" s="2" t="s">
        <v>1638</v>
      </c>
      <c r="E367" s="2" t="s">
        <v>1948</v>
      </c>
      <c r="F367" s="2">
        <v>2</v>
      </c>
      <c r="G367" s="2">
        <v>99.1</v>
      </c>
      <c r="H367" s="2">
        <v>0.2</v>
      </c>
      <c r="I367" s="2" t="s">
        <v>1961</v>
      </c>
      <c r="J367" s="2">
        <v>158.56</v>
      </c>
    </row>
    <row r="368" spans="1:10" x14ac:dyDescent="0.3">
      <c r="A368" s="2" t="s">
        <v>2331</v>
      </c>
      <c r="B368" s="3">
        <v>45469</v>
      </c>
      <c r="C368" s="2" t="s">
        <v>1169</v>
      </c>
      <c r="D368" s="2" t="s">
        <v>1689</v>
      </c>
      <c r="E368" s="2" t="s">
        <v>1939</v>
      </c>
      <c r="F368" s="2">
        <v>1</v>
      </c>
      <c r="G368" s="2">
        <v>628.98</v>
      </c>
      <c r="H368" s="2">
        <v>0.03</v>
      </c>
      <c r="I368" s="2" t="s">
        <v>1964</v>
      </c>
      <c r="J368" s="2">
        <v>610.11059999999998</v>
      </c>
    </row>
    <row r="369" spans="1:10" x14ac:dyDescent="0.3">
      <c r="A369" s="2" t="s">
        <v>2332</v>
      </c>
      <c r="B369" s="3">
        <v>45711</v>
      </c>
      <c r="C369" s="2" t="s">
        <v>311</v>
      </c>
      <c r="D369" s="2" t="s">
        <v>1835</v>
      </c>
      <c r="E369" s="2" t="s">
        <v>1904</v>
      </c>
      <c r="F369" s="2">
        <v>3</v>
      </c>
      <c r="G369" s="2">
        <v>944.64</v>
      </c>
      <c r="H369" s="2">
        <v>0.26</v>
      </c>
      <c r="I369" s="2" t="s">
        <v>1959</v>
      </c>
      <c r="J369" s="2">
        <v>2097.1008000000002</v>
      </c>
    </row>
    <row r="370" spans="1:10" x14ac:dyDescent="0.3">
      <c r="A370" s="2" t="s">
        <v>2333</v>
      </c>
      <c r="B370" s="3">
        <v>45823</v>
      </c>
      <c r="C370" s="2" t="s">
        <v>1464</v>
      </c>
      <c r="D370" s="2" t="s">
        <v>1862</v>
      </c>
      <c r="E370" s="2" t="s">
        <v>1929</v>
      </c>
      <c r="F370" s="2">
        <v>2</v>
      </c>
      <c r="G370" s="2">
        <v>121.7</v>
      </c>
      <c r="H370" s="2">
        <v>0.06</v>
      </c>
      <c r="I370" s="2" t="s">
        <v>1964</v>
      </c>
      <c r="J370" s="2">
        <v>228.79599999999999</v>
      </c>
    </row>
    <row r="371" spans="1:10" x14ac:dyDescent="0.3">
      <c r="A371" s="2" t="s">
        <v>2334</v>
      </c>
      <c r="B371" s="3">
        <v>45217</v>
      </c>
      <c r="C371" s="2" t="s">
        <v>1398</v>
      </c>
      <c r="D371" s="2" t="s">
        <v>1777</v>
      </c>
      <c r="E371" s="2" t="s">
        <v>1901</v>
      </c>
      <c r="F371" s="2">
        <v>4</v>
      </c>
      <c r="G371" s="2">
        <v>269.49</v>
      </c>
      <c r="H371" s="2">
        <v>7.0000000000000007E-2</v>
      </c>
      <c r="I371" s="2" t="s">
        <v>1961</v>
      </c>
      <c r="J371" s="2">
        <v>1002.5028</v>
      </c>
    </row>
    <row r="372" spans="1:10" x14ac:dyDescent="0.3">
      <c r="A372" s="2" t="s">
        <v>2335</v>
      </c>
      <c r="B372" s="3">
        <v>45733</v>
      </c>
      <c r="C372" s="2" t="s">
        <v>357</v>
      </c>
      <c r="D372" s="2" t="s">
        <v>1642</v>
      </c>
      <c r="E372" s="2" t="s">
        <v>1945</v>
      </c>
      <c r="F372" s="2">
        <v>1</v>
      </c>
      <c r="G372" s="2">
        <v>678.2</v>
      </c>
      <c r="H372" s="2">
        <v>0.14000000000000001</v>
      </c>
      <c r="I372" s="2" t="s">
        <v>1959</v>
      </c>
      <c r="J372" s="2">
        <v>583.25199999999995</v>
      </c>
    </row>
    <row r="373" spans="1:10" x14ac:dyDescent="0.3">
      <c r="A373" s="2" t="s">
        <v>2336</v>
      </c>
      <c r="B373" s="3">
        <v>45520</v>
      </c>
      <c r="C373" s="2" t="s">
        <v>754</v>
      </c>
      <c r="D373" s="2" t="s">
        <v>1853</v>
      </c>
      <c r="E373" s="2" t="s">
        <v>1932</v>
      </c>
      <c r="F373" s="2">
        <v>1</v>
      </c>
      <c r="G373" s="2">
        <v>752.45</v>
      </c>
      <c r="H373" s="2">
        <v>0.21</v>
      </c>
      <c r="I373" s="2" t="s">
        <v>1964</v>
      </c>
      <c r="J373" s="2">
        <v>594.43550000000005</v>
      </c>
    </row>
    <row r="374" spans="1:10" x14ac:dyDescent="0.3">
      <c r="A374" s="2" t="s">
        <v>2337</v>
      </c>
      <c r="B374" s="3">
        <v>45373</v>
      </c>
      <c r="C374" s="2" t="s">
        <v>151</v>
      </c>
      <c r="D374" s="2" t="s">
        <v>1865</v>
      </c>
      <c r="E374" s="2" t="s">
        <v>1932</v>
      </c>
      <c r="F374" s="2">
        <v>2</v>
      </c>
      <c r="G374" s="2">
        <v>209.66</v>
      </c>
      <c r="H374" s="2">
        <v>0.21</v>
      </c>
      <c r="I374" s="2" t="s">
        <v>1959</v>
      </c>
      <c r="J374" s="2">
        <v>331.26280000000003</v>
      </c>
    </row>
    <row r="375" spans="1:10" x14ac:dyDescent="0.3">
      <c r="A375" s="2" t="s">
        <v>2338</v>
      </c>
      <c r="B375" s="3">
        <v>45688</v>
      </c>
      <c r="C375" s="2" t="s">
        <v>545</v>
      </c>
      <c r="D375" s="2" t="s">
        <v>1874</v>
      </c>
      <c r="E375" s="2" t="s">
        <v>1948</v>
      </c>
      <c r="F375" s="2">
        <v>2</v>
      </c>
      <c r="G375" s="2">
        <v>739.95</v>
      </c>
      <c r="H375" s="2">
        <v>0.1</v>
      </c>
      <c r="I375" s="2" t="s">
        <v>1964</v>
      </c>
      <c r="J375" s="2">
        <v>1331.91</v>
      </c>
    </row>
    <row r="376" spans="1:10" x14ac:dyDescent="0.3">
      <c r="A376" s="2" t="s">
        <v>2339</v>
      </c>
      <c r="B376" s="3">
        <v>45276</v>
      </c>
      <c r="C376" s="2" t="s">
        <v>1458</v>
      </c>
      <c r="D376" s="2" t="s">
        <v>1715</v>
      </c>
      <c r="E376" s="2" t="s">
        <v>1936</v>
      </c>
      <c r="F376" s="2">
        <v>1</v>
      </c>
      <c r="G376" s="2">
        <v>496.19</v>
      </c>
      <c r="H376" s="2">
        <v>0.08</v>
      </c>
      <c r="I376" s="2" t="s">
        <v>1964</v>
      </c>
      <c r="J376" s="2">
        <v>456.4948</v>
      </c>
    </row>
    <row r="377" spans="1:10" x14ac:dyDescent="0.3">
      <c r="A377" s="2" t="s">
        <v>2340</v>
      </c>
      <c r="B377" s="3">
        <v>45756</v>
      </c>
      <c r="C377" s="2" t="s">
        <v>176</v>
      </c>
      <c r="D377" s="2" t="s">
        <v>1594</v>
      </c>
      <c r="E377" s="2" t="s">
        <v>1929</v>
      </c>
      <c r="F377" s="2">
        <v>1</v>
      </c>
      <c r="G377" s="2">
        <v>306.36</v>
      </c>
      <c r="H377" s="2">
        <v>0.01</v>
      </c>
      <c r="I377" s="2" t="s">
        <v>1961</v>
      </c>
      <c r="J377" s="2">
        <v>303.29640000000001</v>
      </c>
    </row>
    <row r="378" spans="1:10" x14ac:dyDescent="0.3">
      <c r="A378" s="2" t="s">
        <v>2341</v>
      </c>
      <c r="B378" s="3">
        <v>45309</v>
      </c>
      <c r="C378" s="2" t="s">
        <v>421</v>
      </c>
      <c r="D378" s="2" t="s">
        <v>1802</v>
      </c>
      <c r="E378" s="2" t="s">
        <v>1904</v>
      </c>
      <c r="F378" s="2">
        <v>4</v>
      </c>
      <c r="G378" s="2">
        <v>693.16</v>
      </c>
      <c r="H378" s="2">
        <v>0.05</v>
      </c>
      <c r="I378" s="2" t="s">
        <v>1961</v>
      </c>
      <c r="J378" s="2">
        <v>2634.0079999999998</v>
      </c>
    </row>
    <row r="379" spans="1:10" x14ac:dyDescent="0.3">
      <c r="A379" s="2" t="s">
        <v>2342</v>
      </c>
      <c r="B379" s="3">
        <v>45744</v>
      </c>
      <c r="C379" s="2" t="s">
        <v>1417</v>
      </c>
      <c r="D379" s="2" t="s">
        <v>1832</v>
      </c>
      <c r="E379" s="2" t="s">
        <v>1924</v>
      </c>
      <c r="F379" s="2">
        <v>1</v>
      </c>
      <c r="G379" s="2">
        <v>995.52</v>
      </c>
      <c r="H379" s="2">
        <v>0.22</v>
      </c>
      <c r="I379" s="2" t="s">
        <v>1961</v>
      </c>
      <c r="J379" s="2">
        <v>776.50559999999996</v>
      </c>
    </row>
    <row r="380" spans="1:10" x14ac:dyDescent="0.3">
      <c r="A380" s="2" t="s">
        <v>2343</v>
      </c>
      <c r="B380" s="3">
        <v>45535</v>
      </c>
      <c r="C380" s="2" t="s">
        <v>436</v>
      </c>
      <c r="D380" s="2" t="s">
        <v>1585</v>
      </c>
      <c r="E380" s="2" t="s">
        <v>1945</v>
      </c>
      <c r="F380" s="2">
        <v>4</v>
      </c>
      <c r="G380" s="2">
        <v>241.32</v>
      </c>
      <c r="H380" s="2">
        <v>0.28999999999999998</v>
      </c>
      <c r="I380" s="2" t="s">
        <v>1964</v>
      </c>
      <c r="J380" s="2">
        <v>685.34879999999998</v>
      </c>
    </row>
    <row r="381" spans="1:10" x14ac:dyDescent="0.3">
      <c r="A381" s="2" t="s">
        <v>2344</v>
      </c>
      <c r="B381" s="3">
        <v>45240</v>
      </c>
      <c r="C381" s="2" t="s">
        <v>778</v>
      </c>
      <c r="D381" s="2" t="s">
        <v>1817</v>
      </c>
      <c r="E381" s="2" t="s">
        <v>1892</v>
      </c>
      <c r="F381" s="2">
        <v>3</v>
      </c>
      <c r="G381" s="2">
        <v>636.03</v>
      </c>
      <c r="H381" s="2">
        <v>0.06</v>
      </c>
      <c r="I381" s="2" t="s">
        <v>1964</v>
      </c>
      <c r="J381" s="2">
        <v>1793.6045999999999</v>
      </c>
    </row>
    <row r="382" spans="1:10" x14ac:dyDescent="0.3">
      <c r="A382" s="2" t="s">
        <v>2345</v>
      </c>
      <c r="B382" s="3">
        <v>45275</v>
      </c>
      <c r="C382" s="2" t="s">
        <v>348</v>
      </c>
      <c r="D382" s="2" t="s">
        <v>1572</v>
      </c>
      <c r="E382" s="2" t="s">
        <v>1948</v>
      </c>
      <c r="F382" s="2">
        <v>4</v>
      </c>
      <c r="G382" s="2">
        <v>603.30999999999995</v>
      </c>
      <c r="H382" s="2">
        <v>0.15</v>
      </c>
      <c r="I382" s="2" t="s">
        <v>1959</v>
      </c>
      <c r="J382" s="2">
        <v>2051.2539999999999</v>
      </c>
    </row>
    <row r="383" spans="1:10" x14ac:dyDescent="0.3">
      <c r="A383" s="2" t="s">
        <v>2346</v>
      </c>
      <c r="B383" s="3">
        <v>45427</v>
      </c>
      <c r="C383" s="2" t="s">
        <v>279</v>
      </c>
      <c r="D383" s="2" t="s">
        <v>1850</v>
      </c>
      <c r="E383" s="2" t="s">
        <v>1924</v>
      </c>
      <c r="F383" s="2">
        <v>3</v>
      </c>
      <c r="G383" s="2">
        <v>437.96</v>
      </c>
      <c r="H383" s="2">
        <v>0.27</v>
      </c>
      <c r="I383" s="2" t="s">
        <v>1964</v>
      </c>
      <c r="J383" s="2">
        <v>959.13239999999996</v>
      </c>
    </row>
    <row r="384" spans="1:10" x14ac:dyDescent="0.3">
      <c r="A384" s="2" t="s">
        <v>2347</v>
      </c>
      <c r="B384" s="3">
        <v>45322</v>
      </c>
      <c r="C384" s="2" t="s">
        <v>686</v>
      </c>
      <c r="D384" s="2" t="s">
        <v>1680</v>
      </c>
      <c r="E384" s="2" t="s">
        <v>1904</v>
      </c>
      <c r="F384" s="2">
        <v>2</v>
      </c>
      <c r="G384" s="2">
        <v>56.91</v>
      </c>
      <c r="H384" s="2">
        <v>0.08</v>
      </c>
      <c r="I384" s="2" t="s">
        <v>1964</v>
      </c>
      <c r="J384" s="2">
        <v>104.7144</v>
      </c>
    </row>
    <row r="385" spans="1:10" x14ac:dyDescent="0.3">
      <c r="A385" s="2" t="s">
        <v>2348</v>
      </c>
      <c r="B385" s="3">
        <v>45266</v>
      </c>
      <c r="C385" s="2" t="s">
        <v>1061</v>
      </c>
      <c r="D385" s="2" t="s">
        <v>1811</v>
      </c>
      <c r="E385" s="2" t="s">
        <v>1911</v>
      </c>
      <c r="F385" s="2">
        <v>1</v>
      </c>
      <c r="G385" s="2">
        <v>141.79</v>
      </c>
      <c r="H385" s="2">
        <v>0.1</v>
      </c>
      <c r="I385" s="2" t="s">
        <v>1959</v>
      </c>
      <c r="J385" s="2">
        <v>127.611</v>
      </c>
    </row>
    <row r="386" spans="1:10" x14ac:dyDescent="0.3">
      <c r="A386" s="2" t="s">
        <v>2349</v>
      </c>
      <c r="B386" s="3">
        <v>45302</v>
      </c>
      <c r="C386" s="2" t="s">
        <v>1499</v>
      </c>
      <c r="D386" s="2" t="s">
        <v>1594</v>
      </c>
      <c r="E386" s="2" t="s">
        <v>1936</v>
      </c>
      <c r="F386" s="2">
        <v>4</v>
      </c>
      <c r="G386" s="2">
        <v>355.14</v>
      </c>
      <c r="H386" s="2">
        <v>0.16</v>
      </c>
      <c r="I386" s="2" t="s">
        <v>1964</v>
      </c>
      <c r="J386" s="2">
        <v>1193.2704000000001</v>
      </c>
    </row>
    <row r="387" spans="1:10" x14ac:dyDescent="0.3">
      <c r="A387" s="2" t="s">
        <v>2350</v>
      </c>
      <c r="B387" s="3">
        <v>45907</v>
      </c>
      <c r="C387" s="2" t="s">
        <v>695</v>
      </c>
      <c r="D387" s="2" t="s">
        <v>1693</v>
      </c>
      <c r="E387" s="2" t="s">
        <v>1911</v>
      </c>
      <c r="F387" s="2">
        <v>4</v>
      </c>
      <c r="G387" s="2">
        <v>960.38</v>
      </c>
      <c r="H387" s="2">
        <v>0.15</v>
      </c>
      <c r="I387" s="2" t="s">
        <v>1964</v>
      </c>
      <c r="J387" s="2">
        <v>3265.2919999999999</v>
      </c>
    </row>
    <row r="388" spans="1:10" x14ac:dyDescent="0.3">
      <c r="A388" s="2" t="s">
        <v>2351</v>
      </c>
      <c r="B388" s="3">
        <v>45433</v>
      </c>
      <c r="C388" s="2" t="s">
        <v>1316</v>
      </c>
      <c r="D388" s="2" t="s">
        <v>1790</v>
      </c>
      <c r="E388" s="2" t="s">
        <v>1939</v>
      </c>
      <c r="F388" s="2">
        <v>3</v>
      </c>
      <c r="G388" s="2">
        <v>847.21</v>
      </c>
      <c r="H388" s="2">
        <v>0.06</v>
      </c>
      <c r="I388" s="2" t="s">
        <v>1961</v>
      </c>
      <c r="J388" s="2">
        <v>2389.1322</v>
      </c>
    </row>
    <row r="389" spans="1:10" x14ac:dyDescent="0.3">
      <c r="A389" s="2" t="s">
        <v>2352</v>
      </c>
      <c r="B389" s="3">
        <v>45892</v>
      </c>
      <c r="C389" s="2" t="s">
        <v>248</v>
      </c>
      <c r="D389" s="2" t="s">
        <v>1823</v>
      </c>
      <c r="E389" s="2" t="s">
        <v>1924</v>
      </c>
      <c r="F389" s="2">
        <v>4</v>
      </c>
      <c r="G389" s="2">
        <v>773.81</v>
      </c>
      <c r="H389" s="2">
        <v>0.08</v>
      </c>
      <c r="I389" s="2" t="s">
        <v>1964</v>
      </c>
      <c r="J389" s="2">
        <v>2847.6208000000001</v>
      </c>
    </row>
    <row r="390" spans="1:10" x14ac:dyDescent="0.3">
      <c r="A390" s="2" t="s">
        <v>2353</v>
      </c>
      <c r="B390" s="3">
        <v>45780</v>
      </c>
      <c r="C390" s="2" t="s">
        <v>8</v>
      </c>
      <c r="D390" s="2" t="s">
        <v>1771</v>
      </c>
      <c r="E390" s="2" t="s">
        <v>1939</v>
      </c>
      <c r="F390" s="2">
        <v>1</v>
      </c>
      <c r="G390" s="2">
        <v>664.71</v>
      </c>
      <c r="H390" s="2">
        <v>0.1</v>
      </c>
      <c r="I390" s="2" t="s">
        <v>1961</v>
      </c>
      <c r="J390" s="2">
        <v>598.23900000000003</v>
      </c>
    </row>
    <row r="391" spans="1:10" x14ac:dyDescent="0.3">
      <c r="A391" s="2" t="s">
        <v>2354</v>
      </c>
      <c r="B391" s="3">
        <v>45233</v>
      </c>
      <c r="C391" s="2" t="s">
        <v>1100</v>
      </c>
      <c r="D391" s="2" t="s">
        <v>1689</v>
      </c>
      <c r="E391" s="2" t="s">
        <v>1914</v>
      </c>
      <c r="F391" s="2">
        <v>4</v>
      </c>
      <c r="G391" s="2">
        <v>482.06</v>
      </c>
      <c r="H391" s="2">
        <v>7.0000000000000007E-2</v>
      </c>
      <c r="I391" s="2" t="s">
        <v>1961</v>
      </c>
      <c r="J391" s="2">
        <v>1793.2632000000001</v>
      </c>
    </row>
    <row r="392" spans="1:10" x14ac:dyDescent="0.3">
      <c r="A392" s="2" t="s">
        <v>2355</v>
      </c>
      <c r="B392" s="3">
        <v>45742</v>
      </c>
      <c r="C392" s="2" t="s">
        <v>325</v>
      </c>
      <c r="D392" s="2" t="s">
        <v>1753</v>
      </c>
      <c r="E392" s="2" t="s">
        <v>1901</v>
      </c>
      <c r="F392" s="2">
        <v>4</v>
      </c>
      <c r="G392" s="2">
        <v>995.55</v>
      </c>
      <c r="H392" s="2">
        <v>0.19</v>
      </c>
      <c r="I392" s="2" t="s">
        <v>1961</v>
      </c>
      <c r="J392" s="2">
        <v>3225.5819999999999</v>
      </c>
    </row>
    <row r="393" spans="1:10" x14ac:dyDescent="0.3">
      <c r="A393" s="2" t="s">
        <v>2356</v>
      </c>
      <c r="B393" s="3">
        <v>45478</v>
      </c>
      <c r="C393" s="2" t="s">
        <v>485</v>
      </c>
      <c r="D393" s="2" t="s">
        <v>1862</v>
      </c>
      <c r="E393" s="2" t="s">
        <v>1932</v>
      </c>
      <c r="F393" s="2">
        <v>2</v>
      </c>
      <c r="G393" s="2">
        <v>153.84</v>
      </c>
      <c r="H393" s="2">
        <v>0.27</v>
      </c>
      <c r="I393" s="2" t="s">
        <v>1961</v>
      </c>
      <c r="J393" s="2">
        <v>224.60640000000001</v>
      </c>
    </row>
    <row r="394" spans="1:10" x14ac:dyDescent="0.3">
      <c r="A394" s="2" t="s">
        <v>2357</v>
      </c>
      <c r="B394" s="3">
        <v>45789</v>
      </c>
      <c r="C394" s="2" t="s">
        <v>521</v>
      </c>
      <c r="D394" s="2" t="s">
        <v>1817</v>
      </c>
      <c r="E394" s="2" t="s">
        <v>1911</v>
      </c>
      <c r="F394" s="2">
        <v>3</v>
      </c>
      <c r="G394" s="2">
        <v>362.11</v>
      </c>
      <c r="H394" s="2">
        <v>0.23</v>
      </c>
      <c r="I394" s="2" t="s">
        <v>1964</v>
      </c>
      <c r="J394" s="2">
        <v>836.47410000000002</v>
      </c>
    </row>
    <row r="395" spans="1:10" x14ac:dyDescent="0.3">
      <c r="A395" s="2" t="s">
        <v>2358</v>
      </c>
      <c r="B395" s="3">
        <v>45561</v>
      </c>
      <c r="C395" s="2" t="s">
        <v>1467</v>
      </c>
      <c r="D395" s="2" t="s">
        <v>1709</v>
      </c>
      <c r="E395" s="2" t="s">
        <v>1917</v>
      </c>
      <c r="F395" s="2">
        <v>3</v>
      </c>
      <c r="G395" s="2">
        <v>112.26</v>
      </c>
      <c r="H395" s="2">
        <v>0.11</v>
      </c>
      <c r="I395" s="2" t="s">
        <v>1959</v>
      </c>
      <c r="J395" s="2">
        <v>299.73419999999999</v>
      </c>
    </row>
    <row r="396" spans="1:10" x14ac:dyDescent="0.3">
      <c r="A396" s="2" t="s">
        <v>2359</v>
      </c>
      <c r="B396" s="3">
        <v>45378</v>
      </c>
      <c r="C396" s="2" t="s">
        <v>671</v>
      </c>
      <c r="D396" s="2" t="s">
        <v>1865</v>
      </c>
      <c r="E396" s="2" t="s">
        <v>1948</v>
      </c>
      <c r="F396" s="2">
        <v>2</v>
      </c>
      <c r="G396" s="2">
        <v>962.81</v>
      </c>
      <c r="H396" s="2">
        <v>0.06</v>
      </c>
      <c r="I396" s="2" t="s">
        <v>1964</v>
      </c>
      <c r="J396" s="2">
        <v>1810.0827999999999</v>
      </c>
    </row>
    <row r="397" spans="1:10" x14ac:dyDescent="0.3">
      <c r="A397" s="2" t="s">
        <v>2360</v>
      </c>
      <c r="B397" s="3">
        <v>45308</v>
      </c>
      <c r="C397" s="2" t="s">
        <v>701</v>
      </c>
      <c r="D397" s="2" t="s">
        <v>1638</v>
      </c>
      <c r="E397" s="2" t="s">
        <v>1887</v>
      </c>
      <c r="F397" s="2">
        <v>4</v>
      </c>
      <c r="G397" s="2">
        <v>276.23</v>
      </c>
      <c r="H397" s="2">
        <v>0.12</v>
      </c>
      <c r="I397" s="2" t="s">
        <v>1959</v>
      </c>
      <c r="J397" s="2">
        <v>972.32960000000003</v>
      </c>
    </row>
    <row r="398" spans="1:10" x14ac:dyDescent="0.3">
      <c r="A398" s="2" t="s">
        <v>2361</v>
      </c>
      <c r="B398" s="3">
        <v>45407</v>
      </c>
      <c r="C398" s="2" t="s">
        <v>74</v>
      </c>
      <c r="D398" s="2" t="s">
        <v>1628</v>
      </c>
      <c r="E398" s="2" t="s">
        <v>1934</v>
      </c>
      <c r="F398" s="2">
        <v>3</v>
      </c>
      <c r="G398" s="2">
        <v>991.37</v>
      </c>
      <c r="H398" s="2">
        <v>0.1</v>
      </c>
      <c r="I398" s="2" t="s">
        <v>1961</v>
      </c>
      <c r="J398" s="2">
        <v>2676.6990000000001</v>
      </c>
    </row>
    <row r="399" spans="1:10" x14ac:dyDescent="0.3">
      <c r="A399" s="2" t="s">
        <v>2362</v>
      </c>
      <c r="B399" s="3">
        <v>45929</v>
      </c>
      <c r="C399" s="2" t="s">
        <v>566</v>
      </c>
      <c r="D399" s="2" t="s">
        <v>1638</v>
      </c>
      <c r="E399" s="2" t="s">
        <v>1932</v>
      </c>
      <c r="F399" s="2">
        <v>3</v>
      </c>
      <c r="G399" s="2">
        <v>977.47</v>
      </c>
      <c r="H399" s="2">
        <v>0.05</v>
      </c>
      <c r="I399" s="2" t="s">
        <v>1959</v>
      </c>
      <c r="J399" s="2">
        <v>2785.7894999999999</v>
      </c>
    </row>
    <row r="400" spans="1:10" x14ac:dyDescent="0.3">
      <c r="A400" s="2" t="s">
        <v>2363</v>
      </c>
      <c r="B400" s="3">
        <v>45844</v>
      </c>
      <c r="C400" s="2" t="s">
        <v>680</v>
      </c>
      <c r="D400" s="2" t="s">
        <v>1865</v>
      </c>
      <c r="E400" s="2" t="s">
        <v>1929</v>
      </c>
      <c r="F400" s="2">
        <v>2</v>
      </c>
      <c r="G400" s="2">
        <v>308.7</v>
      </c>
      <c r="H400" s="2">
        <v>0.2</v>
      </c>
      <c r="I400" s="2" t="s">
        <v>1961</v>
      </c>
      <c r="J400" s="2">
        <v>493.92</v>
      </c>
    </row>
    <row r="401" spans="1:10" x14ac:dyDescent="0.3">
      <c r="A401" s="2" t="s">
        <v>2364</v>
      </c>
      <c r="B401" s="3">
        <v>45579</v>
      </c>
      <c r="C401" s="2" t="s">
        <v>151</v>
      </c>
      <c r="D401" s="2" t="s">
        <v>1580</v>
      </c>
      <c r="E401" s="2" t="s">
        <v>1939</v>
      </c>
      <c r="F401" s="2">
        <v>2</v>
      </c>
      <c r="G401" s="2">
        <v>733.87</v>
      </c>
      <c r="H401" s="2">
        <v>0.1</v>
      </c>
      <c r="I401" s="2" t="s">
        <v>1961</v>
      </c>
      <c r="J401" s="2">
        <v>1320.9659999999999</v>
      </c>
    </row>
    <row r="402" spans="1:10" x14ac:dyDescent="0.3">
      <c r="A402" s="2" t="s">
        <v>2365</v>
      </c>
      <c r="B402" s="3">
        <v>45227</v>
      </c>
      <c r="C402" s="2" t="s">
        <v>345</v>
      </c>
      <c r="D402" s="2" t="s">
        <v>1631</v>
      </c>
      <c r="E402" s="2" t="s">
        <v>1939</v>
      </c>
      <c r="F402" s="2">
        <v>2</v>
      </c>
      <c r="G402" s="2">
        <v>22.47</v>
      </c>
      <c r="H402" s="2">
        <v>0.22</v>
      </c>
      <c r="I402" s="2" t="s">
        <v>1961</v>
      </c>
      <c r="J402" s="2">
        <v>35.053199999999997</v>
      </c>
    </row>
    <row r="403" spans="1:10" x14ac:dyDescent="0.3">
      <c r="A403" s="2" t="s">
        <v>2366</v>
      </c>
      <c r="B403" s="3">
        <v>45380</v>
      </c>
      <c r="C403" s="2" t="s">
        <v>1103</v>
      </c>
      <c r="D403" s="2" t="s">
        <v>1753</v>
      </c>
      <c r="E403" s="2" t="s">
        <v>1932</v>
      </c>
      <c r="F403" s="2">
        <v>4</v>
      </c>
      <c r="G403" s="2">
        <v>651.36</v>
      </c>
      <c r="H403" s="2">
        <v>0.13</v>
      </c>
      <c r="I403" s="2" t="s">
        <v>1959</v>
      </c>
      <c r="J403" s="2">
        <v>2266.7328000000002</v>
      </c>
    </row>
    <row r="404" spans="1:10" x14ac:dyDescent="0.3">
      <c r="A404" s="2" t="s">
        <v>2367</v>
      </c>
      <c r="B404" s="3">
        <v>45817</v>
      </c>
      <c r="C404" s="2" t="s">
        <v>948</v>
      </c>
      <c r="D404" s="2" t="s">
        <v>1613</v>
      </c>
      <c r="E404" s="2" t="s">
        <v>1924</v>
      </c>
      <c r="F404" s="2">
        <v>1</v>
      </c>
      <c r="G404" s="2">
        <v>753.39</v>
      </c>
      <c r="H404" s="2">
        <v>0.04</v>
      </c>
      <c r="I404" s="2" t="s">
        <v>1964</v>
      </c>
      <c r="J404" s="2">
        <v>723.25440000000003</v>
      </c>
    </row>
    <row r="405" spans="1:10" x14ac:dyDescent="0.3">
      <c r="A405" s="2" t="s">
        <v>2368</v>
      </c>
      <c r="B405" s="3">
        <v>45576</v>
      </c>
      <c r="C405" s="2" t="s">
        <v>665</v>
      </c>
      <c r="D405" s="2" t="s">
        <v>1796</v>
      </c>
      <c r="E405" s="2" t="s">
        <v>1929</v>
      </c>
      <c r="F405" s="2">
        <v>4</v>
      </c>
      <c r="G405" s="2">
        <v>849.17</v>
      </c>
      <c r="H405" s="2">
        <v>0.12</v>
      </c>
      <c r="I405" s="2" t="s">
        <v>1964</v>
      </c>
      <c r="J405" s="2">
        <v>2989.0783999999999</v>
      </c>
    </row>
    <row r="406" spans="1:10" x14ac:dyDescent="0.3">
      <c r="A406" s="2" t="s">
        <v>2369</v>
      </c>
      <c r="B406" s="3">
        <v>45495</v>
      </c>
      <c r="C406" s="2" t="s">
        <v>1196</v>
      </c>
      <c r="D406" s="2" t="s">
        <v>1635</v>
      </c>
      <c r="E406" s="2" t="s">
        <v>1887</v>
      </c>
      <c r="F406" s="2">
        <v>4</v>
      </c>
      <c r="G406" s="2">
        <v>585.45000000000005</v>
      </c>
      <c r="H406" s="2">
        <v>0.25</v>
      </c>
      <c r="I406" s="2" t="s">
        <v>1964</v>
      </c>
      <c r="J406" s="2">
        <v>1756.35</v>
      </c>
    </row>
    <row r="407" spans="1:10" x14ac:dyDescent="0.3">
      <c r="A407" s="2" t="s">
        <v>2370</v>
      </c>
      <c r="B407" s="3">
        <v>45628</v>
      </c>
      <c r="C407" s="2" t="s">
        <v>1478</v>
      </c>
      <c r="D407" s="2" t="s">
        <v>1808</v>
      </c>
      <c r="E407" s="2" t="s">
        <v>1939</v>
      </c>
      <c r="F407" s="2">
        <v>1</v>
      </c>
      <c r="G407" s="2">
        <v>745.15</v>
      </c>
      <c r="H407" s="2">
        <v>0.25</v>
      </c>
      <c r="I407" s="2" t="s">
        <v>1964</v>
      </c>
      <c r="J407" s="2">
        <v>558.86249999999995</v>
      </c>
    </row>
    <row r="408" spans="1:10" x14ac:dyDescent="0.3">
      <c r="A408" s="2" t="s">
        <v>2371</v>
      </c>
      <c r="B408" s="3">
        <v>45244</v>
      </c>
      <c r="C408" s="2" t="s">
        <v>195</v>
      </c>
      <c r="D408" s="2" t="s">
        <v>1880</v>
      </c>
      <c r="E408" s="2" t="s">
        <v>1896</v>
      </c>
      <c r="F408" s="2">
        <v>1</v>
      </c>
      <c r="G408" s="2">
        <v>848.69</v>
      </c>
      <c r="H408" s="2">
        <v>0.04</v>
      </c>
      <c r="I408" s="2" t="s">
        <v>1964</v>
      </c>
      <c r="J408" s="2">
        <v>814.74239999999998</v>
      </c>
    </row>
    <row r="409" spans="1:10" x14ac:dyDescent="0.3">
      <c r="A409" s="2" t="s">
        <v>2372</v>
      </c>
      <c r="B409" s="3">
        <v>45336</v>
      </c>
      <c r="C409" s="2" t="s">
        <v>1295</v>
      </c>
      <c r="D409" s="2" t="s">
        <v>1793</v>
      </c>
      <c r="E409" s="2" t="s">
        <v>1934</v>
      </c>
      <c r="F409" s="2">
        <v>2</v>
      </c>
      <c r="G409" s="2">
        <v>247.67</v>
      </c>
      <c r="H409" s="2">
        <v>0.1</v>
      </c>
      <c r="I409" s="2" t="s">
        <v>1961</v>
      </c>
      <c r="J409" s="2">
        <v>445.80599999999998</v>
      </c>
    </row>
    <row r="410" spans="1:10" x14ac:dyDescent="0.3">
      <c r="A410" s="2" t="s">
        <v>2373</v>
      </c>
      <c r="B410" s="3">
        <v>45465</v>
      </c>
      <c r="C410" s="2" t="s">
        <v>157</v>
      </c>
      <c r="D410" s="2" t="s">
        <v>1805</v>
      </c>
      <c r="E410" s="2" t="s">
        <v>1901</v>
      </c>
      <c r="F410" s="2">
        <v>3</v>
      </c>
      <c r="G410" s="2">
        <v>220.51</v>
      </c>
      <c r="H410" s="2">
        <v>0.02</v>
      </c>
      <c r="I410" s="2" t="s">
        <v>1961</v>
      </c>
      <c r="J410" s="2">
        <v>648.29939999999999</v>
      </c>
    </row>
    <row r="411" spans="1:10" x14ac:dyDescent="0.3">
      <c r="A411" s="2" t="s">
        <v>2374</v>
      </c>
      <c r="B411" s="3">
        <v>45837</v>
      </c>
      <c r="C411" s="2" t="s">
        <v>1040</v>
      </c>
      <c r="D411" s="2" t="s">
        <v>1617</v>
      </c>
      <c r="E411" s="2" t="s">
        <v>1939</v>
      </c>
      <c r="F411" s="2">
        <v>4</v>
      </c>
      <c r="G411" s="2">
        <v>370.63</v>
      </c>
      <c r="H411" s="2">
        <v>0.08</v>
      </c>
      <c r="I411" s="2" t="s">
        <v>1959</v>
      </c>
      <c r="J411" s="2">
        <v>1363.9184</v>
      </c>
    </row>
    <row r="412" spans="1:10" x14ac:dyDescent="0.3">
      <c r="A412" s="2" t="s">
        <v>2375</v>
      </c>
      <c r="B412" s="3">
        <v>45706</v>
      </c>
      <c r="C412" s="2" t="s">
        <v>1232</v>
      </c>
      <c r="D412" s="2" t="s">
        <v>1664</v>
      </c>
      <c r="E412" s="2" t="s">
        <v>1948</v>
      </c>
      <c r="F412" s="2">
        <v>4</v>
      </c>
      <c r="G412" s="2">
        <v>349.84</v>
      </c>
      <c r="H412" s="2">
        <v>0.11</v>
      </c>
      <c r="I412" s="2" t="s">
        <v>1959</v>
      </c>
      <c r="J412" s="2">
        <v>1245.4304</v>
      </c>
    </row>
    <row r="413" spans="1:10" x14ac:dyDescent="0.3">
      <c r="A413" s="2" t="s">
        <v>2376</v>
      </c>
      <c r="B413" s="3">
        <v>45823</v>
      </c>
      <c r="C413" s="2" t="s">
        <v>172</v>
      </c>
      <c r="D413" s="2" t="s">
        <v>1696</v>
      </c>
      <c r="E413" s="2" t="s">
        <v>1929</v>
      </c>
      <c r="F413" s="2">
        <v>1</v>
      </c>
      <c r="G413" s="2">
        <v>770.87</v>
      </c>
      <c r="H413" s="2">
        <v>0.1</v>
      </c>
      <c r="I413" s="2" t="s">
        <v>1964</v>
      </c>
      <c r="J413" s="2">
        <v>693.78300000000002</v>
      </c>
    </row>
    <row r="414" spans="1:10" x14ac:dyDescent="0.3">
      <c r="A414" s="2" t="s">
        <v>2377</v>
      </c>
      <c r="B414" s="3">
        <v>45518</v>
      </c>
      <c r="C414" s="2" t="s">
        <v>1487</v>
      </c>
      <c r="D414" s="2" t="s">
        <v>1880</v>
      </c>
      <c r="E414" s="2" t="s">
        <v>1942</v>
      </c>
      <c r="F414" s="2">
        <v>3</v>
      </c>
      <c r="G414" s="2">
        <v>507.33</v>
      </c>
      <c r="H414" s="2">
        <v>0.06</v>
      </c>
      <c r="I414" s="2" t="s">
        <v>1961</v>
      </c>
      <c r="J414" s="2">
        <v>1430.6705999999999</v>
      </c>
    </row>
    <row r="415" spans="1:10" x14ac:dyDescent="0.3">
      <c r="A415" s="2" t="s">
        <v>2378</v>
      </c>
      <c r="B415" s="3">
        <v>45863</v>
      </c>
      <c r="C415" s="2" t="s">
        <v>618</v>
      </c>
      <c r="D415" s="2" t="s">
        <v>1780</v>
      </c>
      <c r="E415" s="2" t="s">
        <v>1921</v>
      </c>
      <c r="F415" s="2">
        <v>1</v>
      </c>
      <c r="G415" s="2">
        <v>87.78</v>
      </c>
      <c r="H415" s="2">
        <v>0.06</v>
      </c>
      <c r="I415" s="2" t="s">
        <v>1959</v>
      </c>
      <c r="J415" s="2">
        <v>82.513199999999998</v>
      </c>
    </row>
    <row r="416" spans="1:10" x14ac:dyDescent="0.3">
      <c r="A416" s="2" t="s">
        <v>2379</v>
      </c>
      <c r="B416" s="3">
        <v>45666</v>
      </c>
      <c r="C416" s="2" t="s">
        <v>38</v>
      </c>
      <c r="D416" s="2" t="s">
        <v>1862</v>
      </c>
      <c r="E416" s="2" t="s">
        <v>1904</v>
      </c>
      <c r="F416" s="2">
        <v>2</v>
      </c>
      <c r="G416" s="2">
        <v>772.24</v>
      </c>
      <c r="H416" s="2">
        <v>0.22</v>
      </c>
      <c r="I416" s="2" t="s">
        <v>1959</v>
      </c>
      <c r="J416" s="2">
        <v>1204.6944000000001</v>
      </c>
    </row>
    <row r="417" spans="1:10" x14ac:dyDescent="0.3">
      <c r="A417" s="2" t="s">
        <v>2380</v>
      </c>
      <c r="B417" s="3">
        <v>45813</v>
      </c>
      <c r="C417" s="2" t="s">
        <v>185</v>
      </c>
      <c r="D417" s="2" t="s">
        <v>1793</v>
      </c>
      <c r="E417" s="2" t="s">
        <v>1934</v>
      </c>
      <c r="F417" s="2">
        <v>1</v>
      </c>
      <c r="G417" s="2">
        <v>108.27</v>
      </c>
      <c r="H417" s="2">
        <v>0.1</v>
      </c>
      <c r="I417" s="2" t="s">
        <v>1964</v>
      </c>
      <c r="J417" s="2">
        <v>97.442999999999998</v>
      </c>
    </row>
    <row r="418" spans="1:10" x14ac:dyDescent="0.3">
      <c r="A418" s="2" t="s">
        <v>2381</v>
      </c>
      <c r="B418" s="3">
        <v>45633</v>
      </c>
      <c r="C418" s="2" t="s">
        <v>1100</v>
      </c>
      <c r="D418" s="2" t="s">
        <v>1693</v>
      </c>
      <c r="E418" s="2" t="s">
        <v>1942</v>
      </c>
      <c r="F418" s="2">
        <v>2</v>
      </c>
      <c r="G418" s="2">
        <v>839.24</v>
      </c>
      <c r="H418" s="2">
        <v>0.21</v>
      </c>
      <c r="I418" s="2" t="s">
        <v>1961</v>
      </c>
      <c r="J418" s="2">
        <v>1325.9992</v>
      </c>
    </row>
    <row r="419" spans="1:10" x14ac:dyDescent="0.3">
      <c r="A419" s="2" t="s">
        <v>2382</v>
      </c>
      <c r="B419" s="3">
        <v>45331</v>
      </c>
      <c r="C419" s="2" t="s">
        <v>1208</v>
      </c>
      <c r="D419" s="2" t="s">
        <v>1756</v>
      </c>
      <c r="E419" s="2" t="s">
        <v>1924</v>
      </c>
      <c r="F419" s="2">
        <v>2</v>
      </c>
      <c r="G419" s="2">
        <v>466.27</v>
      </c>
      <c r="H419" s="2">
        <v>0.11</v>
      </c>
      <c r="I419" s="2" t="s">
        <v>1961</v>
      </c>
      <c r="J419" s="2">
        <v>829.9606</v>
      </c>
    </row>
    <row r="420" spans="1:10" x14ac:dyDescent="0.3">
      <c r="A420" s="2" t="s">
        <v>2383</v>
      </c>
      <c r="B420" s="3">
        <v>45942</v>
      </c>
      <c r="C420" s="2" t="s">
        <v>1252</v>
      </c>
      <c r="D420" s="2" t="s">
        <v>1768</v>
      </c>
      <c r="E420" s="2" t="s">
        <v>1934</v>
      </c>
      <c r="F420" s="2">
        <v>3</v>
      </c>
      <c r="G420" s="2">
        <v>969.83</v>
      </c>
      <c r="H420" s="2">
        <v>0.02</v>
      </c>
      <c r="I420" s="2" t="s">
        <v>1959</v>
      </c>
      <c r="J420" s="2">
        <v>2851.3002000000001</v>
      </c>
    </row>
    <row r="421" spans="1:10" x14ac:dyDescent="0.3">
      <c r="A421" s="2" t="s">
        <v>2384</v>
      </c>
      <c r="B421" s="3">
        <v>45824</v>
      </c>
      <c r="C421" s="2" t="s">
        <v>1307</v>
      </c>
      <c r="D421" s="2" t="s">
        <v>1856</v>
      </c>
      <c r="E421" s="2" t="s">
        <v>1948</v>
      </c>
      <c r="F421" s="2">
        <v>2</v>
      </c>
      <c r="G421" s="2">
        <v>782.11</v>
      </c>
      <c r="H421" s="2">
        <v>0.17</v>
      </c>
      <c r="I421" s="2" t="s">
        <v>1961</v>
      </c>
      <c r="J421" s="2">
        <v>1298.3026</v>
      </c>
    </row>
    <row r="422" spans="1:10" x14ac:dyDescent="0.3">
      <c r="A422" s="2" t="s">
        <v>2385</v>
      </c>
      <c r="B422" s="3">
        <v>45921</v>
      </c>
      <c r="C422" s="2" t="s">
        <v>1407</v>
      </c>
      <c r="D422" s="2" t="s">
        <v>1700</v>
      </c>
      <c r="E422" s="2" t="s">
        <v>1927</v>
      </c>
      <c r="F422" s="2">
        <v>2</v>
      </c>
      <c r="G422" s="2">
        <v>74.63</v>
      </c>
      <c r="H422" s="2">
        <v>0.01</v>
      </c>
      <c r="I422" s="2" t="s">
        <v>1961</v>
      </c>
      <c r="J422" s="2">
        <v>147.76740000000001</v>
      </c>
    </row>
    <row r="423" spans="1:10" x14ac:dyDescent="0.3">
      <c r="A423" s="2" t="s">
        <v>2386</v>
      </c>
      <c r="B423" s="3">
        <v>45909</v>
      </c>
      <c r="C423" s="2" t="s">
        <v>164</v>
      </c>
      <c r="D423" s="2" t="s">
        <v>1838</v>
      </c>
      <c r="E423" s="2" t="s">
        <v>1911</v>
      </c>
      <c r="F423" s="2">
        <v>3</v>
      </c>
      <c r="G423" s="2">
        <v>522.78</v>
      </c>
      <c r="H423" s="2">
        <v>0.25</v>
      </c>
      <c r="I423" s="2" t="s">
        <v>1961</v>
      </c>
      <c r="J423" s="2">
        <v>1176.2550000000001</v>
      </c>
    </row>
    <row r="424" spans="1:10" x14ac:dyDescent="0.3">
      <c r="A424" s="2" t="s">
        <v>2387</v>
      </c>
      <c r="B424" s="3">
        <v>45853</v>
      </c>
      <c r="C424" s="2" t="s">
        <v>1073</v>
      </c>
      <c r="D424" s="2" t="s">
        <v>1610</v>
      </c>
      <c r="E424" s="2" t="s">
        <v>1936</v>
      </c>
      <c r="F424" s="2">
        <v>1</v>
      </c>
      <c r="G424" s="2">
        <v>206.45</v>
      </c>
      <c r="H424" s="2">
        <v>0.15</v>
      </c>
      <c r="I424" s="2" t="s">
        <v>1961</v>
      </c>
      <c r="J424" s="2">
        <v>175.48249999999999</v>
      </c>
    </row>
    <row r="425" spans="1:10" x14ac:dyDescent="0.3">
      <c r="A425" s="2" t="s">
        <v>2388</v>
      </c>
      <c r="B425" s="3">
        <v>45580</v>
      </c>
      <c r="C425" s="2" t="s">
        <v>497</v>
      </c>
      <c r="D425" s="2" t="s">
        <v>1790</v>
      </c>
      <c r="E425" s="2" t="s">
        <v>1908</v>
      </c>
      <c r="F425" s="2">
        <v>1</v>
      </c>
      <c r="G425" s="2">
        <v>815.53</v>
      </c>
      <c r="H425" s="2">
        <v>0.3</v>
      </c>
      <c r="I425" s="2" t="s">
        <v>1961</v>
      </c>
      <c r="J425" s="2">
        <v>570.87099999999998</v>
      </c>
    </row>
    <row r="426" spans="1:10" x14ac:dyDescent="0.3">
      <c r="A426" s="2" t="s">
        <v>2389</v>
      </c>
      <c r="B426" s="3">
        <v>45220</v>
      </c>
      <c r="C426" s="2" t="s">
        <v>151</v>
      </c>
      <c r="D426" s="2" t="s">
        <v>1820</v>
      </c>
      <c r="E426" s="2" t="s">
        <v>1932</v>
      </c>
      <c r="F426" s="2">
        <v>1</v>
      </c>
      <c r="G426" s="2">
        <v>823.61</v>
      </c>
      <c r="H426" s="2">
        <v>0.28000000000000003</v>
      </c>
      <c r="I426" s="2" t="s">
        <v>1964</v>
      </c>
      <c r="J426" s="2">
        <v>592.99919999999997</v>
      </c>
    </row>
    <row r="427" spans="1:10" x14ac:dyDescent="0.3">
      <c r="A427" s="2" t="s">
        <v>2390</v>
      </c>
      <c r="B427" s="3">
        <v>45807</v>
      </c>
      <c r="C427" s="2" t="s">
        <v>1484</v>
      </c>
      <c r="D427" s="2" t="s">
        <v>1844</v>
      </c>
      <c r="E427" s="2" t="s">
        <v>1921</v>
      </c>
      <c r="F427" s="2">
        <v>2</v>
      </c>
      <c r="G427" s="2">
        <v>209.96</v>
      </c>
      <c r="H427" s="2">
        <v>0</v>
      </c>
      <c r="I427" s="2" t="s">
        <v>1959</v>
      </c>
      <c r="J427" s="2">
        <v>419.92</v>
      </c>
    </row>
    <row r="428" spans="1:10" x14ac:dyDescent="0.3">
      <c r="A428" s="2" t="s">
        <v>2391</v>
      </c>
      <c r="B428" s="3">
        <v>45462</v>
      </c>
      <c r="C428" s="2" t="s">
        <v>587</v>
      </c>
      <c r="D428" s="2" t="s">
        <v>1555</v>
      </c>
      <c r="E428" s="2" t="s">
        <v>1939</v>
      </c>
      <c r="F428" s="2">
        <v>4</v>
      </c>
      <c r="G428" s="2">
        <v>897.93</v>
      </c>
      <c r="H428" s="2">
        <v>0.05</v>
      </c>
      <c r="I428" s="2" t="s">
        <v>1964</v>
      </c>
      <c r="J428" s="2">
        <v>3412.134</v>
      </c>
    </row>
    <row r="429" spans="1:10" x14ac:dyDescent="0.3">
      <c r="A429" s="2" t="s">
        <v>2392</v>
      </c>
      <c r="B429" s="3">
        <v>45646</v>
      </c>
      <c r="C429" s="2" t="s">
        <v>606</v>
      </c>
      <c r="D429" s="2" t="s">
        <v>1771</v>
      </c>
      <c r="E429" s="2" t="s">
        <v>1887</v>
      </c>
      <c r="F429" s="2">
        <v>4</v>
      </c>
      <c r="G429" s="2">
        <v>925.95</v>
      </c>
      <c r="H429" s="2">
        <v>0.16</v>
      </c>
      <c r="I429" s="2" t="s">
        <v>1964</v>
      </c>
      <c r="J429" s="2">
        <v>3111.192</v>
      </c>
    </row>
    <row r="430" spans="1:10" x14ac:dyDescent="0.3">
      <c r="A430" s="2" t="s">
        <v>2393</v>
      </c>
      <c r="B430" s="3">
        <v>45520</v>
      </c>
      <c r="C430" s="2" t="s">
        <v>308</v>
      </c>
      <c r="D430" s="2" t="s">
        <v>1735</v>
      </c>
      <c r="E430" s="2" t="s">
        <v>1911</v>
      </c>
      <c r="F430" s="2">
        <v>2</v>
      </c>
      <c r="G430" s="2">
        <v>573.09</v>
      </c>
      <c r="H430" s="2">
        <v>0.03</v>
      </c>
      <c r="I430" s="2" t="s">
        <v>1964</v>
      </c>
      <c r="J430" s="2">
        <v>1111.7945999999999</v>
      </c>
    </row>
    <row r="431" spans="1:10" x14ac:dyDescent="0.3">
      <c r="A431" s="2" t="s">
        <v>2394</v>
      </c>
      <c r="B431" s="3">
        <v>45731</v>
      </c>
      <c r="C431" s="2" t="s">
        <v>612</v>
      </c>
      <c r="D431" s="2" t="s">
        <v>1585</v>
      </c>
      <c r="E431" s="2" t="s">
        <v>1904</v>
      </c>
      <c r="F431" s="2">
        <v>4</v>
      </c>
      <c r="G431" s="2">
        <v>149.83000000000001</v>
      </c>
      <c r="H431" s="2">
        <v>0.02</v>
      </c>
      <c r="I431" s="2" t="s">
        <v>1959</v>
      </c>
      <c r="J431" s="2">
        <v>587.33360000000005</v>
      </c>
    </row>
    <row r="432" spans="1:10" x14ac:dyDescent="0.3">
      <c r="A432" s="2" t="s">
        <v>2395</v>
      </c>
      <c r="B432" s="3">
        <v>45445</v>
      </c>
      <c r="C432" s="2" t="s">
        <v>14</v>
      </c>
      <c r="D432" s="2" t="s">
        <v>1735</v>
      </c>
      <c r="E432" s="2" t="s">
        <v>1934</v>
      </c>
      <c r="F432" s="2">
        <v>3</v>
      </c>
      <c r="G432" s="2">
        <v>287.70999999999998</v>
      </c>
      <c r="H432" s="2">
        <v>0.03</v>
      </c>
      <c r="I432" s="2" t="s">
        <v>1964</v>
      </c>
      <c r="J432" s="2">
        <v>837.23609999999996</v>
      </c>
    </row>
    <row r="433" spans="1:10" x14ac:dyDescent="0.3">
      <c r="A433" s="2" t="s">
        <v>2396</v>
      </c>
      <c r="B433" s="3">
        <v>45860</v>
      </c>
      <c r="C433" s="2" t="s">
        <v>342</v>
      </c>
      <c r="D433" s="2" t="s">
        <v>1783</v>
      </c>
      <c r="E433" s="2" t="s">
        <v>1911</v>
      </c>
      <c r="F433" s="2">
        <v>2</v>
      </c>
      <c r="G433" s="2">
        <v>849.8</v>
      </c>
      <c r="H433" s="2">
        <v>0.06</v>
      </c>
      <c r="I433" s="2" t="s">
        <v>1964</v>
      </c>
      <c r="J433" s="2">
        <v>1597.624</v>
      </c>
    </row>
    <row r="434" spans="1:10" x14ac:dyDescent="0.3">
      <c r="A434" s="2" t="s">
        <v>2397</v>
      </c>
      <c r="B434" s="3">
        <v>45725</v>
      </c>
      <c r="C434" s="2" t="s">
        <v>78</v>
      </c>
      <c r="D434" s="2" t="s">
        <v>1703</v>
      </c>
      <c r="E434" s="2" t="s">
        <v>1901</v>
      </c>
      <c r="F434" s="2">
        <v>3</v>
      </c>
      <c r="G434" s="2">
        <v>482.58</v>
      </c>
      <c r="H434" s="2">
        <v>0.28000000000000003</v>
      </c>
      <c r="I434" s="2" t="s">
        <v>1961</v>
      </c>
      <c r="J434" s="2">
        <v>1042.3728000000001</v>
      </c>
    </row>
    <row r="435" spans="1:10" x14ac:dyDescent="0.3">
      <c r="A435" s="2" t="s">
        <v>2398</v>
      </c>
      <c r="B435" s="3">
        <v>45699</v>
      </c>
      <c r="C435" s="2" t="s">
        <v>403</v>
      </c>
      <c r="D435" s="2" t="s">
        <v>1759</v>
      </c>
      <c r="E435" s="2" t="s">
        <v>1896</v>
      </c>
      <c r="F435" s="2">
        <v>2</v>
      </c>
      <c r="G435" s="2">
        <v>64.7</v>
      </c>
      <c r="H435" s="2">
        <v>0</v>
      </c>
      <c r="I435" s="2" t="s">
        <v>1959</v>
      </c>
      <c r="J435" s="2">
        <v>129.4</v>
      </c>
    </row>
    <row r="436" spans="1:10" x14ac:dyDescent="0.3">
      <c r="A436" s="2" t="s">
        <v>2399</v>
      </c>
      <c r="B436" s="3">
        <v>45266</v>
      </c>
      <c r="C436" s="2" t="s">
        <v>506</v>
      </c>
      <c r="D436" s="2" t="s">
        <v>1576</v>
      </c>
      <c r="E436" s="2" t="s">
        <v>1908</v>
      </c>
      <c r="F436" s="2">
        <v>3</v>
      </c>
      <c r="G436" s="2">
        <v>589.83000000000004</v>
      </c>
      <c r="H436" s="2">
        <v>0.26</v>
      </c>
      <c r="I436" s="2" t="s">
        <v>1959</v>
      </c>
      <c r="J436" s="2">
        <v>1309.4226000000001</v>
      </c>
    </row>
    <row r="437" spans="1:10" x14ac:dyDescent="0.3">
      <c r="A437" s="2" t="s">
        <v>2400</v>
      </c>
      <c r="B437" s="3">
        <v>45889</v>
      </c>
      <c r="C437" s="2" t="s">
        <v>925</v>
      </c>
      <c r="D437" s="2" t="s">
        <v>2061</v>
      </c>
      <c r="E437" s="2" t="s">
        <v>1921</v>
      </c>
      <c r="F437" s="2">
        <v>4</v>
      </c>
      <c r="G437" s="2">
        <v>758.49</v>
      </c>
      <c r="H437" s="2">
        <v>0.16</v>
      </c>
      <c r="I437" s="2" t="s">
        <v>1964</v>
      </c>
      <c r="J437" s="2">
        <v>2548.5264000000002</v>
      </c>
    </row>
    <row r="438" spans="1:10" x14ac:dyDescent="0.3">
      <c r="A438" s="2" t="s">
        <v>2401</v>
      </c>
      <c r="B438" s="3">
        <v>45555</v>
      </c>
      <c r="C438" s="2" t="s">
        <v>206</v>
      </c>
      <c r="D438" s="2" t="s">
        <v>1689</v>
      </c>
      <c r="E438" s="2" t="s">
        <v>1929</v>
      </c>
      <c r="F438" s="2">
        <v>4</v>
      </c>
      <c r="G438" s="2">
        <v>747.56</v>
      </c>
      <c r="H438" s="2">
        <v>0.09</v>
      </c>
      <c r="I438" s="2" t="s">
        <v>1964</v>
      </c>
      <c r="J438" s="2">
        <v>2721.1183999999998</v>
      </c>
    </row>
    <row r="439" spans="1:10" x14ac:dyDescent="0.3">
      <c r="A439" s="2" t="s">
        <v>2402</v>
      </c>
      <c r="B439" s="3">
        <v>45813</v>
      </c>
      <c r="C439" s="2" t="s">
        <v>820</v>
      </c>
      <c r="D439" s="2" t="s">
        <v>1700</v>
      </c>
      <c r="E439" s="2" t="s">
        <v>1942</v>
      </c>
      <c r="F439" s="2">
        <v>3</v>
      </c>
      <c r="G439" s="2">
        <v>551.22</v>
      </c>
      <c r="H439" s="2">
        <v>0.12</v>
      </c>
      <c r="I439" s="2" t="s">
        <v>1961</v>
      </c>
      <c r="J439" s="2">
        <v>1455.2208000000001</v>
      </c>
    </row>
    <row r="440" spans="1:10" x14ac:dyDescent="0.3">
      <c r="A440" s="2" t="s">
        <v>2403</v>
      </c>
      <c r="B440" s="3">
        <v>45811</v>
      </c>
      <c r="C440" s="2" t="s">
        <v>539</v>
      </c>
      <c r="D440" s="2" t="s">
        <v>1790</v>
      </c>
      <c r="E440" s="2" t="s">
        <v>1934</v>
      </c>
      <c r="F440" s="2">
        <v>2</v>
      </c>
      <c r="G440" s="2">
        <v>527.05999999999995</v>
      </c>
      <c r="H440" s="2">
        <v>0.17</v>
      </c>
      <c r="I440" s="2" t="s">
        <v>1961</v>
      </c>
      <c r="J440" s="2">
        <v>874.91959999999995</v>
      </c>
    </row>
    <row r="441" spans="1:10" x14ac:dyDescent="0.3">
      <c r="A441" s="2" t="s">
        <v>2404</v>
      </c>
      <c r="B441" s="3">
        <v>45670</v>
      </c>
      <c r="C441" s="2" t="s">
        <v>354</v>
      </c>
      <c r="D441" s="2" t="s">
        <v>1768</v>
      </c>
      <c r="E441" s="2" t="s">
        <v>1908</v>
      </c>
      <c r="F441" s="2">
        <v>4</v>
      </c>
      <c r="G441" s="2">
        <v>875.41</v>
      </c>
      <c r="H441" s="2">
        <v>0.27</v>
      </c>
      <c r="I441" s="2" t="s">
        <v>1959</v>
      </c>
      <c r="J441" s="2">
        <v>2556.1972000000001</v>
      </c>
    </row>
    <row r="442" spans="1:10" x14ac:dyDescent="0.3">
      <c r="A442" s="2" t="s">
        <v>2405</v>
      </c>
      <c r="B442" s="3">
        <v>45736</v>
      </c>
      <c r="C442" s="2" t="s">
        <v>42</v>
      </c>
      <c r="D442" s="2" t="s">
        <v>1838</v>
      </c>
      <c r="E442" s="2" t="s">
        <v>1887</v>
      </c>
      <c r="F442" s="2">
        <v>2</v>
      </c>
      <c r="G442" s="2">
        <v>226.43</v>
      </c>
      <c r="H442" s="2">
        <v>0.03</v>
      </c>
      <c r="I442" s="2" t="s">
        <v>1959</v>
      </c>
      <c r="J442" s="2">
        <v>439.27420000000001</v>
      </c>
    </row>
    <row r="443" spans="1:10" x14ac:dyDescent="0.3">
      <c r="A443" s="2" t="s">
        <v>2406</v>
      </c>
      <c r="B443" s="3">
        <v>45480</v>
      </c>
      <c r="C443" s="2" t="s">
        <v>145</v>
      </c>
      <c r="D443" s="2" t="s">
        <v>1820</v>
      </c>
      <c r="E443" s="2" t="s">
        <v>1908</v>
      </c>
      <c r="F443" s="2">
        <v>2</v>
      </c>
      <c r="G443" s="2">
        <v>285.39</v>
      </c>
      <c r="H443" s="2">
        <v>0.1</v>
      </c>
      <c r="I443" s="2" t="s">
        <v>1959</v>
      </c>
      <c r="J443" s="2">
        <v>513.702</v>
      </c>
    </row>
    <row r="444" spans="1:10" x14ac:dyDescent="0.3">
      <c r="A444" s="2" t="s">
        <v>2407</v>
      </c>
      <c r="B444" s="3">
        <v>45929</v>
      </c>
      <c r="C444" s="2" t="s">
        <v>1061</v>
      </c>
      <c r="D444" s="2" t="s">
        <v>1603</v>
      </c>
      <c r="E444" s="2" t="s">
        <v>1936</v>
      </c>
      <c r="F444" s="2">
        <v>2</v>
      </c>
      <c r="G444" s="2">
        <v>298.01</v>
      </c>
      <c r="H444" s="2">
        <v>0.05</v>
      </c>
      <c r="I444" s="2" t="s">
        <v>1959</v>
      </c>
      <c r="J444" s="2">
        <v>566.21900000000005</v>
      </c>
    </row>
    <row r="445" spans="1:10" x14ac:dyDescent="0.3">
      <c r="A445" s="2" t="s">
        <v>2408</v>
      </c>
      <c r="B445" s="3">
        <v>45626</v>
      </c>
      <c r="C445" s="2" t="s">
        <v>539</v>
      </c>
      <c r="D445" s="2" t="s">
        <v>1700</v>
      </c>
      <c r="E445" s="2" t="s">
        <v>1904</v>
      </c>
      <c r="F445" s="2">
        <v>4</v>
      </c>
      <c r="G445" s="2">
        <v>753.49</v>
      </c>
      <c r="H445" s="2">
        <v>0.26</v>
      </c>
      <c r="I445" s="2" t="s">
        <v>1964</v>
      </c>
      <c r="J445" s="2">
        <v>2230.3303999999998</v>
      </c>
    </row>
    <row r="446" spans="1:10" x14ac:dyDescent="0.3">
      <c r="A446" s="2" t="s">
        <v>2409</v>
      </c>
      <c r="B446" s="3">
        <v>45460</v>
      </c>
      <c r="C446" s="2" t="s">
        <v>1513</v>
      </c>
      <c r="D446" s="2" t="s">
        <v>1817</v>
      </c>
      <c r="E446" s="2" t="s">
        <v>1929</v>
      </c>
      <c r="F446" s="2">
        <v>2</v>
      </c>
      <c r="G446" s="2">
        <v>130.38999999999999</v>
      </c>
      <c r="H446" s="2">
        <v>0.17</v>
      </c>
      <c r="I446" s="2" t="s">
        <v>1961</v>
      </c>
      <c r="J446" s="2">
        <v>216.44739999999999</v>
      </c>
    </row>
    <row r="447" spans="1:10" x14ac:dyDescent="0.3">
      <c r="A447" s="2" t="s">
        <v>2410</v>
      </c>
      <c r="B447" s="3">
        <v>45709</v>
      </c>
      <c r="C447" s="2" t="s">
        <v>1094</v>
      </c>
      <c r="D447" s="2" t="s">
        <v>1642</v>
      </c>
      <c r="E447" s="2" t="s">
        <v>1921</v>
      </c>
      <c r="F447" s="2">
        <v>4</v>
      </c>
      <c r="G447" s="2">
        <v>164.02</v>
      </c>
      <c r="H447" s="2">
        <v>0.01</v>
      </c>
      <c r="I447" s="2" t="s">
        <v>1961</v>
      </c>
      <c r="J447" s="2">
        <v>649.51919999999996</v>
      </c>
    </row>
    <row r="448" spans="1:10" x14ac:dyDescent="0.3">
      <c r="A448" s="2" t="s">
        <v>2411</v>
      </c>
      <c r="B448" s="3">
        <v>45551</v>
      </c>
      <c r="C448" s="2" t="s">
        <v>554</v>
      </c>
      <c r="D448" s="2" t="s">
        <v>1664</v>
      </c>
      <c r="E448" s="2" t="s">
        <v>1904</v>
      </c>
      <c r="F448" s="2">
        <v>2</v>
      </c>
      <c r="G448" s="2">
        <v>527.51</v>
      </c>
      <c r="H448" s="2">
        <v>0.18</v>
      </c>
      <c r="I448" s="2" t="s">
        <v>1961</v>
      </c>
      <c r="J448" s="2">
        <v>865.1164</v>
      </c>
    </row>
    <row r="449" spans="1:10" x14ac:dyDescent="0.3">
      <c r="A449" s="2" t="s">
        <v>2412</v>
      </c>
      <c r="B449" s="3">
        <v>45939</v>
      </c>
      <c r="C449" s="2" t="s">
        <v>820</v>
      </c>
      <c r="D449" s="2" t="s">
        <v>1753</v>
      </c>
      <c r="E449" s="2" t="s">
        <v>1932</v>
      </c>
      <c r="F449" s="2">
        <v>3</v>
      </c>
      <c r="G449" s="2">
        <v>628.17999999999995</v>
      </c>
      <c r="H449" s="2">
        <v>0.26</v>
      </c>
      <c r="I449" s="2" t="s">
        <v>1959</v>
      </c>
      <c r="J449" s="2">
        <v>1394.5596</v>
      </c>
    </row>
    <row r="450" spans="1:10" x14ac:dyDescent="0.3">
      <c r="A450" s="2" t="s">
        <v>2413</v>
      </c>
      <c r="B450" s="3">
        <v>45553</v>
      </c>
      <c r="C450" s="2" t="s">
        <v>868</v>
      </c>
      <c r="D450" s="2" t="s">
        <v>1750</v>
      </c>
      <c r="E450" s="2" t="s">
        <v>1901</v>
      </c>
      <c r="F450" s="2">
        <v>1</v>
      </c>
      <c r="G450" s="2">
        <v>862.31</v>
      </c>
      <c r="H450" s="2">
        <v>0.06</v>
      </c>
      <c r="I450" s="2" t="s">
        <v>1959</v>
      </c>
      <c r="J450" s="2">
        <v>810.57140000000004</v>
      </c>
    </row>
    <row r="451" spans="1:10" x14ac:dyDescent="0.3">
      <c r="A451" s="2" t="s">
        <v>2414</v>
      </c>
      <c r="B451" s="3">
        <v>45806</v>
      </c>
      <c r="C451" s="2" t="s">
        <v>265</v>
      </c>
      <c r="D451" s="2" t="s">
        <v>1832</v>
      </c>
      <c r="E451" s="2" t="s">
        <v>1934</v>
      </c>
      <c r="F451" s="2">
        <v>2</v>
      </c>
      <c r="G451" s="2">
        <v>541.39</v>
      </c>
      <c r="H451" s="2">
        <v>0.03</v>
      </c>
      <c r="I451" s="2" t="s">
        <v>1964</v>
      </c>
      <c r="J451" s="2">
        <v>1050.2965999999999</v>
      </c>
    </row>
    <row r="452" spans="1:10" x14ac:dyDescent="0.3">
      <c r="A452" s="2" t="s">
        <v>2415</v>
      </c>
      <c r="B452" s="3">
        <v>45811</v>
      </c>
      <c r="C452" s="2" t="s">
        <v>1481</v>
      </c>
      <c r="D452" s="2" t="s">
        <v>1811</v>
      </c>
      <c r="E452" s="2" t="s">
        <v>1939</v>
      </c>
      <c r="F452" s="2">
        <v>3</v>
      </c>
      <c r="G452" s="2">
        <v>761.8</v>
      </c>
      <c r="H452" s="2">
        <v>0.06</v>
      </c>
      <c r="I452" s="2" t="s">
        <v>1964</v>
      </c>
      <c r="J452" s="2">
        <v>2148.2759999999998</v>
      </c>
    </row>
    <row r="453" spans="1:10" x14ac:dyDescent="0.3">
      <c r="A453" s="2" t="s">
        <v>2416</v>
      </c>
      <c r="B453" s="3">
        <v>45508</v>
      </c>
      <c r="C453" s="2" t="s">
        <v>1322</v>
      </c>
      <c r="D453" s="2" t="s">
        <v>1728</v>
      </c>
      <c r="E453" s="2" t="s">
        <v>1896</v>
      </c>
      <c r="F453" s="2">
        <v>4</v>
      </c>
      <c r="G453" s="2">
        <v>829.36</v>
      </c>
      <c r="H453" s="2">
        <v>0.11</v>
      </c>
      <c r="I453" s="2" t="s">
        <v>1961</v>
      </c>
      <c r="J453" s="2">
        <v>2952.5216</v>
      </c>
    </row>
    <row r="454" spans="1:10" x14ac:dyDescent="0.3">
      <c r="A454" s="2" t="s">
        <v>2417</v>
      </c>
      <c r="B454" s="3">
        <v>45460</v>
      </c>
      <c r="C454" s="2" t="s">
        <v>1269</v>
      </c>
      <c r="D454" s="2" t="s">
        <v>1645</v>
      </c>
      <c r="E454" s="2" t="s">
        <v>1939</v>
      </c>
      <c r="F454" s="2">
        <v>2</v>
      </c>
      <c r="G454" s="2">
        <v>425.06</v>
      </c>
      <c r="H454" s="2">
        <v>0.09</v>
      </c>
      <c r="I454" s="2" t="s">
        <v>1961</v>
      </c>
      <c r="J454" s="2">
        <v>773.60919999999999</v>
      </c>
    </row>
    <row r="455" spans="1:10" x14ac:dyDescent="0.3">
      <c r="A455" s="2" t="s">
        <v>2418</v>
      </c>
      <c r="B455" s="3">
        <v>45311</v>
      </c>
      <c r="C455" s="2" t="s">
        <v>443</v>
      </c>
      <c r="D455" s="2" t="s">
        <v>1747</v>
      </c>
      <c r="E455" s="2" t="s">
        <v>1887</v>
      </c>
      <c r="F455" s="2">
        <v>2</v>
      </c>
      <c r="G455" s="2">
        <v>911.14</v>
      </c>
      <c r="H455" s="2">
        <v>0.1</v>
      </c>
      <c r="I455" s="2" t="s">
        <v>1959</v>
      </c>
      <c r="J455" s="2">
        <v>1640.0519999999999</v>
      </c>
    </row>
    <row r="456" spans="1:10" x14ac:dyDescent="0.3">
      <c r="A456" s="2" t="s">
        <v>2419</v>
      </c>
      <c r="B456" s="3">
        <v>45906</v>
      </c>
      <c r="C456" s="2" t="s">
        <v>308</v>
      </c>
      <c r="D456" s="2" t="s">
        <v>1786</v>
      </c>
      <c r="E456" s="2" t="s">
        <v>1917</v>
      </c>
      <c r="F456" s="2">
        <v>3</v>
      </c>
      <c r="G456" s="2">
        <v>811.96</v>
      </c>
      <c r="H456" s="2">
        <v>0.28999999999999998</v>
      </c>
      <c r="I456" s="2" t="s">
        <v>1959</v>
      </c>
      <c r="J456" s="2">
        <v>1729.4748</v>
      </c>
    </row>
    <row r="457" spans="1:10" x14ac:dyDescent="0.3">
      <c r="A457" s="2" t="s">
        <v>2420</v>
      </c>
      <c r="B457" s="3">
        <v>45380</v>
      </c>
      <c r="C457" s="2" t="s">
        <v>880</v>
      </c>
      <c r="D457" s="2" t="s">
        <v>1670</v>
      </c>
      <c r="E457" s="2" t="s">
        <v>1924</v>
      </c>
      <c r="F457" s="2">
        <v>2</v>
      </c>
      <c r="G457" s="2">
        <v>780.05</v>
      </c>
      <c r="H457" s="2">
        <v>0.12</v>
      </c>
      <c r="I457" s="2" t="s">
        <v>1964</v>
      </c>
      <c r="J457" s="2">
        <v>1372.8879999999999</v>
      </c>
    </row>
    <row r="458" spans="1:10" x14ac:dyDescent="0.3">
      <c r="A458" s="2" t="s">
        <v>2421</v>
      </c>
      <c r="B458" s="3">
        <v>45527</v>
      </c>
      <c r="C458" s="2" t="s">
        <v>707</v>
      </c>
      <c r="D458" s="2" t="s">
        <v>1674</v>
      </c>
      <c r="E458" s="2" t="s">
        <v>1921</v>
      </c>
      <c r="F458" s="2">
        <v>4</v>
      </c>
      <c r="G458" s="2">
        <v>315.95</v>
      </c>
      <c r="H458" s="2">
        <v>0.19</v>
      </c>
      <c r="I458" s="2" t="s">
        <v>1964</v>
      </c>
      <c r="J458" s="2">
        <v>1023.678</v>
      </c>
    </row>
    <row r="459" spans="1:10" x14ac:dyDescent="0.3">
      <c r="A459" s="2" t="s">
        <v>2422</v>
      </c>
      <c r="B459" s="3">
        <v>45796</v>
      </c>
      <c r="C459" s="2" t="s">
        <v>748</v>
      </c>
      <c r="D459" s="2" t="s">
        <v>1738</v>
      </c>
      <c r="E459" s="2" t="s">
        <v>1921</v>
      </c>
      <c r="F459" s="2">
        <v>2</v>
      </c>
      <c r="G459" s="2">
        <v>810.17</v>
      </c>
      <c r="H459" s="2">
        <v>0.27</v>
      </c>
      <c r="I459" s="2" t="s">
        <v>1959</v>
      </c>
      <c r="J459" s="2">
        <v>1182.8481999999999</v>
      </c>
    </row>
    <row r="460" spans="1:10" x14ac:dyDescent="0.3">
      <c r="A460" s="2" t="s">
        <v>2423</v>
      </c>
      <c r="B460" s="3">
        <v>45389</v>
      </c>
      <c r="C460" s="2" t="s">
        <v>677</v>
      </c>
      <c r="D460" s="2" t="s">
        <v>1835</v>
      </c>
      <c r="E460" s="2" t="s">
        <v>1904</v>
      </c>
      <c r="F460" s="2">
        <v>3</v>
      </c>
      <c r="G460" s="2">
        <v>505.01</v>
      </c>
      <c r="H460" s="2">
        <v>0.02</v>
      </c>
      <c r="I460" s="2" t="s">
        <v>1961</v>
      </c>
      <c r="J460" s="2">
        <v>1484.7293999999999</v>
      </c>
    </row>
    <row r="461" spans="1:10" x14ac:dyDescent="0.3">
      <c r="A461" s="2" t="s">
        <v>2424</v>
      </c>
      <c r="B461" s="3">
        <v>45315</v>
      </c>
      <c r="C461" s="2" t="s">
        <v>1452</v>
      </c>
      <c r="D461" s="2" t="s">
        <v>1799</v>
      </c>
      <c r="E461" s="2" t="s">
        <v>1942</v>
      </c>
      <c r="F461" s="2">
        <v>2</v>
      </c>
      <c r="G461" s="2">
        <v>736.75</v>
      </c>
      <c r="H461" s="2">
        <v>0.18</v>
      </c>
      <c r="I461" s="2" t="s">
        <v>1959</v>
      </c>
      <c r="J461" s="2">
        <v>1208.27</v>
      </c>
    </row>
    <row r="462" spans="1:10" x14ac:dyDescent="0.3">
      <c r="A462" s="2" t="s">
        <v>2425</v>
      </c>
      <c r="B462" s="3">
        <v>45311</v>
      </c>
      <c r="C462" s="2" t="s">
        <v>118</v>
      </c>
      <c r="D462" s="2" t="s">
        <v>1814</v>
      </c>
      <c r="E462" s="2" t="s">
        <v>1921</v>
      </c>
      <c r="F462" s="2">
        <v>4</v>
      </c>
      <c r="G462" s="2">
        <v>700.31</v>
      </c>
      <c r="H462" s="2">
        <v>0.2</v>
      </c>
      <c r="I462" s="2" t="s">
        <v>1961</v>
      </c>
      <c r="J462" s="2">
        <v>2240.9920000000002</v>
      </c>
    </row>
    <row r="463" spans="1:10" x14ac:dyDescent="0.3">
      <c r="A463" s="2" t="s">
        <v>2426</v>
      </c>
      <c r="B463" s="3">
        <v>45270</v>
      </c>
      <c r="C463" s="2" t="s">
        <v>449</v>
      </c>
      <c r="D463" s="2" t="s">
        <v>1856</v>
      </c>
      <c r="E463" s="2" t="s">
        <v>1927</v>
      </c>
      <c r="F463" s="2">
        <v>4</v>
      </c>
      <c r="G463" s="2">
        <v>202.46</v>
      </c>
      <c r="H463" s="2">
        <v>0.24</v>
      </c>
      <c r="I463" s="2" t="s">
        <v>1959</v>
      </c>
      <c r="J463" s="2">
        <v>615.47839999999997</v>
      </c>
    </row>
    <row r="464" spans="1:10" x14ac:dyDescent="0.3">
      <c r="A464" s="2" t="s">
        <v>2427</v>
      </c>
      <c r="B464" s="3">
        <v>45279</v>
      </c>
      <c r="C464" s="2" t="s">
        <v>857</v>
      </c>
      <c r="D464" s="2" t="s">
        <v>1844</v>
      </c>
      <c r="E464" s="2" t="s">
        <v>1892</v>
      </c>
      <c r="F464" s="2">
        <v>2</v>
      </c>
      <c r="G464" s="2">
        <v>291.83999999999997</v>
      </c>
      <c r="H464" s="2">
        <v>0.25</v>
      </c>
      <c r="I464" s="2" t="s">
        <v>1961</v>
      </c>
      <c r="J464" s="2">
        <v>437.76</v>
      </c>
    </row>
    <row r="465" spans="1:10" x14ac:dyDescent="0.3">
      <c r="A465" s="2" t="s">
        <v>2428</v>
      </c>
      <c r="B465" s="3">
        <v>45252</v>
      </c>
      <c r="C465" s="2" t="s">
        <v>551</v>
      </c>
      <c r="D465" s="2" t="s">
        <v>1874</v>
      </c>
      <c r="E465" s="2" t="s">
        <v>1908</v>
      </c>
      <c r="F465" s="2">
        <v>2</v>
      </c>
      <c r="G465" s="2">
        <v>261.48</v>
      </c>
      <c r="H465" s="2">
        <v>0.17</v>
      </c>
      <c r="I465" s="2" t="s">
        <v>1959</v>
      </c>
      <c r="J465" s="2">
        <v>434.05680000000001</v>
      </c>
    </row>
    <row r="466" spans="1:10" x14ac:dyDescent="0.3">
      <c r="A466" s="2" t="s">
        <v>2429</v>
      </c>
      <c r="B466" s="3">
        <v>45938</v>
      </c>
      <c r="C466" s="2" t="s">
        <v>959</v>
      </c>
      <c r="D466" s="2" t="s">
        <v>1686</v>
      </c>
      <c r="E466" s="2" t="s">
        <v>1934</v>
      </c>
      <c r="F466" s="2">
        <v>1</v>
      </c>
      <c r="G466" s="2">
        <v>850.83</v>
      </c>
      <c r="H466" s="2">
        <v>0.28000000000000003</v>
      </c>
      <c r="I466" s="2" t="s">
        <v>1961</v>
      </c>
      <c r="J466" s="2">
        <v>612.59760000000006</v>
      </c>
    </row>
    <row r="467" spans="1:10" x14ac:dyDescent="0.3">
      <c r="A467" s="2" t="s">
        <v>2430</v>
      </c>
      <c r="B467" s="3">
        <v>45711</v>
      </c>
      <c r="C467" s="2" t="s">
        <v>1272</v>
      </c>
      <c r="D467" s="2" t="s">
        <v>1718</v>
      </c>
      <c r="E467" s="2" t="s">
        <v>1921</v>
      </c>
      <c r="F467" s="2">
        <v>1</v>
      </c>
      <c r="G467" s="2">
        <v>83.83</v>
      </c>
      <c r="H467" s="2">
        <v>0.05</v>
      </c>
      <c r="I467" s="2" t="s">
        <v>1959</v>
      </c>
      <c r="J467" s="2">
        <v>79.638499999999993</v>
      </c>
    </row>
    <row r="468" spans="1:10" x14ac:dyDescent="0.3">
      <c r="A468" s="2" t="s">
        <v>2431</v>
      </c>
      <c r="B468" s="3">
        <v>45713</v>
      </c>
      <c r="C468" s="2" t="s">
        <v>38</v>
      </c>
      <c r="D468" s="2" t="s">
        <v>1847</v>
      </c>
      <c r="E468" s="2" t="s">
        <v>1939</v>
      </c>
      <c r="F468" s="2">
        <v>3</v>
      </c>
      <c r="G468" s="2">
        <v>649.95000000000005</v>
      </c>
      <c r="H468" s="2">
        <v>0.28000000000000003</v>
      </c>
      <c r="I468" s="2" t="s">
        <v>1964</v>
      </c>
      <c r="J468" s="2">
        <v>1403.8920000000001</v>
      </c>
    </row>
    <row r="469" spans="1:10" x14ac:dyDescent="0.3">
      <c r="A469" s="2" t="s">
        <v>2432</v>
      </c>
      <c r="B469" s="3">
        <v>45565</v>
      </c>
      <c r="C469" s="2" t="s">
        <v>1157</v>
      </c>
      <c r="D469" s="2" t="s">
        <v>1802</v>
      </c>
      <c r="E469" s="2" t="s">
        <v>1911</v>
      </c>
      <c r="F469" s="2">
        <v>4</v>
      </c>
      <c r="G469" s="2">
        <v>934.96</v>
      </c>
      <c r="H469" s="2">
        <v>0.18</v>
      </c>
      <c r="I469" s="2" t="s">
        <v>1961</v>
      </c>
      <c r="J469" s="2">
        <v>3066.6687999999999</v>
      </c>
    </row>
    <row r="470" spans="1:10" x14ac:dyDescent="0.3">
      <c r="A470" s="2" t="s">
        <v>2433</v>
      </c>
      <c r="B470" s="3">
        <v>45279</v>
      </c>
      <c r="C470" s="2" t="s">
        <v>680</v>
      </c>
      <c r="D470" s="2" t="s">
        <v>1625</v>
      </c>
      <c r="E470" s="2" t="s">
        <v>1934</v>
      </c>
      <c r="F470" s="2">
        <v>1</v>
      </c>
      <c r="G470" s="2">
        <v>880.89</v>
      </c>
      <c r="H470" s="2">
        <v>0.13</v>
      </c>
      <c r="I470" s="2" t="s">
        <v>1964</v>
      </c>
      <c r="J470" s="2">
        <v>766.37429999999995</v>
      </c>
    </row>
    <row r="471" spans="1:10" x14ac:dyDescent="0.3">
      <c r="A471" s="2" t="s">
        <v>2434</v>
      </c>
      <c r="B471" s="3">
        <v>45614</v>
      </c>
      <c r="C471" s="2" t="s">
        <v>1481</v>
      </c>
      <c r="D471" s="2" t="s">
        <v>1877</v>
      </c>
      <c r="E471" s="2" t="s">
        <v>1917</v>
      </c>
      <c r="F471" s="2">
        <v>4</v>
      </c>
      <c r="G471" s="2">
        <v>610.6</v>
      </c>
      <c r="H471" s="2">
        <v>0.1</v>
      </c>
      <c r="I471" s="2" t="s">
        <v>1961</v>
      </c>
      <c r="J471" s="2">
        <v>2198.16</v>
      </c>
    </row>
    <row r="472" spans="1:10" x14ac:dyDescent="0.3">
      <c r="A472" s="2" t="s">
        <v>2435</v>
      </c>
      <c r="B472" s="3">
        <v>45912</v>
      </c>
      <c r="C472" s="2" t="s">
        <v>279</v>
      </c>
      <c r="D472" s="2" t="s">
        <v>1661</v>
      </c>
      <c r="E472" s="2" t="s">
        <v>1945</v>
      </c>
      <c r="F472" s="2">
        <v>1</v>
      </c>
      <c r="G472" s="2">
        <v>514.19000000000005</v>
      </c>
      <c r="H472" s="2">
        <v>0.2</v>
      </c>
      <c r="I472" s="2" t="s">
        <v>1959</v>
      </c>
      <c r="J472" s="2">
        <v>411.35199999999998</v>
      </c>
    </row>
    <row r="473" spans="1:10" x14ac:dyDescent="0.3">
      <c r="A473" s="2" t="s">
        <v>2436</v>
      </c>
      <c r="B473" s="3">
        <v>45688</v>
      </c>
      <c r="C473" s="2" t="s">
        <v>1255</v>
      </c>
      <c r="D473" s="2" t="s">
        <v>1689</v>
      </c>
      <c r="E473" s="2" t="s">
        <v>1932</v>
      </c>
      <c r="F473" s="2">
        <v>1</v>
      </c>
      <c r="G473" s="2">
        <v>546.20000000000005</v>
      </c>
      <c r="H473" s="2">
        <v>0.22</v>
      </c>
      <c r="I473" s="2" t="s">
        <v>1961</v>
      </c>
      <c r="J473" s="2">
        <v>426.036</v>
      </c>
    </row>
    <row r="474" spans="1:10" x14ac:dyDescent="0.3">
      <c r="A474" s="2" t="s">
        <v>2437</v>
      </c>
      <c r="B474" s="3">
        <v>45591</v>
      </c>
      <c r="C474" s="2" t="s">
        <v>654</v>
      </c>
      <c r="D474" s="2" t="s">
        <v>1689</v>
      </c>
      <c r="E474" s="2" t="s">
        <v>1887</v>
      </c>
      <c r="F474" s="2">
        <v>3</v>
      </c>
      <c r="G474" s="2">
        <v>416.01</v>
      </c>
      <c r="H474" s="2">
        <v>0.02</v>
      </c>
      <c r="I474" s="2" t="s">
        <v>1959</v>
      </c>
      <c r="J474" s="2">
        <v>1223.0694000000001</v>
      </c>
    </row>
    <row r="475" spans="1:10" x14ac:dyDescent="0.3">
      <c r="A475" s="2" t="s">
        <v>2438</v>
      </c>
      <c r="B475" s="3">
        <v>45864</v>
      </c>
      <c r="C475" s="2" t="s">
        <v>1211</v>
      </c>
      <c r="D475" s="2" t="s">
        <v>1805</v>
      </c>
      <c r="E475" s="2" t="s">
        <v>1924</v>
      </c>
      <c r="F475" s="2">
        <v>1</v>
      </c>
      <c r="G475" s="2">
        <v>30.94</v>
      </c>
      <c r="H475" s="2">
        <v>0.21</v>
      </c>
      <c r="I475" s="2" t="s">
        <v>1964</v>
      </c>
      <c r="J475" s="2">
        <v>24.442599999999999</v>
      </c>
    </row>
    <row r="476" spans="1:10" x14ac:dyDescent="0.3">
      <c r="A476" s="2" t="s">
        <v>2439</v>
      </c>
      <c r="B476" s="3">
        <v>45875</v>
      </c>
      <c r="C476" s="2" t="s">
        <v>662</v>
      </c>
      <c r="D476" s="2" t="s">
        <v>1756</v>
      </c>
      <c r="E476" s="2" t="s">
        <v>1939</v>
      </c>
      <c r="F476" s="2">
        <v>3</v>
      </c>
      <c r="G476" s="2">
        <v>666.39</v>
      </c>
      <c r="H476" s="2">
        <v>0.21</v>
      </c>
      <c r="I476" s="2" t="s">
        <v>1964</v>
      </c>
      <c r="J476" s="2">
        <v>1579.3443</v>
      </c>
    </row>
    <row r="477" spans="1:10" x14ac:dyDescent="0.3">
      <c r="A477" s="2" t="s">
        <v>2440</v>
      </c>
      <c r="B477" s="3">
        <v>45797</v>
      </c>
      <c r="C477" s="2" t="s">
        <v>560</v>
      </c>
      <c r="D477" s="2" t="s">
        <v>1826</v>
      </c>
      <c r="E477" s="2" t="s">
        <v>1924</v>
      </c>
      <c r="F477" s="2">
        <v>2</v>
      </c>
      <c r="G477" s="2">
        <v>145.26</v>
      </c>
      <c r="H477" s="2">
        <v>0.19</v>
      </c>
      <c r="I477" s="2" t="s">
        <v>1961</v>
      </c>
      <c r="J477" s="2">
        <v>235.3212</v>
      </c>
    </row>
    <row r="478" spans="1:10" x14ac:dyDescent="0.3">
      <c r="A478" s="2" t="s">
        <v>2441</v>
      </c>
      <c r="B478" s="3">
        <v>45364</v>
      </c>
      <c r="C478" s="2" t="s">
        <v>415</v>
      </c>
      <c r="D478" s="2" t="s">
        <v>1856</v>
      </c>
      <c r="E478" s="2" t="s">
        <v>1908</v>
      </c>
      <c r="F478" s="2">
        <v>4</v>
      </c>
      <c r="G478" s="2">
        <v>940.77</v>
      </c>
      <c r="H478" s="2">
        <v>0.24</v>
      </c>
      <c r="I478" s="2" t="s">
        <v>1964</v>
      </c>
      <c r="J478" s="2">
        <v>2859.9407999999999</v>
      </c>
    </row>
    <row r="479" spans="1:10" x14ac:dyDescent="0.3">
      <c r="A479" s="2" t="s">
        <v>2442</v>
      </c>
      <c r="B479" s="3">
        <v>45700</v>
      </c>
      <c r="C479" s="2" t="s">
        <v>1458</v>
      </c>
      <c r="D479" s="2" t="s">
        <v>1718</v>
      </c>
      <c r="E479" s="2" t="s">
        <v>1942</v>
      </c>
      <c r="F479" s="2">
        <v>1</v>
      </c>
      <c r="G479" s="2">
        <v>708.88</v>
      </c>
      <c r="H479" s="2">
        <v>0.09</v>
      </c>
      <c r="I479" s="2" t="s">
        <v>1959</v>
      </c>
      <c r="J479" s="2">
        <v>645.08079999999995</v>
      </c>
    </row>
    <row r="480" spans="1:10" x14ac:dyDescent="0.3">
      <c r="A480" s="2" t="s">
        <v>2443</v>
      </c>
      <c r="B480" s="3">
        <v>45924</v>
      </c>
      <c r="C480" s="2" t="s">
        <v>980</v>
      </c>
      <c r="D480" s="2" t="s">
        <v>1667</v>
      </c>
      <c r="E480" s="2" t="s">
        <v>1896</v>
      </c>
      <c r="F480" s="2">
        <v>1</v>
      </c>
      <c r="G480" s="2">
        <v>790.73</v>
      </c>
      <c r="H480" s="2">
        <v>0.24</v>
      </c>
      <c r="I480" s="2" t="s">
        <v>1961</v>
      </c>
      <c r="J480" s="2">
        <v>600.95479999999998</v>
      </c>
    </row>
    <row r="481" spans="1:10" x14ac:dyDescent="0.3">
      <c r="A481" s="2" t="s">
        <v>2444</v>
      </c>
      <c r="B481" s="3">
        <v>45574</v>
      </c>
      <c r="C481" s="2" t="s">
        <v>1401</v>
      </c>
      <c r="D481" s="2" t="s">
        <v>1617</v>
      </c>
      <c r="E481" s="2" t="s">
        <v>1921</v>
      </c>
      <c r="F481" s="2">
        <v>3</v>
      </c>
      <c r="G481" s="2">
        <v>635.13</v>
      </c>
      <c r="H481" s="2">
        <v>0.09</v>
      </c>
      <c r="I481" s="2" t="s">
        <v>1961</v>
      </c>
      <c r="J481" s="2">
        <v>1733.9049</v>
      </c>
    </row>
    <row r="482" spans="1:10" x14ac:dyDescent="0.3">
      <c r="A482" s="2" t="s">
        <v>2445</v>
      </c>
      <c r="B482" s="3">
        <v>45233</v>
      </c>
      <c r="C482" s="2" t="s">
        <v>860</v>
      </c>
      <c r="D482" s="2" t="s">
        <v>1862</v>
      </c>
      <c r="E482" s="2" t="s">
        <v>1934</v>
      </c>
      <c r="F482" s="2">
        <v>1</v>
      </c>
      <c r="G482" s="2">
        <v>744.88</v>
      </c>
      <c r="H482" s="2">
        <v>0.15</v>
      </c>
      <c r="I482" s="2" t="s">
        <v>1964</v>
      </c>
      <c r="J482" s="2">
        <v>633.14800000000002</v>
      </c>
    </row>
    <row r="483" spans="1:10" x14ac:dyDescent="0.3">
      <c r="A483" s="2" t="s">
        <v>2446</v>
      </c>
      <c r="B483" s="3">
        <v>45745</v>
      </c>
      <c r="C483" s="2" t="s">
        <v>612</v>
      </c>
      <c r="D483" s="2" t="s">
        <v>1661</v>
      </c>
      <c r="E483" s="2" t="s">
        <v>1892</v>
      </c>
      <c r="F483" s="2">
        <v>3</v>
      </c>
      <c r="G483" s="2">
        <v>205.34</v>
      </c>
      <c r="H483" s="2">
        <v>0.25</v>
      </c>
      <c r="I483" s="2" t="s">
        <v>1959</v>
      </c>
      <c r="J483" s="2">
        <v>462.01499999999999</v>
      </c>
    </row>
    <row r="484" spans="1:10" x14ac:dyDescent="0.3">
      <c r="A484" s="2" t="s">
        <v>2447</v>
      </c>
      <c r="B484" s="3">
        <v>45851</v>
      </c>
      <c r="C484" s="2" t="s">
        <v>1313</v>
      </c>
      <c r="D484" s="2" t="s">
        <v>1664</v>
      </c>
      <c r="E484" s="2" t="s">
        <v>1917</v>
      </c>
      <c r="F484" s="2">
        <v>2</v>
      </c>
      <c r="G484" s="2">
        <v>756.8</v>
      </c>
      <c r="H484" s="2">
        <v>0.15</v>
      </c>
      <c r="I484" s="2" t="s">
        <v>1959</v>
      </c>
      <c r="J484" s="2">
        <v>1286.56</v>
      </c>
    </row>
    <row r="485" spans="1:10" x14ac:dyDescent="0.3">
      <c r="A485" s="2" t="s">
        <v>2448</v>
      </c>
      <c r="B485" s="3">
        <v>45308</v>
      </c>
      <c r="C485" s="2" t="s">
        <v>176</v>
      </c>
      <c r="D485" s="2" t="s">
        <v>1638</v>
      </c>
      <c r="E485" s="2" t="s">
        <v>1924</v>
      </c>
      <c r="F485" s="2">
        <v>1</v>
      </c>
      <c r="G485" s="2">
        <v>771.73</v>
      </c>
      <c r="H485" s="2">
        <v>0.2</v>
      </c>
      <c r="I485" s="2" t="s">
        <v>1959</v>
      </c>
      <c r="J485" s="2">
        <v>617.38400000000001</v>
      </c>
    </row>
    <row r="486" spans="1:10" x14ac:dyDescent="0.3">
      <c r="A486" s="2" t="s">
        <v>2449</v>
      </c>
      <c r="B486" s="3">
        <v>45639</v>
      </c>
      <c r="C486" s="2" t="s">
        <v>1487</v>
      </c>
      <c r="D486" s="2" t="s">
        <v>1780</v>
      </c>
      <c r="E486" s="2" t="s">
        <v>1942</v>
      </c>
      <c r="F486" s="2">
        <v>1</v>
      </c>
      <c r="G486" s="2">
        <v>440.19</v>
      </c>
      <c r="H486" s="2">
        <v>0.03</v>
      </c>
      <c r="I486" s="2" t="s">
        <v>1961</v>
      </c>
      <c r="J486" s="2">
        <v>426.98430000000002</v>
      </c>
    </row>
    <row r="487" spans="1:10" x14ac:dyDescent="0.3">
      <c r="A487" s="2" t="s">
        <v>2450</v>
      </c>
      <c r="B487" s="3">
        <v>45919</v>
      </c>
      <c r="C487" s="2" t="s">
        <v>185</v>
      </c>
      <c r="D487" s="2" t="s">
        <v>1572</v>
      </c>
      <c r="E487" s="2" t="s">
        <v>1896</v>
      </c>
      <c r="F487" s="2">
        <v>2</v>
      </c>
      <c r="G487" s="2">
        <v>409</v>
      </c>
      <c r="H487" s="2">
        <v>0.17</v>
      </c>
      <c r="I487" s="2" t="s">
        <v>1959</v>
      </c>
      <c r="J487" s="2">
        <v>678.94</v>
      </c>
    </row>
    <row r="488" spans="1:10" x14ac:dyDescent="0.3">
      <c r="A488" s="2" t="s">
        <v>2451</v>
      </c>
      <c r="B488" s="3">
        <v>45333</v>
      </c>
      <c r="C488" s="2" t="s">
        <v>1088</v>
      </c>
      <c r="D488" s="2" t="s">
        <v>1693</v>
      </c>
      <c r="E488" s="2" t="s">
        <v>1948</v>
      </c>
      <c r="F488" s="2">
        <v>3</v>
      </c>
      <c r="G488" s="2">
        <v>134.58000000000001</v>
      </c>
      <c r="H488" s="2">
        <v>0.04</v>
      </c>
      <c r="I488" s="2" t="s">
        <v>1964</v>
      </c>
      <c r="J488" s="2">
        <v>387.59039999999999</v>
      </c>
    </row>
    <row r="489" spans="1:10" x14ac:dyDescent="0.3">
      <c r="A489" s="2" t="s">
        <v>2452</v>
      </c>
      <c r="B489" s="3">
        <v>45811</v>
      </c>
      <c r="C489" s="2" t="s">
        <v>1103</v>
      </c>
      <c r="D489" s="2" t="s">
        <v>1696</v>
      </c>
      <c r="E489" s="2" t="s">
        <v>1914</v>
      </c>
      <c r="F489" s="2">
        <v>4</v>
      </c>
      <c r="G489" s="2">
        <v>284.44</v>
      </c>
      <c r="H489" s="2">
        <v>0.02</v>
      </c>
      <c r="I489" s="2" t="s">
        <v>1959</v>
      </c>
      <c r="J489" s="2">
        <v>1115.0047999999999</v>
      </c>
    </row>
    <row r="490" spans="1:10" x14ac:dyDescent="0.3">
      <c r="A490" s="2" t="s">
        <v>2453</v>
      </c>
      <c r="B490" s="3">
        <v>45726</v>
      </c>
      <c r="C490" s="2" t="s">
        <v>1272</v>
      </c>
      <c r="D490" s="2" t="s">
        <v>1802</v>
      </c>
      <c r="E490" s="2" t="s">
        <v>1932</v>
      </c>
      <c r="F490" s="2">
        <v>4</v>
      </c>
      <c r="G490" s="2">
        <v>922.69</v>
      </c>
      <c r="H490" s="2">
        <v>0.16</v>
      </c>
      <c r="I490" s="2" t="s">
        <v>1959</v>
      </c>
      <c r="J490" s="2">
        <v>3100.2384000000002</v>
      </c>
    </row>
    <row r="491" spans="1:10" x14ac:dyDescent="0.3">
      <c r="A491" s="2" t="s">
        <v>2454</v>
      </c>
      <c r="B491" s="3">
        <v>45644</v>
      </c>
      <c r="C491" s="2" t="s">
        <v>886</v>
      </c>
      <c r="D491" s="2" t="s">
        <v>1686</v>
      </c>
      <c r="E491" s="2" t="s">
        <v>1911</v>
      </c>
      <c r="F491" s="2">
        <v>2</v>
      </c>
      <c r="G491" s="2">
        <v>992.55</v>
      </c>
      <c r="H491" s="2">
        <v>0.28000000000000003</v>
      </c>
      <c r="I491" s="2" t="s">
        <v>1959</v>
      </c>
      <c r="J491" s="2">
        <v>1429.2719999999999</v>
      </c>
    </row>
    <row r="492" spans="1:10" x14ac:dyDescent="0.3">
      <c r="A492" s="2" t="s">
        <v>2455</v>
      </c>
      <c r="B492" s="3">
        <v>45371</v>
      </c>
      <c r="C492" s="2" t="s">
        <v>1310</v>
      </c>
      <c r="D492" s="2" t="s">
        <v>1850</v>
      </c>
      <c r="E492" s="2" t="s">
        <v>1945</v>
      </c>
      <c r="F492" s="2">
        <v>1</v>
      </c>
      <c r="G492" s="2">
        <v>170.43</v>
      </c>
      <c r="H492" s="2">
        <v>0.03</v>
      </c>
      <c r="I492" s="2" t="s">
        <v>1959</v>
      </c>
      <c r="J492" s="2">
        <v>165.31710000000001</v>
      </c>
    </row>
    <row r="493" spans="1:10" x14ac:dyDescent="0.3">
      <c r="A493" s="2" t="s">
        <v>2456</v>
      </c>
      <c r="B493" s="3">
        <v>45462</v>
      </c>
      <c r="C493" s="2" t="s">
        <v>732</v>
      </c>
      <c r="D493" s="2" t="s">
        <v>1799</v>
      </c>
      <c r="E493" s="2" t="s">
        <v>1896</v>
      </c>
      <c r="F493" s="2">
        <v>3</v>
      </c>
      <c r="G493" s="2">
        <v>480.51</v>
      </c>
      <c r="H493" s="2">
        <v>0.03</v>
      </c>
      <c r="I493" s="2" t="s">
        <v>1959</v>
      </c>
      <c r="J493" s="2">
        <v>1398.2841000000001</v>
      </c>
    </row>
    <row r="494" spans="1:10" x14ac:dyDescent="0.3">
      <c r="A494" s="2" t="s">
        <v>2457</v>
      </c>
      <c r="B494" s="3">
        <v>45632</v>
      </c>
      <c r="C494" s="2" t="s">
        <v>530</v>
      </c>
      <c r="D494" s="2" t="s">
        <v>1728</v>
      </c>
      <c r="E494" s="2" t="s">
        <v>1914</v>
      </c>
      <c r="F494" s="2">
        <v>2</v>
      </c>
      <c r="G494" s="2">
        <v>955.66</v>
      </c>
      <c r="H494" s="2">
        <v>0.28999999999999998</v>
      </c>
      <c r="I494" s="2" t="s">
        <v>1964</v>
      </c>
      <c r="J494" s="2">
        <v>1357.0372</v>
      </c>
    </row>
    <row r="495" spans="1:10" x14ac:dyDescent="0.3">
      <c r="A495" s="2" t="s">
        <v>2458</v>
      </c>
      <c r="B495" s="3">
        <v>45863</v>
      </c>
      <c r="C495" s="2" t="s">
        <v>1407</v>
      </c>
      <c r="D495" s="2" t="s">
        <v>1799</v>
      </c>
      <c r="E495" s="2" t="s">
        <v>1887</v>
      </c>
      <c r="F495" s="2">
        <v>2</v>
      </c>
      <c r="G495" s="2">
        <v>488.02</v>
      </c>
      <c r="H495" s="2">
        <v>0.27</v>
      </c>
      <c r="I495" s="2" t="s">
        <v>1961</v>
      </c>
      <c r="J495" s="2">
        <v>712.50919999999996</v>
      </c>
    </row>
    <row r="496" spans="1:10" x14ac:dyDescent="0.3">
      <c r="A496" s="2" t="s">
        <v>2459</v>
      </c>
      <c r="B496" s="3">
        <v>45501</v>
      </c>
      <c r="C496" s="2" t="s">
        <v>781</v>
      </c>
      <c r="D496" s="2" t="s">
        <v>1628</v>
      </c>
      <c r="E496" s="2" t="s">
        <v>1887</v>
      </c>
      <c r="F496" s="2">
        <v>1</v>
      </c>
      <c r="G496" s="2">
        <v>917.17</v>
      </c>
      <c r="H496" s="2">
        <v>0.13</v>
      </c>
      <c r="I496" s="2" t="s">
        <v>1964</v>
      </c>
      <c r="J496" s="2">
        <v>797.93790000000001</v>
      </c>
    </row>
    <row r="497" spans="1:10" x14ac:dyDescent="0.3">
      <c r="A497" s="2" t="s">
        <v>2460</v>
      </c>
      <c r="B497" s="3">
        <v>45568</v>
      </c>
      <c r="C497" s="2" t="s">
        <v>1031</v>
      </c>
      <c r="D497" s="2" t="s">
        <v>1590</v>
      </c>
      <c r="E497" s="2" t="s">
        <v>1908</v>
      </c>
      <c r="F497" s="2">
        <v>2</v>
      </c>
      <c r="G497" s="2">
        <v>406.46</v>
      </c>
      <c r="H497" s="2">
        <v>0.3</v>
      </c>
      <c r="I497" s="2" t="s">
        <v>1961</v>
      </c>
      <c r="J497" s="2">
        <v>569.04399999999998</v>
      </c>
    </row>
    <row r="498" spans="1:10" x14ac:dyDescent="0.3">
      <c r="A498" s="2" t="s">
        <v>2461</v>
      </c>
      <c r="B498" s="3">
        <v>45238</v>
      </c>
      <c r="C498" s="2" t="s">
        <v>757</v>
      </c>
      <c r="D498" s="2" t="s">
        <v>1868</v>
      </c>
      <c r="E498" s="2" t="s">
        <v>1887</v>
      </c>
      <c r="F498" s="2">
        <v>2</v>
      </c>
      <c r="G498" s="2">
        <v>264.39</v>
      </c>
      <c r="H498" s="2">
        <v>0.11</v>
      </c>
      <c r="I498" s="2" t="s">
        <v>1964</v>
      </c>
      <c r="J498" s="2">
        <v>470.61419999999998</v>
      </c>
    </row>
    <row r="499" spans="1:10" x14ac:dyDescent="0.3">
      <c r="A499" s="2" t="s">
        <v>2462</v>
      </c>
      <c r="B499" s="3">
        <v>45754</v>
      </c>
      <c r="C499" s="2" t="s">
        <v>636</v>
      </c>
      <c r="D499" s="2" t="s">
        <v>1786</v>
      </c>
      <c r="E499" s="2" t="s">
        <v>1939</v>
      </c>
      <c r="F499" s="2">
        <v>1</v>
      </c>
      <c r="G499" s="2">
        <v>414.97</v>
      </c>
      <c r="H499" s="2">
        <v>0.22</v>
      </c>
      <c r="I499" s="2" t="s">
        <v>1961</v>
      </c>
      <c r="J499" s="2">
        <v>323.67660000000001</v>
      </c>
    </row>
    <row r="500" spans="1:10" x14ac:dyDescent="0.3">
      <c r="A500" s="2" t="s">
        <v>2463</v>
      </c>
      <c r="B500" s="3">
        <v>45280</v>
      </c>
      <c r="C500" s="2" t="s">
        <v>500</v>
      </c>
      <c r="D500" s="2" t="s">
        <v>1652</v>
      </c>
      <c r="E500" s="2" t="s">
        <v>1929</v>
      </c>
      <c r="F500" s="2">
        <v>2</v>
      </c>
      <c r="G500" s="2">
        <v>583.51</v>
      </c>
      <c r="H500" s="2">
        <v>0.2</v>
      </c>
      <c r="I500" s="2" t="s">
        <v>1964</v>
      </c>
      <c r="J500" s="2">
        <v>933.61599999999999</v>
      </c>
    </row>
    <row r="501" spans="1:10" x14ac:dyDescent="0.3">
      <c r="A501" s="2" t="s">
        <v>2464</v>
      </c>
      <c r="B501" s="3">
        <v>45911</v>
      </c>
      <c r="C501" s="2" t="s">
        <v>58</v>
      </c>
      <c r="D501" s="2" t="s">
        <v>1670</v>
      </c>
      <c r="E501" s="2" t="s">
        <v>1942</v>
      </c>
      <c r="F501" s="2">
        <v>1</v>
      </c>
      <c r="G501" s="2">
        <v>659.27</v>
      </c>
      <c r="H501" s="2">
        <v>0.15</v>
      </c>
      <c r="I501" s="2" t="s">
        <v>1961</v>
      </c>
      <c r="J501" s="2">
        <v>560.37950000000001</v>
      </c>
    </row>
    <row r="502" spans="1:10" x14ac:dyDescent="0.3">
      <c r="A502" s="2" t="s">
        <v>2465</v>
      </c>
      <c r="B502" s="3">
        <v>45627</v>
      </c>
      <c r="C502" s="2" t="s">
        <v>1389</v>
      </c>
      <c r="D502" s="2" t="s">
        <v>1565</v>
      </c>
      <c r="E502" s="2" t="s">
        <v>1904</v>
      </c>
      <c r="F502" s="2">
        <v>4</v>
      </c>
      <c r="G502" s="2">
        <v>106.66</v>
      </c>
      <c r="H502" s="2">
        <v>0.2</v>
      </c>
      <c r="I502" s="2" t="s">
        <v>1964</v>
      </c>
      <c r="J502" s="2">
        <v>341.31200000000001</v>
      </c>
    </row>
    <row r="503" spans="1:10" x14ac:dyDescent="0.3">
      <c r="A503" s="2" t="s">
        <v>2466</v>
      </c>
      <c r="B503" s="3">
        <v>45617</v>
      </c>
      <c r="C503" s="2" t="s">
        <v>551</v>
      </c>
      <c r="D503" s="2" t="s">
        <v>1599</v>
      </c>
      <c r="E503" s="2" t="s">
        <v>1908</v>
      </c>
      <c r="F503" s="2">
        <v>4</v>
      </c>
      <c r="G503" s="2">
        <v>168.55</v>
      </c>
      <c r="H503" s="2">
        <v>0.15</v>
      </c>
      <c r="I503" s="2" t="s">
        <v>1961</v>
      </c>
      <c r="J503" s="2">
        <v>573.07000000000005</v>
      </c>
    </row>
    <row r="504" spans="1:10" x14ac:dyDescent="0.3">
      <c r="A504" s="2" t="s">
        <v>2467</v>
      </c>
      <c r="B504" s="3">
        <v>45899</v>
      </c>
      <c r="C504" s="2" t="s">
        <v>1513</v>
      </c>
      <c r="D504" s="2" t="s">
        <v>1712</v>
      </c>
      <c r="E504" s="2" t="s">
        <v>1896</v>
      </c>
      <c r="F504" s="2">
        <v>1</v>
      </c>
      <c r="G504" s="2">
        <v>230.53</v>
      </c>
      <c r="H504" s="2">
        <v>0.06</v>
      </c>
      <c r="I504" s="2" t="s">
        <v>1964</v>
      </c>
      <c r="J504" s="2">
        <v>216.69820000000001</v>
      </c>
    </row>
    <row r="505" spans="1:10" x14ac:dyDescent="0.3">
      <c r="A505" s="2" t="s">
        <v>2468</v>
      </c>
      <c r="B505" s="3">
        <v>45889</v>
      </c>
      <c r="C505" s="2" t="s">
        <v>42</v>
      </c>
      <c r="D505" s="2" t="s">
        <v>1744</v>
      </c>
      <c r="E505" s="2" t="s">
        <v>1892</v>
      </c>
      <c r="F505" s="2">
        <v>2</v>
      </c>
      <c r="G505" s="2">
        <v>355.41</v>
      </c>
      <c r="H505" s="2">
        <v>0.13</v>
      </c>
      <c r="I505" s="2" t="s">
        <v>1964</v>
      </c>
      <c r="J505" s="2">
        <v>618.41340000000002</v>
      </c>
    </row>
    <row r="506" spans="1:10" x14ac:dyDescent="0.3">
      <c r="A506" s="2" t="s">
        <v>2469</v>
      </c>
      <c r="B506" s="3">
        <v>45943</v>
      </c>
      <c r="C506" s="2" t="s">
        <v>563</v>
      </c>
      <c r="D506" s="2" t="s">
        <v>1721</v>
      </c>
      <c r="E506" s="2" t="s">
        <v>1896</v>
      </c>
      <c r="F506" s="2">
        <v>3</v>
      </c>
      <c r="G506" s="2">
        <v>843.44</v>
      </c>
      <c r="H506" s="2">
        <v>0.22</v>
      </c>
      <c r="I506" s="2" t="s">
        <v>1959</v>
      </c>
      <c r="J506" s="2">
        <v>1973.6496</v>
      </c>
    </row>
    <row r="507" spans="1:10" x14ac:dyDescent="0.3">
      <c r="A507" s="2" t="s">
        <v>2470</v>
      </c>
      <c r="B507" s="3">
        <v>45306</v>
      </c>
      <c r="C507" s="2" t="s">
        <v>551</v>
      </c>
      <c r="D507" s="2" t="s">
        <v>1868</v>
      </c>
      <c r="E507" s="2" t="s">
        <v>1892</v>
      </c>
      <c r="F507" s="2">
        <v>1</v>
      </c>
      <c r="G507" s="2">
        <v>301.60000000000002</v>
      </c>
      <c r="H507" s="2">
        <v>0.27</v>
      </c>
      <c r="I507" s="2" t="s">
        <v>1959</v>
      </c>
      <c r="J507" s="2">
        <v>220.16800000000001</v>
      </c>
    </row>
    <row r="508" spans="1:10" x14ac:dyDescent="0.3">
      <c r="A508" s="2" t="s">
        <v>2471</v>
      </c>
      <c r="B508" s="3">
        <v>45772</v>
      </c>
      <c r="C508" s="2" t="s">
        <v>168</v>
      </c>
      <c r="D508" s="2" t="s">
        <v>1850</v>
      </c>
      <c r="E508" s="2" t="s">
        <v>1896</v>
      </c>
      <c r="F508" s="2">
        <v>3</v>
      </c>
      <c r="G508" s="2">
        <v>21.59</v>
      </c>
      <c r="H508" s="2">
        <v>0.16</v>
      </c>
      <c r="I508" s="2" t="s">
        <v>1964</v>
      </c>
      <c r="J508" s="2">
        <v>54.406799999999997</v>
      </c>
    </row>
    <row r="509" spans="1:10" x14ac:dyDescent="0.3">
      <c r="A509" s="2" t="s">
        <v>2472</v>
      </c>
      <c r="B509" s="3">
        <v>45346</v>
      </c>
      <c r="C509" s="2" t="s">
        <v>698</v>
      </c>
      <c r="D509" s="2" t="s">
        <v>1610</v>
      </c>
      <c r="E509" s="2" t="s">
        <v>1896</v>
      </c>
      <c r="F509" s="2">
        <v>4</v>
      </c>
      <c r="G509" s="2">
        <v>284.24</v>
      </c>
      <c r="H509" s="2">
        <v>0.09</v>
      </c>
      <c r="I509" s="2" t="s">
        <v>1959</v>
      </c>
      <c r="J509" s="2">
        <v>1034.6335999999999</v>
      </c>
    </row>
    <row r="510" spans="1:10" x14ac:dyDescent="0.3">
      <c r="A510" s="2" t="s">
        <v>2473</v>
      </c>
      <c r="B510" s="3">
        <v>45656</v>
      </c>
      <c r="C510" s="2" t="s">
        <v>1163</v>
      </c>
      <c r="D510" s="2" t="s">
        <v>1576</v>
      </c>
      <c r="E510" s="2" t="s">
        <v>1921</v>
      </c>
      <c r="F510" s="2">
        <v>1</v>
      </c>
      <c r="G510" s="2">
        <v>191.6</v>
      </c>
      <c r="H510" s="2">
        <v>0.27</v>
      </c>
      <c r="I510" s="2" t="s">
        <v>1961</v>
      </c>
      <c r="J510" s="2">
        <v>139.86799999999999</v>
      </c>
    </row>
    <row r="511" spans="1:10" x14ac:dyDescent="0.3">
      <c r="A511" s="2" t="s">
        <v>2474</v>
      </c>
      <c r="B511" s="3">
        <v>45762</v>
      </c>
      <c r="C511" s="2" t="s">
        <v>992</v>
      </c>
      <c r="D511" s="2" t="s">
        <v>1817</v>
      </c>
      <c r="E511" s="2" t="s">
        <v>1929</v>
      </c>
      <c r="F511" s="2">
        <v>2</v>
      </c>
      <c r="G511" s="2">
        <v>616.97</v>
      </c>
      <c r="H511" s="2">
        <v>0.22</v>
      </c>
      <c r="I511" s="2" t="s">
        <v>1959</v>
      </c>
      <c r="J511" s="2">
        <v>962.47320000000002</v>
      </c>
    </row>
    <row r="512" spans="1:10" x14ac:dyDescent="0.3">
      <c r="A512" s="2" t="s">
        <v>2475</v>
      </c>
      <c r="B512" s="3">
        <v>45580</v>
      </c>
      <c r="C512" s="2" t="s">
        <v>566</v>
      </c>
      <c r="D512" s="2" t="s">
        <v>1661</v>
      </c>
      <c r="E512" s="2" t="s">
        <v>1924</v>
      </c>
      <c r="F512" s="2">
        <v>3</v>
      </c>
      <c r="G512" s="2">
        <v>125.68</v>
      </c>
      <c r="H512" s="2">
        <v>0.26</v>
      </c>
      <c r="I512" s="2" t="s">
        <v>1964</v>
      </c>
      <c r="J512" s="2">
        <v>279.00959999999998</v>
      </c>
    </row>
    <row r="513" spans="1:10" x14ac:dyDescent="0.3">
      <c r="A513" s="2" t="s">
        <v>2476</v>
      </c>
      <c r="B513" s="3">
        <v>45676</v>
      </c>
      <c r="C513" s="2" t="s">
        <v>1115</v>
      </c>
      <c r="D513" s="2" t="s">
        <v>1709</v>
      </c>
      <c r="E513" s="2" t="s">
        <v>1904</v>
      </c>
      <c r="F513" s="2">
        <v>3</v>
      </c>
      <c r="G513" s="2">
        <v>307.48</v>
      </c>
      <c r="H513" s="2">
        <v>0.24</v>
      </c>
      <c r="I513" s="2" t="s">
        <v>1959</v>
      </c>
      <c r="J513" s="2">
        <v>701.05439999999999</v>
      </c>
    </row>
    <row r="514" spans="1:10" x14ac:dyDescent="0.3">
      <c r="A514" s="2" t="s">
        <v>2477</v>
      </c>
      <c r="B514" s="3">
        <v>45495</v>
      </c>
      <c r="C514" s="2" t="s">
        <v>953</v>
      </c>
      <c r="D514" s="2" t="s">
        <v>1565</v>
      </c>
      <c r="E514" s="2" t="s">
        <v>1948</v>
      </c>
      <c r="F514" s="2">
        <v>1</v>
      </c>
      <c r="G514" s="2">
        <v>505.23</v>
      </c>
      <c r="H514" s="2">
        <v>0.11</v>
      </c>
      <c r="I514" s="2" t="s">
        <v>1959</v>
      </c>
      <c r="J514" s="2">
        <v>449.65469999999999</v>
      </c>
    </row>
    <row r="515" spans="1:10" x14ac:dyDescent="0.3">
      <c r="A515" s="2" t="s">
        <v>2478</v>
      </c>
      <c r="B515" s="3">
        <v>45735</v>
      </c>
      <c r="C515" s="2" t="s">
        <v>1154</v>
      </c>
      <c r="D515" s="2" t="s">
        <v>1715</v>
      </c>
      <c r="E515" s="2" t="s">
        <v>1939</v>
      </c>
      <c r="F515" s="2">
        <v>1</v>
      </c>
      <c r="G515" s="2">
        <v>853.12</v>
      </c>
      <c r="H515" s="2">
        <v>0.19</v>
      </c>
      <c r="I515" s="2" t="s">
        <v>1964</v>
      </c>
      <c r="J515" s="2">
        <v>691.02719999999999</v>
      </c>
    </row>
    <row r="516" spans="1:10" x14ac:dyDescent="0.3">
      <c r="A516" s="2" t="s">
        <v>2479</v>
      </c>
      <c r="B516" s="3">
        <v>45312</v>
      </c>
      <c r="C516" s="2" t="s">
        <v>449</v>
      </c>
      <c r="D516" s="2" t="s">
        <v>1555</v>
      </c>
      <c r="E516" s="2" t="s">
        <v>1914</v>
      </c>
      <c r="F516" s="2">
        <v>4</v>
      </c>
      <c r="G516" s="2">
        <v>191.65</v>
      </c>
      <c r="H516" s="2">
        <v>0.19</v>
      </c>
      <c r="I516" s="2" t="s">
        <v>1961</v>
      </c>
      <c r="J516" s="2">
        <v>620.94600000000003</v>
      </c>
    </row>
    <row r="517" spans="1:10" x14ac:dyDescent="0.3">
      <c r="A517" s="2" t="s">
        <v>2480</v>
      </c>
      <c r="B517" s="3">
        <v>45286</v>
      </c>
      <c r="C517" s="2" t="s">
        <v>542</v>
      </c>
      <c r="D517" s="2" t="s">
        <v>1721</v>
      </c>
      <c r="E517" s="2" t="s">
        <v>1901</v>
      </c>
      <c r="F517" s="2">
        <v>1</v>
      </c>
      <c r="G517" s="2">
        <v>169.69</v>
      </c>
      <c r="H517" s="2">
        <v>0.22</v>
      </c>
      <c r="I517" s="2" t="s">
        <v>1959</v>
      </c>
      <c r="J517" s="2">
        <v>132.35820000000001</v>
      </c>
    </row>
    <row r="518" spans="1:10" x14ac:dyDescent="0.3">
      <c r="A518" s="2" t="s">
        <v>2481</v>
      </c>
      <c r="B518" s="3">
        <v>45372</v>
      </c>
      <c r="C518" s="2" t="s">
        <v>587</v>
      </c>
      <c r="D518" s="2" t="s">
        <v>1768</v>
      </c>
      <c r="E518" s="2" t="s">
        <v>1934</v>
      </c>
      <c r="F518" s="2">
        <v>1</v>
      </c>
      <c r="G518" s="2">
        <v>145.43</v>
      </c>
      <c r="H518" s="2">
        <v>0.08</v>
      </c>
      <c r="I518" s="2" t="s">
        <v>1959</v>
      </c>
      <c r="J518" s="2">
        <v>133.79560000000001</v>
      </c>
    </row>
    <row r="519" spans="1:10" x14ac:dyDescent="0.3">
      <c r="A519" s="2" t="s">
        <v>2482</v>
      </c>
      <c r="B519" s="3">
        <v>45633</v>
      </c>
      <c r="C519" s="2" t="s">
        <v>308</v>
      </c>
      <c r="D519" s="2" t="s">
        <v>1862</v>
      </c>
      <c r="E519" s="2" t="s">
        <v>1929</v>
      </c>
      <c r="F519" s="2">
        <v>4</v>
      </c>
      <c r="G519" s="2">
        <v>828.35</v>
      </c>
      <c r="H519" s="2">
        <v>0.17</v>
      </c>
      <c r="I519" s="2" t="s">
        <v>1959</v>
      </c>
      <c r="J519" s="2">
        <v>2750.1219999999998</v>
      </c>
    </row>
    <row r="520" spans="1:10" x14ac:dyDescent="0.3">
      <c r="A520" s="2" t="s">
        <v>2483</v>
      </c>
      <c r="B520" s="3">
        <v>45598</v>
      </c>
      <c r="C520" s="2" t="s">
        <v>1145</v>
      </c>
      <c r="D520" s="2" t="s">
        <v>1868</v>
      </c>
      <c r="E520" s="2" t="s">
        <v>1914</v>
      </c>
      <c r="F520" s="2">
        <v>3</v>
      </c>
      <c r="G520" s="2">
        <v>268.76</v>
      </c>
      <c r="H520" s="2">
        <v>0.01</v>
      </c>
      <c r="I520" s="2" t="s">
        <v>1961</v>
      </c>
      <c r="J520" s="2">
        <v>798.21720000000005</v>
      </c>
    </row>
    <row r="521" spans="1:10" x14ac:dyDescent="0.3">
      <c r="A521" s="2" t="s">
        <v>2484</v>
      </c>
      <c r="B521" s="3">
        <v>45495</v>
      </c>
      <c r="C521" s="2" t="s">
        <v>760</v>
      </c>
      <c r="D521" s="2" t="s">
        <v>1847</v>
      </c>
      <c r="E521" s="2" t="s">
        <v>1887</v>
      </c>
      <c r="F521" s="2">
        <v>4</v>
      </c>
      <c r="G521" s="2">
        <v>370.09</v>
      </c>
      <c r="H521" s="2">
        <v>0.22</v>
      </c>
      <c r="I521" s="2" t="s">
        <v>1964</v>
      </c>
      <c r="J521" s="2">
        <v>1154.6808000000001</v>
      </c>
    </row>
    <row r="522" spans="1:10" x14ac:dyDescent="0.3">
      <c r="A522" s="2" t="s">
        <v>2485</v>
      </c>
      <c r="B522" s="3">
        <v>45229</v>
      </c>
      <c r="C522" s="2" t="s">
        <v>820</v>
      </c>
      <c r="D522" s="2" t="s">
        <v>1817</v>
      </c>
      <c r="E522" s="2" t="s">
        <v>1911</v>
      </c>
      <c r="F522" s="2">
        <v>3</v>
      </c>
      <c r="G522" s="2">
        <v>679.22</v>
      </c>
      <c r="H522" s="2">
        <v>0.11</v>
      </c>
      <c r="I522" s="2" t="s">
        <v>1961</v>
      </c>
      <c r="J522" s="2">
        <v>1813.5174</v>
      </c>
    </row>
    <row r="523" spans="1:10" x14ac:dyDescent="0.3">
      <c r="A523" s="2" t="s">
        <v>2486</v>
      </c>
      <c r="B523" s="3">
        <v>45433</v>
      </c>
      <c r="C523" s="2" t="s">
        <v>1178</v>
      </c>
      <c r="D523" s="2" t="s">
        <v>1802</v>
      </c>
      <c r="E523" s="2" t="s">
        <v>1887</v>
      </c>
      <c r="F523" s="2">
        <v>3</v>
      </c>
      <c r="G523" s="2">
        <v>780.69</v>
      </c>
      <c r="H523" s="2">
        <v>0.1</v>
      </c>
      <c r="I523" s="2" t="s">
        <v>1964</v>
      </c>
      <c r="J523" s="2">
        <v>2107.8629999999998</v>
      </c>
    </row>
    <row r="524" spans="1:10" x14ac:dyDescent="0.3">
      <c r="A524" s="2" t="s">
        <v>2487</v>
      </c>
      <c r="B524" s="3">
        <v>45766</v>
      </c>
      <c r="C524" s="2" t="s">
        <v>844</v>
      </c>
      <c r="D524" s="2" t="s">
        <v>1706</v>
      </c>
      <c r="E524" s="2" t="s">
        <v>1896</v>
      </c>
      <c r="F524" s="2">
        <v>2</v>
      </c>
      <c r="G524" s="2">
        <v>42.97</v>
      </c>
      <c r="H524" s="2">
        <v>0.18</v>
      </c>
      <c r="I524" s="2" t="s">
        <v>1961</v>
      </c>
      <c r="J524" s="2">
        <v>70.470799999999997</v>
      </c>
    </row>
    <row r="525" spans="1:10" x14ac:dyDescent="0.3">
      <c r="A525" s="2" t="s">
        <v>2488</v>
      </c>
      <c r="B525" s="3">
        <v>45639</v>
      </c>
      <c r="C525" s="2" t="s">
        <v>919</v>
      </c>
      <c r="D525" s="2" t="s">
        <v>1829</v>
      </c>
      <c r="E525" s="2" t="s">
        <v>1887</v>
      </c>
      <c r="F525" s="2">
        <v>4</v>
      </c>
      <c r="G525" s="2">
        <v>854.37</v>
      </c>
      <c r="H525" s="2">
        <v>7.0000000000000007E-2</v>
      </c>
      <c r="I525" s="2" t="s">
        <v>1961</v>
      </c>
      <c r="J525" s="2">
        <v>3178.2564000000002</v>
      </c>
    </row>
    <row r="526" spans="1:10" x14ac:dyDescent="0.3">
      <c r="A526" s="2" t="s">
        <v>2489</v>
      </c>
      <c r="B526" s="3">
        <v>45774</v>
      </c>
      <c r="C526" s="2" t="s">
        <v>360</v>
      </c>
      <c r="D526" s="2" t="s">
        <v>1648</v>
      </c>
      <c r="E526" s="2" t="s">
        <v>1939</v>
      </c>
      <c r="F526" s="2">
        <v>2</v>
      </c>
      <c r="G526" s="2">
        <v>409.52</v>
      </c>
      <c r="H526" s="2">
        <v>0.06</v>
      </c>
      <c r="I526" s="2" t="s">
        <v>1964</v>
      </c>
      <c r="J526" s="2">
        <v>769.89760000000001</v>
      </c>
    </row>
    <row r="527" spans="1:10" x14ac:dyDescent="0.3">
      <c r="A527" s="2" t="s">
        <v>2490</v>
      </c>
      <c r="B527" s="3">
        <v>45569</v>
      </c>
      <c r="C527" s="2" t="s">
        <v>554</v>
      </c>
      <c r="D527" s="2" t="s">
        <v>1805</v>
      </c>
      <c r="E527" s="2" t="s">
        <v>1924</v>
      </c>
      <c r="F527" s="2">
        <v>2</v>
      </c>
      <c r="G527" s="2">
        <v>407.46</v>
      </c>
      <c r="H527" s="2">
        <v>0.21</v>
      </c>
      <c r="I527" s="2" t="s">
        <v>1959</v>
      </c>
      <c r="J527" s="2">
        <v>643.78679999999997</v>
      </c>
    </row>
    <row r="528" spans="1:10" x14ac:dyDescent="0.3">
      <c r="A528" s="2" t="s">
        <v>2491</v>
      </c>
      <c r="B528" s="3">
        <v>45856</v>
      </c>
      <c r="C528" s="2" t="s">
        <v>746</v>
      </c>
      <c r="D528" s="2" t="s">
        <v>1572</v>
      </c>
      <c r="E528" s="2" t="s">
        <v>1917</v>
      </c>
      <c r="F528" s="2">
        <v>1</v>
      </c>
      <c r="G528" s="2">
        <v>728.84</v>
      </c>
      <c r="H528" s="2">
        <v>0.28000000000000003</v>
      </c>
      <c r="I528" s="2" t="s">
        <v>1961</v>
      </c>
      <c r="J528" s="2">
        <v>524.76480000000004</v>
      </c>
    </row>
    <row r="529" spans="1:10" x14ac:dyDescent="0.3">
      <c r="A529" s="2" t="s">
        <v>2492</v>
      </c>
      <c r="B529" s="3">
        <v>45362</v>
      </c>
      <c r="C529" s="2" t="s">
        <v>1412</v>
      </c>
      <c r="D529" s="2" t="s">
        <v>1817</v>
      </c>
      <c r="E529" s="2" t="s">
        <v>1911</v>
      </c>
      <c r="F529" s="2">
        <v>4</v>
      </c>
      <c r="G529" s="2">
        <v>467.24</v>
      </c>
      <c r="H529" s="2">
        <v>0.08</v>
      </c>
      <c r="I529" s="2" t="s">
        <v>1961</v>
      </c>
      <c r="J529" s="2">
        <v>1719.4431999999999</v>
      </c>
    </row>
    <row r="530" spans="1:10" x14ac:dyDescent="0.3">
      <c r="A530" s="2" t="s">
        <v>2493</v>
      </c>
      <c r="B530" s="3">
        <v>45457</v>
      </c>
      <c r="C530" s="2" t="s">
        <v>336</v>
      </c>
      <c r="D530" s="2" t="s">
        <v>1599</v>
      </c>
      <c r="E530" s="2" t="s">
        <v>1927</v>
      </c>
      <c r="F530" s="2">
        <v>1</v>
      </c>
      <c r="G530" s="2">
        <v>57.94</v>
      </c>
      <c r="H530" s="2">
        <v>0.13</v>
      </c>
      <c r="I530" s="2" t="s">
        <v>1961</v>
      </c>
      <c r="J530" s="2">
        <v>50.407800000000002</v>
      </c>
    </row>
    <row r="531" spans="1:10" x14ac:dyDescent="0.3">
      <c r="A531" s="2" t="s">
        <v>2494</v>
      </c>
      <c r="B531" s="3">
        <v>45338</v>
      </c>
      <c r="C531" s="2" t="s">
        <v>1091</v>
      </c>
      <c r="D531" s="2" t="s">
        <v>1728</v>
      </c>
      <c r="E531" s="2" t="s">
        <v>1942</v>
      </c>
      <c r="F531" s="2">
        <v>1</v>
      </c>
      <c r="G531" s="2">
        <v>540.1</v>
      </c>
      <c r="H531" s="2">
        <v>0.22</v>
      </c>
      <c r="I531" s="2" t="s">
        <v>1959</v>
      </c>
      <c r="J531" s="2">
        <v>421.27800000000002</v>
      </c>
    </row>
    <row r="532" spans="1:10" x14ac:dyDescent="0.3">
      <c r="A532" s="2" t="s">
        <v>2495</v>
      </c>
      <c r="B532" s="3">
        <v>45552</v>
      </c>
      <c r="C532" s="2" t="s">
        <v>285</v>
      </c>
      <c r="D532" s="2" t="s">
        <v>1590</v>
      </c>
      <c r="E532" s="2" t="s">
        <v>1948</v>
      </c>
      <c r="F532" s="2">
        <v>4</v>
      </c>
      <c r="G532" s="2">
        <v>816.28</v>
      </c>
      <c r="H532" s="2">
        <v>0.15</v>
      </c>
      <c r="I532" s="2" t="s">
        <v>1964</v>
      </c>
      <c r="J532" s="2">
        <v>2775.3519999999999</v>
      </c>
    </row>
    <row r="533" spans="1:10" x14ac:dyDescent="0.3">
      <c r="A533" s="2" t="s">
        <v>2496</v>
      </c>
      <c r="B533" s="3">
        <v>45895</v>
      </c>
      <c r="C533" s="2" t="s">
        <v>597</v>
      </c>
      <c r="D533" s="2" t="s">
        <v>1706</v>
      </c>
      <c r="E533" s="2" t="s">
        <v>1917</v>
      </c>
      <c r="F533" s="2">
        <v>4</v>
      </c>
      <c r="G533" s="2">
        <v>727.49</v>
      </c>
      <c r="H533" s="2">
        <v>0.11</v>
      </c>
      <c r="I533" s="2" t="s">
        <v>1959</v>
      </c>
      <c r="J533" s="2">
        <v>2589.8643999999999</v>
      </c>
    </row>
    <row r="534" spans="1:10" x14ac:dyDescent="0.3">
      <c r="A534" s="2" t="s">
        <v>2497</v>
      </c>
      <c r="B534" s="3">
        <v>45447</v>
      </c>
      <c r="C534" s="2" t="s">
        <v>575</v>
      </c>
      <c r="D534" s="2" t="s">
        <v>1841</v>
      </c>
      <c r="E534" s="2" t="s">
        <v>1932</v>
      </c>
      <c r="F534" s="2">
        <v>4</v>
      </c>
      <c r="G534" s="2">
        <v>817.92</v>
      </c>
      <c r="H534" s="2">
        <v>0.21</v>
      </c>
      <c r="I534" s="2" t="s">
        <v>1959</v>
      </c>
      <c r="J534" s="2">
        <v>2584.6271999999999</v>
      </c>
    </row>
    <row r="535" spans="1:10" x14ac:dyDescent="0.3">
      <c r="A535" s="2" t="s">
        <v>2498</v>
      </c>
      <c r="B535" s="3">
        <v>45578</v>
      </c>
      <c r="C535" s="2" t="s">
        <v>1034</v>
      </c>
      <c r="D535" s="2" t="s">
        <v>1693</v>
      </c>
      <c r="E535" s="2" t="s">
        <v>1914</v>
      </c>
      <c r="F535" s="2">
        <v>2</v>
      </c>
      <c r="G535" s="2">
        <v>358.45</v>
      </c>
      <c r="H535" s="2">
        <v>7.0000000000000007E-2</v>
      </c>
      <c r="I535" s="2" t="s">
        <v>1964</v>
      </c>
      <c r="J535" s="2">
        <v>666.71699999999998</v>
      </c>
    </row>
    <row r="536" spans="1:10" x14ac:dyDescent="0.3">
      <c r="A536" s="2" t="s">
        <v>2499</v>
      </c>
      <c r="B536" s="3">
        <v>45697</v>
      </c>
      <c r="C536" s="2" t="s">
        <v>665</v>
      </c>
      <c r="D536" s="2" t="s">
        <v>1844</v>
      </c>
      <c r="E536" s="2" t="s">
        <v>1921</v>
      </c>
      <c r="F536" s="2">
        <v>1</v>
      </c>
      <c r="G536" s="2">
        <v>972.06</v>
      </c>
      <c r="H536" s="2">
        <v>0.3</v>
      </c>
      <c r="I536" s="2" t="s">
        <v>1964</v>
      </c>
      <c r="J536" s="2">
        <v>680.44200000000001</v>
      </c>
    </row>
    <row r="537" spans="1:10" x14ac:dyDescent="0.3">
      <c r="A537" s="2" t="s">
        <v>2500</v>
      </c>
      <c r="B537" s="3">
        <v>45281</v>
      </c>
      <c r="C537" s="2" t="s">
        <v>134</v>
      </c>
      <c r="D537" s="2" t="s">
        <v>1998</v>
      </c>
      <c r="E537" s="2" t="s">
        <v>1887</v>
      </c>
      <c r="F537" s="2">
        <v>1</v>
      </c>
      <c r="G537" s="2">
        <v>791.36</v>
      </c>
      <c r="H537" s="2">
        <v>0.06</v>
      </c>
      <c r="I537" s="2" t="s">
        <v>1961</v>
      </c>
      <c r="J537" s="2">
        <v>743.87840000000006</v>
      </c>
    </row>
    <row r="538" spans="1:10" x14ac:dyDescent="0.3">
      <c r="A538" s="2" t="s">
        <v>2501</v>
      </c>
      <c r="B538" s="3">
        <v>45855</v>
      </c>
      <c r="C538" s="2" t="s">
        <v>1001</v>
      </c>
      <c r="D538" s="2" t="s">
        <v>1774</v>
      </c>
      <c r="E538" s="2" t="s">
        <v>1908</v>
      </c>
      <c r="F538" s="2">
        <v>4</v>
      </c>
      <c r="G538" s="2">
        <v>839.65</v>
      </c>
      <c r="H538" s="2">
        <v>0.26</v>
      </c>
      <c r="I538" s="2" t="s">
        <v>1964</v>
      </c>
      <c r="J538" s="2">
        <v>2485.364</v>
      </c>
    </row>
    <row r="539" spans="1:10" x14ac:dyDescent="0.3">
      <c r="A539" s="2" t="s">
        <v>2502</v>
      </c>
      <c r="B539" s="3">
        <v>45793</v>
      </c>
      <c r="C539" s="2" t="s">
        <v>826</v>
      </c>
      <c r="D539" s="2" t="s">
        <v>1799</v>
      </c>
      <c r="E539" s="2" t="s">
        <v>1896</v>
      </c>
      <c r="F539" s="2">
        <v>2</v>
      </c>
      <c r="G539" s="2">
        <v>245.52</v>
      </c>
      <c r="H539" s="2">
        <v>0.11</v>
      </c>
      <c r="I539" s="2" t="s">
        <v>1964</v>
      </c>
      <c r="J539" s="2">
        <v>437.0256</v>
      </c>
    </row>
    <row r="540" spans="1:10" x14ac:dyDescent="0.3">
      <c r="A540" s="2" t="s">
        <v>2503</v>
      </c>
      <c r="B540" s="3">
        <v>45881</v>
      </c>
      <c r="C540" s="2" t="s">
        <v>1223</v>
      </c>
      <c r="D540" s="2" t="s">
        <v>1829</v>
      </c>
      <c r="E540" s="2" t="s">
        <v>1917</v>
      </c>
      <c r="F540" s="2">
        <v>3</v>
      </c>
      <c r="G540" s="2">
        <v>787.91</v>
      </c>
      <c r="H540" s="2">
        <v>0.06</v>
      </c>
      <c r="I540" s="2" t="s">
        <v>1961</v>
      </c>
      <c r="J540" s="2">
        <v>2221.9061999999999</v>
      </c>
    </row>
    <row r="541" spans="1:10" x14ac:dyDescent="0.3">
      <c r="A541" s="2" t="s">
        <v>2504</v>
      </c>
      <c r="B541" s="3">
        <v>45890</v>
      </c>
      <c r="C541" s="2" t="s">
        <v>206</v>
      </c>
      <c r="D541" s="2" t="s">
        <v>1808</v>
      </c>
      <c r="E541" s="2" t="s">
        <v>1904</v>
      </c>
      <c r="F541" s="2">
        <v>2</v>
      </c>
      <c r="G541" s="2">
        <v>709.17</v>
      </c>
      <c r="H541" s="2">
        <v>0.22</v>
      </c>
      <c r="I541" s="2" t="s">
        <v>1959</v>
      </c>
      <c r="J541" s="2">
        <v>1106.3052</v>
      </c>
    </row>
    <row r="542" spans="1:10" x14ac:dyDescent="0.3">
      <c r="A542" s="2" t="s">
        <v>2505</v>
      </c>
      <c r="B542" s="3">
        <v>45251</v>
      </c>
      <c r="C542" s="2" t="s">
        <v>766</v>
      </c>
      <c r="D542" s="2" t="s">
        <v>1856</v>
      </c>
      <c r="E542" s="2" t="s">
        <v>1914</v>
      </c>
      <c r="F542" s="2">
        <v>2</v>
      </c>
      <c r="G542" s="2">
        <v>533.91999999999996</v>
      </c>
      <c r="H542" s="2">
        <v>0.13</v>
      </c>
      <c r="I542" s="2" t="s">
        <v>1959</v>
      </c>
      <c r="J542" s="2">
        <v>929.02080000000001</v>
      </c>
    </row>
    <row r="543" spans="1:10" x14ac:dyDescent="0.3">
      <c r="A543" s="2" t="s">
        <v>2506</v>
      </c>
      <c r="B543" s="3">
        <v>45695</v>
      </c>
      <c r="C543" s="2" t="s">
        <v>1525</v>
      </c>
      <c r="D543" s="2" t="s">
        <v>1706</v>
      </c>
      <c r="E543" s="2" t="s">
        <v>1887</v>
      </c>
      <c r="F543" s="2">
        <v>1</v>
      </c>
      <c r="G543" s="2">
        <v>878.84</v>
      </c>
      <c r="H543" s="2">
        <v>0.28000000000000003</v>
      </c>
      <c r="I543" s="2" t="s">
        <v>1964</v>
      </c>
      <c r="J543" s="2">
        <v>632.76480000000004</v>
      </c>
    </row>
    <row r="544" spans="1:10" x14ac:dyDescent="0.3">
      <c r="A544" s="2" t="s">
        <v>2507</v>
      </c>
      <c r="B544" s="3">
        <v>45287</v>
      </c>
      <c r="C544" s="2" t="s">
        <v>674</v>
      </c>
      <c r="D544" s="2" t="s">
        <v>1712</v>
      </c>
      <c r="E544" s="2" t="s">
        <v>1939</v>
      </c>
      <c r="F544" s="2">
        <v>1</v>
      </c>
      <c r="G544" s="2">
        <v>442.36</v>
      </c>
      <c r="H544" s="2">
        <v>0.14000000000000001</v>
      </c>
      <c r="I544" s="2" t="s">
        <v>1959</v>
      </c>
      <c r="J544" s="2">
        <v>380.42959999999999</v>
      </c>
    </row>
    <row r="545" spans="1:10" x14ac:dyDescent="0.3">
      <c r="A545" s="2" t="s">
        <v>2508</v>
      </c>
      <c r="B545" s="3">
        <v>45711</v>
      </c>
      <c r="C545" s="2" t="s">
        <v>1058</v>
      </c>
      <c r="D545" s="2" t="s">
        <v>1683</v>
      </c>
      <c r="E545" s="2" t="s">
        <v>1911</v>
      </c>
      <c r="F545" s="2">
        <v>1</v>
      </c>
      <c r="G545" s="2">
        <v>763.34</v>
      </c>
      <c r="H545" s="2">
        <v>0.11</v>
      </c>
      <c r="I545" s="2" t="s">
        <v>1964</v>
      </c>
      <c r="J545" s="2">
        <v>679.37260000000003</v>
      </c>
    </row>
    <row r="546" spans="1:10" x14ac:dyDescent="0.3">
      <c r="A546" s="2" t="s">
        <v>2509</v>
      </c>
      <c r="B546" s="3">
        <v>45842</v>
      </c>
      <c r="C546" s="2" t="s">
        <v>560</v>
      </c>
      <c r="D546" s="2" t="s">
        <v>1759</v>
      </c>
      <c r="E546" s="2" t="s">
        <v>1945</v>
      </c>
      <c r="F546" s="2">
        <v>3</v>
      </c>
      <c r="G546" s="2">
        <v>178.22</v>
      </c>
      <c r="H546" s="2">
        <v>0.15</v>
      </c>
      <c r="I546" s="2" t="s">
        <v>1964</v>
      </c>
      <c r="J546" s="2">
        <v>454.46100000000001</v>
      </c>
    </row>
    <row r="547" spans="1:10" x14ac:dyDescent="0.3">
      <c r="A547" s="2" t="s">
        <v>2510</v>
      </c>
      <c r="B547" s="3">
        <v>45255</v>
      </c>
      <c r="C547" s="2" t="s">
        <v>370</v>
      </c>
      <c r="D547" s="2" t="s">
        <v>1655</v>
      </c>
      <c r="E547" s="2" t="s">
        <v>1892</v>
      </c>
      <c r="F547" s="2">
        <v>4</v>
      </c>
      <c r="G547" s="2">
        <v>90.32</v>
      </c>
      <c r="H547" s="2">
        <v>0.08</v>
      </c>
      <c r="I547" s="2" t="s">
        <v>1961</v>
      </c>
      <c r="J547" s="2">
        <v>332.37759999999997</v>
      </c>
    </row>
    <row r="548" spans="1:10" x14ac:dyDescent="0.3">
      <c r="A548" s="2" t="s">
        <v>2511</v>
      </c>
      <c r="B548" s="3">
        <v>45695</v>
      </c>
      <c r="C548" s="2" t="s">
        <v>1193</v>
      </c>
      <c r="D548" s="2" t="s">
        <v>1599</v>
      </c>
      <c r="E548" s="2" t="s">
        <v>1911</v>
      </c>
      <c r="F548" s="2">
        <v>3</v>
      </c>
      <c r="G548" s="2">
        <v>370.93</v>
      </c>
      <c r="H548" s="2">
        <v>0</v>
      </c>
      <c r="I548" s="2" t="s">
        <v>1959</v>
      </c>
      <c r="J548" s="2">
        <v>1112.79</v>
      </c>
    </row>
    <row r="549" spans="1:10" x14ac:dyDescent="0.3">
      <c r="A549" s="2" t="s">
        <v>2512</v>
      </c>
      <c r="B549" s="3">
        <v>45281</v>
      </c>
      <c r="C549" s="2" t="s">
        <v>182</v>
      </c>
      <c r="D549" s="2" t="s">
        <v>1645</v>
      </c>
      <c r="E549" s="2" t="s">
        <v>1936</v>
      </c>
      <c r="F549" s="2">
        <v>1</v>
      </c>
      <c r="G549" s="2">
        <v>352.43</v>
      </c>
      <c r="H549" s="2">
        <v>0.14000000000000001</v>
      </c>
      <c r="I549" s="2" t="s">
        <v>1961</v>
      </c>
      <c r="J549" s="2">
        <v>303.08980000000003</v>
      </c>
    </row>
    <row r="550" spans="1:10" x14ac:dyDescent="0.3">
      <c r="A550" s="2" t="s">
        <v>2513</v>
      </c>
      <c r="B550" s="3">
        <v>45295</v>
      </c>
      <c r="C550" s="2" t="s">
        <v>430</v>
      </c>
      <c r="D550" s="2" t="s">
        <v>1606</v>
      </c>
      <c r="E550" s="2" t="s">
        <v>1936</v>
      </c>
      <c r="F550" s="2">
        <v>2</v>
      </c>
      <c r="G550" s="2">
        <v>562.97</v>
      </c>
      <c r="H550" s="2">
        <v>0.2</v>
      </c>
      <c r="I550" s="2" t="s">
        <v>1959</v>
      </c>
      <c r="J550" s="2">
        <v>900.75199999999995</v>
      </c>
    </row>
    <row r="551" spans="1:10" x14ac:dyDescent="0.3">
      <c r="A551" s="2" t="s">
        <v>2514</v>
      </c>
      <c r="B551" s="3">
        <v>45260</v>
      </c>
      <c r="C551" s="2" t="s">
        <v>533</v>
      </c>
      <c r="D551" s="2" t="s">
        <v>1747</v>
      </c>
      <c r="E551" s="2" t="s">
        <v>1914</v>
      </c>
      <c r="F551" s="2">
        <v>1</v>
      </c>
      <c r="G551" s="2">
        <v>522.85</v>
      </c>
      <c r="H551" s="2">
        <v>0.12</v>
      </c>
      <c r="I551" s="2" t="s">
        <v>1961</v>
      </c>
      <c r="J551" s="2">
        <v>460.108</v>
      </c>
    </row>
    <row r="552" spans="1:10" x14ac:dyDescent="0.3">
      <c r="A552" s="2" t="s">
        <v>2515</v>
      </c>
      <c r="B552" s="3">
        <v>45851</v>
      </c>
      <c r="C552" s="2" t="s">
        <v>1106</v>
      </c>
      <c r="D552" s="2" t="s">
        <v>1638</v>
      </c>
      <c r="E552" s="2" t="s">
        <v>1939</v>
      </c>
      <c r="F552" s="2">
        <v>4</v>
      </c>
      <c r="G552" s="2">
        <v>714.89</v>
      </c>
      <c r="H552" s="2">
        <v>0.15</v>
      </c>
      <c r="I552" s="2" t="s">
        <v>1959</v>
      </c>
      <c r="J552" s="2">
        <v>2430.6260000000002</v>
      </c>
    </row>
    <row r="553" spans="1:10" x14ac:dyDescent="0.3">
      <c r="A553" s="2" t="s">
        <v>2516</v>
      </c>
      <c r="B553" s="3">
        <v>45222</v>
      </c>
      <c r="C553" s="2" t="s">
        <v>624</v>
      </c>
      <c r="D553" s="2" t="s">
        <v>1709</v>
      </c>
      <c r="E553" s="2" t="s">
        <v>1896</v>
      </c>
      <c r="F553" s="2">
        <v>3</v>
      </c>
      <c r="G553" s="2">
        <v>137.77000000000001</v>
      </c>
      <c r="H553" s="2">
        <v>0.26</v>
      </c>
      <c r="I553" s="2" t="s">
        <v>1961</v>
      </c>
      <c r="J553" s="2">
        <v>305.8494</v>
      </c>
    </row>
    <row r="554" spans="1:10" x14ac:dyDescent="0.3">
      <c r="A554" s="2" t="s">
        <v>2517</v>
      </c>
      <c r="B554" s="3">
        <v>45940</v>
      </c>
      <c r="C554" s="2" t="s">
        <v>118</v>
      </c>
      <c r="D554" s="2" t="s">
        <v>1859</v>
      </c>
      <c r="E554" s="2" t="s">
        <v>1927</v>
      </c>
      <c r="F554" s="2">
        <v>3</v>
      </c>
      <c r="G554" s="2">
        <v>862.18</v>
      </c>
      <c r="H554" s="2">
        <v>0.22</v>
      </c>
      <c r="I554" s="2" t="s">
        <v>1961</v>
      </c>
      <c r="J554" s="2">
        <v>2017.5011999999999</v>
      </c>
    </row>
    <row r="555" spans="1:10" x14ac:dyDescent="0.3">
      <c r="A555" s="2" t="s">
        <v>2518</v>
      </c>
      <c r="B555" s="3">
        <v>45822</v>
      </c>
      <c r="C555" s="2" t="s">
        <v>218</v>
      </c>
      <c r="D555" s="2" t="s">
        <v>1693</v>
      </c>
      <c r="E555" s="2" t="s">
        <v>1934</v>
      </c>
      <c r="F555" s="2">
        <v>2</v>
      </c>
      <c r="G555" s="2">
        <v>833.64</v>
      </c>
      <c r="H555" s="2">
        <v>0.24</v>
      </c>
      <c r="I555" s="2" t="s">
        <v>1961</v>
      </c>
      <c r="J555" s="2">
        <v>1267.1328000000001</v>
      </c>
    </row>
    <row r="556" spans="1:10" x14ac:dyDescent="0.3">
      <c r="A556" s="2" t="s">
        <v>2519</v>
      </c>
      <c r="B556" s="3">
        <v>45752</v>
      </c>
      <c r="C556" s="2" t="s">
        <v>871</v>
      </c>
      <c r="D556" s="2" t="s">
        <v>1631</v>
      </c>
      <c r="E556" s="2" t="s">
        <v>1936</v>
      </c>
      <c r="F556" s="2">
        <v>3</v>
      </c>
      <c r="G556" s="2">
        <v>543.22</v>
      </c>
      <c r="H556" s="2">
        <v>0.05</v>
      </c>
      <c r="I556" s="2" t="s">
        <v>1964</v>
      </c>
      <c r="J556" s="2">
        <v>1548.1769999999999</v>
      </c>
    </row>
    <row r="557" spans="1:10" x14ac:dyDescent="0.3">
      <c r="A557" s="2" t="s">
        <v>2520</v>
      </c>
      <c r="B557" s="3">
        <v>45677</v>
      </c>
      <c r="C557" s="2" t="s">
        <v>895</v>
      </c>
      <c r="D557" s="2" t="s">
        <v>1847</v>
      </c>
      <c r="E557" s="2" t="s">
        <v>1896</v>
      </c>
      <c r="F557" s="2">
        <v>3</v>
      </c>
      <c r="G557" s="2">
        <v>691.02</v>
      </c>
      <c r="H557" s="2">
        <v>0.12</v>
      </c>
      <c r="I557" s="2" t="s">
        <v>1964</v>
      </c>
      <c r="J557" s="2">
        <v>1824.2927999999999</v>
      </c>
    </row>
    <row r="558" spans="1:10" x14ac:dyDescent="0.3">
      <c r="A558" s="2" t="s">
        <v>2521</v>
      </c>
      <c r="B558" s="3">
        <v>45253</v>
      </c>
      <c r="C558" s="2" t="s">
        <v>318</v>
      </c>
      <c r="D558" s="2" t="s">
        <v>1841</v>
      </c>
      <c r="E558" s="2" t="s">
        <v>1942</v>
      </c>
      <c r="F558" s="2">
        <v>4</v>
      </c>
      <c r="G558" s="2">
        <v>338.73</v>
      </c>
      <c r="H558" s="2">
        <v>0.18</v>
      </c>
      <c r="I558" s="2" t="s">
        <v>1959</v>
      </c>
      <c r="J558" s="2">
        <v>1111.0344</v>
      </c>
    </row>
    <row r="559" spans="1:10" x14ac:dyDescent="0.3">
      <c r="A559" s="2" t="s">
        <v>2522</v>
      </c>
      <c r="B559" s="3">
        <v>45389</v>
      </c>
      <c r="C559" s="2" t="s">
        <v>234</v>
      </c>
      <c r="D559" s="2" t="s">
        <v>1835</v>
      </c>
      <c r="E559" s="2" t="s">
        <v>1939</v>
      </c>
      <c r="F559" s="2">
        <v>3</v>
      </c>
      <c r="G559" s="2">
        <v>366.08</v>
      </c>
      <c r="H559" s="2">
        <v>0.05</v>
      </c>
      <c r="I559" s="2" t="s">
        <v>1959</v>
      </c>
      <c r="J559" s="2">
        <v>1043.328</v>
      </c>
    </row>
    <row r="560" spans="1:10" x14ac:dyDescent="0.3">
      <c r="A560" s="2" t="s">
        <v>2523</v>
      </c>
      <c r="B560" s="3">
        <v>45840</v>
      </c>
      <c r="C560" s="2" t="s">
        <v>376</v>
      </c>
      <c r="D560" s="2" t="s">
        <v>1610</v>
      </c>
      <c r="E560" s="2" t="s">
        <v>1932</v>
      </c>
      <c r="F560" s="2">
        <v>4</v>
      </c>
      <c r="G560" s="2">
        <v>539.48</v>
      </c>
      <c r="H560" s="2">
        <v>0.28000000000000003</v>
      </c>
      <c r="I560" s="2" t="s">
        <v>1964</v>
      </c>
      <c r="J560" s="2">
        <v>1553.7023999999999</v>
      </c>
    </row>
    <row r="561" spans="1:10" x14ac:dyDescent="0.3">
      <c r="A561" s="2" t="s">
        <v>2524</v>
      </c>
      <c r="B561" s="3">
        <v>45256</v>
      </c>
      <c r="C561" s="2" t="s">
        <v>1226</v>
      </c>
      <c r="D561" s="2" t="s">
        <v>1856</v>
      </c>
      <c r="E561" s="2" t="s">
        <v>1939</v>
      </c>
      <c r="F561" s="2">
        <v>1</v>
      </c>
      <c r="G561" s="2">
        <v>499.59</v>
      </c>
      <c r="H561" s="2">
        <v>0.03</v>
      </c>
      <c r="I561" s="2" t="s">
        <v>1964</v>
      </c>
      <c r="J561" s="2">
        <v>484.60230000000001</v>
      </c>
    </row>
    <row r="562" spans="1:10" x14ac:dyDescent="0.3">
      <c r="A562" s="2" t="s">
        <v>2525</v>
      </c>
      <c r="B562" s="3">
        <v>45326</v>
      </c>
      <c r="C562" s="2" t="s">
        <v>627</v>
      </c>
      <c r="D562" s="2" t="s">
        <v>1667</v>
      </c>
      <c r="E562" s="2" t="s">
        <v>1917</v>
      </c>
      <c r="F562" s="2">
        <v>3</v>
      </c>
      <c r="G562" s="2">
        <v>330.04</v>
      </c>
      <c r="H562" s="2">
        <v>0.2</v>
      </c>
      <c r="I562" s="2" t="s">
        <v>1959</v>
      </c>
      <c r="J562" s="2">
        <v>792.096</v>
      </c>
    </row>
    <row r="563" spans="1:10" x14ac:dyDescent="0.3">
      <c r="A563" s="2" t="s">
        <v>2526</v>
      </c>
      <c r="B563" s="3">
        <v>45459</v>
      </c>
      <c r="C563" s="2" t="s">
        <v>609</v>
      </c>
      <c r="D563" s="2" t="s">
        <v>1603</v>
      </c>
      <c r="E563" s="2" t="s">
        <v>1942</v>
      </c>
      <c r="F563" s="2">
        <v>2</v>
      </c>
      <c r="G563" s="2">
        <v>813.01</v>
      </c>
      <c r="H563" s="2">
        <v>0.06</v>
      </c>
      <c r="I563" s="2" t="s">
        <v>1961</v>
      </c>
      <c r="J563" s="2">
        <v>1528.4588000000001</v>
      </c>
    </row>
    <row r="564" spans="1:10" x14ac:dyDescent="0.3">
      <c r="A564" s="2" t="s">
        <v>2527</v>
      </c>
      <c r="B564" s="3">
        <v>45715</v>
      </c>
      <c r="C564" s="2" t="s">
        <v>114</v>
      </c>
      <c r="D564" s="2" t="s">
        <v>1560</v>
      </c>
      <c r="E564" s="2" t="s">
        <v>1896</v>
      </c>
      <c r="F564" s="2">
        <v>4</v>
      </c>
      <c r="G564" s="2">
        <v>204.8</v>
      </c>
      <c r="H564" s="2">
        <v>0.03</v>
      </c>
      <c r="I564" s="2" t="s">
        <v>1961</v>
      </c>
      <c r="J564" s="2">
        <v>794.62400000000002</v>
      </c>
    </row>
    <row r="565" spans="1:10" x14ac:dyDescent="0.3">
      <c r="A565" s="2" t="s">
        <v>2528</v>
      </c>
      <c r="B565" s="3">
        <v>45223</v>
      </c>
      <c r="C565" s="2" t="s">
        <v>58</v>
      </c>
      <c r="D565" s="2" t="s">
        <v>2061</v>
      </c>
      <c r="E565" s="2" t="s">
        <v>1901</v>
      </c>
      <c r="F565" s="2">
        <v>3</v>
      </c>
      <c r="G565" s="2">
        <v>728.32</v>
      </c>
      <c r="H565" s="2">
        <v>0.01</v>
      </c>
      <c r="I565" s="2" t="s">
        <v>1959</v>
      </c>
      <c r="J565" s="2">
        <v>2163.1104</v>
      </c>
    </row>
    <row r="566" spans="1:10" x14ac:dyDescent="0.3">
      <c r="A566" s="2" t="s">
        <v>2529</v>
      </c>
      <c r="B566" s="3">
        <v>45507</v>
      </c>
      <c r="C566" s="2" t="s">
        <v>1409</v>
      </c>
      <c r="D566" s="2" t="s">
        <v>1759</v>
      </c>
      <c r="E566" s="2" t="s">
        <v>1914</v>
      </c>
      <c r="F566" s="2">
        <v>3</v>
      </c>
      <c r="G566" s="2">
        <v>836.4</v>
      </c>
      <c r="H566" s="2">
        <v>0</v>
      </c>
      <c r="I566" s="2" t="s">
        <v>1959</v>
      </c>
      <c r="J566" s="2">
        <v>2509.1999999999998</v>
      </c>
    </row>
    <row r="567" spans="1:10" x14ac:dyDescent="0.3">
      <c r="A567" s="2" t="s">
        <v>2530</v>
      </c>
      <c r="B567" s="3">
        <v>45843</v>
      </c>
      <c r="C567" s="2" t="s">
        <v>509</v>
      </c>
      <c r="D567" s="2" t="s">
        <v>1853</v>
      </c>
      <c r="E567" s="2" t="s">
        <v>1929</v>
      </c>
      <c r="F567" s="2">
        <v>1</v>
      </c>
      <c r="G567" s="2">
        <v>780.16</v>
      </c>
      <c r="H567" s="2">
        <v>0.02</v>
      </c>
      <c r="I567" s="2" t="s">
        <v>1964</v>
      </c>
      <c r="J567" s="2">
        <v>764.55679999999995</v>
      </c>
    </row>
    <row r="568" spans="1:10" x14ac:dyDescent="0.3">
      <c r="A568" s="2" t="s">
        <v>2531</v>
      </c>
      <c r="B568" s="3">
        <v>45804</v>
      </c>
      <c r="C568" s="2" t="s">
        <v>1461</v>
      </c>
      <c r="D568" s="2" t="s">
        <v>1718</v>
      </c>
      <c r="E568" s="2" t="s">
        <v>1932</v>
      </c>
      <c r="F568" s="2">
        <v>4</v>
      </c>
      <c r="G568" s="2">
        <v>354.12</v>
      </c>
      <c r="H568" s="2">
        <v>0.06</v>
      </c>
      <c r="I568" s="2" t="s">
        <v>1961</v>
      </c>
      <c r="J568" s="2">
        <v>1331.4911999999999</v>
      </c>
    </row>
    <row r="569" spans="1:10" x14ac:dyDescent="0.3">
      <c r="A569" s="2" t="s">
        <v>2532</v>
      </c>
      <c r="B569" s="3">
        <v>45602</v>
      </c>
      <c r="C569" s="2" t="s">
        <v>1409</v>
      </c>
      <c r="D569" s="2" t="s">
        <v>1771</v>
      </c>
      <c r="E569" s="2" t="s">
        <v>1896</v>
      </c>
      <c r="F569" s="2">
        <v>4</v>
      </c>
      <c r="G569" s="2">
        <v>282.48</v>
      </c>
      <c r="H569" s="2">
        <v>0.11</v>
      </c>
      <c r="I569" s="2" t="s">
        <v>1961</v>
      </c>
      <c r="J569" s="2">
        <v>1005.6288</v>
      </c>
    </row>
    <row r="570" spans="1:10" x14ac:dyDescent="0.3">
      <c r="A570" s="2" t="s">
        <v>2533</v>
      </c>
      <c r="B570" s="3">
        <v>45446</v>
      </c>
      <c r="C570" s="2" t="s">
        <v>1043</v>
      </c>
      <c r="D570" s="2" t="s">
        <v>1635</v>
      </c>
      <c r="E570" s="2" t="s">
        <v>1911</v>
      </c>
      <c r="F570" s="2">
        <v>2</v>
      </c>
      <c r="G570" s="2">
        <v>740.68</v>
      </c>
      <c r="H570" s="2">
        <v>0.02</v>
      </c>
      <c r="I570" s="2" t="s">
        <v>1961</v>
      </c>
      <c r="J570" s="2">
        <v>1451.7328</v>
      </c>
    </row>
    <row r="571" spans="1:10" x14ac:dyDescent="0.3">
      <c r="A571" s="2" t="s">
        <v>2534</v>
      </c>
      <c r="B571" s="3">
        <v>45384</v>
      </c>
      <c r="C571" s="2" t="s">
        <v>376</v>
      </c>
      <c r="D571" s="2" t="s">
        <v>1750</v>
      </c>
      <c r="E571" s="2" t="s">
        <v>1921</v>
      </c>
      <c r="F571" s="2">
        <v>3</v>
      </c>
      <c r="G571" s="2">
        <v>600.58000000000004</v>
      </c>
      <c r="H571" s="2">
        <v>0.28999999999999998</v>
      </c>
      <c r="I571" s="2" t="s">
        <v>1964</v>
      </c>
      <c r="J571" s="2">
        <v>1279.2354</v>
      </c>
    </row>
    <row r="572" spans="1:10" x14ac:dyDescent="0.3">
      <c r="A572" s="2" t="s">
        <v>2535</v>
      </c>
      <c r="B572" s="3">
        <v>45348</v>
      </c>
      <c r="C572" s="2" t="s">
        <v>1434</v>
      </c>
      <c r="D572" s="2" t="s">
        <v>1777</v>
      </c>
      <c r="E572" s="2" t="s">
        <v>1901</v>
      </c>
      <c r="F572" s="2">
        <v>3</v>
      </c>
      <c r="G572" s="2">
        <v>345.58</v>
      </c>
      <c r="H572" s="2">
        <v>0.22</v>
      </c>
      <c r="I572" s="2" t="s">
        <v>1959</v>
      </c>
      <c r="J572" s="2">
        <v>808.65719999999999</v>
      </c>
    </row>
    <row r="573" spans="1:10" x14ac:dyDescent="0.3">
      <c r="A573" s="2" t="s">
        <v>2536</v>
      </c>
      <c r="B573" s="3">
        <v>45688</v>
      </c>
      <c r="C573" s="2" t="s">
        <v>913</v>
      </c>
      <c r="D573" s="2" t="s">
        <v>1628</v>
      </c>
      <c r="E573" s="2" t="s">
        <v>1927</v>
      </c>
      <c r="F573" s="2">
        <v>1</v>
      </c>
      <c r="G573" s="2">
        <v>974.52</v>
      </c>
      <c r="H573" s="2">
        <v>0.01</v>
      </c>
      <c r="I573" s="2" t="s">
        <v>1961</v>
      </c>
      <c r="J573" s="2">
        <v>964.77480000000003</v>
      </c>
    </row>
    <row r="574" spans="1:10" x14ac:dyDescent="0.3">
      <c r="A574" s="2" t="s">
        <v>2537</v>
      </c>
      <c r="B574" s="3">
        <v>45249</v>
      </c>
      <c r="C574" s="2" t="s">
        <v>161</v>
      </c>
      <c r="D574" s="2" t="s">
        <v>1625</v>
      </c>
      <c r="E574" s="2" t="s">
        <v>1892</v>
      </c>
      <c r="F574" s="2">
        <v>3</v>
      </c>
      <c r="G574" s="2">
        <v>282.33</v>
      </c>
      <c r="H574" s="2">
        <v>7.0000000000000007E-2</v>
      </c>
      <c r="I574" s="2" t="s">
        <v>1959</v>
      </c>
      <c r="J574" s="2">
        <v>787.70069999999998</v>
      </c>
    </row>
    <row r="575" spans="1:10" x14ac:dyDescent="0.3">
      <c r="A575" s="2" t="s">
        <v>2538</v>
      </c>
      <c r="B575" s="3">
        <v>45726</v>
      </c>
      <c r="C575" s="2" t="s">
        <v>1205</v>
      </c>
      <c r="D575" s="2" t="s">
        <v>1811</v>
      </c>
      <c r="E575" s="2" t="s">
        <v>1948</v>
      </c>
      <c r="F575" s="2">
        <v>4</v>
      </c>
      <c r="G575" s="2">
        <v>158.46</v>
      </c>
      <c r="H575" s="2">
        <v>0.09</v>
      </c>
      <c r="I575" s="2" t="s">
        <v>1961</v>
      </c>
      <c r="J575" s="2">
        <v>576.7944</v>
      </c>
    </row>
    <row r="576" spans="1:10" x14ac:dyDescent="0.3">
      <c r="A576" s="2" t="s">
        <v>2539</v>
      </c>
      <c r="B576" s="3">
        <v>45283</v>
      </c>
      <c r="C576" s="2" t="s">
        <v>1088</v>
      </c>
      <c r="D576" s="2" t="s">
        <v>1747</v>
      </c>
      <c r="E576" s="2" t="s">
        <v>1914</v>
      </c>
      <c r="F576" s="2">
        <v>2</v>
      </c>
      <c r="G576" s="2">
        <v>778.56</v>
      </c>
      <c r="H576" s="2">
        <v>0.11</v>
      </c>
      <c r="I576" s="2" t="s">
        <v>1964</v>
      </c>
      <c r="J576" s="2">
        <v>1385.8368</v>
      </c>
    </row>
    <row r="577" spans="1:10" x14ac:dyDescent="0.3">
      <c r="A577" s="2" t="s">
        <v>2540</v>
      </c>
      <c r="B577" s="3">
        <v>45353</v>
      </c>
      <c r="C577" s="2" t="s">
        <v>772</v>
      </c>
      <c r="D577" s="2" t="s">
        <v>1732</v>
      </c>
      <c r="E577" s="2" t="s">
        <v>1948</v>
      </c>
      <c r="F577" s="2">
        <v>4</v>
      </c>
      <c r="G577" s="2">
        <v>280.16000000000003</v>
      </c>
      <c r="H577" s="2">
        <v>0.18</v>
      </c>
      <c r="I577" s="2" t="s">
        <v>1964</v>
      </c>
      <c r="J577" s="2">
        <v>918.9248</v>
      </c>
    </row>
    <row r="578" spans="1:10" x14ac:dyDescent="0.3">
      <c r="A578" s="2" t="s">
        <v>2541</v>
      </c>
      <c r="B578" s="3">
        <v>45592</v>
      </c>
      <c r="C578" s="2" t="s">
        <v>922</v>
      </c>
      <c r="D578" s="2" t="s">
        <v>1796</v>
      </c>
      <c r="E578" s="2" t="s">
        <v>1932</v>
      </c>
      <c r="F578" s="2">
        <v>2</v>
      </c>
      <c r="G578" s="2">
        <v>649.54999999999995</v>
      </c>
      <c r="H578" s="2">
        <v>0.28999999999999998</v>
      </c>
      <c r="I578" s="2" t="s">
        <v>1961</v>
      </c>
      <c r="J578" s="2">
        <v>922.36099999999999</v>
      </c>
    </row>
    <row r="579" spans="1:10" x14ac:dyDescent="0.3">
      <c r="A579" s="2" t="s">
        <v>2542</v>
      </c>
      <c r="B579" s="3">
        <v>45360</v>
      </c>
      <c r="C579" s="2" t="s">
        <v>42</v>
      </c>
      <c r="D579" s="2" t="s">
        <v>1847</v>
      </c>
      <c r="E579" s="2" t="s">
        <v>1896</v>
      </c>
      <c r="F579" s="2">
        <v>2</v>
      </c>
      <c r="G579" s="2">
        <v>994.32</v>
      </c>
      <c r="H579" s="2">
        <v>0.27</v>
      </c>
      <c r="I579" s="2" t="s">
        <v>1961</v>
      </c>
      <c r="J579" s="2">
        <v>1451.7072000000001</v>
      </c>
    </row>
    <row r="580" spans="1:10" x14ac:dyDescent="0.3">
      <c r="A580" s="2" t="s">
        <v>2543</v>
      </c>
      <c r="B580" s="3">
        <v>45649</v>
      </c>
      <c r="C580" s="2" t="s">
        <v>732</v>
      </c>
      <c r="D580" s="2" t="s">
        <v>1826</v>
      </c>
      <c r="E580" s="2" t="s">
        <v>1929</v>
      </c>
      <c r="F580" s="2">
        <v>1</v>
      </c>
      <c r="G580" s="2">
        <v>64.94</v>
      </c>
      <c r="H580" s="2">
        <v>0.21</v>
      </c>
      <c r="I580" s="2" t="s">
        <v>1961</v>
      </c>
      <c r="J580" s="2">
        <v>51.302599999999998</v>
      </c>
    </row>
    <row r="581" spans="1:10" x14ac:dyDescent="0.3">
      <c r="A581" s="2" t="s">
        <v>2544</v>
      </c>
      <c r="B581" s="3">
        <v>45709</v>
      </c>
      <c r="C581" s="2" t="s">
        <v>471</v>
      </c>
      <c r="D581" s="2" t="s">
        <v>1696</v>
      </c>
      <c r="E581" s="2" t="s">
        <v>1914</v>
      </c>
      <c r="F581" s="2">
        <v>2</v>
      </c>
      <c r="G581" s="2">
        <v>507.66</v>
      </c>
      <c r="H581" s="2">
        <v>0</v>
      </c>
      <c r="I581" s="2" t="s">
        <v>1964</v>
      </c>
      <c r="J581" s="2">
        <v>1015.32</v>
      </c>
    </row>
    <row r="582" spans="1:10" x14ac:dyDescent="0.3">
      <c r="A582" s="2" t="s">
        <v>2545</v>
      </c>
      <c r="B582" s="3">
        <v>45273</v>
      </c>
      <c r="C582" s="2" t="s">
        <v>787</v>
      </c>
      <c r="D582" s="2" t="s">
        <v>1826</v>
      </c>
      <c r="E582" s="2" t="s">
        <v>1904</v>
      </c>
      <c r="F582" s="2">
        <v>4</v>
      </c>
      <c r="G582" s="2">
        <v>968.27</v>
      </c>
      <c r="H582" s="2">
        <v>0.03</v>
      </c>
      <c r="I582" s="2" t="s">
        <v>1961</v>
      </c>
      <c r="J582" s="2">
        <v>3756.8876</v>
      </c>
    </row>
    <row r="583" spans="1:10" x14ac:dyDescent="0.3">
      <c r="A583" s="2" t="s">
        <v>2546</v>
      </c>
      <c r="B583" s="3">
        <v>45250</v>
      </c>
      <c r="C583" s="2" t="s">
        <v>81</v>
      </c>
      <c r="D583" s="2" t="s">
        <v>1847</v>
      </c>
      <c r="E583" s="2" t="s">
        <v>1908</v>
      </c>
      <c r="F583" s="2">
        <v>4</v>
      </c>
      <c r="G583" s="2">
        <v>510.33</v>
      </c>
      <c r="H583" s="2">
        <v>0.2</v>
      </c>
      <c r="I583" s="2" t="s">
        <v>1961</v>
      </c>
      <c r="J583" s="2">
        <v>1633.056</v>
      </c>
    </row>
    <row r="584" spans="1:10" x14ac:dyDescent="0.3">
      <c r="A584" s="2" t="s">
        <v>2547</v>
      </c>
      <c r="B584" s="3">
        <v>45539</v>
      </c>
      <c r="C584" s="2" t="s">
        <v>58</v>
      </c>
      <c r="D584" s="2" t="s">
        <v>1712</v>
      </c>
      <c r="E584" s="2" t="s">
        <v>1948</v>
      </c>
      <c r="F584" s="2">
        <v>2</v>
      </c>
      <c r="G584" s="2">
        <v>156.72999999999999</v>
      </c>
      <c r="H584" s="2">
        <v>0.18</v>
      </c>
      <c r="I584" s="2" t="s">
        <v>1964</v>
      </c>
      <c r="J584" s="2">
        <v>257.03719999999998</v>
      </c>
    </row>
    <row r="585" spans="1:10" x14ac:dyDescent="0.3">
      <c r="A585" s="2" t="s">
        <v>2548</v>
      </c>
      <c r="B585" s="3">
        <v>45810</v>
      </c>
      <c r="C585" s="2" t="s">
        <v>488</v>
      </c>
      <c r="D585" s="2" t="s">
        <v>1880</v>
      </c>
      <c r="E585" s="2" t="s">
        <v>1924</v>
      </c>
      <c r="F585" s="2">
        <v>3</v>
      </c>
      <c r="G585" s="2">
        <v>53.83</v>
      </c>
      <c r="H585" s="2">
        <v>0.24</v>
      </c>
      <c r="I585" s="2" t="s">
        <v>1959</v>
      </c>
      <c r="J585" s="2">
        <v>122.7324</v>
      </c>
    </row>
    <row r="586" spans="1:10" x14ac:dyDescent="0.3">
      <c r="A586" s="2" t="s">
        <v>2549</v>
      </c>
      <c r="B586" s="3">
        <v>45350</v>
      </c>
      <c r="C586" s="2" t="s">
        <v>1190</v>
      </c>
      <c r="D586" s="2" t="s">
        <v>1817</v>
      </c>
      <c r="E586" s="2" t="s">
        <v>1904</v>
      </c>
      <c r="F586" s="2">
        <v>1</v>
      </c>
      <c r="G586" s="2">
        <v>34.71</v>
      </c>
      <c r="H586" s="2">
        <v>0.1</v>
      </c>
      <c r="I586" s="2" t="s">
        <v>1964</v>
      </c>
      <c r="J586" s="2">
        <v>31.239000000000001</v>
      </c>
    </row>
    <row r="587" spans="1:10" x14ac:dyDescent="0.3">
      <c r="A587" s="2" t="s">
        <v>2550</v>
      </c>
      <c r="B587" s="3">
        <v>45633</v>
      </c>
      <c r="C587" s="2" t="s">
        <v>748</v>
      </c>
      <c r="D587" s="2" t="s">
        <v>1814</v>
      </c>
      <c r="E587" s="2" t="s">
        <v>1892</v>
      </c>
      <c r="F587" s="2">
        <v>2</v>
      </c>
      <c r="G587" s="2">
        <v>829.15</v>
      </c>
      <c r="H587" s="2">
        <v>0.11</v>
      </c>
      <c r="I587" s="2" t="s">
        <v>1961</v>
      </c>
      <c r="J587" s="2">
        <v>1475.8869999999999</v>
      </c>
    </row>
    <row r="588" spans="1:10" x14ac:dyDescent="0.3">
      <c r="A588" s="2" t="s">
        <v>2551</v>
      </c>
      <c r="B588" s="3">
        <v>45798</v>
      </c>
      <c r="C588" s="2" t="s">
        <v>853</v>
      </c>
      <c r="D588" s="2" t="s">
        <v>1877</v>
      </c>
      <c r="E588" s="2" t="s">
        <v>1901</v>
      </c>
      <c r="F588" s="2">
        <v>2</v>
      </c>
      <c r="G588" s="2">
        <v>481.86</v>
      </c>
      <c r="H588" s="2">
        <v>0.1</v>
      </c>
      <c r="I588" s="2" t="s">
        <v>1964</v>
      </c>
      <c r="J588" s="2">
        <v>867.34799999999996</v>
      </c>
    </row>
    <row r="589" spans="1:10" x14ac:dyDescent="0.3">
      <c r="A589" s="2" t="s">
        <v>2552</v>
      </c>
      <c r="B589" s="3">
        <v>45354</v>
      </c>
      <c r="C589" s="2" t="s">
        <v>503</v>
      </c>
      <c r="D589" s="2" t="s">
        <v>1738</v>
      </c>
      <c r="E589" s="2" t="s">
        <v>1914</v>
      </c>
      <c r="F589" s="2">
        <v>4</v>
      </c>
      <c r="G589" s="2">
        <v>915.17</v>
      </c>
      <c r="H589" s="2">
        <v>0.19</v>
      </c>
      <c r="I589" s="2" t="s">
        <v>1964</v>
      </c>
      <c r="J589" s="2">
        <v>2965.1507999999999</v>
      </c>
    </row>
    <row r="590" spans="1:10" x14ac:dyDescent="0.3">
      <c r="A590" s="2" t="s">
        <v>2553</v>
      </c>
      <c r="B590" s="3">
        <v>45357</v>
      </c>
      <c r="C590" s="2" t="s">
        <v>704</v>
      </c>
      <c r="D590" s="2" t="s">
        <v>1796</v>
      </c>
      <c r="E590" s="2" t="s">
        <v>1945</v>
      </c>
      <c r="F590" s="2">
        <v>1</v>
      </c>
      <c r="G590" s="2">
        <v>250.95</v>
      </c>
      <c r="H590" s="2">
        <v>0.03</v>
      </c>
      <c r="I590" s="2" t="s">
        <v>1961</v>
      </c>
      <c r="J590" s="2">
        <v>243.42150000000001</v>
      </c>
    </row>
    <row r="591" spans="1:10" x14ac:dyDescent="0.3">
      <c r="A591" s="2" t="s">
        <v>2554</v>
      </c>
      <c r="B591" s="3">
        <v>45257</v>
      </c>
      <c r="C591" s="2" t="s">
        <v>1034</v>
      </c>
      <c r="D591" s="2" t="s">
        <v>1871</v>
      </c>
      <c r="E591" s="2" t="s">
        <v>1908</v>
      </c>
      <c r="F591" s="2">
        <v>3</v>
      </c>
      <c r="G591" s="2">
        <v>882.84</v>
      </c>
      <c r="H591" s="2">
        <v>0.1</v>
      </c>
      <c r="I591" s="2" t="s">
        <v>1959</v>
      </c>
      <c r="J591" s="2">
        <v>2383.6680000000001</v>
      </c>
    </row>
    <row r="592" spans="1:10" x14ac:dyDescent="0.3">
      <c r="A592" s="2" t="s">
        <v>2555</v>
      </c>
      <c r="B592" s="3">
        <v>45702</v>
      </c>
      <c r="C592" s="2" t="s">
        <v>477</v>
      </c>
      <c r="D592" s="2" t="s">
        <v>1631</v>
      </c>
      <c r="E592" s="2" t="s">
        <v>1945</v>
      </c>
      <c r="F592" s="2">
        <v>4</v>
      </c>
      <c r="G592" s="2">
        <v>573.37</v>
      </c>
      <c r="H592" s="2">
        <v>0.04</v>
      </c>
      <c r="I592" s="2" t="s">
        <v>1964</v>
      </c>
      <c r="J592" s="2">
        <v>2201.7408</v>
      </c>
    </row>
    <row r="593" spans="1:10" x14ac:dyDescent="0.3">
      <c r="A593" s="2" t="s">
        <v>2556</v>
      </c>
      <c r="B593" s="3">
        <v>45318</v>
      </c>
      <c r="C593" s="2" t="s">
        <v>222</v>
      </c>
      <c r="D593" s="2" t="s">
        <v>1674</v>
      </c>
      <c r="E593" s="2" t="s">
        <v>1929</v>
      </c>
      <c r="F593" s="2">
        <v>3</v>
      </c>
      <c r="G593" s="2">
        <v>622.72</v>
      </c>
      <c r="H593" s="2">
        <v>0.04</v>
      </c>
      <c r="I593" s="2" t="s">
        <v>1959</v>
      </c>
      <c r="J593" s="2">
        <v>1793.4336000000001</v>
      </c>
    </row>
    <row r="594" spans="1:10" x14ac:dyDescent="0.3">
      <c r="A594" s="2" t="s">
        <v>2557</v>
      </c>
      <c r="B594" s="3">
        <v>45943</v>
      </c>
      <c r="C594" s="2" t="s">
        <v>1223</v>
      </c>
      <c r="D594" s="2" t="s">
        <v>1859</v>
      </c>
      <c r="E594" s="2" t="s">
        <v>1942</v>
      </c>
      <c r="F594" s="2">
        <v>3</v>
      </c>
      <c r="G594" s="2">
        <v>259.74</v>
      </c>
      <c r="H594" s="2">
        <v>0.24</v>
      </c>
      <c r="I594" s="2" t="s">
        <v>1959</v>
      </c>
      <c r="J594" s="2">
        <v>592.20719999999994</v>
      </c>
    </row>
    <row r="595" spans="1:10" x14ac:dyDescent="0.3">
      <c r="A595" s="2" t="s">
        <v>2558</v>
      </c>
      <c r="B595" s="3">
        <v>45769</v>
      </c>
      <c r="C595" s="2" t="s">
        <v>209</v>
      </c>
      <c r="D595" s="2" t="s">
        <v>1661</v>
      </c>
      <c r="E595" s="2" t="s">
        <v>1932</v>
      </c>
      <c r="F595" s="2">
        <v>4</v>
      </c>
      <c r="G595" s="2">
        <v>951.09</v>
      </c>
      <c r="H595" s="2">
        <v>0.14000000000000001</v>
      </c>
      <c r="I595" s="2" t="s">
        <v>1964</v>
      </c>
      <c r="J595" s="2">
        <v>3271.7496000000001</v>
      </c>
    </row>
    <row r="596" spans="1:10" x14ac:dyDescent="0.3">
      <c r="A596" s="2" t="s">
        <v>2559</v>
      </c>
      <c r="B596" s="3">
        <v>45765</v>
      </c>
      <c r="C596" s="2" t="s">
        <v>659</v>
      </c>
      <c r="D596" s="2" t="s">
        <v>1880</v>
      </c>
      <c r="E596" s="2" t="s">
        <v>1896</v>
      </c>
      <c r="F596" s="2">
        <v>1</v>
      </c>
      <c r="G596" s="2">
        <v>71.709999999999994</v>
      </c>
      <c r="H596" s="2">
        <v>0.23</v>
      </c>
      <c r="I596" s="2" t="s">
        <v>1964</v>
      </c>
      <c r="J596" s="2">
        <v>55.216700000000003</v>
      </c>
    </row>
    <row r="597" spans="1:10" x14ac:dyDescent="0.3">
      <c r="A597" s="2" t="s">
        <v>2560</v>
      </c>
      <c r="B597" s="3">
        <v>45891</v>
      </c>
      <c r="C597" s="2" t="s">
        <v>581</v>
      </c>
      <c r="D597" s="2" t="s">
        <v>1635</v>
      </c>
      <c r="E597" s="2" t="s">
        <v>1914</v>
      </c>
      <c r="F597" s="2">
        <v>4</v>
      </c>
      <c r="G597" s="2">
        <v>894.93</v>
      </c>
      <c r="H597" s="2">
        <v>0.05</v>
      </c>
      <c r="I597" s="2" t="s">
        <v>1964</v>
      </c>
      <c r="J597" s="2">
        <v>3400.7339999999999</v>
      </c>
    </row>
    <row r="598" spans="1:10" x14ac:dyDescent="0.3">
      <c r="A598" s="2" t="s">
        <v>2561</v>
      </c>
      <c r="B598" s="3">
        <v>45842</v>
      </c>
      <c r="C598" s="2" t="s">
        <v>668</v>
      </c>
      <c r="D598" s="2" t="s">
        <v>1817</v>
      </c>
      <c r="E598" s="2" t="s">
        <v>1917</v>
      </c>
      <c r="F598" s="2">
        <v>4</v>
      </c>
      <c r="G598" s="2">
        <v>870.18</v>
      </c>
      <c r="H598" s="2">
        <v>0.13</v>
      </c>
      <c r="I598" s="2" t="s">
        <v>1964</v>
      </c>
      <c r="J598" s="2">
        <v>3028.2264</v>
      </c>
    </row>
    <row r="599" spans="1:10" x14ac:dyDescent="0.3">
      <c r="A599" s="2" t="s">
        <v>2562</v>
      </c>
      <c r="B599" s="3">
        <v>45382</v>
      </c>
      <c r="C599" s="2" t="s">
        <v>895</v>
      </c>
      <c r="D599" s="2" t="s">
        <v>1774</v>
      </c>
      <c r="E599" s="2" t="s">
        <v>1896</v>
      </c>
      <c r="F599" s="2">
        <v>2</v>
      </c>
      <c r="G599" s="2">
        <v>552.72</v>
      </c>
      <c r="H599" s="2">
        <v>0.06</v>
      </c>
      <c r="I599" s="2" t="s">
        <v>1961</v>
      </c>
      <c r="J599" s="2">
        <v>1039.1135999999999</v>
      </c>
    </row>
    <row r="600" spans="1:10" x14ac:dyDescent="0.3">
      <c r="A600" s="2" t="s">
        <v>2563</v>
      </c>
      <c r="B600" s="3">
        <v>45236</v>
      </c>
      <c r="C600" s="2" t="s">
        <v>799</v>
      </c>
      <c r="D600" s="2" t="s">
        <v>1696</v>
      </c>
      <c r="E600" s="2" t="s">
        <v>1917</v>
      </c>
      <c r="F600" s="2">
        <v>3</v>
      </c>
      <c r="G600" s="2">
        <v>700.43</v>
      </c>
      <c r="H600" s="2">
        <v>0.01</v>
      </c>
      <c r="I600" s="2" t="s">
        <v>1964</v>
      </c>
      <c r="J600" s="2">
        <v>2080.2770999999998</v>
      </c>
    </row>
    <row r="601" spans="1:10" x14ac:dyDescent="0.3">
      <c r="A601" s="2" t="s">
        <v>2564</v>
      </c>
      <c r="B601" s="3">
        <v>45806</v>
      </c>
      <c r="C601" s="2" t="s">
        <v>1076</v>
      </c>
      <c r="D601" s="2" t="s">
        <v>1594</v>
      </c>
      <c r="E601" s="2" t="s">
        <v>1896</v>
      </c>
      <c r="F601" s="2">
        <v>2</v>
      </c>
      <c r="G601" s="2">
        <v>823.03</v>
      </c>
      <c r="H601" s="2">
        <v>0.18</v>
      </c>
      <c r="I601" s="2" t="s">
        <v>1961</v>
      </c>
      <c r="J601" s="2">
        <v>1349.7692</v>
      </c>
    </row>
    <row r="602" spans="1:10" x14ac:dyDescent="0.3">
      <c r="A602" s="2" t="s">
        <v>2565</v>
      </c>
      <c r="B602" s="3">
        <v>45401</v>
      </c>
      <c r="C602" s="2" t="s">
        <v>826</v>
      </c>
      <c r="D602" s="2" t="s">
        <v>1859</v>
      </c>
      <c r="E602" s="2" t="s">
        <v>1911</v>
      </c>
      <c r="F602" s="2">
        <v>1</v>
      </c>
      <c r="G602" s="2">
        <v>117.37</v>
      </c>
      <c r="H602" s="2">
        <v>0.21</v>
      </c>
      <c r="I602" s="2" t="s">
        <v>1959</v>
      </c>
      <c r="J602" s="2">
        <v>92.722300000000004</v>
      </c>
    </row>
    <row r="603" spans="1:10" x14ac:dyDescent="0.3">
      <c r="A603" s="2" t="s">
        <v>2566</v>
      </c>
      <c r="B603" s="3">
        <v>45716</v>
      </c>
      <c r="C603" s="2" t="s">
        <v>373</v>
      </c>
      <c r="D603" s="2" t="s">
        <v>1750</v>
      </c>
      <c r="E603" s="2" t="s">
        <v>1892</v>
      </c>
      <c r="F603" s="2">
        <v>4</v>
      </c>
      <c r="G603" s="2">
        <v>165.37</v>
      </c>
      <c r="H603" s="2">
        <v>0.28999999999999998</v>
      </c>
      <c r="I603" s="2" t="s">
        <v>1959</v>
      </c>
      <c r="J603" s="2">
        <v>469.6508</v>
      </c>
    </row>
    <row r="604" spans="1:10" x14ac:dyDescent="0.3">
      <c r="A604" s="2" t="s">
        <v>2567</v>
      </c>
      <c r="B604" s="3">
        <v>45718</v>
      </c>
      <c r="C604" s="2" t="s">
        <v>1193</v>
      </c>
      <c r="D604" s="2" t="s">
        <v>1580</v>
      </c>
      <c r="E604" s="2" t="s">
        <v>1924</v>
      </c>
      <c r="F604" s="2">
        <v>3</v>
      </c>
      <c r="G604" s="2">
        <v>483.06</v>
      </c>
      <c r="H604" s="2">
        <v>0.05</v>
      </c>
      <c r="I604" s="2" t="s">
        <v>1959</v>
      </c>
      <c r="J604" s="2">
        <v>1376.721</v>
      </c>
    </row>
    <row r="605" spans="1:10" x14ac:dyDescent="0.3">
      <c r="A605" s="2" t="s">
        <v>2568</v>
      </c>
      <c r="B605" s="3">
        <v>45379</v>
      </c>
      <c r="C605" s="2" t="s">
        <v>940</v>
      </c>
      <c r="D605" s="2" t="s">
        <v>1826</v>
      </c>
      <c r="E605" s="2" t="s">
        <v>1914</v>
      </c>
      <c r="F605" s="2">
        <v>4</v>
      </c>
      <c r="G605" s="2">
        <v>262.05</v>
      </c>
      <c r="H605" s="2">
        <v>0.24</v>
      </c>
      <c r="I605" s="2" t="s">
        <v>1961</v>
      </c>
      <c r="J605" s="2">
        <v>796.63199999999995</v>
      </c>
    </row>
    <row r="606" spans="1:10" x14ac:dyDescent="0.3">
      <c r="A606" s="2" t="s">
        <v>2569</v>
      </c>
      <c r="B606" s="3">
        <v>45635</v>
      </c>
      <c r="C606" s="2" t="s">
        <v>1440</v>
      </c>
      <c r="D606" s="2" t="s">
        <v>1613</v>
      </c>
      <c r="E606" s="2" t="s">
        <v>1934</v>
      </c>
      <c r="F606" s="2">
        <v>3</v>
      </c>
      <c r="G606" s="2">
        <v>970.89</v>
      </c>
      <c r="H606" s="2">
        <v>0.11</v>
      </c>
      <c r="I606" s="2" t="s">
        <v>1964</v>
      </c>
      <c r="J606" s="2">
        <v>2592.2763</v>
      </c>
    </row>
    <row r="607" spans="1:10" x14ac:dyDescent="0.3">
      <c r="A607" s="2" t="s">
        <v>2570</v>
      </c>
      <c r="B607" s="3">
        <v>45222</v>
      </c>
      <c r="C607" s="2" t="s">
        <v>710</v>
      </c>
      <c r="D607" s="2" t="s">
        <v>1799</v>
      </c>
      <c r="E607" s="2" t="s">
        <v>1887</v>
      </c>
      <c r="F607" s="2">
        <v>1</v>
      </c>
      <c r="G607" s="2">
        <v>61.11</v>
      </c>
      <c r="H607" s="2">
        <v>0.1</v>
      </c>
      <c r="I607" s="2" t="s">
        <v>1961</v>
      </c>
      <c r="J607" s="2">
        <v>54.999000000000002</v>
      </c>
    </row>
    <row r="608" spans="1:10" x14ac:dyDescent="0.3">
      <c r="A608" s="2" t="s">
        <v>2571</v>
      </c>
      <c r="B608" s="3">
        <v>45555</v>
      </c>
      <c r="C608" s="2" t="s">
        <v>125</v>
      </c>
      <c r="D608" s="2" t="s">
        <v>1658</v>
      </c>
      <c r="E608" s="2" t="s">
        <v>1917</v>
      </c>
      <c r="F608" s="2">
        <v>3</v>
      </c>
      <c r="G608" s="2">
        <v>827.88</v>
      </c>
      <c r="H608" s="2">
        <v>0.19</v>
      </c>
      <c r="I608" s="2" t="s">
        <v>1961</v>
      </c>
      <c r="J608" s="2">
        <v>2011.7483999999999</v>
      </c>
    </row>
    <row r="609" spans="1:10" x14ac:dyDescent="0.3">
      <c r="A609" s="2" t="s">
        <v>2572</v>
      </c>
      <c r="B609" s="3">
        <v>45583</v>
      </c>
      <c r="C609" s="2" t="s">
        <v>1346</v>
      </c>
      <c r="D609" s="2" t="s">
        <v>1844</v>
      </c>
      <c r="E609" s="2" t="s">
        <v>1932</v>
      </c>
      <c r="F609" s="2">
        <v>3</v>
      </c>
      <c r="G609" s="2">
        <v>926.85</v>
      </c>
      <c r="H609" s="2">
        <v>0.18</v>
      </c>
      <c r="I609" s="2" t="s">
        <v>1964</v>
      </c>
      <c r="J609" s="2">
        <v>2280.0509999999999</v>
      </c>
    </row>
    <row r="610" spans="1:10" x14ac:dyDescent="0.3">
      <c r="A610" s="2" t="s">
        <v>2573</v>
      </c>
      <c r="B610" s="3">
        <v>45662</v>
      </c>
      <c r="C610" s="2" t="s">
        <v>1010</v>
      </c>
      <c r="D610" s="2" t="s">
        <v>1599</v>
      </c>
      <c r="E610" s="2" t="s">
        <v>1934</v>
      </c>
      <c r="F610" s="2">
        <v>1</v>
      </c>
      <c r="G610" s="2">
        <v>874.59</v>
      </c>
      <c r="H610" s="2">
        <v>0.28999999999999998</v>
      </c>
      <c r="I610" s="2" t="s">
        <v>1961</v>
      </c>
      <c r="J610" s="2">
        <v>620.95889999999997</v>
      </c>
    </row>
    <row r="611" spans="1:10" x14ac:dyDescent="0.3">
      <c r="A611" s="2" t="s">
        <v>2574</v>
      </c>
      <c r="B611" s="3">
        <v>45921</v>
      </c>
      <c r="C611" s="2" t="s">
        <v>1461</v>
      </c>
      <c r="D611" s="2" t="s">
        <v>1617</v>
      </c>
      <c r="E611" s="2" t="s">
        <v>1892</v>
      </c>
      <c r="F611" s="2">
        <v>4</v>
      </c>
      <c r="G611" s="2">
        <v>479.11</v>
      </c>
      <c r="H611" s="2">
        <v>0.24</v>
      </c>
      <c r="I611" s="2" t="s">
        <v>1961</v>
      </c>
      <c r="J611" s="2">
        <v>1456.4944</v>
      </c>
    </row>
    <row r="612" spans="1:10" x14ac:dyDescent="0.3">
      <c r="A612" s="2" t="s">
        <v>2575</v>
      </c>
      <c r="B612" s="3">
        <v>45490</v>
      </c>
      <c r="C612" s="2" t="s">
        <v>701</v>
      </c>
      <c r="D612" s="2" t="s">
        <v>1674</v>
      </c>
      <c r="E612" s="2" t="s">
        <v>1942</v>
      </c>
      <c r="F612" s="2">
        <v>3</v>
      </c>
      <c r="G612" s="2">
        <v>182.91</v>
      </c>
      <c r="H612" s="2">
        <v>0.28999999999999998</v>
      </c>
      <c r="I612" s="2" t="s">
        <v>1959</v>
      </c>
      <c r="J612" s="2">
        <v>389.59829999999999</v>
      </c>
    </row>
    <row r="613" spans="1:10" x14ac:dyDescent="0.3">
      <c r="A613" s="2" t="s">
        <v>2576</v>
      </c>
      <c r="B613" s="3">
        <v>45652</v>
      </c>
      <c r="C613" s="2" t="s">
        <v>877</v>
      </c>
      <c r="D613" s="2" t="s">
        <v>1680</v>
      </c>
      <c r="E613" s="2" t="s">
        <v>1908</v>
      </c>
      <c r="F613" s="2">
        <v>4</v>
      </c>
      <c r="G613" s="2">
        <v>745.51</v>
      </c>
      <c r="H613" s="2">
        <v>0.05</v>
      </c>
      <c r="I613" s="2" t="s">
        <v>1959</v>
      </c>
      <c r="J613" s="2">
        <v>2832.9380000000001</v>
      </c>
    </row>
    <row r="614" spans="1:10" x14ac:dyDescent="0.3">
      <c r="A614" s="2" t="s">
        <v>2577</v>
      </c>
      <c r="B614" s="3">
        <v>45598</v>
      </c>
      <c r="C614" s="2" t="s">
        <v>1493</v>
      </c>
      <c r="D614" s="2" t="s">
        <v>1847</v>
      </c>
      <c r="E614" s="2" t="s">
        <v>1936</v>
      </c>
      <c r="F614" s="2">
        <v>3</v>
      </c>
      <c r="G614" s="2">
        <v>920.61</v>
      </c>
      <c r="H614" s="2">
        <v>0.04</v>
      </c>
      <c r="I614" s="2" t="s">
        <v>1959</v>
      </c>
      <c r="J614" s="2">
        <v>2651.3568</v>
      </c>
    </row>
    <row r="615" spans="1:10" x14ac:dyDescent="0.3">
      <c r="A615" s="2" t="s">
        <v>2578</v>
      </c>
      <c r="B615" s="3">
        <v>45772</v>
      </c>
      <c r="C615" s="2" t="s">
        <v>1331</v>
      </c>
      <c r="D615" s="2" t="s">
        <v>1808</v>
      </c>
      <c r="E615" s="2" t="s">
        <v>1924</v>
      </c>
      <c r="F615" s="2">
        <v>4</v>
      </c>
      <c r="G615" s="2">
        <v>659.03</v>
      </c>
      <c r="H615" s="2">
        <v>0.15</v>
      </c>
      <c r="I615" s="2" t="s">
        <v>1959</v>
      </c>
      <c r="J615" s="2">
        <v>2240.7020000000002</v>
      </c>
    </row>
    <row r="616" spans="1:10" x14ac:dyDescent="0.3">
      <c r="A616" s="2" t="s">
        <v>2579</v>
      </c>
      <c r="B616" s="3">
        <v>45338</v>
      </c>
      <c r="C616" s="2" t="s">
        <v>2580</v>
      </c>
      <c r="D616" s="2" t="s">
        <v>1594</v>
      </c>
      <c r="E616" s="2" t="s">
        <v>1896</v>
      </c>
      <c r="F616" s="2">
        <v>1</v>
      </c>
      <c r="G616" s="2">
        <v>312.91000000000003</v>
      </c>
      <c r="H616" s="2">
        <v>0.12</v>
      </c>
      <c r="I616" s="2" t="s">
        <v>1961</v>
      </c>
      <c r="J616" s="2">
        <v>275.36079999999998</v>
      </c>
    </row>
    <row r="617" spans="1:10" x14ac:dyDescent="0.3">
      <c r="A617" s="2" t="s">
        <v>2581</v>
      </c>
      <c r="B617" s="3">
        <v>45524</v>
      </c>
      <c r="C617" s="2" t="s">
        <v>746</v>
      </c>
      <c r="D617" s="2" t="s">
        <v>1606</v>
      </c>
      <c r="E617" s="2" t="s">
        <v>1945</v>
      </c>
      <c r="F617" s="2">
        <v>4</v>
      </c>
      <c r="G617" s="2">
        <v>705.64</v>
      </c>
      <c r="H617" s="2">
        <v>0.11</v>
      </c>
      <c r="I617" s="2" t="s">
        <v>1961</v>
      </c>
      <c r="J617" s="2">
        <v>2512.0783999999999</v>
      </c>
    </row>
    <row r="618" spans="1:10" x14ac:dyDescent="0.3">
      <c r="A618" s="2" t="s">
        <v>2582</v>
      </c>
      <c r="B618" s="3">
        <v>45497</v>
      </c>
      <c r="C618" s="2" t="s">
        <v>494</v>
      </c>
      <c r="D618" s="2" t="s">
        <v>1594</v>
      </c>
      <c r="E618" s="2" t="s">
        <v>1924</v>
      </c>
      <c r="F618" s="2">
        <v>4</v>
      </c>
      <c r="G618" s="2">
        <v>386.41</v>
      </c>
      <c r="H618" s="2">
        <v>0.13</v>
      </c>
      <c r="I618" s="2" t="s">
        <v>1964</v>
      </c>
      <c r="J618" s="2">
        <v>1344.7067999999999</v>
      </c>
    </row>
    <row r="619" spans="1:10" x14ac:dyDescent="0.3">
      <c r="A619" s="2" t="s">
        <v>2583</v>
      </c>
      <c r="B619" s="3">
        <v>45534</v>
      </c>
      <c r="C619" s="2" t="s">
        <v>125</v>
      </c>
      <c r="D619" s="2" t="s">
        <v>1865</v>
      </c>
      <c r="E619" s="2" t="s">
        <v>1927</v>
      </c>
      <c r="F619" s="2">
        <v>3</v>
      </c>
      <c r="G619" s="2">
        <v>265.89</v>
      </c>
      <c r="H619" s="2">
        <v>0.08</v>
      </c>
      <c r="I619" s="2" t="s">
        <v>1964</v>
      </c>
      <c r="J619" s="2">
        <v>733.85640000000001</v>
      </c>
    </row>
    <row r="620" spans="1:10" x14ac:dyDescent="0.3">
      <c r="A620" s="2" t="s">
        <v>2584</v>
      </c>
      <c r="B620" s="3">
        <v>45925</v>
      </c>
      <c r="C620" s="2" t="s">
        <v>279</v>
      </c>
      <c r="D620" s="2" t="s">
        <v>1667</v>
      </c>
      <c r="E620" s="2" t="s">
        <v>1939</v>
      </c>
      <c r="F620" s="2">
        <v>1</v>
      </c>
      <c r="G620" s="2">
        <v>703.16</v>
      </c>
      <c r="H620" s="2">
        <v>0.28999999999999998</v>
      </c>
      <c r="I620" s="2" t="s">
        <v>1959</v>
      </c>
      <c r="J620" s="2">
        <v>499.24360000000001</v>
      </c>
    </row>
    <row r="621" spans="1:10" x14ac:dyDescent="0.3">
      <c r="A621" s="2" t="s">
        <v>2585</v>
      </c>
      <c r="B621" s="3">
        <v>45765</v>
      </c>
      <c r="C621" s="2" t="s">
        <v>1464</v>
      </c>
      <c r="D621" s="2" t="s">
        <v>1874</v>
      </c>
      <c r="E621" s="2" t="s">
        <v>1932</v>
      </c>
      <c r="F621" s="2">
        <v>2</v>
      </c>
      <c r="G621" s="2">
        <v>394.5</v>
      </c>
      <c r="H621" s="2">
        <v>0.28999999999999998</v>
      </c>
      <c r="I621" s="2" t="s">
        <v>1964</v>
      </c>
      <c r="J621" s="2">
        <v>560.19000000000005</v>
      </c>
    </row>
    <row r="622" spans="1:10" x14ac:dyDescent="0.3">
      <c r="A622" s="2" t="s">
        <v>2586</v>
      </c>
      <c r="B622" s="3">
        <v>45882</v>
      </c>
      <c r="C622" s="2" t="s">
        <v>412</v>
      </c>
      <c r="D622" s="2" t="s">
        <v>1874</v>
      </c>
      <c r="E622" s="2" t="s">
        <v>1914</v>
      </c>
      <c r="F622" s="2">
        <v>3</v>
      </c>
      <c r="G622" s="2">
        <v>411.25</v>
      </c>
      <c r="H622" s="2">
        <v>0.05</v>
      </c>
      <c r="I622" s="2" t="s">
        <v>1959</v>
      </c>
      <c r="J622" s="2">
        <v>1172.0625</v>
      </c>
    </row>
    <row r="623" spans="1:10" x14ac:dyDescent="0.3">
      <c r="A623" s="2" t="s">
        <v>2587</v>
      </c>
      <c r="B623" s="3">
        <v>45923</v>
      </c>
      <c r="C623" s="2" t="s">
        <v>1118</v>
      </c>
      <c r="D623" s="2" t="s">
        <v>1725</v>
      </c>
      <c r="E623" s="2" t="s">
        <v>1896</v>
      </c>
      <c r="F623" s="2">
        <v>4</v>
      </c>
      <c r="G623" s="2">
        <v>395.45</v>
      </c>
      <c r="H623" s="2">
        <v>0.01</v>
      </c>
      <c r="I623" s="2" t="s">
        <v>1959</v>
      </c>
      <c r="J623" s="2">
        <v>1565.982</v>
      </c>
    </row>
    <row r="624" spans="1:10" x14ac:dyDescent="0.3">
      <c r="A624" s="2" t="s">
        <v>2588</v>
      </c>
      <c r="B624" s="3">
        <v>45421</v>
      </c>
      <c r="C624" s="2" t="s">
        <v>148</v>
      </c>
      <c r="D624" s="2" t="s">
        <v>1853</v>
      </c>
      <c r="E624" s="2" t="s">
        <v>1908</v>
      </c>
      <c r="F624" s="2">
        <v>2</v>
      </c>
      <c r="G624" s="2">
        <v>678.98</v>
      </c>
      <c r="H624" s="2">
        <v>0.23</v>
      </c>
      <c r="I624" s="2" t="s">
        <v>1959</v>
      </c>
      <c r="J624" s="2">
        <v>1045.6292000000001</v>
      </c>
    </row>
    <row r="625" spans="1:10" x14ac:dyDescent="0.3">
      <c r="A625" s="2" t="s">
        <v>2589</v>
      </c>
      <c r="B625" s="3">
        <v>45608</v>
      </c>
      <c r="C625" s="2" t="s">
        <v>268</v>
      </c>
      <c r="D625" s="2" t="s">
        <v>1658</v>
      </c>
      <c r="E625" s="2" t="s">
        <v>1934</v>
      </c>
      <c r="F625" s="2">
        <v>4</v>
      </c>
      <c r="G625" s="2">
        <v>757.71</v>
      </c>
      <c r="H625" s="2">
        <v>0.26</v>
      </c>
      <c r="I625" s="2" t="s">
        <v>1964</v>
      </c>
      <c r="J625" s="2">
        <v>2242.8216000000002</v>
      </c>
    </row>
    <row r="626" spans="1:10" x14ac:dyDescent="0.3">
      <c r="A626" s="2" t="s">
        <v>2590</v>
      </c>
      <c r="B626" s="3">
        <v>45644</v>
      </c>
      <c r="C626" s="2" t="s">
        <v>225</v>
      </c>
      <c r="D626" s="2" t="s">
        <v>1865</v>
      </c>
      <c r="E626" s="2" t="s">
        <v>1904</v>
      </c>
      <c r="F626" s="2">
        <v>1</v>
      </c>
      <c r="G626" s="2">
        <v>647.86</v>
      </c>
      <c r="H626" s="2">
        <v>0.05</v>
      </c>
      <c r="I626" s="2" t="s">
        <v>1964</v>
      </c>
      <c r="J626" s="2">
        <v>615.46699999999998</v>
      </c>
    </row>
    <row r="627" spans="1:10" x14ac:dyDescent="0.3">
      <c r="A627" s="2" t="s">
        <v>2591</v>
      </c>
      <c r="B627" s="3">
        <v>45517</v>
      </c>
      <c r="C627" s="2" t="s">
        <v>468</v>
      </c>
      <c r="D627" s="2" t="s">
        <v>1606</v>
      </c>
      <c r="E627" s="2" t="s">
        <v>1911</v>
      </c>
      <c r="F627" s="2">
        <v>2</v>
      </c>
      <c r="G627" s="2">
        <v>179.64</v>
      </c>
      <c r="H627" s="2">
        <v>0.1</v>
      </c>
      <c r="I627" s="2" t="s">
        <v>1961</v>
      </c>
      <c r="J627" s="2">
        <v>323.35199999999998</v>
      </c>
    </row>
    <row r="628" spans="1:10" x14ac:dyDescent="0.3">
      <c r="A628" s="2" t="s">
        <v>2592</v>
      </c>
      <c r="B628" s="3">
        <v>45545</v>
      </c>
      <c r="C628" s="2" t="s">
        <v>1247</v>
      </c>
      <c r="D628" s="2" t="s">
        <v>1768</v>
      </c>
      <c r="E628" s="2" t="s">
        <v>1904</v>
      </c>
      <c r="F628" s="2">
        <v>3</v>
      </c>
      <c r="G628" s="2">
        <v>392.65</v>
      </c>
      <c r="H628" s="2">
        <v>0.17</v>
      </c>
      <c r="I628" s="2" t="s">
        <v>1961</v>
      </c>
      <c r="J628" s="2">
        <v>977.69849999999997</v>
      </c>
    </row>
    <row r="629" spans="1:10" x14ac:dyDescent="0.3">
      <c r="A629" s="2" t="s">
        <v>2593</v>
      </c>
      <c r="B629" s="3">
        <v>45547</v>
      </c>
      <c r="C629" s="2" t="s">
        <v>590</v>
      </c>
      <c r="D629" s="2" t="s">
        <v>1856</v>
      </c>
      <c r="E629" s="2" t="s">
        <v>1939</v>
      </c>
      <c r="F629" s="2">
        <v>4</v>
      </c>
      <c r="G629" s="2">
        <v>969.55</v>
      </c>
      <c r="H629" s="2">
        <v>0.09</v>
      </c>
      <c r="I629" s="2" t="s">
        <v>1964</v>
      </c>
      <c r="J629" s="2">
        <v>3529.1619999999998</v>
      </c>
    </row>
    <row r="630" spans="1:10" x14ac:dyDescent="0.3">
      <c r="A630" s="2" t="s">
        <v>2594</v>
      </c>
      <c r="B630" s="3">
        <v>45433</v>
      </c>
      <c r="C630" s="2" t="s">
        <v>1437</v>
      </c>
      <c r="D630" s="2" t="s">
        <v>1805</v>
      </c>
      <c r="E630" s="2" t="s">
        <v>1929</v>
      </c>
      <c r="F630" s="2">
        <v>3</v>
      </c>
      <c r="G630" s="2">
        <v>322.94</v>
      </c>
      <c r="H630" s="2">
        <v>0.01</v>
      </c>
      <c r="I630" s="2" t="s">
        <v>1959</v>
      </c>
      <c r="J630" s="2">
        <v>959.1318</v>
      </c>
    </row>
    <row r="631" spans="1:10" x14ac:dyDescent="0.3">
      <c r="A631" s="2" t="s">
        <v>2595</v>
      </c>
      <c r="B631" s="3">
        <v>45792</v>
      </c>
      <c r="C631" s="2" t="s">
        <v>1145</v>
      </c>
      <c r="D631" s="2" t="s">
        <v>1832</v>
      </c>
      <c r="E631" s="2" t="s">
        <v>1887</v>
      </c>
      <c r="F631" s="2">
        <v>1</v>
      </c>
      <c r="G631" s="2">
        <v>92.83</v>
      </c>
      <c r="H631" s="2">
        <v>0.26</v>
      </c>
      <c r="I631" s="2" t="s">
        <v>1961</v>
      </c>
      <c r="J631" s="2">
        <v>68.694199999999995</v>
      </c>
    </row>
    <row r="632" spans="1:10" x14ac:dyDescent="0.3">
      <c r="A632" s="2" t="s">
        <v>2596</v>
      </c>
      <c r="B632" s="3">
        <v>45804</v>
      </c>
      <c r="C632" s="2" t="s">
        <v>1316</v>
      </c>
      <c r="D632" s="2" t="s">
        <v>1590</v>
      </c>
      <c r="E632" s="2" t="s">
        <v>1901</v>
      </c>
      <c r="F632" s="2">
        <v>4</v>
      </c>
      <c r="G632" s="2">
        <v>432.29</v>
      </c>
      <c r="H632" s="2">
        <v>0.16</v>
      </c>
      <c r="I632" s="2" t="s">
        <v>1964</v>
      </c>
      <c r="J632" s="2">
        <v>1452.4944</v>
      </c>
    </row>
    <row r="633" spans="1:10" x14ac:dyDescent="0.3">
      <c r="A633" s="2" t="s">
        <v>2597</v>
      </c>
      <c r="B633" s="3">
        <v>45311</v>
      </c>
      <c r="C633" s="2" t="s">
        <v>296</v>
      </c>
      <c r="D633" s="2" t="s">
        <v>1696</v>
      </c>
      <c r="E633" s="2" t="s">
        <v>1932</v>
      </c>
      <c r="F633" s="2">
        <v>2</v>
      </c>
      <c r="G633" s="2">
        <v>925.78</v>
      </c>
      <c r="H633" s="2">
        <v>0.14000000000000001</v>
      </c>
      <c r="I633" s="2" t="s">
        <v>1964</v>
      </c>
      <c r="J633" s="2">
        <v>1592.3416</v>
      </c>
    </row>
    <row r="634" spans="1:10" x14ac:dyDescent="0.3">
      <c r="A634" s="2" t="s">
        <v>2598</v>
      </c>
      <c r="B634" s="3">
        <v>45605</v>
      </c>
      <c r="C634" s="2" t="s">
        <v>1481</v>
      </c>
      <c r="D634" s="2" t="s">
        <v>1652</v>
      </c>
      <c r="E634" s="2" t="s">
        <v>1927</v>
      </c>
      <c r="F634" s="2">
        <v>2</v>
      </c>
      <c r="G634" s="2">
        <v>151.47</v>
      </c>
      <c r="H634" s="2">
        <v>0.21</v>
      </c>
      <c r="I634" s="2" t="s">
        <v>1961</v>
      </c>
      <c r="J634" s="2">
        <v>239.32259999999999</v>
      </c>
    </row>
    <row r="635" spans="1:10" x14ac:dyDescent="0.3">
      <c r="A635" s="2" t="s">
        <v>2599</v>
      </c>
      <c r="B635" s="3">
        <v>45338</v>
      </c>
      <c r="C635" s="2" t="s">
        <v>1401</v>
      </c>
      <c r="D635" s="2" t="s">
        <v>1832</v>
      </c>
      <c r="E635" s="2" t="s">
        <v>1924</v>
      </c>
      <c r="F635" s="2">
        <v>1</v>
      </c>
      <c r="G635" s="2">
        <v>343.05</v>
      </c>
      <c r="H635" s="2">
        <v>0.28000000000000003</v>
      </c>
      <c r="I635" s="2" t="s">
        <v>1961</v>
      </c>
      <c r="J635" s="2">
        <v>246.99600000000001</v>
      </c>
    </row>
    <row r="636" spans="1:10" x14ac:dyDescent="0.3">
      <c r="A636" s="2" t="s">
        <v>2600</v>
      </c>
      <c r="B636" s="3">
        <v>45642</v>
      </c>
      <c r="C636" s="2" t="s">
        <v>248</v>
      </c>
      <c r="D636" s="2" t="s">
        <v>1625</v>
      </c>
      <c r="E636" s="2" t="s">
        <v>1904</v>
      </c>
      <c r="F636" s="2">
        <v>1</v>
      </c>
      <c r="G636" s="2">
        <v>373.06</v>
      </c>
      <c r="H636" s="2">
        <v>0.11</v>
      </c>
      <c r="I636" s="2" t="s">
        <v>1961</v>
      </c>
      <c r="J636" s="2">
        <v>332.02339999999998</v>
      </c>
    </row>
    <row r="637" spans="1:10" x14ac:dyDescent="0.3">
      <c r="A637" s="2" t="s">
        <v>2601</v>
      </c>
      <c r="B637" s="3">
        <v>45693</v>
      </c>
      <c r="C637" s="2" t="s">
        <v>1290</v>
      </c>
      <c r="D637" s="2" t="s">
        <v>1628</v>
      </c>
      <c r="E637" s="2" t="s">
        <v>1936</v>
      </c>
      <c r="F637" s="2">
        <v>1</v>
      </c>
      <c r="G637" s="2">
        <v>124.98</v>
      </c>
      <c r="H637" s="2">
        <v>7.0000000000000007E-2</v>
      </c>
      <c r="I637" s="2" t="s">
        <v>1964</v>
      </c>
      <c r="J637" s="2">
        <v>116.23139999999999</v>
      </c>
    </row>
    <row r="638" spans="1:10" x14ac:dyDescent="0.3">
      <c r="A638" s="2" t="s">
        <v>2602</v>
      </c>
      <c r="B638" s="3">
        <v>45763</v>
      </c>
      <c r="C638" s="2" t="s">
        <v>877</v>
      </c>
      <c r="D638" s="2" t="s">
        <v>1802</v>
      </c>
      <c r="E638" s="2" t="s">
        <v>1948</v>
      </c>
      <c r="F638" s="2">
        <v>4</v>
      </c>
      <c r="G638" s="2">
        <v>221.49</v>
      </c>
      <c r="H638" s="2">
        <v>0.26</v>
      </c>
      <c r="I638" s="2" t="s">
        <v>1961</v>
      </c>
      <c r="J638" s="2">
        <v>655.61040000000003</v>
      </c>
    </row>
    <row r="639" spans="1:10" x14ac:dyDescent="0.3">
      <c r="A639" s="2" t="s">
        <v>2603</v>
      </c>
      <c r="B639" s="3">
        <v>45572</v>
      </c>
      <c r="C639" s="2" t="s">
        <v>572</v>
      </c>
      <c r="D639" s="2" t="s">
        <v>1645</v>
      </c>
      <c r="E639" s="2" t="s">
        <v>1936</v>
      </c>
      <c r="F639" s="2">
        <v>1</v>
      </c>
      <c r="G639" s="2">
        <v>563.32000000000005</v>
      </c>
      <c r="H639" s="2">
        <v>0.01</v>
      </c>
      <c r="I639" s="2" t="s">
        <v>1961</v>
      </c>
      <c r="J639" s="2">
        <v>557.68679999999995</v>
      </c>
    </row>
    <row r="640" spans="1:10" x14ac:dyDescent="0.3">
      <c r="A640" s="2" t="s">
        <v>2604</v>
      </c>
      <c r="B640" s="3">
        <v>45338</v>
      </c>
      <c r="C640" s="2" t="s">
        <v>1229</v>
      </c>
      <c r="D640" s="2" t="s">
        <v>1603</v>
      </c>
      <c r="E640" s="2" t="s">
        <v>1887</v>
      </c>
      <c r="F640" s="2">
        <v>1</v>
      </c>
      <c r="G640" s="2">
        <v>362.93</v>
      </c>
      <c r="H640" s="2">
        <v>0.27</v>
      </c>
      <c r="I640" s="2" t="s">
        <v>1959</v>
      </c>
      <c r="J640" s="2">
        <v>264.93889999999999</v>
      </c>
    </row>
    <row r="641" spans="1:10" x14ac:dyDescent="0.3">
      <c r="A641" s="2" t="s">
        <v>2605</v>
      </c>
      <c r="B641" s="3">
        <v>45373</v>
      </c>
      <c r="C641" s="2" t="s">
        <v>1067</v>
      </c>
      <c r="D641" s="2" t="s">
        <v>1603</v>
      </c>
      <c r="E641" s="2" t="s">
        <v>1936</v>
      </c>
      <c r="F641" s="2">
        <v>4</v>
      </c>
      <c r="G641" s="2">
        <v>369.22</v>
      </c>
      <c r="H641" s="2">
        <v>0.18</v>
      </c>
      <c r="I641" s="2" t="s">
        <v>1964</v>
      </c>
      <c r="J641" s="2">
        <v>1211.0416</v>
      </c>
    </row>
    <row r="642" spans="1:10" x14ac:dyDescent="0.3">
      <c r="A642" s="2" t="s">
        <v>2606</v>
      </c>
      <c r="B642" s="3">
        <v>45590</v>
      </c>
      <c r="C642" s="2" t="s">
        <v>1287</v>
      </c>
      <c r="D642" s="2" t="s">
        <v>1871</v>
      </c>
      <c r="E642" s="2" t="s">
        <v>1934</v>
      </c>
      <c r="F642" s="2">
        <v>3</v>
      </c>
      <c r="G642" s="2">
        <v>950.83</v>
      </c>
      <c r="H642" s="2">
        <v>0.06</v>
      </c>
      <c r="I642" s="2" t="s">
        <v>1961</v>
      </c>
      <c r="J642" s="2">
        <v>2681.3406</v>
      </c>
    </row>
    <row r="643" spans="1:10" x14ac:dyDescent="0.3">
      <c r="A643" s="2" t="s">
        <v>2607</v>
      </c>
      <c r="B643" s="3">
        <v>45365</v>
      </c>
      <c r="C643" s="2" t="s">
        <v>491</v>
      </c>
      <c r="D643" s="2" t="s">
        <v>1689</v>
      </c>
      <c r="E643" s="2" t="s">
        <v>1932</v>
      </c>
      <c r="F643" s="2">
        <v>3</v>
      </c>
      <c r="G643" s="2">
        <v>338.79</v>
      </c>
      <c r="H643" s="2">
        <v>0.01</v>
      </c>
      <c r="I643" s="2" t="s">
        <v>1959</v>
      </c>
      <c r="J643" s="2">
        <v>1006.2063000000001</v>
      </c>
    </row>
    <row r="644" spans="1:10" x14ac:dyDescent="0.3">
      <c r="A644" s="2" t="s">
        <v>2608</v>
      </c>
      <c r="B644" s="3">
        <v>45711</v>
      </c>
      <c r="C644" s="2" t="s">
        <v>500</v>
      </c>
      <c r="D644" s="2" t="s">
        <v>1853</v>
      </c>
      <c r="E644" s="2" t="s">
        <v>1892</v>
      </c>
      <c r="F644" s="2">
        <v>3</v>
      </c>
      <c r="G644" s="2">
        <v>853.32</v>
      </c>
      <c r="H644" s="2">
        <v>7.0000000000000007E-2</v>
      </c>
      <c r="I644" s="2" t="s">
        <v>1964</v>
      </c>
      <c r="J644" s="2">
        <v>2380.7628</v>
      </c>
    </row>
    <row r="645" spans="1:10" x14ac:dyDescent="0.3">
      <c r="A645" s="2" t="s">
        <v>2609</v>
      </c>
      <c r="B645" s="3">
        <v>45586</v>
      </c>
      <c r="C645" s="2" t="s">
        <v>509</v>
      </c>
      <c r="D645" s="2" t="s">
        <v>1811</v>
      </c>
      <c r="E645" s="2" t="s">
        <v>1911</v>
      </c>
      <c r="F645" s="2">
        <v>3</v>
      </c>
      <c r="G645" s="2">
        <v>89.78</v>
      </c>
      <c r="H645" s="2">
        <v>0.2</v>
      </c>
      <c r="I645" s="2" t="s">
        <v>1964</v>
      </c>
      <c r="J645" s="2">
        <v>215.47200000000001</v>
      </c>
    </row>
    <row r="646" spans="1:10" x14ac:dyDescent="0.3">
      <c r="A646" s="2" t="s">
        <v>2610</v>
      </c>
      <c r="B646" s="3">
        <v>45334</v>
      </c>
      <c r="C646" s="2" t="s">
        <v>636</v>
      </c>
      <c r="D646" s="2" t="s">
        <v>1747</v>
      </c>
      <c r="E646" s="2" t="s">
        <v>1892</v>
      </c>
      <c r="F646" s="2">
        <v>1</v>
      </c>
      <c r="G646" s="2">
        <v>172.04</v>
      </c>
      <c r="H646" s="2">
        <v>0.04</v>
      </c>
      <c r="I646" s="2" t="s">
        <v>1961</v>
      </c>
      <c r="J646" s="2">
        <v>165.1584</v>
      </c>
    </row>
    <row r="647" spans="1:10" x14ac:dyDescent="0.3">
      <c r="A647" s="2" t="s">
        <v>2611</v>
      </c>
      <c r="B647" s="3">
        <v>45333</v>
      </c>
      <c r="C647" s="2" t="s">
        <v>1452</v>
      </c>
      <c r="D647" s="2" t="s">
        <v>1744</v>
      </c>
      <c r="E647" s="2" t="s">
        <v>1892</v>
      </c>
      <c r="F647" s="2">
        <v>1</v>
      </c>
      <c r="G647" s="2">
        <v>389.2</v>
      </c>
      <c r="H647" s="2">
        <v>0.05</v>
      </c>
      <c r="I647" s="2" t="s">
        <v>1959</v>
      </c>
      <c r="J647" s="2">
        <v>369.74</v>
      </c>
    </row>
    <row r="648" spans="1:10" x14ac:dyDescent="0.3">
      <c r="A648" s="2" t="s">
        <v>2612</v>
      </c>
      <c r="B648" s="3">
        <v>45778</v>
      </c>
      <c r="C648" s="2" t="s">
        <v>1434</v>
      </c>
      <c r="D648" s="2" t="s">
        <v>1814</v>
      </c>
      <c r="E648" s="2" t="s">
        <v>1932</v>
      </c>
      <c r="F648" s="2">
        <v>3</v>
      </c>
      <c r="G648" s="2">
        <v>865.96</v>
      </c>
      <c r="H648" s="2">
        <v>0.12</v>
      </c>
      <c r="I648" s="2" t="s">
        <v>1961</v>
      </c>
      <c r="J648" s="2">
        <v>2286.1343999999999</v>
      </c>
    </row>
    <row r="649" spans="1:10" x14ac:dyDescent="0.3">
      <c r="A649" s="2" t="s">
        <v>2613</v>
      </c>
      <c r="B649" s="3">
        <v>45592</v>
      </c>
      <c r="C649" s="2" t="s">
        <v>569</v>
      </c>
      <c r="D649" s="2" t="s">
        <v>1631</v>
      </c>
      <c r="E649" s="2" t="s">
        <v>1892</v>
      </c>
      <c r="F649" s="2">
        <v>3</v>
      </c>
      <c r="G649" s="2">
        <v>79.95</v>
      </c>
      <c r="H649" s="2">
        <v>0.2</v>
      </c>
      <c r="I649" s="2" t="s">
        <v>1964</v>
      </c>
      <c r="J649" s="2">
        <v>191.88</v>
      </c>
    </row>
    <row r="650" spans="1:10" x14ac:dyDescent="0.3">
      <c r="A650" s="2" t="s">
        <v>2614</v>
      </c>
      <c r="B650" s="3">
        <v>45259</v>
      </c>
      <c r="C650" s="2" t="s">
        <v>1202</v>
      </c>
      <c r="D650" s="2" t="s">
        <v>1655</v>
      </c>
      <c r="E650" s="2" t="s">
        <v>1914</v>
      </c>
      <c r="F650" s="2">
        <v>1</v>
      </c>
      <c r="G650" s="2">
        <v>566.5</v>
      </c>
      <c r="H650" s="2">
        <v>0.25</v>
      </c>
      <c r="I650" s="2" t="s">
        <v>1964</v>
      </c>
      <c r="J650" s="2">
        <v>424.875</v>
      </c>
    </row>
    <row r="651" spans="1:10" x14ac:dyDescent="0.3">
      <c r="A651" s="2" t="s">
        <v>2615</v>
      </c>
      <c r="B651" s="3">
        <v>45801</v>
      </c>
      <c r="C651" s="2" t="s">
        <v>1264</v>
      </c>
      <c r="D651" s="2" t="s">
        <v>1638</v>
      </c>
      <c r="E651" s="2" t="s">
        <v>1887</v>
      </c>
      <c r="F651" s="2">
        <v>2</v>
      </c>
      <c r="G651" s="2">
        <v>347.95</v>
      </c>
      <c r="H651" s="2">
        <v>0.13</v>
      </c>
      <c r="I651" s="2" t="s">
        <v>1964</v>
      </c>
      <c r="J651" s="2">
        <v>605.43299999999999</v>
      </c>
    </row>
    <row r="652" spans="1:10" x14ac:dyDescent="0.3">
      <c r="A652" s="2" t="s">
        <v>2616</v>
      </c>
      <c r="B652" s="3">
        <v>45347</v>
      </c>
      <c r="C652" s="2" t="s">
        <v>689</v>
      </c>
      <c r="D652" s="2" t="s">
        <v>1756</v>
      </c>
      <c r="E652" s="2" t="s">
        <v>1901</v>
      </c>
      <c r="F652" s="2">
        <v>2</v>
      </c>
      <c r="G652" s="2">
        <v>250.83</v>
      </c>
      <c r="H652" s="2">
        <v>0.15</v>
      </c>
      <c r="I652" s="2" t="s">
        <v>1961</v>
      </c>
      <c r="J652" s="2">
        <v>426.411</v>
      </c>
    </row>
    <row r="653" spans="1:10" x14ac:dyDescent="0.3">
      <c r="A653" s="2" t="s">
        <v>2617</v>
      </c>
      <c r="B653" s="3">
        <v>45721</v>
      </c>
      <c r="C653" s="2" t="s">
        <v>509</v>
      </c>
      <c r="D653" s="2" t="s">
        <v>1796</v>
      </c>
      <c r="E653" s="2" t="s">
        <v>1892</v>
      </c>
      <c r="F653" s="2">
        <v>1</v>
      </c>
      <c r="G653" s="2">
        <v>888.05</v>
      </c>
      <c r="H653" s="2">
        <v>0.2</v>
      </c>
      <c r="I653" s="2" t="s">
        <v>1961</v>
      </c>
      <c r="J653" s="2">
        <v>710.44</v>
      </c>
    </row>
    <row r="654" spans="1:10" x14ac:dyDescent="0.3">
      <c r="A654" s="2" t="s">
        <v>2618</v>
      </c>
      <c r="B654" s="3">
        <v>45531</v>
      </c>
      <c r="C654" s="2" t="s">
        <v>38</v>
      </c>
      <c r="D654" s="2" t="s">
        <v>1696</v>
      </c>
      <c r="E654" s="2" t="s">
        <v>1945</v>
      </c>
      <c r="F654" s="2">
        <v>2</v>
      </c>
      <c r="G654" s="2">
        <v>673.02</v>
      </c>
      <c r="H654" s="2">
        <v>0.11</v>
      </c>
      <c r="I654" s="2" t="s">
        <v>1961</v>
      </c>
      <c r="J654" s="2">
        <v>1197.9756</v>
      </c>
    </row>
    <row r="655" spans="1:10" x14ac:dyDescent="0.3">
      <c r="A655" s="2" t="s">
        <v>2619</v>
      </c>
      <c r="B655" s="3">
        <v>45332</v>
      </c>
      <c r="C655" s="2" t="s">
        <v>1374</v>
      </c>
      <c r="D655" s="2" t="s">
        <v>1774</v>
      </c>
      <c r="E655" s="2" t="s">
        <v>1901</v>
      </c>
      <c r="F655" s="2">
        <v>2</v>
      </c>
      <c r="G655" s="2">
        <v>492.62</v>
      </c>
      <c r="H655" s="2">
        <v>0.26</v>
      </c>
      <c r="I655" s="2" t="s">
        <v>1964</v>
      </c>
      <c r="J655" s="2">
        <v>729.07759999999996</v>
      </c>
    </row>
    <row r="656" spans="1:10" x14ac:dyDescent="0.3">
      <c r="A656" s="2" t="s">
        <v>2620</v>
      </c>
      <c r="B656" s="3">
        <v>45344</v>
      </c>
      <c r="C656" s="2" t="s">
        <v>1187</v>
      </c>
      <c r="D656" s="2" t="s">
        <v>1838</v>
      </c>
      <c r="E656" s="2" t="s">
        <v>1901</v>
      </c>
      <c r="F656" s="2">
        <v>4</v>
      </c>
      <c r="G656" s="2">
        <v>986.93</v>
      </c>
      <c r="H656" s="2">
        <v>0.01</v>
      </c>
      <c r="I656" s="2" t="s">
        <v>1959</v>
      </c>
      <c r="J656" s="2">
        <v>3908.2428</v>
      </c>
    </row>
    <row r="657" spans="1:10" x14ac:dyDescent="0.3">
      <c r="A657" s="2" t="s">
        <v>2621</v>
      </c>
      <c r="B657" s="3">
        <v>45388</v>
      </c>
      <c r="C657" s="2" t="s">
        <v>1487</v>
      </c>
      <c r="D657" s="2" t="s">
        <v>1642</v>
      </c>
      <c r="E657" s="2" t="s">
        <v>1929</v>
      </c>
      <c r="F657" s="2">
        <v>4</v>
      </c>
      <c r="G657" s="2">
        <v>411.68</v>
      </c>
      <c r="H657" s="2">
        <v>0.06</v>
      </c>
      <c r="I657" s="2" t="s">
        <v>1961</v>
      </c>
      <c r="J657" s="2">
        <v>1547.9168</v>
      </c>
    </row>
    <row r="658" spans="1:10" x14ac:dyDescent="0.3">
      <c r="A658" s="2" t="s">
        <v>2622</v>
      </c>
      <c r="B658" s="3">
        <v>45397</v>
      </c>
      <c r="C658" s="2" t="s">
        <v>719</v>
      </c>
      <c r="D658" s="2" t="s">
        <v>1686</v>
      </c>
      <c r="E658" s="2" t="s">
        <v>1942</v>
      </c>
      <c r="F658" s="2">
        <v>2</v>
      </c>
      <c r="G658" s="2">
        <v>637.55999999999995</v>
      </c>
      <c r="H658" s="2">
        <v>0.05</v>
      </c>
      <c r="I658" s="2" t="s">
        <v>1964</v>
      </c>
      <c r="J658" s="2">
        <v>1211.364</v>
      </c>
    </row>
    <row r="659" spans="1:10" x14ac:dyDescent="0.3">
      <c r="A659" s="2" t="s">
        <v>2623</v>
      </c>
      <c r="B659" s="3">
        <v>45633</v>
      </c>
      <c r="C659" s="2" t="s">
        <v>70</v>
      </c>
      <c r="D659" s="2" t="s">
        <v>1610</v>
      </c>
      <c r="E659" s="2" t="s">
        <v>1901</v>
      </c>
      <c r="F659" s="2">
        <v>3</v>
      </c>
      <c r="G659" s="2">
        <v>706.87</v>
      </c>
      <c r="H659" s="2">
        <v>0.27</v>
      </c>
      <c r="I659" s="2" t="s">
        <v>1959</v>
      </c>
      <c r="J659" s="2">
        <v>1548.0453</v>
      </c>
    </row>
    <row r="660" spans="1:10" x14ac:dyDescent="0.3">
      <c r="A660" s="2" t="s">
        <v>2624</v>
      </c>
      <c r="B660" s="3">
        <v>45629</v>
      </c>
      <c r="C660" s="2" t="s">
        <v>212</v>
      </c>
      <c r="D660" s="2" t="s">
        <v>1617</v>
      </c>
      <c r="E660" s="2" t="s">
        <v>1911</v>
      </c>
      <c r="F660" s="2">
        <v>2</v>
      </c>
      <c r="G660" s="2">
        <v>884.48</v>
      </c>
      <c r="H660" s="2">
        <v>0</v>
      </c>
      <c r="I660" s="2" t="s">
        <v>1964</v>
      </c>
      <c r="J660" s="2">
        <v>1768.96</v>
      </c>
    </row>
    <row r="661" spans="1:10" x14ac:dyDescent="0.3">
      <c r="A661" s="2" t="s">
        <v>2625</v>
      </c>
      <c r="B661" s="3">
        <v>45291</v>
      </c>
      <c r="C661" s="2" t="s">
        <v>185</v>
      </c>
      <c r="D661" s="2" t="s">
        <v>1859</v>
      </c>
      <c r="E661" s="2" t="s">
        <v>1904</v>
      </c>
      <c r="F661" s="2">
        <v>3</v>
      </c>
      <c r="G661" s="2">
        <v>718.23</v>
      </c>
      <c r="H661" s="2">
        <v>0.19</v>
      </c>
      <c r="I661" s="2" t="s">
        <v>1961</v>
      </c>
      <c r="J661" s="2">
        <v>1745.2989</v>
      </c>
    </row>
    <row r="662" spans="1:10" x14ac:dyDescent="0.3">
      <c r="A662" s="2" t="s">
        <v>2626</v>
      </c>
      <c r="B662" s="3">
        <v>45914</v>
      </c>
      <c r="C662" s="2" t="s">
        <v>603</v>
      </c>
      <c r="D662" s="2" t="s">
        <v>1853</v>
      </c>
      <c r="E662" s="2" t="s">
        <v>1945</v>
      </c>
      <c r="F662" s="2">
        <v>3</v>
      </c>
      <c r="G662" s="2">
        <v>107.44</v>
      </c>
      <c r="H662" s="2">
        <v>0.27</v>
      </c>
      <c r="I662" s="2" t="s">
        <v>1961</v>
      </c>
      <c r="J662" s="2">
        <v>235.2936</v>
      </c>
    </row>
    <row r="663" spans="1:10" x14ac:dyDescent="0.3">
      <c r="A663" s="2" t="s">
        <v>2627</v>
      </c>
      <c r="B663" s="3">
        <v>45673</v>
      </c>
      <c r="C663" s="2" t="s">
        <v>215</v>
      </c>
      <c r="D663" s="2" t="s">
        <v>1718</v>
      </c>
      <c r="E663" s="2" t="s">
        <v>1901</v>
      </c>
      <c r="F663" s="2">
        <v>4</v>
      </c>
      <c r="G663" s="2">
        <v>608.97</v>
      </c>
      <c r="H663" s="2">
        <v>0.14000000000000001</v>
      </c>
      <c r="I663" s="2" t="s">
        <v>1964</v>
      </c>
      <c r="J663" s="2">
        <v>2094.8568</v>
      </c>
    </row>
    <row r="664" spans="1:10" x14ac:dyDescent="0.3">
      <c r="A664" s="2" t="s">
        <v>2628</v>
      </c>
      <c r="B664" s="3">
        <v>45689</v>
      </c>
      <c r="C664" s="2" t="s">
        <v>1121</v>
      </c>
      <c r="D664" s="2" t="s">
        <v>1765</v>
      </c>
      <c r="E664" s="2" t="s">
        <v>1911</v>
      </c>
      <c r="F664" s="2">
        <v>3</v>
      </c>
      <c r="G664" s="2">
        <v>260.45999999999998</v>
      </c>
      <c r="H664" s="2">
        <v>0.09</v>
      </c>
      <c r="I664" s="2" t="s">
        <v>1959</v>
      </c>
      <c r="J664" s="2">
        <v>711.05579999999998</v>
      </c>
    </row>
    <row r="665" spans="1:10" x14ac:dyDescent="0.3">
      <c r="A665" s="2" t="s">
        <v>2629</v>
      </c>
      <c r="B665" s="3">
        <v>45646</v>
      </c>
      <c r="C665" s="2" t="s">
        <v>430</v>
      </c>
      <c r="D665" s="2" t="s">
        <v>1642</v>
      </c>
      <c r="E665" s="2" t="s">
        <v>1911</v>
      </c>
      <c r="F665" s="2">
        <v>1</v>
      </c>
      <c r="G665" s="2">
        <v>747.03</v>
      </c>
      <c r="H665" s="2">
        <v>0.01</v>
      </c>
      <c r="I665" s="2" t="s">
        <v>1959</v>
      </c>
      <c r="J665" s="2">
        <v>739.55970000000002</v>
      </c>
    </row>
    <row r="666" spans="1:10" x14ac:dyDescent="0.3">
      <c r="A666" s="2" t="s">
        <v>2630</v>
      </c>
      <c r="B666" s="3">
        <v>45475</v>
      </c>
      <c r="C666" s="2" t="s">
        <v>1269</v>
      </c>
      <c r="D666" s="2" t="s">
        <v>1998</v>
      </c>
      <c r="E666" s="2" t="s">
        <v>1917</v>
      </c>
      <c r="F666" s="2">
        <v>4</v>
      </c>
      <c r="G666" s="2">
        <v>700.88</v>
      </c>
      <c r="H666" s="2">
        <v>0.23</v>
      </c>
      <c r="I666" s="2" t="s">
        <v>1961</v>
      </c>
      <c r="J666" s="2">
        <v>2158.7103999999999</v>
      </c>
    </row>
    <row r="667" spans="1:10" x14ac:dyDescent="0.3">
      <c r="A667" s="2" t="s">
        <v>2631</v>
      </c>
      <c r="B667" s="3">
        <v>45781</v>
      </c>
      <c r="C667" s="2" t="s">
        <v>189</v>
      </c>
      <c r="D667" s="2" t="s">
        <v>1868</v>
      </c>
      <c r="E667" s="2" t="s">
        <v>1934</v>
      </c>
      <c r="F667" s="2">
        <v>4</v>
      </c>
      <c r="G667" s="2">
        <v>20.09</v>
      </c>
      <c r="H667" s="2">
        <v>0.16</v>
      </c>
      <c r="I667" s="2" t="s">
        <v>1961</v>
      </c>
      <c r="J667" s="2">
        <v>67.502399999999994</v>
      </c>
    </row>
    <row r="668" spans="1:10" x14ac:dyDescent="0.3">
      <c r="A668" s="2" t="s">
        <v>2632</v>
      </c>
      <c r="B668" s="3">
        <v>45654</v>
      </c>
      <c r="C668" s="2" t="s">
        <v>234</v>
      </c>
      <c r="D668" s="2" t="s">
        <v>1689</v>
      </c>
      <c r="E668" s="2" t="s">
        <v>1927</v>
      </c>
      <c r="F668" s="2">
        <v>3</v>
      </c>
      <c r="G668" s="2">
        <v>917.64</v>
      </c>
      <c r="H668" s="2">
        <v>0.24</v>
      </c>
      <c r="I668" s="2" t="s">
        <v>1961</v>
      </c>
      <c r="J668" s="2">
        <v>2092.2192</v>
      </c>
    </row>
    <row r="669" spans="1:10" x14ac:dyDescent="0.3">
      <c r="A669" s="2" t="s">
        <v>2633</v>
      </c>
      <c r="B669" s="3">
        <v>45594</v>
      </c>
      <c r="C669" s="2" t="s">
        <v>199</v>
      </c>
      <c r="D669" s="2" t="s">
        <v>1638</v>
      </c>
      <c r="E669" s="2" t="s">
        <v>1887</v>
      </c>
      <c r="F669" s="2">
        <v>1</v>
      </c>
      <c r="G669" s="2">
        <v>242.08</v>
      </c>
      <c r="H669" s="2">
        <v>0.18</v>
      </c>
      <c r="I669" s="2" t="s">
        <v>1961</v>
      </c>
      <c r="J669" s="2">
        <v>198.50559999999999</v>
      </c>
    </row>
    <row r="670" spans="1:10" x14ac:dyDescent="0.3">
      <c r="A670" s="2" t="s">
        <v>2634</v>
      </c>
      <c r="B670" s="3">
        <v>45581</v>
      </c>
      <c r="C670" s="2" t="s">
        <v>218</v>
      </c>
      <c r="D670" s="2" t="s">
        <v>1771</v>
      </c>
      <c r="E670" s="2" t="s">
        <v>1914</v>
      </c>
      <c r="F670" s="2">
        <v>1</v>
      </c>
      <c r="G670" s="2">
        <v>536.67999999999995</v>
      </c>
      <c r="H670" s="2">
        <v>0.27</v>
      </c>
      <c r="I670" s="2" t="s">
        <v>1959</v>
      </c>
      <c r="J670" s="2">
        <v>391.77640000000002</v>
      </c>
    </row>
    <row r="671" spans="1:10" x14ac:dyDescent="0.3">
      <c r="A671" s="2" t="s">
        <v>2635</v>
      </c>
      <c r="B671" s="3">
        <v>45748</v>
      </c>
      <c r="C671" s="2" t="s">
        <v>342</v>
      </c>
      <c r="D671" s="2" t="s">
        <v>1664</v>
      </c>
      <c r="E671" s="2" t="s">
        <v>1904</v>
      </c>
      <c r="F671" s="2">
        <v>2</v>
      </c>
      <c r="G671" s="2">
        <v>145.18</v>
      </c>
      <c r="H671" s="2">
        <v>0.26</v>
      </c>
      <c r="I671" s="2" t="s">
        <v>1961</v>
      </c>
      <c r="J671" s="2">
        <v>214.8664</v>
      </c>
    </row>
    <row r="672" spans="1:10" x14ac:dyDescent="0.3">
      <c r="A672" s="2" t="s">
        <v>2636</v>
      </c>
      <c r="B672" s="3">
        <v>45369</v>
      </c>
      <c r="C672" s="2" t="s">
        <v>726</v>
      </c>
      <c r="D672" s="2" t="s">
        <v>1783</v>
      </c>
      <c r="E672" s="2" t="s">
        <v>1904</v>
      </c>
      <c r="F672" s="2">
        <v>2</v>
      </c>
      <c r="G672" s="2">
        <v>132.77000000000001</v>
      </c>
      <c r="H672" s="2">
        <v>0.13</v>
      </c>
      <c r="I672" s="2" t="s">
        <v>1964</v>
      </c>
      <c r="J672" s="2">
        <v>231.0198</v>
      </c>
    </row>
    <row r="673" spans="1:10" x14ac:dyDescent="0.3">
      <c r="A673" s="2" t="s">
        <v>2637</v>
      </c>
      <c r="B673" s="3">
        <v>45701</v>
      </c>
      <c r="C673" s="2" t="s">
        <v>66</v>
      </c>
      <c r="D673" s="2" t="s">
        <v>1703</v>
      </c>
      <c r="E673" s="2" t="s">
        <v>1921</v>
      </c>
      <c r="F673" s="2">
        <v>4</v>
      </c>
      <c r="G673" s="2">
        <v>682.11</v>
      </c>
      <c r="H673" s="2">
        <v>0.14000000000000001</v>
      </c>
      <c r="I673" s="2" t="s">
        <v>1959</v>
      </c>
      <c r="J673" s="2">
        <v>2346.4584</v>
      </c>
    </row>
    <row r="674" spans="1:10" x14ac:dyDescent="0.3">
      <c r="A674" s="2" t="s">
        <v>2638</v>
      </c>
      <c r="B674" s="3">
        <v>45510</v>
      </c>
      <c r="C674" s="2" t="s">
        <v>2639</v>
      </c>
      <c r="D674" s="2" t="s">
        <v>1700</v>
      </c>
      <c r="E674" s="2" t="s">
        <v>1942</v>
      </c>
      <c r="F674" s="2">
        <v>4</v>
      </c>
      <c r="G674" s="2">
        <v>502.95</v>
      </c>
      <c r="H674" s="2">
        <v>0.14000000000000001</v>
      </c>
      <c r="I674" s="2" t="s">
        <v>1964</v>
      </c>
      <c r="J674" s="2">
        <v>1730.1479999999999</v>
      </c>
    </row>
    <row r="675" spans="1:10" x14ac:dyDescent="0.3">
      <c r="A675" s="2" t="s">
        <v>2640</v>
      </c>
      <c r="B675" s="3">
        <v>45538</v>
      </c>
      <c r="C675" s="2" t="s">
        <v>763</v>
      </c>
      <c r="D675" s="2" t="s">
        <v>1689</v>
      </c>
      <c r="E675" s="2" t="s">
        <v>1939</v>
      </c>
      <c r="F675" s="2">
        <v>2</v>
      </c>
      <c r="G675" s="2">
        <v>472.08</v>
      </c>
      <c r="H675" s="2">
        <v>7.0000000000000007E-2</v>
      </c>
      <c r="I675" s="2" t="s">
        <v>1959</v>
      </c>
      <c r="J675" s="2">
        <v>878.06880000000001</v>
      </c>
    </row>
    <row r="676" spans="1:10" x14ac:dyDescent="0.3">
      <c r="A676" s="2" t="s">
        <v>2641</v>
      </c>
      <c r="B676" s="3">
        <v>45665</v>
      </c>
      <c r="C676" s="2" t="s">
        <v>1470</v>
      </c>
      <c r="D676" s="2" t="s">
        <v>1753</v>
      </c>
      <c r="E676" s="2" t="s">
        <v>1942</v>
      </c>
      <c r="F676" s="2">
        <v>2</v>
      </c>
      <c r="G676" s="2">
        <v>218.11</v>
      </c>
      <c r="H676" s="2">
        <v>0.02</v>
      </c>
      <c r="I676" s="2" t="s">
        <v>1964</v>
      </c>
      <c r="J676" s="2">
        <v>427.49560000000002</v>
      </c>
    </row>
    <row r="677" spans="1:10" x14ac:dyDescent="0.3">
      <c r="A677" s="2" t="s">
        <v>2642</v>
      </c>
      <c r="B677" s="3">
        <v>45859</v>
      </c>
      <c r="C677" s="2" t="s">
        <v>218</v>
      </c>
      <c r="D677" s="2" t="s">
        <v>1560</v>
      </c>
      <c r="E677" s="2" t="s">
        <v>1911</v>
      </c>
      <c r="F677" s="2">
        <v>4</v>
      </c>
      <c r="G677" s="2">
        <v>845.58</v>
      </c>
      <c r="H677" s="2">
        <v>0.06</v>
      </c>
      <c r="I677" s="2" t="s">
        <v>1961</v>
      </c>
      <c r="J677" s="2">
        <v>3179.3807999999999</v>
      </c>
    </row>
    <row r="678" spans="1:10" x14ac:dyDescent="0.3">
      <c r="A678" s="2" t="s">
        <v>2643</v>
      </c>
      <c r="B678" s="3">
        <v>45255</v>
      </c>
      <c r="C678" s="2" t="s">
        <v>446</v>
      </c>
      <c r="D678" s="2" t="s">
        <v>1823</v>
      </c>
      <c r="E678" s="2" t="s">
        <v>1896</v>
      </c>
      <c r="F678" s="2">
        <v>2</v>
      </c>
      <c r="G678" s="2">
        <v>111.28</v>
      </c>
      <c r="H678" s="2">
        <v>0.14000000000000001</v>
      </c>
      <c r="I678" s="2" t="s">
        <v>1959</v>
      </c>
      <c r="J678" s="2">
        <v>191.4016</v>
      </c>
    </row>
    <row r="679" spans="1:10" x14ac:dyDescent="0.3">
      <c r="A679" s="2" t="s">
        <v>2644</v>
      </c>
      <c r="B679" s="3">
        <v>45842</v>
      </c>
      <c r="C679" s="2" t="s">
        <v>593</v>
      </c>
      <c r="D679" s="2" t="s">
        <v>1759</v>
      </c>
      <c r="E679" s="2" t="s">
        <v>1934</v>
      </c>
      <c r="F679" s="2">
        <v>2</v>
      </c>
      <c r="G679" s="2">
        <v>37.21</v>
      </c>
      <c r="H679" s="2">
        <v>0.19</v>
      </c>
      <c r="I679" s="2" t="s">
        <v>1959</v>
      </c>
      <c r="J679" s="2">
        <v>60.280200000000001</v>
      </c>
    </row>
    <row r="680" spans="1:10" x14ac:dyDescent="0.3">
      <c r="A680" s="2" t="s">
        <v>2645</v>
      </c>
      <c r="B680" s="3">
        <v>45220</v>
      </c>
      <c r="C680" s="2" t="s">
        <v>1307</v>
      </c>
      <c r="D680" s="2" t="s">
        <v>1768</v>
      </c>
      <c r="E680" s="2" t="s">
        <v>1932</v>
      </c>
      <c r="F680" s="2">
        <v>1</v>
      </c>
      <c r="G680" s="2">
        <v>331.73</v>
      </c>
      <c r="H680" s="2">
        <v>0.04</v>
      </c>
      <c r="I680" s="2" t="s">
        <v>1959</v>
      </c>
      <c r="J680" s="2">
        <v>318.46080000000001</v>
      </c>
    </row>
    <row r="681" spans="1:10" x14ac:dyDescent="0.3">
      <c r="A681" s="2" t="s">
        <v>2646</v>
      </c>
      <c r="B681" s="3">
        <v>45273</v>
      </c>
      <c r="C681" s="2" t="s">
        <v>1151</v>
      </c>
      <c r="D681" s="2" t="s">
        <v>1793</v>
      </c>
      <c r="E681" s="2" t="s">
        <v>1929</v>
      </c>
      <c r="F681" s="2">
        <v>3</v>
      </c>
      <c r="G681" s="2">
        <v>306.70999999999998</v>
      </c>
      <c r="H681" s="2">
        <v>0.09</v>
      </c>
      <c r="I681" s="2" t="s">
        <v>1961</v>
      </c>
      <c r="J681" s="2">
        <v>837.31830000000002</v>
      </c>
    </row>
    <row r="682" spans="1:10" x14ac:dyDescent="0.3">
      <c r="A682" s="2" t="s">
        <v>2647</v>
      </c>
      <c r="B682" s="3">
        <v>45456</v>
      </c>
      <c r="C682" s="2" t="s">
        <v>871</v>
      </c>
      <c r="D682" s="2" t="s">
        <v>1652</v>
      </c>
      <c r="E682" s="2" t="s">
        <v>1911</v>
      </c>
      <c r="F682" s="2">
        <v>4</v>
      </c>
      <c r="G682" s="2">
        <v>484.92</v>
      </c>
      <c r="H682" s="2">
        <v>0.28000000000000003</v>
      </c>
      <c r="I682" s="2" t="s">
        <v>1961</v>
      </c>
      <c r="J682" s="2">
        <v>1396.5696</v>
      </c>
    </row>
    <row r="683" spans="1:10" x14ac:dyDescent="0.3">
      <c r="A683" s="2" t="s">
        <v>2648</v>
      </c>
      <c r="B683" s="3">
        <v>45292</v>
      </c>
      <c r="C683" s="2" t="s">
        <v>172</v>
      </c>
      <c r="D683" s="2" t="s">
        <v>1732</v>
      </c>
      <c r="E683" s="2" t="s">
        <v>1908</v>
      </c>
      <c r="F683" s="2">
        <v>2</v>
      </c>
      <c r="G683" s="2">
        <v>42.04</v>
      </c>
      <c r="H683" s="2">
        <v>7.0000000000000007E-2</v>
      </c>
      <c r="I683" s="2" t="s">
        <v>1959</v>
      </c>
      <c r="J683" s="2">
        <v>78.194400000000002</v>
      </c>
    </row>
    <row r="684" spans="1:10" x14ac:dyDescent="0.3">
      <c r="A684" s="2" t="s">
        <v>2649</v>
      </c>
      <c r="B684" s="3">
        <v>45278</v>
      </c>
      <c r="C684" s="2" t="s">
        <v>904</v>
      </c>
      <c r="D684" s="2" t="s">
        <v>1747</v>
      </c>
      <c r="E684" s="2" t="s">
        <v>1911</v>
      </c>
      <c r="F684" s="2">
        <v>3</v>
      </c>
      <c r="G684" s="2">
        <v>599.48</v>
      </c>
      <c r="H684" s="2">
        <v>0.22</v>
      </c>
      <c r="I684" s="2" t="s">
        <v>1961</v>
      </c>
      <c r="J684" s="2">
        <v>1402.7832000000001</v>
      </c>
    </row>
    <row r="685" spans="1:10" x14ac:dyDescent="0.3">
      <c r="A685" s="2" t="s">
        <v>2650</v>
      </c>
      <c r="B685" s="3">
        <v>45232</v>
      </c>
      <c r="C685" s="2" t="s">
        <v>1130</v>
      </c>
      <c r="D685" s="2" t="s">
        <v>1625</v>
      </c>
      <c r="E685" s="2" t="s">
        <v>1892</v>
      </c>
      <c r="F685" s="2">
        <v>3</v>
      </c>
      <c r="G685" s="2">
        <v>401.42</v>
      </c>
      <c r="H685" s="2">
        <v>0.01</v>
      </c>
      <c r="I685" s="2" t="s">
        <v>1964</v>
      </c>
      <c r="J685" s="2">
        <v>1192.2174</v>
      </c>
    </row>
    <row r="686" spans="1:10" x14ac:dyDescent="0.3">
      <c r="A686" s="2" t="s">
        <v>2651</v>
      </c>
      <c r="B686" s="3">
        <v>45907</v>
      </c>
      <c r="C686" s="2" t="s">
        <v>639</v>
      </c>
      <c r="D686" s="2" t="s">
        <v>1718</v>
      </c>
      <c r="E686" s="2" t="s">
        <v>1917</v>
      </c>
      <c r="F686" s="2">
        <v>4</v>
      </c>
      <c r="G686" s="2">
        <v>442.54</v>
      </c>
      <c r="H686" s="2">
        <v>0.06</v>
      </c>
      <c r="I686" s="2" t="s">
        <v>1959</v>
      </c>
      <c r="J686" s="2">
        <v>1663.9503999999999</v>
      </c>
    </row>
    <row r="687" spans="1:10" x14ac:dyDescent="0.3">
      <c r="A687" s="2" t="s">
        <v>2652</v>
      </c>
      <c r="B687" s="3">
        <v>45270</v>
      </c>
      <c r="C687" s="2" t="s">
        <v>1420</v>
      </c>
      <c r="D687" s="2" t="s">
        <v>1847</v>
      </c>
      <c r="E687" s="2" t="s">
        <v>1932</v>
      </c>
      <c r="F687" s="2">
        <v>4</v>
      </c>
      <c r="G687" s="2">
        <v>451.41</v>
      </c>
      <c r="H687" s="2">
        <v>0.06</v>
      </c>
      <c r="I687" s="2" t="s">
        <v>1961</v>
      </c>
      <c r="J687" s="2">
        <v>1697.3016</v>
      </c>
    </row>
    <row r="688" spans="1:10" x14ac:dyDescent="0.3">
      <c r="A688" s="2" t="s">
        <v>2653</v>
      </c>
      <c r="B688" s="3">
        <v>45942</v>
      </c>
      <c r="C688" s="2" t="s">
        <v>857</v>
      </c>
      <c r="D688" s="2" t="s">
        <v>1856</v>
      </c>
      <c r="E688" s="2" t="s">
        <v>1921</v>
      </c>
      <c r="F688" s="2">
        <v>4</v>
      </c>
      <c r="G688" s="2">
        <v>547.21</v>
      </c>
      <c r="H688" s="2">
        <v>0.25</v>
      </c>
      <c r="I688" s="2" t="s">
        <v>1959</v>
      </c>
      <c r="J688" s="2">
        <v>1641.63</v>
      </c>
    </row>
    <row r="689" spans="1:10" x14ac:dyDescent="0.3">
      <c r="A689" s="2" t="s">
        <v>2654</v>
      </c>
      <c r="B689" s="3">
        <v>45750</v>
      </c>
      <c r="C689" s="2" t="s">
        <v>671</v>
      </c>
      <c r="D689" s="2" t="s">
        <v>1844</v>
      </c>
      <c r="E689" s="2" t="s">
        <v>1904</v>
      </c>
      <c r="F689" s="2">
        <v>1</v>
      </c>
      <c r="G689" s="2">
        <v>979.28</v>
      </c>
      <c r="H689" s="2">
        <v>0.2</v>
      </c>
      <c r="I689" s="2" t="s">
        <v>1961</v>
      </c>
      <c r="J689" s="2">
        <v>783.42399999999998</v>
      </c>
    </row>
    <row r="690" spans="1:10" x14ac:dyDescent="0.3">
      <c r="A690" s="2" t="s">
        <v>2655</v>
      </c>
      <c r="B690" s="3">
        <v>45300</v>
      </c>
      <c r="C690" s="2" t="s">
        <v>1971</v>
      </c>
      <c r="D690" s="2" t="s">
        <v>1750</v>
      </c>
      <c r="E690" s="2" t="s">
        <v>1914</v>
      </c>
      <c r="F690" s="2">
        <v>4</v>
      </c>
      <c r="G690" s="2">
        <v>263.58999999999997</v>
      </c>
      <c r="H690" s="2">
        <v>0.04</v>
      </c>
      <c r="I690" s="2" t="s">
        <v>1959</v>
      </c>
      <c r="J690" s="2">
        <v>1012.1856</v>
      </c>
    </row>
    <row r="691" spans="1:10" x14ac:dyDescent="0.3">
      <c r="A691" s="2" t="s">
        <v>2656</v>
      </c>
      <c r="B691" s="3">
        <v>45876</v>
      </c>
      <c r="C691" s="2" t="s">
        <v>20</v>
      </c>
      <c r="D691" s="2" t="s">
        <v>1744</v>
      </c>
      <c r="E691" s="2" t="s">
        <v>1908</v>
      </c>
      <c r="F691" s="2">
        <v>1</v>
      </c>
      <c r="G691" s="2">
        <v>692.75</v>
      </c>
      <c r="H691" s="2">
        <v>0.11</v>
      </c>
      <c r="I691" s="2" t="s">
        <v>1964</v>
      </c>
      <c r="J691" s="2">
        <v>616.54750000000001</v>
      </c>
    </row>
    <row r="692" spans="1:10" x14ac:dyDescent="0.3">
      <c r="A692" s="2" t="s">
        <v>2657</v>
      </c>
      <c r="B692" s="3">
        <v>45301</v>
      </c>
      <c r="C692" s="2" t="s">
        <v>551</v>
      </c>
      <c r="D692" s="2" t="s">
        <v>1771</v>
      </c>
      <c r="E692" s="2" t="s">
        <v>1901</v>
      </c>
      <c r="F692" s="2">
        <v>3</v>
      </c>
      <c r="G692" s="2">
        <v>142.83000000000001</v>
      </c>
      <c r="H692" s="2">
        <v>0.01</v>
      </c>
      <c r="I692" s="2" t="s">
        <v>1959</v>
      </c>
      <c r="J692" s="2">
        <v>424.20510000000002</v>
      </c>
    </row>
    <row r="693" spans="1:10" x14ac:dyDescent="0.3">
      <c r="A693" s="2" t="s">
        <v>2658</v>
      </c>
      <c r="B693" s="3">
        <v>45857</v>
      </c>
      <c r="C693" s="2" t="s">
        <v>433</v>
      </c>
      <c r="D693" s="2" t="s">
        <v>1642</v>
      </c>
      <c r="E693" s="2" t="s">
        <v>1896</v>
      </c>
      <c r="F693" s="2">
        <v>2</v>
      </c>
      <c r="G693" s="2">
        <v>419.25</v>
      </c>
      <c r="H693" s="2">
        <v>0.17</v>
      </c>
      <c r="I693" s="2" t="s">
        <v>1961</v>
      </c>
      <c r="J693" s="2">
        <v>695.95500000000004</v>
      </c>
    </row>
    <row r="694" spans="1:10" x14ac:dyDescent="0.3">
      <c r="A694" s="2" t="s">
        <v>2659</v>
      </c>
      <c r="B694" s="3">
        <v>45650</v>
      </c>
      <c r="C694" s="2" t="s">
        <v>781</v>
      </c>
      <c r="D694" s="2" t="s">
        <v>1655</v>
      </c>
      <c r="E694" s="2" t="s">
        <v>1948</v>
      </c>
      <c r="F694" s="2">
        <v>2</v>
      </c>
      <c r="G694" s="2">
        <v>800.84</v>
      </c>
      <c r="H694" s="2">
        <v>0.27</v>
      </c>
      <c r="I694" s="2" t="s">
        <v>1964</v>
      </c>
      <c r="J694" s="2">
        <v>1169.2264</v>
      </c>
    </row>
    <row r="695" spans="1:10" x14ac:dyDescent="0.3">
      <c r="A695" s="2" t="s">
        <v>2660</v>
      </c>
      <c r="B695" s="3">
        <v>45520</v>
      </c>
      <c r="C695" s="2" t="s">
        <v>14</v>
      </c>
      <c r="D695" s="2" t="s">
        <v>1725</v>
      </c>
      <c r="E695" s="2" t="s">
        <v>1896</v>
      </c>
      <c r="F695" s="2">
        <v>1</v>
      </c>
      <c r="G695" s="2">
        <v>301.24</v>
      </c>
      <c r="H695" s="2">
        <v>0.11</v>
      </c>
      <c r="I695" s="2" t="s">
        <v>1961</v>
      </c>
      <c r="J695" s="2">
        <v>268.10359999999997</v>
      </c>
    </row>
    <row r="696" spans="1:10" x14ac:dyDescent="0.3">
      <c r="A696" s="2" t="s">
        <v>2661</v>
      </c>
      <c r="B696" s="3">
        <v>45497</v>
      </c>
      <c r="C696" s="2" t="s">
        <v>925</v>
      </c>
      <c r="D696" s="2" t="s">
        <v>1838</v>
      </c>
      <c r="E696" s="2" t="s">
        <v>1908</v>
      </c>
      <c r="F696" s="2">
        <v>2</v>
      </c>
      <c r="G696" s="2">
        <v>701.49</v>
      </c>
      <c r="H696" s="2">
        <v>0.09</v>
      </c>
      <c r="I696" s="2" t="s">
        <v>1961</v>
      </c>
      <c r="J696" s="2">
        <v>1276.7118</v>
      </c>
    </row>
    <row r="697" spans="1:10" x14ac:dyDescent="0.3">
      <c r="A697" s="2" t="s">
        <v>2662</v>
      </c>
      <c r="B697" s="3">
        <v>45615</v>
      </c>
      <c r="C697" s="2" t="s">
        <v>1112</v>
      </c>
      <c r="D697" s="2" t="s">
        <v>1655</v>
      </c>
      <c r="E697" s="2" t="s">
        <v>1924</v>
      </c>
      <c r="F697" s="2">
        <v>4</v>
      </c>
      <c r="G697" s="2">
        <v>413.48</v>
      </c>
      <c r="H697" s="2">
        <v>0.02</v>
      </c>
      <c r="I697" s="2" t="s">
        <v>1961</v>
      </c>
      <c r="J697" s="2">
        <v>1620.8416</v>
      </c>
    </row>
    <row r="698" spans="1:10" x14ac:dyDescent="0.3">
      <c r="A698" s="2" t="s">
        <v>2663</v>
      </c>
      <c r="B698" s="3">
        <v>45365</v>
      </c>
      <c r="C698" s="2" t="s">
        <v>654</v>
      </c>
      <c r="D698" s="2" t="s">
        <v>1590</v>
      </c>
      <c r="E698" s="2" t="s">
        <v>1892</v>
      </c>
      <c r="F698" s="2">
        <v>4</v>
      </c>
      <c r="G698" s="2">
        <v>167.83</v>
      </c>
      <c r="H698" s="2">
        <v>0.15</v>
      </c>
      <c r="I698" s="2" t="s">
        <v>1959</v>
      </c>
      <c r="J698" s="2">
        <v>570.62199999999996</v>
      </c>
    </row>
    <row r="699" spans="1:10" x14ac:dyDescent="0.3">
      <c r="A699" s="2" t="s">
        <v>2664</v>
      </c>
      <c r="B699" s="3">
        <v>45832</v>
      </c>
      <c r="C699" s="2" t="s">
        <v>479</v>
      </c>
      <c r="D699" s="2" t="s">
        <v>1617</v>
      </c>
      <c r="E699" s="2" t="s">
        <v>1945</v>
      </c>
      <c r="F699" s="2">
        <v>2</v>
      </c>
      <c r="G699" s="2">
        <v>669.12</v>
      </c>
      <c r="H699" s="2">
        <v>0.22</v>
      </c>
      <c r="I699" s="2" t="s">
        <v>1959</v>
      </c>
      <c r="J699" s="2">
        <v>1043.8271999999999</v>
      </c>
    </row>
    <row r="700" spans="1:10" x14ac:dyDescent="0.3">
      <c r="A700" s="2" t="s">
        <v>2665</v>
      </c>
      <c r="B700" s="3">
        <v>45530</v>
      </c>
      <c r="C700" s="2" t="s">
        <v>157</v>
      </c>
      <c r="D700" s="2" t="s">
        <v>1689</v>
      </c>
      <c r="E700" s="2" t="s">
        <v>1914</v>
      </c>
      <c r="F700" s="2">
        <v>3</v>
      </c>
      <c r="G700" s="2">
        <v>346.77</v>
      </c>
      <c r="H700" s="2">
        <v>0.18</v>
      </c>
      <c r="I700" s="2" t="s">
        <v>1961</v>
      </c>
      <c r="J700" s="2">
        <v>853.05420000000004</v>
      </c>
    </row>
    <row r="701" spans="1:10" x14ac:dyDescent="0.3">
      <c r="A701" s="2" t="s">
        <v>2666</v>
      </c>
      <c r="B701" s="3">
        <v>45939</v>
      </c>
      <c r="C701" s="2" t="s">
        <v>225</v>
      </c>
      <c r="D701" s="2" t="s">
        <v>1645</v>
      </c>
      <c r="E701" s="2" t="s">
        <v>1948</v>
      </c>
      <c r="F701" s="2">
        <v>3</v>
      </c>
      <c r="G701" s="2">
        <v>648.33000000000004</v>
      </c>
      <c r="H701" s="2">
        <v>0.2</v>
      </c>
      <c r="I701" s="2" t="s">
        <v>1964</v>
      </c>
      <c r="J701" s="2">
        <v>1555.992</v>
      </c>
    </row>
    <row r="702" spans="1:10" x14ac:dyDescent="0.3">
      <c r="A702" s="2" t="s">
        <v>2667</v>
      </c>
      <c r="B702" s="3">
        <v>45401</v>
      </c>
      <c r="C702" s="2" t="s">
        <v>916</v>
      </c>
      <c r="D702" s="2" t="s">
        <v>1580</v>
      </c>
      <c r="E702" s="2" t="s">
        <v>1896</v>
      </c>
      <c r="F702" s="2">
        <v>4</v>
      </c>
      <c r="G702" s="2">
        <v>254.94</v>
      </c>
      <c r="H702" s="2">
        <v>0.06</v>
      </c>
      <c r="I702" s="2" t="s">
        <v>1961</v>
      </c>
      <c r="J702" s="2">
        <v>958.57439999999997</v>
      </c>
    </row>
    <row r="703" spans="1:10" x14ac:dyDescent="0.3">
      <c r="A703" s="2" t="s">
        <v>2668</v>
      </c>
      <c r="B703" s="3">
        <v>45420</v>
      </c>
      <c r="C703" s="2" t="s">
        <v>1073</v>
      </c>
      <c r="D703" s="2" t="s">
        <v>1826</v>
      </c>
      <c r="E703" s="2" t="s">
        <v>1904</v>
      </c>
      <c r="F703" s="2">
        <v>1</v>
      </c>
      <c r="G703" s="2">
        <v>445.5</v>
      </c>
      <c r="H703" s="2">
        <v>0.28000000000000003</v>
      </c>
      <c r="I703" s="2" t="s">
        <v>1959</v>
      </c>
      <c r="J703" s="2">
        <v>320.76</v>
      </c>
    </row>
    <row r="704" spans="1:10" x14ac:dyDescent="0.3">
      <c r="A704" s="2" t="s">
        <v>2669</v>
      </c>
      <c r="B704" s="3">
        <v>45459</v>
      </c>
      <c r="C704" s="2" t="s">
        <v>726</v>
      </c>
      <c r="D704" s="2" t="s">
        <v>1853</v>
      </c>
      <c r="E704" s="2" t="s">
        <v>1904</v>
      </c>
      <c r="F704" s="2">
        <v>1</v>
      </c>
      <c r="G704" s="2">
        <v>900.94</v>
      </c>
      <c r="H704" s="2">
        <v>0.1</v>
      </c>
      <c r="I704" s="2" t="s">
        <v>1959</v>
      </c>
      <c r="J704" s="2">
        <v>810.846</v>
      </c>
    </row>
    <row r="705" spans="1:10" x14ac:dyDescent="0.3">
      <c r="A705" s="2" t="s">
        <v>2670</v>
      </c>
      <c r="B705" s="3">
        <v>45429</v>
      </c>
      <c r="C705" s="2" t="s">
        <v>651</v>
      </c>
      <c r="D705" s="2" t="s">
        <v>1617</v>
      </c>
      <c r="E705" s="2" t="s">
        <v>1939</v>
      </c>
      <c r="F705" s="2">
        <v>3</v>
      </c>
      <c r="G705" s="2">
        <v>262.69</v>
      </c>
      <c r="H705" s="2">
        <v>0.04</v>
      </c>
      <c r="I705" s="2" t="s">
        <v>1961</v>
      </c>
      <c r="J705" s="2">
        <v>756.54719999999998</v>
      </c>
    </row>
    <row r="706" spans="1:10" x14ac:dyDescent="0.3">
      <c r="A706" s="2" t="s">
        <v>2671</v>
      </c>
      <c r="B706" s="3">
        <v>45386</v>
      </c>
      <c r="C706" s="2" t="s">
        <v>1496</v>
      </c>
      <c r="D706" s="2" t="s">
        <v>1786</v>
      </c>
      <c r="E706" s="2" t="s">
        <v>1896</v>
      </c>
      <c r="F706" s="2">
        <v>3</v>
      </c>
      <c r="G706" s="2">
        <v>212.72</v>
      </c>
      <c r="H706" s="2">
        <v>0.22</v>
      </c>
      <c r="I706" s="2" t="s">
        <v>1961</v>
      </c>
      <c r="J706" s="2">
        <v>497.76479999999998</v>
      </c>
    </row>
    <row r="707" spans="1:10" x14ac:dyDescent="0.3">
      <c r="A707" s="2" t="s">
        <v>2672</v>
      </c>
      <c r="B707" s="3">
        <v>45803</v>
      </c>
      <c r="C707" s="2" t="s">
        <v>515</v>
      </c>
      <c r="D707" s="2" t="s">
        <v>1648</v>
      </c>
      <c r="E707" s="2" t="s">
        <v>1945</v>
      </c>
      <c r="F707" s="2">
        <v>4</v>
      </c>
      <c r="G707" s="2">
        <v>757.9</v>
      </c>
      <c r="H707" s="2">
        <v>0.22</v>
      </c>
      <c r="I707" s="2" t="s">
        <v>1961</v>
      </c>
      <c r="J707" s="2">
        <v>2364.6480000000001</v>
      </c>
    </row>
    <row r="708" spans="1:10" x14ac:dyDescent="0.3">
      <c r="A708" s="2" t="s">
        <v>2673</v>
      </c>
      <c r="B708" s="3">
        <v>45346</v>
      </c>
      <c r="C708" s="2" t="s">
        <v>81</v>
      </c>
      <c r="D708" s="2" t="s">
        <v>1823</v>
      </c>
      <c r="E708" s="2" t="s">
        <v>1942</v>
      </c>
      <c r="F708" s="2">
        <v>1</v>
      </c>
      <c r="G708" s="2">
        <v>846.04</v>
      </c>
      <c r="H708" s="2">
        <v>0.08</v>
      </c>
      <c r="I708" s="2" t="s">
        <v>1961</v>
      </c>
      <c r="J708" s="2">
        <v>778.35680000000002</v>
      </c>
    </row>
    <row r="709" spans="1:10" x14ac:dyDescent="0.3">
      <c r="A709" s="2" t="s">
        <v>2674</v>
      </c>
      <c r="B709" s="3">
        <v>45267</v>
      </c>
      <c r="C709" s="2" t="s">
        <v>539</v>
      </c>
      <c r="D709" s="2" t="s">
        <v>1693</v>
      </c>
      <c r="E709" s="2" t="s">
        <v>1914</v>
      </c>
      <c r="F709" s="2">
        <v>3</v>
      </c>
      <c r="G709" s="2">
        <v>179.7</v>
      </c>
      <c r="H709" s="2">
        <v>0.17</v>
      </c>
      <c r="I709" s="2" t="s">
        <v>1964</v>
      </c>
      <c r="J709" s="2">
        <v>447.45299999999997</v>
      </c>
    </row>
    <row r="710" spans="1:10" x14ac:dyDescent="0.3">
      <c r="A710" s="2" t="s">
        <v>2675</v>
      </c>
      <c r="B710" s="3">
        <v>45572</v>
      </c>
      <c r="C710" s="2" t="s">
        <v>1392</v>
      </c>
      <c r="D710" s="2" t="s">
        <v>1670</v>
      </c>
      <c r="E710" s="2" t="s">
        <v>1904</v>
      </c>
      <c r="F710" s="2">
        <v>4</v>
      </c>
      <c r="G710" s="2">
        <v>681.08</v>
      </c>
      <c r="H710" s="2">
        <v>0</v>
      </c>
      <c r="I710" s="2" t="s">
        <v>1961</v>
      </c>
      <c r="J710" s="2">
        <v>2724.32</v>
      </c>
    </row>
    <row r="711" spans="1:10" x14ac:dyDescent="0.3">
      <c r="A711" s="2" t="s">
        <v>2676</v>
      </c>
      <c r="B711" s="3">
        <v>45252</v>
      </c>
      <c r="C711" s="2" t="s">
        <v>1266</v>
      </c>
      <c r="D711" s="2" t="s">
        <v>1572</v>
      </c>
      <c r="E711" s="2" t="s">
        <v>1914</v>
      </c>
      <c r="F711" s="2">
        <v>4</v>
      </c>
      <c r="G711" s="2">
        <v>723.44</v>
      </c>
      <c r="H711" s="2">
        <v>0.14000000000000001</v>
      </c>
      <c r="I711" s="2" t="s">
        <v>1961</v>
      </c>
      <c r="J711" s="2">
        <v>2488.6336000000001</v>
      </c>
    </row>
    <row r="712" spans="1:10" x14ac:dyDescent="0.3">
      <c r="A712" s="2" t="s">
        <v>2677</v>
      </c>
      <c r="B712" s="3">
        <v>45939</v>
      </c>
      <c r="C712" s="2" t="s">
        <v>440</v>
      </c>
      <c r="D712" s="2" t="s">
        <v>1670</v>
      </c>
      <c r="E712" s="2" t="s">
        <v>1934</v>
      </c>
      <c r="F712" s="2">
        <v>4</v>
      </c>
      <c r="G712" s="2">
        <v>471.89</v>
      </c>
      <c r="H712" s="2">
        <v>0.12</v>
      </c>
      <c r="I712" s="2" t="s">
        <v>1964</v>
      </c>
      <c r="J712" s="2">
        <v>1661.0527999999999</v>
      </c>
    </row>
    <row r="713" spans="1:10" x14ac:dyDescent="0.3">
      <c r="A713" s="2" t="s">
        <v>2678</v>
      </c>
      <c r="B713" s="3">
        <v>45559</v>
      </c>
      <c r="C713" s="2" t="s">
        <v>1157</v>
      </c>
      <c r="D713" s="2" t="s">
        <v>1796</v>
      </c>
      <c r="E713" s="2" t="s">
        <v>1942</v>
      </c>
      <c r="F713" s="2">
        <v>1</v>
      </c>
      <c r="G713" s="2">
        <v>613.17999999999995</v>
      </c>
      <c r="H713" s="2">
        <v>0.14000000000000001</v>
      </c>
      <c r="I713" s="2" t="s">
        <v>1964</v>
      </c>
      <c r="J713" s="2">
        <v>527.33479999999997</v>
      </c>
    </row>
    <row r="714" spans="1:10" x14ac:dyDescent="0.3">
      <c r="A714" s="2" t="s">
        <v>2679</v>
      </c>
      <c r="B714" s="3">
        <v>45229</v>
      </c>
      <c r="C714" s="2" t="s">
        <v>199</v>
      </c>
      <c r="D714" s="2" t="s">
        <v>1709</v>
      </c>
      <c r="E714" s="2" t="s">
        <v>1904</v>
      </c>
      <c r="F714" s="2">
        <v>1</v>
      </c>
      <c r="G714" s="2">
        <v>651.30999999999995</v>
      </c>
      <c r="H714" s="2">
        <v>0.24</v>
      </c>
      <c r="I714" s="2" t="s">
        <v>1961</v>
      </c>
      <c r="J714" s="2">
        <v>494.99560000000002</v>
      </c>
    </row>
    <row r="715" spans="1:10" x14ac:dyDescent="0.3">
      <c r="A715" s="2" t="s">
        <v>2680</v>
      </c>
      <c r="B715" s="3">
        <v>45333</v>
      </c>
      <c r="C715" s="2" t="s">
        <v>107</v>
      </c>
      <c r="D715" s="2" t="s">
        <v>2061</v>
      </c>
      <c r="E715" s="2" t="s">
        <v>1911</v>
      </c>
      <c r="F715" s="2">
        <v>2</v>
      </c>
      <c r="G715" s="2">
        <v>635.14</v>
      </c>
      <c r="H715" s="2">
        <v>0.1</v>
      </c>
      <c r="I715" s="2" t="s">
        <v>1964</v>
      </c>
      <c r="J715" s="2">
        <v>1143.252</v>
      </c>
    </row>
    <row r="716" spans="1:10" x14ac:dyDescent="0.3">
      <c r="A716" s="2" t="s">
        <v>2681</v>
      </c>
      <c r="B716" s="3">
        <v>45752</v>
      </c>
      <c r="C716" s="2" t="s">
        <v>1199</v>
      </c>
      <c r="D716" s="2" t="s">
        <v>1877</v>
      </c>
      <c r="E716" s="2" t="s">
        <v>1934</v>
      </c>
      <c r="F716" s="2">
        <v>4</v>
      </c>
      <c r="G716" s="2">
        <v>912.61</v>
      </c>
      <c r="H716" s="2">
        <v>0.14000000000000001</v>
      </c>
      <c r="I716" s="2" t="s">
        <v>1959</v>
      </c>
      <c r="J716" s="2">
        <v>3139.3784000000001</v>
      </c>
    </row>
    <row r="717" spans="1:10" x14ac:dyDescent="0.3">
      <c r="A717" s="2" t="s">
        <v>2682</v>
      </c>
      <c r="B717" s="3">
        <v>45795</v>
      </c>
      <c r="C717" s="2" t="s">
        <v>883</v>
      </c>
      <c r="D717" s="2" t="s">
        <v>1721</v>
      </c>
      <c r="E717" s="2" t="s">
        <v>1914</v>
      </c>
      <c r="F717" s="2">
        <v>3</v>
      </c>
      <c r="G717" s="2">
        <v>79.77</v>
      </c>
      <c r="H717" s="2">
        <v>0.09</v>
      </c>
      <c r="I717" s="2" t="s">
        <v>1959</v>
      </c>
      <c r="J717" s="2">
        <v>217.77209999999999</v>
      </c>
    </row>
    <row r="718" spans="1:10" x14ac:dyDescent="0.3">
      <c r="A718" s="2" t="s">
        <v>2683</v>
      </c>
      <c r="B718" s="3">
        <v>45755</v>
      </c>
      <c r="C718" s="2" t="s">
        <v>892</v>
      </c>
      <c r="D718" s="2" t="s">
        <v>1865</v>
      </c>
      <c r="E718" s="2" t="s">
        <v>1936</v>
      </c>
      <c r="F718" s="2">
        <v>4</v>
      </c>
      <c r="G718" s="2">
        <v>603.52</v>
      </c>
      <c r="H718" s="2">
        <v>0.25</v>
      </c>
      <c r="I718" s="2" t="s">
        <v>1959</v>
      </c>
      <c r="J718" s="2">
        <v>1810.56</v>
      </c>
    </row>
    <row r="719" spans="1:10" x14ac:dyDescent="0.3">
      <c r="A719" s="2" t="s">
        <v>2684</v>
      </c>
      <c r="B719" s="3">
        <v>45625</v>
      </c>
      <c r="C719" s="2" t="s">
        <v>285</v>
      </c>
      <c r="D719" s="2" t="s">
        <v>1814</v>
      </c>
      <c r="E719" s="2" t="s">
        <v>1929</v>
      </c>
      <c r="F719" s="2">
        <v>4</v>
      </c>
      <c r="G719" s="2">
        <v>453.12</v>
      </c>
      <c r="H719" s="2">
        <v>0.23</v>
      </c>
      <c r="I719" s="2" t="s">
        <v>1964</v>
      </c>
      <c r="J719" s="2">
        <v>1395.6096</v>
      </c>
    </row>
    <row r="720" spans="1:10" x14ac:dyDescent="0.3">
      <c r="A720" s="2" t="s">
        <v>2685</v>
      </c>
      <c r="B720" s="3">
        <v>45656</v>
      </c>
      <c r="C720" s="2" t="s">
        <v>1539</v>
      </c>
      <c r="D720" s="2" t="s">
        <v>1677</v>
      </c>
      <c r="E720" s="2" t="s">
        <v>1921</v>
      </c>
      <c r="F720" s="2">
        <v>2</v>
      </c>
      <c r="G720" s="2">
        <v>974.35</v>
      </c>
      <c r="H720" s="2">
        <v>0.15</v>
      </c>
      <c r="I720" s="2" t="s">
        <v>1959</v>
      </c>
      <c r="J720" s="2">
        <v>1656.395</v>
      </c>
    </row>
    <row r="721" spans="1:10" x14ac:dyDescent="0.3">
      <c r="A721" s="2" t="s">
        <v>2686</v>
      </c>
      <c r="B721" s="3">
        <v>45824</v>
      </c>
      <c r="C721" s="2" t="s">
        <v>1478</v>
      </c>
      <c r="D721" s="2" t="s">
        <v>1868</v>
      </c>
      <c r="E721" s="2" t="s">
        <v>1942</v>
      </c>
      <c r="F721" s="2">
        <v>4</v>
      </c>
      <c r="G721" s="2">
        <v>52.35</v>
      </c>
      <c r="H721" s="2">
        <v>0.23</v>
      </c>
      <c r="I721" s="2" t="s">
        <v>1964</v>
      </c>
      <c r="J721" s="2">
        <v>161.238</v>
      </c>
    </row>
    <row r="722" spans="1:10" x14ac:dyDescent="0.3">
      <c r="A722" s="2" t="s">
        <v>2687</v>
      </c>
      <c r="B722" s="3">
        <v>45824</v>
      </c>
      <c r="C722" s="2" t="s">
        <v>1169</v>
      </c>
      <c r="D722" s="2" t="s">
        <v>1777</v>
      </c>
      <c r="E722" s="2" t="s">
        <v>1942</v>
      </c>
      <c r="F722" s="2">
        <v>3</v>
      </c>
      <c r="G722" s="2">
        <v>681.58</v>
      </c>
      <c r="H722" s="2">
        <v>0.23</v>
      </c>
      <c r="I722" s="2" t="s">
        <v>1959</v>
      </c>
      <c r="J722" s="2">
        <v>1574.4498000000001</v>
      </c>
    </row>
    <row r="723" spans="1:10" x14ac:dyDescent="0.3">
      <c r="A723" s="2" t="s">
        <v>2688</v>
      </c>
      <c r="B723" s="3">
        <v>45384</v>
      </c>
      <c r="C723" s="2" t="s">
        <v>593</v>
      </c>
      <c r="D723" s="2" t="s">
        <v>1832</v>
      </c>
      <c r="E723" s="2" t="s">
        <v>1936</v>
      </c>
      <c r="F723" s="2">
        <v>3</v>
      </c>
      <c r="G723" s="2">
        <v>71.23</v>
      </c>
      <c r="H723" s="2">
        <v>0.03</v>
      </c>
      <c r="I723" s="2" t="s">
        <v>1959</v>
      </c>
      <c r="J723" s="2">
        <v>207.27930000000001</v>
      </c>
    </row>
    <row r="724" spans="1:10" x14ac:dyDescent="0.3">
      <c r="A724" s="2" t="s">
        <v>2689</v>
      </c>
      <c r="B724" s="3">
        <v>45379</v>
      </c>
      <c r="C724" s="2" t="s">
        <v>784</v>
      </c>
      <c r="D724" s="2" t="s">
        <v>1617</v>
      </c>
      <c r="E724" s="2" t="s">
        <v>1934</v>
      </c>
      <c r="F724" s="2">
        <v>1</v>
      </c>
      <c r="G724" s="2">
        <v>31.36</v>
      </c>
      <c r="H724" s="2">
        <v>0.21</v>
      </c>
      <c r="I724" s="2" t="s">
        <v>1964</v>
      </c>
      <c r="J724" s="2">
        <v>24.7744</v>
      </c>
    </row>
    <row r="725" spans="1:10" x14ac:dyDescent="0.3">
      <c r="A725" s="2" t="s">
        <v>2690</v>
      </c>
      <c r="B725" s="3">
        <v>45674</v>
      </c>
      <c r="C725" s="2" t="s">
        <v>1082</v>
      </c>
      <c r="D725" s="2" t="s">
        <v>1703</v>
      </c>
      <c r="E725" s="2" t="s">
        <v>1932</v>
      </c>
      <c r="F725" s="2">
        <v>2</v>
      </c>
      <c r="G725" s="2">
        <v>555.54999999999995</v>
      </c>
      <c r="H725" s="2">
        <v>0.14000000000000001</v>
      </c>
      <c r="I725" s="2" t="s">
        <v>1959</v>
      </c>
      <c r="J725" s="2">
        <v>955.54600000000005</v>
      </c>
    </row>
    <row r="726" spans="1:10" x14ac:dyDescent="0.3">
      <c r="A726" s="2" t="s">
        <v>2691</v>
      </c>
      <c r="B726" s="3">
        <v>45760</v>
      </c>
      <c r="C726" s="2" t="s">
        <v>814</v>
      </c>
      <c r="D726" s="2" t="s">
        <v>1780</v>
      </c>
      <c r="E726" s="2" t="s">
        <v>1939</v>
      </c>
      <c r="F726" s="2">
        <v>4</v>
      </c>
      <c r="G726" s="2">
        <v>805.99</v>
      </c>
      <c r="H726" s="2">
        <v>0.06</v>
      </c>
      <c r="I726" s="2" t="s">
        <v>1959</v>
      </c>
      <c r="J726" s="2">
        <v>3030.5223999999998</v>
      </c>
    </row>
    <row r="727" spans="1:10" x14ac:dyDescent="0.3">
      <c r="A727" s="2" t="s">
        <v>2692</v>
      </c>
      <c r="B727" s="3">
        <v>45474</v>
      </c>
      <c r="C727" s="2" t="s">
        <v>1223</v>
      </c>
      <c r="D727" s="2" t="s">
        <v>1796</v>
      </c>
      <c r="E727" s="2" t="s">
        <v>1892</v>
      </c>
      <c r="F727" s="2">
        <v>1</v>
      </c>
      <c r="G727" s="2">
        <v>506.55</v>
      </c>
      <c r="H727" s="2">
        <v>0.28000000000000003</v>
      </c>
      <c r="I727" s="2" t="s">
        <v>1959</v>
      </c>
      <c r="J727" s="2">
        <v>364.71600000000001</v>
      </c>
    </row>
    <row r="728" spans="1:10" x14ac:dyDescent="0.3">
      <c r="A728" s="2" t="s">
        <v>2693</v>
      </c>
      <c r="B728" s="3">
        <v>45640</v>
      </c>
      <c r="C728" s="2" t="s">
        <v>452</v>
      </c>
      <c r="D728" s="2" t="s">
        <v>1703</v>
      </c>
      <c r="E728" s="2" t="s">
        <v>1927</v>
      </c>
      <c r="F728" s="2">
        <v>3</v>
      </c>
      <c r="G728" s="2">
        <v>28.69</v>
      </c>
      <c r="H728" s="2">
        <v>0.02</v>
      </c>
      <c r="I728" s="2" t="s">
        <v>1959</v>
      </c>
      <c r="J728" s="2">
        <v>84.348600000000005</v>
      </c>
    </row>
    <row r="729" spans="1:10" x14ac:dyDescent="0.3">
      <c r="A729" s="2" t="s">
        <v>2694</v>
      </c>
      <c r="B729" s="3">
        <v>45253</v>
      </c>
      <c r="C729" s="2" t="s">
        <v>1220</v>
      </c>
      <c r="D729" s="2" t="s">
        <v>1811</v>
      </c>
      <c r="E729" s="2" t="s">
        <v>1904</v>
      </c>
      <c r="F729" s="2">
        <v>1</v>
      </c>
      <c r="G729" s="2">
        <v>106.07</v>
      </c>
      <c r="H729" s="2">
        <v>0.23</v>
      </c>
      <c r="I729" s="2" t="s">
        <v>1964</v>
      </c>
      <c r="J729" s="2">
        <v>81.673900000000003</v>
      </c>
    </row>
    <row r="730" spans="1:10" x14ac:dyDescent="0.3">
      <c r="A730" s="2" t="s">
        <v>2695</v>
      </c>
      <c r="B730" s="3">
        <v>45225</v>
      </c>
      <c r="C730" s="2" t="s">
        <v>841</v>
      </c>
      <c r="D730" s="2" t="s">
        <v>1856</v>
      </c>
      <c r="E730" s="2" t="s">
        <v>1887</v>
      </c>
      <c r="F730" s="2">
        <v>4</v>
      </c>
      <c r="G730" s="2">
        <v>289.77</v>
      </c>
      <c r="H730" s="2">
        <v>0.06</v>
      </c>
      <c r="I730" s="2" t="s">
        <v>1961</v>
      </c>
      <c r="J730" s="2">
        <v>1089.5352</v>
      </c>
    </row>
    <row r="731" spans="1:10" x14ac:dyDescent="0.3">
      <c r="A731" s="2" t="s">
        <v>2696</v>
      </c>
      <c r="B731" s="3">
        <v>45263</v>
      </c>
      <c r="C731" s="2" t="s">
        <v>530</v>
      </c>
      <c r="D731" s="2" t="s">
        <v>1832</v>
      </c>
      <c r="E731" s="2" t="s">
        <v>1945</v>
      </c>
      <c r="F731" s="2">
        <v>2</v>
      </c>
      <c r="G731" s="2">
        <v>354.26</v>
      </c>
      <c r="H731" s="2">
        <v>0.01</v>
      </c>
      <c r="I731" s="2" t="s">
        <v>1964</v>
      </c>
      <c r="J731" s="2">
        <v>701.4348</v>
      </c>
    </row>
    <row r="732" spans="1:10" x14ac:dyDescent="0.3">
      <c r="A732" s="2" t="s">
        <v>2697</v>
      </c>
      <c r="B732" s="3">
        <v>45554</v>
      </c>
      <c r="C732" s="2" t="s">
        <v>1214</v>
      </c>
      <c r="D732" s="2" t="s">
        <v>1786</v>
      </c>
      <c r="E732" s="2" t="s">
        <v>1934</v>
      </c>
      <c r="F732" s="2">
        <v>1</v>
      </c>
      <c r="G732" s="2">
        <v>522.72</v>
      </c>
      <c r="H732" s="2">
        <v>0.25</v>
      </c>
      <c r="I732" s="2" t="s">
        <v>1961</v>
      </c>
      <c r="J732" s="2">
        <v>392.04</v>
      </c>
    </row>
    <row r="733" spans="1:10" x14ac:dyDescent="0.3">
      <c r="A733" s="2" t="s">
        <v>2698</v>
      </c>
      <c r="B733" s="3">
        <v>45569</v>
      </c>
      <c r="C733" s="2" t="s">
        <v>218</v>
      </c>
      <c r="D733" s="2" t="s">
        <v>1576</v>
      </c>
      <c r="E733" s="2" t="s">
        <v>1921</v>
      </c>
      <c r="F733" s="2">
        <v>3</v>
      </c>
      <c r="G733" s="2">
        <v>966.02</v>
      </c>
      <c r="H733" s="2">
        <v>0.03</v>
      </c>
      <c r="I733" s="2" t="s">
        <v>1964</v>
      </c>
      <c r="J733" s="2">
        <v>2811.1181999999999</v>
      </c>
    </row>
    <row r="734" spans="1:10" x14ac:dyDescent="0.3">
      <c r="A734" s="2" t="s">
        <v>2699</v>
      </c>
      <c r="B734" s="3">
        <v>45217</v>
      </c>
      <c r="C734" s="2" t="s">
        <v>735</v>
      </c>
      <c r="D734" s="2" t="s">
        <v>1732</v>
      </c>
      <c r="E734" s="2" t="s">
        <v>1942</v>
      </c>
      <c r="F734" s="2">
        <v>1</v>
      </c>
      <c r="G734" s="2">
        <v>498.61</v>
      </c>
      <c r="H734" s="2">
        <v>0.04</v>
      </c>
      <c r="I734" s="2" t="s">
        <v>1961</v>
      </c>
      <c r="J734" s="2">
        <v>478.66559999999998</v>
      </c>
    </row>
    <row r="735" spans="1:10" x14ac:dyDescent="0.3">
      <c r="A735" s="2" t="s">
        <v>2700</v>
      </c>
      <c r="B735" s="3">
        <v>45783</v>
      </c>
      <c r="C735" s="2" t="s">
        <v>1049</v>
      </c>
      <c r="D735" s="2" t="s">
        <v>1706</v>
      </c>
      <c r="E735" s="2" t="s">
        <v>1911</v>
      </c>
      <c r="F735" s="2">
        <v>4</v>
      </c>
      <c r="G735" s="2">
        <v>758.27</v>
      </c>
      <c r="H735" s="2">
        <v>0.05</v>
      </c>
      <c r="I735" s="2" t="s">
        <v>1961</v>
      </c>
      <c r="J735" s="2">
        <v>2881.4259999999999</v>
      </c>
    </row>
    <row r="736" spans="1:10" x14ac:dyDescent="0.3">
      <c r="A736" s="2" t="s">
        <v>2701</v>
      </c>
      <c r="B736" s="3">
        <v>45371</v>
      </c>
      <c r="C736" s="2" t="s">
        <v>656</v>
      </c>
      <c r="D736" s="2" t="s">
        <v>2061</v>
      </c>
      <c r="E736" s="2" t="s">
        <v>1896</v>
      </c>
      <c r="F736" s="2">
        <v>2</v>
      </c>
      <c r="G736" s="2">
        <v>371.03</v>
      </c>
      <c r="H736" s="2">
        <v>0.23</v>
      </c>
      <c r="I736" s="2" t="s">
        <v>1961</v>
      </c>
      <c r="J736" s="2">
        <v>571.38620000000003</v>
      </c>
    </row>
    <row r="737" spans="1:10" x14ac:dyDescent="0.3">
      <c r="A737" s="2" t="s">
        <v>2702</v>
      </c>
      <c r="B737" s="3">
        <v>45453</v>
      </c>
      <c r="C737" s="2" t="s">
        <v>1124</v>
      </c>
      <c r="D737" s="2" t="s">
        <v>1856</v>
      </c>
      <c r="E737" s="2" t="s">
        <v>1942</v>
      </c>
      <c r="F737" s="2">
        <v>1</v>
      </c>
      <c r="G737" s="2">
        <v>230.32</v>
      </c>
      <c r="H737" s="2">
        <v>0.05</v>
      </c>
      <c r="I737" s="2" t="s">
        <v>1964</v>
      </c>
      <c r="J737" s="2">
        <v>218.804</v>
      </c>
    </row>
    <row r="738" spans="1:10" x14ac:dyDescent="0.3">
      <c r="A738" s="2" t="s">
        <v>2703</v>
      </c>
      <c r="B738" s="3">
        <v>45526</v>
      </c>
      <c r="C738" s="2" t="s">
        <v>1085</v>
      </c>
      <c r="D738" s="2" t="s">
        <v>1765</v>
      </c>
      <c r="E738" s="2" t="s">
        <v>1911</v>
      </c>
      <c r="F738" s="2">
        <v>2</v>
      </c>
      <c r="G738" s="2">
        <v>985.43</v>
      </c>
      <c r="H738" s="2">
        <v>0.28000000000000003</v>
      </c>
      <c r="I738" s="2" t="s">
        <v>1964</v>
      </c>
      <c r="J738" s="2">
        <v>1419.0192</v>
      </c>
    </row>
    <row r="739" spans="1:10" x14ac:dyDescent="0.3">
      <c r="A739" s="2" t="s">
        <v>2704</v>
      </c>
      <c r="B739" s="3">
        <v>45756</v>
      </c>
      <c r="C739" s="2" t="s">
        <v>1322</v>
      </c>
      <c r="D739" s="2" t="s">
        <v>1594</v>
      </c>
      <c r="E739" s="2" t="s">
        <v>1904</v>
      </c>
      <c r="F739" s="2">
        <v>2</v>
      </c>
      <c r="G739" s="2">
        <v>492.5</v>
      </c>
      <c r="H739" s="2">
        <v>0.3</v>
      </c>
      <c r="I739" s="2" t="s">
        <v>1961</v>
      </c>
      <c r="J739" s="2">
        <v>689.5</v>
      </c>
    </row>
    <row r="740" spans="1:10" x14ac:dyDescent="0.3">
      <c r="A740" s="2" t="s">
        <v>2705</v>
      </c>
      <c r="B740" s="3">
        <v>45657</v>
      </c>
      <c r="C740" s="2" t="s">
        <v>1151</v>
      </c>
      <c r="D740" s="2" t="s">
        <v>1718</v>
      </c>
      <c r="E740" s="2" t="s">
        <v>1927</v>
      </c>
      <c r="F740" s="2">
        <v>2</v>
      </c>
      <c r="G740" s="2">
        <v>213.69</v>
      </c>
      <c r="H740" s="2">
        <v>0.28000000000000003</v>
      </c>
      <c r="I740" s="2" t="s">
        <v>1961</v>
      </c>
      <c r="J740" s="2">
        <v>307.71359999999999</v>
      </c>
    </row>
    <row r="741" spans="1:10" x14ac:dyDescent="0.3">
      <c r="A741" s="2" t="s">
        <v>2706</v>
      </c>
      <c r="B741" s="3">
        <v>45716</v>
      </c>
      <c r="C741" s="2" t="s">
        <v>245</v>
      </c>
      <c r="D741" s="2" t="s">
        <v>1635</v>
      </c>
      <c r="E741" s="2" t="s">
        <v>1917</v>
      </c>
      <c r="F741" s="2">
        <v>4</v>
      </c>
      <c r="G741" s="2">
        <v>618.83000000000004</v>
      </c>
      <c r="H741" s="2">
        <v>0.08</v>
      </c>
      <c r="I741" s="2" t="s">
        <v>1961</v>
      </c>
      <c r="J741" s="2">
        <v>2277.2944000000002</v>
      </c>
    </row>
    <row r="742" spans="1:10" x14ac:dyDescent="0.3">
      <c r="A742" s="2" t="s">
        <v>2707</v>
      </c>
      <c r="B742" s="3">
        <v>45313</v>
      </c>
      <c r="C742" s="2" t="s">
        <v>339</v>
      </c>
      <c r="D742" s="2" t="s">
        <v>1759</v>
      </c>
      <c r="E742" s="2" t="s">
        <v>1927</v>
      </c>
      <c r="F742" s="2">
        <v>2</v>
      </c>
      <c r="G742" s="2">
        <v>81.16</v>
      </c>
      <c r="H742" s="2">
        <v>0.16</v>
      </c>
      <c r="I742" s="2" t="s">
        <v>1961</v>
      </c>
      <c r="J742" s="2">
        <v>136.34880000000001</v>
      </c>
    </row>
    <row r="743" spans="1:10" x14ac:dyDescent="0.3">
      <c r="A743" s="2" t="s">
        <v>2708</v>
      </c>
      <c r="B743" s="3">
        <v>45372</v>
      </c>
      <c r="C743" s="2" t="s">
        <v>20</v>
      </c>
      <c r="D743" s="2" t="s">
        <v>1841</v>
      </c>
      <c r="E743" s="2" t="s">
        <v>1921</v>
      </c>
      <c r="F743" s="2">
        <v>1</v>
      </c>
      <c r="G743" s="2">
        <v>431.69</v>
      </c>
      <c r="H743" s="2">
        <v>0.09</v>
      </c>
      <c r="I743" s="2" t="s">
        <v>1959</v>
      </c>
      <c r="J743" s="2">
        <v>392.83789999999999</v>
      </c>
    </row>
    <row r="744" spans="1:10" x14ac:dyDescent="0.3">
      <c r="A744" s="2" t="s">
        <v>2709</v>
      </c>
      <c r="B744" s="3">
        <v>45648</v>
      </c>
      <c r="C744" s="2" t="s">
        <v>1272</v>
      </c>
      <c r="D744" s="2" t="s">
        <v>1628</v>
      </c>
      <c r="E744" s="2" t="s">
        <v>1908</v>
      </c>
      <c r="F744" s="2">
        <v>3</v>
      </c>
      <c r="G744" s="2">
        <v>438.65</v>
      </c>
      <c r="H744" s="2">
        <v>0.28999999999999998</v>
      </c>
      <c r="I744" s="2" t="s">
        <v>1961</v>
      </c>
      <c r="J744" s="2">
        <v>934.32449999999994</v>
      </c>
    </row>
    <row r="745" spans="1:10" x14ac:dyDescent="0.3">
      <c r="A745" s="2" t="s">
        <v>2710</v>
      </c>
      <c r="B745" s="3">
        <v>45384</v>
      </c>
      <c r="C745" s="2" t="s">
        <v>578</v>
      </c>
      <c r="D745" s="2" t="s">
        <v>1820</v>
      </c>
      <c r="E745" s="2" t="s">
        <v>1901</v>
      </c>
      <c r="F745" s="2">
        <v>3</v>
      </c>
      <c r="G745" s="2">
        <v>339.41</v>
      </c>
      <c r="H745" s="2">
        <v>0.26</v>
      </c>
      <c r="I745" s="2" t="s">
        <v>1959</v>
      </c>
      <c r="J745" s="2">
        <v>753.49019999999996</v>
      </c>
    </row>
    <row r="746" spans="1:10" x14ac:dyDescent="0.3">
      <c r="A746" s="2" t="s">
        <v>2711</v>
      </c>
      <c r="B746" s="3">
        <v>45687</v>
      </c>
      <c r="C746" s="2" t="s">
        <v>1461</v>
      </c>
      <c r="D746" s="2" t="s">
        <v>1820</v>
      </c>
      <c r="E746" s="2" t="s">
        <v>1921</v>
      </c>
      <c r="F746" s="2">
        <v>4</v>
      </c>
      <c r="G746" s="2">
        <v>848.47</v>
      </c>
      <c r="H746" s="2">
        <v>0.21</v>
      </c>
      <c r="I746" s="2" t="s">
        <v>1964</v>
      </c>
      <c r="J746" s="2">
        <v>2681.1651999999999</v>
      </c>
    </row>
    <row r="747" spans="1:10" x14ac:dyDescent="0.3">
      <c r="A747" s="2" t="s">
        <v>2712</v>
      </c>
      <c r="B747" s="3">
        <v>45747</v>
      </c>
      <c r="C747" s="2" t="s">
        <v>639</v>
      </c>
      <c r="D747" s="2" t="s">
        <v>1783</v>
      </c>
      <c r="E747" s="2" t="s">
        <v>1917</v>
      </c>
      <c r="F747" s="2">
        <v>1</v>
      </c>
      <c r="G747" s="2">
        <v>664.87</v>
      </c>
      <c r="H747" s="2">
        <v>0.08</v>
      </c>
      <c r="I747" s="2" t="s">
        <v>1961</v>
      </c>
      <c r="J747" s="2">
        <v>611.68039999999996</v>
      </c>
    </row>
    <row r="748" spans="1:10" x14ac:dyDescent="0.3">
      <c r="A748" s="2" t="s">
        <v>2713</v>
      </c>
      <c r="B748" s="3">
        <v>45687</v>
      </c>
      <c r="C748" s="2" t="s">
        <v>357</v>
      </c>
      <c r="D748" s="2" t="s">
        <v>1648</v>
      </c>
      <c r="E748" s="2" t="s">
        <v>1914</v>
      </c>
      <c r="F748" s="2">
        <v>1</v>
      </c>
      <c r="G748" s="2">
        <v>412.11</v>
      </c>
      <c r="H748" s="2">
        <v>0.23</v>
      </c>
      <c r="I748" s="2" t="s">
        <v>1961</v>
      </c>
      <c r="J748" s="2">
        <v>317.32470000000001</v>
      </c>
    </row>
    <row r="749" spans="1:10" x14ac:dyDescent="0.3">
      <c r="A749" s="2" t="s">
        <v>2714</v>
      </c>
      <c r="B749" s="3">
        <v>45916</v>
      </c>
      <c r="C749" s="2" t="s">
        <v>427</v>
      </c>
      <c r="D749" s="2" t="s">
        <v>1865</v>
      </c>
      <c r="E749" s="2" t="s">
        <v>1892</v>
      </c>
      <c r="F749" s="2">
        <v>1</v>
      </c>
      <c r="G749" s="2">
        <v>126.09</v>
      </c>
      <c r="H749" s="2">
        <v>0.05</v>
      </c>
      <c r="I749" s="2" t="s">
        <v>1964</v>
      </c>
      <c r="J749" s="2">
        <v>119.7855</v>
      </c>
    </row>
    <row r="750" spans="1:10" x14ac:dyDescent="0.3">
      <c r="A750" s="2" t="s">
        <v>2715</v>
      </c>
      <c r="B750" s="3">
        <v>45917</v>
      </c>
      <c r="C750" s="2" t="s">
        <v>656</v>
      </c>
      <c r="D750" s="2" t="s">
        <v>1783</v>
      </c>
      <c r="E750" s="2" t="s">
        <v>1924</v>
      </c>
      <c r="F750" s="2">
        <v>4</v>
      </c>
      <c r="G750" s="2">
        <v>602.39</v>
      </c>
      <c r="H750" s="2">
        <v>0.19</v>
      </c>
      <c r="I750" s="2" t="s">
        <v>1964</v>
      </c>
      <c r="J750" s="2">
        <v>1951.7436</v>
      </c>
    </row>
    <row r="751" spans="1:10" x14ac:dyDescent="0.3">
      <c r="A751" s="2" t="s">
        <v>2716</v>
      </c>
      <c r="B751" s="3">
        <v>45941</v>
      </c>
      <c r="C751" s="2" t="s">
        <v>1034</v>
      </c>
      <c r="D751" s="2" t="s">
        <v>1829</v>
      </c>
      <c r="E751" s="2" t="s">
        <v>1901</v>
      </c>
      <c r="F751" s="2">
        <v>3</v>
      </c>
      <c r="G751" s="2">
        <v>447.69</v>
      </c>
      <c r="H751" s="2">
        <v>0.02</v>
      </c>
      <c r="I751" s="2" t="s">
        <v>1964</v>
      </c>
      <c r="J751" s="2">
        <v>1316.2085999999999</v>
      </c>
    </row>
    <row r="752" spans="1:10" x14ac:dyDescent="0.3">
      <c r="A752" s="2" t="s">
        <v>2717</v>
      </c>
      <c r="B752" s="3">
        <v>45778</v>
      </c>
      <c r="C752" s="2" t="s">
        <v>805</v>
      </c>
      <c r="D752" s="2" t="s">
        <v>1680</v>
      </c>
      <c r="E752" s="2" t="s">
        <v>1901</v>
      </c>
      <c r="F752" s="2">
        <v>3</v>
      </c>
      <c r="G752" s="2">
        <v>35.159999999999997</v>
      </c>
      <c r="H752" s="2">
        <v>0.04</v>
      </c>
      <c r="I752" s="2" t="s">
        <v>1964</v>
      </c>
      <c r="J752" s="2">
        <v>101.2608</v>
      </c>
    </row>
    <row r="753" spans="1:10" x14ac:dyDescent="0.3">
      <c r="A753" s="2" t="s">
        <v>2718</v>
      </c>
      <c r="B753" s="3">
        <v>45740</v>
      </c>
      <c r="C753" s="2" t="s">
        <v>1049</v>
      </c>
      <c r="D753" s="2" t="s">
        <v>1799</v>
      </c>
      <c r="E753" s="2" t="s">
        <v>1927</v>
      </c>
      <c r="F753" s="2">
        <v>2</v>
      </c>
      <c r="G753" s="2">
        <v>838.59</v>
      </c>
      <c r="H753" s="2">
        <v>0.18</v>
      </c>
      <c r="I753" s="2" t="s">
        <v>1964</v>
      </c>
      <c r="J753" s="2">
        <v>1375.2876000000001</v>
      </c>
    </row>
    <row r="754" spans="1:10" x14ac:dyDescent="0.3">
      <c r="A754" s="2" t="s">
        <v>2719</v>
      </c>
      <c r="B754" s="3">
        <v>45598</v>
      </c>
      <c r="C754" s="2" t="s">
        <v>325</v>
      </c>
      <c r="D754" s="2" t="s">
        <v>1759</v>
      </c>
      <c r="E754" s="2" t="s">
        <v>1911</v>
      </c>
      <c r="F754" s="2">
        <v>4</v>
      </c>
      <c r="G754" s="2">
        <v>867.94</v>
      </c>
      <c r="H754" s="2">
        <v>0.26</v>
      </c>
      <c r="I754" s="2" t="s">
        <v>1961</v>
      </c>
      <c r="J754" s="2">
        <v>2569.1024000000002</v>
      </c>
    </row>
    <row r="755" spans="1:10" x14ac:dyDescent="0.3">
      <c r="A755" s="2" t="s">
        <v>2720</v>
      </c>
      <c r="B755" s="3">
        <v>45591</v>
      </c>
      <c r="C755" s="2" t="s">
        <v>651</v>
      </c>
      <c r="D755" s="2" t="s">
        <v>1696</v>
      </c>
      <c r="E755" s="2" t="s">
        <v>1942</v>
      </c>
      <c r="F755" s="2">
        <v>1</v>
      </c>
      <c r="G755" s="2">
        <v>623.88</v>
      </c>
      <c r="H755" s="2">
        <v>0.25</v>
      </c>
      <c r="I755" s="2" t="s">
        <v>1959</v>
      </c>
      <c r="J755" s="2">
        <v>467.91</v>
      </c>
    </row>
    <row r="756" spans="1:10" x14ac:dyDescent="0.3">
      <c r="A756" s="2" t="s">
        <v>2721</v>
      </c>
      <c r="B756" s="3">
        <v>45546</v>
      </c>
      <c r="C756" s="2" t="s">
        <v>593</v>
      </c>
      <c r="D756" s="2" t="s">
        <v>1706</v>
      </c>
      <c r="E756" s="2" t="s">
        <v>1934</v>
      </c>
      <c r="F756" s="2">
        <v>2</v>
      </c>
      <c r="G756" s="2">
        <v>567.95000000000005</v>
      </c>
      <c r="H756" s="2">
        <v>0.12</v>
      </c>
      <c r="I756" s="2" t="s">
        <v>1961</v>
      </c>
      <c r="J756" s="2">
        <v>999.59199999999998</v>
      </c>
    </row>
    <row r="757" spans="1:10" x14ac:dyDescent="0.3">
      <c r="A757" s="2" t="s">
        <v>2722</v>
      </c>
      <c r="B757" s="3">
        <v>45483</v>
      </c>
      <c r="C757" s="2" t="s">
        <v>1028</v>
      </c>
      <c r="D757" s="2" t="s">
        <v>1670</v>
      </c>
      <c r="E757" s="2" t="s">
        <v>1945</v>
      </c>
      <c r="F757" s="2">
        <v>2</v>
      </c>
      <c r="G757" s="2">
        <v>671.69</v>
      </c>
      <c r="H757" s="2">
        <v>0.19</v>
      </c>
      <c r="I757" s="2" t="s">
        <v>1959</v>
      </c>
      <c r="J757" s="2">
        <v>1088.1378</v>
      </c>
    </row>
    <row r="758" spans="1:10" x14ac:dyDescent="0.3">
      <c r="A758" s="2" t="s">
        <v>2723</v>
      </c>
      <c r="B758" s="3">
        <v>45786</v>
      </c>
      <c r="C758" s="2" t="s">
        <v>680</v>
      </c>
      <c r="D758" s="2" t="s">
        <v>1580</v>
      </c>
      <c r="E758" s="2" t="s">
        <v>1914</v>
      </c>
      <c r="F758" s="2">
        <v>2</v>
      </c>
      <c r="G758" s="2">
        <v>257.95999999999998</v>
      </c>
      <c r="H758" s="2">
        <v>0.21</v>
      </c>
      <c r="I758" s="2" t="s">
        <v>1961</v>
      </c>
      <c r="J758" s="2">
        <v>407.57679999999999</v>
      </c>
    </row>
    <row r="759" spans="1:10" x14ac:dyDescent="0.3">
      <c r="A759" s="2" t="s">
        <v>2724</v>
      </c>
      <c r="B759" s="3">
        <v>45475</v>
      </c>
      <c r="C759" s="2" t="s">
        <v>674</v>
      </c>
      <c r="D759" s="2" t="s">
        <v>1877</v>
      </c>
      <c r="E759" s="2" t="s">
        <v>1948</v>
      </c>
      <c r="F759" s="2">
        <v>4</v>
      </c>
      <c r="G759" s="2">
        <v>281.48</v>
      </c>
      <c r="H759" s="2">
        <v>0.27</v>
      </c>
      <c r="I759" s="2" t="s">
        <v>1961</v>
      </c>
      <c r="J759" s="2">
        <v>821.92160000000001</v>
      </c>
    </row>
    <row r="760" spans="1:10" x14ac:dyDescent="0.3">
      <c r="A760" s="2" t="s">
        <v>2725</v>
      </c>
      <c r="B760" s="3">
        <v>45470</v>
      </c>
      <c r="C760" s="2" t="s">
        <v>1007</v>
      </c>
      <c r="D760" s="2" t="s">
        <v>1635</v>
      </c>
      <c r="E760" s="2" t="s">
        <v>1927</v>
      </c>
      <c r="F760" s="2">
        <v>1</v>
      </c>
      <c r="G760" s="2">
        <v>202.13</v>
      </c>
      <c r="H760" s="2">
        <v>0.13</v>
      </c>
      <c r="I760" s="2" t="s">
        <v>1964</v>
      </c>
      <c r="J760" s="2">
        <v>175.85310000000001</v>
      </c>
    </row>
    <row r="761" spans="1:10" x14ac:dyDescent="0.3">
      <c r="A761" s="2" t="s">
        <v>2726</v>
      </c>
      <c r="B761" s="3">
        <v>45243</v>
      </c>
      <c r="C761" s="2" t="s">
        <v>874</v>
      </c>
      <c r="D761" s="2" t="s">
        <v>1805</v>
      </c>
      <c r="E761" s="2" t="s">
        <v>1908</v>
      </c>
      <c r="F761" s="2">
        <v>1</v>
      </c>
      <c r="G761" s="2">
        <v>370.66</v>
      </c>
      <c r="H761" s="2">
        <v>0.01</v>
      </c>
      <c r="I761" s="2" t="s">
        <v>1961</v>
      </c>
      <c r="J761" s="2">
        <v>366.95339999999999</v>
      </c>
    </row>
    <row r="762" spans="1:10" x14ac:dyDescent="0.3">
      <c r="A762" s="2" t="s">
        <v>2727</v>
      </c>
      <c r="B762" s="3">
        <v>45341</v>
      </c>
      <c r="C762" s="2" t="s">
        <v>34</v>
      </c>
      <c r="D762" s="2" t="s">
        <v>1765</v>
      </c>
      <c r="E762" s="2" t="s">
        <v>1929</v>
      </c>
      <c r="F762" s="2">
        <v>4</v>
      </c>
      <c r="G762" s="2">
        <v>731.53</v>
      </c>
      <c r="H762" s="2">
        <v>0.12</v>
      </c>
      <c r="I762" s="2" t="s">
        <v>1959</v>
      </c>
      <c r="J762" s="2">
        <v>2574.9856</v>
      </c>
    </row>
    <row r="763" spans="1:10" x14ac:dyDescent="0.3">
      <c r="A763" s="2" t="s">
        <v>2728</v>
      </c>
      <c r="B763" s="3">
        <v>45371</v>
      </c>
      <c r="C763" s="2" t="s">
        <v>557</v>
      </c>
      <c r="D763" s="2" t="s">
        <v>1817</v>
      </c>
      <c r="E763" s="2" t="s">
        <v>1892</v>
      </c>
      <c r="F763" s="2">
        <v>3</v>
      </c>
      <c r="G763" s="2">
        <v>468.25</v>
      </c>
      <c r="H763" s="2">
        <v>7.0000000000000007E-2</v>
      </c>
      <c r="I763" s="2" t="s">
        <v>1961</v>
      </c>
      <c r="J763" s="2">
        <v>1306.4175</v>
      </c>
    </row>
    <row r="764" spans="1:10" x14ac:dyDescent="0.3">
      <c r="A764" s="2" t="s">
        <v>2729</v>
      </c>
      <c r="B764" s="3">
        <v>45360</v>
      </c>
      <c r="C764" s="2" t="s">
        <v>14</v>
      </c>
      <c r="D764" s="2" t="s">
        <v>1783</v>
      </c>
      <c r="E764" s="2" t="s">
        <v>1887</v>
      </c>
      <c r="F764" s="2">
        <v>1</v>
      </c>
      <c r="G764" s="2">
        <v>928.72</v>
      </c>
      <c r="H764" s="2">
        <v>0.1</v>
      </c>
      <c r="I764" s="2" t="s">
        <v>1964</v>
      </c>
      <c r="J764" s="2">
        <v>835.84799999999996</v>
      </c>
    </row>
    <row r="765" spans="1:10" x14ac:dyDescent="0.3">
      <c r="A765" s="2" t="s">
        <v>2730</v>
      </c>
      <c r="B765" s="3">
        <v>45499</v>
      </c>
      <c r="C765" s="2" t="s">
        <v>364</v>
      </c>
      <c r="D765" s="2" t="s">
        <v>1572</v>
      </c>
      <c r="E765" s="2" t="s">
        <v>1945</v>
      </c>
      <c r="F765" s="2">
        <v>3</v>
      </c>
      <c r="G765" s="2">
        <v>217.22</v>
      </c>
      <c r="H765" s="2">
        <v>0.06</v>
      </c>
      <c r="I765" s="2" t="s">
        <v>1961</v>
      </c>
      <c r="J765" s="2">
        <v>612.56039999999996</v>
      </c>
    </row>
    <row r="766" spans="1:10" x14ac:dyDescent="0.3">
      <c r="A766" s="2" t="s">
        <v>2731</v>
      </c>
      <c r="B766" s="3">
        <v>45745</v>
      </c>
      <c r="C766" s="2" t="s">
        <v>1272</v>
      </c>
      <c r="D766" s="2" t="s">
        <v>1648</v>
      </c>
      <c r="E766" s="2" t="s">
        <v>1901</v>
      </c>
      <c r="F766" s="2">
        <v>1</v>
      </c>
      <c r="G766" s="2">
        <v>387.99</v>
      </c>
      <c r="H766" s="2">
        <v>0.3</v>
      </c>
      <c r="I766" s="2" t="s">
        <v>1959</v>
      </c>
      <c r="J766" s="2">
        <v>271.59300000000002</v>
      </c>
    </row>
    <row r="767" spans="1:10" x14ac:dyDescent="0.3">
      <c r="A767" s="2" t="s">
        <v>2732</v>
      </c>
      <c r="B767" s="3">
        <v>45718</v>
      </c>
      <c r="C767" s="2" t="s">
        <v>1478</v>
      </c>
      <c r="D767" s="2" t="s">
        <v>1628</v>
      </c>
      <c r="E767" s="2" t="s">
        <v>1911</v>
      </c>
      <c r="F767" s="2">
        <v>4</v>
      </c>
      <c r="G767" s="2">
        <v>186.24</v>
      </c>
      <c r="H767" s="2">
        <v>0.23</v>
      </c>
      <c r="I767" s="2" t="s">
        <v>1959</v>
      </c>
      <c r="J767" s="2">
        <v>573.61919999999998</v>
      </c>
    </row>
    <row r="768" spans="1:10" x14ac:dyDescent="0.3">
      <c r="A768" s="2" t="s">
        <v>2733</v>
      </c>
      <c r="B768" s="3">
        <v>45454</v>
      </c>
      <c r="C768" s="2" t="s">
        <v>948</v>
      </c>
      <c r="D768" s="2" t="s">
        <v>1700</v>
      </c>
      <c r="E768" s="2" t="s">
        <v>1917</v>
      </c>
      <c r="F768" s="2">
        <v>4</v>
      </c>
      <c r="G768" s="2">
        <v>609.05999999999995</v>
      </c>
      <c r="H768" s="2">
        <v>0.22</v>
      </c>
      <c r="I768" s="2" t="s">
        <v>1964</v>
      </c>
      <c r="J768" s="2">
        <v>1900.2672</v>
      </c>
    </row>
    <row r="769" spans="1:10" x14ac:dyDescent="0.3">
      <c r="A769" s="2" t="s">
        <v>2734</v>
      </c>
      <c r="B769" s="3">
        <v>45434</v>
      </c>
      <c r="C769" s="2" t="s">
        <v>1367</v>
      </c>
      <c r="D769" s="2" t="s">
        <v>1677</v>
      </c>
      <c r="E769" s="2" t="s">
        <v>1927</v>
      </c>
      <c r="F769" s="2">
        <v>1</v>
      </c>
      <c r="G769" s="2">
        <v>827.91</v>
      </c>
      <c r="H769" s="2">
        <v>0.21</v>
      </c>
      <c r="I769" s="2" t="s">
        <v>1961</v>
      </c>
      <c r="J769" s="2">
        <v>654.0489</v>
      </c>
    </row>
    <row r="770" spans="1:10" x14ac:dyDescent="0.3">
      <c r="A770" s="2" t="s">
        <v>2735</v>
      </c>
      <c r="B770" s="3">
        <v>45486</v>
      </c>
      <c r="C770" s="2" t="s">
        <v>590</v>
      </c>
      <c r="D770" s="2" t="s">
        <v>1832</v>
      </c>
      <c r="E770" s="2" t="s">
        <v>1887</v>
      </c>
      <c r="F770" s="2">
        <v>1</v>
      </c>
      <c r="G770" s="2">
        <v>303.79000000000002</v>
      </c>
      <c r="H770" s="2">
        <v>0.24</v>
      </c>
      <c r="I770" s="2" t="s">
        <v>1961</v>
      </c>
      <c r="J770" s="2">
        <v>230.88040000000001</v>
      </c>
    </row>
    <row r="771" spans="1:10" x14ac:dyDescent="0.3">
      <c r="A771" s="2" t="s">
        <v>2736</v>
      </c>
      <c r="B771" s="3">
        <v>45902</v>
      </c>
      <c r="C771" s="2" t="s">
        <v>373</v>
      </c>
      <c r="D771" s="2" t="s">
        <v>1689</v>
      </c>
      <c r="E771" s="2" t="s">
        <v>1911</v>
      </c>
      <c r="F771" s="2">
        <v>2</v>
      </c>
      <c r="G771" s="2">
        <v>365.91</v>
      </c>
      <c r="H771" s="2">
        <v>0.14000000000000001</v>
      </c>
      <c r="I771" s="2" t="s">
        <v>1964</v>
      </c>
      <c r="J771" s="2">
        <v>629.36519999999996</v>
      </c>
    </row>
    <row r="772" spans="1:10" x14ac:dyDescent="0.3">
      <c r="A772" s="2" t="s">
        <v>2737</v>
      </c>
      <c r="B772" s="3">
        <v>45762</v>
      </c>
      <c r="C772" s="2" t="s">
        <v>259</v>
      </c>
      <c r="D772" s="2" t="s">
        <v>1652</v>
      </c>
      <c r="E772" s="2" t="s">
        <v>1942</v>
      </c>
      <c r="F772" s="2">
        <v>3</v>
      </c>
      <c r="G772" s="2">
        <v>852.72</v>
      </c>
      <c r="H772" s="2">
        <v>0.16</v>
      </c>
      <c r="I772" s="2" t="s">
        <v>1959</v>
      </c>
      <c r="J772" s="2">
        <v>2148.8544000000002</v>
      </c>
    </row>
    <row r="773" spans="1:10" x14ac:dyDescent="0.3">
      <c r="A773" s="2" t="s">
        <v>2738</v>
      </c>
      <c r="B773" s="3">
        <v>45752</v>
      </c>
      <c r="C773" s="2" t="s">
        <v>802</v>
      </c>
      <c r="D773" s="2" t="s">
        <v>1599</v>
      </c>
      <c r="E773" s="2" t="s">
        <v>1904</v>
      </c>
      <c r="F773" s="2">
        <v>1</v>
      </c>
      <c r="G773" s="2">
        <v>768.25</v>
      </c>
      <c r="H773" s="2">
        <v>0.18</v>
      </c>
      <c r="I773" s="2" t="s">
        <v>1959</v>
      </c>
      <c r="J773" s="2">
        <v>629.96500000000003</v>
      </c>
    </row>
    <row r="774" spans="1:10" x14ac:dyDescent="0.3">
      <c r="A774" s="2" t="s">
        <v>2739</v>
      </c>
      <c r="B774" s="3">
        <v>45254</v>
      </c>
      <c r="C774" s="2" t="s">
        <v>1109</v>
      </c>
      <c r="D774" s="2" t="s">
        <v>1859</v>
      </c>
      <c r="E774" s="2" t="s">
        <v>1948</v>
      </c>
      <c r="F774" s="2">
        <v>2</v>
      </c>
      <c r="G774" s="2">
        <v>318.62</v>
      </c>
      <c r="H774" s="2">
        <v>0.02</v>
      </c>
      <c r="I774" s="2" t="s">
        <v>1964</v>
      </c>
      <c r="J774" s="2">
        <v>624.49519999999995</v>
      </c>
    </row>
    <row r="775" spans="1:10" x14ac:dyDescent="0.3">
      <c r="A775" s="2" t="s">
        <v>2740</v>
      </c>
      <c r="B775" s="3">
        <v>45683</v>
      </c>
      <c r="C775" s="2" t="s">
        <v>192</v>
      </c>
      <c r="D775" s="2" t="s">
        <v>1811</v>
      </c>
      <c r="E775" s="2" t="s">
        <v>1896</v>
      </c>
      <c r="F775" s="2">
        <v>4</v>
      </c>
      <c r="G775" s="2">
        <v>402.11</v>
      </c>
      <c r="H775" s="2">
        <v>0.14000000000000001</v>
      </c>
      <c r="I775" s="2" t="s">
        <v>1961</v>
      </c>
      <c r="J775" s="2">
        <v>1383.2583999999999</v>
      </c>
    </row>
    <row r="776" spans="1:10" x14ac:dyDescent="0.3">
      <c r="A776" s="2" t="s">
        <v>2741</v>
      </c>
      <c r="B776" s="3">
        <v>45804</v>
      </c>
      <c r="C776" s="2" t="s">
        <v>1281</v>
      </c>
      <c r="D776" s="2" t="s">
        <v>1835</v>
      </c>
      <c r="E776" s="2" t="s">
        <v>1942</v>
      </c>
      <c r="F776" s="2">
        <v>3</v>
      </c>
      <c r="G776" s="2">
        <v>846.31</v>
      </c>
      <c r="H776" s="2">
        <v>0.18</v>
      </c>
      <c r="I776" s="2" t="s">
        <v>1964</v>
      </c>
      <c r="J776" s="2">
        <v>2081.9225999999999</v>
      </c>
    </row>
    <row r="777" spans="1:10" x14ac:dyDescent="0.3">
      <c r="A777" s="2" t="s">
        <v>2742</v>
      </c>
      <c r="B777" s="3">
        <v>45821</v>
      </c>
      <c r="C777" s="2" t="s">
        <v>566</v>
      </c>
      <c r="D777" s="2" t="s">
        <v>1865</v>
      </c>
      <c r="E777" s="2" t="s">
        <v>1934</v>
      </c>
      <c r="F777" s="2">
        <v>1</v>
      </c>
      <c r="G777" s="2">
        <v>269.94</v>
      </c>
      <c r="H777" s="2">
        <v>7.0000000000000007E-2</v>
      </c>
      <c r="I777" s="2" t="s">
        <v>1964</v>
      </c>
      <c r="J777" s="2">
        <v>251.04419999999999</v>
      </c>
    </row>
    <row r="778" spans="1:10" x14ac:dyDescent="0.3">
      <c r="A778" s="2" t="s">
        <v>2743</v>
      </c>
      <c r="B778" s="3">
        <v>45472</v>
      </c>
      <c r="C778" s="2" t="s">
        <v>784</v>
      </c>
      <c r="D778" s="2" t="s">
        <v>1635</v>
      </c>
      <c r="E778" s="2" t="s">
        <v>1904</v>
      </c>
      <c r="F778" s="2">
        <v>3</v>
      </c>
      <c r="G778" s="2">
        <v>909.25</v>
      </c>
      <c r="H778" s="2">
        <v>0.28999999999999998</v>
      </c>
      <c r="I778" s="2" t="s">
        <v>1964</v>
      </c>
      <c r="J778" s="2">
        <v>1936.7025000000001</v>
      </c>
    </row>
    <row r="779" spans="1:10" x14ac:dyDescent="0.3">
      <c r="A779" s="2" t="s">
        <v>2744</v>
      </c>
      <c r="B779" s="3">
        <v>45331</v>
      </c>
      <c r="C779" s="2" t="s">
        <v>1148</v>
      </c>
      <c r="D779" s="2" t="s">
        <v>1856</v>
      </c>
      <c r="E779" s="2" t="s">
        <v>1929</v>
      </c>
      <c r="F779" s="2">
        <v>2</v>
      </c>
      <c r="G779" s="2">
        <v>229.81</v>
      </c>
      <c r="H779" s="2">
        <v>0.21</v>
      </c>
      <c r="I779" s="2" t="s">
        <v>1964</v>
      </c>
      <c r="J779" s="2">
        <v>363.09980000000002</v>
      </c>
    </row>
    <row r="780" spans="1:10" x14ac:dyDescent="0.3">
      <c r="A780" s="2" t="s">
        <v>2745</v>
      </c>
      <c r="B780" s="3">
        <v>45451</v>
      </c>
      <c r="C780" s="2" t="s">
        <v>151</v>
      </c>
      <c r="D780" s="2" t="s">
        <v>1817</v>
      </c>
      <c r="E780" s="2" t="s">
        <v>1936</v>
      </c>
      <c r="F780" s="2">
        <v>3</v>
      </c>
      <c r="G780" s="2">
        <v>442.36</v>
      </c>
      <c r="H780" s="2">
        <v>0.06</v>
      </c>
      <c r="I780" s="2" t="s">
        <v>1961</v>
      </c>
      <c r="J780" s="2">
        <v>1247.4552000000001</v>
      </c>
    </row>
    <row r="781" spans="1:10" x14ac:dyDescent="0.3">
      <c r="A781" s="2" t="s">
        <v>2746</v>
      </c>
      <c r="B781" s="3">
        <v>45386</v>
      </c>
      <c r="C781" s="2" t="s">
        <v>778</v>
      </c>
      <c r="D781" s="2" t="s">
        <v>1841</v>
      </c>
      <c r="E781" s="2" t="s">
        <v>1901</v>
      </c>
      <c r="F781" s="2">
        <v>3</v>
      </c>
      <c r="G781" s="2">
        <v>413.74</v>
      </c>
      <c r="H781" s="2">
        <v>0.01</v>
      </c>
      <c r="I781" s="2" t="s">
        <v>1959</v>
      </c>
      <c r="J781" s="2">
        <v>1228.8078</v>
      </c>
    </row>
    <row r="782" spans="1:10" x14ac:dyDescent="0.3">
      <c r="A782" s="2" t="s">
        <v>2747</v>
      </c>
      <c r="B782" s="3">
        <v>45477</v>
      </c>
      <c r="C782" s="2" t="s">
        <v>1536</v>
      </c>
      <c r="D782" s="2" t="s">
        <v>1850</v>
      </c>
      <c r="E782" s="2" t="s">
        <v>1934</v>
      </c>
      <c r="F782" s="2">
        <v>4</v>
      </c>
      <c r="G782" s="2">
        <v>79.75</v>
      </c>
      <c r="H782" s="2">
        <v>0.18</v>
      </c>
      <c r="I782" s="2" t="s">
        <v>1961</v>
      </c>
      <c r="J782" s="2">
        <v>261.58</v>
      </c>
    </row>
    <row r="783" spans="1:10" x14ac:dyDescent="0.3">
      <c r="A783" s="2" t="s">
        <v>2748</v>
      </c>
      <c r="B783" s="3">
        <v>45433</v>
      </c>
      <c r="C783" s="2" t="s">
        <v>1533</v>
      </c>
      <c r="D783" s="2" t="s">
        <v>1700</v>
      </c>
      <c r="E783" s="2" t="s">
        <v>1929</v>
      </c>
      <c r="F783" s="2">
        <v>4</v>
      </c>
      <c r="G783" s="2">
        <v>95.06</v>
      </c>
      <c r="H783" s="2">
        <v>0.03</v>
      </c>
      <c r="I783" s="2" t="s">
        <v>1959</v>
      </c>
      <c r="J783" s="2">
        <v>368.83280000000002</v>
      </c>
    </row>
    <row r="784" spans="1:10" x14ac:dyDescent="0.3">
      <c r="A784" s="2" t="s">
        <v>2749</v>
      </c>
      <c r="B784" s="3">
        <v>45759</v>
      </c>
      <c r="C784" s="2" t="s">
        <v>1304</v>
      </c>
      <c r="D784" s="2" t="s">
        <v>1877</v>
      </c>
      <c r="E784" s="2" t="s">
        <v>1914</v>
      </c>
      <c r="F784" s="2">
        <v>4</v>
      </c>
      <c r="G784" s="2">
        <v>107.08</v>
      </c>
      <c r="H784" s="2">
        <v>0.27</v>
      </c>
      <c r="I784" s="2" t="s">
        <v>1964</v>
      </c>
      <c r="J784" s="2">
        <v>312.67360000000002</v>
      </c>
    </row>
    <row r="785" spans="1:10" x14ac:dyDescent="0.3">
      <c r="A785" s="2" t="s">
        <v>2750</v>
      </c>
      <c r="B785" s="3">
        <v>45794</v>
      </c>
      <c r="C785" s="2" t="s">
        <v>1473</v>
      </c>
      <c r="D785" s="2" t="s">
        <v>1880</v>
      </c>
      <c r="E785" s="2" t="s">
        <v>1945</v>
      </c>
      <c r="F785" s="2">
        <v>1</v>
      </c>
      <c r="G785" s="2">
        <v>873.18</v>
      </c>
      <c r="H785" s="2">
        <v>0.03</v>
      </c>
      <c r="I785" s="2" t="s">
        <v>1964</v>
      </c>
      <c r="J785" s="2">
        <v>846.9846</v>
      </c>
    </row>
    <row r="786" spans="1:10" x14ac:dyDescent="0.3">
      <c r="A786" s="2" t="s">
        <v>2751</v>
      </c>
      <c r="B786" s="3">
        <v>45764</v>
      </c>
      <c r="C786" s="2" t="s">
        <v>1190</v>
      </c>
      <c r="D786" s="2" t="s">
        <v>1793</v>
      </c>
      <c r="E786" s="2" t="s">
        <v>1945</v>
      </c>
      <c r="F786" s="2">
        <v>1</v>
      </c>
      <c r="G786" s="2">
        <v>914.75</v>
      </c>
      <c r="H786" s="2">
        <v>0.1</v>
      </c>
      <c r="I786" s="2" t="s">
        <v>1964</v>
      </c>
      <c r="J786" s="2">
        <v>823.27499999999998</v>
      </c>
    </row>
    <row r="787" spans="1:10" x14ac:dyDescent="0.3">
      <c r="A787" s="2" t="s">
        <v>2752</v>
      </c>
      <c r="B787" s="3">
        <v>45279</v>
      </c>
      <c r="C787" s="2" t="s">
        <v>192</v>
      </c>
      <c r="D787" s="2" t="s">
        <v>1802</v>
      </c>
      <c r="E787" s="2" t="s">
        <v>1932</v>
      </c>
      <c r="F787" s="2">
        <v>4</v>
      </c>
      <c r="G787" s="2">
        <v>457.33</v>
      </c>
      <c r="H787" s="2">
        <v>0.1</v>
      </c>
      <c r="I787" s="2" t="s">
        <v>1959</v>
      </c>
      <c r="J787" s="2">
        <v>1646.3879999999999</v>
      </c>
    </row>
    <row r="788" spans="1:10" x14ac:dyDescent="0.3">
      <c r="A788" s="2" t="s">
        <v>2753</v>
      </c>
      <c r="B788" s="3">
        <v>45602</v>
      </c>
      <c r="C788" s="2" t="s">
        <v>937</v>
      </c>
      <c r="D788" s="2" t="s">
        <v>1880</v>
      </c>
      <c r="E788" s="2" t="s">
        <v>1901</v>
      </c>
      <c r="F788" s="2">
        <v>3</v>
      </c>
      <c r="G788" s="2">
        <v>761.88</v>
      </c>
      <c r="H788" s="2">
        <v>0.23</v>
      </c>
      <c r="I788" s="2" t="s">
        <v>1961</v>
      </c>
      <c r="J788" s="2">
        <v>1759.9428</v>
      </c>
    </row>
    <row r="789" spans="1:10" x14ac:dyDescent="0.3">
      <c r="A789" s="2" t="s">
        <v>2754</v>
      </c>
      <c r="B789" s="3">
        <v>45793</v>
      </c>
      <c r="C789" s="2" t="s">
        <v>593</v>
      </c>
      <c r="D789" s="2" t="s">
        <v>1689</v>
      </c>
      <c r="E789" s="2" t="s">
        <v>1948</v>
      </c>
      <c r="F789" s="2">
        <v>4</v>
      </c>
      <c r="G789" s="2">
        <v>122.87</v>
      </c>
      <c r="H789" s="2">
        <v>0.13</v>
      </c>
      <c r="I789" s="2" t="s">
        <v>1959</v>
      </c>
      <c r="J789" s="2">
        <v>427.58760000000001</v>
      </c>
    </row>
    <row r="790" spans="1:10" x14ac:dyDescent="0.3">
      <c r="A790" s="2" t="s">
        <v>2755</v>
      </c>
      <c r="B790" s="3">
        <v>45778</v>
      </c>
      <c r="C790" s="2" t="s">
        <v>1476</v>
      </c>
      <c r="D790" s="2" t="s">
        <v>1802</v>
      </c>
      <c r="E790" s="2" t="s">
        <v>1904</v>
      </c>
      <c r="F790" s="2">
        <v>4</v>
      </c>
      <c r="G790" s="2">
        <v>753</v>
      </c>
      <c r="H790" s="2">
        <v>0.28000000000000003</v>
      </c>
      <c r="I790" s="2" t="s">
        <v>1964</v>
      </c>
      <c r="J790" s="2">
        <v>2168.64</v>
      </c>
    </row>
    <row r="791" spans="1:10" x14ac:dyDescent="0.3">
      <c r="A791" s="2" t="s">
        <v>2756</v>
      </c>
      <c r="B791" s="3">
        <v>45325</v>
      </c>
      <c r="C791" s="2" t="s">
        <v>1169</v>
      </c>
      <c r="D791" s="2" t="s">
        <v>1576</v>
      </c>
      <c r="E791" s="2" t="s">
        <v>1908</v>
      </c>
      <c r="F791" s="2">
        <v>2</v>
      </c>
      <c r="G791" s="2">
        <v>788.05</v>
      </c>
      <c r="H791" s="2">
        <v>0.21</v>
      </c>
      <c r="I791" s="2" t="s">
        <v>1959</v>
      </c>
      <c r="J791" s="2">
        <v>1245.1189999999999</v>
      </c>
    </row>
    <row r="792" spans="1:10" x14ac:dyDescent="0.3">
      <c r="A792" s="2" t="s">
        <v>2757</v>
      </c>
      <c r="B792" s="3">
        <v>45875</v>
      </c>
      <c r="C792" s="2" t="s">
        <v>1437</v>
      </c>
      <c r="D792" s="2" t="s">
        <v>1829</v>
      </c>
      <c r="E792" s="2" t="s">
        <v>1924</v>
      </c>
      <c r="F792" s="2">
        <v>2</v>
      </c>
      <c r="G792" s="2">
        <v>807.1</v>
      </c>
      <c r="H792" s="2">
        <v>0.28999999999999998</v>
      </c>
      <c r="I792" s="2" t="s">
        <v>1959</v>
      </c>
      <c r="J792" s="2">
        <v>1146.0820000000001</v>
      </c>
    </row>
    <row r="793" spans="1:10" x14ac:dyDescent="0.3">
      <c r="A793" s="2" t="s">
        <v>2758</v>
      </c>
      <c r="B793" s="3">
        <v>45320</v>
      </c>
      <c r="C793" s="2" t="s">
        <v>465</v>
      </c>
      <c r="D793" s="2" t="s">
        <v>1590</v>
      </c>
      <c r="E793" s="2" t="s">
        <v>1892</v>
      </c>
      <c r="F793" s="2">
        <v>2</v>
      </c>
      <c r="G793" s="2">
        <v>443.09</v>
      </c>
      <c r="H793" s="2">
        <v>0.02</v>
      </c>
      <c r="I793" s="2" t="s">
        <v>1961</v>
      </c>
      <c r="J793" s="2">
        <v>868.45640000000003</v>
      </c>
    </row>
    <row r="794" spans="1:10" x14ac:dyDescent="0.3">
      <c r="A794" s="2" t="s">
        <v>2759</v>
      </c>
      <c r="B794" s="3">
        <v>45870</v>
      </c>
      <c r="C794" s="2" t="s">
        <v>1455</v>
      </c>
      <c r="D794" s="2" t="s">
        <v>1631</v>
      </c>
      <c r="E794" s="2" t="s">
        <v>1936</v>
      </c>
      <c r="F794" s="2">
        <v>1</v>
      </c>
      <c r="G794" s="2">
        <v>512.16</v>
      </c>
      <c r="H794" s="2">
        <v>0.02</v>
      </c>
      <c r="I794" s="2" t="s">
        <v>1964</v>
      </c>
      <c r="J794" s="2">
        <v>501.91680000000002</v>
      </c>
    </row>
    <row r="795" spans="1:10" x14ac:dyDescent="0.3">
      <c r="A795" s="2" t="s">
        <v>2760</v>
      </c>
      <c r="B795" s="3">
        <v>45577</v>
      </c>
      <c r="C795" s="2" t="s">
        <v>686</v>
      </c>
      <c r="D795" s="2" t="s">
        <v>1703</v>
      </c>
      <c r="E795" s="2" t="s">
        <v>1945</v>
      </c>
      <c r="F795" s="2">
        <v>2</v>
      </c>
      <c r="G795" s="2">
        <v>602.54999999999995</v>
      </c>
      <c r="H795" s="2">
        <v>0.23</v>
      </c>
      <c r="I795" s="2" t="s">
        <v>1964</v>
      </c>
      <c r="J795" s="2">
        <v>927.92700000000002</v>
      </c>
    </row>
    <row r="796" spans="1:10" x14ac:dyDescent="0.3">
      <c r="A796" s="2" t="s">
        <v>2761</v>
      </c>
      <c r="B796" s="3">
        <v>45745</v>
      </c>
      <c r="C796" s="2" t="s">
        <v>554</v>
      </c>
      <c r="D796" s="2" t="s">
        <v>1706</v>
      </c>
      <c r="E796" s="2" t="s">
        <v>1887</v>
      </c>
      <c r="F796" s="2">
        <v>3</v>
      </c>
      <c r="G796" s="2">
        <v>846.19</v>
      </c>
      <c r="H796" s="2">
        <v>0.09</v>
      </c>
      <c r="I796" s="2" t="s">
        <v>1964</v>
      </c>
      <c r="J796" s="2">
        <v>2310.0987</v>
      </c>
    </row>
    <row r="797" spans="1:10" x14ac:dyDescent="0.3">
      <c r="A797" s="2" t="s">
        <v>2762</v>
      </c>
      <c r="B797" s="3">
        <v>45772</v>
      </c>
      <c r="C797" s="2" t="s">
        <v>1037</v>
      </c>
      <c r="D797" s="2" t="s">
        <v>1790</v>
      </c>
      <c r="E797" s="2" t="s">
        <v>1917</v>
      </c>
      <c r="F797" s="2">
        <v>1</v>
      </c>
      <c r="G797" s="2">
        <v>506.73</v>
      </c>
      <c r="H797" s="2">
        <v>0.28999999999999998</v>
      </c>
      <c r="I797" s="2" t="s">
        <v>1959</v>
      </c>
      <c r="J797" s="2">
        <v>359.7783</v>
      </c>
    </row>
    <row r="798" spans="1:10" x14ac:dyDescent="0.3">
      <c r="A798" s="2" t="s">
        <v>2763</v>
      </c>
      <c r="B798" s="3">
        <v>45299</v>
      </c>
      <c r="C798" s="2" t="s">
        <v>202</v>
      </c>
      <c r="D798" s="2" t="s">
        <v>1735</v>
      </c>
      <c r="E798" s="2" t="s">
        <v>1939</v>
      </c>
      <c r="F798" s="2">
        <v>1</v>
      </c>
      <c r="G798" s="2">
        <v>408.66</v>
      </c>
      <c r="H798" s="2">
        <v>0.13</v>
      </c>
      <c r="I798" s="2" t="s">
        <v>1964</v>
      </c>
      <c r="J798" s="2">
        <v>355.5342</v>
      </c>
    </row>
    <row r="799" spans="1:10" x14ac:dyDescent="0.3">
      <c r="A799" s="2" t="s">
        <v>2764</v>
      </c>
      <c r="B799" s="3">
        <v>45447</v>
      </c>
      <c r="C799" s="2" t="s">
        <v>391</v>
      </c>
      <c r="D799" s="2" t="s">
        <v>1590</v>
      </c>
      <c r="E799" s="2" t="s">
        <v>1942</v>
      </c>
      <c r="F799" s="2">
        <v>3</v>
      </c>
      <c r="G799" s="2">
        <v>170.48</v>
      </c>
      <c r="H799" s="2">
        <v>0.06</v>
      </c>
      <c r="I799" s="2" t="s">
        <v>1964</v>
      </c>
      <c r="J799" s="2">
        <v>480.75360000000001</v>
      </c>
    </row>
    <row r="800" spans="1:10" x14ac:dyDescent="0.3">
      <c r="A800" s="2" t="s">
        <v>2765</v>
      </c>
      <c r="B800" s="3">
        <v>45717</v>
      </c>
      <c r="C800" s="2" t="s">
        <v>351</v>
      </c>
      <c r="D800" s="2" t="s">
        <v>1628</v>
      </c>
      <c r="E800" s="2" t="s">
        <v>1921</v>
      </c>
      <c r="F800" s="2">
        <v>1</v>
      </c>
      <c r="G800" s="2">
        <v>423.48</v>
      </c>
      <c r="H800" s="2">
        <v>0.18</v>
      </c>
      <c r="I800" s="2" t="s">
        <v>1961</v>
      </c>
      <c r="J800" s="2">
        <v>347.25360000000001</v>
      </c>
    </row>
    <row r="801" spans="1:10" x14ac:dyDescent="0.3">
      <c r="A801" s="2" t="s">
        <v>2766</v>
      </c>
      <c r="B801" s="3">
        <v>45213</v>
      </c>
      <c r="C801" s="2" t="s">
        <v>766</v>
      </c>
      <c r="D801" s="2" t="s">
        <v>1859</v>
      </c>
      <c r="E801" s="2" t="s">
        <v>1927</v>
      </c>
      <c r="F801" s="2">
        <v>4</v>
      </c>
      <c r="G801" s="2">
        <v>23.57</v>
      </c>
      <c r="H801" s="2">
        <v>0.1</v>
      </c>
      <c r="I801" s="2" t="s">
        <v>1959</v>
      </c>
      <c r="J801" s="2">
        <v>84.852000000000004</v>
      </c>
    </row>
    <row r="802" spans="1:10" x14ac:dyDescent="0.3">
      <c r="A802" s="2" t="s">
        <v>2767</v>
      </c>
      <c r="B802" s="3">
        <v>45837</v>
      </c>
      <c r="C802" s="2" t="s">
        <v>1202</v>
      </c>
      <c r="D802" s="2" t="s">
        <v>1706</v>
      </c>
      <c r="E802" s="2" t="s">
        <v>1945</v>
      </c>
      <c r="F802" s="2">
        <v>2</v>
      </c>
      <c r="G802" s="2">
        <v>953.26</v>
      </c>
      <c r="H802" s="2">
        <v>0.1</v>
      </c>
      <c r="I802" s="2" t="s">
        <v>1964</v>
      </c>
      <c r="J802" s="2">
        <v>1715.8679999999999</v>
      </c>
    </row>
    <row r="803" spans="1:10" x14ac:dyDescent="0.3">
      <c r="A803" s="2" t="s">
        <v>2768</v>
      </c>
      <c r="B803" s="3">
        <v>45277</v>
      </c>
      <c r="C803" s="2" t="s">
        <v>1100</v>
      </c>
      <c r="D803" s="2" t="s">
        <v>1802</v>
      </c>
      <c r="E803" s="2" t="s">
        <v>1914</v>
      </c>
      <c r="F803" s="2">
        <v>3</v>
      </c>
      <c r="G803" s="2">
        <v>405.13</v>
      </c>
      <c r="H803" s="2">
        <v>0.14000000000000001</v>
      </c>
      <c r="I803" s="2" t="s">
        <v>1964</v>
      </c>
      <c r="J803" s="2">
        <v>1045.2354</v>
      </c>
    </row>
    <row r="804" spans="1:10" x14ac:dyDescent="0.3">
      <c r="A804" s="2" t="s">
        <v>2769</v>
      </c>
      <c r="B804" s="3">
        <v>45248</v>
      </c>
      <c r="C804" s="2" t="s">
        <v>1076</v>
      </c>
      <c r="D804" s="2" t="s">
        <v>1565</v>
      </c>
      <c r="E804" s="2" t="s">
        <v>1904</v>
      </c>
      <c r="F804" s="2">
        <v>2</v>
      </c>
      <c r="G804" s="2">
        <v>333.83</v>
      </c>
      <c r="H804" s="2">
        <v>0.26</v>
      </c>
      <c r="I804" s="2" t="s">
        <v>1961</v>
      </c>
      <c r="J804" s="2">
        <v>494.0684</v>
      </c>
    </row>
    <row r="805" spans="1:10" x14ac:dyDescent="0.3">
      <c r="A805" s="2" t="s">
        <v>2770</v>
      </c>
      <c r="B805" s="3">
        <v>45741</v>
      </c>
      <c r="C805" s="2" t="s">
        <v>1058</v>
      </c>
      <c r="D805" s="2" t="s">
        <v>1856</v>
      </c>
      <c r="E805" s="2" t="s">
        <v>1901</v>
      </c>
      <c r="F805" s="2">
        <v>2</v>
      </c>
      <c r="G805" s="2">
        <v>727.18</v>
      </c>
      <c r="H805" s="2">
        <v>0.22</v>
      </c>
      <c r="I805" s="2" t="s">
        <v>1961</v>
      </c>
      <c r="J805" s="2">
        <v>1134.4007999999999</v>
      </c>
    </row>
    <row r="806" spans="1:10" x14ac:dyDescent="0.3">
      <c r="A806" s="2" t="s">
        <v>2771</v>
      </c>
      <c r="B806" s="3">
        <v>45778</v>
      </c>
      <c r="C806" s="2" t="s">
        <v>977</v>
      </c>
      <c r="D806" s="2" t="s">
        <v>1576</v>
      </c>
      <c r="E806" s="2" t="s">
        <v>1924</v>
      </c>
      <c r="F806" s="2">
        <v>2</v>
      </c>
      <c r="G806" s="2">
        <v>516.02</v>
      </c>
      <c r="H806" s="2">
        <v>0.19</v>
      </c>
      <c r="I806" s="2" t="s">
        <v>1964</v>
      </c>
      <c r="J806" s="2">
        <v>835.95240000000001</v>
      </c>
    </row>
    <row r="807" spans="1:10" x14ac:dyDescent="0.3">
      <c r="A807" s="2" t="s">
        <v>2772</v>
      </c>
      <c r="B807" s="3">
        <v>45361</v>
      </c>
      <c r="C807" s="2" t="s">
        <v>943</v>
      </c>
      <c r="D807" s="2" t="s">
        <v>1706</v>
      </c>
      <c r="E807" s="2" t="s">
        <v>1927</v>
      </c>
      <c r="F807" s="2">
        <v>2</v>
      </c>
      <c r="G807" s="2">
        <v>705.61</v>
      </c>
      <c r="H807" s="2">
        <v>0.28000000000000003</v>
      </c>
      <c r="I807" s="2" t="s">
        <v>1959</v>
      </c>
      <c r="J807" s="2">
        <v>1016.0784</v>
      </c>
    </row>
    <row r="808" spans="1:10" x14ac:dyDescent="0.3">
      <c r="A808" s="2" t="s">
        <v>2773</v>
      </c>
      <c r="B808" s="3">
        <v>45414</v>
      </c>
      <c r="C808" s="2" t="s">
        <v>886</v>
      </c>
      <c r="D808" s="2" t="s">
        <v>1835</v>
      </c>
      <c r="E808" s="2" t="s">
        <v>1917</v>
      </c>
      <c r="F808" s="2">
        <v>3</v>
      </c>
      <c r="G808" s="2">
        <v>654.47</v>
      </c>
      <c r="H808" s="2">
        <v>0.18</v>
      </c>
      <c r="I808" s="2" t="s">
        <v>1964</v>
      </c>
      <c r="J808" s="2">
        <v>1609.9962</v>
      </c>
    </row>
    <row r="809" spans="1:10" x14ac:dyDescent="0.3">
      <c r="A809" s="2" t="s">
        <v>2774</v>
      </c>
      <c r="B809" s="3">
        <v>45734</v>
      </c>
      <c r="C809" s="2" t="s">
        <v>575</v>
      </c>
      <c r="D809" s="2" t="s">
        <v>1847</v>
      </c>
      <c r="E809" s="2" t="s">
        <v>1936</v>
      </c>
      <c r="F809" s="2">
        <v>2</v>
      </c>
      <c r="G809" s="2">
        <v>315.27</v>
      </c>
      <c r="H809" s="2">
        <v>0.23</v>
      </c>
      <c r="I809" s="2" t="s">
        <v>1959</v>
      </c>
      <c r="J809" s="2">
        <v>485.51580000000001</v>
      </c>
    </row>
    <row r="810" spans="1:10" x14ac:dyDescent="0.3">
      <c r="A810" s="2" t="s">
        <v>2775</v>
      </c>
      <c r="B810" s="3">
        <v>45623</v>
      </c>
      <c r="C810" s="2" t="s">
        <v>729</v>
      </c>
      <c r="D810" s="2" t="s">
        <v>1661</v>
      </c>
      <c r="E810" s="2" t="s">
        <v>1896</v>
      </c>
      <c r="F810" s="2">
        <v>1</v>
      </c>
      <c r="G810" s="2">
        <v>974.47</v>
      </c>
      <c r="H810" s="2">
        <v>0.05</v>
      </c>
      <c r="I810" s="2" t="s">
        <v>1959</v>
      </c>
      <c r="J810" s="2">
        <v>925.74649999999997</v>
      </c>
    </row>
    <row r="811" spans="1:10" x14ac:dyDescent="0.3">
      <c r="A811" s="2" t="s">
        <v>2776</v>
      </c>
      <c r="B811" s="3">
        <v>45340</v>
      </c>
      <c r="C811" s="2" t="s">
        <v>251</v>
      </c>
      <c r="D811" s="2" t="s">
        <v>1565</v>
      </c>
      <c r="E811" s="2" t="s">
        <v>1904</v>
      </c>
      <c r="F811" s="2">
        <v>2</v>
      </c>
      <c r="G811" s="2">
        <v>803.3</v>
      </c>
      <c r="H811" s="2">
        <v>0.17</v>
      </c>
      <c r="I811" s="2" t="s">
        <v>1959</v>
      </c>
      <c r="J811" s="2">
        <v>1333.4780000000001</v>
      </c>
    </row>
    <row r="812" spans="1:10" x14ac:dyDescent="0.3">
      <c r="A812" s="2" t="s">
        <v>2777</v>
      </c>
      <c r="B812" s="3">
        <v>45447</v>
      </c>
      <c r="C812" s="2" t="s">
        <v>66</v>
      </c>
      <c r="D812" s="2" t="s">
        <v>1565</v>
      </c>
      <c r="E812" s="2" t="s">
        <v>1924</v>
      </c>
      <c r="F812" s="2">
        <v>4</v>
      </c>
      <c r="G812" s="2">
        <v>863.87</v>
      </c>
      <c r="H812" s="2">
        <v>0.21</v>
      </c>
      <c r="I812" s="2" t="s">
        <v>1964</v>
      </c>
      <c r="J812" s="2">
        <v>2729.8292000000001</v>
      </c>
    </row>
    <row r="813" spans="1:10" x14ac:dyDescent="0.3">
      <c r="A813" s="2" t="s">
        <v>2778</v>
      </c>
      <c r="B813" s="3">
        <v>45513</v>
      </c>
      <c r="C813" s="2" t="s">
        <v>1458</v>
      </c>
      <c r="D813" s="2" t="s">
        <v>1823</v>
      </c>
      <c r="E813" s="2" t="s">
        <v>1945</v>
      </c>
      <c r="F813" s="2">
        <v>1</v>
      </c>
      <c r="G813" s="2">
        <v>450.11</v>
      </c>
      <c r="H813" s="2">
        <v>0.17</v>
      </c>
      <c r="I813" s="2" t="s">
        <v>1959</v>
      </c>
      <c r="J813" s="2">
        <v>373.59129999999999</v>
      </c>
    </row>
    <row r="814" spans="1:10" x14ac:dyDescent="0.3">
      <c r="A814" s="2" t="s">
        <v>2779</v>
      </c>
      <c r="B814" s="3">
        <v>45486</v>
      </c>
      <c r="C814" s="2" t="s">
        <v>751</v>
      </c>
      <c r="D814" s="2" t="s">
        <v>1786</v>
      </c>
      <c r="E814" s="2" t="s">
        <v>1932</v>
      </c>
      <c r="F814" s="2">
        <v>1</v>
      </c>
      <c r="G814" s="2">
        <v>289.82</v>
      </c>
      <c r="H814" s="2">
        <v>0.18</v>
      </c>
      <c r="I814" s="2" t="s">
        <v>1964</v>
      </c>
      <c r="J814" s="2">
        <v>237.6524</v>
      </c>
    </row>
    <row r="815" spans="1:10" x14ac:dyDescent="0.3">
      <c r="A815" s="2" t="s">
        <v>2780</v>
      </c>
      <c r="B815" s="3">
        <v>45890</v>
      </c>
      <c r="C815" s="2" t="s">
        <v>1061</v>
      </c>
      <c r="D815" s="2" t="s">
        <v>1744</v>
      </c>
      <c r="E815" s="2" t="s">
        <v>1924</v>
      </c>
      <c r="F815" s="2">
        <v>4</v>
      </c>
      <c r="G815" s="2">
        <v>250.64</v>
      </c>
      <c r="H815" s="2">
        <v>0.1</v>
      </c>
      <c r="I815" s="2" t="s">
        <v>1961</v>
      </c>
      <c r="J815" s="2">
        <v>902.30399999999997</v>
      </c>
    </row>
    <row r="816" spans="1:10" x14ac:dyDescent="0.3">
      <c r="A816" s="2" t="s">
        <v>2781</v>
      </c>
      <c r="B816" s="3">
        <v>45876</v>
      </c>
      <c r="C816" s="2" t="s">
        <v>922</v>
      </c>
      <c r="D816" s="2" t="s">
        <v>1790</v>
      </c>
      <c r="E816" s="2" t="s">
        <v>1948</v>
      </c>
      <c r="F816" s="2">
        <v>4</v>
      </c>
      <c r="G816" s="2">
        <v>373.49</v>
      </c>
      <c r="H816" s="2">
        <v>0.16</v>
      </c>
      <c r="I816" s="2" t="s">
        <v>1964</v>
      </c>
      <c r="J816" s="2">
        <v>1254.9264000000001</v>
      </c>
    </row>
    <row r="817" spans="1:10" x14ac:dyDescent="0.3">
      <c r="A817" s="2" t="s">
        <v>2782</v>
      </c>
      <c r="B817" s="3">
        <v>45398</v>
      </c>
      <c r="C817" s="2" t="s">
        <v>248</v>
      </c>
      <c r="D817" s="2" t="s">
        <v>2061</v>
      </c>
      <c r="E817" s="2" t="s">
        <v>1921</v>
      </c>
      <c r="F817" s="2">
        <v>4</v>
      </c>
      <c r="G817" s="2">
        <v>348.91</v>
      </c>
      <c r="H817" s="2">
        <v>0.18</v>
      </c>
      <c r="I817" s="2" t="s">
        <v>1961</v>
      </c>
      <c r="J817" s="2">
        <v>1144.4248</v>
      </c>
    </row>
    <row r="818" spans="1:10" x14ac:dyDescent="0.3">
      <c r="A818" s="2" t="s">
        <v>2783</v>
      </c>
      <c r="B818" s="3">
        <v>45390</v>
      </c>
      <c r="C818" s="2" t="s">
        <v>391</v>
      </c>
      <c r="D818" s="2" t="s">
        <v>1865</v>
      </c>
      <c r="E818" s="2" t="s">
        <v>1942</v>
      </c>
      <c r="F818" s="2">
        <v>4</v>
      </c>
      <c r="G818" s="2">
        <v>212.96</v>
      </c>
      <c r="H818" s="2">
        <v>0.17</v>
      </c>
      <c r="I818" s="2" t="s">
        <v>1959</v>
      </c>
      <c r="J818" s="2">
        <v>707.02719999999999</v>
      </c>
    </row>
    <row r="819" spans="1:10" x14ac:dyDescent="0.3">
      <c r="A819" s="2" t="s">
        <v>2784</v>
      </c>
      <c r="B819" s="3">
        <v>45406</v>
      </c>
      <c r="C819" s="2" t="s">
        <v>633</v>
      </c>
      <c r="D819" s="2" t="s">
        <v>1658</v>
      </c>
      <c r="E819" s="2" t="s">
        <v>1948</v>
      </c>
      <c r="F819" s="2">
        <v>3</v>
      </c>
      <c r="G819" s="2">
        <v>871.34</v>
      </c>
      <c r="H819" s="2">
        <v>0.11</v>
      </c>
      <c r="I819" s="2" t="s">
        <v>1964</v>
      </c>
      <c r="J819" s="2">
        <v>2326.4778000000001</v>
      </c>
    </row>
    <row r="820" spans="1:10" x14ac:dyDescent="0.3">
      <c r="A820" s="2" t="s">
        <v>2785</v>
      </c>
      <c r="B820" s="3">
        <v>45844</v>
      </c>
      <c r="C820" s="2" t="s">
        <v>360</v>
      </c>
      <c r="D820" s="2" t="s">
        <v>1865</v>
      </c>
      <c r="E820" s="2" t="s">
        <v>1887</v>
      </c>
      <c r="F820" s="2">
        <v>2</v>
      </c>
      <c r="G820" s="2">
        <v>698.94</v>
      </c>
      <c r="H820" s="2">
        <v>0.06</v>
      </c>
      <c r="I820" s="2" t="s">
        <v>1959</v>
      </c>
      <c r="J820" s="2">
        <v>1314.0072</v>
      </c>
    </row>
    <row r="821" spans="1:10" x14ac:dyDescent="0.3">
      <c r="A821" s="2" t="s">
        <v>2786</v>
      </c>
      <c r="B821" s="3">
        <v>45697</v>
      </c>
      <c r="C821" s="2" t="s">
        <v>1007</v>
      </c>
      <c r="D821" s="2" t="s">
        <v>1805</v>
      </c>
      <c r="E821" s="2" t="s">
        <v>1887</v>
      </c>
      <c r="F821" s="2">
        <v>1</v>
      </c>
      <c r="G821" s="2">
        <v>719.94</v>
      </c>
      <c r="H821" s="2">
        <v>0.23</v>
      </c>
      <c r="I821" s="2" t="s">
        <v>1964</v>
      </c>
      <c r="J821" s="2">
        <v>554.35379999999998</v>
      </c>
    </row>
    <row r="822" spans="1:10" x14ac:dyDescent="0.3">
      <c r="A822" s="2" t="s">
        <v>2787</v>
      </c>
      <c r="B822" s="3">
        <v>45607</v>
      </c>
      <c r="C822" s="2" t="s">
        <v>38</v>
      </c>
      <c r="D822" s="2" t="s">
        <v>1661</v>
      </c>
      <c r="E822" s="2" t="s">
        <v>1904</v>
      </c>
      <c r="F822" s="2">
        <v>2</v>
      </c>
      <c r="G822" s="2">
        <v>278.16000000000003</v>
      </c>
      <c r="H822" s="2">
        <v>0.22</v>
      </c>
      <c r="I822" s="2" t="s">
        <v>1961</v>
      </c>
      <c r="J822" s="2">
        <v>433.92959999999999</v>
      </c>
    </row>
    <row r="823" spans="1:10" x14ac:dyDescent="0.3">
      <c r="A823" s="2" t="s">
        <v>2788</v>
      </c>
      <c r="B823" s="3">
        <v>45307</v>
      </c>
      <c r="C823" s="2" t="s">
        <v>206</v>
      </c>
      <c r="D823" s="2" t="s">
        <v>1728</v>
      </c>
      <c r="E823" s="2" t="s">
        <v>1908</v>
      </c>
      <c r="F823" s="2">
        <v>1</v>
      </c>
      <c r="G823" s="2">
        <v>678.9</v>
      </c>
      <c r="H823" s="2">
        <v>0.17</v>
      </c>
      <c r="I823" s="2" t="s">
        <v>1959</v>
      </c>
      <c r="J823" s="2">
        <v>563.48699999999997</v>
      </c>
    </row>
    <row r="824" spans="1:10" x14ac:dyDescent="0.3">
      <c r="A824" s="2" t="s">
        <v>2789</v>
      </c>
      <c r="B824" s="3">
        <v>45520</v>
      </c>
      <c r="C824" s="2" t="s">
        <v>74</v>
      </c>
      <c r="D824" s="2" t="s">
        <v>1652</v>
      </c>
      <c r="E824" s="2" t="s">
        <v>1936</v>
      </c>
      <c r="F824" s="2">
        <v>4</v>
      </c>
      <c r="G824" s="2">
        <v>94.13</v>
      </c>
      <c r="H824" s="2">
        <v>0.15</v>
      </c>
      <c r="I824" s="2" t="s">
        <v>1959</v>
      </c>
      <c r="J824" s="2">
        <v>320.04199999999997</v>
      </c>
    </row>
    <row r="825" spans="1:10" x14ac:dyDescent="0.3">
      <c r="A825" s="2" t="s">
        <v>2790</v>
      </c>
      <c r="B825" s="3">
        <v>45933</v>
      </c>
      <c r="C825" s="2" t="s">
        <v>1377</v>
      </c>
      <c r="D825" s="2" t="s">
        <v>1712</v>
      </c>
      <c r="E825" s="2" t="s">
        <v>1892</v>
      </c>
      <c r="F825" s="2">
        <v>4</v>
      </c>
      <c r="G825" s="2">
        <v>415.02</v>
      </c>
      <c r="H825" s="2">
        <v>0.01</v>
      </c>
      <c r="I825" s="2" t="s">
        <v>1961</v>
      </c>
      <c r="J825" s="2">
        <v>1643.4792</v>
      </c>
    </row>
    <row r="826" spans="1:10" x14ac:dyDescent="0.3">
      <c r="A826" s="2" t="s">
        <v>2791</v>
      </c>
      <c r="B826" s="3">
        <v>45841</v>
      </c>
      <c r="C826" s="2" t="s">
        <v>199</v>
      </c>
      <c r="D826" s="2" t="s">
        <v>1603</v>
      </c>
      <c r="E826" s="2" t="s">
        <v>1904</v>
      </c>
      <c r="F826" s="2">
        <v>4</v>
      </c>
      <c r="G826" s="2">
        <v>780.07</v>
      </c>
      <c r="H826" s="2">
        <v>0.03</v>
      </c>
      <c r="I826" s="2" t="s">
        <v>1959</v>
      </c>
      <c r="J826" s="2">
        <v>3026.6716000000001</v>
      </c>
    </row>
    <row r="827" spans="1:10" x14ac:dyDescent="0.3">
      <c r="A827" s="2" t="s">
        <v>2792</v>
      </c>
      <c r="B827" s="3">
        <v>45877</v>
      </c>
      <c r="C827" s="2" t="s">
        <v>1340</v>
      </c>
      <c r="D827" s="2" t="s">
        <v>1689</v>
      </c>
      <c r="E827" s="2" t="s">
        <v>1936</v>
      </c>
      <c r="F827" s="2">
        <v>4</v>
      </c>
      <c r="G827" s="2">
        <v>184.57</v>
      </c>
      <c r="H827" s="2">
        <v>0.28000000000000003</v>
      </c>
      <c r="I827" s="2" t="s">
        <v>1959</v>
      </c>
      <c r="J827" s="2">
        <v>531.5616</v>
      </c>
    </row>
    <row r="828" spans="1:10" x14ac:dyDescent="0.3">
      <c r="A828" s="2" t="s">
        <v>2793</v>
      </c>
      <c r="B828" s="3">
        <v>45532</v>
      </c>
      <c r="C828" s="2" t="s">
        <v>922</v>
      </c>
      <c r="D828" s="2" t="s">
        <v>1777</v>
      </c>
      <c r="E828" s="2" t="s">
        <v>1904</v>
      </c>
      <c r="F828" s="2">
        <v>4</v>
      </c>
      <c r="G828" s="2">
        <v>277.58</v>
      </c>
      <c r="H828" s="2">
        <v>0.22</v>
      </c>
      <c r="I828" s="2" t="s">
        <v>1961</v>
      </c>
      <c r="J828" s="2">
        <v>866.04960000000005</v>
      </c>
    </row>
    <row r="829" spans="1:10" x14ac:dyDescent="0.3">
      <c r="A829" s="2" t="s">
        <v>2794</v>
      </c>
      <c r="B829" s="3">
        <v>45734</v>
      </c>
      <c r="C829" s="2" t="s">
        <v>373</v>
      </c>
      <c r="D829" s="2" t="s">
        <v>1670</v>
      </c>
      <c r="E829" s="2" t="s">
        <v>1901</v>
      </c>
      <c r="F829" s="2">
        <v>1</v>
      </c>
      <c r="G829" s="2">
        <v>36.799999999999997</v>
      </c>
      <c r="H829" s="2">
        <v>0.18</v>
      </c>
      <c r="I829" s="2" t="s">
        <v>1959</v>
      </c>
      <c r="J829" s="2">
        <v>30.175999999999998</v>
      </c>
    </row>
    <row r="830" spans="1:10" x14ac:dyDescent="0.3">
      <c r="A830" s="2" t="s">
        <v>2795</v>
      </c>
      <c r="B830" s="3">
        <v>45809</v>
      </c>
      <c r="C830" s="2" t="s">
        <v>1127</v>
      </c>
      <c r="D830" s="2" t="s">
        <v>1847</v>
      </c>
      <c r="E830" s="2" t="s">
        <v>1911</v>
      </c>
      <c r="F830" s="2">
        <v>1</v>
      </c>
      <c r="G830" s="2">
        <v>539.37</v>
      </c>
      <c r="H830" s="2">
        <v>0.14000000000000001</v>
      </c>
      <c r="I830" s="2" t="s">
        <v>1959</v>
      </c>
      <c r="J830" s="2">
        <v>463.85820000000001</v>
      </c>
    </row>
    <row r="831" spans="1:10" x14ac:dyDescent="0.3">
      <c r="A831" s="2" t="s">
        <v>2796</v>
      </c>
      <c r="B831" s="3">
        <v>45760</v>
      </c>
      <c r="C831" s="2" t="s">
        <v>325</v>
      </c>
      <c r="D831" s="2" t="s">
        <v>1635</v>
      </c>
      <c r="E831" s="2" t="s">
        <v>1945</v>
      </c>
      <c r="F831" s="2">
        <v>1</v>
      </c>
      <c r="G831" s="2">
        <v>27.83</v>
      </c>
      <c r="H831" s="2">
        <v>0.3</v>
      </c>
      <c r="I831" s="2" t="s">
        <v>1961</v>
      </c>
      <c r="J831" s="2">
        <v>19.481000000000002</v>
      </c>
    </row>
    <row r="832" spans="1:10" x14ac:dyDescent="0.3">
      <c r="A832" s="2" t="s">
        <v>2797</v>
      </c>
      <c r="B832" s="3">
        <v>45456</v>
      </c>
      <c r="C832" s="2" t="s">
        <v>910</v>
      </c>
      <c r="D832" s="2" t="s">
        <v>1793</v>
      </c>
      <c r="E832" s="2" t="s">
        <v>1904</v>
      </c>
      <c r="F832" s="2">
        <v>3</v>
      </c>
      <c r="G832" s="2">
        <v>698.72</v>
      </c>
      <c r="H832" s="2">
        <v>0.28000000000000003</v>
      </c>
      <c r="I832" s="2" t="s">
        <v>1964</v>
      </c>
      <c r="J832" s="2">
        <v>1509.2352000000001</v>
      </c>
    </row>
    <row r="833" spans="1:10" x14ac:dyDescent="0.3">
      <c r="A833" s="2" t="s">
        <v>2798</v>
      </c>
      <c r="B833" s="3">
        <v>45698</v>
      </c>
      <c r="C833" s="2" t="s">
        <v>62</v>
      </c>
      <c r="D833" s="2" t="s">
        <v>1811</v>
      </c>
      <c r="E833" s="2" t="s">
        <v>1932</v>
      </c>
      <c r="F833" s="2">
        <v>4</v>
      </c>
      <c r="G833" s="2">
        <v>528.23</v>
      </c>
      <c r="H833" s="2">
        <v>0.15</v>
      </c>
      <c r="I833" s="2" t="s">
        <v>1964</v>
      </c>
      <c r="J833" s="2">
        <v>1795.982</v>
      </c>
    </row>
    <row r="834" spans="1:10" x14ac:dyDescent="0.3">
      <c r="A834" s="2" t="s">
        <v>2799</v>
      </c>
      <c r="B834" s="3">
        <v>45548</v>
      </c>
      <c r="C834" s="2" t="s">
        <v>1525</v>
      </c>
      <c r="D834" s="2" t="s">
        <v>1718</v>
      </c>
      <c r="E834" s="2" t="s">
        <v>1939</v>
      </c>
      <c r="F834" s="2">
        <v>2</v>
      </c>
      <c r="G834" s="2">
        <v>780.9</v>
      </c>
      <c r="H834" s="2">
        <v>0.24</v>
      </c>
      <c r="I834" s="2" t="s">
        <v>1961</v>
      </c>
      <c r="J834" s="2">
        <v>1186.9680000000001</v>
      </c>
    </row>
    <row r="835" spans="1:10" x14ac:dyDescent="0.3">
      <c r="A835" s="2" t="s">
        <v>2800</v>
      </c>
      <c r="B835" s="3">
        <v>45236</v>
      </c>
      <c r="C835" s="2" t="s">
        <v>603</v>
      </c>
      <c r="D835" s="2" t="s">
        <v>1638</v>
      </c>
      <c r="E835" s="2" t="s">
        <v>1934</v>
      </c>
      <c r="F835" s="2">
        <v>1</v>
      </c>
      <c r="G835" s="2">
        <v>977.97</v>
      </c>
      <c r="H835" s="2">
        <v>0.06</v>
      </c>
      <c r="I835" s="2" t="s">
        <v>1964</v>
      </c>
      <c r="J835" s="2">
        <v>919.29179999999997</v>
      </c>
    </row>
    <row r="836" spans="1:10" x14ac:dyDescent="0.3">
      <c r="A836" s="2" t="s">
        <v>2801</v>
      </c>
      <c r="B836" s="3">
        <v>45310</v>
      </c>
      <c r="C836" s="2" t="s">
        <v>1166</v>
      </c>
      <c r="D836" s="2" t="s">
        <v>1832</v>
      </c>
      <c r="E836" s="2" t="s">
        <v>1929</v>
      </c>
      <c r="F836" s="2">
        <v>4</v>
      </c>
      <c r="G836" s="2">
        <v>354.65</v>
      </c>
      <c r="H836" s="2">
        <v>0.19</v>
      </c>
      <c r="I836" s="2" t="s">
        <v>1959</v>
      </c>
      <c r="J836" s="2">
        <v>1149.066</v>
      </c>
    </row>
    <row r="837" spans="1:10" x14ac:dyDescent="0.3">
      <c r="A837" s="2" t="s">
        <v>2802</v>
      </c>
      <c r="B837" s="3">
        <v>45376</v>
      </c>
      <c r="C837" s="2" t="s">
        <v>910</v>
      </c>
      <c r="D837" s="2" t="s">
        <v>1786</v>
      </c>
      <c r="E837" s="2" t="s">
        <v>1948</v>
      </c>
      <c r="F837" s="2">
        <v>1</v>
      </c>
      <c r="G837" s="2">
        <v>671.62</v>
      </c>
      <c r="H837" s="2">
        <v>0.09</v>
      </c>
      <c r="I837" s="2" t="s">
        <v>1964</v>
      </c>
      <c r="J837" s="2">
        <v>611.17420000000004</v>
      </c>
    </row>
    <row r="838" spans="1:10" x14ac:dyDescent="0.3">
      <c r="A838" s="2" t="s">
        <v>2803</v>
      </c>
      <c r="B838" s="3">
        <v>45914</v>
      </c>
      <c r="C838" s="2" t="s">
        <v>1010</v>
      </c>
      <c r="D838" s="2" t="s">
        <v>1829</v>
      </c>
      <c r="E838" s="2" t="s">
        <v>1901</v>
      </c>
      <c r="F838" s="2">
        <v>1</v>
      </c>
      <c r="G838" s="2">
        <v>867.32</v>
      </c>
      <c r="H838" s="2">
        <v>0.28999999999999998</v>
      </c>
      <c r="I838" s="2" t="s">
        <v>1961</v>
      </c>
      <c r="J838" s="2">
        <v>615.79719999999998</v>
      </c>
    </row>
    <row r="839" spans="1:10" x14ac:dyDescent="0.3">
      <c r="A839" s="2" t="s">
        <v>2804</v>
      </c>
      <c r="B839" s="3">
        <v>45336</v>
      </c>
      <c r="C839" s="2" t="s">
        <v>299</v>
      </c>
      <c r="D839" s="2" t="s">
        <v>1599</v>
      </c>
      <c r="E839" s="2" t="s">
        <v>1929</v>
      </c>
      <c r="F839" s="2">
        <v>3</v>
      </c>
      <c r="G839" s="2">
        <v>240.27</v>
      </c>
      <c r="H839" s="2">
        <v>0.15</v>
      </c>
      <c r="I839" s="2" t="s">
        <v>1961</v>
      </c>
      <c r="J839" s="2">
        <v>612.68849999999998</v>
      </c>
    </row>
    <row r="840" spans="1:10" x14ac:dyDescent="0.3">
      <c r="A840" s="2" t="s">
        <v>2805</v>
      </c>
      <c r="B840" s="3">
        <v>45728</v>
      </c>
      <c r="C840" s="2" t="s">
        <v>279</v>
      </c>
      <c r="D840" s="2" t="s">
        <v>1661</v>
      </c>
      <c r="E840" s="2" t="s">
        <v>1939</v>
      </c>
      <c r="F840" s="2">
        <v>2</v>
      </c>
      <c r="G840" s="2">
        <v>619.12</v>
      </c>
      <c r="H840" s="2">
        <v>0.28000000000000003</v>
      </c>
      <c r="I840" s="2" t="s">
        <v>1964</v>
      </c>
      <c r="J840" s="2">
        <v>891.53279999999995</v>
      </c>
    </row>
    <row r="841" spans="1:10" x14ac:dyDescent="0.3">
      <c r="A841" s="2" t="s">
        <v>2806</v>
      </c>
      <c r="B841" s="3">
        <v>45755</v>
      </c>
      <c r="C841" s="2" t="s">
        <v>701</v>
      </c>
      <c r="D841" s="2" t="s">
        <v>1844</v>
      </c>
      <c r="E841" s="2" t="s">
        <v>1887</v>
      </c>
      <c r="F841" s="2">
        <v>3</v>
      </c>
      <c r="G841" s="2">
        <v>693.42</v>
      </c>
      <c r="H841" s="2">
        <v>0.08</v>
      </c>
      <c r="I841" s="2" t="s">
        <v>1961</v>
      </c>
      <c r="J841" s="2">
        <v>1913.8391999999999</v>
      </c>
    </row>
    <row r="842" spans="1:10" x14ac:dyDescent="0.3">
      <c r="A842" s="2" t="s">
        <v>2807</v>
      </c>
      <c r="B842" s="3">
        <v>45695</v>
      </c>
      <c r="C842" s="2" t="s">
        <v>385</v>
      </c>
      <c r="D842" s="2" t="s">
        <v>1725</v>
      </c>
      <c r="E842" s="2" t="s">
        <v>1924</v>
      </c>
      <c r="F842" s="2">
        <v>4</v>
      </c>
      <c r="G842" s="2">
        <v>751.63</v>
      </c>
      <c r="H842" s="2">
        <v>0.28000000000000003</v>
      </c>
      <c r="I842" s="2" t="s">
        <v>1964</v>
      </c>
      <c r="J842" s="2">
        <v>2164.6943999999999</v>
      </c>
    </row>
    <row r="843" spans="1:10" x14ac:dyDescent="0.3">
      <c r="A843" s="2" t="s">
        <v>2808</v>
      </c>
      <c r="B843" s="3">
        <v>45380</v>
      </c>
      <c r="C843" s="2" t="s">
        <v>391</v>
      </c>
      <c r="D843" s="2" t="s">
        <v>1670</v>
      </c>
      <c r="E843" s="2" t="s">
        <v>1936</v>
      </c>
      <c r="F843" s="2">
        <v>3</v>
      </c>
      <c r="G843" s="2">
        <v>108.14</v>
      </c>
      <c r="H843" s="2">
        <v>0.19</v>
      </c>
      <c r="I843" s="2" t="s">
        <v>1964</v>
      </c>
      <c r="J843" s="2">
        <v>262.78019999999998</v>
      </c>
    </row>
    <row r="844" spans="1:10" x14ac:dyDescent="0.3">
      <c r="A844" s="2" t="s">
        <v>2809</v>
      </c>
      <c r="B844" s="3">
        <v>45446</v>
      </c>
      <c r="C844" s="2" t="s">
        <v>829</v>
      </c>
      <c r="D844" s="2" t="s">
        <v>1658</v>
      </c>
      <c r="E844" s="2" t="s">
        <v>1904</v>
      </c>
      <c r="F844" s="2">
        <v>1</v>
      </c>
      <c r="G844" s="2">
        <v>964.11</v>
      </c>
      <c r="H844" s="2">
        <v>0.17</v>
      </c>
      <c r="I844" s="2" t="s">
        <v>1964</v>
      </c>
      <c r="J844" s="2">
        <v>800.21130000000005</v>
      </c>
    </row>
    <row r="845" spans="1:10" x14ac:dyDescent="0.3">
      <c r="A845" s="2" t="s">
        <v>2810</v>
      </c>
      <c r="B845" s="3">
        <v>45525</v>
      </c>
      <c r="C845" s="2" t="s">
        <v>456</v>
      </c>
      <c r="D845" s="2" t="s">
        <v>1631</v>
      </c>
      <c r="E845" s="2" t="s">
        <v>1887</v>
      </c>
      <c r="F845" s="2">
        <v>1</v>
      </c>
      <c r="G845" s="2">
        <v>346.2</v>
      </c>
      <c r="H845" s="2">
        <v>0.28999999999999998</v>
      </c>
      <c r="I845" s="2" t="s">
        <v>1959</v>
      </c>
      <c r="J845" s="2">
        <v>245.80199999999999</v>
      </c>
    </row>
    <row r="846" spans="1:10" x14ac:dyDescent="0.3">
      <c r="A846" s="2" t="s">
        <v>2811</v>
      </c>
      <c r="B846" s="3">
        <v>45527</v>
      </c>
      <c r="C846" s="2" t="s">
        <v>1423</v>
      </c>
      <c r="D846" s="2" t="s">
        <v>1709</v>
      </c>
      <c r="E846" s="2" t="s">
        <v>1936</v>
      </c>
      <c r="F846" s="2">
        <v>3</v>
      </c>
      <c r="G846" s="2">
        <v>791.75</v>
      </c>
      <c r="H846" s="2">
        <v>0.28999999999999998</v>
      </c>
      <c r="I846" s="2" t="s">
        <v>1959</v>
      </c>
      <c r="J846" s="2">
        <v>1686.4275</v>
      </c>
    </row>
    <row r="847" spans="1:10" x14ac:dyDescent="0.3">
      <c r="A847" s="2" t="s">
        <v>2812</v>
      </c>
      <c r="B847" s="3">
        <v>45265</v>
      </c>
      <c r="C847" s="2" t="s">
        <v>1016</v>
      </c>
      <c r="D847" s="2" t="s">
        <v>1696</v>
      </c>
      <c r="E847" s="2" t="s">
        <v>1932</v>
      </c>
      <c r="F847" s="2">
        <v>1</v>
      </c>
      <c r="G847" s="2">
        <v>529.84</v>
      </c>
      <c r="H847" s="2">
        <v>0.13</v>
      </c>
      <c r="I847" s="2" t="s">
        <v>1961</v>
      </c>
      <c r="J847" s="2">
        <v>460.96080000000001</v>
      </c>
    </row>
    <row r="848" spans="1:10" x14ac:dyDescent="0.3">
      <c r="A848" s="2" t="s">
        <v>2813</v>
      </c>
      <c r="B848" s="3">
        <v>45936</v>
      </c>
      <c r="C848" s="2" t="s">
        <v>1464</v>
      </c>
      <c r="D848" s="2" t="s">
        <v>1744</v>
      </c>
      <c r="E848" s="2" t="s">
        <v>1901</v>
      </c>
      <c r="F848" s="2">
        <v>3</v>
      </c>
      <c r="G848" s="2">
        <v>582.57000000000005</v>
      </c>
      <c r="H848" s="2">
        <v>0.11</v>
      </c>
      <c r="I848" s="2" t="s">
        <v>1961</v>
      </c>
      <c r="J848" s="2">
        <v>1555.4619</v>
      </c>
    </row>
    <row r="849" spans="1:10" x14ac:dyDescent="0.3">
      <c r="A849" s="2" t="s">
        <v>2814</v>
      </c>
      <c r="B849" s="3">
        <v>45242</v>
      </c>
      <c r="C849" s="2" t="s">
        <v>695</v>
      </c>
      <c r="D849" s="2" t="s">
        <v>1868</v>
      </c>
      <c r="E849" s="2" t="s">
        <v>1942</v>
      </c>
      <c r="F849" s="2">
        <v>1</v>
      </c>
      <c r="G849" s="2">
        <v>219.81</v>
      </c>
      <c r="H849" s="2">
        <v>0.22</v>
      </c>
      <c r="I849" s="2" t="s">
        <v>1964</v>
      </c>
      <c r="J849" s="2">
        <v>171.45179999999999</v>
      </c>
    </row>
    <row r="850" spans="1:10" x14ac:dyDescent="0.3">
      <c r="A850" s="2" t="s">
        <v>2815</v>
      </c>
      <c r="B850" s="3">
        <v>45437</v>
      </c>
      <c r="C850" s="2" t="s">
        <v>1539</v>
      </c>
      <c r="D850" s="2" t="s">
        <v>1793</v>
      </c>
      <c r="E850" s="2" t="s">
        <v>1945</v>
      </c>
      <c r="F850" s="2">
        <v>4</v>
      </c>
      <c r="G850" s="2">
        <v>883.31</v>
      </c>
      <c r="H850" s="2">
        <v>0.27</v>
      </c>
      <c r="I850" s="2" t="s">
        <v>1959</v>
      </c>
      <c r="J850" s="2">
        <v>2579.2651999999998</v>
      </c>
    </row>
    <row r="851" spans="1:10" x14ac:dyDescent="0.3">
      <c r="A851" s="2" t="s">
        <v>2816</v>
      </c>
      <c r="B851" s="3">
        <v>45627</v>
      </c>
      <c r="C851" s="2" t="s">
        <v>763</v>
      </c>
      <c r="D851" s="2" t="s">
        <v>1625</v>
      </c>
      <c r="E851" s="2" t="s">
        <v>1934</v>
      </c>
      <c r="F851" s="2">
        <v>4</v>
      </c>
      <c r="G851" s="2">
        <v>329.06</v>
      </c>
      <c r="H851" s="2">
        <v>0.04</v>
      </c>
      <c r="I851" s="2" t="s">
        <v>1964</v>
      </c>
      <c r="J851" s="2">
        <v>1263.5904</v>
      </c>
    </row>
    <row r="852" spans="1:10" x14ac:dyDescent="0.3">
      <c r="A852" s="2" t="s">
        <v>2817</v>
      </c>
      <c r="B852" s="3">
        <v>45678</v>
      </c>
      <c r="C852" s="2" t="s">
        <v>376</v>
      </c>
      <c r="D852" s="2" t="s">
        <v>1786</v>
      </c>
      <c r="E852" s="2" t="s">
        <v>1927</v>
      </c>
      <c r="F852" s="2">
        <v>1</v>
      </c>
      <c r="G852" s="2">
        <v>935.78</v>
      </c>
      <c r="H852" s="2">
        <v>0.03</v>
      </c>
      <c r="I852" s="2" t="s">
        <v>1961</v>
      </c>
      <c r="J852" s="2">
        <v>907.70659999999998</v>
      </c>
    </row>
    <row r="853" spans="1:10" x14ac:dyDescent="0.3">
      <c r="A853" s="2" t="s">
        <v>2818</v>
      </c>
      <c r="B853" s="3">
        <v>45484</v>
      </c>
      <c r="C853" s="2" t="s">
        <v>1019</v>
      </c>
      <c r="D853" s="2" t="s">
        <v>1762</v>
      </c>
      <c r="E853" s="2" t="s">
        <v>1924</v>
      </c>
      <c r="F853" s="2">
        <v>4</v>
      </c>
      <c r="G853" s="2">
        <v>597.79999999999995</v>
      </c>
      <c r="H853" s="2">
        <v>0.2</v>
      </c>
      <c r="I853" s="2" t="s">
        <v>1959</v>
      </c>
      <c r="J853" s="2">
        <v>1912.96</v>
      </c>
    </row>
    <row r="854" spans="1:10" x14ac:dyDescent="0.3">
      <c r="A854" s="2" t="s">
        <v>2819</v>
      </c>
      <c r="B854" s="3">
        <v>45700</v>
      </c>
      <c r="C854" s="2" t="s">
        <v>838</v>
      </c>
      <c r="D854" s="2" t="s">
        <v>1610</v>
      </c>
      <c r="E854" s="2" t="s">
        <v>1945</v>
      </c>
      <c r="F854" s="2">
        <v>4</v>
      </c>
      <c r="G854" s="2">
        <v>266.98</v>
      </c>
      <c r="H854" s="2">
        <v>0.16</v>
      </c>
      <c r="I854" s="2" t="s">
        <v>1959</v>
      </c>
      <c r="J854" s="2">
        <v>897.05280000000005</v>
      </c>
    </row>
    <row r="855" spans="1:10" x14ac:dyDescent="0.3">
      <c r="A855" s="2" t="s">
        <v>2820</v>
      </c>
      <c r="B855" s="3">
        <v>45873</v>
      </c>
      <c r="C855" s="2" t="s">
        <v>1278</v>
      </c>
      <c r="D855" s="2" t="s">
        <v>1793</v>
      </c>
      <c r="E855" s="2" t="s">
        <v>1936</v>
      </c>
      <c r="F855" s="2">
        <v>3</v>
      </c>
      <c r="G855" s="2">
        <v>360.18</v>
      </c>
      <c r="H855" s="2">
        <v>0.03</v>
      </c>
      <c r="I855" s="2" t="s">
        <v>1959</v>
      </c>
      <c r="J855" s="2">
        <v>1048.1238000000001</v>
      </c>
    </row>
    <row r="856" spans="1:10" x14ac:dyDescent="0.3">
      <c r="A856" s="2" t="s">
        <v>2821</v>
      </c>
      <c r="B856" s="3">
        <v>45860</v>
      </c>
      <c r="C856" s="2" t="s">
        <v>1148</v>
      </c>
      <c r="D856" s="2" t="s">
        <v>1750</v>
      </c>
      <c r="E856" s="2" t="s">
        <v>1887</v>
      </c>
      <c r="F856" s="2">
        <v>3</v>
      </c>
      <c r="G856" s="2">
        <v>247.41</v>
      </c>
      <c r="H856" s="2">
        <v>0.05</v>
      </c>
      <c r="I856" s="2" t="s">
        <v>1964</v>
      </c>
      <c r="J856" s="2">
        <v>705.11850000000004</v>
      </c>
    </row>
    <row r="857" spans="1:10" x14ac:dyDescent="0.3">
      <c r="A857" s="2" t="s">
        <v>2822</v>
      </c>
      <c r="B857" s="3">
        <v>45235</v>
      </c>
      <c r="C857" s="2" t="s">
        <v>288</v>
      </c>
      <c r="D857" s="2" t="s">
        <v>1715</v>
      </c>
      <c r="E857" s="2" t="s">
        <v>1936</v>
      </c>
      <c r="F857" s="2">
        <v>3</v>
      </c>
      <c r="G857" s="2">
        <v>674.66</v>
      </c>
      <c r="H857" s="2">
        <v>0.23</v>
      </c>
      <c r="I857" s="2" t="s">
        <v>1959</v>
      </c>
      <c r="J857" s="2">
        <v>1558.4646</v>
      </c>
    </row>
    <row r="858" spans="1:10" x14ac:dyDescent="0.3">
      <c r="A858" s="2" t="s">
        <v>2823</v>
      </c>
      <c r="B858" s="3">
        <v>45874</v>
      </c>
      <c r="C858" s="2" t="s">
        <v>1301</v>
      </c>
      <c r="D858" s="2" t="s">
        <v>1706</v>
      </c>
      <c r="E858" s="2" t="s">
        <v>1904</v>
      </c>
      <c r="F858" s="2">
        <v>1</v>
      </c>
      <c r="G858" s="2">
        <v>913.98</v>
      </c>
      <c r="H858" s="2">
        <v>0.27</v>
      </c>
      <c r="I858" s="2" t="s">
        <v>1961</v>
      </c>
      <c r="J858" s="2">
        <v>667.20540000000005</v>
      </c>
    </row>
    <row r="859" spans="1:10" x14ac:dyDescent="0.3">
      <c r="A859" s="2" t="s">
        <v>2824</v>
      </c>
      <c r="B859" s="3">
        <v>45769</v>
      </c>
      <c r="C859" s="2" t="s">
        <v>1001</v>
      </c>
      <c r="D859" s="2" t="s">
        <v>1862</v>
      </c>
      <c r="E859" s="2" t="s">
        <v>1924</v>
      </c>
      <c r="F859" s="2">
        <v>4</v>
      </c>
      <c r="G859" s="2">
        <v>370.5</v>
      </c>
      <c r="H859" s="2">
        <v>0.13</v>
      </c>
      <c r="I859" s="2" t="s">
        <v>1961</v>
      </c>
      <c r="J859" s="2">
        <v>1289.3399999999999</v>
      </c>
    </row>
    <row r="860" spans="1:10" x14ac:dyDescent="0.3">
      <c r="A860" s="2" t="s">
        <v>2825</v>
      </c>
      <c r="B860" s="3">
        <v>45619</v>
      </c>
      <c r="C860" s="2" t="s">
        <v>1133</v>
      </c>
      <c r="D860" s="2" t="s">
        <v>1799</v>
      </c>
      <c r="E860" s="2" t="s">
        <v>1932</v>
      </c>
      <c r="F860" s="2">
        <v>1</v>
      </c>
      <c r="G860" s="2">
        <v>735.1</v>
      </c>
      <c r="H860" s="2">
        <v>0.1</v>
      </c>
      <c r="I860" s="2" t="s">
        <v>1961</v>
      </c>
      <c r="J860" s="2">
        <v>661.59</v>
      </c>
    </row>
    <row r="861" spans="1:10" x14ac:dyDescent="0.3">
      <c r="A861" s="2" t="s">
        <v>2826</v>
      </c>
      <c r="B861" s="3">
        <v>45614</v>
      </c>
      <c r="C861" s="2" t="s">
        <v>468</v>
      </c>
      <c r="D861" s="2" t="s">
        <v>1820</v>
      </c>
      <c r="E861" s="2" t="s">
        <v>1896</v>
      </c>
      <c r="F861" s="2">
        <v>3</v>
      </c>
      <c r="G861" s="2">
        <v>448.55</v>
      </c>
      <c r="H861" s="2">
        <v>0.05</v>
      </c>
      <c r="I861" s="2" t="s">
        <v>1959</v>
      </c>
      <c r="J861" s="2">
        <v>1278.3675000000001</v>
      </c>
    </row>
    <row r="862" spans="1:10" x14ac:dyDescent="0.3">
      <c r="A862" s="2" t="s">
        <v>2827</v>
      </c>
      <c r="B862" s="3">
        <v>45691</v>
      </c>
      <c r="C862" s="2" t="s">
        <v>225</v>
      </c>
      <c r="D862" s="2" t="s">
        <v>1835</v>
      </c>
      <c r="E862" s="2" t="s">
        <v>1932</v>
      </c>
      <c r="F862" s="2">
        <v>3</v>
      </c>
      <c r="G862" s="2">
        <v>904.96</v>
      </c>
      <c r="H862" s="2">
        <v>7.0000000000000007E-2</v>
      </c>
      <c r="I862" s="2" t="s">
        <v>1964</v>
      </c>
      <c r="J862" s="2">
        <v>2524.8384000000001</v>
      </c>
    </row>
    <row r="863" spans="1:10" x14ac:dyDescent="0.3">
      <c r="A863" s="2" t="s">
        <v>2828</v>
      </c>
      <c r="B863" s="3">
        <v>45608</v>
      </c>
      <c r="C863" s="2" t="s">
        <v>1199</v>
      </c>
      <c r="D863" s="2" t="s">
        <v>1786</v>
      </c>
      <c r="E863" s="2" t="s">
        <v>1932</v>
      </c>
      <c r="F863" s="2">
        <v>4</v>
      </c>
      <c r="G863" s="2">
        <v>408.72</v>
      </c>
      <c r="H863" s="2">
        <v>0.16</v>
      </c>
      <c r="I863" s="2" t="s">
        <v>1964</v>
      </c>
      <c r="J863" s="2">
        <v>1373.2991999999999</v>
      </c>
    </row>
    <row r="864" spans="1:10" x14ac:dyDescent="0.3">
      <c r="A864" s="2" t="s">
        <v>2829</v>
      </c>
      <c r="B864" s="3">
        <v>45412</v>
      </c>
      <c r="C864" s="2" t="s">
        <v>907</v>
      </c>
      <c r="D864" s="2" t="s">
        <v>1796</v>
      </c>
      <c r="E864" s="2" t="s">
        <v>1901</v>
      </c>
      <c r="F864" s="2">
        <v>4</v>
      </c>
      <c r="G864" s="2">
        <v>770.65</v>
      </c>
      <c r="H864" s="2">
        <v>0.27</v>
      </c>
      <c r="I864" s="2" t="s">
        <v>1959</v>
      </c>
      <c r="J864" s="2">
        <v>2250.2979999999998</v>
      </c>
    </row>
    <row r="865" spans="1:10" x14ac:dyDescent="0.3">
      <c r="A865" s="2" t="s">
        <v>2830</v>
      </c>
      <c r="B865" s="3">
        <v>45767</v>
      </c>
      <c r="C865" s="2" t="s">
        <v>671</v>
      </c>
      <c r="D865" s="2" t="s">
        <v>1667</v>
      </c>
      <c r="E865" s="2" t="s">
        <v>1911</v>
      </c>
      <c r="F865" s="2">
        <v>1</v>
      </c>
      <c r="G865" s="2">
        <v>649.22</v>
      </c>
      <c r="H865" s="2">
        <v>0.03</v>
      </c>
      <c r="I865" s="2" t="s">
        <v>1964</v>
      </c>
      <c r="J865" s="2">
        <v>629.74339999999995</v>
      </c>
    </row>
    <row r="866" spans="1:10" x14ac:dyDescent="0.3">
      <c r="A866" s="2" t="s">
        <v>2831</v>
      </c>
      <c r="B866" s="3">
        <v>45428</v>
      </c>
      <c r="C866" s="2" t="s">
        <v>1103</v>
      </c>
      <c r="D866" s="2" t="s">
        <v>1677</v>
      </c>
      <c r="E866" s="2" t="s">
        <v>1924</v>
      </c>
      <c r="F866" s="2">
        <v>2</v>
      </c>
      <c r="G866" s="2">
        <v>379.78</v>
      </c>
      <c r="H866" s="2">
        <v>0.2</v>
      </c>
      <c r="I866" s="2" t="s">
        <v>1959</v>
      </c>
      <c r="J866" s="2">
        <v>607.64800000000002</v>
      </c>
    </row>
    <row r="867" spans="1:10" x14ac:dyDescent="0.3">
      <c r="A867" s="2" t="s">
        <v>2832</v>
      </c>
      <c r="B867" s="3">
        <v>45770</v>
      </c>
      <c r="C867" s="2" t="s">
        <v>805</v>
      </c>
      <c r="D867" s="2" t="s">
        <v>1709</v>
      </c>
      <c r="E867" s="2" t="s">
        <v>1917</v>
      </c>
      <c r="F867" s="2">
        <v>3</v>
      </c>
      <c r="G867" s="2">
        <v>924.15</v>
      </c>
      <c r="H867" s="2">
        <v>0.1</v>
      </c>
      <c r="I867" s="2" t="s">
        <v>1961</v>
      </c>
      <c r="J867" s="2">
        <v>2495.2049999999999</v>
      </c>
    </row>
    <row r="868" spans="1:10" x14ac:dyDescent="0.3">
      <c r="A868" s="2" t="s">
        <v>2833</v>
      </c>
      <c r="B868" s="3">
        <v>45571</v>
      </c>
      <c r="C868" s="2" t="s">
        <v>1458</v>
      </c>
      <c r="D868" s="2" t="s">
        <v>1715</v>
      </c>
      <c r="E868" s="2" t="s">
        <v>1942</v>
      </c>
      <c r="F868" s="2">
        <v>3</v>
      </c>
      <c r="G868" s="2">
        <v>144.66999999999999</v>
      </c>
      <c r="H868" s="2">
        <v>0.28999999999999998</v>
      </c>
      <c r="I868" s="2" t="s">
        <v>1964</v>
      </c>
      <c r="J868" s="2">
        <v>308.14710000000002</v>
      </c>
    </row>
    <row r="869" spans="1:10" x14ac:dyDescent="0.3">
      <c r="A869" s="2" t="s">
        <v>2834</v>
      </c>
      <c r="B869" s="3">
        <v>45700</v>
      </c>
      <c r="C869" s="2" t="s">
        <v>424</v>
      </c>
      <c r="D869" s="2" t="s">
        <v>1677</v>
      </c>
      <c r="E869" s="2" t="s">
        <v>1936</v>
      </c>
      <c r="F869" s="2">
        <v>2</v>
      </c>
      <c r="G869" s="2">
        <v>667.17</v>
      </c>
      <c r="H869" s="2">
        <v>0.1</v>
      </c>
      <c r="I869" s="2" t="s">
        <v>1961</v>
      </c>
      <c r="J869" s="2">
        <v>1200.9059999999999</v>
      </c>
    </row>
    <row r="870" spans="1:10" x14ac:dyDescent="0.3">
      <c r="A870" s="2" t="s">
        <v>2835</v>
      </c>
      <c r="B870" s="3">
        <v>45382</v>
      </c>
      <c r="C870" s="2" t="s">
        <v>1264</v>
      </c>
      <c r="D870" s="2" t="s">
        <v>1780</v>
      </c>
      <c r="E870" s="2" t="s">
        <v>1901</v>
      </c>
      <c r="F870" s="2">
        <v>1</v>
      </c>
      <c r="G870" s="2">
        <v>984.6</v>
      </c>
      <c r="H870" s="2">
        <v>0.22</v>
      </c>
      <c r="I870" s="2" t="s">
        <v>1959</v>
      </c>
      <c r="J870" s="2">
        <v>767.98800000000006</v>
      </c>
    </row>
    <row r="871" spans="1:10" x14ac:dyDescent="0.3">
      <c r="A871" s="2" t="s">
        <v>2836</v>
      </c>
      <c r="B871" s="3">
        <v>45260</v>
      </c>
      <c r="C871" s="2" t="s">
        <v>898</v>
      </c>
      <c r="D871" s="2" t="s">
        <v>1610</v>
      </c>
      <c r="E871" s="2" t="s">
        <v>1917</v>
      </c>
      <c r="F871" s="2">
        <v>1</v>
      </c>
      <c r="G871" s="2">
        <v>139.29</v>
      </c>
      <c r="H871" s="2">
        <v>0</v>
      </c>
      <c r="I871" s="2" t="s">
        <v>1959</v>
      </c>
      <c r="J871" s="2">
        <v>139.29</v>
      </c>
    </row>
    <row r="872" spans="1:10" x14ac:dyDescent="0.3">
      <c r="A872" s="2" t="s">
        <v>2837</v>
      </c>
      <c r="B872" s="3">
        <v>45702</v>
      </c>
      <c r="C872" s="2" t="s">
        <v>138</v>
      </c>
      <c r="D872" s="2" t="s">
        <v>1998</v>
      </c>
      <c r="E872" s="2" t="s">
        <v>1917</v>
      </c>
      <c r="F872" s="2">
        <v>3</v>
      </c>
      <c r="G872" s="2">
        <v>459.57</v>
      </c>
      <c r="H872" s="2">
        <v>0.1</v>
      </c>
      <c r="I872" s="2" t="s">
        <v>1964</v>
      </c>
      <c r="J872" s="2">
        <v>1240.8389999999999</v>
      </c>
    </row>
    <row r="873" spans="1:10" x14ac:dyDescent="0.3">
      <c r="A873" s="2" t="s">
        <v>2838</v>
      </c>
      <c r="B873" s="3">
        <v>45302</v>
      </c>
      <c r="C873" s="2" t="s">
        <v>248</v>
      </c>
      <c r="D873" s="2" t="s">
        <v>1700</v>
      </c>
      <c r="E873" s="2" t="s">
        <v>1936</v>
      </c>
      <c r="F873" s="2">
        <v>1</v>
      </c>
      <c r="G873" s="2">
        <v>517.82000000000005</v>
      </c>
      <c r="H873" s="2">
        <v>0.28999999999999998</v>
      </c>
      <c r="I873" s="2" t="s">
        <v>1959</v>
      </c>
      <c r="J873" s="2">
        <v>367.65219999999999</v>
      </c>
    </row>
    <row r="874" spans="1:10" x14ac:dyDescent="0.3">
      <c r="A874" s="2" t="s">
        <v>2839</v>
      </c>
      <c r="B874" s="3">
        <v>45653</v>
      </c>
      <c r="C874" s="2" t="s">
        <v>1196</v>
      </c>
      <c r="D874" s="2" t="s">
        <v>1811</v>
      </c>
      <c r="E874" s="2" t="s">
        <v>1911</v>
      </c>
      <c r="F874" s="2">
        <v>4</v>
      </c>
      <c r="G874" s="2">
        <v>282.45</v>
      </c>
      <c r="H874" s="2">
        <v>0.28999999999999998</v>
      </c>
      <c r="I874" s="2" t="s">
        <v>1964</v>
      </c>
      <c r="J874" s="2">
        <v>802.15800000000002</v>
      </c>
    </row>
    <row r="875" spans="1:10" x14ac:dyDescent="0.3">
      <c r="A875" s="2" t="s">
        <v>2840</v>
      </c>
      <c r="B875" s="3">
        <v>45250</v>
      </c>
      <c r="C875" s="2" t="s">
        <v>1417</v>
      </c>
      <c r="D875" s="2" t="s">
        <v>1844</v>
      </c>
      <c r="E875" s="2" t="s">
        <v>1914</v>
      </c>
      <c r="F875" s="2">
        <v>2</v>
      </c>
      <c r="G875" s="2">
        <v>386.46</v>
      </c>
      <c r="H875" s="2">
        <v>0.23</v>
      </c>
      <c r="I875" s="2" t="s">
        <v>1964</v>
      </c>
      <c r="J875" s="2">
        <v>595.14840000000004</v>
      </c>
    </row>
    <row r="876" spans="1:10" x14ac:dyDescent="0.3">
      <c r="A876" s="2" t="s">
        <v>2841</v>
      </c>
      <c r="B876" s="3">
        <v>45661</v>
      </c>
      <c r="C876" s="2" t="s">
        <v>648</v>
      </c>
      <c r="D876" s="2" t="s">
        <v>1631</v>
      </c>
      <c r="E876" s="2" t="s">
        <v>1901</v>
      </c>
      <c r="F876" s="2">
        <v>1</v>
      </c>
      <c r="G876" s="2">
        <v>270.45</v>
      </c>
      <c r="H876" s="2">
        <v>0.15</v>
      </c>
      <c r="I876" s="2" t="s">
        <v>1964</v>
      </c>
      <c r="J876" s="2">
        <v>229.88249999999999</v>
      </c>
    </row>
    <row r="877" spans="1:10" x14ac:dyDescent="0.3">
      <c r="A877" s="2" t="s">
        <v>2842</v>
      </c>
      <c r="B877" s="3">
        <v>45493</v>
      </c>
      <c r="C877" s="2" t="s">
        <v>164</v>
      </c>
      <c r="D877" s="2" t="s">
        <v>1811</v>
      </c>
      <c r="E877" s="2" t="s">
        <v>1924</v>
      </c>
      <c r="F877" s="2">
        <v>4</v>
      </c>
      <c r="G877" s="2">
        <v>762.94</v>
      </c>
      <c r="H877" s="2">
        <v>0.09</v>
      </c>
      <c r="I877" s="2" t="s">
        <v>1964</v>
      </c>
      <c r="J877" s="2">
        <v>2777.1016</v>
      </c>
    </row>
    <row r="878" spans="1:10" x14ac:dyDescent="0.3">
      <c r="A878" s="2" t="s">
        <v>2843</v>
      </c>
      <c r="B878" s="3">
        <v>45242</v>
      </c>
      <c r="C878" s="2" t="s">
        <v>1530</v>
      </c>
      <c r="D878" s="2" t="s">
        <v>1703</v>
      </c>
      <c r="E878" s="2" t="s">
        <v>1932</v>
      </c>
      <c r="F878" s="2">
        <v>1</v>
      </c>
      <c r="G878" s="2">
        <v>409.03</v>
      </c>
      <c r="H878" s="2">
        <v>0.25</v>
      </c>
      <c r="I878" s="2" t="s">
        <v>1964</v>
      </c>
      <c r="J878" s="2">
        <v>306.77249999999998</v>
      </c>
    </row>
    <row r="879" spans="1:10" x14ac:dyDescent="0.3">
      <c r="A879" s="2" t="s">
        <v>2844</v>
      </c>
      <c r="B879" s="3">
        <v>45411</v>
      </c>
      <c r="C879" s="2" t="s">
        <v>719</v>
      </c>
      <c r="D879" s="2" t="s">
        <v>1871</v>
      </c>
      <c r="E879" s="2" t="s">
        <v>1945</v>
      </c>
      <c r="F879" s="2">
        <v>2</v>
      </c>
      <c r="G879" s="2">
        <v>891.13</v>
      </c>
      <c r="H879" s="2">
        <v>0.13</v>
      </c>
      <c r="I879" s="2" t="s">
        <v>1959</v>
      </c>
      <c r="J879" s="2">
        <v>1550.5662</v>
      </c>
    </row>
    <row r="880" spans="1:10" x14ac:dyDescent="0.3">
      <c r="A880" s="2" t="s">
        <v>2845</v>
      </c>
      <c r="B880" s="3">
        <v>45593</v>
      </c>
      <c r="C880" s="2" t="s">
        <v>134</v>
      </c>
      <c r="D880" s="2" t="s">
        <v>1859</v>
      </c>
      <c r="E880" s="2" t="s">
        <v>1939</v>
      </c>
      <c r="F880" s="2">
        <v>1</v>
      </c>
      <c r="G880" s="2">
        <v>553.38</v>
      </c>
      <c r="H880" s="2">
        <v>0.21</v>
      </c>
      <c r="I880" s="2" t="s">
        <v>1961</v>
      </c>
      <c r="J880" s="2">
        <v>437.17020000000002</v>
      </c>
    </row>
    <row r="881" spans="1:10" x14ac:dyDescent="0.3">
      <c r="A881" s="2" t="s">
        <v>2846</v>
      </c>
      <c r="B881" s="3">
        <v>45281</v>
      </c>
      <c r="C881" s="2" t="s">
        <v>542</v>
      </c>
      <c r="D881" s="2" t="s">
        <v>1838</v>
      </c>
      <c r="E881" s="2" t="s">
        <v>1932</v>
      </c>
      <c r="F881" s="2">
        <v>2</v>
      </c>
      <c r="G881" s="2">
        <v>652.29999999999995</v>
      </c>
      <c r="H881" s="2">
        <v>0.16</v>
      </c>
      <c r="I881" s="2" t="s">
        <v>1964</v>
      </c>
      <c r="J881" s="2">
        <v>1095.864</v>
      </c>
    </row>
    <row r="882" spans="1:10" x14ac:dyDescent="0.3">
      <c r="A882" s="2" t="s">
        <v>2847</v>
      </c>
      <c r="B882" s="3">
        <v>45575</v>
      </c>
      <c r="C882" s="2" t="s">
        <v>427</v>
      </c>
      <c r="D882" s="2" t="s">
        <v>1706</v>
      </c>
      <c r="E882" s="2" t="s">
        <v>1921</v>
      </c>
      <c r="F882" s="2">
        <v>4</v>
      </c>
      <c r="G882" s="2">
        <v>194.36</v>
      </c>
      <c r="H882" s="2">
        <v>0.18</v>
      </c>
      <c r="I882" s="2" t="s">
        <v>1964</v>
      </c>
      <c r="J882" s="2">
        <v>637.50080000000003</v>
      </c>
    </row>
    <row r="883" spans="1:10" x14ac:dyDescent="0.3">
      <c r="A883" s="2" t="s">
        <v>2848</v>
      </c>
      <c r="B883" s="3">
        <v>45660</v>
      </c>
      <c r="C883" s="2" t="s">
        <v>521</v>
      </c>
      <c r="D883" s="2" t="s">
        <v>1859</v>
      </c>
      <c r="E883" s="2" t="s">
        <v>1892</v>
      </c>
      <c r="F883" s="2">
        <v>3</v>
      </c>
      <c r="G883" s="2">
        <v>476.37</v>
      </c>
      <c r="H883" s="2">
        <v>0.21</v>
      </c>
      <c r="I883" s="2" t="s">
        <v>1964</v>
      </c>
      <c r="J883" s="2">
        <v>1128.9969000000001</v>
      </c>
    </row>
    <row r="884" spans="1:10" x14ac:dyDescent="0.3">
      <c r="A884" s="2" t="s">
        <v>2849</v>
      </c>
      <c r="B884" s="3">
        <v>45360</v>
      </c>
      <c r="C884" s="2" t="s">
        <v>1154</v>
      </c>
      <c r="D884" s="2" t="s">
        <v>1700</v>
      </c>
      <c r="E884" s="2" t="s">
        <v>1908</v>
      </c>
      <c r="F884" s="2">
        <v>3</v>
      </c>
      <c r="G884" s="2">
        <v>174.57</v>
      </c>
      <c r="H884" s="2">
        <v>0</v>
      </c>
      <c r="I884" s="2" t="s">
        <v>1961</v>
      </c>
      <c r="J884" s="2">
        <v>523.71</v>
      </c>
    </row>
    <row r="885" spans="1:10" x14ac:dyDescent="0.3">
      <c r="A885" s="2" t="s">
        <v>2850</v>
      </c>
      <c r="B885" s="3">
        <v>45526</v>
      </c>
      <c r="C885" s="2" t="s">
        <v>418</v>
      </c>
      <c r="D885" s="2" t="s">
        <v>1838</v>
      </c>
      <c r="E885" s="2" t="s">
        <v>1887</v>
      </c>
      <c r="F885" s="2">
        <v>3</v>
      </c>
      <c r="G885" s="2">
        <v>762</v>
      </c>
      <c r="H885" s="2">
        <v>0.02</v>
      </c>
      <c r="I885" s="2" t="s">
        <v>1961</v>
      </c>
      <c r="J885" s="2">
        <v>2240.2800000000002</v>
      </c>
    </row>
    <row r="886" spans="1:10" x14ac:dyDescent="0.3">
      <c r="A886" s="2" t="s">
        <v>2851</v>
      </c>
      <c r="B886" s="3">
        <v>45395</v>
      </c>
      <c r="C886" s="2" t="s">
        <v>1331</v>
      </c>
      <c r="D886" s="2" t="s">
        <v>1799</v>
      </c>
      <c r="E886" s="2" t="s">
        <v>1948</v>
      </c>
      <c r="F886" s="2">
        <v>1</v>
      </c>
      <c r="G886" s="2">
        <v>44.08</v>
      </c>
      <c r="H886" s="2">
        <v>0.05</v>
      </c>
      <c r="I886" s="2" t="s">
        <v>1959</v>
      </c>
      <c r="J886" s="2">
        <v>41.875999999999998</v>
      </c>
    </row>
    <row r="887" spans="1:10" x14ac:dyDescent="0.3">
      <c r="A887" s="2" t="s">
        <v>2852</v>
      </c>
      <c r="B887" s="3">
        <v>45466</v>
      </c>
      <c r="C887" s="2" t="s">
        <v>1533</v>
      </c>
      <c r="D887" s="2" t="s">
        <v>1759</v>
      </c>
      <c r="E887" s="2" t="s">
        <v>1932</v>
      </c>
      <c r="F887" s="2">
        <v>1</v>
      </c>
      <c r="G887" s="2">
        <v>992.37</v>
      </c>
      <c r="H887" s="2">
        <v>0.24</v>
      </c>
      <c r="I887" s="2" t="s">
        <v>1964</v>
      </c>
      <c r="J887" s="2">
        <v>754.20119999999997</v>
      </c>
    </row>
    <row r="888" spans="1:10" x14ac:dyDescent="0.3">
      <c r="A888" s="2" t="s">
        <v>2853</v>
      </c>
      <c r="B888" s="3">
        <v>45876</v>
      </c>
      <c r="C888" s="2" t="s">
        <v>665</v>
      </c>
      <c r="D888" s="2" t="s">
        <v>1670</v>
      </c>
      <c r="E888" s="2" t="s">
        <v>1924</v>
      </c>
      <c r="F888" s="2">
        <v>3</v>
      </c>
      <c r="G888" s="2">
        <v>465.4</v>
      </c>
      <c r="H888" s="2">
        <v>0.28999999999999998</v>
      </c>
      <c r="I888" s="2" t="s">
        <v>1964</v>
      </c>
      <c r="J888" s="2">
        <v>991.30200000000002</v>
      </c>
    </row>
    <row r="889" spans="1:10" x14ac:dyDescent="0.3">
      <c r="A889" s="2" t="s">
        <v>2854</v>
      </c>
      <c r="B889" s="3">
        <v>45724</v>
      </c>
      <c r="C889" s="2" t="s">
        <v>1070</v>
      </c>
      <c r="D889" s="2" t="s">
        <v>1998</v>
      </c>
      <c r="E889" s="2" t="s">
        <v>1924</v>
      </c>
      <c r="F889" s="2">
        <v>2</v>
      </c>
      <c r="G889" s="2">
        <v>693.61</v>
      </c>
      <c r="H889" s="2">
        <v>0.15</v>
      </c>
      <c r="I889" s="2" t="s">
        <v>1961</v>
      </c>
      <c r="J889" s="2">
        <v>1179.1369999999999</v>
      </c>
    </row>
    <row r="890" spans="1:10" x14ac:dyDescent="0.3">
      <c r="A890" s="2" t="s">
        <v>2855</v>
      </c>
      <c r="B890" s="3">
        <v>45801</v>
      </c>
      <c r="C890" s="2" t="s">
        <v>1446</v>
      </c>
      <c r="D890" s="2" t="s">
        <v>1783</v>
      </c>
      <c r="E890" s="2" t="s">
        <v>1917</v>
      </c>
      <c r="F890" s="2">
        <v>2</v>
      </c>
      <c r="G890" s="2">
        <v>995.11</v>
      </c>
      <c r="H890" s="2">
        <v>0.13</v>
      </c>
      <c r="I890" s="2" t="s">
        <v>1961</v>
      </c>
      <c r="J890" s="2">
        <v>1731.4914000000001</v>
      </c>
    </row>
    <row r="891" spans="1:10" x14ac:dyDescent="0.3">
      <c r="A891" s="2" t="s">
        <v>2856</v>
      </c>
      <c r="B891" s="3">
        <v>45749</v>
      </c>
      <c r="C891" s="2" t="s">
        <v>1202</v>
      </c>
      <c r="D891" s="2" t="s">
        <v>1645</v>
      </c>
      <c r="E891" s="2" t="s">
        <v>1904</v>
      </c>
      <c r="F891" s="2">
        <v>3</v>
      </c>
      <c r="G891" s="2">
        <v>70.97</v>
      </c>
      <c r="H891" s="2">
        <v>0.06</v>
      </c>
      <c r="I891" s="2" t="s">
        <v>1964</v>
      </c>
      <c r="J891" s="2">
        <v>200.1354</v>
      </c>
    </row>
    <row r="892" spans="1:10" x14ac:dyDescent="0.3">
      <c r="A892" s="2" t="s">
        <v>2857</v>
      </c>
      <c r="B892" s="3">
        <v>45325</v>
      </c>
      <c r="C892" s="2" t="s">
        <v>400</v>
      </c>
      <c r="D892" s="2" t="s">
        <v>1832</v>
      </c>
      <c r="E892" s="2" t="s">
        <v>1921</v>
      </c>
      <c r="F892" s="2">
        <v>3</v>
      </c>
      <c r="G892" s="2">
        <v>470.42</v>
      </c>
      <c r="H892" s="2">
        <v>0.16</v>
      </c>
      <c r="I892" s="2" t="s">
        <v>1959</v>
      </c>
      <c r="J892" s="2">
        <v>1185.4584</v>
      </c>
    </row>
    <row r="893" spans="1:10" x14ac:dyDescent="0.3">
      <c r="A893" s="2" t="s">
        <v>2858</v>
      </c>
      <c r="B893" s="3">
        <v>45932</v>
      </c>
      <c r="C893" s="2" t="s">
        <v>1001</v>
      </c>
      <c r="D893" s="2" t="s">
        <v>1841</v>
      </c>
      <c r="E893" s="2" t="s">
        <v>1939</v>
      </c>
      <c r="F893" s="2">
        <v>2</v>
      </c>
      <c r="G893" s="2">
        <v>215.59</v>
      </c>
      <c r="H893" s="2">
        <v>0.18</v>
      </c>
      <c r="I893" s="2" t="s">
        <v>1959</v>
      </c>
      <c r="J893" s="2">
        <v>353.56760000000003</v>
      </c>
    </row>
    <row r="894" spans="1:10" x14ac:dyDescent="0.3">
      <c r="A894" s="2" t="s">
        <v>2859</v>
      </c>
      <c r="B894" s="3">
        <v>45895</v>
      </c>
      <c r="C894" s="2" t="s">
        <v>778</v>
      </c>
      <c r="D894" s="2" t="s">
        <v>1859</v>
      </c>
      <c r="E894" s="2" t="s">
        <v>1887</v>
      </c>
      <c r="F894" s="2">
        <v>1</v>
      </c>
      <c r="G894" s="2">
        <v>533.79999999999995</v>
      </c>
      <c r="H894" s="2">
        <v>0.27</v>
      </c>
      <c r="I894" s="2" t="s">
        <v>1964</v>
      </c>
      <c r="J894" s="2">
        <v>389.67399999999998</v>
      </c>
    </row>
    <row r="895" spans="1:10" x14ac:dyDescent="0.3">
      <c r="A895" s="2" t="s">
        <v>2860</v>
      </c>
      <c r="B895" s="3">
        <v>45614</v>
      </c>
      <c r="C895" s="2" t="s">
        <v>339</v>
      </c>
      <c r="D895" s="2" t="s">
        <v>1674</v>
      </c>
      <c r="E895" s="2" t="s">
        <v>1901</v>
      </c>
      <c r="F895" s="2">
        <v>2</v>
      </c>
      <c r="G895" s="2">
        <v>732.67</v>
      </c>
      <c r="H895" s="2">
        <v>0.24</v>
      </c>
      <c r="I895" s="2" t="s">
        <v>1961</v>
      </c>
      <c r="J895" s="2">
        <v>1113.6584</v>
      </c>
    </row>
    <row r="896" spans="1:10" x14ac:dyDescent="0.3">
      <c r="A896" s="2" t="s">
        <v>2861</v>
      </c>
      <c r="B896" s="3">
        <v>45247</v>
      </c>
      <c r="C896" s="2" t="s">
        <v>1516</v>
      </c>
      <c r="D896" s="2" t="s">
        <v>1762</v>
      </c>
      <c r="E896" s="2" t="s">
        <v>1932</v>
      </c>
      <c r="F896" s="2">
        <v>4</v>
      </c>
      <c r="G896" s="2">
        <v>106.48</v>
      </c>
      <c r="H896" s="2">
        <v>0.1</v>
      </c>
      <c r="I896" s="2" t="s">
        <v>1964</v>
      </c>
      <c r="J896" s="2">
        <v>383.32799999999997</v>
      </c>
    </row>
    <row r="897" spans="1:10" x14ac:dyDescent="0.3">
      <c r="A897" s="2" t="s">
        <v>2862</v>
      </c>
      <c r="B897" s="3">
        <v>45696</v>
      </c>
      <c r="C897" s="2" t="s">
        <v>376</v>
      </c>
      <c r="D897" s="2" t="s">
        <v>1753</v>
      </c>
      <c r="E897" s="2" t="s">
        <v>1901</v>
      </c>
      <c r="F897" s="2">
        <v>1</v>
      </c>
      <c r="G897" s="2">
        <v>38.950000000000003</v>
      </c>
      <c r="H897" s="2">
        <v>0.28000000000000003</v>
      </c>
      <c r="I897" s="2" t="s">
        <v>1959</v>
      </c>
      <c r="J897" s="2">
        <v>28.044</v>
      </c>
    </row>
    <row r="898" spans="1:10" x14ac:dyDescent="0.3">
      <c r="A898" s="2" t="s">
        <v>2863</v>
      </c>
      <c r="B898" s="3">
        <v>45294</v>
      </c>
      <c r="C898" s="2" t="s">
        <v>1349</v>
      </c>
      <c r="D898" s="2" t="s">
        <v>1871</v>
      </c>
      <c r="E898" s="2" t="s">
        <v>1939</v>
      </c>
      <c r="F898" s="2">
        <v>1</v>
      </c>
      <c r="G898" s="2">
        <v>835.17</v>
      </c>
      <c r="H898" s="2">
        <v>0.02</v>
      </c>
      <c r="I898" s="2" t="s">
        <v>1964</v>
      </c>
      <c r="J898" s="2">
        <v>818.46659999999997</v>
      </c>
    </row>
    <row r="899" spans="1:10" x14ac:dyDescent="0.3">
      <c r="A899" s="2" t="s">
        <v>2864</v>
      </c>
      <c r="B899" s="3">
        <v>45389</v>
      </c>
      <c r="C899" s="2" t="s">
        <v>465</v>
      </c>
      <c r="D899" s="2" t="s">
        <v>1832</v>
      </c>
      <c r="E899" s="2" t="s">
        <v>1901</v>
      </c>
      <c r="F899" s="2">
        <v>1</v>
      </c>
      <c r="G899" s="2">
        <v>113.07</v>
      </c>
      <c r="H899" s="2">
        <v>0.24</v>
      </c>
      <c r="I899" s="2" t="s">
        <v>1959</v>
      </c>
      <c r="J899" s="2">
        <v>85.933199999999999</v>
      </c>
    </row>
    <row r="900" spans="1:10" x14ac:dyDescent="0.3">
      <c r="A900" s="2" t="s">
        <v>2865</v>
      </c>
      <c r="B900" s="3">
        <v>45930</v>
      </c>
      <c r="C900" s="2" t="s">
        <v>1449</v>
      </c>
      <c r="D900" s="2" t="s">
        <v>1865</v>
      </c>
      <c r="E900" s="2" t="s">
        <v>1929</v>
      </c>
      <c r="F900" s="2">
        <v>2</v>
      </c>
      <c r="G900" s="2">
        <v>451.33</v>
      </c>
      <c r="H900" s="2">
        <v>0.23</v>
      </c>
      <c r="I900" s="2" t="s">
        <v>1964</v>
      </c>
      <c r="J900" s="2">
        <v>695.04819999999995</v>
      </c>
    </row>
    <row r="901" spans="1:10" x14ac:dyDescent="0.3">
      <c r="A901" s="2" t="s">
        <v>2866</v>
      </c>
      <c r="B901" s="3">
        <v>45456</v>
      </c>
      <c r="C901" s="2" t="s">
        <v>1175</v>
      </c>
      <c r="D901" s="2" t="s">
        <v>1841</v>
      </c>
      <c r="E901" s="2" t="s">
        <v>1911</v>
      </c>
      <c r="F901" s="2">
        <v>3</v>
      </c>
      <c r="G901" s="2">
        <v>619.80999999999995</v>
      </c>
      <c r="H901" s="2">
        <v>0.16</v>
      </c>
      <c r="I901" s="2" t="s">
        <v>1964</v>
      </c>
      <c r="J901" s="2">
        <v>1561.9212</v>
      </c>
    </row>
    <row r="902" spans="1:10" x14ac:dyDescent="0.3">
      <c r="A902" s="2" t="s">
        <v>2867</v>
      </c>
      <c r="B902" s="3">
        <v>45713</v>
      </c>
      <c r="C902" s="2" t="s">
        <v>385</v>
      </c>
      <c r="D902" s="2" t="s">
        <v>1768</v>
      </c>
      <c r="E902" s="2" t="s">
        <v>1914</v>
      </c>
      <c r="F902" s="2">
        <v>4</v>
      </c>
      <c r="G902" s="2">
        <v>46.97</v>
      </c>
      <c r="H902" s="2">
        <v>0.26</v>
      </c>
      <c r="I902" s="2" t="s">
        <v>1961</v>
      </c>
      <c r="J902" s="2">
        <v>139.03120000000001</v>
      </c>
    </row>
    <row r="903" spans="1:10" x14ac:dyDescent="0.3">
      <c r="A903" s="2" t="s">
        <v>2868</v>
      </c>
      <c r="B903" s="3">
        <v>45784</v>
      </c>
      <c r="C903" s="2" t="s">
        <v>615</v>
      </c>
      <c r="D903" s="2" t="s">
        <v>1718</v>
      </c>
      <c r="E903" s="2" t="s">
        <v>1896</v>
      </c>
      <c r="F903" s="2">
        <v>2</v>
      </c>
      <c r="G903" s="2">
        <v>71.48</v>
      </c>
      <c r="H903" s="2">
        <v>0.14000000000000001</v>
      </c>
      <c r="I903" s="2" t="s">
        <v>1964</v>
      </c>
      <c r="J903" s="2">
        <v>122.9456</v>
      </c>
    </row>
    <row r="904" spans="1:10" x14ac:dyDescent="0.3">
      <c r="A904" s="2" t="s">
        <v>2869</v>
      </c>
      <c r="B904" s="3">
        <v>45812</v>
      </c>
      <c r="C904" s="2" t="s">
        <v>8</v>
      </c>
      <c r="D904" s="2" t="s">
        <v>1750</v>
      </c>
      <c r="E904" s="2" t="s">
        <v>1948</v>
      </c>
      <c r="F904" s="2">
        <v>2</v>
      </c>
      <c r="G904" s="2">
        <v>404.08</v>
      </c>
      <c r="H904" s="2">
        <v>7.0000000000000007E-2</v>
      </c>
      <c r="I904" s="2" t="s">
        <v>1959</v>
      </c>
      <c r="J904" s="2">
        <v>751.58879999999999</v>
      </c>
    </row>
    <row r="905" spans="1:10" x14ac:dyDescent="0.3">
      <c r="A905" s="2" t="s">
        <v>2870</v>
      </c>
      <c r="B905" s="3">
        <v>45653</v>
      </c>
      <c r="C905" s="2" t="s">
        <v>853</v>
      </c>
      <c r="D905" s="2" t="s">
        <v>1625</v>
      </c>
      <c r="E905" s="2" t="s">
        <v>1939</v>
      </c>
      <c r="F905" s="2">
        <v>1</v>
      </c>
      <c r="G905" s="2">
        <v>519.91</v>
      </c>
      <c r="H905" s="2">
        <v>0.05</v>
      </c>
      <c r="I905" s="2" t="s">
        <v>1964</v>
      </c>
      <c r="J905" s="2">
        <v>493.91449999999998</v>
      </c>
    </row>
    <row r="906" spans="1:10" x14ac:dyDescent="0.3">
      <c r="A906" s="2" t="s">
        <v>2871</v>
      </c>
      <c r="B906" s="3">
        <v>45672</v>
      </c>
      <c r="C906" s="2" t="s">
        <v>497</v>
      </c>
      <c r="D906" s="2" t="s">
        <v>1725</v>
      </c>
      <c r="E906" s="2" t="s">
        <v>1932</v>
      </c>
      <c r="F906" s="2">
        <v>3</v>
      </c>
      <c r="G906" s="2">
        <v>566.16</v>
      </c>
      <c r="H906" s="2">
        <v>0.05</v>
      </c>
      <c r="I906" s="2" t="s">
        <v>1961</v>
      </c>
      <c r="J906" s="2">
        <v>1613.556</v>
      </c>
    </row>
    <row r="907" spans="1:10" x14ac:dyDescent="0.3">
      <c r="A907" s="2" t="s">
        <v>2872</v>
      </c>
      <c r="B907" s="3">
        <v>45799</v>
      </c>
      <c r="C907" s="2" t="s">
        <v>1235</v>
      </c>
      <c r="D907" s="2" t="s">
        <v>1738</v>
      </c>
      <c r="E907" s="2" t="s">
        <v>1924</v>
      </c>
      <c r="F907" s="2">
        <v>2</v>
      </c>
      <c r="G907" s="2">
        <v>295.12</v>
      </c>
      <c r="H907" s="2">
        <v>0.09</v>
      </c>
      <c r="I907" s="2" t="s">
        <v>1964</v>
      </c>
      <c r="J907" s="2">
        <v>537.11839999999995</v>
      </c>
    </row>
    <row r="908" spans="1:10" x14ac:dyDescent="0.3">
      <c r="A908" s="2" t="s">
        <v>2873</v>
      </c>
      <c r="B908" s="3">
        <v>45848</v>
      </c>
      <c r="C908" s="2" t="s">
        <v>388</v>
      </c>
      <c r="D908" s="2" t="s">
        <v>1680</v>
      </c>
      <c r="E908" s="2" t="s">
        <v>1927</v>
      </c>
      <c r="F908" s="2">
        <v>2</v>
      </c>
      <c r="G908" s="2">
        <v>414.18</v>
      </c>
      <c r="H908" s="2">
        <v>0.25</v>
      </c>
      <c r="I908" s="2" t="s">
        <v>1961</v>
      </c>
      <c r="J908" s="2">
        <v>621.27</v>
      </c>
    </row>
    <row r="909" spans="1:10" x14ac:dyDescent="0.3">
      <c r="A909" s="2" t="s">
        <v>2874</v>
      </c>
      <c r="B909" s="3">
        <v>45918</v>
      </c>
      <c r="C909" s="2" t="s">
        <v>865</v>
      </c>
      <c r="D909" s="2" t="s">
        <v>1756</v>
      </c>
      <c r="E909" s="2" t="s">
        <v>1917</v>
      </c>
      <c r="F909" s="2">
        <v>2</v>
      </c>
      <c r="G909" s="2">
        <v>433.75</v>
      </c>
      <c r="H909" s="2">
        <v>0</v>
      </c>
      <c r="I909" s="2" t="s">
        <v>1959</v>
      </c>
      <c r="J909" s="2">
        <v>867.5</v>
      </c>
    </row>
    <row r="910" spans="1:10" x14ac:dyDescent="0.3">
      <c r="A910" s="2" t="s">
        <v>2875</v>
      </c>
      <c r="B910" s="3">
        <v>45288</v>
      </c>
      <c r="C910" s="2" t="s">
        <v>904</v>
      </c>
      <c r="D910" s="2" t="s">
        <v>1838</v>
      </c>
      <c r="E910" s="2" t="s">
        <v>1948</v>
      </c>
      <c r="F910" s="2">
        <v>3</v>
      </c>
      <c r="G910" s="2">
        <v>104.33</v>
      </c>
      <c r="H910" s="2">
        <v>0.13</v>
      </c>
      <c r="I910" s="2" t="s">
        <v>1964</v>
      </c>
      <c r="J910" s="2">
        <v>272.30130000000003</v>
      </c>
    </row>
    <row r="911" spans="1:10" x14ac:dyDescent="0.3">
      <c r="A911" s="2" t="s">
        <v>2876</v>
      </c>
      <c r="B911" s="3">
        <v>45477</v>
      </c>
      <c r="C911" s="2" t="s">
        <v>1971</v>
      </c>
      <c r="D911" s="2" t="s">
        <v>1572</v>
      </c>
      <c r="E911" s="2" t="s">
        <v>1929</v>
      </c>
      <c r="F911" s="2">
        <v>1</v>
      </c>
      <c r="G911" s="2">
        <v>221.7</v>
      </c>
      <c r="H911" s="2">
        <v>0.04</v>
      </c>
      <c r="I911" s="2" t="s">
        <v>1959</v>
      </c>
      <c r="J911" s="2">
        <v>212.83199999999999</v>
      </c>
    </row>
    <row r="912" spans="1:10" x14ac:dyDescent="0.3">
      <c r="A912" s="2" t="s">
        <v>2877</v>
      </c>
      <c r="B912" s="3">
        <v>45796</v>
      </c>
      <c r="C912" s="2" t="s">
        <v>695</v>
      </c>
      <c r="D912" s="2" t="s">
        <v>1783</v>
      </c>
      <c r="E912" s="2" t="s">
        <v>1908</v>
      </c>
      <c r="F912" s="2">
        <v>2</v>
      </c>
      <c r="G912" s="2">
        <v>491.26</v>
      </c>
      <c r="H912" s="2">
        <v>0.14000000000000001</v>
      </c>
      <c r="I912" s="2" t="s">
        <v>1964</v>
      </c>
      <c r="J912" s="2">
        <v>844.96720000000005</v>
      </c>
    </row>
    <row r="913" spans="1:10" x14ac:dyDescent="0.3">
      <c r="A913" s="2" t="s">
        <v>2878</v>
      </c>
      <c r="B913" s="3">
        <v>45630</v>
      </c>
      <c r="C913" s="2" t="s">
        <v>606</v>
      </c>
      <c r="D913" s="2" t="s">
        <v>1689</v>
      </c>
      <c r="E913" s="2" t="s">
        <v>1917</v>
      </c>
      <c r="F913" s="2">
        <v>4</v>
      </c>
      <c r="G913" s="2">
        <v>923.14</v>
      </c>
      <c r="H913" s="2">
        <v>0.15</v>
      </c>
      <c r="I913" s="2" t="s">
        <v>1959</v>
      </c>
      <c r="J913" s="2">
        <v>3138.6759999999999</v>
      </c>
    </row>
    <row r="914" spans="1:10" x14ac:dyDescent="0.3">
      <c r="A914" s="2" t="s">
        <v>2879</v>
      </c>
      <c r="B914" s="3">
        <v>45625</v>
      </c>
      <c r="C914" s="2" t="s">
        <v>642</v>
      </c>
      <c r="D914" s="2" t="s">
        <v>1774</v>
      </c>
      <c r="E914" s="2" t="s">
        <v>1914</v>
      </c>
      <c r="F914" s="2">
        <v>2</v>
      </c>
      <c r="G914" s="2">
        <v>747.65</v>
      </c>
      <c r="H914" s="2">
        <v>0.08</v>
      </c>
      <c r="I914" s="2" t="s">
        <v>1959</v>
      </c>
      <c r="J914" s="2">
        <v>1375.6759999999999</v>
      </c>
    </row>
    <row r="915" spans="1:10" x14ac:dyDescent="0.3">
      <c r="A915" s="2" t="s">
        <v>2880</v>
      </c>
      <c r="B915" s="3">
        <v>45773</v>
      </c>
      <c r="C915" s="2" t="s">
        <v>388</v>
      </c>
      <c r="D915" s="2" t="s">
        <v>1706</v>
      </c>
      <c r="E915" s="2" t="s">
        <v>1914</v>
      </c>
      <c r="F915" s="2">
        <v>3</v>
      </c>
      <c r="G915" s="2">
        <v>94.55</v>
      </c>
      <c r="H915" s="2">
        <v>0.13</v>
      </c>
      <c r="I915" s="2" t="s">
        <v>1964</v>
      </c>
      <c r="J915" s="2">
        <v>246.77549999999999</v>
      </c>
    </row>
    <row r="916" spans="1:10" x14ac:dyDescent="0.3">
      <c r="A916" s="2" t="s">
        <v>2881</v>
      </c>
      <c r="B916" s="3">
        <v>45308</v>
      </c>
      <c r="C916" s="2" t="s">
        <v>157</v>
      </c>
      <c r="D916" s="2" t="s">
        <v>1617</v>
      </c>
      <c r="E916" s="2" t="s">
        <v>1948</v>
      </c>
      <c r="F916" s="2">
        <v>3</v>
      </c>
      <c r="G916" s="2">
        <v>620.12</v>
      </c>
      <c r="H916" s="2">
        <v>0.06</v>
      </c>
      <c r="I916" s="2" t="s">
        <v>1959</v>
      </c>
      <c r="J916" s="2">
        <v>1748.7384</v>
      </c>
    </row>
    <row r="917" spans="1:10" x14ac:dyDescent="0.3">
      <c r="A917" s="2" t="s">
        <v>2882</v>
      </c>
      <c r="B917" s="3">
        <v>45869</v>
      </c>
      <c r="C917" s="2" t="s">
        <v>2639</v>
      </c>
      <c r="D917" s="2" t="s">
        <v>1790</v>
      </c>
      <c r="E917" s="2" t="s">
        <v>1911</v>
      </c>
      <c r="F917" s="2">
        <v>2</v>
      </c>
      <c r="G917" s="2">
        <v>354.09</v>
      </c>
      <c r="H917" s="2">
        <v>0.12</v>
      </c>
      <c r="I917" s="2" t="s">
        <v>1964</v>
      </c>
      <c r="J917" s="2">
        <v>623.19839999999999</v>
      </c>
    </row>
    <row r="918" spans="1:10" x14ac:dyDescent="0.3">
      <c r="A918" s="2" t="s">
        <v>2883</v>
      </c>
      <c r="B918" s="3">
        <v>45621</v>
      </c>
      <c r="C918" s="2" t="s">
        <v>452</v>
      </c>
      <c r="D918" s="2" t="s">
        <v>1741</v>
      </c>
      <c r="E918" s="2" t="s">
        <v>1908</v>
      </c>
      <c r="F918" s="2">
        <v>3</v>
      </c>
      <c r="G918" s="2">
        <v>214.94</v>
      </c>
      <c r="H918" s="2">
        <v>0.22</v>
      </c>
      <c r="I918" s="2" t="s">
        <v>1964</v>
      </c>
      <c r="J918" s="2">
        <v>502.95960000000002</v>
      </c>
    </row>
    <row r="919" spans="1:10" x14ac:dyDescent="0.3">
      <c r="A919" s="2" t="s">
        <v>2884</v>
      </c>
      <c r="B919" s="3">
        <v>45428</v>
      </c>
      <c r="C919" s="2" t="s">
        <v>659</v>
      </c>
      <c r="D919" s="2" t="s">
        <v>1594</v>
      </c>
      <c r="E919" s="2" t="s">
        <v>1929</v>
      </c>
      <c r="F919" s="2">
        <v>2</v>
      </c>
      <c r="G919" s="2">
        <v>309.77999999999997</v>
      </c>
      <c r="H919" s="2">
        <v>0.16</v>
      </c>
      <c r="I919" s="2" t="s">
        <v>1959</v>
      </c>
      <c r="J919" s="2">
        <v>520.43039999999996</v>
      </c>
    </row>
    <row r="920" spans="1:10" x14ac:dyDescent="0.3">
      <c r="A920" s="2" t="s">
        <v>2885</v>
      </c>
      <c r="B920" s="3">
        <v>45807</v>
      </c>
      <c r="C920" s="2" t="s">
        <v>259</v>
      </c>
      <c r="D920" s="2" t="s">
        <v>1610</v>
      </c>
      <c r="E920" s="2" t="s">
        <v>1901</v>
      </c>
      <c r="F920" s="2">
        <v>2</v>
      </c>
      <c r="G920" s="2">
        <v>183.85</v>
      </c>
      <c r="H920" s="2">
        <v>0.14000000000000001</v>
      </c>
      <c r="I920" s="2" t="s">
        <v>1961</v>
      </c>
      <c r="J920" s="2">
        <v>316.22199999999998</v>
      </c>
    </row>
    <row r="921" spans="1:10" x14ac:dyDescent="0.3">
      <c r="A921" s="2" t="s">
        <v>2886</v>
      </c>
      <c r="B921" s="3">
        <v>45238</v>
      </c>
      <c r="C921" s="2" t="s">
        <v>1284</v>
      </c>
      <c r="D921" s="2" t="s">
        <v>1793</v>
      </c>
      <c r="E921" s="2" t="s">
        <v>1887</v>
      </c>
      <c r="F921" s="2">
        <v>1</v>
      </c>
      <c r="G921" s="2">
        <v>550.05999999999995</v>
      </c>
      <c r="H921" s="2">
        <v>0.01</v>
      </c>
      <c r="I921" s="2" t="s">
        <v>1959</v>
      </c>
      <c r="J921" s="2">
        <v>544.55939999999998</v>
      </c>
    </row>
    <row r="922" spans="1:10" x14ac:dyDescent="0.3">
      <c r="A922" s="2" t="s">
        <v>2887</v>
      </c>
      <c r="B922" s="3">
        <v>45253</v>
      </c>
      <c r="C922" s="2" t="s">
        <v>125</v>
      </c>
      <c r="D922" s="2" t="s">
        <v>1820</v>
      </c>
      <c r="E922" s="2" t="s">
        <v>1904</v>
      </c>
      <c r="F922" s="2">
        <v>2</v>
      </c>
      <c r="G922" s="2">
        <v>32.19</v>
      </c>
      <c r="H922" s="2">
        <v>0.13</v>
      </c>
      <c r="I922" s="2" t="s">
        <v>1964</v>
      </c>
      <c r="J922" s="2">
        <v>56.010599999999997</v>
      </c>
    </row>
    <row r="923" spans="1:10" x14ac:dyDescent="0.3">
      <c r="A923" s="2" t="s">
        <v>2888</v>
      </c>
      <c r="B923" s="3">
        <v>45460</v>
      </c>
      <c r="C923" s="2" t="s">
        <v>477</v>
      </c>
      <c r="D923" s="2" t="s">
        <v>1677</v>
      </c>
      <c r="E923" s="2" t="s">
        <v>1948</v>
      </c>
      <c r="F923" s="2">
        <v>2</v>
      </c>
      <c r="G923" s="2">
        <v>892.06</v>
      </c>
      <c r="H923" s="2">
        <v>0.08</v>
      </c>
      <c r="I923" s="2" t="s">
        <v>1959</v>
      </c>
      <c r="J923" s="2">
        <v>1641.3904</v>
      </c>
    </row>
    <row r="924" spans="1:10" x14ac:dyDescent="0.3">
      <c r="A924" s="2" t="s">
        <v>2889</v>
      </c>
      <c r="B924" s="3">
        <v>45628</v>
      </c>
      <c r="C924" s="2" t="s">
        <v>1467</v>
      </c>
      <c r="D924" s="2" t="s">
        <v>1756</v>
      </c>
      <c r="E924" s="2" t="s">
        <v>1911</v>
      </c>
      <c r="F924" s="2">
        <v>1</v>
      </c>
      <c r="G924" s="2">
        <v>127.47</v>
      </c>
      <c r="H924" s="2">
        <v>0.16</v>
      </c>
      <c r="I924" s="2" t="s">
        <v>1964</v>
      </c>
      <c r="J924" s="2">
        <v>107.0748</v>
      </c>
    </row>
    <row r="925" spans="1:10" x14ac:dyDescent="0.3">
      <c r="A925" s="2" t="s">
        <v>2890</v>
      </c>
      <c r="B925" s="3">
        <v>45778</v>
      </c>
      <c r="C925" s="2" t="s">
        <v>1223</v>
      </c>
      <c r="D925" s="2" t="s">
        <v>1814</v>
      </c>
      <c r="E925" s="2" t="s">
        <v>1934</v>
      </c>
      <c r="F925" s="2">
        <v>3</v>
      </c>
      <c r="G925" s="2">
        <v>212.87</v>
      </c>
      <c r="H925" s="2">
        <v>0.18</v>
      </c>
      <c r="I925" s="2" t="s">
        <v>1959</v>
      </c>
      <c r="J925" s="2">
        <v>523.66020000000003</v>
      </c>
    </row>
    <row r="926" spans="1:10" x14ac:dyDescent="0.3">
      <c r="A926" s="2" t="s">
        <v>2891</v>
      </c>
      <c r="B926" s="3">
        <v>45471</v>
      </c>
      <c r="C926" s="2" t="s">
        <v>606</v>
      </c>
      <c r="D926" s="2" t="s">
        <v>1826</v>
      </c>
      <c r="E926" s="2" t="s">
        <v>1914</v>
      </c>
      <c r="F926" s="2">
        <v>1</v>
      </c>
      <c r="G926" s="2">
        <v>26.37</v>
      </c>
      <c r="H926" s="2">
        <v>0.3</v>
      </c>
      <c r="I926" s="2" t="s">
        <v>1964</v>
      </c>
      <c r="J926" s="2">
        <v>18.459</v>
      </c>
    </row>
    <row r="927" spans="1:10" x14ac:dyDescent="0.3">
      <c r="A927" s="2" t="s">
        <v>2892</v>
      </c>
      <c r="B927" s="3">
        <v>45770</v>
      </c>
      <c r="C927" s="2" t="s">
        <v>1449</v>
      </c>
      <c r="D927" s="2" t="s">
        <v>1680</v>
      </c>
      <c r="E927" s="2" t="s">
        <v>1945</v>
      </c>
      <c r="F927" s="2">
        <v>4</v>
      </c>
      <c r="G927" s="2">
        <v>953.98</v>
      </c>
      <c r="H927" s="2">
        <v>0.16</v>
      </c>
      <c r="I927" s="2" t="s">
        <v>1959</v>
      </c>
      <c r="J927" s="2">
        <v>3205.3728000000001</v>
      </c>
    </row>
    <row r="928" spans="1:10" x14ac:dyDescent="0.3">
      <c r="A928" s="2" t="s">
        <v>2893</v>
      </c>
      <c r="B928" s="3">
        <v>45369</v>
      </c>
      <c r="C928" s="2" t="s">
        <v>707</v>
      </c>
      <c r="D928" s="2" t="s">
        <v>1783</v>
      </c>
      <c r="E928" s="2" t="s">
        <v>1948</v>
      </c>
      <c r="F928" s="2">
        <v>3</v>
      </c>
      <c r="G928" s="2">
        <v>968.88</v>
      </c>
      <c r="H928" s="2">
        <v>0.15</v>
      </c>
      <c r="I928" s="2" t="s">
        <v>1959</v>
      </c>
      <c r="J928" s="2">
        <v>2470.6439999999998</v>
      </c>
    </row>
    <row r="929" spans="1:10" x14ac:dyDescent="0.3">
      <c r="A929" s="2" t="s">
        <v>2894</v>
      </c>
      <c r="B929" s="3">
        <v>45910</v>
      </c>
      <c r="C929" s="2" t="s">
        <v>624</v>
      </c>
      <c r="D929" s="2" t="s">
        <v>1811</v>
      </c>
      <c r="E929" s="2" t="s">
        <v>1945</v>
      </c>
      <c r="F929" s="2">
        <v>1</v>
      </c>
      <c r="G929" s="2">
        <v>533.04999999999995</v>
      </c>
      <c r="H929" s="2">
        <v>0.11</v>
      </c>
      <c r="I929" s="2" t="s">
        <v>1961</v>
      </c>
      <c r="J929" s="2">
        <v>474.41449999999998</v>
      </c>
    </row>
    <row r="930" spans="1:10" x14ac:dyDescent="0.3">
      <c r="A930" s="2" t="s">
        <v>2895</v>
      </c>
      <c r="B930" s="3">
        <v>45637</v>
      </c>
      <c r="C930" s="2" t="s">
        <v>1202</v>
      </c>
      <c r="D930" s="2" t="s">
        <v>1826</v>
      </c>
      <c r="E930" s="2" t="s">
        <v>1892</v>
      </c>
      <c r="F930" s="2">
        <v>3</v>
      </c>
      <c r="G930" s="2">
        <v>138.86000000000001</v>
      </c>
      <c r="H930" s="2">
        <v>0.11</v>
      </c>
      <c r="I930" s="2" t="s">
        <v>1961</v>
      </c>
      <c r="J930" s="2">
        <v>370.75619999999998</v>
      </c>
    </row>
    <row r="931" spans="1:10" x14ac:dyDescent="0.3">
      <c r="A931" s="2" t="s">
        <v>2896</v>
      </c>
      <c r="B931" s="3">
        <v>45706</v>
      </c>
      <c r="C931" s="2" t="s">
        <v>539</v>
      </c>
      <c r="D931" s="2" t="s">
        <v>1642</v>
      </c>
      <c r="E931" s="2" t="s">
        <v>1887</v>
      </c>
      <c r="F931" s="2">
        <v>1</v>
      </c>
      <c r="G931" s="2">
        <v>588.92999999999995</v>
      </c>
      <c r="H931" s="2">
        <v>0.03</v>
      </c>
      <c r="I931" s="2" t="s">
        <v>1964</v>
      </c>
      <c r="J931" s="2">
        <v>571.26210000000003</v>
      </c>
    </row>
    <row r="932" spans="1:10" x14ac:dyDescent="0.3">
      <c r="A932" s="2" t="s">
        <v>2897</v>
      </c>
      <c r="B932" s="3">
        <v>45557</v>
      </c>
      <c r="C932" s="2" t="s">
        <v>1266</v>
      </c>
      <c r="D932" s="2" t="s">
        <v>1738</v>
      </c>
      <c r="E932" s="2" t="s">
        <v>1908</v>
      </c>
      <c r="F932" s="2">
        <v>2</v>
      </c>
      <c r="G932" s="2">
        <v>576.83000000000004</v>
      </c>
      <c r="H932" s="2">
        <v>0.19</v>
      </c>
      <c r="I932" s="2" t="s">
        <v>1961</v>
      </c>
      <c r="J932" s="2">
        <v>934.46460000000002</v>
      </c>
    </row>
    <row r="933" spans="1:10" x14ac:dyDescent="0.3">
      <c r="A933" s="2" t="s">
        <v>2898</v>
      </c>
      <c r="B933" s="3">
        <v>45338</v>
      </c>
      <c r="C933" s="2" t="s">
        <v>1028</v>
      </c>
      <c r="D933" s="2" t="s">
        <v>1777</v>
      </c>
      <c r="E933" s="2" t="s">
        <v>1929</v>
      </c>
      <c r="F933" s="2">
        <v>1</v>
      </c>
      <c r="G933" s="2">
        <v>681.3</v>
      </c>
      <c r="H933" s="2">
        <v>0.05</v>
      </c>
      <c r="I933" s="2" t="s">
        <v>1959</v>
      </c>
      <c r="J933" s="2">
        <v>647.23500000000001</v>
      </c>
    </row>
    <row r="934" spans="1:10" x14ac:dyDescent="0.3">
      <c r="A934" s="2" t="s">
        <v>2899</v>
      </c>
      <c r="B934" s="3">
        <v>45441</v>
      </c>
      <c r="C934" s="2" t="s">
        <v>1423</v>
      </c>
      <c r="D934" s="2" t="s">
        <v>1652</v>
      </c>
      <c r="E934" s="2" t="s">
        <v>1936</v>
      </c>
      <c r="F934" s="2">
        <v>3</v>
      </c>
      <c r="G934" s="2">
        <v>504.97</v>
      </c>
      <c r="H934" s="2">
        <v>0.3</v>
      </c>
      <c r="I934" s="2" t="s">
        <v>1959</v>
      </c>
      <c r="J934" s="2">
        <v>1060.4369999999999</v>
      </c>
    </row>
    <row r="935" spans="1:10" x14ac:dyDescent="0.3">
      <c r="A935" s="2" t="s">
        <v>2900</v>
      </c>
      <c r="B935" s="3">
        <v>45396</v>
      </c>
      <c r="C935" s="2" t="s">
        <v>228</v>
      </c>
      <c r="D935" s="2" t="s">
        <v>1693</v>
      </c>
      <c r="E935" s="2" t="s">
        <v>1927</v>
      </c>
      <c r="F935" s="2">
        <v>3</v>
      </c>
      <c r="G935" s="2">
        <v>649.78</v>
      </c>
      <c r="H935" s="2">
        <v>0.1</v>
      </c>
      <c r="I935" s="2" t="s">
        <v>1961</v>
      </c>
      <c r="J935" s="2">
        <v>1754.4059999999999</v>
      </c>
    </row>
    <row r="936" spans="1:10" x14ac:dyDescent="0.3">
      <c r="A936" s="2" t="s">
        <v>2901</v>
      </c>
      <c r="B936" s="3">
        <v>45317</v>
      </c>
      <c r="C936" s="2" t="s">
        <v>796</v>
      </c>
      <c r="D936" s="2" t="s">
        <v>1696</v>
      </c>
      <c r="E936" s="2" t="s">
        <v>1921</v>
      </c>
      <c r="F936" s="2">
        <v>2</v>
      </c>
      <c r="G936" s="2">
        <v>986.73</v>
      </c>
      <c r="H936" s="2">
        <v>0.05</v>
      </c>
      <c r="I936" s="2" t="s">
        <v>1961</v>
      </c>
      <c r="J936" s="2">
        <v>1874.787</v>
      </c>
    </row>
    <row r="937" spans="1:10" x14ac:dyDescent="0.3">
      <c r="A937" s="2" t="s">
        <v>2902</v>
      </c>
      <c r="B937" s="3">
        <v>45235</v>
      </c>
      <c r="C937" s="2" t="s">
        <v>418</v>
      </c>
      <c r="D937" s="2" t="s">
        <v>1610</v>
      </c>
      <c r="E937" s="2" t="s">
        <v>1936</v>
      </c>
      <c r="F937" s="2">
        <v>2</v>
      </c>
      <c r="G937" s="2">
        <v>65.44</v>
      </c>
      <c r="H937" s="2">
        <v>0.05</v>
      </c>
      <c r="I937" s="2" t="s">
        <v>1961</v>
      </c>
      <c r="J937" s="2">
        <v>124.336</v>
      </c>
    </row>
    <row r="938" spans="1:10" x14ac:dyDescent="0.3">
      <c r="A938" s="2" t="s">
        <v>2903</v>
      </c>
      <c r="B938" s="3">
        <v>45824</v>
      </c>
      <c r="C938" s="2" t="s">
        <v>1208</v>
      </c>
      <c r="D938" s="2" t="s">
        <v>1771</v>
      </c>
      <c r="E938" s="2" t="s">
        <v>1932</v>
      </c>
      <c r="F938" s="2">
        <v>3</v>
      </c>
      <c r="G938" s="2">
        <v>953.74</v>
      </c>
      <c r="H938" s="2">
        <v>0.04</v>
      </c>
      <c r="I938" s="2" t="s">
        <v>1959</v>
      </c>
      <c r="J938" s="2">
        <v>2746.7712000000001</v>
      </c>
    </row>
    <row r="939" spans="1:10" x14ac:dyDescent="0.3">
      <c r="A939" s="2" t="s">
        <v>2904</v>
      </c>
      <c r="B939" s="3">
        <v>45543</v>
      </c>
      <c r="C939" s="2" t="s">
        <v>251</v>
      </c>
      <c r="D939" s="2" t="s">
        <v>1811</v>
      </c>
      <c r="E939" s="2" t="s">
        <v>1924</v>
      </c>
      <c r="F939" s="2">
        <v>3</v>
      </c>
      <c r="G939" s="2">
        <v>904.48</v>
      </c>
      <c r="H939" s="2">
        <v>0.21</v>
      </c>
      <c r="I939" s="2" t="s">
        <v>1961</v>
      </c>
      <c r="J939" s="2">
        <v>2143.6176</v>
      </c>
    </row>
    <row r="940" spans="1:10" x14ac:dyDescent="0.3">
      <c r="A940" s="2" t="s">
        <v>2905</v>
      </c>
      <c r="B940" s="3">
        <v>45595</v>
      </c>
      <c r="C940" s="2" t="s">
        <v>1525</v>
      </c>
      <c r="D940" s="2" t="s">
        <v>1768</v>
      </c>
      <c r="E940" s="2" t="s">
        <v>1936</v>
      </c>
      <c r="F940" s="2">
        <v>3</v>
      </c>
      <c r="G940" s="2">
        <v>920.82</v>
      </c>
      <c r="H940" s="2">
        <v>0.1</v>
      </c>
      <c r="I940" s="2" t="s">
        <v>1961</v>
      </c>
      <c r="J940" s="2">
        <v>2486.2139999999999</v>
      </c>
    </row>
    <row r="941" spans="1:10" x14ac:dyDescent="0.3">
      <c r="A941" s="2" t="s">
        <v>2906</v>
      </c>
      <c r="B941" s="3">
        <v>45803</v>
      </c>
      <c r="C941" s="2" t="s">
        <v>974</v>
      </c>
      <c r="D941" s="2" t="s">
        <v>1661</v>
      </c>
      <c r="E941" s="2" t="s">
        <v>1892</v>
      </c>
      <c r="F941" s="2">
        <v>1</v>
      </c>
      <c r="G941" s="2">
        <v>182.28</v>
      </c>
      <c r="H941" s="2">
        <v>0.15</v>
      </c>
      <c r="I941" s="2" t="s">
        <v>1964</v>
      </c>
      <c r="J941" s="2">
        <v>154.93799999999999</v>
      </c>
    </row>
    <row r="942" spans="1:10" x14ac:dyDescent="0.3">
      <c r="A942" s="2" t="s">
        <v>2907</v>
      </c>
      <c r="B942" s="3">
        <v>45880</v>
      </c>
      <c r="C942" s="2" t="s">
        <v>1389</v>
      </c>
      <c r="D942" s="2" t="s">
        <v>1670</v>
      </c>
      <c r="E942" s="2" t="s">
        <v>1939</v>
      </c>
      <c r="F942" s="2">
        <v>3</v>
      </c>
      <c r="G942" s="2">
        <v>938.68</v>
      </c>
      <c r="H942" s="2">
        <v>0.14000000000000001</v>
      </c>
      <c r="I942" s="2" t="s">
        <v>1959</v>
      </c>
      <c r="J942" s="2">
        <v>2421.7944000000002</v>
      </c>
    </row>
    <row r="943" spans="1:10" x14ac:dyDescent="0.3">
      <c r="A943" s="2" t="s">
        <v>2908</v>
      </c>
      <c r="B943" s="3">
        <v>45690</v>
      </c>
      <c r="C943" s="2" t="s">
        <v>299</v>
      </c>
      <c r="D943" s="2" t="s">
        <v>1856</v>
      </c>
      <c r="E943" s="2" t="s">
        <v>1908</v>
      </c>
      <c r="F943" s="2">
        <v>3</v>
      </c>
      <c r="G943" s="2">
        <v>219.96</v>
      </c>
      <c r="H943" s="2">
        <v>0.18</v>
      </c>
      <c r="I943" s="2" t="s">
        <v>1961</v>
      </c>
      <c r="J943" s="2">
        <v>541.10159999999996</v>
      </c>
    </row>
    <row r="944" spans="1:10" x14ac:dyDescent="0.3">
      <c r="A944" s="2" t="s">
        <v>2909</v>
      </c>
      <c r="B944" s="3">
        <v>45841</v>
      </c>
      <c r="C944" s="2" t="s">
        <v>1470</v>
      </c>
      <c r="D944" s="2" t="s">
        <v>1796</v>
      </c>
      <c r="E944" s="2" t="s">
        <v>1945</v>
      </c>
      <c r="F944" s="2">
        <v>3</v>
      </c>
      <c r="G944" s="2">
        <v>385.74</v>
      </c>
      <c r="H944" s="2">
        <v>0.27</v>
      </c>
      <c r="I944" s="2" t="s">
        <v>1959</v>
      </c>
      <c r="J944" s="2">
        <v>844.77059999999994</v>
      </c>
    </row>
    <row r="945" spans="1:10" x14ac:dyDescent="0.3">
      <c r="A945" s="2" t="s">
        <v>2910</v>
      </c>
      <c r="B945" s="3">
        <v>45380</v>
      </c>
      <c r="C945" s="2" t="s">
        <v>1412</v>
      </c>
      <c r="D945" s="2" t="s">
        <v>1826</v>
      </c>
      <c r="E945" s="2" t="s">
        <v>1945</v>
      </c>
      <c r="F945" s="2">
        <v>2</v>
      </c>
      <c r="G945" s="2">
        <v>830.94</v>
      </c>
      <c r="H945" s="2">
        <v>0.28000000000000003</v>
      </c>
      <c r="I945" s="2" t="s">
        <v>1961</v>
      </c>
      <c r="J945" s="2">
        <v>1196.5536</v>
      </c>
    </row>
    <row r="946" spans="1:10" x14ac:dyDescent="0.3">
      <c r="A946" s="2" t="s">
        <v>2911</v>
      </c>
      <c r="B946" s="3">
        <v>45503</v>
      </c>
      <c r="C946" s="2" t="s">
        <v>1208</v>
      </c>
      <c r="D946" s="2" t="s">
        <v>2061</v>
      </c>
      <c r="E946" s="2" t="s">
        <v>1921</v>
      </c>
      <c r="F946" s="2">
        <v>3</v>
      </c>
      <c r="G946" s="2">
        <v>462.75</v>
      </c>
      <c r="H946" s="2">
        <v>0.22</v>
      </c>
      <c r="I946" s="2" t="s">
        <v>1961</v>
      </c>
      <c r="J946" s="2">
        <v>1082.835</v>
      </c>
    </row>
    <row r="947" spans="1:10" x14ac:dyDescent="0.3">
      <c r="A947" s="2" t="s">
        <v>2912</v>
      </c>
      <c r="B947" s="3">
        <v>45567</v>
      </c>
      <c r="C947" s="2" t="s">
        <v>251</v>
      </c>
      <c r="D947" s="2" t="s">
        <v>1613</v>
      </c>
      <c r="E947" s="2" t="s">
        <v>1936</v>
      </c>
      <c r="F947" s="2">
        <v>4</v>
      </c>
      <c r="G947" s="2">
        <v>973.9</v>
      </c>
      <c r="H947" s="2">
        <v>0.02</v>
      </c>
      <c r="I947" s="2" t="s">
        <v>1964</v>
      </c>
      <c r="J947" s="2">
        <v>3817.6880000000001</v>
      </c>
    </row>
    <row r="948" spans="1:10" x14ac:dyDescent="0.3">
      <c r="A948" s="2" t="s">
        <v>2913</v>
      </c>
      <c r="B948" s="3">
        <v>45600</v>
      </c>
      <c r="C948" s="2" t="s">
        <v>482</v>
      </c>
      <c r="D948" s="2" t="s">
        <v>1683</v>
      </c>
      <c r="E948" s="2" t="s">
        <v>1892</v>
      </c>
      <c r="F948" s="2">
        <v>2</v>
      </c>
      <c r="G948" s="2">
        <v>157.18</v>
      </c>
      <c r="H948" s="2">
        <v>0.15</v>
      </c>
      <c r="I948" s="2" t="s">
        <v>1959</v>
      </c>
      <c r="J948" s="2">
        <v>267.20600000000002</v>
      </c>
    </row>
    <row r="949" spans="1:10" x14ac:dyDescent="0.3">
      <c r="A949" s="2" t="s">
        <v>2914</v>
      </c>
      <c r="B949" s="3">
        <v>45415</v>
      </c>
      <c r="C949" s="2" t="s">
        <v>66</v>
      </c>
      <c r="D949" s="2" t="s">
        <v>1802</v>
      </c>
      <c r="E949" s="2" t="s">
        <v>1932</v>
      </c>
      <c r="F949" s="2">
        <v>3</v>
      </c>
      <c r="G949" s="2">
        <v>239.57</v>
      </c>
      <c r="H949" s="2">
        <v>0.16</v>
      </c>
      <c r="I949" s="2" t="s">
        <v>1959</v>
      </c>
      <c r="J949" s="2">
        <v>603.71640000000002</v>
      </c>
    </row>
    <row r="950" spans="1:10" x14ac:dyDescent="0.3">
      <c r="A950" s="2" t="s">
        <v>2915</v>
      </c>
      <c r="B950" s="3">
        <v>45343</v>
      </c>
      <c r="C950" s="2" t="s">
        <v>1040</v>
      </c>
      <c r="D950" s="2" t="s">
        <v>1594</v>
      </c>
      <c r="E950" s="2" t="s">
        <v>1939</v>
      </c>
      <c r="F950" s="2">
        <v>4</v>
      </c>
      <c r="G950" s="2">
        <v>583.21</v>
      </c>
      <c r="H950" s="2">
        <v>0.2</v>
      </c>
      <c r="I950" s="2" t="s">
        <v>1959</v>
      </c>
      <c r="J950" s="2">
        <v>1866.2719999999999</v>
      </c>
    </row>
    <row r="951" spans="1:10" x14ac:dyDescent="0.3">
      <c r="A951" s="2" t="s">
        <v>2916</v>
      </c>
      <c r="B951" s="3">
        <v>45399</v>
      </c>
      <c r="C951" s="2" t="s">
        <v>1295</v>
      </c>
      <c r="D951" s="2" t="s">
        <v>1826</v>
      </c>
      <c r="E951" s="2" t="s">
        <v>1917</v>
      </c>
      <c r="F951" s="2">
        <v>3</v>
      </c>
      <c r="G951" s="2">
        <v>758.75</v>
      </c>
      <c r="H951" s="2">
        <v>0.27</v>
      </c>
      <c r="I951" s="2" t="s">
        <v>1961</v>
      </c>
      <c r="J951" s="2">
        <v>1661.6624999999999</v>
      </c>
    </row>
    <row r="952" spans="1:10" x14ac:dyDescent="0.3">
      <c r="A952" s="2" t="s">
        <v>2917</v>
      </c>
      <c r="B952" s="3">
        <v>45689</v>
      </c>
      <c r="C952" s="2" t="s">
        <v>986</v>
      </c>
      <c r="D952" s="2" t="s">
        <v>1765</v>
      </c>
      <c r="E952" s="2" t="s">
        <v>1908</v>
      </c>
      <c r="F952" s="2">
        <v>4</v>
      </c>
      <c r="G952" s="2">
        <v>372.42</v>
      </c>
      <c r="H952" s="2">
        <v>0.19</v>
      </c>
      <c r="I952" s="2" t="s">
        <v>1959</v>
      </c>
      <c r="J952" s="2">
        <v>1206.6407999999999</v>
      </c>
    </row>
    <row r="953" spans="1:10" x14ac:dyDescent="0.3">
      <c r="A953" s="2" t="s">
        <v>2918</v>
      </c>
      <c r="B953" s="3">
        <v>45699</v>
      </c>
      <c r="C953" s="2" t="s">
        <v>524</v>
      </c>
      <c r="D953" s="2" t="s">
        <v>1771</v>
      </c>
      <c r="E953" s="2" t="s">
        <v>1948</v>
      </c>
      <c r="F953" s="2">
        <v>4</v>
      </c>
      <c r="G953" s="2">
        <v>286.27999999999997</v>
      </c>
      <c r="H953" s="2">
        <v>0.28000000000000003</v>
      </c>
      <c r="I953" s="2" t="s">
        <v>1961</v>
      </c>
      <c r="J953" s="2">
        <v>824.4864</v>
      </c>
    </row>
    <row r="954" spans="1:10" x14ac:dyDescent="0.3">
      <c r="A954" s="2" t="s">
        <v>2919</v>
      </c>
      <c r="B954" s="3">
        <v>45663</v>
      </c>
      <c r="C954" s="2" t="s">
        <v>898</v>
      </c>
      <c r="D954" s="2" t="s">
        <v>1802</v>
      </c>
      <c r="E954" s="2" t="s">
        <v>1927</v>
      </c>
      <c r="F954" s="2">
        <v>3</v>
      </c>
      <c r="G954" s="2">
        <v>488.37</v>
      </c>
      <c r="H954" s="2">
        <v>0.27</v>
      </c>
      <c r="I954" s="2" t="s">
        <v>1964</v>
      </c>
      <c r="J954" s="2">
        <v>1069.5302999999999</v>
      </c>
    </row>
    <row r="955" spans="1:10" x14ac:dyDescent="0.3">
      <c r="A955" s="2" t="s">
        <v>2920</v>
      </c>
      <c r="B955" s="3">
        <v>45377</v>
      </c>
      <c r="C955" s="2" t="s">
        <v>1458</v>
      </c>
      <c r="D955" s="2" t="s">
        <v>1844</v>
      </c>
      <c r="E955" s="2" t="s">
        <v>1917</v>
      </c>
      <c r="F955" s="2">
        <v>3</v>
      </c>
      <c r="G955" s="2">
        <v>662.82</v>
      </c>
      <c r="H955" s="2">
        <v>0.01</v>
      </c>
      <c r="I955" s="2" t="s">
        <v>1964</v>
      </c>
      <c r="J955" s="2">
        <v>1968.5753999999999</v>
      </c>
    </row>
    <row r="956" spans="1:10" x14ac:dyDescent="0.3">
      <c r="A956" s="2" t="s">
        <v>2921</v>
      </c>
      <c r="B956" s="3">
        <v>45412</v>
      </c>
      <c r="C956" s="2" t="s">
        <v>1539</v>
      </c>
      <c r="D956" s="2" t="s">
        <v>1580</v>
      </c>
      <c r="E956" s="2" t="s">
        <v>1939</v>
      </c>
      <c r="F956" s="2">
        <v>2</v>
      </c>
      <c r="G956" s="2">
        <v>824.34</v>
      </c>
      <c r="H956" s="2">
        <v>0.1</v>
      </c>
      <c r="I956" s="2" t="s">
        <v>1964</v>
      </c>
      <c r="J956" s="2">
        <v>1483.8119999999999</v>
      </c>
    </row>
    <row r="957" spans="1:10" x14ac:dyDescent="0.3">
      <c r="A957" s="2" t="s">
        <v>2922</v>
      </c>
      <c r="B957" s="3">
        <v>45349</v>
      </c>
      <c r="C957" s="2" t="s">
        <v>400</v>
      </c>
      <c r="D957" s="2" t="s">
        <v>1759</v>
      </c>
      <c r="E957" s="2" t="s">
        <v>1917</v>
      </c>
      <c r="F957" s="2">
        <v>1</v>
      </c>
      <c r="G957" s="2">
        <v>437.12</v>
      </c>
      <c r="H957" s="2">
        <v>0.21</v>
      </c>
      <c r="I957" s="2" t="s">
        <v>1959</v>
      </c>
      <c r="J957" s="2">
        <v>345.32479999999998</v>
      </c>
    </row>
    <row r="958" spans="1:10" x14ac:dyDescent="0.3">
      <c r="A958" s="2" t="s">
        <v>2923</v>
      </c>
      <c r="B958" s="3">
        <v>45486</v>
      </c>
      <c r="C958" s="2" t="s">
        <v>1130</v>
      </c>
      <c r="D958" s="2" t="s">
        <v>1847</v>
      </c>
      <c r="E958" s="2" t="s">
        <v>1911</v>
      </c>
      <c r="F958" s="2">
        <v>3</v>
      </c>
      <c r="G958" s="2">
        <v>23.37</v>
      </c>
      <c r="H958" s="2">
        <v>0.15</v>
      </c>
      <c r="I958" s="2" t="s">
        <v>1961</v>
      </c>
      <c r="J958" s="2">
        <v>59.593499999999999</v>
      </c>
    </row>
    <row r="959" spans="1:10" x14ac:dyDescent="0.3">
      <c r="A959" s="2" t="s">
        <v>2924</v>
      </c>
      <c r="B959" s="3">
        <v>45761</v>
      </c>
      <c r="C959" s="2" t="s">
        <v>624</v>
      </c>
      <c r="D959" s="2" t="s">
        <v>1686</v>
      </c>
      <c r="E959" s="2" t="s">
        <v>1917</v>
      </c>
      <c r="F959" s="2">
        <v>1</v>
      </c>
      <c r="G959" s="2">
        <v>579.69000000000005</v>
      </c>
      <c r="H959" s="2">
        <v>0.02</v>
      </c>
      <c r="I959" s="2" t="s">
        <v>1959</v>
      </c>
      <c r="J959" s="2">
        <v>568.09619999999995</v>
      </c>
    </row>
    <row r="960" spans="1:10" x14ac:dyDescent="0.3">
      <c r="A960" s="2" t="s">
        <v>2925</v>
      </c>
      <c r="B960" s="3">
        <v>45639</v>
      </c>
      <c r="C960" s="2" t="s">
        <v>1346</v>
      </c>
      <c r="D960" s="2" t="s">
        <v>1817</v>
      </c>
      <c r="E960" s="2" t="s">
        <v>1934</v>
      </c>
      <c r="F960" s="2">
        <v>3</v>
      </c>
      <c r="G960" s="2">
        <v>240.51</v>
      </c>
      <c r="H960" s="2">
        <v>7.0000000000000007E-2</v>
      </c>
      <c r="I960" s="2" t="s">
        <v>1959</v>
      </c>
      <c r="J960" s="2">
        <v>671.02290000000005</v>
      </c>
    </row>
    <row r="961" spans="1:10" x14ac:dyDescent="0.3">
      <c r="A961" s="2" t="s">
        <v>2926</v>
      </c>
      <c r="B961" s="3">
        <v>45893</v>
      </c>
      <c r="C961" s="2" t="s">
        <v>1205</v>
      </c>
      <c r="D961" s="2" t="s">
        <v>1652</v>
      </c>
      <c r="E961" s="2" t="s">
        <v>1934</v>
      </c>
      <c r="F961" s="2">
        <v>2</v>
      </c>
      <c r="G961" s="2">
        <v>855.4</v>
      </c>
      <c r="H961" s="2">
        <v>0.08</v>
      </c>
      <c r="I961" s="2" t="s">
        <v>1964</v>
      </c>
      <c r="J961" s="2">
        <v>1573.9359999999999</v>
      </c>
    </row>
    <row r="962" spans="1:10" x14ac:dyDescent="0.3">
      <c r="A962" s="2" t="s">
        <v>2927</v>
      </c>
      <c r="B962" s="3">
        <v>45227</v>
      </c>
      <c r="C962" s="2" t="s">
        <v>42</v>
      </c>
      <c r="D962" s="2" t="s">
        <v>1853</v>
      </c>
      <c r="E962" s="2" t="s">
        <v>1914</v>
      </c>
      <c r="F962" s="2">
        <v>1</v>
      </c>
      <c r="G962" s="2">
        <v>537.26</v>
      </c>
      <c r="H962" s="2">
        <v>0.09</v>
      </c>
      <c r="I962" s="2" t="s">
        <v>1959</v>
      </c>
      <c r="J962" s="2">
        <v>488.90660000000003</v>
      </c>
    </row>
    <row r="963" spans="1:10" x14ac:dyDescent="0.3">
      <c r="A963" s="2" t="s">
        <v>2928</v>
      </c>
      <c r="B963" s="3">
        <v>45637</v>
      </c>
      <c r="C963" s="2" t="s">
        <v>1211</v>
      </c>
      <c r="D963" s="2" t="s">
        <v>1735</v>
      </c>
      <c r="E963" s="2" t="s">
        <v>1924</v>
      </c>
      <c r="F963" s="2">
        <v>3</v>
      </c>
      <c r="G963" s="2">
        <v>918.26</v>
      </c>
      <c r="H963" s="2">
        <v>0.17</v>
      </c>
      <c r="I963" s="2" t="s">
        <v>1964</v>
      </c>
      <c r="J963" s="2">
        <v>2286.4674</v>
      </c>
    </row>
    <row r="964" spans="1:10" x14ac:dyDescent="0.3">
      <c r="A964" s="2" t="s">
        <v>2929</v>
      </c>
      <c r="B964" s="3">
        <v>45472</v>
      </c>
      <c r="C964" s="2" t="s">
        <v>345</v>
      </c>
      <c r="D964" s="2" t="s">
        <v>1580</v>
      </c>
      <c r="E964" s="2" t="s">
        <v>1921</v>
      </c>
      <c r="F964" s="2">
        <v>4</v>
      </c>
      <c r="G964" s="2">
        <v>579.70000000000005</v>
      </c>
      <c r="H964" s="2">
        <v>0.18</v>
      </c>
      <c r="I964" s="2" t="s">
        <v>1961</v>
      </c>
      <c r="J964" s="2">
        <v>1901.4159999999999</v>
      </c>
    </row>
    <row r="965" spans="1:10" x14ac:dyDescent="0.3">
      <c r="A965" s="2" t="s">
        <v>2930</v>
      </c>
      <c r="B965" s="3">
        <v>45710</v>
      </c>
      <c r="C965" s="2" t="s">
        <v>497</v>
      </c>
      <c r="D965" s="2" t="s">
        <v>1709</v>
      </c>
      <c r="E965" s="2" t="s">
        <v>1911</v>
      </c>
      <c r="F965" s="2">
        <v>1</v>
      </c>
      <c r="G965" s="2">
        <v>824.32</v>
      </c>
      <c r="H965" s="2">
        <v>0.18</v>
      </c>
      <c r="I965" s="2" t="s">
        <v>1959</v>
      </c>
      <c r="J965" s="2">
        <v>675.94240000000002</v>
      </c>
    </row>
    <row r="966" spans="1:10" x14ac:dyDescent="0.3">
      <c r="A966" s="2" t="s">
        <v>2931</v>
      </c>
      <c r="B966" s="3">
        <v>45682</v>
      </c>
      <c r="C966" s="2" t="s">
        <v>388</v>
      </c>
      <c r="D966" s="2" t="s">
        <v>1718</v>
      </c>
      <c r="E966" s="2" t="s">
        <v>1936</v>
      </c>
      <c r="F966" s="2">
        <v>4</v>
      </c>
      <c r="G966" s="2">
        <v>614.99</v>
      </c>
      <c r="H966" s="2">
        <v>0.16</v>
      </c>
      <c r="I966" s="2" t="s">
        <v>1961</v>
      </c>
      <c r="J966" s="2">
        <v>2066.3663999999999</v>
      </c>
    </row>
    <row r="967" spans="1:10" x14ac:dyDescent="0.3">
      <c r="A967" s="2" t="s">
        <v>2932</v>
      </c>
      <c r="B967" s="3">
        <v>45730</v>
      </c>
      <c r="C967" s="2" t="s">
        <v>446</v>
      </c>
      <c r="D967" s="2" t="s">
        <v>1768</v>
      </c>
      <c r="E967" s="2" t="s">
        <v>1887</v>
      </c>
      <c r="F967" s="2">
        <v>4</v>
      </c>
      <c r="G967" s="2">
        <v>189.21</v>
      </c>
      <c r="H967" s="2">
        <v>0.06</v>
      </c>
      <c r="I967" s="2" t="s">
        <v>1964</v>
      </c>
      <c r="J967" s="2">
        <v>711.42960000000005</v>
      </c>
    </row>
    <row r="968" spans="1:10" x14ac:dyDescent="0.3">
      <c r="A968" s="2" t="s">
        <v>2933</v>
      </c>
      <c r="B968" s="3">
        <v>45629</v>
      </c>
      <c r="C968" s="2" t="s">
        <v>524</v>
      </c>
      <c r="D968" s="2" t="s">
        <v>1768</v>
      </c>
      <c r="E968" s="2" t="s">
        <v>1934</v>
      </c>
      <c r="F968" s="2">
        <v>2</v>
      </c>
      <c r="G968" s="2">
        <v>233.33</v>
      </c>
      <c r="H968" s="2">
        <v>0.05</v>
      </c>
      <c r="I968" s="2" t="s">
        <v>1959</v>
      </c>
      <c r="J968" s="2">
        <v>443.327</v>
      </c>
    </row>
    <row r="969" spans="1:10" x14ac:dyDescent="0.3">
      <c r="A969" s="2" t="s">
        <v>2934</v>
      </c>
      <c r="B969" s="3">
        <v>45783</v>
      </c>
      <c r="C969" s="2" t="s">
        <v>805</v>
      </c>
      <c r="D969" s="2" t="s">
        <v>1696</v>
      </c>
      <c r="E969" s="2" t="s">
        <v>1945</v>
      </c>
      <c r="F969" s="2">
        <v>3</v>
      </c>
      <c r="G969" s="2">
        <v>529.89</v>
      </c>
      <c r="H969" s="2">
        <v>0.21</v>
      </c>
      <c r="I969" s="2" t="s">
        <v>1959</v>
      </c>
      <c r="J969" s="2">
        <v>1255.8393000000001</v>
      </c>
    </row>
    <row r="970" spans="1:10" x14ac:dyDescent="0.3">
      <c r="A970" s="2" t="s">
        <v>2935</v>
      </c>
      <c r="B970" s="3">
        <v>45518</v>
      </c>
      <c r="C970" s="2" t="s">
        <v>1516</v>
      </c>
      <c r="D970" s="2" t="s">
        <v>1859</v>
      </c>
      <c r="E970" s="2" t="s">
        <v>1892</v>
      </c>
      <c r="F970" s="2">
        <v>2</v>
      </c>
      <c r="G970" s="2">
        <v>954.1</v>
      </c>
      <c r="H970" s="2">
        <v>0.17</v>
      </c>
      <c r="I970" s="2" t="s">
        <v>1961</v>
      </c>
      <c r="J970" s="2">
        <v>1583.806</v>
      </c>
    </row>
    <row r="971" spans="1:10" x14ac:dyDescent="0.3">
      <c r="A971" s="2" t="s">
        <v>2936</v>
      </c>
      <c r="B971" s="3">
        <v>45274</v>
      </c>
      <c r="C971" s="2" t="s">
        <v>1028</v>
      </c>
      <c r="D971" s="2" t="s">
        <v>1777</v>
      </c>
      <c r="E971" s="2" t="s">
        <v>1914</v>
      </c>
      <c r="F971" s="2">
        <v>1</v>
      </c>
      <c r="G971" s="2">
        <v>370.04</v>
      </c>
      <c r="H971" s="2">
        <v>0.04</v>
      </c>
      <c r="I971" s="2" t="s">
        <v>1964</v>
      </c>
      <c r="J971" s="2">
        <v>355.23840000000001</v>
      </c>
    </row>
    <row r="972" spans="1:10" x14ac:dyDescent="0.3">
      <c r="A972" s="2" t="s">
        <v>2937</v>
      </c>
      <c r="B972" s="3">
        <v>45297</v>
      </c>
      <c r="C972" s="2" t="s">
        <v>231</v>
      </c>
      <c r="D972" s="2" t="s">
        <v>1871</v>
      </c>
      <c r="E972" s="2" t="s">
        <v>1948</v>
      </c>
      <c r="F972" s="2">
        <v>4</v>
      </c>
      <c r="G972" s="2">
        <v>492.71</v>
      </c>
      <c r="H972" s="2">
        <v>0.08</v>
      </c>
      <c r="I972" s="2" t="s">
        <v>1959</v>
      </c>
      <c r="J972" s="2">
        <v>1813.1728000000001</v>
      </c>
    </row>
    <row r="973" spans="1:10" x14ac:dyDescent="0.3">
      <c r="A973" s="2" t="s">
        <v>2938</v>
      </c>
      <c r="B973" s="3">
        <v>45530</v>
      </c>
      <c r="C973" s="2" t="s">
        <v>901</v>
      </c>
      <c r="D973" s="2" t="s">
        <v>1856</v>
      </c>
      <c r="E973" s="2" t="s">
        <v>1932</v>
      </c>
      <c r="F973" s="2">
        <v>4</v>
      </c>
      <c r="G973" s="2">
        <v>853.26</v>
      </c>
      <c r="H973" s="2">
        <v>0.24</v>
      </c>
      <c r="I973" s="2" t="s">
        <v>1964</v>
      </c>
      <c r="J973" s="2">
        <v>2593.9104000000002</v>
      </c>
    </row>
    <row r="974" spans="1:10" x14ac:dyDescent="0.3">
      <c r="A974" s="2" t="s">
        <v>2939</v>
      </c>
      <c r="B974" s="3">
        <v>45740</v>
      </c>
      <c r="C974" s="2" t="s">
        <v>1275</v>
      </c>
      <c r="D974" s="2" t="s">
        <v>2061</v>
      </c>
      <c r="E974" s="2" t="s">
        <v>1939</v>
      </c>
      <c r="F974" s="2">
        <v>1</v>
      </c>
      <c r="G974" s="2">
        <v>402.47</v>
      </c>
      <c r="H974" s="2">
        <v>0.19</v>
      </c>
      <c r="I974" s="2" t="s">
        <v>1961</v>
      </c>
      <c r="J974" s="2">
        <v>326.00069999999999</v>
      </c>
    </row>
    <row r="975" spans="1:10" x14ac:dyDescent="0.3">
      <c r="A975" s="2" t="s">
        <v>2940</v>
      </c>
      <c r="B975" s="3">
        <v>45311</v>
      </c>
      <c r="C975" s="2" t="s">
        <v>1264</v>
      </c>
      <c r="D975" s="2" t="s">
        <v>1744</v>
      </c>
      <c r="E975" s="2" t="s">
        <v>1945</v>
      </c>
      <c r="F975" s="2">
        <v>2</v>
      </c>
      <c r="G975" s="2">
        <v>528.29999999999995</v>
      </c>
      <c r="H975" s="2">
        <v>0.24</v>
      </c>
      <c r="I975" s="2" t="s">
        <v>1959</v>
      </c>
      <c r="J975" s="2">
        <v>803.01599999999996</v>
      </c>
    </row>
    <row r="976" spans="1:10" x14ac:dyDescent="0.3">
      <c r="A976" s="2" t="s">
        <v>2941</v>
      </c>
      <c r="B976" s="3">
        <v>45667</v>
      </c>
      <c r="C976" s="2" t="s">
        <v>1386</v>
      </c>
      <c r="D976" s="2" t="s">
        <v>1599</v>
      </c>
      <c r="E976" s="2" t="s">
        <v>1911</v>
      </c>
      <c r="F976" s="2">
        <v>4</v>
      </c>
      <c r="G976" s="2">
        <v>599.85</v>
      </c>
      <c r="H976" s="2">
        <v>0.25</v>
      </c>
      <c r="I976" s="2" t="s">
        <v>1959</v>
      </c>
      <c r="J976" s="2">
        <v>1799.55</v>
      </c>
    </row>
    <row r="977" spans="1:10" x14ac:dyDescent="0.3">
      <c r="A977" s="2" t="s">
        <v>2942</v>
      </c>
      <c r="B977" s="3">
        <v>45281</v>
      </c>
      <c r="C977" s="2" t="s">
        <v>968</v>
      </c>
      <c r="D977" s="2" t="s">
        <v>1998</v>
      </c>
      <c r="E977" s="2" t="s">
        <v>1921</v>
      </c>
      <c r="F977" s="2">
        <v>2</v>
      </c>
      <c r="G977" s="2">
        <v>61.42</v>
      </c>
      <c r="H977" s="2">
        <v>0.08</v>
      </c>
      <c r="I977" s="2" t="s">
        <v>1961</v>
      </c>
      <c r="J977" s="2">
        <v>113.0128</v>
      </c>
    </row>
    <row r="978" spans="1:10" x14ac:dyDescent="0.3">
      <c r="A978" s="2" t="s">
        <v>2943</v>
      </c>
      <c r="B978" s="3">
        <v>45693</v>
      </c>
      <c r="C978" s="2" t="s">
        <v>808</v>
      </c>
      <c r="D978" s="2" t="s">
        <v>1631</v>
      </c>
      <c r="E978" s="2" t="s">
        <v>1924</v>
      </c>
      <c r="F978" s="2">
        <v>2</v>
      </c>
      <c r="G978" s="2">
        <v>466.42</v>
      </c>
      <c r="H978" s="2">
        <v>0.12</v>
      </c>
      <c r="I978" s="2" t="s">
        <v>1961</v>
      </c>
      <c r="J978" s="2">
        <v>820.89919999999995</v>
      </c>
    </row>
    <row r="979" spans="1:10" x14ac:dyDescent="0.3">
      <c r="A979" s="2" t="s">
        <v>2944</v>
      </c>
      <c r="B979" s="3">
        <v>45857</v>
      </c>
      <c r="C979" s="2" t="s">
        <v>357</v>
      </c>
      <c r="D979" s="2" t="s">
        <v>1670</v>
      </c>
      <c r="E979" s="2" t="s">
        <v>1908</v>
      </c>
      <c r="F979" s="2">
        <v>4</v>
      </c>
      <c r="G979" s="2">
        <v>540.69000000000005</v>
      </c>
      <c r="H979" s="2">
        <v>0.09</v>
      </c>
      <c r="I979" s="2" t="s">
        <v>1964</v>
      </c>
      <c r="J979" s="2">
        <v>1968.1116</v>
      </c>
    </row>
    <row r="980" spans="1:10" x14ac:dyDescent="0.3">
      <c r="A980" s="2" t="s">
        <v>2945</v>
      </c>
      <c r="B980" s="3">
        <v>45737</v>
      </c>
      <c r="C980" s="2" t="s">
        <v>953</v>
      </c>
      <c r="D980" s="2" t="s">
        <v>1631</v>
      </c>
      <c r="E980" s="2" t="s">
        <v>1932</v>
      </c>
      <c r="F980" s="2">
        <v>3</v>
      </c>
      <c r="G980" s="2">
        <v>677.46</v>
      </c>
      <c r="H980" s="2">
        <v>0.05</v>
      </c>
      <c r="I980" s="2" t="s">
        <v>1959</v>
      </c>
      <c r="J980" s="2">
        <v>1930.761</v>
      </c>
    </row>
    <row r="981" spans="1:10" x14ac:dyDescent="0.3">
      <c r="A981" s="2" t="s">
        <v>2946</v>
      </c>
      <c r="B981" s="3">
        <v>45771</v>
      </c>
      <c r="C981" s="2" t="s">
        <v>1043</v>
      </c>
      <c r="D981" s="2" t="s">
        <v>1638</v>
      </c>
      <c r="E981" s="2" t="s">
        <v>1892</v>
      </c>
      <c r="F981" s="2">
        <v>3</v>
      </c>
      <c r="G981" s="2">
        <v>614.63</v>
      </c>
      <c r="H981" s="2">
        <v>0.06</v>
      </c>
      <c r="I981" s="2" t="s">
        <v>1961</v>
      </c>
      <c r="J981" s="2">
        <v>1733.2565999999999</v>
      </c>
    </row>
    <row r="982" spans="1:10" x14ac:dyDescent="0.3">
      <c r="A982" s="2" t="s">
        <v>2947</v>
      </c>
      <c r="B982" s="3">
        <v>45272</v>
      </c>
      <c r="C982" s="2" t="s">
        <v>757</v>
      </c>
      <c r="D982" s="2" t="s">
        <v>1780</v>
      </c>
      <c r="E982" s="2" t="s">
        <v>1917</v>
      </c>
      <c r="F982" s="2">
        <v>4</v>
      </c>
      <c r="G982" s="2">
        <v>649.52</v>
      </c>
      <c r="H982" s="2">
        <v>0.11</v>
      </c>
      <c r="I982" s="2" t="s">
        <v>1959</v>
      </c>
      <c r="J982" s="2">
        <v>2312.2912000000001</v>
      </c>
    </row>
    <row r="983" spans="1:10" x14ac:dyDescent="0.3">
      <c r="A983" s="2" t="s">
        <v>2948</v>
      </c>
      <c r="B983" s="3">
        <v>45481</v>
      </c>
      <c r="C983" s="2" t="s">
        <v>1389</v>
      </c>
      <c r="D983" s="2" t="s">
        <v>1838</v>
      </c>
      <c r="E983" s="2" t="s">
        <v>1917</v>
      </c>
      <c r="F983" s="2">
        <v>2</v>
      </c>
      <c r="G983" s="2">
        <v>943.93</v>
      </c>
      <c r="H983" s="2">
        <v>0.22</v>
      </c>
      <c r="I983" s="2" t="s">
        <v>1961</v>
      </c>
      <c r="J983" s="2">
        <v>1472.5308</v>
      </c>
    </row>
    <row r="984" spans="1:10" x14ac:dyDescent="0.3">
      <c r="A984" s="2" t="s">
        <v>2949</v>
      </c>
      <c r="B984" s="3">
        <v>45228</v>
      </c>
      <c r="C984" s="2" t="s">
        <v>557</v>
      </c>
      <c r="D984" s="2" t="s">
        <v>1670</v>
      </c>
      <c r="E984" s="2" t="s">
        <v>1917</v>
      </c>
      <c r="F984" s="2">
        <v>4</v>
      </c>
      <c r="G984" s="2">
        <v>538.73</v>
      </c>
      <c r="H984" s="2">
        <v>0.03</v>
      </c>
      <c r="I984" s="2" t="s">
        <v>1959</v>
      </c>
      <c r="J984" s="2">
        <v>2090.2723999999998</v>
      </c>
    </row>
    <row r="985" spans="1:10" x14ac:dyDescent="0.3">
      <c r="A985" s="2" t="s">
        <v>2950</v>
      </c>
      <c r="B985" s="3">
        <v>45432</v>
      </c>
      <c r="C985" s="2" t="s">
        <v>322</v>
      </c>
      <c r="D985" s="2" t="s">
        <v>1780</v>
      </c>
      <c r="E985" s="2" t="s">
        <v>1917</v>
      </c>
      <c r="F985" s="2">
        <v>2</v>
      </c>
      <c r="G985" s="2">
        <v>853.93</v>
      </c>
      <c r="H985" s="2">
        <v>0.01</v>
      </c>
      <c r="I985" s="2" t="s">
        <v>1961</v>
      </c>
      <c r="J985" s="2">
        <v>1690.7814000000001</v>
      </c>
    </row>
    <row r="986" spans="1:10" x14ac:dyDescent="0.3">
      <c r="A986" s="2" t="s">
        <v>2951</v>
      </c>
      <c r="B986" s="3">
        <v>45914</v>
      </c>
      <c r="C986" s="2" t="s">
        <v>2580</v>
      </c>
      <c r="D986" s="2" t="s">
        <v>1664</v>
      </c>
      <c r="E986" s="2" t="s">
        <v>1904</v>
      </c>
      <c r="F986" s="2">
        <v>4</v>
      </c>
      <c r="G986" s="2">
        <v>465.42</v>
      </c>
      <c r="H986" s="2">
        <v>0.26</v>
      </c>
      <c r="I986" s="2" t="s">
        <v>1964</v>
      </c>
      <c r="J986" s="2">
        <v>1377.6432</v>
      </c>
    </row>
    <row r="987" spans="1:10" x14ac:dyDescent="0.3">
      <c r="A987" s="2" t="s">
        <v>2952</v>
      </c>
      <c r="B987" s="3">
        <v>45758</v>
      </c>
      <c r="C987" s="2" t="s">
        <v>212</v>
      </c>
      <c r="D987" s="2" t="s">
        <v>1560</v>
      </c>
      <c r="E987" s="2" t="s">
        <v>1927</v>
      </c>
      <c r="F987" s="2">
        <v>4</v>
      </c>
      <c r="G987" s="2">
        <v>880.26</v>
      </c>
      <c r="H987" s="2">
        <v>0.11</v>
      </c>
      <c r="I987" s="2" t="s">
        <v>1964</v>
      </c>
      <c r="J987" s="2">
        <v>3133.7256000000002</v>
      </c>
    </row>
    <row r="988" spans="1:10" x14ac:dyDescent="0.3">
      <c r="A988" s="2" t="s">
        <v>2953</v>
      </c>
      <c r="B988" s="3">
        <v>45429</v>
      </c>
      <c r="C988" s="2" t="s">
        <v>1499</v>
      </c>
      <c r="D988" s="2" t="s">
        <v>1735</v>
      </c>
      <c r="E988" s="2" t="s">
        <v>1927</v>
      </c>
      <c r="F988" s="2">
        <v>3</v>
      </c>
      <c r="G988" s="2">
        <v>461.02</v>
      </c>
      <c r="H988" s="2">
        <v>0.28999999999999998</v>
      </c>
      <c r="I988" s="2" t="s">
        <v>1961</v>
      </c>
      <c r="J988" s="2">
        <v>981.97260000000006</v>
      </c>
    </row>
    <row r="989" spans="1:10" x14ac:dyDescent="0.3">
      <c r="A989" s="2" t="s">
        <v>2954</v>
      </c>
      <c r="B989" s="3">
        <v>45578</v>
      </c>
      <c r="C989" s="2" t="s">
        <v>114</v>
      </c>
      <c r="D989" s="2" t="s">
        <v>1652</v>
      </c>
      <c r="E989" s="2" t="s">
        <v>1932</v>
      </c>
      <c r="F989" s="2">
        <v>1</v>
      </c>
      <c r="G989" s="2">
        <v>531.99</v>
      </c>
      <c r="H989" s="2">
        <v>0.17</v>
      </c>
      <c r="I989" s="2" t="s">
        <v>1961</v>
      </c>
      <c r="J989" s="2">
        <v>441.55169999999998</v>
      </c>
    </row>
    <row r="990" spans="1:10" x14ac:dyDescent="0.3">
      <c r="A990" s="2" t="s">
        <v>2955</v>
      </c>
      <c r="B990" s="3">
        <v>45486</v>
      </c>
      <c r="C990" s="2" t="s">
        <v>29</v>
      </c>
      <c r="D990" s="2" t="s">
        <v>1721</v>
      </c>
      <c r="E990" s="2" t="s">
        <v>1942</v>
      </c>
      <c r="F990" s="2">
        <v>2</v>
      </c>
      <c r="G990" s="2">
        <v>274.08999999999997</v>
      </c>
      <c r="H990" s="2">
        <v>0.13</v>
      </c>
      <c r="I990" s="2" t="s">
        <v>1961</v>
      </c>
      <c r="J990" s="2">
        <v>476.91660000000002</v>
      </c>
    </row>
    <row r="991" spans="1:10" x14ac:dyDescent="0.3">
      <c r="A991" s="2" t="s">
        <v>2956</v>
      </c>
      <c r="B991" s="3">
        <v>45694</v>
      </c>
      <c r="C991" s="2" t="s">
        <v>1383</v>
      </c>
      <c r="D991" s="2" t="s">
        <v>1847</v>
      </c>
      <c r="E991" s="2" t="s">
        <v>1924</v>
      </c>
      <c r="F991" s="2">
        <v>1</v>
      </c>
      <c r="G991" s="2">
        <v>66.14</v>
      </c>
      <c r="H991" s="2">
        <v>0.14000000000000001</v>
      </c>
      <c r="I991" s="2" t="s">
        <v>1964</v>
      </c>
      <c r="J991" s="2">
        <v>56.880400000000002</v>
      </c>
    </row>
    <row r="992" spans="1:10" x14ac:dyDescent="0.3">
      <c r="A992" s="2" t="s">
        <v>2957</v>
      </c>
      <c r="B992" s="3">
        <v>45875</v>
      </c>
      <c r="C992" s="2" t="s">
        <v>285</v>
      </c>
      <c r="D992" s="2" t="s">
        <v>1635</v>
      </c>
      <c r="E992" s="2" t="s">
        <v>1921</v>
      </c>
      <c r="F992" s="2">
        <v>3</v>
      </c>
      <c r="G992" s="2">
        <v>955.82</v>
      </c>
      <c r="H992" s="2">
        <v>0.16</v>
      </c>
      <c r="I992" s="2" t="s">
        <v>1964</v>
      </c>
      <c r="J992" s="2">
        <v>2408.6664000000001</v>
      </c>
    </row>
    <row r="993" spans="1:10" x14ac:dyDescent="0.3">
      <c r="A993" s="2" t="s">
        <v>2958</v>
      </c>
      <c r="B993" s="3">
        <v>45432</v>
      </c>
      <c r="C993" s="2" t="s">
        <v>1016</v>
      </c>
      <c r="D993" s="2" t="s">
        <v>1642</v>
      </c>
      <c r="E993" s="2" t="s">
        <v>1929</v>
      </c>
      <c r="F993" s="2">
        <v>1</v>
      </c>
      <c r="G993" s="2">
        <v>904.92</v>
      </c>
      <c r="H993" s="2">
        <v>0.13</v>
      </c>
      <c r="I993" s="2" t="s">
        <v>1959</v>
      </c>
      <c r="J993" s="2">
        <v>787.28039999999999</v>
      </c>
    </row>
    <row r="994" spans="1:10" x14ac:dyDescent="0.3">
      <c r="A994" s="2" t="s">
        <v>2959</v>
      </c>
      <c r="B994" s="3">
        <v>45575</v>
      </c>
      <c r="C994" s="2" t="s">
        <v>8</v>
      </c>
      <c r="D994" s="2" t="s">
        <v>1700</v>
      </c>
      <c r="E994" s="2" t="s">
        <v>1914</v>
      </c>
      <c r="F994" s="2">
        <v>3</v>
      </c>
      <c r="G994" s="2">
        <v>490.02</v>
      </c>
      <c r="H994" s="2">
        <v>0.26</v>
      </c>
      <c r="I994" s="2" t="s">
        <v>1959</v>
      </c>
      <c r="J994" s="2">
        <v>1087.8444</v>
      </c>
    </row>
    <row r="995" spans="1:10" x14ac:dyDescent="0.3">
      <c r="A995" s="2" t="s">
        <v>2960</v>
      </c>
      <c r="B995" s="3">
        <v>45340</v>
      </c>
      <c r="C995" s="2" t="s">
        <v>1148</v>
      </c>
      <c r="D995" s="2" t="s">
        <v>1631</v>
      </c>
      <c r="E995" s="2" t="s">
        <v>1911</v>
      </c>
      <c r="F995" s="2">
        <v>2</v>
      </c>
      <c r="G995" s="2">
        <v>957.54</v>
      </c>
      <c r="H995" s="2">
        <v>0.1</v>
      </c>
      <c r="I995" s="2" t="s">
        <v>1964</v>
      </c>
      <c r="J995" s="2">
        <v>1723.5719999999999</v>
      </c>
    </row>
    <row r="996" spans="1:10" x14ac:dyDescent="0.3">
      <c r="A996" s="2" t="s">
        <v>2961</v>
      </c>
      <c r="B996" s="3">
        <v>45926</v>
      </c>
      <c r="C996" s="2" t="s">
        <v>1046</v>
      </c>
      <c r="D996" s="2" t="s">
        <v>1880</v>
      </c>
      <c r="E996" s="2" t="s">
        <v>1932</v>
      </c>
      <c r="F996" s="2">
        <v>2</v>
      </c>
      <c r="G996" s="2">
        <v>314.39999999999998</v>
      </c>
      <c r="H996" s="2">
        <v>7.0000000000000007E-2</v>
      </c>
      <c r="I996" s="2" t="s">
        <v>1961</v>
      </c>
      <c r="J996" s="2">
        <v>584.78399999999999</v>
      </c>
    </row>
    <row r="997" spans="1:10" x14ac:dyDescent="0.3">
      <c r="A997" s="2" t="s">
        <v>2962</v>
      </c>
      <c r="B997" s="3">
        <v>45373</v>
      </c>
      <c r="C997" s="2" t="s">
        <v>1241</v>
      </c>
      <c r="D997" s="2" t="s">
        <v>1648</v>
      </c>
      <c r="E997" s="2" t="s">
        <v>1911</v>
      </c>
      <c r="F997" s="2">
        <v>3</v>
      </c>
      <c r="G997" s="2">
        <v>480.11</v>
      </c>
      <c r="H997" s="2">
        <v>0.11</v>
      </c>
      <c r="I997" s="2" t="s">
        <v>1961</v>
      </c>
      <c r="J997" s="2">
        <v>1281.8937000000001</v>
      </c>
    </row>
    <row r="998" spans="1:10" x14ac:dyDescent="0.3">
      <c r="A998" s="2" t="s">
        <v>2963</v>
      </c>
      <c r="B998" s="3">
        <v>45579</v>
      </c>
      <c r="C998" s="2" t="s">
        <v>1223</v>
      </c>
      <c r="D998" s="2" t="s">
        <v>1725</v>
      </c>
      <c r="E998" s="2" t="s">
        <v>1911</v>
      </c>
      <c r="F998" s="2">
        <v>4</v>
      </c>
      <c r="G998" s="2">
        <v>826.55</v>
      </c>
      <c r="H998" s="2">
        <v>0.28000000000000003</v>
      </c>
      <c r="I998" s="2" t="s">
        <v>1959</v>
      </c>
      <c r="J998" s="2">
        <v>2380.4639999999999</v>
      </c>
    </row>
    <row r="999" spans="1:10" x14ac:dyDescent="0.3">
      <c r="A999" s="2" t="s">
        <v>2964</v>
      </c>
      <c r="B999" s="3">
        <v>45805</v>
      </c>
      <c r="C999" s="2" t="s">
        <v>633</v>
      </c>
      <c r="D999" s="2" t="s">
        <v>1658</v>
      </c>
      <c r="E999" s="2" t="s">
        <v>1901</v>
      </c>
      <c r="F999" s="2">
        <v>3</v>
      </c>
      <c r="G999" s="2">
        <v>530.16999999999996</v>
      </c>
      <c r="H999" s="2">
        <v>0.18</v>
      </c>
      <c r="I999" s="2" t="s">
        <v>1961</v>
      </c>
      <c r="J999" s="2">
        <v>1304.2182</v>
      </c>
    </row>
    <row r="1000" spans="1:10" x14ac:dyDescent="0.3">
      <c r="A1000" s="2" t="s">
        <v>2965</v>
      </c>
      <c r="B1000" s="3">
        <v>45522</v>
      </c>
      <c r="C1000" s="2" t="s">
        <v>1278</v>
      </c>
      <c r="D1000" s="2" t="s">
        <v>1680</v>
      </c>
      <c r="E1000" s="2" t="s">
        <v>1942</v>
      </c>
      <c r="F1000" s="2">
        <v>3</v>
      </c>
      <c r="G1000" s="2">
        <v>336.17</v>
      </c>
      <c r="H1000" s="2">
        <v>0.04</v>
      </c>
      <c r="I1000" s="2" t="s">
        <v>1964</v>
      </c>
      <c r="J1000" s="2">
        <v>968.16959999999995</v>
      </c>
    </row>
    <row r="1001" spans="1:10" x14ac:dyDescent="0.3">
      <c r="A1001" s="2" t="s">
        <v>2966</v>
      </c>
      <c r="B1001" s="3">
        <v>45304</v>
      </c>
      <c r="C1001" s="2" t="s">
        <v>1319</v>
      </c>
      <c r="D1001" s="2" t="s">
        <v>1826</v>
      </c>
      <c r="E1001" s="2" t="s">
        <v>1917</v>
      </c>
      <c r="F1001" s="2">
        <v>4</v>
      </c>
      <c r="G1001" s="2">
        <v>22.51</v>
      </c>
      <c r="H1001" s="2">
        <v>0.27</v>
      </c>
      <c r="I1001" s="2" t="s">
        <v>1961</v>
      </c>
      <c r="J1001" s="2">
        <v>65.729200000000006</v>
      </c>
    </row>
    <row r="1002" spans="1:10" x14ac:dyDescent="0.3">
      <c r="A1002" s="2" t="s">
        <v>2967</v>
      </c>
      <c r="B1002" s="3">
        <v>45456</v>
      </c>
      <c r="C1002" s="2" t="s">
        <v>633</v>
      </c>
      <c r="D1002" s="2" t="s">
        <v>1759</v>
      </c>
      <c r="E1002" s="2" t="s">
        <v>1896</v>
      </c>
      <c r="F1002" s="2">
        <v>2</v>
      </c>
      <c r="G1002" s="2">
        <v>909.51</v>
      </c>
      <c r="H1002" s="2">
        <v>0.27</v>
      </c>
      <c r="I1002" s="2" t="s">
        <v>1959</v>
      </c>
      <c r="J1002" s="2">
        <v>1327.8846000000001</v>
      </c>
    </row>
    <row r="1003" spans="1:10" x14ac:dyDescent="0.3">
      <c r="A1003" s="2" t="s">
        <v>2968</v>
      </c>
      <c r="B1003" s="3">
        <v>45776</v>
      </c>
      <c r="C1003" s="2" t="s">
        <v>202</v>
      </c>
      <c r="D1003" s="2" t="s">
        <v>1790</v>
      </c>
      <c r="E1003" s="2" t="s">
        <v>1934</v>
      </c>
      <c r="F1003" s="2">
        <v>4</v>
      </c>
      <c r="G1003" s="2">
        <v>593.84</v>
      </c>
      <c r="H1003" s="2">
        <v>0.24</v>
      </c>
      <c r="I1003" s="2" t="s">
        <v>1961</v>
      </c>
      <c r="J1003" s="2">
        <v>1805.2736</v>
      </c>
    </row>
    <row r="1004" spans="1:10" x14ac:dyDescent="0.3">
      <c r="A1004" s="2" t="s">
        <v>2969</v>
      </c>
      <c r="B1004" s="3">
        <v>45566</v>
      </c>
      <c r="C1004" s="2" t="s">
        <v>388</v>
      </c>
      <c r="D1004" s="2" t="s">
        <v>1802</v>
      </c>
      <c r="E1004" s="2" t="s">
        <v>1924</v>
      </c>
      <c r="F1004" s="2">
        <v>3</v>
      </c>
      <c r="G1004" s="2">
        <v>909.11</v>
      </c>
      <c r="H1004" s="2">
        <v>0.23</v>
      </c>
      <c r="I1004" s="2" t="s">
        <v>1964</v>
      </c>
      <c r="J1004" s="2">
        <v>2100.0441000000001</v>
      </c>
    </row>
    <row r="1005" spans="1:10" x14ac:dyDescent="0.3">
      <c r="A1005" s="2" t="s">
        <v>2970</v>
      </c>
      <c r="B1005" s="3">
        <v>45542</v>
      </c>
      <c r="C1005" s="2" t="s">
        <v>1255</v>
      </c>
      <c r="D1005" s="2" t="s">
        <v>1648</v>
      </c>
      <c r="E1005" s="2" t="s">
        <v>1892</v>
      </c>
      <c r="F1005" s="2">
        <v>4</v>
      </c>
      <c r="G1005" s="2">
        <v>996.85</v>
      </c>
      <c r="H1005" s="2">
        <v>0.24</v>
      </c>
      <c r="I1005" s="2" t="s">
        <v>1961</v>
      </c>
      <c r="J1005" s="2">
        <v>3030.424</v>
      </c>
    </row>
    <row r="1006" spans="1:10" x14ac:dyDescent="0.3">
      <c r="A1006" s="2" t="s">
        <v>2971</v>
      </c>
      <c r="B1006" s="3">
        <v>45834</v>
      </c>
      <c r="C1006" s="2" t="s">
        <v>959</v>
      </c>
      <c r="D1006" s="2" t="s">
        <v>1555</v>
      </c>
      <c r="E1006" s="2" t="s">
        <v>1942</v>
      </c>
      <c r="F1006" s="2">
        <v>1</v>
      </c>
      <c r="G1006" s="2">
        <v>522.69000000000005</v>
      </c>
      <c r="H1006" s="2">
        <v>0.06</v>
      </c>
      <c r="I1006" s="2" t="s">
        <v>1964</v>
      </c>
      <c r="J1006" s="2">
        <v>491.32859999999999</v>
      </c>
    </row>
    <row r="1007" spans="1:10" x14ac:dyDescent="0.3">
      <c r="A1007" s="2" t="s">
        <v>2972</v>
      </c>
      <c r="B1007" s="3">
        <v>45405</v>
      </c>
      <c r="C1007" s="2" t="s">
        <v>645</v>
      </c>
      <c r="D1007" s="2" t="s">
        <v>1744</v>
      </c>
      <c r="E1007" s="2" t="s">
        <v>1901</v>
      </c>
      <c r="F1007" s="2">
        <v>3</v>
      </c>
      <c r="G1007" s="2">
        <v>261.05</v>
      </c>
      <c r="H1007" s="2">
        <v>0.12</v>
      </c>
      <c r="I1007" s="2" t="s">
        <v>1961</v>
      </c>
      <c r="J1007" s="2">
        <v>689.17200000000003</v>
      </c>
    </row>
    <row r="1008" spans="1:10" x14ac:dyDescent="0.3">
      <c r="A1008" s="2" t="s">
        <v>2973</v>
      </c>
      <c r="B1008" s="3">
        <v>45918</v>
      </c>
      <c r="C1008" s="2" t="s">
        <v>318</v>
      </c>
      <c r="D1008" s="2" t="s">
        <v>1645</v>
      </c>
      <c r="E1008" s="2" t="s">
        <v>1942</v>
      </c>
      <c r="F1008" s="2">
        <v>3</v>
      </c>
      <c r="G1008" s="2">
        <v>644.73</v>
      </c>
      <c r="H1008" s="2">
        <v>0.01</v>
      </c>
      <c r="I1008" s="2" t="s">
        <v>1964</v>
      </c>
      <c r="J1008" s="2">
        <v>1914.8480999999999</v>
      </c>
    </row>
    <row r="1009" spans="1:10" x14ac:dyDescent="0.3">
      <c r="A1009" s="2" t="s">
        <v>2974</v>
      </c>
      <c r="B1009" s="3">
        <v>45217</v>
      </c>
      <c r="C1009" s="2" t="s">
        <v>656</v>
      </c>
      <c r="D1009" s="2" t="s">
        <v>1808</v>
      </c>
      <c r="E1009" s="2" t="s">
        <v>1896</v>
      </c>
      <c r="F1009" s="2">
        <v>2</v>
      </c>
      <c r="G1009" s="2">
        <v>541.52</v>
      </c>
      <c r="H1009" s="2">
        <v>0.26</v>
      </c>
      <c r="I1009" s="2" t="s">
        <v>1961</v>
      </c>
      <c r="J1009" s="2">
        <v>801.44960000000003</v>
      </c>
    </row>
    <row r="1010" spans="1:10" x14ac:dyDescent="0.3">
      <c r="A1010" s="2" t="s">
        <v>2975</v>
      </c>
      <c r="B1010" s="3">
        <v>45259</v>
      </c>
      <c r="C1010" s="2" t="s">
        <v>1334</v>
      </c>
      <c r="D1010" s="2" t="s">
        <v>1771</v>
      </c>
      <c r="E1010" s="2" t="s">
        <v>1924</v>
      </c>
      <c r="F1010" s="2">
        <v>1</v>
      </c>
      <c r="G1010" s="2">
        <v>395.18</v>
      </c>
      <c r="H1010" s="2">
        <v>0.09</v>
      </c>
      <c r="I1010" s="2" t="s">
        <v>1961</v>
      </c>
      <c r="J1010" s="2">
        <v>359.61380000000003</v>
      </c>
    </row>
    <row r="1011" spans="1:10" x14ac:dyDescent="0.3">
      <c r="A1011" s="2" t="s">
        <v>2976</v>
      </c>
      <c r="B1011" s="3">
        <v>45740</v>
      </c>
      <c r="C1011" s="2" t="s">
        <v>360</v>
      </c>
      <c r="D1011" s="2" t="s">
        <v>1590</v>
      </c>
      <c r="E1011" s="2" t="s">
        <v>1917</v>
      </c>
      <c r="F1011" s="2">
        <v>4</v>
      </c>
      <c r="G1011" s="2">
        <v>56.37</v>
      </c>
      <c r="H1011" s="2">
        <v>0.17</v>
      </c>
      <c r="I1011" s="2" t="s">
        <v>1959</v>
      </c>
      <c r="J1011" s="2">
        <v>187.14840000000001</v>
      </c>
    </row>
    <row r="1012" spans="1:10" x14ac:dyDescent="0.3">
      <c r="A1012" s="2" t="s">
        <v>2977</v>
      </c>
      <c r="B1012" s="3">
        <v>45908</v>
      </c>
      <c r="C1012" s="2" t="s">
        <v>689</v>
      </c>
      <c r="D1012" s="2" t="s">
        <v>1820</v>
      </c>
      <c r="E1012" s="2" t="s">
        <v>1921</v>
      </c>
      <c r="F1012" s="2">
        <v>4</v>
      </c>
      <c r="G1012" s="2">
        <v>202.59</v>
      </c>
      <c r="H1012" s="2">
        <v>0.06</v>
      </c>
      <c r="I1012" s="2" t="s">
        <v>1964</v>
      </c>
      <c r="J1012" s="2">
        <v>761.73839999999996</v>
      </c>
    </row>
    <row r="1013" spans="1:10" x14ac:dyDescent="0.3">
      <c r="A1013" s="2" t="s">
        <v>2978</v>
      </c>
      <c r="B1013" s="3">
        <v>45601</v>
      </c>
      <c r="C1013" s="2" t="s">
        <v>29</v>
      </c>
      <c r="D1013" s="2" t="s">
        <v>1826</v>
      </c>
      <c r="E1013" s="2" t="s">
        <v>1908</v>
      </c>
      <c r="F1013" s="2">
        <v>2</v>
      </c>
      <c r="G1013" s="2">
        <v>358.36</v>
      </c>
      <c r="H1013" s="2">
        <v>0.05</v>
      </c>
      <c r="I1013" s="2" t="s">
        <v>1961</v>
      </c>
      <c r="J1013" s="2">
        <v>680.88400000000001</v>
      </c>
    </row>
    <row r="1014" spans="1:10" x14ac:dyDescent="0.3">
      <c r="A1014" s="2" t="s">
        <v>2979</v>
      </c>
      <c r="B1014" s="3">
        <v>45535</v>
      </c>
      <c r="C1014" s="2" t="s">
        <v>268</v>
      </c>
      <c r="D1014" s="2" t="s">
        <v>1689</v>
      </c>
      <c r="E1014" s="2" t="s">
        <v>1945</v>
      </c>
      <c r="F1014" s="2">
        <v>4</v>
      </c>
      <c r="G1014" s="2">
        <v>85.62</v>
      </c>
      <c r="H1014" s="2">
        <v>0.28000000000000003</v>
      </c>
      <c r="I1014" s="2" t="s">
        <v>1964</v>
      </c>
      <c r="J1014" s="2">
        <v>246.5856</v>
      </c>
    </row>
    <row r="1015" spans="1:10" x14ac:dyDescent="0.3">
      <c r="A1015" s="2" t="s">
        <v>2980</v>
      </c>
      <c r="B1015" s="3">
        <v>45459</v>
      </c>
      <c r="C1015" s="2" t="s">
        <v>618</v>
      </c>
      <c r="D1015" s="2" t="s">
        <v>1585</v>
      </c>
      <c r="E1015" s="2" t="s">
        <v>1942</v>
      </c>
      <c r="F1015" s="2">
        <v>4</v>
      </c>
      <c r="G1015" s="2">
        <v>929.26</v>
      </c>
      <c r="H1015" s="2">
        <v>0.23</v>
      </c>
      <c r="I1015" s="2" t="s">
        <v>1961</v>
      </c>
      <c r="J1015" s="2">
        <v>2862.1208000000001</v>
      </c>
    </row>
    <row r="1016" spans="1:10" x14ac:dyDescent="0.3">
      <c r="A1016" s="2" t="s">
        <v>2981</v>
      </c>
      <c r="B1016" s="3">
        <v>45681</v>
      </c>
      <c r="C1016" s="2" t="s">
        <v>986</v>
      </c>
      <c r="D1016" s="2" t="s">
        <v>1762</v>
      </c>
      <c r="E1016" s="2" t="s">
        <v>1932</v>
      </c>
      <c r="F1016" s="2">
        <v>2</v>
      </c>
      <c r="G1016" s="2">
        <v>92.64</v>
      </c>
      <c r="H1016" s="2">
        <v>0.14000000000000001</v>
      </c>
      <c r="I1016" s="2" t="s">
        <v>1964</v>
      </c>
      <c r="J1016" s="2">
        <v>159.3408</v>
      </c>
    </row>
    <row r="1017" spans="1:10" x14ac:dyDescent="0.3">
      <c r="A1017" s="2" t="s">
        <v>2982</v>
      </c>
      <c r="B1017" s="3">
        <v>45725</v>
      </c>
      <c r="C1017" s="2" t="s">
        <v>805</v>
      </c>
      <c r="D1017" s="2" t="s">
        <v>1768</v>
      </c>
      <c r="E1017" s="2" t="s">
        <v>1904</v>
      </c>
      <c r="F1017" s="2">
        <v>4</v>
      </c>
      <c r="G1017" s="2">
        <v>139.05000000000001</v>
      </c>
      <c r="H1017" s="2">
        <v>0.28999999999999998</v>
      </c>
      <c r="I1017" s="2" t="s">
        <v>1964</v>
      </c>
      <c r="J1017" s="2">
        <v>394.90199999999999</v>
      </c>
    </row>
    <row r="1018" spans="1:10" x14ac:dyDescent="0.3">
      <c r="A1018" s="2" t="s">
        <v>2983</v>
      </c>
      <c r="B1018" s="3">
        <v>45461</v>
      </c>
      <c r="C1018" s="2" t="s">
        <v>482</v>
      </c>
      <c r="D1018" s="2" t="s">
        <v>1741</v>
      </c>
      <c r="E1018" s="2" t="s">
        <v>1904</v>
      </c>
      <c r="F1018" s="2">
        <v>3</v>
      </c>
      <c r="G1018" s="2">
        <v>155.87</v>
      </c>
      <c r="H1018" s="2">
        <v>0.03</v>
      </c>
      <c r="I1018" s="2" t="s">
        <v>1964</v>
      </c>
      <c r="J1018" s="2">
        <v>453.58170000000001</v>
      </c>
    </row>
    <row r="1019" spans="1:10" x14ac:dyDescent="0.3">
      <c r="A1019" s="2" t="s">
        <v>2984</v>
      </c>
      <c r="B1019" s="3">
        <v>45837</v>
      </c>
      <c r="C1019" s="2" t="s">
        <v>1380</v>
      </c>
      <c r="D1019" s="2" t="s">
        <v>1680</v>
      </c>
      <c r="E1019" s="2" t="s">
        <v>1939</v>
      </c>
      <c r="F1019" s="2">
        <v>4</v>
      </c>
      <c r="G1019" s="2">
        <v>115.42</v>
      </c>
      <c r="H1019" s="2">
        <v>0.03</v>
      </c>
      <c r="I1019" s="2" t="s">
        <v>1964</v>
      </c>
      <c r="J1019" s="2">
        <v>447.82960000000003</v>
      </c>
    </row>
    <row r="1020" spans="1:10" x14ac:dyDescent="0.3">
      <c r="A1020" s="2" t="s">
        <v>2985</v>
      </c>
      <c r="B1020" s="3">
        <v>45823</v>
      </c>
      <c r="C1020" s="2" t="s">
        <v>427</v>
      </c>
      <c r="D1020" s="2" t="s">
        <v>1738</v>
      </c>
      <c r="E1020" s="2" t="s">
        <v>1911</v>
      </c>
      <c r="F1020" s="2">
        <v>3</v>
      </c>
      <c r="G1020" s="2">
        <v>593.62</v>
      </c>
      <c r="H1020" s="2">
        <v>0.08</v>
      </c>
      <c r="I1020" s="2" t="s">
        <v>1959</v>
      </c>
      <c r="J1020" s="2">
        <v>1638.3912</v>
      </c>
    </row>
    <row r="1021" spans="1:10" x14ac:dyDescent="0.3">
      <c r="A1021" s="2" t="s">
        <v>2986</v>
      </c>
      <c r="B1021" s="3">
        <v>45733</v>
      </c>
      <c r="C1021" s="2" t="s">
        <v>1118</v>
      </c>
      <c r="D1021" s="2" t="s">
        <v>1715</v>
      </c>
      <c r="E1021" s="2" t="s">
        <v>1904</v>
      </c>
      <c r="F1021" s="2">
        <v>2</v>
      </c>
      <c r="G1021" s="2">
        <v>825.04</v>
      </c>
      <c r="H1021" s="2">
        <v>0.2</v>
      </c>
      <c r="I1021" s="2" t="s">
        <v>1959</v>
      </c>
      <c r="J1021" s="2">
        <v>1320.0640000000001</v>
      </c>
    </row>
    <row r="1022" spans="1:10" x14ac:dyDescent="0.3">
      <c r="A1022" s="2" t="s">
        <v>2987</v>
      </c>
      <c r="B1022" s="3">
        <v>45322</v>
      </c>
      <c r="C1022" s="2" t="s">
        <v>1971</v>
      </c>
      <c r="D1022" s="2" t="s">
        <v>1652</v>
      </c>
      <c r="E1022" s="2" t="s">
        <v>1932</v>
      </c>
      <c r="F1022" s="2">
        <v>1</v>
      </c>
      <c r="G1022" s="2">
        <v>963.76</v>
      </c>
      <c r="H1022" s="2">
        <v>0.14000000000000001</v>
      </c>
      <c r="I1022" s="2" t="s">
        <v>1961</v>
      </c>
      <c r="J1022" s="2">
        <v>828.83360000000005</v>
      </c>
    </row>
    <row r="1023" spans="1:10" x14ac:dyDescent="0.3">
      <c r="A1023" s="2" t="s">
        <v>2988</v>
      </c>
      <c r="B1023" s="3">
        <v>45415</v>
      </c>
      <c r="C1023" s="2" t="s">
        <v>937</v>
      </c>
      <c r="D1023" s="2" t="s">
        <v>1747</v>
      </c>
      <c r="E1023" s="2" t="s">
        <v>1911</v>
      </c>
      <c r="F1023" s="2">
        <v>1</v>
      </c>
      <c r="G1023" s="2">
        <v>238.24</v>
      </c>
      <c r="H1023" s="2">
        <v>0.12</v>
      </c>
      <c r="I1023" s="2" t="s">
        <v>1961</v>
      </c>
      <c r="J1023" s="2">
        <v>209.65119999999999</v>
      </c>
    </row>
    <row r="1024" spans="1:10" x14ac:dyDescent="0.3">
      <c r="A1024" s="2" t="s">
        <v>2989</v>
      </c>
      <c r="B1024" s="3">
        <v>45644</v>
      </c>
      <c r="C1024" s="2" t="s">
        <v>1423</v>
      </c>
      <c r="D1024" s="2" t="s">
        <v>1829</v>
      </c>
      <c r="E1024" s="2" t="s">
        <v>1939</v>
      </c>
      <c r="F1024" s="2">
        <v>1</v>
      </c>
      <c r="G1024" s="2">
        <v>756.63</v>
      </c>
      <c r="H1024" s="2">
        <v>0.04</v>
      </c>
      <c r="I1024" s="2" t="s">
        <v>1961</v>
      </c>
      <c r="J1024" s="2">
        <v>726.36479999999995</v>
      </c>
    </row>
    <row r="1025" spans="1:10" x14ac:dyDescent="0.3">
      <c r="A1025" s="2" t="s">
        <v>2990</v>
      </c>
      <c r="B1025" s="3">
        <v>45845</v>
      </c>
      <c r="C1025" s="2" t="s">
        <v>88</v>
      </c>
      <c r="D1025" s="2" t="s">
        <v>1862</v>
      </c>
      <c r="E1025" s="2" t="s">
        <v>1914</v>
      </c>
      <c r="F1025" s="2">
        <v>3</v>
      </c>
      <c r="G1025" s="2">
        <v>159.76</v>
      </c>
      <c r="H1025" s="2">
        <v>0.22</v>
      </c>
      <c r="I1025" s="2" t="s">
        <v>1959</v>
      </c>
      <c r="J1025" s="2">
        <v>373.83839999999998</v>
      </c>
    </row>
    <row r="1026" spans="1:10" x14ac:dyDescent="0.3">
      <c r="A1026" s="2" t="s">
        <v>2991</v>
      </c>
      <c r="B1026" s="3">
        <v>45354</v>
      </c>
      <c r="C1026" s="2" t="s">
        <v>1163</v>
      </c>
      <c r="D1026" s="2" t="s">
        <v>1868</v>
      </c>
      <c r="E1026" s="2" t="s">
        <v>1917</v>
      </c>
      <c r="F1026" s="2">
        <v>1</v>
      </c>
      <c r="G1026" s="2">
        <v>329.94</v>
      </c>
      <c r="H1026" s="2">
        <v>0.14000000000000001</v>
      </c>
      <c r="I1026" s="2" t="s">
        <v>1964</v>
      </c>
      <c r="J1026" s="2">
        <v>283.7484</v>
      </c>
    </row>
    <row r="1027" spans="1:10" x14ac:dyDescent="0.3">
      <c r="A1027" s="2" t="s">
        <v>2992</v>
      </c>
      <c r="B1027" s="3">
        <v>45720</v>
      </c>
      <c r="C1027" s="2" t="s">
        <v>228</v>
      </c>
      <c r="D1027" s="2" t="s">
        <v>1625</v>
      </c>
      <c r="E1027" s="2" t="s">
        <v>1917</v>
      </c>
      <c r="F1027" s="2">
        <v>1</v>
      </c>
      <c r="G1027" s="2">
        <v>234.06</v>
      </c>
      <c r="H1027" s="2">
        <v>0.11</v>
      </c>
      <c r="I1027" s="2" t="s">
        <v>1961</v>
      </c>
      <c r="J1027" s="2">
        <v>208.3134</v>
      </c>
    </row>
    <row r="1028" spans="1:10" x14ac:dyDescent="0.3">
      <c r="A1028" s="2" t="s">
        <v>2993</v>
      </c>
      <c r="B1028" s="3">
        <v>45278</v>
      </c>
      <c r="C1028" s="2" t="s">
        <v>1010</v>
      </c>
      <c r="D1028" s="2" t="s">
        <v>1826</v>
      </c>
      <c r="E1028" s="2" t="s">
        <v>1887</v>
      </c>
      <c r="F1028" s="2">
        <v>2</v>
      </c>
      <c r="G1028" s="2">
        <v>773.75</v>
      </c>
      <c r="H1028" s="2">
        <v>0.16</v>
      </c>
      <c r="I1028" s="2" t="s">
        <v>1961</v>
      </c>
      <c r="J1028" s="2">
        <v>1299.9000000000001</v>
      </c>
    </row>
    <row r="1029" spans="1:10" x14ac:dyDescent="0.3">
      <c r="A1029" s="2" t="s">
        <v>2994</v>
      </c>
      <c r="B1029" s="3">
        <v>45422</v>
      </c>
      <c r="C1029" s="2" t="s">
        <v>1364</v>
      </c>
      <c r="D1029" s="2" t="s">
        <v>1738</v>
      </c>
      <c r="E1029" s="2" t="s">
        <v>1945</v>
      </c>
      <c r="F1029" s="2">
        <v>1</v>
      </c>
      <c r="G1029" s="2">
        <v>73.88</v>
      </c>
      <c r="H1029" s="2">
        <v>0.04</v>
      </c>
      <c r="I1029" s="2" t="s">
        <v>1959</v>
      </c>
      <c r="J1029" s="2">
        <v>70.924800000000005</v>
      </c>
    </row>
    <row r="1030" spans="1:10" x14ac:dyDescent="0.3">
      <c r="A1030" s="2" t="s">
        <v>2995</v>
      </c>
      <c r="B1030" s="3">
        <v>45337</v>
      </c>
      <c r="C1030" s="2" t="s">
        <v>34</v>
      </c>
      <c r="D1030" s="2" t="s">
        <v>1841</v>
      </c>
      <c r="E1030" s="2" t="s">
        <v>1945</v>
      </c>
      <c r="F1030" s="2">
        <v>1</v>
      </c>
      <c r="G1030" s="2">
        <v>859.3</v>
      </c>
      <c r="H1030" s="2">
        <v>0.16</v>
      </c>
      <c r="I1030" s="2" t="s">
        <v>1961</v>
      </c>
      <c r="J1030" s="2">
        <v>721.81200000000001</v>
      </c>
    </row>
    <row r="1031" spans="1:10" x14ac:dyDescent="0.3">
      <c r="A1031" s="2" t="s">
        <v>2996</v>
      </c>
      <c r="B1031" s="3">
        <v>45564</v>
      </c>
      <c r="C1031" s="2" t="s">
        <v>449</v>
      </c>
      <c r="D1031" s="2" t="s">
        <v>1826</v>
      </c>
      <c r="E1031" s="2" t="s">
        <v>1911</v>
      </c>
      <c r="F1031" s="2">
        <v>4</v>
      </c>
      <c r="G1031" s="2">
        <v>762.43</v>
      </c>
      <c r="H1031" s="2">
        <v>0.05</v>
      </c>
      <c r="I1031" s="2" t="s">
        <v>1959</v>
      </c>
      <c r="J1031" s="2">
        <v>2897.2339999999999</v>
      </c>
    </row>
    <row r="1032" spans="1:10" x14ac:dyDescent="0.3">
      <c r="A1032" s="2" t="s">
        <v>2997</v>
      </c>
      <c r="B1032" s="3">
        <v>45424</v>
      </c>
      <c r="C1032" s="2" t="s">
        <v>433</v>
      </c>
      <c r="D1032" s="2" t="s">
        <v>1802</v>
      </c>
      <c r="E1032" s="2" t="s">
        <v>1887</v>
      </c>
      <c r="F1032" s="2">
        <v>1</v>
      </c>
      <c r="G1032" s="2">
        <v>328.51</v>
      </c>
      <c r="H1032" s="2">
        <v>0.2</v>
      </c>
      <c r="I1032" s="2" t="s">
        <v>1964</v>
      </c>
      <c r="J1032" s="2">
        <v>262.80799999999999</v>
      </c>
    </row>
    <row r="1033" spans="1:10" x14ac:dyDescent="0.3">
      <c r="A1033" s="2" t="s">
        <v>2998</v>
      </c>
      <c r="B1033" s="3">
        <v>45719</v>
      </c>
      <c r="C1033" s="2" t="s">
        <v>883</v>
      </c>
      <c r="D1033" s="2" t="s">
        <v>1712</v>
      </c>
      <c r="E1033" s="2" t="s">
        <v>1904</v>
      </c>
      <c r="F1033" s="2">
        <v>1</v>
      </c>
      <c r="G1033" s="2">
        <v>34.51</v>
      </c>
      <c r="H1033" s="2">
        <v>0.04</v>
      </c>
      <c r="I1033" s="2" t="s">
        <v>1964</v>
      </c>
      <c r="J1033" s="2">
        <v>33.129600000000003</v>
      </c>
    </row>
    <row r="1034" spans="1:10" x14ac:dyDescent="0.3">
      <c r="A1034" s="2" t="s">
        <v>2999</v>
      </c>
      <c r="B1034" s="3">
        <v>45250</v>
      </c>
      <c r="C1034" s="2" t="s">
        <v>376</v>
      </c>
      <c r="D1034" s="2" t="s">
        <v>1631</v>
      </c>
      <c r="E1034" s="2" t="s">
        <v>1927</v>
      </c>
      <c r="F1034" s="2">
        <v>3</v>
      </c>
      <c r="G1034" s="2">
        <v>663.73</v>
      </c>
      <c r="H1034" s="2">
        <v>0.06</v>
      </c>
      <c r="I1034" s="2" t="s">
        <v>1964</v>
      </c>
      <c r="J1034" s="2">
        <v>1871.7185999999999</v>
      </c>
    </row>
    <row r="1035" spans="1:10" x14ac:dyDescent="0.3">
      <c r="A1035" s="2" t="s">
        <v>3000</v>
      </c>
      <c r="B1035" s="3">
        <v>45479</v>
      </c>
      <c r="C1035" s="2" t="s">
        <v>799</v>
      </c>
      <c r="D1035" s="2" t="s">
        <v>1677</v>
      </c>
      <c r="E1035" s="2" t="s">
        <v>1921</v>
      </c>
      <c r="F1035" s="2">
        <v>1</v>
      </c>
      <c r="G1035" s="2">
        <v>409.41</v>
      </c>
      <c r="H1035" s="2">
        <v>0.13</v>
      </c>
      <c r="I1035" s="2" t="s">
        <v>1961</v>
      </c>
      <c r="J1035" s="2">
        <v>356.18669999999997</v>
      </c>
    </row>
    <row r="1036" spans="1:10" x14ac:dyDescent="0.3">
      <c r="A1036" s="2" t="s">
        <v>3001</v>
      </c>
      <c r="B1036" s="3">
        <v>45727</v>
      </c>
      <c r="C1036" s="2" t="s">
        <v>336</v>
      </c>
      <c r="D1036" s="2" t="s">
        <v>1817</v>
      </c>
      <c r="E1036" s="2" t="s">
        <v>1901</v>
      </c>
      <c r="F1036" s="2">
        <v>3</v>
      </c>
      <c r="G1036" s="2">
        <v>461.03</v>
      </c>
      <c r="H1036" s="2">
        <v>0.11</v>
      </c>
      <c r="I1036" s="2" t="s">
        <v>1961</v>
      </c>
      <c r="J1036" s="2">
        <v>1230.9501</v>
      </c>
    </row>
    <row r="1037" spans="1:10" x14ac:dyDescent="0.3">
      <c r="A1037" s="2" t="s">
        <v>3002</v>
      </c>
      <c r="B1037" s="3">
        <v>45394</v>
      </c>
      <c r="C1037" s="2" t="s">
        <v>1163</v>
      </c>
      <c r="D1037" s="2" t="s">
        <v>1631</v>
      </c>
      <c r="E1037" s="2" t="s">
        <v>1934</v>
      </c>
      <c r="F1037" s="2">
        <v>2</v>
      </c>
      <c r="G1037" s="2">
        <v>760.14</v>
      </c>
      <c r="H1037" s="2">
        <v>0.02</v>
      </c>
      <c r="I1037" s="2" t="s">
        <v>1964</v>
      </c>
      <c r="J1037" s="2">
        <v>1489.8743999999999</v>
      </c>
    </row>
    <row r="1038" spans="1:10" x14ac:dyDescent="0.3">
      <c r="A1038" s="2" t="s">
        <v>3003</v>
      </c>
      <c r="B1038" s="3">
        <v>45773</v>
      </c>
      <c r="C1038" s="2" t="s">
        <v>895</v>
      </c>
      <c r="D1038" s="2" t="s">
        <v>1645</v>
      </c>
      <c r="E1038" s="2" t="s">
        <v>1892</v>
      </c>
      <c r="F1038" s="2">
        <v>3</v>
      </c>
      <c r="G1038" s="2">
        <v>688.76</v>
      </c>
      <c r="H1038" s="2">
        <v>0.12</v>
      </c>
      <c r="I1038" s="2" t="s">
        <v>1961</v>
      </c>
      <c r="J1038" s="2">
        <v>1818.3263999999999</v>
      </c>
    </row>
    <row r="1039" spans="1:10" x14ac:dyDescent="0.3">
      <c r="A1039" s="2" t="s">
        <v>3004</v>
      </c>
      <c r="B1039" s="3">
        <v>45779</v>
      </c>
      <c r="C1039" s="2" t="s">
        <v>539</v>
      </c>
      <c r="D1039" s="2" t="s">
        <v>1709</v>
      </c>
      <c r="E1039" s="2" t="s">
        <v>1921</v>
      </c>
      <c r="F1039" s="2">
        <v>2</v>
      </c>
      <c r="G1039" s="2">
        <v>257.77999999999997</v>
      </c>
      <c r="H1039" s="2">
        <v>0.05</v>
      </c>
      <c r="I1039" s="2" t="s">
        <v>1959</v>
      </c>
      <c r="J1039" s="2">
        <v>489.78199999999998</v>
      </c>
    </row>
    <row r="1040" spans="1:10" x14ac:dyDescent="0.3">
      <c r="A1040" s="2" t="s">
        <v>3005</v>
      </c>
      <c r="B1040" s="3">
        <v>45400</v>
      </c>
      <c r="C1040" s="2" t="s">
        <v>202</v>
      </c>
      <c r="D1040" s="2" t="s">
        <v>1741</v>
      </c>
      <c r="E1040" s="2" t="s">
        <v>1914</v>
      </c>
      <c r="F1040" s="2">
        <v>2</v>
      </c>
      <c r="G1040" s="2">
        <v>314.29000000000002</v>
      </c>
      <c r="H1040" s="2">
        <v>0.19</v>
      </c>
      <c r="I1040" s="2" t="s">
        <v>1964</v>
      </c>
      <c r="J1040" s="2">
        <v>509.14980000000003</v>
      </c>
    </row>
    <row r="1041" spans="1:10" x14ac:dyDescent="0.3">
      <c r="A1041" s="2" t="s">
        <v>3006</v>
      </c>
      <c r="B1041" s="3">
        <v>45520</v>
      </c>
      <c r="C1041" s="2" t="s">
        <v>527</v>
      </c>
      <c r="D1041" s="2" t="s">
        <v>1799</v>
      </c>
      <c r="E1041" s="2" t="s">
        <v>1934</v>
      </c>
      <c r="F1041" s="2">
        <v>3</v>
      </c>
      <c r="G1041" s="2">
        <v>336.09</v>
      </c>
      <c r="H1041" s="2">
        <v>0.01</v>
      </c>
      <c r="I1041" s="2" t="s">
        <v>1961</v>
      </c>
      <c r="J1041" s="2">
        <v>998.18730000000005</v>
      </c>
    </row>
    <row r="1042" spans="1:10" x14ac:dyDescent="0.3">
      <c r="A1042" s="2" t="s">
        <v>3007</v>
      </c>
      <c r="B1042" s="3">
        <v>45861</v>
      </c>
      <c r="C1042" s="2" t="s">
        <v>20</v>
      </c>
      <c r="D1042" s="2" t="s">
        <v>1808</v>
      </c>
      <c r="E1042" s="2" t="s">
        <v>1942</v>
      </c>
      <c r="F1042" s="2">
        <v>3</v>
      </c>
      <c r="G1042" s="2">
        <v>202.07</v>
      </c>
      <c r="H1042" s="2">
        <v>0.23</v>
      </c>
      <c r="I1042" s="2" t="s">
        <v>1961</v>
      </c>
      <c r="J1042" s="2">
        <v>466.7817</v>
      </c>
    </row>
    <row r="1043" spans="1:10" x14ac:dyDescent="0.3">
      <c r="A1043" s="2" t="s">
        <v>3008</v>
      </c>
      <c r="B1043" s="3">
        <v>45781</v>
      </c>
      <c r="C1043" s="2" t="s">
        <v>989</v>
      </c>
      <c r="D1043" s="2" t="s">
        <v>1625</v>
      </c>
      <c r="E1043" s="2" t="s">
        <v>1917</v>
      </c>
      <c r="F1043" s="2">
        <v>2</v>
      </c>
      <c r="G1043" s="2">
        <v>485.25</v>
      </c>
      <c r="H1043" s="2">
        <v>0.28000000000000003</v>
      </c>
      <c r="I1043" s="2" t="s">
        <v>1959</v>
      </c>
      <c r="J1043" s="2">
        <v>698.76</v>
      </c>
    </row>
    <row r="1044" spans="1:10" x14ac:dyDescent="0.3">
      <c r="A1044" s="2" t="s">
        <v>3009</v>
      </c>
      <c r="B1044" s="3">
        <v>45906</v>
      </c>
      <c r="C1044" s="2" t="s">
        <v>575</v>
      </c>
      <c r="D1044" s="2" t="s">
        <v>1808</v>
      </c>
      <c r="E1044" s="2" t="s">
        <v>1924</v>
      </c>
      <c r="F1044" s="2">
        <v>4</v>
      </c>
      <c r="G1044" s="2">
        <v>552.38</v>
      </c>
      <c r="H1044" s="2">
        <v>0.1</v>
      </c>
      <c r="I1044" s="2" t="s">
        <v>1961</v>
      </c>
      <c r="J1044" s="2">
        <v>1988.568</v>
      </c>
    </row>
    <row r="1045" spans="1:10" x14ac:dyDescent="0.3">
      <c r="A1045" s="2" t="s">
        <v>3010</v>
      </c>
      <c r="B1045" s="3">
        <v>45251</v>
      </c>
      <c r="C1045" s="2" t="s">
        <v>382</v>
      </c>
      <c r="D1045" s="2" t="s">
        <v>1756</v>
      </c>
      <c r="E1045" s="2" t="s">
        <v>1942</v>
      </c>
      <c r="F1045" s="2">
        <v>4</v>
      </c>
      <c r="G1045" s="2">
        <v>377.26</v>
      </c>
      <c r="H1045" s="2">
        <v>0.22</v>
      </c>
      <c r="I1045" s="2" t="s">
        <v>1964</v>
      </c>
      <c r="J1045" s="2">
        <v>1177.0512000000001</v>
      </c>
    </row>
    <row r="1046" spans="1:10" x14ac:dyDescent="0.3">
      <c r="A1046" s="2" t="s">
        <v>3011</v>
      </c>
      <c r="B1046" s="3">
        <v>45257</v>
      </c>
      <c r="C1046" s="2" t="s">
        <v>206</v>
      </c>
      <c r="D1046" s="2" t="s">
        <v>1721</v>
      </c>
      <c r="E1046" s="2" t="s">
        <v>1948</v>
      </c>
      <c r="F1046" s="2">
        <v>4</v>
      </c>
      <c r="G1046" s="2">
        <v>189.07</v>
      </c>
      <c r="H1046" s="2">
        <v>0.1</v>
      </c>
      <c r="I1046" s="2" t="s">
        <v>1964</v>
      </c>
      <c r="J1046" s="2">
        <v>680.65200000000004</v>
      </c>
    </row>
    <row r="1047" spans="1:10" x14ac:dyDescent="0.3">
      <c r="A1047" s="2" t="s">
        <v>3012</v>
      </c>
      <c r="B1047" s="3">
        <v>45818</v>
      </c>
      <c r="C1047" s="2" t="s">
        <v>2142</v>
      </c>
      <c r="D1047" s="2" t="s">
        <v>1667</v>
      </c>
      <c r="E1047" s="2" t="s">
        <v>1904</v>
      </c>
      <c r="F1047" s="2">
        <v>3</v>
      </c>
      <c r="G1047" s="2">
        <v>272.27</v>
      </c>
      <c r="H1047" s="2">
        <v>0.01</v>
      </c>
      <c r="I1047" s="2" t="s">
        <v>1959</v>
      </c>
      <c r="J1047" s="2">
        <v>808.64189999999996</v>
      </c>
    </row>
    <row r="1048" spans="1:10" x14ac:dyDescent="0.3">
      <c r="A1048" s="2" t="s">
        <v>3013</v>
      </c>
      <c r="B1048" s="3">
        <v>45806</v>
      </c>
      <c r="C1048" s="2" t="s">
        <v>853</v>
      </c>
      <c r="D1048" s="2" t="s">
        <v>1859</v>
      </c>
      <c r="E1048" s="2" t="s">
        <v>1927</v>
      </c>
      <c r="F1048" s="2">
        <v>1</v>
      </c>
      <c r="G1048" s="2">
        <v>209.39</v>
      </c>
      <c r="H1048" s="2">
        <v>0.28000000000000003</v>
      </c>
      <c r="I1048" s="2" t="s">
        <v>1961</v>
      </c>
      <c r="J1048" s="2">
        <v>150.76079999999999</v>
      </c>
    </row>
    <row r="1049" spans="1:10" x14ac:dyDescent="0.3">
      <c r="A1049" s="2" t="s">
        <v>3014</v>
      </c>
      <c r="B1049" s="3">
        <v>45288</v>
      </c>
      <c r="C1049" s="2" t="s">
        <v>206</v>
      </c>
      <c r="D1049" s="2" t="s">
        <v>1823</v>
      </c>
      <c r="E1049" s="2" t="s">
        <v>1921</v>
      </c>
      <c r="F1049" s="2">
        <v>1</v>
      </c>
      <c r="G1049" s="2">
        <v>813.87</v>
      </c>
      <c r="H1049" s="2">
        <v>0.23</v>
      </c>
      <c r="I1049" s="2" t="s">
        <v>1959</v>
      </c>
      <c r="J1049" s="2">
        <v>626.67989999999998</v>
      </c>
    </row>
    <row r="1050" spans="1:10" x14ac:dyDescent="0.3">
      <c r="A1050" s="2" t="s">
        <v>3015</v>
      </c>
      <c r="B1050" s="3">
        <v>45783</v>
      </c>
      <c r="C1050" s="2" t="s">
        <v>832</v>
      </c>
      <c r="D1050" s="2" t="s">
        <v>1661</v>
      </c>
      <c r="E1050" s="2" t="s">
        <v>1887</v>
      </c>
      <c r="F1050" s="2">
        <v>1</v>
      </c>
      <c r="G1050" s="2">
        <v>143.69999999999999</v>
      </c>
      <c r="H1050" s="2">
        <v>0.19</v>
      </c>
      <c r="I1050" s="2" t="s">
        <v>1961</v>
      </c>
      <c r="J1050" s="2">
        <v>116.39700000000001</v>
      </c>
    </row>
    <row r="1051" spans="1:10" x14ac:dyDescent="0.3">
      <c r="A1051" s="2" t="s">
        <v>3016</v>
      </c>
      <c r="B1051" s="3">
        <v>45385</v>
      </c>
      <c r="C1051" s="2" t="s">
        <v>1461</v>
      </c>
      <c r="D1051" s="2" t="s">
        <v>1718</v>
      </c>
      <c r="E1051" s="2" t="s">
        <v>1892</v>
      </c>
      <c r="F1051" s="2">
        <v>4</v>
      </c>
      <c r="G1051" s="2">
        <v>837.34</v>
      </c>
      <c r="H1051" s="2">
        <v>0.05</v>
      </c>
      <c r="I1051" s="2" t="s">
        <v>1961</v>
      </c>
      <c r="J1051" s="2">
        <v>3181.8919999999998</v>
      </c>
    </row>
    <row r="1052" spans="1:10" x14ac:dyDescent="0.3">
      <c r="A1052" s="2" t="s">
        <v>3017</v>
      </c>
      <c r="B1052" s="3">
        <v>45878</v>
      </c>
      <c r="C1052" s="2" t="s">
        <v>421</v>
      </c>
      <c r="D1052" s="2" t="s">
        <v>1617</v>
      </c>
      <c r="E1052" s="2" t="s">
        <v>1948</v>
      </c>
      <c r="F1052" s="2">
        <v>1</v>
      </c>
      <c r="G1052" s="2">
        <v>151.66</v>
      </c>
      <c r="H1052" s="2">
        <v>0.16</v>
      </c>
      <c r="I1052" s="2" t="s">
        <v>1964</v>
      </c>
      <c r="J1052" s="2">
        <v>127.3944</v>
      </c>
    </row>
    <row r="1053" spans="1:10" x14ac:dyDescent="0.3">
      <c r="A1053" s="2" t="s">
        <v>3018</v>
      </c>
      <c r="B1053" s="3">
        <v>45720</v>
      </c>
      <c r="C1053" s="2" t="s">
        <v>2142</v>
      </c>
      <c r="D1053" s="2" t="s">
        <v>1712</v>
      </c>
      <c r="E1053" s="2" t="s">
        <v>1917</v>
      </c>
      <c r="F1053" s="2">
        <v>3</v>
      </c>
      <c r="G1053" s="2">
        <v>961.4</v>
      </c>
      <c r="H1053" s="2">
        <v>0.02</v>
      </c>
      <c r="I1053" s="2" t="s">
        <v>1961</v>
      </c>
      <c r="J1053" s="2">
        <v>2826.5160000000001</v>
      </c>
    </row>
    <row r="1054" spans="1:10" x14ac:dyDescent="0.3">
      <c r="A1054" s="2" t="s">
        <v>3019</v>
      </c>
      <c r="B1054" s="3">
        <v>45503</v>
      </c>
      <c r="C1054" s="2" t="s">
        <v>1169</v>
      </c>
      <c r="D1054" s="2" t="s">
        <v>1805</v>
      </c>
      <c r="E1054" s="2" t="s">
        <v>1945</v>
      </c>
      <c r="F1054" s="2">
        <v>4</v>
      </c>
      <c r="G1054" s="2">
        <v>475.98</v>
      </c>
      <c r="H1054" s="2">
        <v>0.19</v>
      </c>
      <c r="I1054" s="2" t="s">
        <v>1961</v>
      </c>
      <c r="J1054" s="2">
        <v>1542.1751999999999</v>
      </c>
    </row>
    <row r="1055" spans="1:10" x14ac:dyDescent="0.3">
      <c r="A1055" s="2" t="s">
        <v>3020</v>
      </c>
      <c r="B1055" s="3">
        <v>45551</v>
      </c>
      <c r="C1055" s="2" t="s">
        <v>1199</v>
      </c>
      <c r="D1055" s="2" t="s">
        <v>1693</v>
      </c>
      <c r="E1055" s="2" t="s">
        <v>1936</v>
      </c>
      <c r="F1055" s="2">
        <v>4</v>
      </c>
      <c r="G1055" s="2">
        <v>132.88999999999999</v>
      </c>
      <c r="H1055" s="2">
        <v>0.12</v>
      </c>
      <c r="I1055" s="2" t="s">
        <v>1959</v>
      </c>
      <c r="J1055" s="2">
        <v>467.77280000000002</v>
      </c>
    </row>
    <row r="1056" spans="1:10" x14ac:dyDescent="0.3">
      <c r="A1056" s="2" t="s">
        <v>3021</v>
      </c>
      <c r="B1056" s="3">
        <v>45850</v>
      </c>
      <c r="C1056" s="2" t="s">
        <v>1367</v>
      </c>
      <c r="D1056" s="2" t="s">
        <v>1683</v>
      </c>
      <c r="E1056" s="2" t="s">
        <v>1929</v>
      </c>
      <c r="F1056" s="2">
        <v>3</v>
      </c>
      <c r="G1056" s="2">
        <v>471.31</v>
      </c>
      <c r="H1056" s="2">
        <v>0</v>
      </c>
      <c r="I1056" s="2" t="s">
        <v>1961</v>
      </c>
      <c r="J1056" s="2">
        <v>1413.93</v>
      </c>
    </row>
    <row r="1057" spans="1:10" x14ac:dyDescent="0.3">
      <c r="A1057" s="2" t="s">
        <v>3022</v>
      </c>
      <c r="B1057" s="3">
        <v>45441</v>
      </c>
      <c r="C1057" s="2" t="s">
        <v>1971</v>
      </c>
      <c r="D1057" s="2" t="s">
        <v>1811</v>
      </c>
      <c r="E1057" s="2" t="s">
        <v>1934</v>
      </c>
      <c r="F1057" s="2">
        <v>2</v>
      </c>
      <c r="G1057" s="2">
        <v>720.32</v>
      </c>
      <c r="H1057" s="2">
        <v>0.26</v>
      </c>
      <c r="I1057" s="2" t="s">
        <v>1959</v>
      </c>
      <c r="J1057" s="2">
        <v>1066.0735999999999</v>
      </c>
    </row>
    <row r="1058" spans="1:10" x14ac:dyDescent="0.3">
      <c r="A1058" s="2" t="s">
        <v>3023</v>
      </c>
      <c r="B1058" s="3">
        <v>45431</v>
      </c>
      <c r="C1058" s="2" t="s">
        <v>279</v>
      </c>
      <c r="D1058" s="2" t="s">
        <v>1780</v>
      </c>
      <c r="E1058" s="2" t="s">
        <v>1945</v>
      </c>
      <c r="F1058" s="2">
        <v>4</v>
      </c>
      <c r="G1058" s="2">
        <v>99.92</v>
      </c>
      <c r="H1058" s="2">
        <v>0.11</v>
      </c>
      <c r="I1058" s="2" t="s">
        <v>1964</v>
      </c>
      <c r="J1058" s="2">
        <v>355.71519999999998</v>
      </c>
    </row>
    <row r="1059" spans="1:10" x14ac:dyDescent="0.3">
      <c r="A1059" s="2" t="s">
        <v>3024</v>
      </c>
      <c r="B1059" s="3">
        <v>45873</v>
      </c>
      <c r="C1059" s="2" t="s">
        <v>251</v>
      </c>
      <c r="D1059" s="2" t="s">
        <v>1599</v>
      </c>
      <c r="E1059" s="2" t="s">
        <v>1901</v>
      </c>
      <c r="F1059" s="2">
        <v>3</v>
      </c>
      <c r="G1059" s="2">
        <v>900.63</v>
      </c>
      <c r="H1059" s="2">
        <v>0.11</v>
      </c>
      <c r="I1059" s="2" t="s">
        <v>1964</v>
      </c>
      <c r="J1059" s="2">
        <v>2404.6821</v>
      </c>
    </row>
    <row r="1060" spans="1:10" x14ac:dyDescent="0.3">
      <c r="A1060" s="2" t="s">
        <v>3025</v>
      </c>
      <c r="B1060" s="3">
        <v>45629</v>
      </c>
      <c r="C1060" s="2" t="s">
        <v>1380</v>
      </c>
      <c r="D1060" s="2" t="s">
        <v>1718</v>
      </c>
      <c r="E1060" s="2" t="s">
        <v>1917</v>
      </c>
      <c r="F1060" s="2">
        <v>1</v>
      </c>
      <c r="G1060" s="2">
        <v>681.72</v>
      </c>
      <c r="H1060" s="2">
        <v>0.11</v>
      </c>
      <c r="I1060" s="2" t="s">
        <v>1961</v>
      </c>
      <c r="J1060" s="2">
        <v>606.73080000000004</v>
      </c>
    </row>
    <row r="1061" spans="1:10" x14ac:dyDescent="0.3">
      <c r="A1061" s="2" t="s">
        <v>3026</v>
      </c>
      <c r="B1061" s="3">
        <v>45222</v>
      </c>
      <c r="C1061" s="2" t="s">
        <v>51</v>
      </c>
      <c r="D1061" s="2" t="s">
        <v>1817</v>
      </c>
      <c r="E1061" s="2" t="s">
        <v>1932</v>
      </c>
      <c r="F1061" s="2">
        <v>2</v>
      </c>
      <c r="G1061" s="2">
        <v>838.22</v>
      </c>
      <c r="H1061" s="2">
        <v>0.3</v>
      </c>
      <c r="I1061" s="2" t="s">
        <v>1959</v>
      </c>
      <c r="J1061" s="2">
        <v>1173.508</v>
      </c>
    </row>
    <row r="1062" spans="1:10" x14ac:dyDescent="0.3">
      <c r="A1062" s="2" t="s">
        <v>3027</v>
      </c>
      <c r="B1062" s="3">
        <v>45797</v>
      </c>
      <c r="C1062" s="2" t="s">
        <v>645</v>
      </c>
      <c r="D1062" s="2" t="s">
        <v>1844</v>
      </c>
      <c r="E1062" s="2" t="s">
        <v>1929</v>
      </c>
      <c r="F1062" s="2">
        <v>2</v>
      </c>
      <c r="G1062" s="2">
        <v>816.22</v>
      </c>
      <c r="H1062" s="2">
        <v>0.27</v>
      </c>
      <c r="I1062" s="2" t="s">
        <v>1959</v>
      </c>
      <c r="J1062" s="2">
        <v>1191.6812</v>
      </c>
    </row>
    <row r="1063" spans="1:10" x14ac:dyDescent="0.3">
      <c r="A1063" s="2" t="s">
        <v>3028</v>
      </c>
      <c r="B1063" s="3">
        <v>45554</v>
      </c>
      <c r="C1063" s="2" t="s">
        <v>1199</v>
      </c>
      <c r="D1063" s="2" t="s">
        <v>1765</v>
      </c>
      <c r="E1063" s="2" t="s">
        <v>1914</v>
      </c>
      <c r="F1063" s="2">
        <v>2</v>
      </c>
      <c r="G1063" s="2">
        <v>654.12</v>
      </c>
      <c r="H1063" s="2">
        <v>0.27</v>
      </c>
      <c r="I1063" s="2" t="s">
        <v>1961</v>
      </c>
      <c r="J1063" s="2">
        <v>955.01520000000005</v>
      </c>
    </row>
    <row r="1064" spans="1:10" x14ac:dyDescent="0.3">
      <c r="A1064" s="2" t="s">
        <v>3029</v>
      </c>
      <c r="B1064" s="3">
        <v>45385</v>
      </c>
      <c r="C1064" s="2" t="s">
        <v>376</v>
      </c>
      <c r="D1064" s="2" t="s">
        <v>1802</v>
      </c>
      <c r="E1064" s="2" t="s">
        <v>1932</v>
      </c>
      <c r="F1064" s="2">
        <v>4</v>
      </c>
      <c r="G1064" s="2">
        <v>528.22</v>
      </c>
      <c r="H1064" s="2">
        <v>0.2</v>
      </c>
      <c r="I1064" s="2" t="s">
        <v>1961</v>
      </c>
      <c r="J1064" s="2">
        <v>1690.3040000000001</v>
      </c>
    </row>
    <row r="1065" spans="1:10" x14ac:dyDescent="0.3">
      <c r="A1065" s="2" t="s">
        <v>3030</v>
      </c>
      <c r="B1065" s="3">
        <v>45704</v>
      </c>
      <c r="C1065" s="2" t="s">
        <v>726</v>
      </c>
      <c r="D1065" s="2" t="s">
        <v>1680</v>
      </c>
      <c r="E1065" s="2" t="s">
        <v>1914</v>
      </c>
      <c r="F1065" s="2">
        <v>4</v>
      </c>
      <c r="G1065" s="2">
        <v>36.72</v>
      </c>
      <c r="H1065" s="2">
        <v>7.0000000000000007E-2</v>
      </c>
      <c r="I1065" s="2" t="s">
        <v>1964</v>
      </c>
      <c r="J1065" s="2">
        <v>136.5984</v>
      </c>
    </row>
    <row r="1066" spans="1:10" x14ac:dyDescent="0.3">
      <c r="A1066" s="2" t="s">
        <v>3031</v>
      </c>
      <c r="B1066" s="3">
        <v>45545</v>
      </c>
      <c r="C1066" s="2" t="s">
        <v>1169</v>
      </c>
      <c r="D1066" s="2" t="s">
        <v>1817</v>
      </c>
      <c r="E1066" s="2" t="s">
        <v>1948</v>
      </c>
      <c r="F1066" s="2">
        <v>2</v>
      </c>
      <c r="G1066" s="2">
        <v>705.97</v>
      </c>
      <c r="H1066" s="2">
        <v>0.1</v>
      </c>
      <c r="I1066" s="2" t="s">
        <v>1961</v>
      </c>
      <c r="J1066" s="2">
        <v>1270.7460000000001</v>
      </c>
    </row>
    <row r="1067" spans="1:10" x14ac:dyDescent="0.3">
      <c r="A1067" s="2" t="s">
        <v>3032</v>
      </c>
      <c r="B1067" s="3">
        <v>45736</v>
      </c>
      <c r="C1067" s="2" t="s">
        <v>104</v>
      </c>
      <c r="D1067" s="2" t="s">
        <v>1700</v>
      </c>
      <c r="E1067" s="2" t="s">
        <v>1892</v>
      </c>
      <c r="F1067" s="2">
        <v>2</v>
      </c>
      <c r="G1067" s="2">
        <v>994.29</v>
      </c>
      <c r="H1067" s="2">
        <v>0.01</v>
      </c>
      <c r="I1067" s="2" t="s">
        <v>1961</v>
      </c>
      <c r="J1067" s="2">
        <v>1968.6941999999999</v>
      </c>
    </row>
    <row r="1068" spans="1:10" x14ac:dyDescent="0.3">
      <c r="A1068" s="2" t="s">
        <v>3033</v>
      </c>
      <c r="B1068" s="3">
        <v>45608</v>
      </c>
      <c r="C1068" s="2" t="s">
        <v>1319</v>
      </c>
      <c r="D1068" s="2" t="s">
        <v>1859</v>
      </c>
      <c r="E1068" s="2" t="s">
        <v>1945</v>
      </c>
      <c r="F1068" s="2">
        <v>1</v>
      </c>
      <c r="G1068" s="2">
        <v>909.04</v>
      </c>
      <c r="H1068" s="2">
        <v>0.11</v>
      </c>
      <c r="I1068" s="2" t="s">
        <v>1959</v>
      </c>
      <c r="J1068" s="2">
        <v>809.04560000000004</v>
      </c>
    </row>
    <row r="1069" spans="1:10" x14ac:dyDescent="0.3">
      <c r="A1069" s="2" t="s">
        <v>3034</v>
      </c>
      <c r="B1069" s="3">
        <v>45334</v>
      </c>
      <c r="C1069" s="2" t="s">
        <v>1106</v>
      </c>
      <c r="D1069" s="2" t="s">
        <v>1680</v>
      </c>
      <c r="E1069" s="2" t="s">
        <v>1927</v>
      </c>
      <c r="F1069" s="2">
        <v>1</v>
      </c>
      <c r="G1069" s="2">
        <v>164.73</v>
      </c>
      <c r="H1069" s="2">
        <v>0.12</v>
      </c>
      <c r="I1069" s="2" t="s">
        <v>1961</v>
      </c>
      <c r="J1069" s="2">
        <v>144.9624</v>
      </c>
    </row>
    <row r="1070" spans="1:10" x14ac:dyDescent="0.3">
      <c r="A1070" s="2" t="s">
        <v>3035</v>
      </c>
      <c r="B1070" s="3">
        <v>45690</v>
      </c>
      <c r="C1070" s="2" t="s">
        <v>234</v>
      </c>
      <c r="D1070" s="2" t="s">
        <v>1689</v>
      </c>
      <c r="E1070" s="2" t="s">
        <v>1914</v>
      </c>
      <c r="F1070" s="2">
        <v>2</v>
      </c>
      <c r="G1070" s="2">
        <v>606.35</v>
      </c>
      <c r="H1070" s="2">
        <v>0.16</v>
      </c>
      <c r="I1070" s="2" t="s">
        <v>1964</v>
      </c>
      <c r="J1070" s="2">
        <v>1018.668</v>
      </c>
    </row>
    <row r="1071" spans="1:10" x14ac:dyDescent="0.3">
      <c r="A1071" s="2" t="s">
        <v>3036</v>
      </c>
      <c r="B1071" s="3">
        <v>45481</v>
      </c>
      <c r="C1071" s="2" t="s">
        <v>551</v>
      </c>
      <c r="D1071" s="2" t="s">
        <v>1877</v>
      </c>
      <c r="E1071" s="2" t="s">
        <v>1904</v>
      </c>
      <c r="F1071" s="2">
        <v>3</v>
      </c>
      <c r="G1071" s="2">
        <v>904.19</v>
      </c>
      <c r="H1071" s="2">
        <v>0.09</v>
      </c>
      <c r="I1071" s="2" t="s">
        <v>1959</v>
      </c>
      <c r="J1071" s="2">
        <v>2468.4387000000002</v>
      </c>
    </row>
    <row r="1072" spans="1:10" x14ac:dyDescent="0.3">
      <c r="A1072" s="2" t="s">
        <v>3037</v>
      </c>
      <c r="B1072" s="3">
        <v>45576</v>
      </c>
      <c r="C1072" s="2" t="s">
        <v>515</v>
      </c>
      <c r="D1072" s="2" t="s">
        <v>1732</v>
      </c>
      <c r="E1072" s="2" t="s">
        <v>1896</v>
      </c>
      <c r="F1072" s="2">
        <v>4</v>
      </c>
      <c r="G1072" s="2">
        <v>694.61</v>
      </c>
      <c r="H1072" s="2">
        <v>0.18</v>
      </c>
      <c r="I1072" s="2" t="s">
        <v>1964</v>
      </c>
      <c r="J1072" s="2">
        <v>2278.3208</v>
      </c>
    </row>
    <row r="1073" spans="1:10" x14ac:dyDescent="0.3">
      <c r="A1073" s="2" t="s">
        <v>3038</v>
      </c>
      <c r="B1073" s="3">
        <v>45215</v>
      </c>
      <c r="C1073" s="2" t="s">
        <v>738</v>
      </c>
      <c r="D1073" s="2" t="s">
        <v>1850</v>
      </c>
      <c r="E1073" s="2" t="s">
        <v>1896</v>
      </c>
      <c r="F1073" s="2">
        <v>4</v>
      </c>
      <c r="G1073" s="2">
        <v>753.83</v>
      </c>
      <c r="H1073" s="2">
        <v>0.24</v>
      </c>
      <c r="I1073" s="2" t="s">
        <v>1959</v>
      </c>
      <c r="J1073" s="2">
        <v>2291.6432</v>
      </c>
    </row>
    <row r="1074" spans="1:10" x14ac:dyDescent="0.3">
      <c r="A1074" s="2" t="s">
        <v>3039</v>
      </c>
      <c r="B1074" s="3">
        <v>45653</v>
      </c>
      <c r="C1074" s="2" t="s">
        <v>654</v>
      </c>
      <c r="D1074" s="2" t="s">
        <v>1638</v>
      </c>
      <c r="E1074" s="2" t="s">
        <v>1917</v>
      </c>
      <c r="F1074" s="2">
        <v>1</v>
      </c>
      <c r="G1074" s="2">
        <v>66.22</v>
      </c>
      <c r="H1074" s="2">
        <v>0.02</v>
      </c>
      <c r="I1074" s="2" t="s">
        <v>1959</v>
      </c>
      <c r="J1074" s="2">
        <v>64.895600000000002</v>
      </c>
    </row>
    <row r="1075" spans="1:10" x14ac:dyDescent="0.3">
      <c r="A1075" s="2" t="s">
        <v>3040</v>
      </c>
      <c r="B1075" s="3">
        <v>45241</v>
      </c>
      <c r="C1075" s="2" t="s">
        <v>1070</v>
      </c>
      <c r="D1075" s="2" t="s">
        <v>1774</v>
      </c>
      <c r="E1075" s="2" t="s">
        <v>1934</v>
      </c>
      <c r="F1075" s="2">
        <v>2</v>
      </c>
      <c r="G1075" s="2">
        <v>891.8</v>
      </c>
      <c r="H1075" s="2">
        <v>0.28999999999999998</v>
      </c>
      <c r="I1075" s="2" t="s">
        <v>1964</v>
      </c>
      <c r="J1075" s="2">
        <v>1266.356</v>
      </c>
    </row>
    <row r="1076" spans="1:10" x14ac:dyDescent="0.3">
      <c r="A1076" s="2" t="s">
        <v>3041</v>
      </c>
      <c r="B1076" s="3">
        <v>45428</v>
      </c>
      <c r="C1076" s="2" t="s">
        <v>1148</v>
      </c>
      <c r="D1076" s="2" t="s">
        <v>1808</v>
      </c>
      <c r="E1076" s="2" t="s">
        <v>1921</v>
      </c>
      <c r="F1076" s="2">
        <v>4</v>
      </c>
      <c r="G1076" s="2">
        <v>255.48</v>
      </c>
      <c r="H1076" s="2">
        <v>0.03</v>
      </c>
      <c r="I1076" s="2" t="s">
        <v>1964</v>
      </c>
      <c r="J1076" s="2">
        <v>991.26239999999996</v>
      </c>
    </row>
    <row r="1077" spans="1:10" x14ac:dyDescent="0.3">
      <c r="A1077" s="2" t="s">
        <v>3042</v>
      </c>
      <c r="B1077" s="3">
        <v>45593</v>
      </c>
      <c r="C1077" s="2" t="s">
        <v>962</v>
      </c>
      <c r="D1077" s="2" t="s">
        <v>1835</v>
      </c>
      <c r="E1077" s="2" t="s">
        <v>1942</v>
      </c>
      <c r="F1077" s="2">
        <v>4</v>
      </c>
      <c r="G1077" s="2">
        <v>604.87</v>
      </c>
      <c r="H1077" s="2">
        <v>0.28000000000000003</v>
      </c>
      <c r="I1077" s="2" t="s">
        <v>1961</v>
      </c>
      <c r="J1077" s="2">
        <v>1742.0255999999999</v>
      </c>
    </row>
    <row r="1078" spans="1:10" x14ac:dyDescent="0.3">
      <c r="A1078" s="2" t="s">
        <v>3043</v>
      </c>
      <c r="B1078" s="3">
        <v>45370</v>
      </c>
      <c r="C1078" s="2" t="s">
        <v>179</v>
      </c>
      <c r="D1078" s="2" t="s">
        <v>1677</v>
      </c>
      <c r="E1078" s="2" t="s">
        <v>1942</v>
      </c>
      <c r="F1078" s="2">
        <v>3</v>
      </c>
      <c r="G1078" s="2">
        <v>623.82000000000005</v>
      </c>
      <c r="H1078" s="2">
        <v>0.13</v>
      </c>
      <c r="I1078" s="2" t="s">
        <v>1964</v>
      </c>
      <c r="J1078" s="2">
        <v>1628.1702</v>
      </c>
    </row>
    <row r="1079" spans="1:10" x14ac:dyDescent="0.3">
      <c r="A1079" s="2" t="s">
        <v>3044</v>
      </c>
      <c r="B1079" s="3">
        <v>45882</v>
      </c>
      <c r="C1079" s="2" t="s">
        <v>477</v>
      </c>
      <c r="D1079" s="2" t="s">
        <v>1796</v>
      </c>
      <c r="E1079" s="2" t="s">
        <v>1939</v>
      </c>
      <c r="F1079" s="2">
        <v>3</v>
      </c>
      <c r="G1079" s="2">
        <v>575.24</v>
      </c>
      <c r="H1079" s="2">
        <v>0.12</v>
      </c>
      <c r="I1079" s="2" t="s">
        <v>1964</v>
      </c>
      <c r="J1079" s="2">
        <v>1518.6335999999999</v>
      </c>
    </row>
    <row r="1080" spans="1:10" x14ac:dyDescent="0.3">
      <c r="A1080" s="2" t="s">
        <v>3045</v>
      </c>
      <c r="B1080" s="3">
        <v>45878</v>
      </c>
      <c r="C1080" s="2" t="s">
        <v>1298</v>
      </c>
      <c r="D1080" s="2" t="s">
        <v>1572</v>
      </c>
      <c r="E1080" s="2" t="s">
        <v>1927</v>
      </c>
      <c r="F1080" s="2">
        <v>1</v>
      </c>
      <c r="G1080" s="2">
        <v>769.4</v>
      </c>
      <c r="H1080" s="2">
        <v>0.16</v>
      </c>
      <c r="I1080" s="2" t="s">
        <v>1959</v>
      </c>
      <c r="J1080" s="2">
        <v>646.29600000000005</v>
      </c>
    </row>
    <row r="1081" spans="1:10" x14ac:dyDescent="0.3">
      <c r="A1081" s="2" t="s">
        <v>3046</v>
      </c>
      <c r="B1081" s="3">
        <v>45420</v>
      </c>
      <c r="C1081" s="2" t="s">
        <v>1046</v>
      </c>
      <c r="D1081" s="2" t="s">
        <v>1572</v>
      </c>
      <c r="E1081" s="2" t="s">
        <v>1942</v>
      </c>
      <c r="F1081" s="2">
        <v>1</v>
      </c>
      <c r="G1081" s="2">
        <v>227.28</v>
      </c>
      <c r="H1081" s="2">
        <v>0.13</v>
      </c>
      <c r="I1081" s="2" t="s">
        <v>1964</v>
      </c>
      <c r="J1081" s="2">
        <v>197.7336</v>
      </c>
    </row>
    <row r="1082" spans="1:10" x14ac:dyDescent="0.3">
      <c r="A1082" s="2" t="s">
        <v>3047</v>
      </c>
      <c r="B1082" s="3">
        <v>45361</v>
      </c>
      <c r="C1082" s="2" t="s">
        <v>199</v>
      </c>
      <c r="D1082" s="2" t="s">
        <v>1565</v>
      </c>
      <c r="E1082" s="2" t="s">
        <v>1942</v>
      </c>
      <c r="F1082" s="2">
        <v>4</v>
      </c>
      <c r="G1082" s="2">
        <v>127.58</v>
      </c>
      <c r="H1082" s="2">
        <v>0.15</v>
      </c>
      <c r="I1082" s="2" t="s">
        <v>1959</v>
      </c>
      <c r="J1082" s="2">
        <v>433.77199999999999</v>
      </c>
    </row>
    <row r="1083" spans="1:10" x14ac:dyDescent="0.3">
      <c r="A1083" s="2" t="s">
        <v>3048</v>
      </c>
      <c r="B1083" s="3">
        <v>45702</v>
      </c>
      <c r="C1083" s="2" t="s">
        <v>1310</v>
      </c>
      <c r="D1083" s="2" t="s">
        <v>1712</v>
      </c>
      <c r="E1083" s="2" t="s">
        <v>1901</v>
      </c>
      <c r="F1083" s="2">
        <v>1</v>
      </c>
      <c r="G1083" s="2">
        <v>793.21</v>
      </c>
      <c r="H1083" s="2">
        <v>0.09</v>
      </c>
      <c r="I1083" s="2" t="s">
        <v>1959</v>
      </c>
      <c r="J1083" s="2">
        <v>721.8211</v>
      </c>
    </row>
    <row r="1084" spans="1:10" x14ac:dyDescent="0.3">
      <c r="A1084" s="2" t="s">
        <v>3049</v>
      </c>
      <c r="B1084" s="3">
        <v>45871</v>
      </c>
      <c r="C1084" s="2" t="s">
        <v>962</v>
      </c>
      <c r="D1084" s="2" t="s">
        <v>1832</v>
      </c>
      <c r="E1084" s="2" t="s">
        <v>1929</v>
      </c>
      <c r="F1084" s="2">
        <v>3</v>
      </c>
      <c r="G1084" s="2">
        <v>435.61</v>
      </c>
      <c r="H1084" s="2">
        <v>0.03</v>
      </c>
      <c r="I1084" s="2" t="s">
        <v>1961</v>
      </c>
      <c r="J1084" s="2">
        <v>1267.6251</v>
      </c>
    </row>
    <row r="1085" spans="1:10" x14ac:dyDescent="0.3">
      <c r="A1085" s="2" t="s">
        <v>3050</v>
      </c>
      <c r="B1085" s="3">
        <v>45531</v>
      </c>
      <c r="C1085" s="2" t="s">
        <v>1214</v>
      </c>
      <c r="D1085" s="2" t="s">
        <v>1664</v>
      </c>
      <c r="E1085" s="2" t="s">
        <v>1939</v>
      </c>
      <c r="F1085" s="2">
        <v>1</v>
      </c>
      <c r="G1085" s="2">
        <v>850.06</v>
      </c>
      <c r="H1085" s="2">
        <v>0.28999999999999998</v>
      </c>
      <c r="I1085" s="2" t="s">
        <v>1961</v>
      </c>
      <c r="J1085" s="2">
        <v>603.54259999999999</v>
      </c>
    </row>
    <row r="1086" spans="1:10" x14ac:dyDescent="0.3">
      <c r="A1086" s="2" t="s">
        <v>3051</v>
      </c>
      <c r="B1086" s="3">
        <v>45330</v>
      </c>
      <c r="C1086" s="2" t="s">
        <v>1100</v>
      </c>
      <c r="D1086" s="2" t="s">
        <v>1998</v>
      </c>
      <c r="E1086" s="2" t="s">
        <v>1939</v>
      </c>
      <c r="F1086" s="2">
        <v>2</v>
      </c>
      <c r="G1086" s="2">
        <v>753.92</v>
      </c>
      <c r="H1086" s="2">
        <v>0.17</v>
      </c>
      <c r="I1086" s="2" t="s">
        <v>1961</v>
      </c>
      <c r="J1086" s="2">
        <v>1251.5072</v>
      </c>
    </row>
    <row r="1087" spans="1:10" x14ac:dyDescent="0.3">
      <c r="A1087" s="2" t="s">
        <v>3052</v>
      </c>
      <c r="B1087" s="3">
        <v>45311</v>
      </c>
      <c r="C1087" s="2" t="s">
        <v>1513</v>
      </c>
      <c r="D1087" s="2" t="s">
        <v>1572</v>
      </c>
      <c r="E1087" s="2" t="s">
        <v>1932</v>
      </c>
      <c r="F1087" s="2">
        <v>3</v>
      </c>
      <c r="G1087" s="2">
        <v>408.99</v>
      </c>
      <c r="H1087" s="2">
        <v>0.27</v>
      </c>
      <c r="I1087" s="2" t="s">
        <v>1961</v>
      </c>
      <c r="J1087" s="2">
        <v>895.68809999999996</v>
      </c>
    </row>
    <row r="1088" spans="1:10" x14ac:dyDescent="0.3">
      <c r="A1088" s="2" t="s">
        <v>3053</v>
      </c>
      <c r="B1088" s="3">
        <v>45567</v>
      </c>
      <c r="C1088" s="2" t="s">
        <v>916</v>
      </c>
      <c r="D1088" s="2" t="s">
        <v>1753</v>
      </c>
      <c r="E1088" s="2" t="s">
        <v>1908</v>
      </c>
      <c r="F1088" s="2">
        <v>3</v>
      </c>
      <c r="G1088" s="2">
        <v>404.5</v>
      </c>
      <c r="H1088" s="2">
        <v>0.22</v>
      </c>
      <c r="I1088" s="2" t="s">
        <v>1961</v>
      </c>
      <c r="J1088" s="2">
        <v>946.53</v>
      </c>
    </row>
    <row r="1089" spans="1:10" x14ac:dyDescent="0.3">
      <c r="A1089" s="2" t="s">
        <v>3054</v>
      </c>
      <c r="B1089" s="3">
        <v>45239</v>
      </c>
      <c r="C1089" s="2" t="s">
        <v>1199</v>
      </c>
      <c r="D1089" s="2" t="s">
        <v>1696</v>
      </c>
      <c r="E1089" s="2" t="s">
        <v>1901</v>
      </c>
      <c r="F1089" s="2">
        <v>3</v>
      </c>
      <c r="G1089" s="2">
        <v>717.81</v>
      </c>
      <c r="H1089" s="2">
        <v>0.17</v>
      </c>
      <c r="I1089" s="2" t="s">
        <v>1964</v>
      </c>
      <c r="J1089" s="2">
        <v>1787.3469</v>
      </c>
    </row>
    <row r="1090" spans="1:10" x14ac:dyDescent="0.3">
      <c r="A1090" s="2" t="s">
        <v>3055</v>
      </c>
      <c r="B1090" s="3">
        <v>45284</v>
      </c>
      <c r="C1090" s="2" t="s">
        <v>814</v>
      </c>
      <c r="D1090" s="2" t="s">
        <v>1835</v>
      </c>
      <c r="E1090" s="2" t="s">
        <v>1892</v>
      </c>
      <c r="F1090" s="2">
        <v>3</v>
      </c>
      <c r="G1090" s="2">
        <v>204.77</v>
      </c>
      <c r="H1090" s="2">
        <v>0.14000000000000001</v>
      </c>
      <c r="I1090" s="2" t="s">
        <v>1959</v>
      </c>
      <c r="J1090" s="2">
        <v>528.3066</v>
      </c>
    </row>
    <row r="1091" spans="1:10" x14ac:dyDescent="0.3">
      <c r="A1091" s="2" t="s">
        <v>3056</v>
      </c>
      <c r="B1091" s="3">
        <v>45686</v>
      </c>
      <c r="C1091" s="2" t="s">
        <v>157</v>
      </c>
      <c r="D1091" s="2" t="s">
        <v>1725</v>
      </c>
      <c r="E1091" s="2" t="s">
        <v>1945</v>
      </c>
      <c r="F1091" s="2">
        <v>4</v>
      </c>
      <c r="G1091" s="2">
        <v>106.23</v>
      </c>
      <c r="H1091" s="2">
        <v>0.28000000000000003</v>
      </c>
      <c r="I1091" s="2" t="s">
        <v>1964</v>
      </c>
      <c r="J1091" s="2">
        <v>305.94240000000002</v>
      </c>
    </row>
    <row r="1092" spans="1:10" x14ac:dyDescent="0.3">
      <c r="A1092" s="2" t="s">
        <v>3057</v>
      </c>
      <c r="B1092" s="3">
        <v>45824</v>
      </c>
      <c r="C1092" s="2" t="s">
        <v>1034</v>
      </c>
      <c r="D1092" s="2" t="s">
        <v>1780</v>
      </c>
      <c r="E1092" s="2" t="s">
        <v>1908</v>
      </c>
      <c r="F1092" s="2">
        <v>2</v>
      </c>
      <c r="G1092" s="2">
        <v>769.48</v>
      </c>
      <c r="H1092" s="2">
        <v>0.11</v>
      </c>
      <c r="I1092" s="2" t="s">
        <v>1961</v>
      </c>
      <c r="J1092" s="2">
        <v>1369.6744000000001</v>
      </c>
    </row>
    <row r="1093" spans="1:10" x14ac:dyDescent="0.3">
      <c r="A1093" s="2" t="s">
        <v>3058</v>
      </c>
      <c r="B1093" s="3">
        <v>45867</v>
      </c>
      <c r="C1093" s="2" t="s">
        <v>826</v>
      </c>
      <c r="D1093" s="2" t="s">
        <v>1753</v>
      </c>
      <c r="E1093" s="2" t="s">
        <v>1932</v>
      </c>
      <c r="F1093" s="2">
        <v>2</v>
      </c>
      <c r="G1093" s="2">
        <v>714.21</v>
      </c>
      <c r="H1093" s="2">
        <v>0.14000000000000001</v>
      </c>
      <c r="I1093" s="2" t="s">
        <v>1959</v>
      </c>
      <c r="J1093" s="2">
        <v>1228.4412</v>
      </c>
    </row>
    <row r="1094" spans="1:10" x14ac:dyDescent="0.3">
      <c r="A1094" s="2" t="s">
        <v>3059</v>
      </c>
      <c r="B1094" s="3">
        <v>45578</v>
      </c>
      <c r="C1094" s="2" t="s">
        <v>874</v>
      </c>
      <c r="D1094" s="2" t="s">
        <v>1603</v>
      </c>
      <c r="E1094" s="2" t="s">
        <v>1936</v>
      </c>
      <c r="F1094" s="2">
        <v>4</v>
      </c>
      <c r="G1094" s="2">
        <v>632.24</v>
      </c>
      <c r="H1094" s="2">
        <v>0.25</v>
      </c>
      <c r="I1094" s="2" t="s">
        <v>1961</v>
      </c>
      <c r="J1094" s="2">
        <v>1896.72</v>
      </c>
    </row>
    <row r="1095" spans="1:10" x14ac:dyDescent="0.3">
      <c r="A1095" s="2" t="s">
        <v>3060</v>
      </c>
      <c r="B1095" s="3">
        <v>45575</v>
      </c>
      <c r="C1095" s="2" t="s">
        <v>545</v>
      </c>
      <c r="D1095" s="2" t="s">
        <v>1817</v>
      </c>
      <c r="E1095" s="2" t="s">
        <v>1901</v>
      </c>
      <c r="F1095" s="2">
        <v>2</v>
      </c>
      <c r="G1095" s="2">
        <v>845.27</v>
      </c>
      <c r="H1095" s="2">
        <v>0.18</v>
      </c>
      <c r="I1095" s="2" t="s">
        <v>1961</v>
      </c>
      <c r="J1095" s="2">
        <v>1386.2428</v>
      </c>
    </row>
    <row r="1096" spans="1:10" x14ac:dyDescent="0.3">
      <c r="A1096" s="2" t="s">
        <v>3061</v>
      </c>
      <c r="B1096" s="3">
        <v>45816</v>
      </c>
      <c r="C1096" s="2" t="s">
        <v>1539</v>
      </c>
      <c r="D1096" s="2" t="s">
        <v>1844</v>
      </c>
      <c r="E1096" s="2" t="s">
        <v>1932</v>
      </c>
      <c r="F1096" s="2">
        <v>1</v>
      </c>
      <c r="G1096" s="2">
        <v>575.94000000000005</v>
      </c>
      <c r="H1096" s="2">
        <v>0.17</v>
      </c>
      <c r="I1096" s="2" t="s">
        <v>1959</v>
      </c>
      <c r="J1096" s="2">
        <v>478.03019999999998</v>
      </c>
    </row>
    <row r="1097" spans="1:10" x14ac:dyDescent="0.3">
      <c r="A1097" s="2" t="s">
        <v>3062</v>
      </c>
      <c r="B1097" s="3">
        <v>45620</v>
      </c>
      <c r="C1097" s="2" t="s">
        <v>814</v>
      </c>
      <c r="D1097" s="2" t="s">
        <v>1835</v>
      </c>
      <c r="E1097" s="2" t="s">
        <v>1936</v>
      </c>
      <c r="F1097" s="2">
        <v>1</v>
      </c>
      <c r="G1097" s="2">
        <v>907.97</v>
      </c>
      <c r="H1097" s="2">
        <v>0.26</v>
      </c>
      <c r="I1097" s="2" t="s">
        <v>1964</v>
      </c>
      <c r="J1097" s="2">
        <v>671.89779999999996</v>
      </c>
    </row>
    <row r="1098" spans="1:10" x14ac:dyDescent="0.3">
      <c r="A1098" s="2" t="s">
        <v>3063</v>
      </c>
      <c r="B1098" s="3">
        <v>45695</v>
      </c>
      <c r="C1098" s="2" t="s">
        <v>860</v>
      </c>
      <c r="D1098" s="2" t="s">
        <v>1635</v>
      </c>
      <c r="E1098" s="2" t="s">
        <v>1929</v>
      </c>
      <c r="F1098" s="2">
        <v>1</v>
      </c>
      <c r="G1098" s="2">
        <v>99.35</v>
      </c>
      <c r="H1098" s="2">
        <v>0.08</v>
      </c>
      <c r="I1098" s="2" t="s">
        <v>1964</v>
      </c>
      <c r="J1098" s="2">
        <v>91.402000000000001</v>
      </c>
    </row>
    <row r="1099" spans="1:10" x14ac:dyDescent="0.3">
      <c r="A1099" s="2" t="s">
        <v>3064</v>
      </c>
      <c r="B1099" s="3">
        <v>45596</v>
      </c>
      <c r="C1099" s="2" t="s">
        <v>265</v>
      </c>
      <c r="D1099" s="2" t="s">
        <v>1555</v>
      </c>
      <c r="E1099" s="2" t="s">
        <v>1901</v>
      </c>
      <c r="F1099" s="2">
        <v>2</v>
      </c>
      <c r="G1099" s="2">
        <v>374.42</v>
      </c>
      <c r="H1099" s="2">
        <v>0.21</v>
      </c>
      <c r="I1099" s="2" t="s">
        <v>1964</v>
      </c>
      <c r="J1099" s="2">
        <v>591.58360000000005</v>
      </c>
    </row>
    <row r="1100" spans="1:10" x14ac:dyDescent="0.3">
      <c r="A1100" s="2" t="s">
        <v>3065</v>
      </c>
      <c r="B1100" s="3">
        <v>45869</v>
      </c>
      <c r="C1100" s="2" t="s">
        <v>1493</v>
      </c>
      <c r="D1100" s="2" t="s">
        <v>1617</v>
      </c>
      <c r="E1100" s="2" t="s">
        <v>1936</v>
      </c>
      <c r="F1100" s="2">
        <v>3</v>
      </c>
      <c r="G1100" s="2">
        <v>248.43</v>
      </c>
      <c r="H1100" s="2">
        <v>0.24</v>
      </c>
      <c r="I1100" s="2" t="s">
        <v>1964</v>
      </c>
      <c r="J1100" s="2">
        <v>566.42039999999997</v>
      </c>
    </row>
    <row r="1101" spans="1:10" x14ac:dyDescent="0.3">
      <c r="A1101" s="2" t="s">
        <v>3066</v>
      </c>
      <c r="B1101" s="3">
        <v>45631</v>
      </c>
      <c r="C1101" s="2" t="s">
        <v>1455</v>
      </c>
      <c r="D1101" s="2" t="s">
        <v>1838</v>
      </c>
      <c r="E1101" s="2" t="s">
        <v>1892</v>
      </c>
      <c r="F1101" s="2">
        <v>1</v>
      </c>
      <c r="G1101" s="2">
        <v>784.46</v>
      </c>
      <c r="H1101" s="2">
        <v>0.14000000000000001</v>
      </c>
      <c r="I1101" s="2" t="s">
        <v>1964</v>
      </c>
      <c r="J1101" s="2">
        <v>674.63559999999995</v>
      </c>
    </row>
    <row r="1102" spans="1:10" x14ac:dyDescent="0.3">
      <c r="A1102" s="2" t="s">
        <v>3067</v>
      </c>
      <c r="B1102" s="3">
        <v>45379</v>
      </c>
      <c r="C1102" s="2" t="s">
        <v>838</v>
      </c>
      <c r="D1102" s="2" t="s">
        <v>1738</v>
      </c>
      <c r="E1102" s="2" t="s">
        <v>1924</v>
      </c>
      <c r="F1102" s="2">
        <v>3</v>
      </c>
      <c r="G1102" s="2">
        <v>70.88</v>
      </c>
      <c r="H1102" s="2">
        <v>0.27</v>
      </c>
      <c r="I1102" s="2" t="s">
        <v>1964</v>
      </c>
      <c r="J1102" s="2">
        <v>155.22720000000001</v>
      </c>
    </row>
    <row r="1103" spans="1:10" x14ac:dyDescent="0.3">
      <c r="A1103" s="2" t="s">
        <v>3068</v>
      </c>
      <c r="B1103" s="3">
        <v>45641</v>
      </c>
      <c r="C1103" s="2" t="s">
        <v>391</v>
      </c>
      <c r="D1103" s="2" t="s">
        <v>1590</v>
      </c>
      <c r="E1103" s="2" t="s">
        <v>1892</v>
      </c>
      <c r="F1103" s="2">
        <v>3</v>
      </c>
      <c r="G1103" s="2">
        <v>324.29000000000002</v>
      </c>
      <c r="H1103" s="2">
        <v>0.16</v>
      </c>
      <c r="I1103" s="2" t="s">
        <v>1964</v>
      </c>
      <c r="J1103" s="2">
        <v>817.21079999999995</v>
      </c>
    </row>
    <row r="1104" spans="1:10" x14ac:dyDescent="0.3">
      <c r="A1104" s="2" t="s">
        <v>3069</v>
      </c>
      <c r="B1104" s="3">
        <v>45842</v>
      </c>
      <c r="C1104" s="2" t="s">
        <v>485</v>
      </c>
      <c r="D1104" s="2" t="s">
        <v>1617</v>
      </c>
      <c r="E1104" s="2" t="s">
        <v>1901</v>
      </c>
      <c r="F1104" s="2">
        <v>4</v>
      </c>
      <c r="G1104" s="2">
        <v>243.92</v>
      </c>
      <c r="H1104" s="2">
        <v>0.02</v>
      </c>
      <c r="I1104" s="2" t="s">
        <v>1961</v>
      </c>
      <c r="J1104" s="2">
        <v>956.16639999999995</v>
      </c>
    </row>
    <row r="1105" spans="1:10" x14ac:dyDescent="0.3">
      <c r="A1105" s="2" t="s">
        <v>3070</v>
      </c>
      <c r="B1105" s="3">
        <v>45257</v>
      </c>
      <c r="C1105" s="2" t="s">
        <v>1184</v>
      </c>
      <c r="D1105" s="2" t="s">
        <v>1661</v>
      </c>
      <c r="E1105" s="2" t="s">
        <v>1932</v>
      </c>
      <c r="F1105" s="2">
        <v>1</v>
      </c>
      <c r="G1105" s="2">
        <v>664.35</v>
      </c>
      <c r="H1105" s="2">
        <v>0</v>
      </c>
      <c r="I1105" s="2" t="s">
        <v>1959</v>
      </c>
      <c r="J1105" s="2">
        <v>664.35</v>
      </c>
    </row>
    <row r="1106" spans="1:10" x14ac:dyDescent="0.3">
      <c r="A1106" s="2" t="s">
        <v>3071</v>
      </c>
      <c r="B1106" s="3">
        <v>45468</v>
      </c>
      <c r="C1106" s="2" t="s">
        <v>1211</v>
      </c>
      <c r="D1106" s="2" t="s">
        <v>1638</v>
      </c>
      <c r="E1106" s="2" t="s">
        <v>1924</v>
      </c>
      <c r="F1106" s="2">
        <v>2</v>
      </c>
      <c r="G1106" s="2">
        <v>218.07</v>
      </c>
      <c r="H1106" s="2">
        <v>0.19</v>
      </c>
      <c r="I1106" s="2" t="s">
        <v>1961</v>
      </c>
      <c r="J1106" s="2">
        <v>353.27339999999998</v>
      </c>
    </row>
    <row r="1107" spans="1:10" x14ac:dyDescent="0.3">
      <c r="A1107" s="2" t="s">
        <v>3072</v>
      </c>
      <c r="B1107" s="3">
        <v>45228</v>
      </c>
      <c r="C1107" s="2" t="s">
        <v>1208</v>
      </c>
      <c r="D1107" s="2" t="s">
        <v>1617</v>
      </c>
      <c r="E1107" s="2" t="s">
        <v>1901</v>
      </c>
      <c r="F1107" s="2">
        <v>4</v>
      </c>
      <c r="G1107" s="2">
        <v>921.83</v>
      </c>
      <c r="H1107" s="2">
        <v>0.27</v>
      </c>
      <c r="I1107" s="2" t="s">
        <v>1959</v>
      </c>
      <c r="J1107" s="2">
        <v>2691.7435999999998</v>
      </c>
    </row>
    <row r="1108" spans="1:10" x14ac:dyDescent="0.3">
      <c r="A1108" s="2" t="s">
        <v>3073</v>
      </c>
      <c r="B1108" s="3">
        <v>45661</v>
      </c>
      <c r="C1108" s="2" t="s">
        <v>566</v>
      </c>
      <c r="D1108" s="2" t="s">
        <v>1732</v>
      </c>
      <c r="E1108" s="2" t="s">
        <v>1892</v>
      </c>
      <c r="F1108" s="2">
        <v>3</v>
      </c>
      <c r="G1108" s="2">
        <v>326.2</v>
      </c>
      <c r="H1108" s="2">
        <v>0.22</v>
      </c>
      <c r="I1108" s="2" t="s">
        <v>1964</v>
      </c>
      <c r="J1108" s="2">
        <v>763.30799999999999</v>
      </c>
    </row>
    <row r="1109" spans="1:10" x14ac:dyDescent="0.3">
      <c r="A1109" s="2" t="s">
        <v>3074</v>
      </c>
      <c r="B1109" s="3">
        <v>45701</v>
      </c>
      <c r="C1109" s="2" t="s">
        <v>1426</v>
      </c>
      <c r="D1109" s="2" t="s">
        <v>1625</v>
      </c>
      <c r="E1109" s="2" t="s">
        <v>1948</v>
      </c>
      <c r="F1109" s="2">
        <v>1</v>
      </c>
      <c r="G1109" s="2">
        <v>244.25</v>
      </c>
      <c r="H1109" s="2">
        <v>0.09</v>
      </c>
      <c r="I1109" s="2" t="s">
        <v>1961</v>
      </c>
      <c r="J1109" s="2">
        <v>222.26750000000001</v>
      </c>
    </row>
    <row r="1110" spans="1:10" x14ac:dyDescent="0.3">
      <c r="A1110" s="2" t="s">
        <v>3075</v>
      </c>
      <c r="B1110" s="3">
        <v>45448</v>
      </c>
      <c r="C1110" s="2" t="s">
        <v>1166</v>
      </c>
      <c r="D1110" s="2" t="s">
        <v>1765</v>
      </c>
      <c r="E1110" s="2" t="s">
        <v>1924</v>
      </c>
      <c r="F1110" s="2">
        <v>3</v>
      </c>
      <c r="G1110" s="2">
        <v>808.87</v>
      </c>
      <c r="H1110" s="2">
        <v>0.12</v>
      </c>
      <c r="I1110" s="2" t="s">
        <v>1964</v>
      </c>
      <c r="J1110" s="2">
        <v>2135.4168</v>
      </c>
    </row>
    <row r="1111" spans="1:10" x14ac:dyDescent="0.3">
      <c r="A1111" s="2" t="s">
        <v>3076</v>
      </c>
      <c r="B1111" s="3">
        <v>45387</v>
      </c>
      <c r="C1111" s="2" t="s">
        <v>1073</v>
      </c>
      <c r="D1111" s="2" t="s">
        <v>1670</v>
      </c>
      <c r="E1111" s="2" t="s">
        <v>1896</v>
      </c>
      <c r="F1111" s="2">
        <v>3</v>
      </c>
      <c r="G1111" s="2">
        <v>826.15</v>
      </c>
      <c r="H1111" s="2">
        <v>0</v>
      </c>
      <c r="I1111" s="2" t="s">
        <v>1961</v>
      </c>
      <c r="J1111" s="2">
        <v>2478.4499999999998</v>
      </c>
    </row>
    <row r="1112" spans="1:10" x14ac:dyDescent="0.3">
      <c r="A1112" s="2" t="s">
        <v>3077</v>
      </c>
      <c r="B1112" s="3">
        <v>45652</v>
      </c>
      <c r="C1112" s="2" t="s">
        <v>624</v>
      </c>
      <c r="D1112" s="2" t="s">
        <v>1648</v>
      </c>
      <c r="E1112" s="2" t="s">
        <v>1948</v>
      </c>
      <c r="F1112" s="2">
        <v>3</v>
      </c>
      <c r="G1112" s="2">
        <v>631.20000000000005</v>
      </c>
      <c r="H1112" s="2">
        <v>0.24</v>
      </c>
      <c r="I1112" s="2" t="s">
        <v>1959</v>
      </c>
      <c r="J1112" s="2">
        <v>1439.136</v>
      </c>
    </row>
    <row r="1113" spans="1:10" x14ac:dyDescent="0.3">
      <c r="A1113" s="2" t="s">
        <v>3078</v>
      </c>
      <c r="B1113" s="3">
        <v>45316</v>
      </c>
      <c r="C1113" s="2" t="s">
        <v>883</v>
      </c>
      <c r="D1113" s="2" t="s">
        <v>1756</v>
      </c>
      <c r="E1113" s="2" t="s">
        <v>1924</v>
      </c>
      <c r="F1113" s="2">
        <v>1</v>
      </c>
      <c r="G1113" s="2">
        <v>937.01</v>
      </c>
      <c r="H1113" s="2">
        <v>7.0000000000000007E-2</v>
      </c>
      <c r="I1113" s="2" t="s">
        <v>1959</v>
      </c>
      <c r="J1113" s="2">
        <v>871.41930000000002</v>
      </c>
    </row>
    <row r="1114" spans="1:10" x14ac:dyDescent="0.3">
      <c r="A1114" s="2" t="s">
        <v>3079</v>
      </c>
      <c r="B1114" s="3">
        <v>45316</v>
      </c>
      <c r="C1114" s="2" t="s">
        <v>515</v>
      </c>
      <c r="D1114" s="2" t="s">
        <v>1802</v>
      </c>
      <c r="E1114" s="2" t="s">
        <v>1908</v>
      </c>
      <c r="F1114" s="2">
        <v>2</v>
      </c>
      <c r="G1114" s="2">
        <v>644</v>
      </c>
      <c r="H1114" s="2">
        <v>0.04</v>
      </c>
      <c r="I1114" s="2" t="s">
        <v>1961</v>
      </c>
      <c r="J1114" s="2">
        <v>1236.48</v>
      </c>
    </row>
    <row r="1115" spans="1:10" x14ac:dyDescent="0.3">
      <c r="A1115" s="2" t="s">
        <v>3080</v>
      </c>
      <c r="B1115" s="3">
        <v>45888</v>
      </c>
      <c r="C1115" s="2" t="s">
        <v>342</v>
      </c>
      <c r="D1115" s="2" t="s">
        <v>1856</v>
      </c>
      <c r="E1115" s="2" t="s">
        <v>1908</v>
      </c>
      <c r="F1115" s="2">
        <v>3</v>
      </c>
      <c r="G1115" s="2">
        <v>629.58000000000004</v>
      </c>
      <c r="H1115" s="2">
        <v>0.05</v>
      </c>
      <c r="I1115" s="2" t="s">
        <v>1959</v>
      </c>
      <c r="J1115" s="2">
        <v>1794.3030000000001</v>
      </c>
    </row>
    <row r="1116" spans="1:10" x14ac:dyDescent="0.3">
      <c r="A1116" s="2" t="s">
        <v>3081</v>
      </c>
      <c r="B1116" s="3">
        <v>45791</v>
      </c>
      <c r="C1116" s="2" t="s">
        <v>1449</v>
      </c>
      <c r="D1116" s="2" t="s">
        <v>1844</v>
      </c>
      <c r="E1116" s="2" t="s">
        <v>1896</v>
      </c>
      <c r="F1116" s="2">
        <v>2</v>
      </c>
      <c r="G1116" s="2">
        <v>121.52</v>
      </c>
      <c r="H1116" s="2">
        <v>0.18</v>
      </c>
      <c r="I1116" s="2" t="s">
        <v>1964</v>
      </c>
      <c r="J1116" s="2">
        <v>199.2928</v>
      </c>
    </row>
    <row r="1117" spans="1:10" x14ac:dyDescent="0.3">
      <c r="A1117" s="2" t="s">
        <v>3082</v>
      </c>
      <c r="B1117" s="3">
        <v>45420</v>
      </c>
      <c r="C1117" s="2" t="s">
        <v>1261</v>
      </c>
      <c r="D1117" s="2" t="s">
        <v>1777</v>
      </c>
      <c r="E1117" s="2" t="s">
        <v>1948</v>
      </c>
      <c r="F1117" s="2">
        <v>2</v>
      </c>
      <c r="G1117" s="2">
        <v>549.83000000000004</v>
      </c>
      <c r="H1117" s="2">
        <v>7.0000000000000007E-2</v>
      </c>
      <c r="I1117" s="2" t="s">
        <v>1961</v>
      </c>
      <c r="J1117" s="2">
        <v>1022.6838</v>
      </c>
    </row>
    <row r="1118" spans="1:10" x14ac:dyDescent="0.3">
      <c r="A1118" s="2" t="s">
        <v>3083</v>
      </c>
      <c r="B1118" s="3">
        <v>45219</v>
      </c>
      <c r="C1118" s="2" t="s">
        <v>482</v>
      </c>
      <c r="D1118" s="2" t="s">
        <v>1610</v>
      </c>
      <c r="E1118" s="2" t="s">
        <v>1917</v>
      </c>
      <c r="F1118" s="2">
        <v>3</v>
      </c>
      <c r="G1118" s="2">
        <v>278.38</v>
      </c>
      <c r="H1118" s="2">
        <v>0.03</v>
      </c>
      <c r="I1118" s="2" t="s">
        <v>1959</v>
      </c>
      <c r="J1118" s="2">
        <v>810.08579999999995</v>
      </c>
    </row>
    <row r="1119" spans="1:10" x14ac:dyDescent="0.3">
      <c r="A1119" s="2" t="s">
        <v>3084</v>
      </c>
      <c r="B1119" s="3">
        <v>45510</v>
      </c>
      <c r="C1119" s="2" t="s">
        <v>1367</v>
      </c>
      <c r="D1119" s="2" t="s">
        <v>1871</v>
      </c>
      <c r="E1119" s="2" t="s">
        <v>1901</v>
      </c>
      <c r="F1119" s="2">
        <v>4</v>
      </c>
      <c r="G1119" s="2">
        <v>723.66</v>
      </c>
      <c r="H1119" s="2">
        <v>0.03</v>
      </c>
      <c r="I1119" s="2" t="s">
        <v>1961</v>
      </c>
      <c r="J1119" s="2">
        <v>2807.8008</v>
      </c>
    </row>
    <row r="1120" spans="1:10" x14ac:dyDescent="0.3">
      <c r="A1120" s="2" t="s">
        <v>3085</v>
      </c>
      <c r="B1120" s="3">
        <v>45687</v>
      </c>
      <c r="C1120" s="2" t="s">
        <v>677</v>
      </c>
      <c r="D1120" s="2" t="s">
        <v>1799</v>
      </c>
      <c r="E1120" s="2" t="s">
        <v>1921</v>
      </c>
      <c r="F1120" s="2">
        <v>1</v>
      </c>
      <c r="G1120" s="2">
        <v>724.74</v>
      </c>
      <c r="H1120" s="2">
        <v>0.15</v>
      </c>
      <c r="I1120" s="2" t="s">
        <v>1961</v>
      </c>
      <c r="J1120" s="2">
        <v>616.029</v>
      </c>
    </row>
    <row r="1121" spans="1:10" x14ac:dyDescent="0.3">
      <c r="A1121" s="2" t="s">
        <v>3086</v>
      </c>
      <c r="B1121" s="3">
        <v>45271</v>
      </c>
      <c r="C1121" s="2" t="s">
        <v>1417</v>
      </c>
      <c r="D1121" s="2" t="s">
        <v>1638</v>
      </c>
      <c r="E1121" s="2" t="s">
        <v>1904</v>
      </c>
      <c r="F1121" s="2">
        <v>2</v>
      </c>
      <c r="G1121" s="2">
        <v>961.84</v>
      </c>
      <c r="H1121" s="2">
        <v>0.25</v>
      </c>
      <c r="I1121" s="2" t="s">
        <v>1961</v>
      </c>
      <c r="J1121" s="2">
        <v>1442.76</v>
      </c>
    </row>
    <row r="1122" spans="1:10" x14ac:dyDescent="0.3">
      <c r="A1122" s="2" t="s">
        <v>3087</v>
      </c>
      <c r="B1122" s="3">
        <v>45446</v>
      </c>
      <c r="C1122" s="2" t="s">
        <v>92</v>
      </c>
      <c r="D1122" s="2" t="s">
        <v>1689</v>
      </c>
      <c r="E1122" s="2" t="s">
        <v>1939</v>
      </c>
      <c r="F1122" s="2">
        <v>4</v>
      </c>
      <c r="G1122" s="2">
        <v>21.12</v>
      </c>
      <c r="H1122" s="2">
        <v>0.18</v>
      </c>
      <c r="I1122" s="2" t="s">
        <v>1964</v>
      </c>
      <c r="J1122" s="2">
        <v>69.273600000000002</v>
      </c>
    </row>
    <row r="1123" spans="1:10" x14ac:dyDescent="0.3">
      <c r="A1123" s="2" t="s">
        <v>3088</v>
      </c>
      <c r="B1123" s="3">
        <v>45579</v>
      </c>
      <c r="C1123" s="2" t="s">
        <v>1016</v>
      </c>
      <c r="D1123" s="2" t="s">
        <v>1555</v>
      </c>
      <c r="E1123" s="2" t="s">
        <v>1904</v>
      </c>
      <c r="F1123" s="2">
        <v>3</v>
      </c>
      <c r="G1123" s="2">
        <v>819.93</v>
      </c>
      <c r="H1123" s="2">
        <v>0.08</v>
      </c>
      <c r="I1123" s="2" t="s">
        <v>1961</v>
      </c>
      <c r="J1123" s="2">
        <v>2263.0068000000001</v>
      </c>
    </row>
    <row r="1124" spans="1:10" x14ac:dyDescent="0.3">
      <c r="A1124" s="2" t="s">
        <v>3089</v>
      </c>
      <c r="B1124" s="3">
        <v>45725</v>
      </c>
      <c r="C1124" s="2" t="s">
        <v>943</v>
      </c>
      <c r="D1124" s="2" t="s">
        <v>1706</v>
      </c>
      <c r="E1124" s="2" t="s">
        <v>1887</v>
      </c>
      <c r="F1124" s="2">
        <v>2</v>
      </c>
      <c r="G1124" s="2">
        <v>700.95</v>
      </c>
      <c r="H1124" s="2">
        <v>0.18</v>
      </c>
      <c r="I1124" s="2" t="s">
        <v>1959</v>
      </c>
      <c r="J1124" s="2">
        <v>1149.558</v>
      </c>
    </row>
    <row r="1125" spans="1:10" x14ac:dyDescent="0.3">
      <c r="A1125" s="2" t="s">
        <v>3090</v>
      </c>
      <c r="B1125" s="3">
        <v>45910</v>
      </c>
      <c r="C1125" s="2" t="s">
        <v>485</v>
      </c>
      <c r="D1125" s="2" t="s">
        <v>1625</v>
      </c>
      <c r="E1125" s="2" t="s">
        <v>1934</v>
      </c>
      <c r="F1125" s="2">
        <v>2</v>
      </c>
      <c r="G1125" s="2">
        <v>456.38</v>
      </c>
      <c r="H1125" s="2">
        <v>0.12</v>
      </c>
      <c r="I1125" s="2" t="s">
        <v>1959</v>
      </c>
      <c r="J1125" s="2">
        <v>803.22879999999998</v>
      </c>
    </row>
    <row r="1126" spans="1:10" x14ac:dyDescent="0.3">
      <c r="A1126" s="2" t="s">
        <v>3091</v>
      </c>
      <c r="B1126" s="3">
        <v>45447</v>
      </c>
      <c r="C1126" s="2" t="s">
        <v>1142</v>
      </c>
      <c r="D1126" s="2" t="s">
        <v>1811</v>
      </c>
      <c r="E1126" s="2" t="s">
        <v>1934</v>
      </c>
      <c r="F1126" s="2">
        <v>3</v>
      </c>
      <c r="G1126" s="2">
        <v>291.05</v>
      </c>
      <c r="H1126" s="2">
        <v>0.3</v>
      </c>
      <c r="I1126" s="2" t="s">
        <v>1959</v>
      </c>
      <c r="J1126" s="2">
        <v>611.20500000000004</v>
      </c>
    </row>
    <row r="1127" spans="1:10" x14ac:dyDescent="0.3">
      <c r="A1127" s="2" t="s">
        <v>3092</v>
      </c>
      <c r="B1127" s="3">
        <v>45307</v>
      </c>
      <c r="C1127" s="2" t="s">
        <v>760</v>
      </c>
      <c r="D1127" s="2" t="s">
        <v>1868</v>
      </c>
      <c r="E1127" s="2" t="s">
        <v>1936</v>
      </c>
      <c r="F1127" s="2">
        <v>2</v>
      </c>
      <c r="G1127" s="2">
        <v>463.52</v>
      </c>
      <c r="H1127" s="2">
        <v>0.27</v>
      </c>
      <c r="I1127" s="2" t="s">
        <v>1961</v>
      </c>
      <c r="J1127" s="2">
        <v>676.73919999999998</v>
      </c>
    </row>
    <row r="1128" spans="1:10" x14ac:dyDescent="0.3">
      <c r="A1128" s="2" t="s">
        <v>3093</v>
      </c>
      <c r="B1128" s="3">
        <v>45653</v>
      </c>
      <c r="C1128" s="2" t="s">
        <v>1196</v>
      </c>
      <c r="D1128" s="2" t="s">
        <v>1555</v>
      </c>
      <c r="E1128" s="2" t="s">
        <v>1942</v>
      </c>
      <c r="F1128" s="2">
        <v>3</v>
      </c>
      <c r="G1128" s="2">
        <v>241.64</v>
      </c>
      <c r="H1128" s="2">
        <v>0.28999999999999998</v>
      </c>
      <c r="I1128" s="2" t="s">
        <v>1961</v>
      </c>
      <c r="J1128" s="2">
        <v>514.69320000000005</v>
      </c>
    </row>
    <row r="1129" spans="1:10" x14ac:dyDescent="0.3">
      <c r="A1129" s="2" t="s">
        <v>3094</v>
      </c>
      <c r="B1129" s="3">
        <v>45817</v>
      </c>
      <c r="C1129" s="2" t="s">
        <v>1499</v>
      </c>
      <c r="D1129" s="2" t="s">
        <v>1667</v>
      </c>
      <c r="E1129" s="2" t="s">
        <v>1924</v>
      </c>
      <c r="F1129" s="2">
        <v>2</v>
      </c>
      <c r="G1129" s="2">
        <v>47.86</v>
      </c>
      <c r="H1129" s="2">
        <v>0.03</v>
      </c>
      <c r="I1129" s="2" t="s">
        <v>1961</v>
      </c>
      <c r="J1129" s="2">
        <v>92.848399999999998</v>
      </c>
    </row>
    <row r="1130" spans="1:10" x14ac:dyDescent="0.3">
      <c r="A1130" s="2" t="s">
        <v>3095</v>
      </c>
      <c r="B1130" s="3">
        <v>45509</v>
      </c>
      <c r="C1130" s="2" t="s">
        <v>1091</v>
      </c>
      <c r="D1130" s="2" t="s">
        <v>1859</v>
      </c>
      <c r="E1130" s="2" t="s">
        <v>1901</v>
      </c>
      <c r="F1130" s="2">
        <v>1</v>
      </c>
      <c r="G1130" s="2">
        <v>805.07</v>
      </c>
      <c r="H1130" s="2">
        <v>0.06</v>
      </c>
      <c r="I1130" s="2" t="s">
        <v>1964</v>
      </c>
      <c r="J1130" s="2">
        <v>756.76580000000001</v>
      </c>
    </row>
    <row r="1131" spans="1:10" x14ac:dyDescent="0.3">
      <c r="A1131" s="2" t="s">
        <v>3096</v>
      </c>
      <c r="B1131" s="3">
        <v>45753</v>
      </c>
      <c r="C1131" s="2" t="s">
        <v>1178</v>
      </c>
      <c r="D1131" s="2" t="s">
        <v>1680</v>
      </c>
      <c r="E1131" s="2" t="s">
        <v>1892</v>
      </c>
      <c r="F1131" s="2">
        <v>3</v>
      </c>
      <c r="G1131" s="2">
        <v>848.48</v>
      </c>
      <c r="H1131" s="2">
        <v>0</v>
      </c>
      <c r="I1131" s="2" t="s">
        <v>1964</v>
      </c>
      <c r="J1131" s="2">
        <v>2545.44</v>
      </c>
    </row>
    <row r="1132" spans="1:10" x14ac:dyDescent="0.3">
      <c r="A1132" s="2" t="s">
        <v>3097</v>
      </c>
      <c r="B1132" s="3">
        <v>45512</v>
      </c>
      <c r="C1132" s="2" t="s">
        <v>793</v>
      </c>
      <c r="D1132" s="2" t="s">
        <v>1741</v>
      </c>
      <c r="E1132" s="2" t="s">
        <v>1917</v>
      </c>
      <c r="F1132" s="2">
        <v>2</v>
      </c>
      <c r="G1132" s="2">
        <v>568.95000000000005</v>
      </c>
      <c r="H1132" s="2">
        <v>0.22</v>
      </c>
      <c r="I1132" s="2" t="s">
        <v>1959</v>
      </c>
      <c r="J1132" s="2">
        <v>887.56200000000001</v>
      </c>
    </row>
    <row r="1133" spans="1:10" x14ac:dyDescent="0.3">
      <c r="A1133" s="2" t="s">
        <v>3098</v>
      </c>
      <c r="B1133" s="3">
        <v>45764</v>
      </c>
      <c r="C1133" s="2" t="s">
        <v>548</v>
      </c>
      <c r="D1133" s="2" t="s">
        <v>1741</v>
      </c>
      <c r="E1133" s="2" t="s">
        <v>1927</v>
      </c>
      <c r="F1133" s="2">
        <v>3</v>
      </c>
      <c r="G1133" s="2">
        <v>269.83999999999997</v>
      </c>
      <c r="H1133" s="2">
        <v>0.05</v>
      </c>
      <c r="I1133" s="2" t="s">
        <v>1961</v>
      </c>
      <c r="J1133" s="2">
        <v>769.04399999999998</v>
      </c>
    </row>
    <row r="1134" spans="1:10" x14ac:dyDescent="0.3">
      <c r="A1134" s="2" t="s">
        <v>3099</v>
      </c>
      <c r="B1134" s="3">
        <v>45746</v>
      </c>
      <c r="C1134" s="2" t="s">
        <v>986</v>
      </c>
      <c r="D1134" s="2" t="s">
        <v>1768</v>
      </c>
      <c r="E1134" s="2" t="s">
        <v>1932</v>
      </c>
      <c r="F1134" s="2">
        <v>4</v>
      </c>
      <c r="G1134" s="2">
        <v>267.36</v>
      </c>
      <c r="H1134" s="2">
        <v>0.27</v>
      </c>
      <c r="I1134" s="2" t="s">
        <v>1961</v>
      </c>
      <c r="J1134" s="2">
        <v>780.69119999999998</v>
      </c>
    </row>
    <row r="1135" spans="1:10" x14ac:dyDescent="0.3">
      <c r="A1135" s="2" t="s">
        <v>3100</v>
      </c>
      <c r="B1135" s="3">
        <v>45647</v>
      </c>
      <c r="C1135" s="2" t="s">
        <v>403</v>
      </c>
      <c r="D1135" s="2" t="s">
        <v>1689</v>
      </c>
      <c r="E1135" s="2" t="s">
        <v>1892</v>
      </c>
      <c r="F1135" s="2">
        <v>1</v>
      </c>
      <c r="G1135" s="2">
        <v>438.41</v>
      </c>
      <c r="H1135" s="2">
        <v>0.09</v>
      </c>
      <c r="I1135" s="2" t="s">
        <v>1959</v>
      </c>
      <c r="J1135" s="2">
        <v>398.95310000000001</v>
      </c>
    </row>
    <row r="1136" spans="1:10" x14ac:dyDescent="0.3">
      <c r="A1136" s="2" t="s">
        <v>3101</v>
      </c>
      <c r="B1136" s="3">
        <v>45443</v>
      </c>
      <c r="C1136" s="2" t="s">
        <v>554</v>
      </c>
      <c r="D1136" s="2" t="s">
        <v>1735</v>
      </c>
      <c r="E1136" s="2" t="s">
        <v>1945</v>
      </c>
      <c r="F1136" s="2">
        <v>2</v>
      </c>
      <c r="G1136" s="2">
        <v>86.72</v>
      </c>
      <c r="H1136" s="2">
        <v>0.28000000000000003</v>
      </c>
      <c r="I1136" s="2" t="s">
        <v>1964</v>
      </c>
      <c r="J1136" s="2">
        <v>124.8768</v>
      </c>
    </row>
    <row r="1137" spans="1:10" x14ac:dyDescent="0.3">
      <c r="A1137" s="2" t="s">
        <v>3102</v>
      </c>
      <c r="B1137" s="3">
        <v>45722</v>
      </c>
      <c r="C1137" s="2" t="s">
        <v>1331</v>
      </c>
      <c r="D1137" s="2" t="s">
        <v>1850</v>
      </c>
      <c r="E1137" s="2" t="s">
        <v>1911</v>
      </c>
      <c r="F1137" s="2">
        <v>4</v>
      </c>
      <c r="G1137" s="2">
        <v>630.21</v>
      </c>
      <c r="H1137" s="2">
        <v>0.14000000000000001</v>
      </c>
      <c r="I1137" s="2" t="s">
        <v>1964</v>
      </c>
      <c r="J1137" s="2">
        <v>2167.9223999999999</v>
      </c>
    </row>
    <row r="1138" spans="1:10" x14ac:dyDescent="0.3">
      <c r="A1138" s="2" t="s">
        <v>3103</v>
      </c>
      <c r="B1138" s="3">
        <v>45575</v>
      </c>
      <c r="C1138" s="2" t="s">
        <v>1136</v>
      </c>
      <c r="D1138" s="2" t="s">
        <v>1759</v>
      </c>
      <c r="E1138" s="2" t="s">
        <v>1911</v>
      </c>
      <c r="F1138" s="2">
        <v>3</v>
      </c>
      <c r="G1138" s="2">
        <v>180.84</v>
      </c>
      <c r="H1138" s="2">
        <v>0.03</v>
      </c>
      <c r="I1138" s="2" t="s">
        <v>1961</v>
      </c>
      <c r="J1138" s="2">
        <v>526.24440000000004</v>
      </c>
    </row>
    <row r="1139" spans="1:10" x14ac:dyDescent="0.3">
      <c r="A1139" s="2" t="s">
        <v>3104</v>
      </c>
      <c r="B1139" s="3">
        <v>45441</v>
      </c>
      <c r="C1139" s="2" t="s">
        <v>29</v>
      </c>
      <c r="D1139" s="2" t="s">
        <v>1774</v>
      </c>
      <c r="E1139" s="2" t="s">
        <v>1939</v>
      </c>
      <c r="F1139" s="2">
        <v>1</v>
      </c>
      <c r="G1139" s="2">
        <v>453.41</v>
      </c>
      <c r="H1139" s="2">
        <v>0.04</v>
      </c>
      <c r="I1139" s="2" t="s">
        <v>1964</v>
      </c>
      <c r="J1139" s="2">
        <v>435.27359999999999</v>
      </c>
    </row>
    <row r="1140" spans="1:10" x14ac:dyDescent="0.3">
      <c r="A1140" s="2" t="s">
        <v>3105</v>
      </c>
      <c r="B1140" s="3">
        <v>45940</v>
      </c>
      <c r="C1140" s="2" t="s">
        <v>107</v>
      </c>
      <c r="D1140" s="2" t="s">
        <v>1735</v>
      </c>
      <c r="E1140" s="2" t="s">
        <v>1911</v>
      </c>
      <c r="F1140" s="2">
        <v>1</v>
      </c>
      <c r="G1140" s="2">
        <v>629.09</v>
      </c>
      <c r="H1140" s="2">
        <v>0.02</v>
      </c>
      <c r="I1140" s="2" t="s">
        <v>1959</v>
      </c>
      <c r="J1140" s="2">
        <v>616.50819999999999</v>
      </c>
    </row>
    <row r="1141" spans="1:10" x14ac:dyDescent="0.3">
      <c r="A1141" s="2" t="s">
        <v>3106</v>
      </c>
      <c r="B1141" s="3">
        <v>45518</v>
      </c>
      <c r="C1141" s="2" t="s">
        <v>100</v>
      </c>
      <c r="D1141" s="2" t="s">
        <v>1814</v>
      </c>
      <c r="E1141" s="2" t="s">
        <v>1896</v>
      </c>
      <c r="F1141" s="2">
        <v>2</v>
      </c>
      <c r="G1141" s="2">
        <v>257.45</v>
      </c>
      <c r="H1141" s="2">
        <v>0</v>
      </c>
      <c r="I1141" s="2" t="s">
        <v>1964</v>
      </c>
      <c r="J1141" s="2">
        <v>514.9</v>
      </c>
    </row>
    <row r="1142" spans="1:10" x14ac:dyDescent="0.3">
      <c r="A1142" s="2" t="s">
        <v>3107</v>
      </c>
      <c r="B1142" s="3">
        <v>45861</v>
      </c>
      <c r="C1142" s="2" t="s">
        <v>600</v>
      </c>
      <c r="D1142" s="2" t="s">
        <v>1680</v>
      </c>
      <c r="E1142" s="2" t="s">
        <v>1936</v>
      </c>
      <c r="F1142" s="2">
        <v>2</v>
      </c>
      <c r="G1142" s="2">
        <v>696.61</v>
      </c>
      <c r="H1142" s="2">
        <v>0.17</v>
      </c>
      <c r="I1142" s="2" t="s">
        <v>1961</v>
      </c>
      <c r="J1142" s="2">
        <v>1156.3725999999999</v>
      </c>
    </row>
    <row r="1143" spans="1:10" x14ac:dyDescent="0.3">
      <c r="A1143" s="2" t="s">
        <v>3108</v>
      </c>
      <c r="B1143" s="3">
        <v>45416</v>
      </c>
      <c r="C1143" s="2" t="s">
        <v>1178</v>
      </c>
      <c r="D1143" s="2" t="s">
        <v>1718</v>
      </c>
      <c r="E1143" s="2" t="s">
        <v>1914</v>
      </c>
      <c r="F1143" s="2">
        <v>2</v>
      </c>
      <c r="G1143" s="2">
        <v>143.79</v>
      </c>
      <c r="H1143" s="2">
        <v>0.1</v>
      </c>
      <c r="I1143" s="2" t="s">
        <v>1961</v>
      </c>
      <c r="J1143" s="2">
        <v>258.822</v>
      </c>
    </row>
    <row r="1144" spans="1:10" x14ac:dyDescent="0.3">
      <c r="A1144" s="2" t="s">
        <v>3109</v>
      </c>
      <c r="B1144" s="3">
        <v>45608</v>
      </c>
      <c r="C1144" s="2" t="s">
        <v>948</v>
      </c>
      <c r="D1144" s="2" t="s">
        <v>1832</v>
      </c>
      <c r="E1144" s="2" t="s">
        <v>1892</v>
      </c>
      <c r="F1144" s="2">
        <v>3</v>
      </c>
      <c r="G1144" s="2">
        <v>460.93</v>
      </c>
      <c r="H1144" s="2">
        <v>0.19</v>
      </c>
      <c r="I1144" s="2" t="s">
        <v>1964</v>
      </c>
      <c r="J1144" s="2">
        <v>1120.0599</v>
      </c>
    </row>
    <row r="1145" spans="1:10" x14ac:dyDescent="0.3">
      <c r="A1145" s="2" t="s">
        <v>3110</v>
      </c>
      <c r="B1145" s="3">
        <v>45301</v>
      </c>
      <c r="C1145" s="2" t="s">
        <v>2142</v>
      </c>
      <c r="D1145" s="2" t="s">
        <v>1661</v>
      </c>
      <c r="E1145" s="2" t="s">
        <v>1921</v>
      </c>
      <c r="F1145" s="2">
        <v>2</v>
      </c>
      <c r="G1145" s="2">
        <v>67.55</v>
      </c>
      <c r="H1145" s="2">
        <v>0.03</v>
      </c>
      <c r="I1145" s="2" t="s">
        <v>1959</v>
      </c>
      <c r="J1145" s="2">
        <v>131.047</v>
      </c>
    </row>
    <row r="1146" spans="1:10" x14ac:dyDescent="0.3">
      <c r="A1146" s="2" t="s">
        <v>3111</v>
      </c>
      <c r="B1146" s="3">
        <v>45433</v>
      </c>
      <c r="C1146" s="2" t="s">
        <v>692</v>
      </c>
      <c r="D1146" s="2" t="s">
        <v>1728</v>
      </c>
      <c r="E1146" s="2" t="s">
        <v>1892</v>
      </c>
      <c r="F1146" s="2">
        <v>3</v>
      </c>
      <c r="G1146" s="2">
        <v>803.31</v>
      </c>
      <c r="H1146" s="2">
        <v>0.1</v>
      </c>
      <c r="I1146" s="2" t="s">
        <v>1961</v>
      </c>
      <c r="J1146" s="2">
        <v>2168.9369999999999</v>
      </c>
    </row>
    <row r="1147" spans="1:10" x14ac:dyDescent="0.3">
      <c r="A1147" s="2" t="s">
        <v>3112</v>
      </c>
      <c r="B1147" s="3">
        <v>45821</v>
      </c>
      <c r="C1147" s="2" t="s">
        <v>1352</v>
      </c>
      <c r="D1147" s="2" t="s">
        <v>1998</v>
      </c>
      <c r="E1147" s="2" t="s">
        <v>1932</v>
      </c>
      <c r="F1147" s="2">
        <v>4</v>
      </c>
      <c r="G1147" s="2">
        <v>254.71</v>
      </c>
      <c r="H1147" s="2">
        <v>0.2</v>
      </c>
      <c r="I1147" s="2" t="s">
        <v>1964</v>
      </c>
      <c r="J1147" s="2">
        <v>815.072</v>
      </c>
    </row>
    <row r="1148" spans="1:10" x14ac:dyDescent="0.3">
      <c r="A1148" s="2" t="s">
        <v>3113</v>
      </c>
      <c r="B1148" s="3">
        <v>45508</v>
      </c>
      <c r="C1148" s="2" t="s">
        <v>199</v>
      </c>
      <c r="D1148" s="2" t="s">
        <v>1732</v>
      </c>
      <c r="E1148" s="2" t="s">
        <v>1904</v>
      </c>
      <c r="F1148" s="2">
        <v>4</v>
      </c>
      <c r="G1148" s="2">
        <v>594.89</v>
      </c>
      <c r="H1148" s="2">
        <v>0.3</v>
      </c>
      <c r="I1148" s="2" t="s">
        <v>1961</v>
      </c>
      <c r="J1148" s="2">
        <v>1665.692</v>
      </c>
    </row>
    <row r="1149" spans="1:10" x14ac:dyDescent="0.3">
      <c r="A1149" s="2" t="s">
        <v>3114</v>
      </c>
      <c r="B1149" s="3">
        <v>45854</v>
      </c>
      <c r="C1149" s="2" t="s">
        <v>719</v>
      </c>
      <c r="D1149" s="2" t="s">
        <v>1856</v>
      </c>
      <c r="E1149" s="2" t="s">
        <v>1887</v>
      </c>
      <c r="F1149" s="2">
        <v>2</v>
      </c>
      <c r="G1149" s="2">
        <v>844.31</v>
      </c>
      <c r="H1149" s="2">
        <v>7.0000000000000007E-2</v>
      </c>
      <c r="I1149" s="2" t="s">
        <v>1961</v>
      </c>
      <c r="J1149" s="2">
        <v>1570.4166</v>
      </c>
    </row>
    <row r="1150" spans="1:10" x14ac:dyDescent="0.3">
      <c r="A1150" s="2" t="s">
        <v>3115</v>
      </c>
      <c r="B1150" s="3">
        <v>45569</v>
      </c>
      <c r="C1150" s="2" t="s">
        <v>465</v>
      </c>
      <c r="D1150" s="2" t="s">
        <v>1617</v>
      </c>
      <c r="E1150" s="2" t="s">
        <v>1911</v>
      </c>
      <c r="F1150" s="2">
        <v>4</v>
      </c>
      <c r="G1150" s="2">
        <v>101.33</v>
      </c>
      <c r="H1150" s="2">
        <v>0</v>
      </c>
      <c r="I1150" s="2" t="s">
        <v>1959</v>
      </c>
      <c r="J1150" s="2">
        <v>405.32</v>
      </c>
    </row>
    <row r="1151" spans="1:10" x14ac:dyDescent="0.3">
      <c r="A1151" s="2" t="s">
        <v>3116</v>
      </c>
      <c r="B1151" s="3">
        <v>45824</v>
      </c>
      <c r="C1151" s="2" t="s">
        <v>456</v>
      </c>
      <c r="D1151" s="2" t="s">
        <v>1655</v>
      </c>
      <c r="E1151" s="2" t="s">
        <v>1917</v>
      </c>
      <c r="F1151" s="2">
        <v>3</v>
      </c>
      <c r="G1151" s="2">
        <v>922.56</v>
      </c>
      <c r="H1151" s="2">
        <v>0.18</v>
      </c>
      <c r="I1151" s="2" t="s">
        <v>1961</v>
      </c>
      <c r="J1151" s="2">
        <v>2269.4976000000001</v>
      </c>
    </row>
    <row r="1152" spans="1:10" x14ac:dyDescent="0.3">
      <c r="A1152" s="2" t="s">
        <v>3117</v>
      </c>
      <c r="B1152" s="3">
        <v>45352</v>
      </c>
      <c r="C1152" s="2" t="s">
        <v>1352</v>
      </c>
      <c r="D1152" s="2" t="s">
        <v>1693</v>
      </c>
      <c r="E1152" s="2" t="s">
        <v>1934</v>
      </c>
      <c r="F1152" s="2">
        <v>4</v>
      </c>
      <c r="G1152" s="2">
        <v>867.19</v>
      </c>
      <c r="H1152" s="2">
        <v>7.0000000000000007E-2</v>
      </c>
      <c r="I1152" s="2" t="s">
        <v>1964</v>
      </c>
      <c r="J1152" s="2">
        <v>3225.9468000000002</v>
      </c>
    </row>
    <row r="1153" spans="1:10" x14ac:dyDescent="0.3">
      <c r="A1153" s="2" t="s">
        <v>3118</v>
      </c>
      <c r="B1153" s="3">
        <v>45454</v>
      </c>
      <c r="C1153" s="2" t="s">
        <v>38</v>
      </c>
      <c r="D1153" s="2" t="s">
        <v>1832</v>
      </c>
      <c r="E1153" s="2" t="s">
        <v>1942</v>
      </c>
      <c r="F1153" s="2">
        <v>3</v>
      </c>
      <c r="G1153" s="2">
        <v>816.87</v>
      </c>
      <c r="H1153" s="2">
        <v>0.14000000000000001</v>
      </c>
      <c r="I1153" s="2" t="s">
        <v>1961</v>
      </c>
      <c r="J1153" s="2">
        <v>2107.5246000000002</v>
      </c>
    </row>
    <row r="1154" spans="1:10" x14ac:dyDescent="0.3">
      <c r="A1154" s="2" t="s">
        <v>3119</v>
      </c>
      <c r="B1154" s="3">
        <v>45924</v>
      </c>
      <c r="C1154" s="2" t="s">
        <v>1490</v>
      </c>
      <c r="D1154" s="2" t="s">
        <v>1777</v>
      </c>
      <c r="E1154" s="2" t="s">
        <v>1901</v>
      </c>
      <c r="F1154" s="2">
        <v>3</v>
      </c>
      <c r="G1154" s="2">
        <v>258.06</v>
      </c>
      <c r="H1154" s="2">
        <v>0</v>
      </c>
      <c r="I1154" s="2" t="s">
        <v>1961</v>
      </c>
      <c r="J1154" s="2">
        <v>774.18</v>
      </c>
    </row>
    <row r="1155" spans="1:10" x14ac:dyDescent="0.3">
      <c r="A1155" s="2" t="s">
        <v>3120</v>
      </c>
      <c r="B1155" s="3">
        <v>45694</v>
      </c>
      <c r="C1155" s="2" t="s">
        <v>995</v>
      </c>
      <c r="D1155" s="2" t="s">
        <v>1693</v>
      </c>
      <c r="E1155" s="2" t="s">
        <v>1934</v>
      </c>
      <c r="F1155" s="2">
        <v>2</v>
      </c>
      <c r="G1155" s="2">
        <v>574.58000000000004</v>
      </c>
      <c r="H1155" s="2">
        <v>0.06</v>
      </c>
      <c r="I1155" s="2" t="s">
        <v>1959</v>
      </c>
      <c r="J1155" s="2">
        <v>1080.2103999999999</v>
      </c>
    </row>
    <row r="1156" spans="1:10" x14ac:dyDescent="0.3">
      <c r="A1156" s="2" t="s">
        <v>3121</v>
      </c>
      <c r="B1156" s="3">
        <v>45587</v>
      </c>
      <c r="C1156" s="2" t="s">
        <v>100</v>
      </c>
      <c r="D1156" s="2" t="s">
        <v>1832</v>
      </c>
      <c r="E1156" s="2" t="s">
        <v>1911</v>
      </c>
      <c r="F1156" s="2">
        <v>2</v>
      </c>
      <c r="G1156" s="2">
        <v>472.18</v>
      </c>
      <c r="H1156" s="2">
        <v>0.27</v>
      </c>
      <c r="I1156" s="2" t="s">
        <v>1961</v>
      </c>
      <c r="J1156" s="2">
        <v>689.38279999999997</v>
      </c>
    </row>
    <row r="1157" spans="1:10" x14ac:dyDescent="0.3">
      <c r="A1157" s="2" t="s">
        <v>3122</v>
      </c>
      <c r="B1157" s="3">
        <v>45556</v>
      </c>
      <c r="C1157" s="2" t="s">
        <v>1079</v>
      </c>
      <c r="D1157" s="2" t="s">
        <v>1703</v>
      </c>
      <c r="E1157" s="2" t="s">
        <v>1908</v>
      </c>
      <c r="F1157" s="2">
        <v>2</v>
      </c>
      <c r="G1157" s="2">
        <v>20.47</v>
      </c>
      <c r="H1157" s="2">
        <v>0.12</v>
      </c>
      <c r="I1157" s="2" t="s">
        <v>1964</v>
      </c>
      <c r="J1157" s="2">
        <v>36.027200000000001</v>
      </c>
    </row>
    <row r="1158" spans="1:10" x14ac:dyDescent="0.3">
      <c r="A1158" s="2" t="s">
        <v>3123</v>
      </c>
      <c r="B1158" s="3">
        <v>45923</v>
      </c>
      <c r="C1158" s="2" t="s">
        <v>104</v>
      </c>
      <c r="D1158" s="2" t="s">
        <v>1642</v>
      </c>
      <c r="E1158" s="2" t="s">
        <v>1914</v>
      </c>
      <c r="F1158" s="2">
        <v>3</v>
      </c>
      <c r="G1158" s="2">
        <v>235.41</v>
      </c>
      <c r="H1158" s="2">
        <v>0.15</v>
      </c>
      <c r="I1158" s="2" t="s">
        <v>1961</v>
      </c>
      <c r="J1158" s="2">
        <v>600.29549999999995</v>
      </c>
    </row>
    <row r="1159" spans="1:10" x14ac:dyDescent="0.3">
      <c r="A1159" s="2" t="s">
        <v>3124</v>
      </c>
      <c r="B1159" s="3">
        <v>45811</v>
      </c>
      <c r="C1159" s="2" t="s">
        <v>751</v>
      </c>
      <c r="D1159" s="2" t="s">
        <v>1817</v>
      </c>
      <c r="E1159" s="2" t="s">
        <v>1914</v>
      </c>
      <c r="F1159" s="2">
        <v>3</v>
      </c>
      <c r="G1159" s="2">
        <v>744.9</v>
      </c>
      <c r="H1159" s="2">
        <v>0.27</v>
      </c>
      <c r="I1159" s="2" t="s">
        <v>1961</v>
      </c>
      <c r="J1159" s="2">
        <v>1631.3309999999999</v>
      </c>
    </row>
    <row r="1160" spans="1:10" x14ac:dyDescent="0.3">
      <c r="A1160" s="2" t="s">
        <v>3125</v>
      </c>
      <c r="B1160" s="3">
        <v>45559</v>
      </c>
      <c r="C1160" s="2" t="s">
        <v>185</v>
      </c>
      <c r="D1160" s="2" t="s">
        <v>1628</v>
      </c>
      <c r="E1160" s="2" t="s">
        <v>1901</v>
      </c>
      <c r="F1160" s="2">
        <v>2</v>
      </c>
      <c r="G1160" s="2">
        <v>382.2</v>
      </c>
      <c r="H1160" s="2">
        <v>0.15</v>
      </c>
      <c r="I1160" s="2" t="s">
        <v>1959</v>
      </c>
      <c r="J1160" s="2">
        <v>649.74</v>
      </c>
    </row>
    <row r="1161" spans="1:10" x14ac:dyDescent="0.3">
      <c r="A1161" s="2" t="s">
        <v>3126</v>
      </c>
      <c r="B1161" s="3">
        <v>45881</v>
      </c>
      <c r="C1161" s="2" t="s">
        <v>1097</v>
      </c>
      <c r="D1161" s="2" t="s">
        <v>1853</v>
      </c>
      <c r="E1161" s="2" t="s">
        <v>1939</v>
      </c>
      <c r="F1161" s="2">
        <v>1</v>
      </c>
      <c r="G1161" s="2">
        <v>269.25</v>
      </c>
      <c r="H1161" s="2">
        <v>0.14000000000000001</v>
      </c>
      <c r="I1161" s="2" t="s">
        <v>1961</v>
      </c>
      <c r="J1161" s="2">
        <v>231.55500000000001</v>
      </c>
    </row>
    <row r="1162" spans="1:10" x14ac:dyDescent="0.3">
      <c r="A1162" s="2" t="s">
        <v>3127</v>
      </c>
      <c r="B1162" s="3">
        <v>45367</v>
      </c>
      <c r="C1162" s="2" t="s">
        <v>1154</v>
      </c>
      <c r="D1162" s="2" t="s">
        <v>1667</v>
      </c>
      <c r="E1162" s="2" t="s">
        <v>1927</v>
      </c>
      <c r="F1162" s="2">
        <v>2</v>
      </c>
      <c r="G1162" s="2">
        <v>723.75</v>
      </c>
      <c r="H1162" s="2">
        <v>0.03</v>
      </c>
      <c r="I1162" s="2" t="s">
        <v>1961</v>
      </c>
      <c r="J1162" s="2">
        <v>1404.075</v>
      </c>
    </row>
    <row r="1163" spans="1:10" x14ac:dyDescent="0.3">
      <c r="A1163" s="2" t="s">
        <v>3128</v>
      </c>
      <c r="B1163" s="3">
        <v>45832</v>
      </c>
      <c r="C1163" s="2" t="s">
        <v>904</v>
      </c>
      <c r="D1163" s="2" t="s">
        <v>1631</v>
      </c>
      <c r="E1163" s="2" t="s">
        <v>1948</v>
      </c>
      <c r="F1163" s="2">
        <v>4</v>
      </c>
      <c r="G1163" s="2">
        <v>58.92</v>
      </c>
      <c r="H1163" s="2">
        <v>0.18</v>
      </c>
      <c r="I1163" s="2" t="s">
        <v>1959</v>
      </c>
      <c r="J1163" s="2">
        <v>193.2576</v>
      </c>
    </row>
    <row r="1164" spans="1:10" x14ac:dyDescent="0.3">
      <c r="A1164" s="2" t="s">
        <v>3129</v>
      </c>
      <c r="B1164" s="3">
        <v>45438</v>
      </c>
      <c r="C1164" s="2" t="s">
        <v>627</v>
      </c>
      <c r="D1164" s="2" t="s">
        <v>1796</v>
      </c>
      <c r="E1164" s="2" t="s">
        <v>1924</v>
      </c>
      <c r="F1164" s="2">
        <v>2</v>
      </c>
      <c r="G1164" s="2">
        <v>913.08</v>
      </c>
      <c r="H1164" s="2">
        <v>0.26</v>
      </c>
      <c r="I1164" s="2" t="s">
        <v>1959</v>
      </c>
      <c r="J1164" s="2">
        <v>1351.3584000000001</v>
      </c>
    </row>
    <row r="1165" spans="1:10" x14ac:dyDescent="0.3">
      <c r="A1165" s="2" t="s">
        <v>3130</v>
      </c>
      <c r="B1165" s="3">
        <v>45691</v>
      </c>
      <c r="C1165" s="2" t="s">
        <v>787</v>
      </c>
      <c r="D1165" s="2" t="s">
        <v>1826</v>
      </c>
      <c r="E1165" s="2" t="s">
        <v>1892</v>
      </c>
      <c r="F1165" s="2">
        <v>1</v>
      </c>
      <c r="G1165" s="2">
        <v>791.83</v>
      </c>
      <c r="H1165" s="2">
        <v>0.28000000000000003</v>
      </c>
      <c r="I1165" s="2" t="s">
        <v>1961</v>
      </c>
      <c r="J1165" s="2">
        <v>570.11760000000004</v>
      </c>
    </row>
    <row r="1166" spans="1:10" x14ac:dyDescent="0.3">
      <c r="A1166" s="2" t="s">
        <v>3131</v>
      </c>
      <c r="B1166" s="3">
        <v>45506</v>
      </c>
      <c r="C1166" s="2" t="s">
        <v>1464</v>
      </c>
      <c r="D1166" s="2" t="s">
        <v>2061</v>
      </c>
      <c r="E1166" s="2" t="s">
        <v>1936</v>
      </c>
      <c r="F1166" s="2">
        <v>1</v>
      </c>
      <c r="G1166" s="2">
        <v>74.290000000000006</v>
      </c>
      <c r="H1166" s="2">
        <v>0.3</v>
      </c>
      <c r="I1166" s="2" t="s">
        <v>1964</v>
      </c>
      <c r="J1166" s="2">
        <v>52.003</v>
      </c>
    </row>
    <row r="1167" spans="1:10" x14ac:dyDescent="0.3">
      <c r="A1167" s="2" t="s">
        <v>3132</v>
      </c>
      <c r="B1167" s="3">
        <v>45251</v>
      </c>
      <c r="C1167" s="2" t="s">
        <v>790</v>
      </c>
      <c r="D1167" s="2" t="s">
        <v>1683</v>
      </c>
      <c r="E1167" s="2" t="s">
        <v>1887</v>
      </c>
      <c r="F1167" s="2">
        <v>2</v>
      </c>
      <c r="G1167" s="2">
        <v>961.68</v>
      </c>
      <c r="H1167" s="2">
        <v>0.27</v>
      </c>
      <c r="I1167" s="2" t="s">
        <v>1961</v>
      </c>
      <c r="J1167" s="2">
        <v>1404.0527999999999</v>
      </c>
    </row>
    <row r="1168" spans="1:10" x14ac:dyDescent="0.3">
      <c r="A1168" s="2" t="s">
        <v>3133</v>
      </c>
      <c r="B1168" s="3">
        <v>45722</v>
      </c>
      <c r="C1168" s="2" t="s">
        <v>1530</v>
      </c>
      <c r="D1168" s="2" t="s">
        <v>1631</v>
      </c>
      <c r="E1168" s="2" t="s">
        <v>1934</v>
      </c>
      <c r="F1168" s="2">
        <v>1</v>
      </c>
      <c r="G1168" s="2">
        <v>90.72</v>
      </c>
      <c r="H1168" s="2">
        <v>0.1</v>
      </c>
      <c r="I1168" s="2" t="s">
        <v>1961</v>
      </c>
      <c r="J1168" s="2">
        <v>81.647999999999996</v>
      </c>
    </row>
    <row r="1169" spans="1:10" x14ac:dyDescent="0.3">
      <c r="A1169" s="2" t="s">
        <v>3134</v>
      </c>
      <c r="B1169" s="3">
        <v>45689</v>
      </c>
      <c r="C1169" s="2" t="s">
        <v>228</v>
      </c>
      <c r="D1169" s="2" t="s">
        <v>1756</v>
      </c>
      <c r="E1169" s="2" t="s">
        <v>1914</v>
      </c>
      <c r="F1169" s="2">
        <v>1</v>
      </c>
      <c r="G1169" s="2">
        <v>458.69</v>
      </c>
      <c r="H1169" s="2">
        <v>0.16</v>
      </c>
      <c r="I1169" s="2" t="s">
        <v>1961</v>
      </c>
      <c r="J1169" s="2">
        <v>385.2996</v>
      </c>
    </row>
    <row r="1170" spans="1:10" x14ac:dyDescent="0.3">
      <c r="A1170" s="2" t="s">
        <v>3135</v>
      </c>
      <c r="B1170" s="3">
        <v>45346</v>
      </c>
      <c r="C1170" s="2" t="s">
        <v>754</v>
      </c>
      <c r="D1170" s="2" t="s">
        <v>1680</v>
      </c>
      <c r="E1170" s="2" t="s">
        <v>1914</v>
      </c>
      <c r="F1170" s="2">
        <v>1</v>
      </c>
      <c r="G1170" s="2">
        <v>168.29</v>
      </c>
      <c r="H1170" s="2">
        <v>0.05</v>
      </c>
      <c r="I1170" s="2" t="s">
        <v>1961</v>
      </c>
      <c r="J1170" s="2">
        <v>159.87549999999999</v>
      </c>
    </row>
    <row r="1171" spans="1:10" x14ac:dyDescent="0.3">
      <c r="A1171" s="2" t="s">
        <v>3136</v>
      </c>
      <c r="B1171" s="3">
        <v>45549</v>
      </c>
      <c r="C1171" s="2" t="s">
        <v>695</v>
      </c>
      <c r="D1171" s="2" t="s">
        <v>1625</v>
      </c>
      <c r="E1171" s="2" t="s">
        <v>1942</v>
      </c>
      <c r="F1171" s="2">
        <v>1</v>
      </c>
      <c r="G1171" s="2">
        <v>391.77</v>
      </c>
      <c r="H1171" s="2">
        <v>0.1</v>
      </c>
      <c r="I1171" s="2" t="s">
        <v>1961</v>
      </c>
      <c r="J1171" s="2">
        <v>352.59300000000002</v>
      </c>
    </row>
    <row r="1172" spans="1:10" x14ac:dyDescent="0.3">
      <c r="A1172" s="2" t="s">
        <v>3137</v>
      </c>
      <c r="B1172" s="3">
        <v>45900</v>
      </c>
      <c r="C1172" s="2" t="s">
        <v>1088</v>
      </c>
      <c r="D1172" s="2" t="s">
        <v>1606</v>
      </c>
      <c r="E1172" s="2" t="s">
        <v>1934</v>
      </c>
      <c r="F1172" s="2">
        <v>1</v>
      </c>
      <c r="G1172" s="2">
        <v>424.83</v>
      </c>
      <c r="H1172" s="2">
        <v>0.05</v>
      </c>
      <c r="I1172" s="2" t="s">
        <v>1964</v>
      </c>
      <c r="J1172" s="2">
        <v>403.58850000000001</v>
      </c>
    </row>
    <row r="1173" spans="1:10" x14ac:dyDescent="0.3">
      <c r="A1173" s="2" t="s">
        <v>3138</v>
      </c>
      <c r="B1173" s="3">
        <v>45308</v>
      </c>
      <c r="C1173" s="2" t="s">
        <v>206</v>
      </c>
      <c r="D1173" s="2" t="s">
        <v>1603</v>
      </c>
      <c r="E1173" s="2" t="s">
        <v>1901</v>
      </c>
      <c r="F1173" s="2">
        <v>1</v>
      </c>
      <c r="G1173" s="2">
        <v>499.46</v>
      </c>
      <c r="H1173" s="2">
        <v>0.1</v>
      </c>
      <c r="I1173" s="2" t="s">
        <v>1959</v>
      </c>
      <c r="J1173" s="2">
        <v>449.51400000000001</v>
      </c>
    </row>
    <row r="1174" spans="1:10" x14ac:dyDescent="0.3">
      <c r="A1174" s="2" t="s">
        <v>3139</v>
      </c>
      <c r="B1174" s="3">
        <v>45336</v>
      </c>
      <c r="C1174" s="2" t="s">
        <v>88</v>
      </c>
      <c r="D1174" s="2" t="s">
        <v>1880</v>
      </c>
      <c r="E1174" s="2" t="s">
        <v>1892</v>
      </c>
      <c r="F1174" s="2">
        <v>2</v>
      </c>
      <c r="G1174" s="2">
        <v>698.34</v>
      </c>
      <c r="H1174" s="2">
        <v>0.15</v>
      </c>
      <c r="I1174" s="2" t="s">
        <v>1961</v>
      </c>
      <c r="J1174" s="2">
        <v>1187.1780000000001</v>
      </c>
    </row>
    <row r="1175" spans="1:10" x14ac:dyDescent="0.3">
      <c r="A1175" s="2" t="s">
        <v>3140</v>
      </c>
      <c r="B1175" s="3">
        <v>45213</v>
      </c>
      <c r="C1175" s="2" t="s">
        <v>910</v>
      </c>
      <c r="D1175" s="2" t="s">
        <v>1750</v>
      </c>
      <c r="E1175" s="2" t="s">
        <v>1939</v>
      </c>
      <c r="F1175" s="2">
        <v>2</v>
      </c>
      <c r="G1175" s="2">
        <v>805.08</v>
      </c>
      <c r="H1175" s="2">
        <v>0.27</v>
      </c>
      <c r="I1175" s="2" t="s">
        <v>1961</v>
      </c>
      <c r="J1175" s="2">
        <v>1175.4168</v>
      </c>
    </row>
    <row r="1176" spans="1:10" x14ac:dyDescent="0.3">
      <c r="A1176" s="2" t="s">
        <v>3141</v>
      </c>
      <c r="B1176" s="3">
        <v>45742</v>
      </c>
      <c r="C1176" s="2" t="s">
        <v>1449</v>
      </c>
      <c r="D1176" s="2" t="s">
        <v>1811</v>
      </c>
      <c r="E1176" s="2" t="s">
        <v>1896</v>
      </c>
      <c r="F1176" s="2">
        <v>4</v>
      </c>
      <c r="G1176" s="2">
        <v>934.79</v>
      </c>
      <c r="H1176" s="2">
        <v>0.08</v>
      </c>
      <c r="I1176" s="2" t="s">
        <v>1961</v>
      </c>
      <c r="J1176" s="2">
        <v>3440.0272</v>
      </c>
    </row>
    <row r="1177" spans="1:10" x14ac:dyDescent="0.3">
      <c r="A1177" s="2" t="s">
        <v>3142</v>
      </c>
      <c r="B1177" s="3">
        <v>45932</v>
      </c>
      <c r="C1177" s="2" t="s">
        <v>88</v>
      </c>
      <c r="D1177" s="2" t="s">
        <v>1762</v>
      </c>
      <c r="E1177" s="2" t="s">
        <v>1892</v>
      </c>
      <c r="F1177" s="2">
        <v>2</v>
      </c>
      <c r="G1177" s="2">
        <v>424.54</v>
      </c>
      <c r="H1177" s="2">
        <v>0.24</v>
      </c>
      <c r="I1177" s="2" t="s">
        <v>1961</v>
      </c>
      <c r="J1177" s="2">
        <v>645.30079999999998</v>
      </c>
    </row>
    <row r="1178" spans="1:10" x14ac:dyDescent="0.3">
      <c r="A1178" s="2" t="s">
        <v>3143</v>
      </c>
      <c r="B1178" s="3">
        <v>45462</v>
      </c>
      <c r="C1178" s="2" t="s">
        <v>1040</v>
      </c>
      <c r="D1178" s="2" t="s">
        <v>1835</v>
      </c>
      <c r="E1178" s="2" t="s">
        <v>1942</v>
      </c>
      <c r="F1178" s="2">
        <v>1</v>
      </c>
      <c r="G1178" s="2">
        <v>235.44</v>
      </c>
      <c r="H1178" s="2">
        <v>0.19</v>
      </c>
      <c r="I1178" s="2" t="s">
        <v>1964</v>
      </c>
      <c r="J1178" s="2">
        <v>190.7064</v>
      </c>
    </row>
    <row r="1179" spans="1:10" x14ac:dyDescent="0.3">
      <c r="A1179" s="2" t="s">
        <v>3144</v>
      </c>
      <c r="B1179" s="3">
        <v>45568</v>
      </c>
      <c r="C1179" s="2" t="s">
        <v>874</v>
      </c>
      <c r="D1179" s="2" t="s">
        <v>1728</v>
      </c>
      <c r="E1179" s="2" t="s">
        <v>1932</v>
      </c>
      <c r="F1179" s="2">
        <v>2</v>
      </c>
      <c r="G1179" s="2">
        <v>620.71</v>
      </c>
      <c r="H1179" s="2">
        <v>0.27</v>
      </c>
      <c r="I1179" s="2" t="s">
        <v>1959</v>
      </c>
      <c r="J1179" s="2">
        <v>906.23659999999995</v>
      </c>
    </row>
    <row r="1180" spans="1:10" x14ac:dyDescent="0.3">
      <c r="A1180" s="2" t="s">
        <v>3145</v>
      </c>
      <c r="B1180" s="3">
        <v>45397</v>
      </c>
      <c r="C1180" s="2" t="s">
        <v>406</v>
      </c>
      <c r="D1180" s="2" t="s">
        <v>1998</v>
      </c>
      <c r="E1180" s="2" t="s">
        <v>1927</v>
      </c>
      <c r="F1180" s="2">
        <v>2</v>
      </c>
      <c r="G1180" s="2">
        <v>851.77</v>
      </c>
      <c r="H1180" s="2">
        <v>0.13</v>
      </c>
      <c r="I1180" s="2" t="s">
        <v>1961</v>
      </c>
      <c r="J1180" s="2">
        <v>1482.0798</v>
      </c>
    </row>
    <row r="1181" spans="1:10" x14ac:dyDescent="0.3">
      <c r="A1181" s="2" t="s">
        <v>3146</v>
      </c>
      <c r="B1181" s="3">
        <v>45569</v>
      </c>
      <c r="C1181" s="2" t="s">
        <v>566</v>
      </c>
      <c r="D1181" s="2" t="s">
        <v>1715</v>
      </c>
      <c r="E1181" s="2" t="s">
        <v>1892</v>
      </c>
      <c r="F1181" s="2">
        <v>3</v>
      </c>
      <c r="G1181" s="2">
        <v>876.01</v>
      </c>
      <c r="H1181" s="2">
        <v>0.2</v>
      </c>
      <c r="I1181" s="2" t="s">
        <v>1959</v>
      </c>
      <c r="J1181" s="2">
        <v>2102.424</v>
      </c>
    </row>
    <row r="1182" spans="1:10" x14ac:dyDescent="0.3">
      <c r="A1182" s="2" t="s">
        <v>3147</v>
      </c>
      <c r="B1182" s="3">
        <v>45353</v>
      </c>
      <c r="C1182" s="2" t="s">
        <v>889</v>
      </c>
      <c r="D1182" s="2" t="s">
        <v>1658</v>
      </c>
      <c r="E1182" s="2" t="s">
        <v>1921</v>
      </c>
      <c r="F1182" s="2">
        <v>2</v>
      </c>
      <c r="G1182" s="2">
        <v>717.21</v>
      </c>
      <c r="H1182" s="2">
        <v>0.15</v>
      </c>
      <c r="I1182" s="2" t="s">
        <v>1964</v>
      </c>
      <c r="J1182" s="2">
        <v>1219.2570000000001</v>
      </c>
    </row>
    <row r="1183" spans="1:10" x14ac:dyDescent="0.3">
      <c r="A1183" s="2" t="s">
        <v>3148</v>
      </c>
      <c r="B1183" s="3">
        <v>45343</v>
      </c>
      <c r="C1183" s="2" t="s">
        <v>215</v>
      </c>
      <c r="D1183" s="2" t="s">
        <v>1703</v>
      </c>
      <c r="E1183" s="2" t="s">
        <v>1917</v>
      </c>
      <c r="F1183" s="2">
        <v>2</v>
      </c>
      <c r="G1183" s="2">
        <v>871.43</v>
      </c>
      <c r="H1183" s="2">
        <v>0.05</v>
      </c>
      <c r="I1183" s="2" t="s">
        <v>1959</v>
      </c>
      <c r="J1183" s="2">
        <v>1655.7170000000001</v>
      </c>
    </row>
    <row r="1184" spans="1:10" x14ac:dyDescent="0.3">
      <c r="A1184" s="2" t="s">
        <v>3149</v>
      </c>
      <c r="B1184" s="3">
        <v>45321</v>
      </c>
      <c r="C1184" s="2" t="s">
        <v>1412</v>
      </c>
      <c r="D1184" s="2" t="s">
        <v>1686</v>
      </c>
      <c r="E1184" s="2" t="s">
        <v>1914</v>
      </c>
      <c r="F1184" s="2">
        <v>1</v>
      </c>
      <c r="G1184" s="2">
        <v>514.65</v>
      </c>
      <c r="H1184" s="2">
        <v>0.18</v>
      </c>
      <c r="I1184" s="2" t="s">
        <v>1959</v>
      </c>
      <c r="J1184" s="2">
        <v>422.01299999999998</v>
      </c>
    </row>
    <row r="1185" spans="1:10" x14ac:dyDescent="0.3">
      <c r="A1185" s="2" t="s">
        <v>3150</v>
      </c>
      <c r="B1185" s="3">
        <v>45650</v>
      </c>
      <c r="C1185" s="2" t="s">
        <v>1429</v>
      </c>
      <c r="D1185" s="2" t="s">
        <v>1768</v>
      </c>
      <c r="E1185" s="2" t="s">
        <v>1939</v>
      </c>
      <c r="F1185" s="2">
        <v>3</v>
      </c>
      <c r="G1185" s="2">
        <v>198.76</v>
      </c>
      <c r="H1185" s="2">
        <v>0.28000000000000003</v>
      </c>
      <c r="I1185" s="2" t="s">
        <v>1964</v>
      </c>
      <c r="J1185" s="2">
        <v>429.32159999999999</v>
      </c>
    </row>
    <row r="1186" spans="1:10" x14ac:dyDescent="0.3">
      <c r="A1186" s="2" t="s">
        <v>3151</v>
      </c>
      <c r="B1186" s="3">
        <v>45811</v>
      </c>
      <c r="C1186" s="2" t="s">
        <v>738</v>
      </c>
      <c r="D1186" s="2" t="s">
        <v>1771</v>
      </c>
      <c r="E1186" s="2" t="s">
        <v>1901</v>
      </c>
      <c r="F1186" s="2">
        <v>2</v>
      </c>
      <c r="G1186" s="2">
        <v>975.72</v>
      </c>
      <c r="H1186" s="2">
        <v>0.16</v>
      </c>
      <c r="I1186" s="2" t="s">
        <v>1964</v>
      </c>
      <c r="J1186" s="2">
        <v>1639.2095999999999</v>
      </c>
    </row>
    <row r="1187" spans="1:10" x14ac:dyDescent="0.3">
      <c r="A1187" s="2" t="s">
        <v>3152</v>
      </c>
      <c r="B1187" s="3">
        <v>45505</v>
      </c>
      <c r="C1187" s="2" t="s">
        <v>1316</v>
      </c>
      <c r="D1187" s="2" t="s">
        <v>1617</v>
      </c>
      <c r="E1187" s="2" t="s">
        <v>1892</v>
      </c>
      <c r="F1187" s="2">
        <v>1</v>
      </c>
      <c r="G1187" s="2">
        <v>86.03</v>
      </c>
      <c r="H1187" s="2">
        <v>0.01</v>
      </c>
      <c r="I1187" s="2" t="s">
        <v>1959</v>
      </c>
      <c r="J1187" s="2">
        <v>85.169700000000006</v>
      </c>
    </row>
    <row r="1188" spans="1:10" x14ac:dyDescent="0.3">
      <c r="A1188" s="2" t="s">
        <v>3153</v>
      </c>
      <c r="B1188" s="3">
        <v>45897</v>
      </c>
      <c r="C1188" s="2" t="s">
        <v>318</v>
      </c>
      <c r="D1188" s="2" t="s">
        <v>1744</v>
      </c>
      <c r="E1188" s="2" t="s">
        <v>1929</v>
      </c>
      <c r="F1188" s="2">
        <v>4</v>
      </c>
      <c r="G1188" s="2">
        <v>705.12</v>
      </c>
      <c r="H1188" s="2">
        <v>0.15</v>
      </c>
      <c r="I1188" s="2" t="s">
        <v>1961</v>
      </c>
      <c r="J1188" s="2">
        <v>2397.4079999999999</v>
      </c>
    </row>
    <row r="1189" spans="1:10" x14ac:dyDescent="0.3">
      <c r="A1189" s="2" t="s">
        <v>3154</v>
      </c>
      <c r="B1189" s="3">
        <v>45602</v>
      </c>
      <c r="C1189" s="2" t="s">
        <v>1172</v>
      </c>
      <c r="D1189" s="2" t="s">
        <v>1628</v>
      </c>
      <c r="E1189" s="2" t="s">
        <v>1929</v>
      </c>
      <c r="F1189" s="2">
        <v>3</v>
      </c>
      <c r="G1189" s="2">
        <v>99.77</v>
      </c>
      <c r="H1189" s="2">
        <v>0.01</v>
      </c>
      <c r="I1189" s="2" t="s">
        <v>1961</v>
      </c>
      <c r="J1189" s="2">
        <v>296.31689999999998</v>
      </c>
    </row>
    <row r="1190" spans="1:10" x14ac:dyDescent="0.3">
      <c r="A1190" s="2" t="s">
        <v>3155</v>
      </c>
      <c r="B1190" s="3">
        <v>45530</v>
      </c>
      <c r="C1190" s="2" t="s">
        <v>689</v>
      </c>
      <c r="D1190" s="2" t="s">
        <v>1680</v>
      </c>
      <c r="E1190" s="2" t="s">
        <v>1921</v>
      </c>
      <c r="F1190" s="2">
        <v>2</v>
      </c>
      <c r="G1190" s="2">
        <v>166.26</v>
      </c>
      <c r="H1190" s="2">
        <v>0.14000000000000001</v>
      </c>
      <c r="I1190" s="2" t="s">
        <v>1961</v>
      </c>
      <c r="J1190" s="2">
        <v>285.96719999999999</v>
      </c>
    </row>
    <row r="1191" spans="1:10" x14ac:dyDescent="0.3">
      <c r="A1191" s="2" t="s">
        <v>3156</v>
      </c>
      <c r="B1191" s="3">
        <v>45729</v>
      </c>
      <c r="C1191" s="2" t="s">
        <v>1429</v>
      </c>
      <c r="D1191" s="2" t="s">
        <v>1655</v>
      </c>
      <c r="E1191" s="2" t="s">
        <v>1908</v>
      </c>
      <c r="F1191" s="2">
        <v>1</v>
      </c>
      <c r="G1191" s="2">
        <v>429.25</v>
      </c>
      <c r="H1191" s="2">
        <v>0.28999999999999998</v>
      </c>
      <c r="I1191" s="2" t="s">
        <v>1959</v>
      </c>
      <c r="J1191" s="2">
        <v>304.76749999999998</v>
      </c>
    </row>
    <row r="1192" spans="1:10" x14ac:dyDescent="0.3">
      <c r="A1192" s="2" t="s">
        <v>3157</v>
      </c>
      <c r="B1192" s="3">
        <v>45468</v>
      </c>
      <c r="C1192" s="2" t="s">
        <v>1383</v>
      </c>
      <c r="D1192" s="2" t="s">
        <v>1555</v>
      </c>
      <c r="E1192" s="2" t="s">
        <v>1921</v>
      </c>
      <c r="F1192" s="2">
        <v>2</v>
      </c>
      <c r="G1192" s="2">
        <v>540.48</v>
      </c>
      <c r="H1192" s="2">
        <v>0.28999999999999998</v>
      </c>
      <c r="I1192" s="2" t="s">
        <v>1959</v>
      </c>
      <c r="J1192" s="2">
        <v>767.48159999999996</v>
      </c>
    </row>
    <row r="1193" spans="1:10" x14ac:dyDescent="0.3">
      <c r="A1193" s="2" t="s">
        <v>3158</v>
      </c>
      <c r="B1193" s="3">
        <v>45936</v>
      </c>
      <c r="C1193" s="2" t="s">
        <v>868</v>
      </c>
      <c r="D1193" s="2" t="s">
        <v>1759</v>
      </c>
      <c r="E1193" s="2" t="s">
        <v>1934</v>
      </c>
      <c r="F1193" s="2">
        <v>2</v>
      </c>
      <c r="G1193" s="2">
        <v>579.52</v>
      </c>
      <c r="H1193" s="2">
        <v>0.01</v>
      </c>
      <c r="I1193" s="2" t="s">
        <v>1961</v>
      </c>
      <c r="J1193" s="2">
        <v>1147.4495999999999</v>
      </c>
    </row>
    <row r="1194" spans="1:10" x14ac:dyDescent="0.3">
      <c r="A1194" s="2" t="s">
        <v>3159</v>
      </c>
      <c r="B1194" s="3">
        <v>45622</v>
      </c>
      <c r="C1194" s="2" t="s">
        <v>114</v>
      </c>
      <c r="D1194" s="2" t="s">
        <v>1790</v>
      </c>
      <c r="E1194" s="2" t="s">
        <v>1942</v>
      </c>
      <c r="F1194" s="2">
        <v>4</v>
      </c>
      <c r="G1194" s="2">
        <v>477.52</v>
      </c>
      <c r="H1194" s="2">
        <v>7.0000000000000007E-2</v>
      </c>
      <c r="I1194" s="2" t="s">
        <v>1961</v>
      </c>
      <c r="J1194" s="2">
        <v>1776.3743999999999</v>
      </c>
    </row>
    <row r="1195" spans="1:10" x14ac:dyDescent="0.3">
      <c r="A1195" s="2" t="s">
        <v>3160</v>
      </c>
      <c r="B1195" s="3">
        <v>45705</v>
      </c>
      <c r="C1195" s="2" t="s">
        <v>838</v>
      </c>
      <c r="D1195" s="2" t="s">
        <v>1856</v>
      </c>
      <c r="E1195" s="2" t="s">
        <v>1911</v>
      </c>
      <c r="F1195" s="2">
        <v>3</v>
      </c>
      <c r="G1195" s="2">
        <v>242.58</v>
      </c>
      <c r="H1195" s="2">
        <v>0.25</v>
      </c>
      <c r="I1195" s="2" t="s">
        <v>1959</v>
      </c>
      <c r="J1195" s="2">
        <v>545.80499999999995</v>
      </c>
    </row>
    <row r="1196" spans="1:10" x14ac:dyDescent="0.3">
      <c r="A1196" s="2" t="s">
        <v>3161</v>
      </c>
      <c r="B1196" s="3">
        <v>45250</v>
      </c>
      <c r="C1196" s="2" t="s">
        <v>1160</v>
      </c>
      <c r="D1196" s="2" t="s">
        <v>1655</v>
      </c>
      <c r="E1196" s="2" t="s">
        <v>1942</v>
      </c>
      <c r="F1196" s="2">
        <v>2</v>
      </c>
      <c r="G1196" s="2">
        <v>519.29999999999995</v>
      </c>
      <c r="H1196" s="2">
        <v>0.09</v>
      </c>
      <c r="I1196" s="2" t="s">
        <v>1961</v>
      </c>
      <c r="J1196" s="2">
        <v>945.12599999999998</v>
      </c>
    </row>
    <row r="1197" spans="1:10" x14ac:dyDescent="0.3">
      <c r="A1197" s="2" t="s">
        <v>3162</v>
      </c>
      <c r="B1197" s="3">
        <v>45684</v>
      </c>
      <c r="C1197" s="2" t="s">
        <v>2580</v>
      </c>
      <c r="D1197" s="2" t="s">
        <v>1865</v>
      </c>
      <c r="E1197" s="2" t="s">
        <v>1927</v>
      </c>
      <c r="F1197" s="2">
        <v>3</v>
      </c>
      <c r="G1197" s="2">
        <v>845.67</v>
      </c>
      <c r="H1197" s="2">
        <v>0.12</v>
      </c>
      <c r="I1197" s="2" t="s">
        <v>1964</v>
      </c>
      <c r="J1197" s="2">
        <v>2232.5688</v>
      </c>
    </row>
    <row r="1198" spans="1:10" x14ac:dyDescent="0.3">
      <c r="A1198" s="2" t="s">
        <v>3163</v>
      </c>
      <c r="B1198" s="3">
        <v>45395</v>
      </c>
      <c r="C1198" s="2" t="s">
        <v>974</v>
      </c>
      <c r="D1198" s="2" t="s">
        <v>1747</v>
      </c>
      <c r="E1198" s="2" t="s">
        <v>1939</v>
      </c>
      <c r="F1198" s="2">
        <v>4</v>
      </c>
      <c r="G1198" s="2">
        <v>750.26</v>
      </c>
      <c r="H1198" s="2">
        <v>0.01</v>
      </c>
      <c r="I1198" s="2" t="s">
        <v>1961</v>
      </c>
      <c r="J1198" s="2">
        <v>2971.0295999999998</v>
      </c>
    </row>
    <row r="1199" spans="1:10" x14ac:dyDescent="0.3">
      <c r="A1199" s="2" t="s">
        <v>3164</v>
      </c>
      <c r="B1199" s="3">
        <v>45382</v>
      </c>
      <c r="C1199" s="2" t="s">
        <v>1055</v>
      </c>
      <c r="D1199" s="2" t="s">
        <v>1859</v>
      </c>
      <c r="E1199" s="2" t="s">
        <v>1929</v>
      </c>
      <c r="F1199" s="2">
        <v>4</v>
      </c>
      <c r="G1199" s="2">
        <v>294.38</v>
      </c>
      <c r="H1199" s="2">
        <v>0.2</v>
      </c>
      <c r="I1199" s="2" t="s">
        <v>1959</v>
      </c>
      <c r="J1199" s="2">
        <v>942.01599999999996</v>
      </c>
    </row>
    <row r="1200" spans="1:10" x14ac:dyDescent="0.3">
      <c r="A1200" s="2" t="s">
        <v>3165</v>
      </c>
      <c r="B1200" s="3">
        <v>45919</v>
      </c>
      <c r="C1200" s="2" t="s">
        <v>351</v>
      </c>
      <c r="D1200" s="2" t="s">
        <v>1871</v>
      </c>
      <c r="E1200" s="2" t="s">
        <v>1896</v>
      </c>
      <c r="F1200" s="2">
        <v>3</v>
      </c>
      <c r="G1200" s="2">
        <v>583.52</v>
      </c>
      <c r="H1200" s="2">
        <v>7.0000000000000007E-2</v>
      </c>
      <c r="I1200" s="2" t="s">
        <v>1961</v>
      </c>
      <c r="J1200" s="2">
        <v>1628.0208</v>
      </c>
    </row>
    <row r="1201" spans="1:10" x14ac:dyDescent="0.3">
      <c r="A1201" s="2" t="s">
        <v>3166</v>
      </c>
      <c r="B1201" s="3">
        <v>45453</v>
      </c>
      <c r="C1201" s="2" t="s">
        <v>1461</v>
      </c>
      <c r="D1201" s="2" t="s">
        <v>1850</v>
      </c>
      <c r="E1201" s="2" t="s">
        <v>1939</v>
      </c>
      <c r="F1201" s="2">
        <v>2</v>
      </c>
      <c r="G1201" s="2">
        <v>635.22</v>
      </c>
      <c r="H1201" s="2">
        <v>0.3</v>
      </c>
      <c r="I1201" s="2" t="s">
        <v>1964</v>
      </c>
      <c r="J1201" s="2">
        <v>889.30799999999999</v>
      </c>
    </row>
    <row r="1202" spans="1:10" x14ac:dyDescent="0.3">
      <c r="A1202" s="2" t="s">
        <v>3167</v>
      </c>
      <c r="B1202" s="3">
        <v>45313</v>
      </c>
      <c r="C1202" s="2" t="s">
        <v>1340</v>
      </c>
      <c r="D1202" s="2" t="s">
        <v>1780</v>
      </c>
      <c r="E1202" s="2" t="s">
        <v>1896</v>
      </c>
      <c r="F1202" s="2">
        <v>1</v>
      </c>
      <c r="G1202" s="2">
        <v>743.55</v>
      </c>
      <c r="H1202" s="2">
        <v>0.11</v>
      </c>
      <c r="I1202" s="2" t="s">
        <v>1964</v>
      </c>
      <c r="J1202" s="2">
        <v>661.7595</v>
      </c>
    </row>
    <row r="1203" spans="1:10" x14ac:dyDescent="0.3">
      <c r="A1203" s="2" t="s">
        <v>3168</v>
      </c>
      <c r="B1203" s="3">
        <v>45377</v>
      </c>
      <c r="C1203" s="2" t="s">
        <v>364</v>
      </c>
      <c r="D1203" s="2" t="s">
        <v>1712</v>
      </c>
      <c r="E1203" s="2" t="s">
        <v>1901</v>
      </c>
      <c r="F1203" s="2">
        <v>4</v>
      </c>
      <c r="G1203" s="2">
        <v>530.45000000000005</v>
      </c>
      <c r="H1203" s="2">
        <v>0.13</v>
      </c>
      <c r="I1203" s="2" t="s">
        <v>1959</v>
      </c>
      <c r="J1203" s="2">
        <v>1845.9659999999999</v>
      </c>
    </row>
    <row r="1204" spans="1:10" x14ac:dyDescent="0.3">
      <c r="A1204" s="2" t="s">
        <v>3169</v>
      </c>
      <c r="B1204" s="3">
        <v>45371</v>
      </c>
      <c r="C1204" s="2" t="s">
        <v>853</v>
      </c>
      <c r="D1204" s="2" t="s">
        <v>1780</v>
      </c>
      <c r="E1204" s="2" t="s">
        <v>1921</v>
      </c>
      <c r="F1204" s="2">
        <v>2</v>
      </c>
      <c r="G1204" s="2">
        <v>972.4</v>
      </c>
      <c r="H1204" s="2">
        <v>0.06</v>
      </c>
      <c r="I1204" s="2" t="s">
        <v>1964</v>
      </c>
      <c r="J1204" s="2">
        <v>1828.1120000000001</v>
      </c>
    </row>
    <row r="1205" spans="1:10" x14ac:dyDescent="0.3">
      <c r="A1205" s="2" t="s">
        <v>3170</v>
      </c>
      <c r="B1205" s="3">
        <v>45797</v>
      </c>
      <c r="C1205" s="2" t="s">
        <v>1193</v>
      </c>
      <c r="D1205" s="2" t="s">
        <v>1617</v>
      </c>
      <c r="E1205" s="2" t="s">
        <v>1945</v>
      </c>
      <c r="F1205" s="2">
        <v>3</v>
      </c>
      <c r="G1205" s="2">
        <v>197.93</v>
      </c>
      <c r="H1205" s="2">
        <v>0</v>
      </c>
      <c r="I1205" s="2" t="s">
        <v>1964</v>
      </c>
      <c r="J1205" s="2">
        <v>593.79</v>
      </c>
    </row>
    <row r="1206" spans="1:10" x14ac:dyDescent="0.3">
      <c r="A1206" s="2" t="s">
        <v>3171</v>
      </c>
      <c r="B1206" s="3">
        <v>45575</v>
      </c>
      <c r="C1206" s="2" t="s">
        <v>1085</v>
      </c>
      <c r="D1206" s="2" t="s">
        <v>1844</v>
      </c>
      <c r="E1206" s="2" t="s">
        <v>1927</v>
      </c>
      <c r="F1206" s="2">
        <v>4</v>
      </c>
      <c r="G1206" s="2">
        <v>565.51</v>
      </c>
      <c r="H1206" s="2">
        <v>0.16</v>
      </c>
      <c r="I1206" s="2" t="s">
        <v>1961</v>
      </c>
      <c r="J1206" s="2">
        <v>1900.1135999999999</v>
      </c>
    </row>
    <row r="1207" spans="1:10" x14ac:dyDescent="0.3">
      <c r="A1207" s="2" t="s">
        <v>3172</v>
      </c>
      <c r="B1207" s="3">
        <v>45566</v>
      </c>
      <c r="C1207" s="2" t="s">
        <v>1258</v>
      </c>
      <c r="D1207" s="2" t="s">
        <v>1696</v>
      </c>
      <c r="E1207" s="2" t="s">
        <v>1904</v>
      </c>
      <c r="F1207" s="2">
        <v>4</v>
      </c>
      <c r="G1207" s="2">
        <v>983.38</v>
      </c>
      <c r="H1207" s="2">
        <v>0.25</v>
      </c>
      <c r="I1207" s="2" t="s">
        <v>1964</v>
      </c>
      <c r="J1207" s="2">
        <v>2950.14</v>
      </c>
    </row>
    <row r="1208" spans="1:10" x14ac:dyDescent="0.3">
      <c r="A1208" s="2" t="s">
        <v>3173</v>
      </c>
      <c r="B1208" s="3">
        <v>45252</v>
      </c>
      <c r="C1208" s="2" t="s">
        <v>763</v>
      </c>
      <c r="D1208" s="2" t="s">
        <v>1880</v>
      </c>
      <c r="E1208" s="2" t="s">
        <v>1921</v>
      </c>
      <c r="F1208" s="2">
        <v>1</v>
      </c>
      <c r="G1208" s="2">
        <v>955.06</v>
      </c>
      <c r="H1208" s="2">
        <v>0.14000000000000001</v>
      </c>
      <c r="I1208" s="2" t="s">
        <v>1959</v>
      </c>
      <c r="J1208" s="2">
        <v>821.35159999999996</v>
      </c>
    </row>
    <row r="1209" spans="1:10" x14ac:dyDescent="0.3">
      <c r="A1209" s="2" t="s">
        <v>3174</v>
      </c>
      <c r="B1209" s="3">
        <v>45693</v>
      </c>
      <c r="C1209" s="2" t="s">
        <v>1115</v>
      </c>
      <c r="D1209" s="2" t="s">
        <v>1759</v>
      </c>
      <c r="E1209" s="2" t="s">
        <v>1936</v>
      </c>
      <c r="F1209" s="2">
        <v>3</v>
      </c>
      <c r="G1209" s="2">
        <v>597.46</v>
      </c>
      <c r="H1209" s="2">
        <v>0.02</v>
      </c>
      <c r="I1209" s="2" t="s">
        <v>1961</v>
      </c>
      <c r="J1209" s="2">
        <v>1756.5324000000001</v>
      </c>
    </row>
    <row r="1210" spans="1:10" x14ac:dyDescent="0.3">
      <c r="A1210" s="2" t="s">
        <v>3175</v>
      </c>
      <c r="B1210" s="3">
        <v>45446</v>
      </c>
      <c r="C1210" s="2" t="s">
        <v>1010</v>
      </c>
      <c r="D1210" s="2" t="s">
        <v>1590</v>
      </c>
      <c r="E1210" s="2" t="s">
        <v>1939</v>
      </c>
      <c r="F1210" s="2">
        <v>3</v>
      </c>
      <c r="G1210" s="2">
        <v>581.09</v>
      </c>
      <c r="H1210" s="2">
        <v>0.1</v>
      </c>
      <c r="I1210" s="2" t="s">
        <v>1964</v>
      </c>
      <c r="J1210" s="2">
        <v>1568.943</v>
      </c>
    </row>
    <row r="1211" spans="1:10" x14ac:dyDescent="0.3">
      <c r="A1211" s="2" t="s">
        <v>3176</v>
      </c>
      <c r="B1211" s="3">
        <v>45862</v>
      </c>
      <c r="C1211" s="2" t="s">
        <v>209</v>
      </c>
      <c r="D1211" s="2" t="s">
        <v>1667</v>
      </c>
      <c r="E1211" s="2" t="s">
        <v>1904</v>
      </c>
      <c r="F1211" s="2">
        <v>4</v>
      </c>
      <c r="G1211" s="2">
        <v>153.94999999999999</v>
      </c>
      <c r="H1211" s="2">
        <v>0.11</v>
      </c>
      <c r="I1211" s="2" t="s">
        <v>1961</v>
      </c>
      <c r="J1211" s="2">
        <v>548.06200000000001</v>
      </c>
    </row>
    <row r="1212" spans="1:10" x14ac:dyDescent="0.3">
      <c r="A1212" s="2" t="s">
        <v>3177</v>
      </c>
      <c r="B1212" s="3">
        <v>45530</v>
      </c>
      <c r="C1212" s="2" t="s">
        <v>299</v>
      </c>
      <c r="D1212" s="2" t="s">
        <v>1686</v>
      </c>
      <c r="E1212" s="2" t="s">
        <v>1917</v>
      </c>
      <c r="F1212" s="2">
        <v>4</v>
      </c>
      <c r="G1212" s="2">
        <v>271.04000000000002</v>
      </c>
      <c r="H1212" s="2">
        <v>0.12</v>
      </c>
      <c r="I1212" s="2" t="s">
        <v>1964</v>
      </c>
      <c r="J1212" s="2">
        <v>954.06079999999997</v>
      </c>
    </row>
    <row r="1213" spans="1:10" x14ac:dyDescent="0.3">
      <c r="A1213" s="2" t="s">
        <v>3178</v>
      </c>
      <c r="B1213" s="3">
        <v>45558</v>
      </c>
      <c r="C1213" s="2" t="s">
        <v>74</v>
      </c>
      <c r="D1213" s="2" t="s">
        <v>1683</v>
      </c>
      <c r="E1213" s="2" t="s">
        <v>1911</v>
      </c>
      <c r="F1213" s="2">
        <v>4</v>
      </c>
      <c r="G1213" s="2">
        <v>328.27</v>
      </c>
      <c r="H1213" s="2">
        <v>0.09</v>
      </c>
      <c r="I1213" s="2" t="s">
        <v>1961</v>
      </c>
      <c r="J1213" s="2">
        <v>1194.9028000000001</v>
      </c>
    </row>
    <row r="1214" spans="1:10" x14ac:dyDescent="0.3">
      <c r="A1214" s="2" t="s">
        <v>3179</v>
      </c>
      <c r="B1214" s="3">
        <v>45472</v>
      </c>
      <c r="C1214" s="2" t="s">
        <v>1530</v>
      </c>
      <c r="D1214" s="2" t="s">
        <v>1625</v>
      </c>
      <c r="E1214" s="2" t="s">
        <v>1934</v>
      </c>
      <c r="F1214" s="2">
        <v>4</v>
      </c>
      <c r="G1214" s="2">
        <v>884.71</v>
      </c>
      <c r="H1214" s="2">
        <v>0.09</v>
      </c>
      <c r="I1214" s="2" t="s">
        <v>1961</v>
      </c>
      <c r="J1214" s="2">
        <v>3220.3444</v>
      </c>
    </row>
    <row r="1215" spans="1:10" x14ac:dyDescent="0.3">
      <c r="A1215" s="2" t="s">
        <v>3180</v>
      </c>
      <c r="B1215" s="3">
        <v>45809</v>
      </c>
      <c r="C1215" s="2" t="s">
        <v>808</v>
      </c>
      <c r="D1215" s="2" t="s">
        <v>1799</v>
      </c>
      <c r="E1215" s="2" t="s">
        <v>1904</v>
      </c>
      <c r="F1215" s="2">
        <v>1</v>
      </c>
      <c r="G1215" s="2">
        <v>41.39</v>
      </c>
      <c r="H1215" s="2">
        <v>0.01</v>
      </c>
      <c r="I1215" s="2" t="s">
        <v>1959</v>
      </c>
      <c r="J1215" s="2">
        <v>40.976100000000002</v>
      </c>
    </row>
    <row r="1216" spans="1:10" x14ac:dyDescent="0.3">
      <c r="A1216" s="2" t="s">
        <v>3181</v>
      </c>
      <c r="B1216" s="3">
        <v>45783</v>
      </c>
      <c r="C1216" s="2" t="s">
        <v>557</v>
      </c>
      <c r="D1216" s="2" t="s">
        <v>1753</v>
      </c>
      <c r="E1216" s="2" t="s">
        <v>1921</v>
      </c>
      <c r="F1216" s="2">
        <v>4</v>
      </c>
      <c r="G1216" s="2">
        <v>64.06</v>
      </c>
      <c r="H1216" s="2">
        <v>0.26</v>
      </c>
      <c r="I1216" s="2" t="s">
        <v>1959</v>
      </c>
      <c r="J1216" s="2">
        <v>189.61760000000001</v>
      </c>
    </row>
    <row r="1217" spans="1:10" x14ac:dyDescent="0.3">
      <c r="A1217" s="2" t="s">
        <v>3182</v>
      </c>
      <c r="B1217" s="3">
        <v>45849</v>
      </c>
      <c r="C1217" s="2" t="s">
        <v>1097</v>
      </c>
      <c r="D1217" s="2" t="s">
        <v>1718</v>
      </c>
      <c r="E1217" s="2" t="s">
        <v>1921</v>
      </c>
      <c r="F1217" s="2">
        <v>2</v>
      </c>
      <c r="G1217" s="2">
        <v>152.25</v>
      </c>
      <c r="H1217" s="2">
        <v>0.13</v>
      </c>
      <c r="I1217" s="2" t="s">
        <v>1959</v>
      </c>
      <c r="J1217" s="2">
        <v>264.91500000000002</v>
      </c>
    </row>
    <row r="1218" spans="1:10" x14ac:dyDescent="0.3">
      <c r="A1218" s="2" t="s">
        <v>3183</v>
      </c>
      <c r="B1218" s="3">
        <v>45281</v>
      </c>
      <c r="C1218" s="2" t="s">
        <v>360</v>
      </c>
      <c r="D1218" s="2" t="s">
        <v>1610</v>
      </c>
      <c r="E1218" s="2" t="s">
        <v>1948</v>
      </c>
      <c r="F1218" s="2">
        <v>2</v>
      </c>
      <c r="G1218" s="2">
        <v>889.04</v>
      </c>
      <c r="H1218" s="2">
        <v>0.23</v>
      </c>
      <c r="I1218" s="2" t="s">
        <v>1959</v>
      </c>
      <c r="J1218" s="2">
        <v>1369.1215999999999</v>
      </c>
    </row>
    <row r="1219" spans="1:10" x14ac:dyDescent="0.3">
      <c r="A1219" s="2" t="s">
        <v>3184</v>
      </c>
      <c r="B1219" s="3">
        <v>45322</v>
      </c>
      <c r="C1219" s="2" t="s">
        <v>545</v>
      </c>
      <c r="D1219" s="2" t="s">
        <v>1689</v>
      </c>
      <c r="E1219" s="2" t="s">
        <v>1924</v>
      </c>
      <c r="F1219" s="2">
        <v>3</v>
      </c>
      <c r="G1219" s="2">
        <v>145.25</v>
      </c>
      <c r="H1219" s="2">
        <v>0.24</v>
      </c>
      <c r="I1219" s="2" t="s">
        <v>1961</v>
      </c>
      <c r="J1219" s="2">
        <v>331.17</v>
      </c>
    </row>
    <row r="1220" spans="1:10" x14ac:dyDescent="0.3">
      <c r="A1220" s="2" t="s">
        <v>3185</v>
      </c>
      <c r="B1220" s="3">
        <v>45560</v>
      </c>
      <c r="C1220" s="2" t="s">
        <v>215</v>
      </c>
      <c r="D1220" s="2" t="s">
        <v>1847</v>
      </c>
      <c r="E1220" s="2" t="s">
        <v>1896</v>
      </c>
      <c r="F1220" s="2">
        <v>2</v>
      </c>
      <c r="G1220" s="2">
        <v>898.45</v>
      </c>
      <c r="H1220" s="2">
        <v>0.28999999999999998</v>
      </c>
      <c r="I1220" s="2" t="s">
        <v>1964</v>
      </c>
      <c r="J1220" s="2">
        <v>1275.799</v>
      </c>
    </row>
    <row r="1221" spans="1:10" x14ac:dyDescent="0.3">
      <c r="A1221" s="2" t="s">
        <v>3186</v>
      </c>
      <c r="B1221" s="3">
        <v>45905</v>
      </c>
      <c r="C1221" s="2" t="s">
        <v>128</v>
      </c>
      <c r="D1221" s="2" t="s">
        <v>1683</v>
      </c>
      <c r="E1221" s="2" t="s">
        <v>1936</v>
      </c>
      <c r="F1221" s="2">
        <v>4</v>
      </c>
      <c r="G1221" s="2">
        <v>642.04999999999995</v>
      </c>
      <c r="H1221" s="2">
        <v>0.25</v>
      </c>
      <c r="I1221" s="2" t="s">
        <v>1959</v>
      </c>
      <c r="J1221" s="2">
        <v>1926.15</v>
      </c>
    </row>
    <row r="1222" spans="1:10" x14ac:dyDescent="0.3">
      <c r="A1222" s="2" t="s">
        <v>3187</v>
      </c>
      <c r="B1222" s="3">
        <v>45531</v>
      </c>
      <c r="C1222" s="2" t="s">
        <v>998</v>
      </c>
      <c r="D1222" s="2" t="s">
        <v>1835</v>
      </c>
      <c r="E1222" s="2" t="s">
        <v>1914</v>
      </c>
      <c r="F1222" s="2">
        <v>4</v>
      </c>
      <c r="G1222" s="2">
        <v>450.83</v>
      </c>
      <c r="H1222" s="2">
        <v>0.24</v>
      </c>
      <c r="I1222" s="2" t="s">
        <v>1959</v>
      </c>
      <c r="J1222" s="2">
        <v>1370.5232000000001</v>
      </c>
    </row>
    <row r="1223" spans="1:10" x14ac:dyDescent="0.3">
      <c r="A1223" s="2" t="s">
        <v>3188</v>
      </c>
      <c r="B1223" s="3">
        <v>45216</v>
      </c>
      <c r="C1223" s="2" t="s">
        <v>55</v>
      </c>
      <c r="D1223" s="2" t="s">
        <v>1738</v>
      </c>
      <c r="E1223" s="2" t="s">
        <v>1948</v>
      </c>
      <c r="F1223" s="2">
        <v>2</v>
      </c>
      <c r="G1223" s="2">
        <v>441.03</v>
      </c>
      <c r="H1223" s="2">
        <v>0.23</v>
      </c>
      <c r="I1223" s="2" t="s">
        <v>1964</v>
      </c>
      <c r="J1223" s="2">
        <v>679.18619999999999</v>
      </c>
    </row>
    <row r="1224" spans="1:10" x14ac:dyDescent="0.3">
      <c r="A1224" s="2" t="s">
        <v>3189</v>
      </c>
      <c r="B1224" s="3">
        <v>45384</v>
      </c>
      <c r="C1224" s="2" t="s">
        <v>302</v>
      </c>
      <c r="D1224" s="2" t="s">
        <v>1652</v>
      </c>
      <c r="E1224" s="2" t="s">
        <v>1896</v>
      </c>
      <c r="F1224" s="2">
        <v>3</v>
      </c>
      <c r="G1224" s="2">
        <v>377.69</v>
      </c>
      <c r="H1224" s="2">
        <v>7.0000000000000007E-2</v>
      </c>
      <c r="I1224" s="2" t="s">
        <v>1961</v>
      </c>
      <c r="J1224" s="2">
        <v>1053.7551000000001</v>
      </c>
    </row>
    <row r="1225" spans="1:10" x14ac:dyDescent="0.3">
      <c r="A1225" s="2" t="s">
        <v>3190</v>
      </c>
      <c r="B1225" s="3">
        <v>45416</v>
      </c>
      <c r="C1225" s="2" t="s">
        <v>542</v>
      </c>
      <c r="D1225" s="2" t="s">
        <v>1599</v>
      </c>
      <c r="E1225" s="2" t="s">
        <v>1914</v>
      </c>
      <c r="F1225" s="2">
        <v>1</v>
      </c>
      <c r="G1225" s="2">
        <v>457.33</v>
      </c>
      <c r="H1225" s="2">
        <v>0.27</v>
      </c>
      <c r="I1225" s="2" t="s">
        <v>1959</v>
      </c>
      <c r="J1225" s="2">
        <v>333.85090000000002</v>
      </c>
    </row>
    <row r="1226" spans="1:10" x14ac:dyDescent="0.3">
      <c r="A1226" s="2" t="s">
        <v>3191</v>
      </c>
      <c r="B1226" s="3">
        <v>45880</v>
      </c>
      <c r="C1226" s="2" t="s">
        <v>793</v>
      </c>
      <c r="D1226" s="2" t="s">
        <v>1811</v>
      </c>
      <c r="E1226" s="2" t="s">
        <v>1911</v>
      </c>
      <c r="F1226" s="2">
        <v>4</v>
      </c>
      <c r="G1226" s="2">
        <v>218.01</v>
      </c>
      <c r="H1226" s="2">
        <v>0.06</v>
      </c>
      <c r="I1226" s="2" t="s">
        <v>1959</v>
      </c>
      <c r="J1226" s="2">
        <v>819.71759999999995</v>
      </c>
    </row>
    <row r="1227" spans="1:10" x14ac:dyDescent="0.3">
      <c r="A1227" s="2" t="s">
        <v>3192</v>
      </c>
      <c r="B1227" s="3">
        <v>45933</v>
      </c>
      <c r="C1227" s="2" t="s">
        <v>716</v>
      </c>
      <c r="D1227" s="2" t="s">
        <v>1859</v>
      </c>
      <c r="E1227" s="2" t="s">
        <v>1945</v>
      </c>
      <c r="F1227" s="2">
        <v>2</v>
      </c>
      <c r="G1227" s="2">
        <v>682.7</v>
      </c>
      <c r="H1227" s="2">
        <v>0.13</v>
      </c>
      <c r="I1227" s="2" t="s">
        <v>1959</v>
      </c>
      <c r="J1227" s="2">
        <v>1187.8979999999999</v>
      </c>
    </row>
    <row r="1228" spans="1:10" x14ac:dyDescent="0.3">
      <c r="A1228" s="2" t="s">
        <v>3193</v>
      </c>
      <c r="B1228" s="3">
        <v>45345</v>
      </c>
      <c r="C1228" s="2" t="s">
        <v>1028</v>
      </c>
      <c r="D1228" s="2" t="s">
        <v>1631</v>
      </c>
      <c r="E1228" s="2" t="s">
        <v>1945</v>
      </c>
      <c r="F1228" s="2">
        <v>3</v>
      </c>
      <c r="G1228" s="2">
        <v>726.97</v>
      </c>
      <c r="H1228" s="2">
        <v>0.04</v>
      </c>
      <c r="I1228" s="2" t="s">
        <v>1961</v>
      </c>
      <c r="J1228" s="2">
        <v>2093.6736000000001</v>
      </c>
    </row>
    <row r="1229" spans="1:10" x14ac:dyDescent="0.3">
      <c r="A1229" s="2" t="s">
        <v>3194</v>
      </c>
      <c r="B1229" s="3">
        <v>45681</v>
      </c>
      <c r="C1229" s="2" t="s">
        <v>1281</v>
      </c>
      <c r="D1229" s="2" t="s">
        <v>1759</v>
      </c>
      <c r="E1229" s="2" t="s">
        <v>1921</v>
      </c>
      <c r="F1229" s="2">
        <v>2</v>
      </c>
      <c r="G1229" s="2">
        <v>107.97</v>
      </c>
      <c r="H1229" s="2">
        <v>0.06</v>
      </c>
      <c r="I1229" s="2" t="s">
        <v>1959</v>
      </c>
      <c r="J1229" s="2">
        <v>202.9836</v>
      </c>
    </row>
    <row r="1230" spans="1:10" x14ac:dyDescent="0.3">
      <c r="A1230" s="2" t="s">
        <v>3195</v>
      </c>
      <c r="B1230" s="3">
        <v>45785</v>
      </c>
      <c r="C1230" s="2" t="s">
        <v>42</v>
      </c>
      <c r="D1230" s="2" t="s">
        <v>1576</v>
      </c>
      <c r="E1230" s="2" t="s">
        <v>1934</v>
      </c>
      <c r="F1230" s="2">
        <v>1</v>
      </c>
      <c r="G1230" s="2">
        <v>38.880000000000003</v>
      </c>
      <c r="H1230" s="2">
        <v>0.16</v>
      </c>
      <c r="I1230" s="2" t="s">
        <v>1964</v>
      </c>
      <c r="J1230" s="2">
        <v>32.659199999999998</v>
      </c>
    </row>
    <row r="1231" spans="1:10" x14ac:dyDescent="0.3">
      <c r="A1231" s="2" t="s">
        <v>3196</v>
      </c>
      <c r="B1231" s="3">
        <v>45823</v>
      </c>
      <c r="C1231" s="2" t="s">
        <v>288</v>
      </c>
      <c r="D1231" s="2" t="s">
        <v>1998</v>
      </c>
      <c r="E1231" s="2" t="s">
        <v>1942</v>
      </c>
      <c r="F1231" s="2">
        <v>3</v>
      </c>
      <c r="G1231" s="2">
        <v>484.39</v>
      </c>
      <c r="H1231" s="2">
        <v>0.28999999999999998</v>
      </c>
      <c r="I1231" s="2" t="s">
        <v>1964</v>
      </c>
      <c r="J1231" s="2">
        <v>1031.7507000000001</v>
      </c>
    </row>
    <row r="1232" spans="1:10" x14ac:dyDescent="0.3">
      <c r="A1232" s="2" t="s">
        <v>3197</v>
      </c>
      <c r="B1232" s="3">
        <v>45572</v>
      </c>
      <c r="C1232" s="2" t="s">
        <v>85</v>
      </c>
      <c r="D1232" s="2" t="s">
        <v>1823</v>
      </c>
      <c r="E1232" s="2" t="s">
        <v>1936</v>
      </c>
      <c r="F1232" s="2">
        <v>2</v>
      </c>
      <c r="G1232" s="2">
        <v>949.3</v>
      </c>
      <c r="H1232" s="2">
        <v>0.08</v>
      </c>
      <c r="I1232" s="2" t="s">
        <v>1964</v>
      </c>
      <c r="J1232" s="2">
        <v>1746.712</v>
      </c>
    </row>
    <row r="1233" spans="1:10" x14ac:dyDescent="0.3">
      <c r="A1233" s="2" t="s">
        <v>3198</v>
      </c>
      <c r="B1233" s="3">
        <v>45259</v>
      </c>
      <c r="C1233" s="2" t="s">
        <v>1355</v>
      </c>
      <c r="D1233" s="2" t="s">
        <v>1796</v>
      </c>
      <c r="E1233" s="2" t="s">
        <v>1911</v>
      </c>
      <c r="F1233" s="2">
        <v>3</v>
      </c>
      <c r="G1233" s="2">
        <v>664.75</v>
      </c>
      <c r="H1233" s="2">
        <v>0.12</v>
      </c>
      <c r="I1233" s="2" t="s">
        <v>1959</v>
      </c>
      <c r="J1233" s="2">
        <v>1754.94</v>
      </c>
    </row>
    <row r="1234" spans="1:10" x14ac:dyDescent="0.3">
      <c r="A1234" s="2" t="s">
        <v>3199</v>
      </c>
      <c r="B1234" s="3">
        <v>45740</v>
      </c>
      <c r="C1234" s="2" t="s">
        <v>907</v>
      </c>
      <c r="D1234" s="2" t="s">
        <v>1793</v>
      </c>
      <c r="E1234" s="2" t="s">
        <v>1942</v>
      </c>
      <c r="F1234" s="2">
        <v>3</v>
      </c>
      <c r="G1234" s="2">
        <v>190.04</v>
      </c>
      <c r="H1234" s="2">
        <v>7.0000000000000007E-2</v>
      </c>
      <c r="I1234" s="2" t="s">
        <v>1961</v>
      </c>
      <c r="J1234" s="2">
        <v>530.21159999999998</v>
      </c>
    </row>
    <row r="1235" spans="1:10" x14ac:dyDescent="0.3">
      <c r="A1235" s="2" t="s">
        <v>3200</v>
      </c>
      <c r="B1235" s="3">
        <v>45869</v>
      </c>
      <c r="C1235" s="2" t="s">
        <v>892</v>
      </c>
      <c r="D1235" s="2" t="s">
        <v>1585</v>
      </c>
      <c r="E1235" s="2" t="s">
        <v>1936</v>
      </c>
      <c r="F1235" s="2">
        <v>3</v>
      </c>
      <c r="G1235" s="2">
        <v>754.02</v>
      </c>
      <c r="H1235" s="2">
        <v>0.1</v>
      </c>
      <c r="I1235" s="2" t="s">
        <v>1964</v>
      </c>
      <c r="J1235" s="2">
        <v>2035.854</v>
      </c>
    </row>
    <row r="1236" spans="1:10" x14ac:dyDescent="0.3">
      <c r="A1236" s="2" t="s">
        <v>3201</v>
      </c>
      <c r="B1236" s="3">
        <v>45526</v>
      </c>
      <c r="C1236" s="2" t="s">
        <v>1211</v>
      </c>
      <c r="D1236" s="2" t="s">
        <v>1680</v>
      </c>
      <c r="E1236" s="2" t="s">
        <v>1929</v>
      </c>
      <c r="F1236" s="2">
        <v>4</v>
      </c>
      <c r="G1236" s="2">
        <v>94.13</v>
      </c>
      <c r="H1236" s="2">
        <v>0.04</v>
      </c>
      <c r="I1236" s="2" t="s">
        <v>1964</v>
      </c>
      <c r="J1236" s="2">
        <v>361.45920000000001</v>
      </c>
    </row>
    <row r="1237" spans="1:10" x14ac:dyDescent="0.3">
      <c r="A1237" s="2" t="s">
        <v>3202</v>
      </c>
      <c r="B1237" s="3">
        <v>45489</v>
      </c>
      <c r="C1237" s="2" t="s">
        <v>1455</v>
      </c>
      <c r="D1237" s="2" t="s">
        <v>1560</v>
      </c>
      <c r="E1237" s="2" t="s">
        <v>1936</v>
      </c>
      <c r="F1237" s="2">
        <v>3</v>
      </c>
      <c r="G1237" s="2">
        <v>402.3</v>
      </c>
      <c r="H1237" s="2">
        <v>0.21</v>
      </c>
      <c r="I1237" s="2" t="s">
        <v>1961</v>
      </c>
      <c r="J1237" s="2">
        <v>953.45100000000002</v>
      </c>
    </row>
    <row r="1238" spans="1:10" x14ac:dyDescent="0.3">
      <c r="A1238" s="2" t="s">
        <v>3203</v>
      </c>
      <c r="B1238" s="3">
        <v>45908</v>
      </c>
      <c r="C1238" s="2" t="s">
        <v>778</v>
      </c>
      <c r="D1238" s="2" t="s">
        <v>1841</v>
      </c>
      <c r="E1238" s="2" t="s">
        <v>1914</v>
      </c>
      <c r="F1238" s="2">
        <v>1</v>
      </c>
      <c r="G1238" s="2">
        <v>729.05</v>
      </c>
      <c r="H1238" s="2">
        <v>0.06</v>
      </c>
      <c r="I1238" s="2" t="s">
        <v>1964</v>
      </c>
      <c r="J1238" s="2">
        <v>685.30700000000002</v>
      </c>
    </row>
    <row r="1239" spans="1:10" x14ac:dyDescent="0.3">
      <c r="A1239" s="2" t="s">
        <v>3204</v>
      </c>
      <c r="B1239" s="3">
        <v>45912</v>
      </c>
      <c r="C1239" s="2" t="s">
        <v>465</v>
      </c>
      <c r="D1239" s="2" t="s">
        <v>1853</v>
      </c>
      <c r="E1239" s="2" t="s">
        <v>1932</v>
      </c>
      <c r="F1239" s="2">
        <v>1</v>
      </c>
      <c r="G1239" s="2">
        <v>822.6</v>
      </c>
      <c r="H1239" s="2">
        <v>0.28999999999999998</v>
      </c>
      <c r="I1239" s="2" t="s">
        <v>1961</v>
      </c>
      <c r="J1239" s="2">
        <v>584.04600000000005</v>
      </c>
    </row>
    <row r="1240" spans="1:10" x14ac:dyDescent="0.3">
      <c r="A1240" s="2" t="s">
        <v>3205</v>
      </c>
      <c r="B1240" s="3">
        <v>45771</v>
      </c>
      <c r="C1240" s="2" t="s">
        <v>642</v>
      </c>
      <c r="D1240" s="2" t="s">
        <v>1832</v>
      </c>
      <c r="E1240" s="2" t="s">
        <v>1917</v>
      </c>
      <c r="F1240" s="2">
        <v>2</v>
      </c>
      <c r="G1240" s="2">
        <v>327.25</v>
      </c>
      <c r="H1240" s="2">
        <v>0.19</v>
      </c>
      <c r="I1240" s="2" t="s">
        <v>1961</v>
      </c>
      <c r="J1240" s="2">
        <v>530.14499999999998</v>
      </c>
    </row>
    <row r="1241" spans="1:10" x14ac:dyDescent="0.3">
      <c r="A1241" s="2" t="s">
        <v>3206</v>
      </c>
      <c r="B1241" s="3">
        <v>45619</v>
      </c>
      <c r="C1241" s="2" t="s">
        <v>308</v>
      </c>
      <c r="D1241" s="2" t="s">
        <v>1793</v>
      </c>
      <c r="E1241" s="2" t="s">
        <v>1921</v>
      </c>
      <c r="F1241" s="2">
        <v>4</v>
      </c>
      <c r="G1241" s="2">
        <v>930.38</v>
      </c>
      <c r="H1241" s="2">
        <v>0</v>
      </c>
      <c r="I1241" s="2" t="s">
        <v>1964</v>
      </c>
      <c r="J1241" s="2">
        <v>3721.52</v>
      </c>
    </row>
    <row r="1242" spans="1:10" x14ac:dyDescent="0.3">
      <c r="A1242" s="2" t="s">
        <v>3207</v>
      </c>
      <c r="B1242" s="3">
        <v>45394</v>
      </c>
      <c r="C1242" s="2" t="s">
        <v>494</v>
      </c>
      <c r="D1242" s="2" t="s">
        <v>1658</v>
      </c>
      <c r="E1242" s="2" t="s">
        <v>1908</v>
      </c>
      <c r="F1242" s="2">
        <v>2</v>
      </c>
      <c r="G1242" s="2">
        <v>437.84</v>
      </c>
      <c r="H1242" s="2">
        <v>0.24</v>
      </c>
      <c r="I1242" s="2" t="s">
        <v>1959</v>
      </c>
      <c r="J1242" s="2">
        <v>665.51679999999999</v>
      </c>
    </row>
    <row r="1243" spans="1:10" x14ac:dyDescent="0.3">
      <c r="A1243" s="2" t="s">
        <v>3208</v>
      </c>
      <c r="B1243" s="3">
        <v>45786</v>
      </c>
      <c r="C1243" s="2" t="s">
        <v>262</v>
      </c>
      <c r="D1243" s="2" t="s">
        <v>1998</v>
      </c>
      <c r="E1243" s="2" t="s">
        <v>1939</v>
      </c>
      <c r="F1243" s="2">
        <v>2</v>
      </c>
      <c r="G1243" s="2">
        <v>126.02</v>
      </c>
      <c r="H1243" s="2">
        <v>0.09</v>
      </c>
      <c r="I1243" s="2" t="s">
        <v>1964</v>
      </c>
      <c r="J1243" s="2">
        <v>229.35640000000001</v>
      </c>
    </row>
    <row r="1244" spans="1:10" x14ac:dyDescent="0.3">
      <c r="A1244" s="2" t="s">
        <v>3209</v>
      </c>
      <c r="B1244" s="3">
        <v>45692</v>
      </c>
      <c r="C1244" s="2" t="s">
        <v>1367</v>
      </c>
      <c r="D1244" s="2" t="s">
        <v>1832</v>
      </c>
      <c r="E1244" s="2" t="s">
        <v>1936</v>
      </c>
      <c r="F1244" s="2">
        <v>1</v>
      </c>
      <c r="G1244" s="2">
        <v>860.84</v>
      </c>
      <c r="H1244" s="2">
        <v>7.0000000000000007E-2</v>
      </c>
      <c r="I1244" s="2" t="s">
        <v>1961</v>
      </c>
      <c r="J1244" s="2">
        <v>800.58119999999997</v>
      </c>
    </row>
    <row r="1245" spans="1:10" x14ac:dyDescent="0.3">
      <c r="A1245" s="2" t="s">
        <v>3210</v>
      </c>
      <c r="B1245" s="3">
        <v>45677</v>
      </c>
      <c r="C1245" s="2" t="s">
        <v>339</v>
      </c>
      <c r="D1245" s="2" t="s">
        <v>1725</v>
      </c>
      <c r="E1245" s="2" t="s">
        <v>1932</v>
      </c>
      <c r="F1245" s="2">
        <v>1</v>
      </c>
      <c r="G1245" s="2">
        <v>161.80000000000001</v>
      </c>
      <c r="H1245" s="2">
        <v>0.24</v>
      </c>
      <c r="I1245" s="2" t="s">
        <v>1961</v>
      </c>
      <c r="J1245" s="2">
        <v>122.968</v>
      </c>
    </row>
    <row r="1246" spans="1:10" x14ac:dyDescent="0.3">
      <c r="A1246" s="2" t="s">
        <v>3211</v>
      </c>
      <c r="B1246" s="3">
        <v>45669</v>
      </c>
      <c r="C1246" s="2" t="s">
        <v>1214</v>
      </c>
      <c r="D1246" s="2" t="s">
        <v>1693</v>
      </c>
      <c r="E1246" s="2" t="s">
        <v>1942</v>
      </c>
      <c r="F1246" s="2">
        <v>4</v>
      </c>
      <c r="G1246" s="2">
        <v>347.82</v>
      </c>
      <c r="H1246" s="2">
        <v>0.02</v>
      </c>
      <c r="I1246" s="2" t="s">
        <v>1964</v>
      </c>
      <c r="J1246" s="2">
        <v>1363.4544000000001</v>
      </c>
    </row>
    <row r="1247" spans="1:10" x14ac:dyDescent="0.3">
      <c r="A1247" s="2" t="s">
        <v>3212</v>
      </c>
      <c r="B1247" s="3">
        <v>45299</v>
      </c>
      <c r="C1247" s="2" t="s">
        <v>1412</v>
      </c>
      <c r="D1247" s="2" t="s">
        <v>1838</v>
      </c>
      <c r="E1247" s="2" t="s">
        <v>1939</v>
      </c>
      <c r="F1247" s="2">
        <v>3</v>
      </c>
      <c r="G1247" s="2">
        <v>416.44</v>
      </c>
      <c r="H1247" s="2">
        <v>0.27</v>
      </c>
      <c r="I1247" s="2" t="s">
        <v>1959</v>
      </c>
      <c r="J1247" s="2">
        <v>912.00360000000001</v>
      </c>
    </row>
    <row r="1248" spans="1:10" x14ac:dyDescent="0.3">
      <c r="A1248" s="2" t="s">
        <v>3213</v>
      </c>
      <c r="B1248" s="3">
        <v>45893</v>
      </c>
      <c r="C1248" s="2" t="s">
        <v>34</v>
      </c>
      <c r="D1248" s="2" t="s">
        <v>1768</v>
      </c>
      <c r="E1248" s="2" t="s">
        <v>1887</v>
      </c>
      <c r="F1248" s="2">
        <v>1</v>
      </c>
      <c r="G1248" s="2">
        <v>147.96</v>
      </c>
      <c r="H1248" s="2">
        <v>0.24</v>
      </c>
      <c r="I1248" s="2" t="s">
        <v>1964</v>
      </c>
      <c r="J1248" s="2">
        <v>112.4496</v>
      </c>
    </row>
    <row r="1249" spans="1:10" x14ac:dyDescent="0.3">
      <c r="A1249" s="2" t="s">
        <v>3214</v>
      </c>
      <c r="B1249" s="3">
        <v>45560</v>
      </c>
      <c r="C1249" s="2" t="s">
        <v>1389</v>
      </c>
      <c r="D1249" s="2" t="s">
        <v>1628</v>
      </c>
      <c r="E1249" s="2" t="s">
        <v>1917</v>
      </c>
      <c r="F1249" s="2">
        <v>3</v>
      </c>
      <c r="G1249" s="2">
        <v>550.26</v>
      </c>
      <c r="H1249" s="2">
        <v>0.22</v>
      </c>
      <c r="I1249" s="2" t="s">
        <v>1959</v>
      </c>
      <c r="J1249" s="2">
        <v>1287.6084000000001</v>
      </c>
    </row>
    <row r="1250" spans="1:10" x14ac:dyDescent="0.3">
      <c r="A1250" s="2" t="s">
        <v>3215</v>
      </c>
      <c r="B1250" s="3">
        <v>45267</v>
      </c>
      <c r="C1250" s="2" t="s">
        <v>1172</v>
      </c>
      <c r="D1250" s="2" t="s">
        <v>1874</v>
      </c>
      <c r="E1250" s="2" t="s">
        <v>1914</v>
      </c>
      <c r="F1250" s="2">
        <v>4</v>
      </c>
      <c r="G1250" s="2">
        <v>938.21</v>
      </c>
      <c r="H1250" s="2">
        <v>0.04</v>
      </c>
      <c r="I1250" s="2" t="s">
        <v>1961</v>
      </c>
      <c r="J1250" s="2">
        <v>3602.7264</v>
      </c>
    </row>
    <row r="1251" spans="1:10" x14ac:dyDescent="0.3">
      <c r="A1251" s="2" t="s">
        <v>3216</v>
      </c>
      <c r="B1251" s="3">
        <v>45467</v>
      </c>
      <c r="C1251" s="2" t="s">
        <v>465</v>
      </c>
      <c r="D1251" s="2" t="s">
        <v>1865</v>
      </c>
      <c r="E1251" s="2" t="s">
        <v>1939</v>
      </c>
      <c r="F1251" s="2">
        <v>3</v>
      </c>
      <c r="G1251" s="2">
        <v>517.98</v>
      </c>
      <c r="H1251" s="2">
        <v>0.01</v>
      </c>
      <c r="I1251" s="2" t="s">
        <v>1961</v>
      </c>
      <c r="J1251" s="2">
        <v>1538.4005999999999</v>
      </c>
    </row>
    <row r="1252" spans="1:10" x14ac:dyDescent="0.3">
      <c r="A1252" s="2" t="s">
        <v>3217</v>
      </c>
      <c r="B1252" s="3">
        <v>45847</v>
      </c>
      <c r="C1252" s="2" t="s">
        <v>148</v>
      </c>
      <c r="D1252" s="2" t="s">
        <v>1580</v>
      </c>
      <c r="E1252" s="2" t="s">
        <v>1917</v>
      </c>
      <c r="F1252" s="2">
        <v>1</v>
      </c>
      <c r="G1252" s="2">
        <v>98.27</v>
      </c>
      <c r="H1252" s="2">
        <v>0.16</v>
      </c>
      <c r="I1252" s="2" t="s">
        <v>1961</v>
      </c>
      <c r="J1252" s="2">
        <v>82.546800000000005</v>
      </c>
    </row>
    <row r="1253" spans="1:10" x14ac:dyDescent="0.3">
      <c r="A1253" s="2" t="s">
        <v>3218</v>
      </c>
      <c r="B1253" s="3">
        <v>45480</v>
      </c>
      <c r="C1253" s="2" t="s">
        <v>814</v>
      </c>
      <c r="D1253" s="2" t="s">
        <v>1725</v>
      </c>
      <c r="E1253" s="2" t="s">
        <v>1927</v>
      </c>
      <c r="F1253" s="2">
        <v>2</v>
      </c>
      <c r="G1253" s="2">
        <v>875.2</v>
      </c>
      <c r="H1253" s="2">
        <v>0.19</v>
      </c>
      <c r="I1253" s="2" t="s">
        <v>1959</v>
      </c>
      <c r="J1253" s="2">
        <v>1417.8240000000001</v>
      </c>
    </row>
    <row r="1254" spans="1:10" x14ac:dyDescent="0.3">
      <c r="A1254" s="2" t="s">
        <v>3219</v>
      </c>
      <c r="B1254" s="3">
        <v>45345</v>
      </c>
      <c r="C1254" s="2" t="s">
        <v>974</v>
      </c>
      <c r="D1254" s="2" t="s">
        <v>1841</v>
      </c>
      <c r="E1254" s="2" t="s">
        <v>1887</v>
      </c>
      <c r="F1254" s="2">
        <v>1</v>
      </c>
      <c r="G1254" s="2">
        <v>227.35</v>
      </c>
      <c r="H1254" s="2">
        <v>0.06</v>
      </c>
      <c r="I1254" s="2" t="s">
        <v>1964</v>
      </c>
      <c r="J1254" s="2">
        <v>213.709</v>
      </c>
    </row>
    <row r="1255" spans="1:10" x14ac:dyDescent="0.3">
      <c r="A1255" s="2" t="s">
        <v>3220</v>
      </c>
      <c r="B1255" s="3">
        <v>45235</v>
      </c>
      <c r="C1255" s="2" t="s">
        <v>692</v>
      </c>
      <c r="D1255" s="2" t="s">
        <v>1805</v>
      </c>
      <c r="E1255" s="2" t="s">
        <v>1892</v>
      </c>
      <c r="F1255" s="2">
        <v>1</v>
      </c>
      <c r="G1255" s="2">
        <v>842.46</v>
      </c>
      <c r="H1255" s="2">
        <v>0.05</v>
      </c>
      <c r="I1255" s="2" t="s">
        <v>1964</v>
      </c>
      <c r="J1255" s="2">
        <v>800.33699999999999</v>
      </c>
    </row>
    <row r="1256" spans="1:10" x14ac:dyDescent="0.3">
      <c r="A1256" s="2" t="s">
        <v>3221</v>
      </c>
      <c r="B1256" s="3">
        <v>45543</v>
      </c>
      <c r="C1256" s="2" t="s">
        <v>698</v>
      </c>
      <c r="D1256" s="2" t="s">
        <v>1686</v>
      </c>
      <c r="E1256" s="2" t="s">
        <v>1927</v>
      </c>
      <c r="F1256" s="2">
        <v>3</v>
      </c>
      <c r="G1256" s="2">
        <v>120.67</v>
      </c>
      <c r="H1256" s="2">
        <v>0.08</v>
      </c>
      <c r="I1256" s="2" t="s">
        <v>1964</v>
      </c>
      <c r="J1256" s="2">
        <v>333.04919999999998</v>
      </c>
    </row>
    <row r="1257" spans="1:10" x14ac:dyDescent="0.3">
      <c r="A1257" s="2" t="s">
        <v>3222</v>
      </c>
      <c r="B1257" s="3">
        <v>45402</v>
      </c>
      <c r="C1257" s="2" t="s">
        <v>1539</v>
      </c>
      <c r="D1257" s="2" t="s">
        <v>1635</v>
      </c>
      <c r="E1257" s="2" t="s">
        <v>1901</v>
      </c>
      <c r="F1257" s="2">
        <v>4</v>
      </c>
      <c r="G1257" s="2">
        <v>176.13</v>
      </c>
      <c r="H1257" s="2">
        <v>0.27</v>
      </c>
      <c r="I1257" s="2" t="s">
        <v>1961</v>
      </c>
      <c r="J1257" s="2">
        <v>514.29960000000005</v>
      </c>
    </row>
    <row r="1258" spans="1:10" x14ac:dyDescent="0.3">
      <c r="A1258" s="2" t="s">
        <v>3223</v>
      </c>
      <c r="B1258" s="3">
        <v>45671</v>
      </c>
      <c r="C1258" s="2" t="s">
        <v>1404</v>
      </c>
      <c r="D1258" s="2" t="s">
        <v>1771</v>
      </c>
      <c r="E1258" s="2" t="s">
        <v>1927</v>
      </c>
      <c r="F1258" s="2">
        <v>4</v>
      </c>
      <c r="G1258" s="2">
        <v>592.67999999999995</v>
      </c>
      <c r="H1258" s="2">
        <v>0.03</v>
      </c>
      <c r="I1258" s="2" t="s">
        <v>1959</v>
      </c>
      <c r="J1258" s="2">
        <v>2299.5983999999999</v>
      </c>
    </row>
    <row r="1259" spans="1:10" x14ac:dyDescent="0.3">
      <c r="A1259" s="2" t="s">
        <v>3224</v>
      </c>
      <c r="B1259" s="3">
        <v>45367</v>
      </c>
      <c r="C1259" s="2" t="s">
        <v>590</v>
      </c>
      <c r="D1259" s="2" t="s">
        <v>1793</v>
      </c>
      <c r="E1259" s="2" t="s">
        <v>1904</v>
      </c>
      <c r="F1259" s="2">
        <v>4</v>
      </c>
      <c r="G1259" s="2">
        <v>662.43</v>
      </c>
      <c r="H1259" s="2">
        <v>0.24</v>
      </c>
      <c r="I1259" s="2" t="s">
        <v>1961</v>
      </c>
      <c r="J1259" s="2">
        <v>2013.7872</v>
      </c>
    </row>
    <row r="1260" spans="1:10" x14ac:dyDescent="0.3">
      <c r="A1260" s="2" t="s">
        <v>3225</v>
      </c>
      <c r="B1260" s="3">
        <v>45488</v>
      </c>
      <c r="C1260" s="2" t="s">
        <v>446</v>
      </c>
      <c r="D1260" s="2" t="s">
        <v>1709</v>
      </c>
      <c r="E1260" s="2" t="s">
        <v>1917</v>
      </c>
      <c r="F1260" s="2">
        <v>3</v>
      </c>
      <c r="G1260" s="2">
        <v>518.35</v>
      </c>
      <c r="H1260" s="2">
        <v>0.21</v>
      </c>
      <c r="I1260" s="2" t="s">
        <v>1964</v>
      </c>
      <c r="J1260" s="2">
        <v>1228.4894999999999</v>
      </c>
    </row>
    <row r="1261" spans="1:10" x14ac:dyDescent="0.3">
      <c r="A1261" s="2" t="s">
        <v>3226</v>
      </c>
      <c r="B1261" s="3">
        <v>45509</v>
      </c>
      <c r="C1261" s="2" t="s">
        <v>989</v>
      </c>
      <c r="D1261" s="2" t="s">
        <v>1765</v>
      </c>
      <c r="E1261" s="2" t="s">
        <v>1908</v>
      </c>
      <c r="F1261" s="2">
        <v>1</v>
      </c>
      <c r="G1261" s="2">
        <v>85.58</v>
      </c>
      <c r="H1261" s="2">
        <v>0.1</v>
      </c>
      <c r="I1261" s="2" t="s">
        <v>1964</v>
      </c>
      <c r="J1261" s="2">
        <v>77.022000000000006</v>
      </c>
    </row>
    <row r="1262" spans="1:10" x14ac:dyDescent="0.3">
      <c r="A1262" s="2" t="s">
        <v>3227</v>
      </c>
      <c r="B1262" s="3">
        <v>45323</v>
      </c>
      <c r="C1262" s="2" t="s">
        <v>1148</v>
      </c>
      <c r="D1262" s="2" t="s">
        <v>1844</v>
      </c>
      <c r="E1262" s="2" t="s">
        <v>1892</v>
      </c>
      <c r="F1262" s="2">
        <v>4</v>
      </c>
      <c r="G1262" s="2">
        <v>800</v>
      </c>
      <c r="H1262" s="2">
        <v>0.2</v>
      </c>
      <c r="I1262" s="2" t="s">
        <v>1959</v>
      </c>
      <c r="J1262" s="2">
        <v>2560</v>
      </c>
    </row>
    <row r="1263" spans="1:10" x14ac:dyDescent="0.3">
      <c r="A1263" s="2" t="s">
        <v>3228</v>
      </c>
      <c r="B1263" s="3">
        <v>45889</v>
      </c>
      <c r="C1263" s="2" t="s">
        <v>527</v>
      </c>
      <c r="D1263" s="2" t="s">
        <v>1762</v>
      </c>
      <c r="E1263" s="2" t="s">
        <v>1924</v>
      </c>
      <c r="F1263" s="2">
        <v>3</v>
      </c>
      <c r="G1263" s="2">
        <v>118.25</v>
      </c>
      <c r="H1263" s="2">
        <v>0.26</v>
      </c>
      <c r="I1263" s="2" t="s">
        <v>1961</v>
      </c>
      <c r="J1263" s="2">
        <v>262.51499999999999</v>
      </c>
    </row>
    <row r="1264" spans="1:10" x14ac:dyDescent="0.3">
      <c r="A1264" s="2" t="s">
        <v>3229</v>
      </c>
      <c r="B1264" s="3">
        <v>45253</v>
      </c>
      <c r="C1264" s="2" t="s">
        <v>1319</v>
      </c>
      <c r="D1264" s="2" t="s">
        <v>1674</v>
      </c>
      <c r="E1264" s="2" t="s">
        <v>1936</v>
      </c>
      <c r="F1264" s="2">
        <v>1</v>
      </c>
      <c r="G1264" s="2">
        <v>223.25</v>
      </c>
      <c r="H1264" s="2">
        <v>0.28999999999999998</v>
      </c>
      <c r="I1264" s="2" t="s">
        <v>1959</v>
      </c>
      <c r="J1264" s="2">
        <v>158.50749999999999</v>
      </c>
    </row>
    <row r="1265" spans="1:10" x14ac:dyDescent="0.3">
      <c r="A1265" s="2" t="s">
        <v>3230</v>
      </c>
      <c r="B1265" s="3">
        <v>45530</v>
      </c>
      <c r="C1265" s="2" t="s">
        <v>1337</v>
      </c>
      <c r="D1265" s="2" t="s">
        <v>1674</v>
      </c>
      <c r="E1265" s="2" t="s">
        <v>1904</v>
      </c>
      <c r="F1265" s="2">
        <v>3</v>
      </c>
      <c r="G1265" s="2">
        <v>918.76</v>
      </c>
      <c r="H1265" s="2">
        <v>0.2</v>
      </c>
      <c r="I1265" s="2" t="s">
        <v>1961</v>
      </c>
      <c r="J1265" s="2">
        <v>2205.0239999999999</v>
      </c>
    </row>
    <row r="1266" spans="1:10" x14ac:dyDescent="0.3">
      <c r="A1266" s="2" t="s">
        <v>3231</v>
      </c>
      <c r="B1266" s="3">
        <v>45491</v>
      </c>
      <c r="C1266" s="2" t="s">
        <v>901</v>
      </c>
      <c r="D1266" s="2" t="s">
        <v>1835</v>
      </c>
      <c r="E1266" s="2" t="s">
        <v>1932</v>
      </c>
      <c r="F1266" s="2">
        <v>2</v>
      </c>
      <c r="G1266" s="2">
        <v>905.26</v>
      </c>
      <c r="H1266" s="2">
        <v>0.15</v>
      </c>
      <c r="I1266" s="2" t="s">
        <v>1964</v>
      </c>
      <c r="J1266" s="2">
        <v>1538.942</v>
      </c>
    </row>
    <row r="1267" spans="1:10" x14ac:dyDescent="0.3">
      <c r="A1267" s="2" t="s">
        <v>3232</v>
      </c>
      <c r="B1267" s="3">
        <v>45628</v>
      </c>
      <c r="C1267" s="2" t="s">
        <v>995</v>
      </c>
      <c r="D1267" s="2" t="s">
        <v>1998</v>
      </c>
      <c r="E1267" s="2" t="s">
        <v>1948</v>
      </c>
      <c r="F1267" s="2">
        <v>4</v>
      </c>
      <c r="G1267" s="2">
        <v>295.39999999999998</v>
      </c>
      <c r="H1267" s="2">
        <v>0.23</v>
      </c>
      <c r="I1267" s="2" t="s">
        <v>1961</v>
      </c>
      <c r="J1267" s="2">
        <v>909.83199999999999</v>
      </c>
    </row>
    <row r="1268" spans="1:10" x14ac:dyDescent="0.3">
      <c r="A1268" s="2" t="s">
        <v>3233</v>
      </c>
      <c r="B1268" s="3">
        <v>45861</v>
      </c>
      <c r="C1268" s="2" t="s">
        <v>318</v>
      </c>
      <c r="D1268" s="2" t="s">
        <v>1865</v>
      </c>
      <c r="E1268" s="2" t="s">
        <v>1908</v>
      </c>
      <c r="F1268" s="2">
        <v>1</v>
      </c>
      <c r="G1268" s="2">
        <v>252.18</v>
      </c>
      <c r="H1268" s="2">
        <v>0.23</v>
      </c>
      <c r="I1268" s="2" t="s">
        <v>1961</v>
      </c>
      <c r="J1268" s="2">
        <v>194.17859999999999</v>
      </c>
    </row>
    <row r="1269" spans="1:10" x14ac:dyDescent="0.3">
      <c r="A1269" s="2" t="s">
        <v>3234</v>
      </c>
      <c r="B1269" s="3">
        <v>45878</v>
      </c>
      <c r="C1269" s="2" t="s">
        <v>518</v>
      </c>
      <c r="D1269" s="2" t="s">
        <v>1874</v>
      </c>
      <c r="E1269" s="2" t="s">
        <v>1929</v>
      </c>
      <c r="F1269" s="2">
        <v>4</v>
      </c>
      <c r="G1269" s="2">
        <v>792.1</v>
      </c>
      <c r="H1269" s="2">
        <v>0.19</v>
      </c>
      <c r="I1269" s="2" t="s">
        <v>1964</v>
      </c>
      <c r="J1269" s="2">
        <v>2566.404</v>
      </c>
    </row>
    <row r="1270" spans="1:10" x14ac:dyDescent="0.3">
      <c r="A1270" s="2" t="s">
        <v>3235</v>
      </c>
      <c r="B1270" s="3">
        <v>45426</v>
      </c>
      <c r="C1270" s="2" t="s">
        <v>282</v>
      </c>
      <c r="D1270" s="2" t="s">
        <v>1847</v>
      </c>
      <c r="E1270" s="2" t="s">
        <v>1934</v>
      </c>
      <c r="F1270" s="2">
        <v>1</v>
      </c>
      <c r="G1270" s="2">
        <v>883.36</v>
      </c>
      <c r="H1270" s="2">
        <v>0.11</v>
      </c>
      <c r="I1270" s="2" t="s">
        <v>1961</v>
      </c>
      <c r="J1270" s="2">
        <v>786.19039999999995</v>
      </c>
    </row>
    <row r="1271" spans="1:10" x14ac:dyDescent="0.3">
      <c r="A1271" s="2" t="s">
        <v>3236</v>
      </c>
      <c r="B1271" s="3">
        <v>45231</v>
      </c>
      <c r="C1271" s="2" t="s">
        <v>889</v>
      </c>
      <c r="D1271" s="2" t="s">
        <v>1790</v>
      </c>
      <c r="E1271" s="2" t="s">
        <v>1887</v>
      </c>
      <c r="F1271" s="2">
        <v>4</v>
      </c>
      <c r="G1271" s="2">
        <v>305.95</v>
      </c>
      <c r="H1271" s="2">
        <v>0.08</v>
      </c>
      <c r="I1271" s="2" t="s">
        <v>1961</v>
      </c>
      <c r="J1271" s="2">
        <v>1125.896</v>
      </c>
    </row>
    <row r="1272" spans="1:10" x14ac:dyDescent="0.3">
      <c r="A1272" s="2" t="s">
        <v>3237</v>
      </c>
      <c r="B1272" s="3">
        <v>45609</v>
      </c>
      <c r="C1272" s="2" t="s">
        <v>1261</v>
      </c>
      <c r="D1272" s="2" t="s">
        <v>1756</v>
      </c>
      <c r="E1272" s="2" t="s">
        <v>1914</v>
      </c>
      <c r="F1272" s="2">
        <v>3</v>
      </c>
      <c r="G1272" s="2">
        <v>742.45</v>
      </c>
      <c r="H1272" s="2">
        <v>0.23</v>
      </c>
      <c r="I1272" s="2" t="s">
        <v>1964</v>
      </c>
      <c r="J1272" s="2">
        <v>1715.0595000000001</v>
      </c>
    </row>
    <row r="1273" spans="1:10" x14ac:dyDescent="0.3">
      <c r="A1273" s="2" t="s">
        <v>3238</v>
      </c>
      <c r="B1273" s="3">
        <v>45392</v>
      </c>
      <c r="C1273" s="2" t="s">
        <v>1124</v>
      </c>
      <c r="D1273" s="2" t="s">
        <v>1652</v>
      </c>
      <c r="E1273" s="2" t="s">
        <v>1945</v>
      </c>
      <c r="F1273" s="2">
        <v>3</v>
      </c>
      <c r="G1273" s="2">
        <v>336.1</v>
      </c>
      <c r="H1273" s="2">
        <v>0.12</v>
      </c>
      <c r="I1273" s="2" t="s">
        <v>1964</v>
      </c>
      <c r="J1273" s="2">
        <v>887.30399999999997</v>
      </c>
    </row>
    <row r="1274" spans="1:10" x14ac:dyDescent="0.3">
      <c r="A1274" s="2" t="s">
        <v>3239</v>
      </c>
      <c r="B1274" s="3">
        <v>45876</v>
      </c>
      <c r="C1274" s="2" t="s">
        <v>1293</v>
      </c>
      <c r="D1274" s="2" t="s">
        <v>1664</v>
      </c>
      <c r="E1274" s="2" t="s">
        <v>1914</v>
      </c>
      <c r="F1274" s="2">
        <v>3</v>
      </c>
      <c r="G1274" s="2">
        <v>310.36</v>
      </c>
      <c r="H1274" s="2">
        <v>0.14000000000000001</v>
      </c>
      <c r="I1274" s="2" t="s">
        <v>1964</v>
      </c>
      <c r="J1274" s="2">
        <v>800.72879999999998</v>
      </c>
    </row>
    <row r="1275" spans="1:10" x14ac:dyDescent="0.3">
      <c r="A1275" s="2" t="s">
        <v>3240</v>
      </c>
      <c r="B1275" s="3">
        <v>45772</v>
      </c>
      <c r="C1275" s="2" t="s">
        <v>898</v>
      </c>
      <c r="D1275" s="2" t="s">
        <v>1877</v>
      </c>
      <c r="E1275" s="2" t="s">
        <v>1917</v>
      </c>
      <c r="F1275" s="2">
        <v>3</v>
      </c>
      <c r="G1275" s="2">
        <v>992.81</v>
      </c>
      <c r="H1275" s="2">
        <v>0.04</v>
      </c>
      <c r="I1275" s="2" t="s">
        <v>1961</v>
      </c>
      <c r="J1275" s="2">
        <v>2859.2928000000002</v>
      </c>
    </row>
    <row r="1276" spans="1:10" x14ac:dyDescent="0.3">
      <c r="A1276" s="2" t="s">
        <v>3241</v>
      </c>
      <c r="B1276" s="3">
        <v>45217</v>
      </c>
      <c r="C1276" s="2" t="s">
        <v>656</v>
      </c>
      <c r="D1276" s="2" t="s">
        <v>1762</v>
      </c>
      <c r="E1276" s="2" t="s">
        <v>1927</v>
      </c>
      <c r="F1276" s="2">
        <v>3</v>
      </c>
      <c r="G1276" s="2">
        <v>257.11</v>
      </c>
      <c r="H1276" s="2">
        <v>0.26</v>
      </c>
      <c r="I1276" s="2" t="s">
        <v>1964</v>
      </c>
      <c r="J1276" s="2">
        <v>570.78420000000006</v>
      </c>
    </row>
    <row r="1277" spans="1:10" x14ac:dyDescent="0.3">
      <c r="A1277" s="2" t="s">
        <v>3242</v>
      </c>
      <c r="B1277" s="3">
        <v>45739</v>
      </c>
      <c r="C1277" s="2" t="s">
        <v>722</v>
      </c>
      <c r="D1277" s="2" t="s">
        <v>1868</v>
      </c>
      <c r="E1277" s="2" t="s">
        <v>1929</v>
      </c>
      <c r="F1277" s="2">
        <v>4</v>
      </c>
      <c r="G1277" s="2">
        <v>816.29</v>
      </c>
      <c r="H1277" s="2">
        <v>0.24</v>
      </c>
      <c r="I1277" s="2" t="s">
        <v>1961</v>
      </c>
      <c r="J1277" s="2">
        <v>2481.5216</v>
      </c>
    </row>
    <row r="1278" spans="1:10" x14ac:dyDescent="0.3">
      <c r="A1278" s="2" t="s">
        <v>3243</v>
      </c>
      <c r="B1278" s="3">
        <v>45272</v>
      </c>
      <c r="C1278" s="2" t="s">
        <v>427</v>
      </c>
      <c r="D1278" s="2" t="s">
        <v>1762</v>
      </c>
      <c r="E1278" s="2" t="s">
        <v>1929</v>
      </c>
      <c r="F1278" s="2">
        <v>4</v>
      </c>
      <c r="G1278" s="2">
        <v>755.82</v>
      </c>
      <c r="H1278" s="2">
        <v>0.22</v>
      </c>
      <c r="I1278" s="2" t="s">
        <v>1964</v>
      </c>
      <c r="J1278" s="2">
        <v>2358.1583999999998</v>
      </c>
    </row>
    <row r="1279" spans="1:10" x14ac:dyDescent="0.3">
      <c r="A1279" s="2" t="s">
        <v>3244</v>
      </c>
      <c r="B1279" s="3">
        <v>45524</v>
      </c>
      <c r="C1279" s="2" t="s">
        <v>24</v>
      </c>
      <c r="D1279" s="2" t="s">
        <v>1555</v>
      </c>
      <c r="E1279" s="2" t="s">
        <v>1934</v>
      </c>
      <c r="F1279" s="2">
        <v>1</v>
      </c>
      <c r="G1279" s="2">
        <v>449.6</v>
      </c>
      <c r="H1279" s="2">
        <v>0.01</v>
      </c>
      <c r="I1279" s="2" t="s">
        <v>1961</v>
      </c>
      <c r="J1279" s="2">
        <v>445.10399999999998</v>
      </c>
    </row>
    <row r="1280" spans="1:10" x14ac:dyDescent="0.3">
      <c r="A1280" s="2" t="s">
        <v>3245</v>
      </c>
      <c r="B1280" s="3">
        <v>45481</v>
      </c>
      <c r="C1280" s="2" t="s">
        <v>1112</v>
      </c>
      <c r="D1280" s="2" t="s">
        <v>1613</v>
      </c>
      <c r="E1280" s="2" t="s">
        <v>1887</v>
      </c>
      <c r="F1280" s="2">
        <v>2</v>
      </c>
      <c r="G1280" s="2">
        <v>779.29</v>
      </c>
      <c r="H1280" s="2">
        <v>0.12</v>
      </c>
      <c r="I1280" s="2" t="s">
        <v>1964</v>
      </c>
      <c r="J1280" s="2">
        <v>1371.5504000000001</v>
      </c>
    </row>
    <row r="1281" spans="1:10" x14ac:dyDescent="0.3">
      <c r="A1281" s="2" t="s">
        <v>3246</v>
      </c>
      <c r="B1281" s="3">
        <v>45267</v>
      </c>
      <c r="C1281" s="2" t="s">
        <v>1971</v>
      </c>
      <c r="D1281" s="2" t="s">
        <v>1814</v>
      </c>
      <c r="E1281" s="2" t="s">
        <v>1942</v>
      </c>
      <c r="F1281" s="2">
        <v>1</v>
      </c>
      <c r="G1281" s="2">
        <v>748.75</v>
      </c>
      <c r="H1281" s="2">
        <v>0.1</v>
      </c>
      <c r="I1281" s="2" t="s">
        <v>1964</v>
      </c>
      <c r="J1281" s="2">
        <v>673.875</v>
      </c>
    </row>
    <row r="1282" spans="1:10" x14ac:dyDescent="0.3">
      <c r="A1282" s="2" t="s">
        <v>3247</v>
      </c>
      <c r="B1282" s="3">
        <v>45328</v>
      </c>
      <c r="C1282" s="2" t="s">
        <v>606</v>
      </c>
      <c r="D1282" s="2" t="s">
        <v>1850</v>
      </c>
      <c r="E1282" s="2" t="s">
        <v>1887</v>
      </c>
      <c r="F1282" s="2">
        <v>2</v>
      </c>
      <c r="G1282" s="2">
        <v>121.67</v>
      </c>
      <c r="H1282" s="2">
        <v>0.08</v>
      </c>
      <c r="I1282" s="2" t="s">
        <v>1964</v>
      </c>
      <c r="J1282" s="2">
        <v>223.87280000000001</v>
      </c>
    </row>
    <row r="1283" spans="1:10" x14ac:dyDescent="0.3">
      <c r="A1283" s="2" t="s">
        <v>3248</v>
      </c>
      <c r="B1283" s="3">
        <v>45787</v>
      </c>
      <c r="C1283" s="2" t="s">
        <v>1525</v>
      </c>
      <c r="D1283" s="2" t="s">
        <v>1728</v>
      </c>
      <c r="E1283" s="2" t="s">
        <v>1936</v>
      </c>
      <c r="F1283" s="2">
        <v>3</v>
      </c>
      <c r="G1283" s="2">
        <v>225.14</v>
      </c>
      <c r="H1283" s="2">
        <v>0.15</v>
      </c>
      <c r="I1283" s="2" t="s">
        <v>1964</v>
      </c>
      <c r="J1283" s="2">
        <v>574.10699999999997</v>
      </c>
    </row>
    <row r="1284" spans="1:10" x14ac:dyDescent="0.3">
      <c r="A1284" s="2" t="s">
        <v>3249</v>
      </c>
      <c r="B1284" s="3">
        <v>45876</v>
      </c>
      <c r="C1284" s="2" t="s">
        <v>1022</v>
      </c>
      <c r="D1284" s="2" t="s">
        <v>1664</v>
      </c>
      <c r="E1284" s="2" t="s">
        <v>1948</v>
      </c>
      <c r="F1284" s="2">
        <v>1</v>
      </c>
      <c r="G1284" s="2">
        <v>654.17999999999995</v>
      </c>
      <c r="H1284" s="2">
        <v>0.19</v>
      </c>
      <c r="I1284" s="2" t="s">
        <v>1961</v>
      </c>
      <c r="J1284" s="2">
        <v>529.88580000000002</v>
      </c>
    </row>
    <row r="1285" spans="1:10" x14ac:dyDescent="0.3">
      <c r="A1285" s="2" t="s">
        <v>3250</v>
      </c>
      <c r="B1285" s="3">
        <v>45552</v>
      </c>
      <c r="C1285" s="2" t="s">
        <v>222</v>
      </c>
      <c r="D1285" s="2" t="s">
        <v>1796</v>
      </c>
      <c r="E1285" s="2" t="s">
        <v>1908</v>
      </c>
      <c r="F1285" s="2">
        <v>2</v>
      </c>
      <c r="G1285" s="2">
        <v>504.98</v>
      </c>
      <c r="H1285" s="2">
        <v>0.08</v>
      </c>
      <c r="I1285" s="2" t="s">
        <v>1964</v>
      </c>
      <c r="J1285" s="2">
        <v>929.16319999999996</v>
      </c>
    </row>
    <row r="1286" spans="1:10" x14ac:dyDescent="0.3">
      <c r="A1286" s="2" t="s">
        <v>3251</v>
      </c>
      <c r="B1286" s="3">
        <v>45823</v>
      </c>
      <c r="C1286" s="2" t="s">
        <v>1193</v>
      </c>
      <c r="D1286" s="2" t="s">
        <v>1744</v>
      </c>
      <c r="E1286" s="2" t="s">
        <v>1917</v>
      </c>
      <c r="F1286" s="2">
        <v>2</v>
      </c>
      <c r="G1286" s="2">
        <v>623.20000000000005</v>
      </c>
      <c r="H1286" s="2">
        <v>0.14000000000000001</v>
      </c>
      <c r="I1286" s="2" t="s">
        <v>1964</v>
      </c>
      <c r="J1286" s="2">
        <v>1071.904</v>
      </c>
    </row>
    <row r="1287" spans="1:10" x14ac:dyDescent="0.3">
      <c r="A1287" s="2" t="s">
        <v>3252</v>
      </c>
      <c r="B1287" s="3">
        <v>45622</v>
      </c>
      <c r="C1287" s="2" t="s">
        <v>1034</v>
      </c>
      <c r="D1287" s="2" t="s">
        <v>1576</v>
      </c>
      <c r="E1287" s="2" t="s">
        <v>1939</v>
      </c>
      <c r="F1287" s="2">
        <v>2</v>
      </c>
      <c r="G1287" s="2">
        <v>530.54</v>
      </c>
      <c r="H1287" s="2">
        <v>0.28000000000000003</v>
      </c>
      <c r="I1287" s="2" t="s">
        <v>1964</v>
      </c>
      <c r="J1287" s="2">
        <v>763.97760000000005</v>
      </c>
    </row>
    <row r="1288" spans="1:10" x14ac:dyDescent="0.3">
      <c r="A1288" s="2" t="s">
        <v>3253</v>
      </c>
      <c r="B1288" s="3">
        <v>45810</v>
      </c>
      <c r="C1288" s="2" t="s">
        <v>1154</v>
      </c>
      <c r="D1288" s="2" t="s">
        <v>1555</v>
      </c>
      <c r="E1288" s="2" t="s">
        <v>1939</v>
      </c>
      <c r="F1288" s="2">
        <v>3</v>
      </c>
      <c r="G1288" s="2">
        <v>279.45</v>
      </c>
      <c r="H1288" s="2">
        <v>0.15</v>
      </c>
      <c r="I1288" s="2" t="s">
        <v>1964</v>
      </c>
      <c r="J1288" s="2">
        <v>712.59749999999997</v>
      </c>
    </row>
    <row r="1289" spans="1:10" x14ac:dyDescent="0.3">
      <c r="A1289" s="2" t="s">
        <v>3254</v>
      </c>
      <c r="B1289" s="3">
        <v>45645</v>
      </c>
      <c r="C1289" s="2" t="s">
        <v>860</v>
      </c>
      <c r="D1289" s="2" t="s">
        <v>1606</v>
      </c>
      <c r="E1289" s="2" t="s">
        <v>1917</v>
      </c>
      <c r="F1289" s="2">
        <v>3</v>
      </c>
      <c r="G1289" s="2">
        <v>906.99</v>
      </c>
      <c r="H1289" s="2">
        <v>0.26</v>
      </c>
      <c r="I1289" s="2" t="s">
        <v>1964</v>
      </c>
      <c r="J1289" s="2">
        <v>2013.5178000000001</v>
      </c>
    </row>
    <row r="1290" spans="1:10" x14ac:dyDescent="0.3">
      <c r="A1290" s="2" t="s">
        <v>3255</v>
      </c>
      <c r="B1290" s="3">
        <v>45749</v>
      </c>
      <c r="C1290" s="2" t="s">
        <v>262</v>
      </c>
      <c r="D1290" s="2" t="s">
        <v>1823</v>
      </c>
      <c r="E1290" s="2" t="s">
        <v>1942</v>
      </c>
      <c r="F1290" s="2">
        <v>4</v>
      </c>
      <c r="G1290" s="2">
        <v>408.76</v>
      </c>
      <c r="H1290" s="2">
        <v>0.12</v>
      </c>
      <c r="I1290" s="2" t="s">
        <v>1964</v>
      </c>
      <c r="J1290" s="2">
        <v>1438.8352</v>
      </c>
    </row>
    <row r="1291" spans="1:10" x14ac:dyDescent="0.3">
      <c r="A1291" s="2" t="s">
        <v>3256</v>
      </c>
      <c r="B1291" s="3">
        <v>45537</v>
      </c>
      <c r="C1291" s="2" t="s">
        <v>593</v>
      </c>
      <c r="D1291" s="2" t="s">
        <v>1686</v>
      </c>
      <c r="E1291" s="2" t="s">
        <v>1921</v>
      </c>
      <c r="F1291" s="2">
        <v>2</v>
      </c>
      <c r="G1291" s="2">
        <v>117.34</v>
      </c>
      <c r="H1291" s="2">
        <v>0.09</v>
      </c>
      <c r="I1291" s="2" t="s">
        <v>1961</v>
      </c>
      <c r="J1291" s="2">
        <v>213.55879999999999</v>
      </c>
    </row>
    <row r="1292" spans="1:10" x14ac:dyDescent="0.3">
      <c r="A1292" s="2" t="s">
        <v>3257</v>
      </c>
      <c r="B1292" s="3">
        <v>45376</v>
      </c>
      <c r="C1292" s="2" t="s">
        <v>566</v>
      </c>
      <c r="D1292" s="2" t="s">
        <v>1856</v>
      </c>
      <c r="E1292" s="2" t="s">
        <v>1934</v>
      </c>
      <c r="F1292" s="2">
        <v>3</v>
      </c>
      <c r="G1292" s="2">
        <v>690.27</v>
      </c>
      <c r="H1292" s="2">
        <v>7.0000000000000007E-2</v>
      </c>
      <c r="I1292" s="2" t="s">
        <v>1961</v>
      </c>
      <c r="J1292" s="2">
        <v>1925.8533</v>
      </c>
    </row>
    <row r="1293" spans="1:10" x14ac:dyDescent="0.3">
      <c r="A1293" s="2" t="s">
        <v>3258</v>
      </c>
      <c r="B1293" s="3">
        <v>45709</v>
      </c>
      <c r="C1293" s="2" t="s">
        <v>385</v>
      </c>
      <c r="D1293" s="2" t="s">
        <v>1661</v>
      </c>
      <c r="E1293" s="2" t="s">
        <v>1942</v>
      </c>
      <c r="F1293" s="2">
        <v>4</v>
      </c>
      <c r="G1293" s="2">
        <v>377.18</v>
      </c>
      <c r="H1293" s="2">
        <v>0.24</v>
      </c>
      <c r="I1293" s="2" t="s">
        <v>1961</v>
      </c>
      <c r="J1293" s="2">
        <v>1146.6271999999999</v>
      </c>
    </row>
    <row r="1294" spans="1:10" x14ac:dyDescent="0.3">
      <c r="A1294" s="2" t="s">
        <v>3259</v>
      </c>
      <c r="B1294" s="3">
        <v>45446</v>
      </c>
      <c r="C1294" s="2" t="s">
        <v>397</v>
      </c>
      <c r="D1294" s="2" t="s">
        <v>1700</v>
      </c>
      <c r="E1294" s="2" t="s">
        <v>1887</v>
      </c>
      <c r="F1294" s="2">
        <v>1</v>
      </c>
      <c r="G1294" s="2">
        <v>70.52</v>
      </c>
      <c r="H1294" s="2">
        <v>0.08</v>
      </c>
      <c r="I1294" s="2" t="s">
        <v>1964</v>
      </c>
      <c r="J1294" s="2">
        <v>64.878399999999999</v>
      </c>
    </row>
    <row r="1295" spans="1:10" x14ac:dyDescent="0.3">
      <c r="A1295" s="2" t="s">
        <v>3260</v>
      </c>
      <c r="B1295" s="3">
        <v>45330</v>
      </c>
      <c r="C1295" s="2" t="s">
        <v>886</v>
      </c>
      <c r="D1295" s="2" t="s">
        <v>1693</v>
      </c>
      <c r="E1295" s="2" t="s">
        <v>1921</v>
      </c>
      <c r="F1295" s="2">
        <v>1</v>
      </c>
      <c r="G1295" s="2">
        <v>40.25</v>
      </c>
      <c r="H1295" s="2">
        <v>0.1</v>
      </c>
      <c r="I1295" s="2" t="s">
        <v>1961</v>
      </c>
      <c r="J1295" s="2">
        <v>36.225000000000001</v>
      </c>
    </row>
    <row r="1296" spans="1:10" x14ac:dyDescent="0.3">
      <c r="A1296" s="2" t="s">
        <v>3261</v>
      </c>
      <c r="B1296" s="3">
        <v>45388</v>
      </c>
      <c r="C1296" s="2" t="s">
        <v>757</v>
      </c>
      <c r="D1296" s="2" t="s">
        <v>1850</v>
      </c>
      <c r="E1296" s="2" t="s">
        <v>1927</v>
      </c>
      <c r="F1296" s="2">
        <v>3</v>
      </c>
      <c r="G1296" s="2">
        <v>539.44000000000005</v>
      </c>
      <c r="H1296" s="2">
        <v>0.05</v>
      </c>
      <c r="I1296" s="2" t="s">
        <v>1964</v>
      </c>
      <c r="J1296" s="2">
        <v>1537.404</v>
      </c>
    </row>
    <row r="1297" spans="1:10" x14ac:dyDescent="0.3">
      <c r="A1297" s="2" t="s">
        <v>3262</v>
      </c>
      <c r="B1297" s="3">
        <v>45313</v>
      </c>
      <c r="C1297" s="2" t="s">
        <v>802</v>
      </c>
      <c r="D1297" s="2" t="s">
        <v>1762</v>
      </c>
      <c r="E1297" s="2" t="s">
        <v>1904</v>
      </c>
      <c r="F1297" s="2">
        <v>3</v>
      </c>
      <c r="G1297" s="2">
        <v>543.49</v>
      </c>
      <c r="H1297" s="2">
        <v>0.05</v>
      </c>
      <c r="I1297" s="2" t="s">
        <v>1961</v>
      </c>
      <c r="J1297" s="2">
        <v>1548.9465</v>
      </c>
    </row>
    <row r="1298" spans="1:10" x14ac:dyDescent="0.3">
      <c r="A1298" s="2" t="s">
        <v>3263</v>
      </c>
      <c r="B1298" s="3">
        <v>45221</v>
      </c>
      <c r="C1298" s="2" t="s">
        <v>1031</v>
      </c>
      <c r="D1298" s="2" t="s">
        <v>1585</v>
      </c>
      <c r="E1298" s="2" t="s">
        <v>1911</v>
      </c>
      <c r="F1298" s="2">
        <v>4</v>
      </c>
      <c r="G1298" s="2">
        <v>547.21</v>
      </c>
      <c r="H1298" s="2">
        <v>0.1</v>
      </c>
      <c r="I1298" s="2" t="s">
        <v>1964</v>
      </c>
      <c r="J1298" s="2">
        <v>1969.9559999999999</v>
      </c>
    </row>
    <row r="1299" spans="1:10" x14ac:dyDescent="0.3">
      <c r="A1299" s="2" t="s">
        <v>3264</v>
      </c>
      <c r="B1299" s="3">
        <v>45619</v>
      </c>
      <c r="C1299" s="2" t="s">
        <v>784</v>
      </c>
      <c r="D1299" s="2" t="s">
        <v>1777</v>
      </c>
      <c r="E1299" s="2" t="s">
        <v>1892</v>
      </c>
      <c r="F1299" s="2">
        <v>2</v>
      </c>
      <c r="G1299" s="2">
        <v>892.46</v>
      </c>
      <c r="H1299" s="2">
        <v>7.0000000000000007E-2</v>
      </c>
      <c r="I1299" s="2" t="s">
        <v>1961</v>
      </c>
      <c r="J1299" s="2">
        <v>1659.9756</v>
      </c>
    </row>
    <row r="1300" spans="1:10" x14ac:dyDescent="0.3">
      <c r="A1300" s="2" t="s">
        <v>3265</v>
      </c>
      <c r="B1300" s="3">
        <v>45286</v>
      </c>
      <c r="C1300" s="2" t="s">
        <v>1220</v>
      </c>
      <c r="D1300" s="2" t="s">
        <v>1655</v>
      </c>
      <c r="E1300" s="2" t="s">
        <v>1917</v>
      </c>
      <c r="F1300" s="2">
        <v>2</v>
      </c>
      <c r="G1300" s="2">
        <v>853.41</v>
      </c>
      <c r="H1300" s="2">
        <v>0.25</v>
      </c>
      <c r="I1300" s="2" t="s">
        <v>1959</v>
      </c>
      <c r="J1300" s="2">
        <v>1280.115</v>
      </c>
    </row>
    <row r="1301" spans="1:10" x14ac:dyDescent="0.3">
      <c r="A1301" s="2" t="s">
        <v>3266</v>
      </c>
      <c r="B1301" s="3">
        <v>45451</v>
      </c>
      <c r="C1301" s="2" t="s">
        <v>391</v>
      </c>
      <c r="D1301" s="2" t="s">
        <v>1829</v>
      </c>
      <c r="E1301" s="2" t="s">
        <v>1914</v>
      </c>
      <c r="F1301" s="2">
        <v>1</v>
      </c>
      <c r="G1301" s="2">
        <v>162.13999999999999</v>
      </c>
      <c r="H1301" s="2">
        <v>7.0000000000000007E-2</v>
      </c>
      <c r="I1301" s="2" t="s">
        <v>1961</v>
      </c>
      <c r="J1301" s="2">
        <v>150.7902</v>
      </c>
    </row>
    <row r="1302" spans="1:10" x14ac:dyDescent="0.3">
      <c r="A1302" s="2" t="s">
        <v>3267</v>
      </c>
      <c r="B1302" s="3">
        <v>45478</v>
      </c>
      <c r="C1302" s="2" t="s">
        <v>503</v>
      </c>
      <c r="D1302" s="2" t="s">
        <v>1871</v>
      </c>
      <c r="E1302" s="2" t="s">
        <v>1939</v>
      </c>
      <c r="F1302" s="2">
        <v>1</v>
      </c>
      <c r="G1302" s="2">
        <v>893.14</v>
      </c>
      <c r="H1302" s="2">
        <v>0.09</v>
      </c>
      <c r="I1302" s="2" t="s">
        <v>1959</v>
      </c>
      <c r="J1302" s="2">
        <v>812.75739999999996</v>
      </c>
    </row>
    <row r="1303" spans="1:10" x14ac:dyDescent="0.3">
      <c r="A1303" s="2" t="s">
        <v>3268</v>
      </c>
      <c r="B1303" s="3">
        <v>45528</v>
      </c>
      <c r="C1303" s="2" t="s">
        <v>370</v>
      </c>
      <c r="D1303" s="2" t="s">
        <v>1680</v>
      </c>
      <c r="E1303" s="2" t="s">
        <v>1917</v>
      </c>
      <c r="F1303" s="2">
        <v>4</v>
      </c>
      <c r="G1303" s="2">
        <v>349.07</v>
      </c>
      <c r="H1303" s="2">
        <v>0.28000000000000003</v>
      </c>
      <c r="I1303" s="2" t="s">
        <v>1959</v>
      </c>
      <c r="J1303" s="2">
        <v>1005.3216</v>
      </c>
    </row>
    <row r="1304" spans="1:10" x14ac:dyDescent="0.3">
      <c r="A1304" s="2" t="s">
        <v>3269</v>
      </c>
      <c r="B1304" s="3">
        <v>45418</v>
      </c>
      <c r="C1304" s="2" t="s">
        <v>910</v>
      </c>
      <c r="D1304" s="2" t="s">
        <v>1826</v>
      </c>
      <c r="E1304" s="2" t="s">
        <v>1932</v>
      </c>
      <c r="F1304" s="2">
        <v>1</v>
      </c>
      <c r="G1304" s="2">
        <v>747.9</v>
      </c>
      <c r="H1304" s="2">
        <v>0.21</v>
      </c>
      <c r="I1304" s="2" t="s">
        <v>1964</v>
      </c>
      <c r="J1304" s="2">
        <v>590.84100000000001</v>
      </c>
    </row>
    <row r="1305" spans="1:10" x14ac:dyDescent="0.3">
      <c r="A1305" s="2" t="s">
        <v>3270</v>
      </c>
      <c r="B1305" s="3">
        <v>45478</v>
      </c>
      <c r="C1305" s="2" t="s">
        <v>131</v>
      </c>
      <c r="D1305" s="2" t="s">
        <v>1826</v>
      </c>
      <c r="E1305" s="2" t="s">
        <v>1911</v>
      </c>
      <c r="F1305" s="2">
        <v>3</v>
      </c>
      <c r="G1305" s="2">
        <v>438.92</v>
      </c>
      <c r="H1305" s="2">
        <v>0.21</v>
      </c>
      <c r="I1305" s="2" t="s">
        <v>1959</v>
      </c>
      <c r="J1305" s="2">
        <v>1040.2403999999999</v>
      </c>
    </row>
    <row r="1306" spans="1:10" x14ac:dyDescent="0.3">
      <c r="A1306" s="2" t="s">
        <v>3271</v>
      </c>
      <c r="B1306" s="3">
        <v>45232</v>
      </c>
      <c r="C1306" s="2" t="s">
        <v>430</v>
      </c>
      <c r="D1306" s="2" t="s">
        <v>1814</v>
      </c>
      <c r="E1306" s="2" t="s">
        <v>1904</v>
      </c>
      <c r="F1306" s="2">
        <v>4</v>
      </c>
      <c r="G1306" s="2">
        <v>665.38</v>
      </c>
      <c r="H1306" s="2">
        <v>0.18</v>
      </c>
      <c r="I1306" s="2" t="s">
        <v>1959</v>
      </c>
      <c r="J1306" s="2">
        <v>2182.4463999999998</v>
      </c>
    </row>
    <row r="1307" spans="1:10" x14ac:dyDescent="0.3">
      <c r="A1307" s="2" t="s">
        <v>3272</v>
      </c>
      <c r="B1307" s="3">
        <v>45616</v>
      </c>
      <c r="C1307" s="2" t="s">
        <v>24</v>
      </c>
      <c r="D1307" s="2" t="s">
        <v>1762</v>
      </c>
      <c r="E1307" s="2" t="s">
        <v>1945</v>
      </c>
      <c r="F1307" s="2">
        <v>1</v>
      </c>
      <c r="G1307" s="2">
        <v>146.49</v>
      </c>
      <c r="H1307" s="2">
        <v>0.28000000000000003</v>
      </c>
      <c r="I1307" s="2" t="s">
        <v>1959</v>
      </c>
      <c r="J1307" s="2">
        <v>105.47280000000001</v>
      </c>
    </row>
    <row r="1308" spans="1:10" x14ac:dyDescent="0.3">
      <c r="A1308" s="2" t="s">
        <v>3273</v>
      </c>
      <c r="B1308" s="3">
        <v>45774</v>
      </c>
      <c r="C1308" s="2" t="s">
        <v>479</v>
      </c>
      <c r="D1308" s="2" t="s">
        <v>1693</v>
      </c>
      <c r="E1308" s="2" t="s">
        <v>1936</v>
      </c>
      <c r="F1308" s="2">
        <v>2</v>
      </c>
      <c r="G1308" s="2">
        <v>235.39</v>
      </c>
      <c r="H1308" s="2">
        <v>0.27</v>
      </c>
      <c r="I1308" s="2" t="s">
        <v>1964</v>
      </c>
      <c r="J1308" s="2">
        <v>343.6694</v>
      </c>
    </row>
    <row r="1309" spans="1:10" x14ac:dyDescent="0.3">
      <c r="A1309" s="2" t="s">
        <v>3274</v>
      </c>
      <c r="B1309" s="3">
        <v>45651</v>
      </c>
      <c r="C1309" s="2" t="s">
        <v>122</v>
      </c>
      <c r="D1309" s="2" t="s">
        <v>1765</v>
      </c>
      <c r="E1309" s="2" t="s">
        <v>1908</v>
      </c>
      <c r="F1309" s="2">
        <v>3</v>
      </c>
      <c r="G1309" s="2">
        <v>38.07</v>
      </c>
      <c r="H1309" s="2">
        <v>0.09</v>
      </c>
      <c r="I1309" s="2" t="s">
        <v>1961</v>
      </c>
      <c r="J1309" s="2">
        <v>103.9311</v>
      </c>
    </row>
    <row r="1310" spans="1:10" x14ac:dyDescent="0.3">
      <c r="A1310" s="2" t="s">
        <v>3275</v>
      </c>
      <c r="B1310" s="3">
        <v>45902</v>
      </c>
      <c r="C1310" s="2" t="s">
        <v>1266</v>
      </c>
      <c r="D1310" s="2" t="s">
        <v>1680</v>
      </c>
      <c r="E1310" s="2" t="s">
        <v>1904</v>
      </c>
      <c r="F1310" s="2">
        <v>2</v>
      </c>
      <c r="G1310" s="2">
        <v>511.7</v>
      </c>
      <c r="H1310" s="2">
        <v>0.12</v>
      </c>
      <c r="I1310" s="2" t="s">
        <v>1964</v>
      </c>
      <c r="J1310" s="2">
        <v>900.59199999999998</v>
      </c>
    </row>
    <row r="1311" spans="1:10" x14ac:dyDescent="0.3">
      <c r="A1311" s="2" t="s">
        <v>3276</v>
      </c>
      <c r="B1311" s="3">
        <v>45401</v>
      </c>
      <c r="C1311" s="2" t="s">
        <v>336</v>
      </c>
      <c r="D1311" s="2" t="s">
        <v>1808</v>
      </c>
      <c r="E1311" s="2" t="s">
        <v>1917</v>
      </c>
      <c r="F1311" s="2">
        <v>4</v>
      </c>
      <c r="G1311" s="2">
        <v>488.72</v>
      </c>
      <c r="H1311" s="2">
        <v>0.23</v>
      </c>
      <c r="I1311" s="2" t="s">
        <v>1961</v>
      </c>
      <c r="J1311" s="2">
        <v>1505.2575999999999</v>
      </c>
    </row>
    <row r="1312" spans="1:10" x14ac:dyDescent="0.3">
      <c r="A1312" s="2" t="s">
        <v>3277</v>
      </c>
      <c r="B1312" s="3">
        <v>45717</v>
      </c>
      <c r="C1312" s="2" t="s">
        <v>1232</v>
      </c>
      <c r="D1312" s="2" t="s">
        <v>1732</v>
      </c>
      <c r="E1312" s="2" t="s">
        <v>1929</v>
      </c>
      <c r="F1312" s="2">
        <v>2</v>
      </c>
      <c r="G1312" s="2">
        <v>520.45000000000005</v>
      </c>
      <c r="H1312" s="2">
        <v>0.11</v>
      </c>
      <c r="I1312" s="2" t="s">
        <v>1964</v>
      </c>
      <c r="J1312" s="2">
        <v>926.40099999999995</v>
      </c>
    </row>
    <row r="1313" spans="1:10" x14ac:dyDescent="0.3">
      <c r="A1313" s="2" t="s">
        <v>3278</v>
      </c>
      <c r="B1313" s="3">
        <v>45376</v>
      </c>
      <c r="C1313" s="2" t="s">
        <v>1352</v>
      </c>
      <c r="D1313" s="2" t="s">
        <v>1725</v>
      </c>
      <c r="E1313" s="2" t="s">
        <v>1908</v>
      </c>
      <c r="F1313" s="2">
        <v>1</v>
      </c>
      <c r="G1313" s="2">
        <v>340.9</v>
      </c>
      <c r="H1313" s="2">
        <v>0.28999999999999998</v>
      </c>
      <c r="I1313" s="2" t="s">
        <v>1959</v>
      </c>
      <c r="J1313" s="2">
        <v>242.03899999999999</v>
      </c>
    </row>
    <row r="1314" spans="1:10" x14ac:dyDescent="0.3">
      <c r="A1314" s="2" t="s">
        <v>3279</v>
      </c>
      <c r="B1314" s="3">
        <v>45576</v>
      </c>
      <c r="C1314" s="2" t="s">
        <v>1097</v>
      </c>
      <c r="D1314" s="2" t="s">
        <v>1670</v>
      </c>
      <c r="E1314" s="2" t="s">
        <v>1917</v>
      </c>
      <c r="F1314" s="2">
        <v>3</v>
      </c>
      <c r="G1314" s="2">
        <v>653.59</v>
      </c>
      <c r="H1314" s="2">
        <v>0.17</v>
      </c>
      <c r="I1314" s="2" t="s">
        <v>1964</v>
      </c>
      <c r="J1314" s="2">
        <v>1627.4391000000001</v>
      </c>
    </row>
    <row r="1315" spans="1:10" x14ac:dyDescent="0.3">
      <c r="A1315" s="2" t="s">
        <v>3280</v>
      </c>
      <c r="B1315" s="3">
        <v>45906</v>
      </c>
      <c r="C1315" s="2" t="s">
        <v>96</v>
      </c>
      <c r="D1315" s="2" t="s">
        <v>1655</v>
      </c>
      <c r="E1315" s="2" t="s">
        <v>1945</v>
      </c>
      <c r="F1315" s="2">
        <v>1</v>
      </c>
      <c r="G1315" s="2">
        <v>179.77</v>
      </c>
      <c r="H1315" s="2">
        <v>0.23</v>
      </c>
      <c r="I1315" s="2" t="s">
        <v>1964</v>
      </c>
      <c r="J1315" s="2">
        <v>138.4229</v>
      </c>
    </row>
    <row r="1316" spans="1:10" x14ac:dyDescent="0.3">
      <c r="A1316" s="2" t="s">
        <v>3281</v>
      </c>
      <c r="B1316" s="3">
        <v>45523</v>
      </c>
      <c r="C1316" s="2" t="s">
        <v>46</v>
      </c>
      <c r="D1316" s="2" t="s">
        <v>1555</v>
      </c>
      <c r="E1316" s="2" t="s">
        <v>1921</v>
      </c>
      <c r="F1316" s="2">
        <v>2</v>
      </c>
      <c r="G1316" s="2">
        <v>943.8</v>
      </c>
      <c r="H1316" s="2">
        <v>0.06</v>
      </c>
      <c r="I1316" s="2" t="s">
        <v>1959</v>
      </c>
      <c r="J1316" s="2">
        <v>1774.3440000000001</v>
      </c>
    </row>
    <row r="1317" spans="1:10" x14ac:dyDescent="0.3">
      <c r="A1317" s="2" t="s">
        <v>3282</v>
      </c>
      <c r="B1317" s="3">
        <v>45234</v>
      </c>
      <c r="C1317" s="2" t="s">
        <v>1284</v>
      </c>
      <c r="D1317" s="2" t="s">
        <v>1796</v>
      </c>
      <c r="E1317" s="2" t="s">
        <v>1936</v>
      </c>
      <c r="F1317" s="2">
        <v>2</v>
      </c>
      <c r="G1317" s="2">
        <v>985</v>
      </c>
      <c r="H1317" s="2">
        <v>0.25</v>
      </c>
      <c r="I1317" s="2" t="s">
        <v>1959</v>
      </c>
      <c r="J1317" s="2">
        <v>1477.5</v>
      </c>
    </row>
    <row r="1318" spans="1:10" x14ac:dyDescent="0.3">
      <c r="A1318" s="2" t="s">
        <v>3283</v>
      </c>
      <c r="B1318" s="3">
        <v>45405</v>
      </c>
      <c r="C1318" s="2" t="s">
        <v>1504</v>
      </c>
      <c r="D1318" s="2" t="s">
        <v>1847</v>
      </c>
      <c r="E1318" s="2" t="s">
        <v>1924</v>
      </c>
      <c r="F1318" s="2">
        <v>4</v>
      </c>
      <c r="G1318" s="2">
        <v>216.81</v>
      </c>
      <c r="H1318" s="2">
        <v>0.28999999999999998</v>
      </c>
      <c r="I1318" s="2" t="s">
        <v>1959</v>
      </c>
      <c r="J1318" s="2">
        <v>615.74040000000002</v>
      </c>
    </row>
    <row r="1319" spans="1:10" x14ac:dyDescent="0.3">
      <c r="A1319" s="2" t="s">
        <v>3284</v>
      </c>
      <c r="B1319" s="3">
        <v>45223</v>
      </c>
      <c r="C1319" s="2" t="s">
        <v>412</v>
      </c>
      <c r="D1319" s="2" t="s">
        <v>1774</v>
      </c>
      <c r="E1319" s="2" t="s">
        <v>1896</v>
      </c>
      <c r="F1319" s="2">
        <v>4</v>
      </c>
      <c r="G1319" s="2">
        <v>950.21</v>
      </c>
      <c r="H1319" s="2">
        <v>0.27</v>
      </c>
      <c r="I1319" s="2" t="s">
        <v>1964</v>
      </c>
      <c r="J1319" s="2">
        <v>2774.6131999999998</v>
      </c>
    </row>
    <row r="1320" spans="1:10" x14ac:dyDescent="0.3">
      <c r="A1320" s="2" t="s">
        <v>3285</v>
      </c>
      <c r="B1320" s="3">
        <v>45838</v>
      </c>
      <c r="C1320" s="2" t="s">
        <v>829</v>
      </c>
      <c r="D1320" s="2" t="s">
        <v>1725</v>
      </c>
      <c r="E1320" s="2" t="s">
        <v>1914</v>
      </c>
      <c r="F1320" s="2">
        <v>2</v>
      </c>
      <c r="G1320" s="2">
        <v>271.39999999999998</v>
      </c>
      <c r="H1320" s="2">
        <v>0.17</v>
      </c>
      <c r="I1320" s="2" t="s">
        <v>1961</v>
      </c>
      <c r="J1320" s="2">
        <v>450.524</v>
      </c>
    </row>
    <row r="1321" spans="1:10" x14ac:dyDescent="0.3">
      <c r="A1321" s="2" t="s">
        <v>3286</v>
      </c>
      <c r="B1321" s="3">
        <v>45883</v>
      </c>
      <c r="C1321" s="2" t="s">
        <v>566</v>
      </c>
      <c r="D1321" s="2" t="s">
        <v>1696</v>
      </c>
      <c r="E1321" s="2" t="s">
        <v>1917</v>
      </c>
      <c r="F1321" s="2">
        <v>4</v>
      </c>
      <c r="G1321" s="2">
        <v>708.19</v>
      </c>
      <c r="H1321" s="2">
        <v>0.1</v>
      </c>
      <c r="I1321" s="2" t="s">
        <v>1961</v>
      </c>
      <c r="J1321" s="2">
        <v>2549.4839999999999</v>
      </c>
    </row>
    <row r="1322" spans="1:10" x14ac:dyDescent="0.3">
      <c r="A1322" s="2" t="s">
        <v>3287</v>
      </c>
      <c r="B1322" s="3">
        <v>45788</v>
      </c>
      <c r="C1322" s="2" t="s">
        <v>1386</v>
      </c>
      <c r="D1322" s="2" t="s">
        <v>1744</v>
      </c>
      <c r="E1322" s="2" t="s">
        <v>1901</v>
      </c>
      <c r="F1322" s="2">
        <v>3</v>
      </c>
      <c r="G1322" s="2">
        <v>477.05</v>
      </c>
      <c r="H1322" s="2">
        <v>0.05</v>
      </c>
      <c r="I1322" s="2" t="s">
        <v>1961</v>
      </c>
      <c r="J1322" s="2">
        <v>1359.5925</v>
      </c>
    </row>
    <row r="1323" spans="1:10" x14ac:dyDescent="0.3">
      <c r="A1323" s="2" t="s">
        <v>3288</v>
      </c>
      <c r="B1323" s="3">
        <v>45383</v>
      </c>
      <c r="C1323" s="2" t="s">
        <v>980</v>
      </c>
      <c r="D1323" s="2" t="s">
        <v>1805</v>
      </c>
      <c r="E1323" s="2" t="s">
        <v>1921</v>
      </c>
      <c r="F1323" s="2">
        <v>3</v>
      </c>
      <c r="G1323" s="2">
        <v>627.29</v>
      </c>
      <c r="H1323" s="2">
        <v>0.27</v>
      </c>
      <c r="I1323" s="2" t="s">
        <v>1964</v>
      </c>
      <c r="J1323" s="2">
        <v>1373.7651000000001</v>
      </c>
    </row>
    <row r="1324" spans="1:10" x14ac:dyDescent="0.3">
      <c r="A1324" s="2" t="s">
        <v>3289</v>
      </c>
      <c r="B1324" s="3">
        <v>45335</v>
      </c>
      <c r="C1324" s="2" t="s">
        <v>971</v>
      </c>
      <c r="D1324" s="2" t="s">
        <v>1865</v>
      </c>
      <c r="E1324" s="2" t="s">
        <v>1927</v>
      </c>
      <c r="F1324" s="2">
        <v>3</v>
      </c>
      <c r="G1324" s="2">
        <v>206.84</v>
      </c>
      <c r="H1324" s="2">
        <v>0.19</v>
      </c>
      <c r="I1324" s="2" t="s">
        <v>1961</v>
      </c>
      <c r="J1324" s="2">
        <v>502.62119999999999</v>
      </c>
    </row>
    <row r="1325" spans="1:10" x14ac:dyDescent="0.3">
      <c r="A1325" s="2" t="s">
        <v>3290</v>
      </c>
      <c r="B1325" s="3">
        <v>45304</v>
      </c>
      <c r="C1325" s="2" t="s">
        <v>814</v>
      </c>
      <c r="D1325" s="2" t="s">
        <v>1667</v>
      </c>
      <c r="E1325" s="2" t="s">
        <v>1892</v>
      </c>
      <c r="F1325" s="2">
        <v>4</v>
      </c>
      <c r="G1325" s="2">
        <v>629.04999999999995</v>
      </c>
      <c r="H1325" s="2">
        <v>0.26</v>
      </c>
      <c r="I1325" s="2" t="s">
        <v>1959</v>
      </c>
      <c r="J1325" s="2">
        <v>1861.9880000000001</v>
      </c>
    </row>
    <row r="1326" spans="1:10" x14ac:dyDescent="0.3">
      <c r="A1326" s="2" t="s">
        <v>3291</v>
      </c>
      <c r="B1326" s="3">
        <v>45543</v>
      </c>
      <c r="C1326" s="2" t="s">
        <v>1369</v>
      </c>
      <c r="D1326" s="2" t="s">
        <v>1805</v>
      </c>
      <c r="E1326" s="2" t="s">
        <v>1942</v>
      </c>
      <c r="F1326" s="2">
        <v>4</v>
      </c>
      <c r="G1326" s="2">
        <v>529.04</v>
      </c>
      <c r="H1326" s="2">
        <v>0.1</v>
      </c>
      <c r="I1326" s="2" t="s">
        <v>1961</v>
      </c>
      <c r="J1326" s="2">
        <v>1904.5440000000001</v>
      </c>
    </row>
    <row r="1327" spans="1:10" x14ac:dyDescent="0.3">
      <c r="A1327" s="2" t="s">
        <v>3292</v>
      </c>
      <c r="B1327" s="3">
        <v>45326</v>
      </c>
      <c r="C1327" s="2" t="s">
        <v>1106</v>
      </c>
      <c r="D1327" s="2" t="s">
        <v>1667</v>
      </c>
      <c r="E1327" s="2" t="s">
        <v>1942</v>
      </c>
      <c r="F1327" s="2">
        <v>1</v>
      </c>
      <c r="G1327" s="2">
        <v>350.67</v>
      </c>
      <c r="H1327" s="2">
        <v>0.22</v>
      </c>
      <c r="I1327" s="2" t="s">
        <v>1961</v>
      </c>
      <c r="J1327" s="2">
        <v>273.52260000000001</v>
      </c>
    </row>
    <row r="1328" spans="1:10" x14ac:dyDescent="0.3">
      <c r="A1328" s="2" t="s">
        <v>3293</v>
      </c>
      <c r="B1328" s="3">
        <v>45498</v>
      </c>
      <c r="C1328" s="2" t="s">
        <v>1172</v>
      </c>
      <c r="D1328" s="2" t="s">
        <v>1868</v>
      </c>
      <c r="E1328" s="2" t="s">
        <v>1892</v>
      </c>
      <c r="F1328" s="2">
        <v>1</v>
      </c>
      <c r="G1328" s="2">
        <v>128.93</v>
      </c>
      <c r="H1328" s="2">
        <v>0.26</v>
      </c>
      <c r="I1328" s="2" t="s">
        <v>1959</v>
      </c>
      <c r="J1328" s="2">
        <v>95.408199999999994</v>
      </c>
    </row>
    <row r="1329" spans="1:10" x14ac:dyDescent="0.3">
      <c r="A1329" s="2" t="s">
        <v>3294</v>
      </c>
      <c r="B1329" s="3">
        <v>45544</v>
      </c>
      <c r="C1329" s="2" t="s">
        <v>497</v>
      </c>
      <c r="D1329" s="2" t="s">
        <v>1841</v>
      </c>
      <c r="E1329" s="2" t="s">
        <v>1936</v>
      </c>
      <c r="F1329" s="2">
        <v>2</v>
      </c>
      <c r="G1329" s="2">
        <v>384.92</v>
      </c>
      <c r="H1329" s="2">
        <v>0.09</v>
      </c>
      <c r="I1329" s="2" t="s">
        <v>1959</v>
      </c>
      <c r="J1329" s="2">
        <v>700.55439999999999</v>
      </c>
    </row>
    <row r="1330" spans="1:10" x14ac:dyDescent="0.3">
      <c r="A1330" s="2" t="s">
        <v>3295</v>
      </c>
      <c r="B1330" s="3">
        <v>45268</v>
      </c>
      <c r="C1330" s="2" t="s">
        <v>1061</v>
      </c>
      <c r="D1330" s="2" t="s">
        <v>1576</v>
      </c>
      <c r="E1330" s="2" t="s">
        <v>1917</v>
      </c>
      <c r="F1330" s="2">
        <v>3</v>
      </c>
      <c r="G1330" s="2">
        <v>120.77</v>
      </c>
      <c r="H1330" s="2">
        <v>0.28999999999999998</v>
      </c>
      <c r="I1330" s="2" t="s">
        <v>1961</v>
      </c>
      <c r="J1330" s="2">
        <v>257.24009999999998</v>
      </c>
    </row>
    <row r="1331" spans="1:10" x14ac:dyDescent="0.3">
      <c r="A1331" s="2" t="s">
        <v>3296</v>
      </c>
      <c r="B1331" s="3">
        <v>45824</v>
      </c>
      <c r="C1331" s="2" t="s">
        <v>729</v>
      </c>
      <c r="D1331" s="2" t="s">
        <v>1811</v>
      </c>
      <c r="E1331" s="2" t="s">
        <v>1942</v>
      </c>
      <c r="F1331" s="2">
        <v>4</v>
      </c>
      <c r="G1331" s="2">
        <v>661.39</v>
      </c>
      <c r="H1331" s="2">
        <v>7.0000000000000007E-2</v>
      </c>
      <c r="I1331" s="2" t="s">
        <v>1959</v>
      </c>
      <c r="J1331" s="2">
        <v>2460.3708000000001</v>
      </c>
    </row>
    <row r="1332" spans="1:10" x14ac:dyDescent="0.3">
      <c r="A1332" s="2" t="s">
        <v>3297</v>
      </c>
      <c r="B1332" s="3">
        <v>45261</v>
      </c>
      <c r="C1332" s="2" t="s">
        <v>1401</v>
      </c>
      <c r="D1332" s="2" t="s">
        <v>1768</v>
      </c>
      <c r="E1332" s="2" t="s">
        <v>1896</v>
      </c>
      <c r="F1332" s="2">
        <v>1</v>
      </c>
      <c r="G1332" s="2">
        <v>195.24</v>
      </c>
      <c r="H1332" s="2">
        <v>0.27</v>
      </c>
      <c r="I1332" s="2" t="s">
        <v>1961</v>
      </c>
      <c r="J1332" s="2">
        <v>142.52520000000001</v>
      </c>
    </row>
    <row r="1333" spans="1:10" x14ac:dyDescent="0.3">
      <c r="A1333" s="2" t="s">
        <v>3298</v>
      </c>
      <c r="B1333" s="3">
        <v>45233</v>
      </c>
      <c r="C1333" s="2" t="s">
        <v>29</v>
      </c>
      <c r="D1333" s="2" t="s">
        <v>1859</v>
      </c>
      <c r="E1333" s="2" t="s">
        <v>1945</v>
      </c>
      <c r="F1333" s="2">
        <v>2</v>
      </c>
      <c r="G1333" s="2">
        <v>177.4</v>
      </c>
      <c r="H1333" s="2">
        <v>0.19</v>
      </c>
      <c r="I1333" s="2" t="s">
        <v>1961</v>
      </c>
      <c r="J1333" s="2">
        <v>287.38799999999998</v>
      </c>
    </row>
    <row r="1334" spans="1:10" x14ac:dyDescent="0.3">
      <c r="A1334" s="2" t="s">
        <v>3299</v>
      </c>
      <c r="B1334" s="3">
        <v>45673</v>
      </c>
      <c r="C1334" s="2" t="s">
        <v>218</v>
      </c>
      <c r="D1334" s="2" t="s">
        <v>1877</v>
      </c>
      <c r="E1334" s="2" t="s">
        <v>1927</v>
      </c>
      <c r="F1334" s="2">
        <v>4</v>
      </c>
      <c r="G1334" s="2">
        <v>862.67</v>
      </c>
      <c r="H1334" s="2">
        <v>0.2</v>
      </c>
      <c r="I1334" s="2" t="s">
        <v>1961</v>
      </c>
      <c r="J1334" s="2">
        <v>2760.5439999999999</v>
      </c>
    </row>
    <row r="1335" spans="1:10" x14ac:dyDescent="0.3">
      <c r="A1335" s="2" t="s">
        <v>3300</v>
      </c>
      <c r="B1335" s="3">
        <v>45565</v>
      </c>
      <c r="C1335" s="2" t="s">
        <v>1386</v>
      </c>
      <c r="D1335" s="2" t="s">
        <v>1625</v>
      </c>
      <c r="E1335" s="2" t="s">
        <v>1911</v>
      </c>
      <c r="F1335" s="2">
        <v>1</v>
      </c>
      <c r="G1335" s="2">
        <v>55.04</v>
      </c>
      <c r="H1335" s="2">
        <v>0.01</v>
      </c>
      <c r="I1335" s="2" t="s">
        <v>1964</v>
      </c>
      <c r="J1335" s="2">
        <v>54.489600000000003</v>
      </c>
    </row>
    <row r="1336" spans="1:10" x14ac:dyDescent="0.3">
      <c r="A1336" s="2" t="s">
        <v>3301</v>
      </c>
      <c r="B1336" s="3">
        <v>45646</v>
      </c>
      <c r="C1336" s="2" t="s">
        <v>192</v>
      </c>
      <c r="D1336" s="2" t="s">
        <v>1715</v>
      </c>
      <c r="E1336" s="2" t="s">
        <v>1887</v>
      </c>
      <c r="F1336" s="2">
        <v>2</v>
      </c>
      <c r="G1336" s="2">
        <v>905.47</v>
      </c>
      <c r="H1336" s="2">
        <v>0.2</v>
      </c>
      <c r="I1336" s="2" t="s">
        <v>1964</v>
      </c>
      <c r="J1336" s="2">
        <v>1448.752</v>
      </c>
    </row>
    <row r="1337" spans="1:10" x14ac:dyDescent="0.3">
      <c r="A1337" s="2" t="s">
        <v>3302</v>
      </c>
      <c r="B1337" s="3">
        <v>45539</v>
      </c>
      <c r="C1337" s="2" t="s">
        <v>1434</v>
      </c>
      <c r="D1337" s="2" t="s">
        <v>1771</v>
      </c>
      <c r="E1337" s="2" t="s">
        <v>1932</v>
      </c>
      <c r="F1337" s="2">
        <v>3</v>
      </c>
      <c r="G1337" s="2">
        <v>217.13</v>
      </c>
      <c r="H1337" s="2">
        <v>0.28000000000000003</v>
      </c>
      <c r="I1337" s="2" t="s">
        <v>1959</v>
      </c>
      <c r="J1337" s="2">
        <v>469.00080000000003</v>
      </c>
    </row>
    <row r="1338" spans="1:10" x14ac:dyDescent="0.3">
      <c r="A1338" s="2" t="s">
        <v>3303</v>
      </c>
      <c r="B1338" s="3">
        <v>45936</v>
      </c>
      <c r="C1338" s="2" t="s">
        <v>1226</v>
      </c>
      <c r="D1338" s="2" t="s">
        <v>1808</v>
      </c>
      <c r="E1338" s="2" t="s">
        <v>1887</v>
      </c>
      <c r="F1338" s="2">
        <v>3</v>
      </c>
      <c r="G1338" s="2">
        <v>580.45000000000005</v>
      </c>
      <c r="H1338" s="2">
        <v>0</v>
      </c>
      <c r="I1338" s="2" t="s">
        <v>1961</v>
      </c>
      <c r="J1338" s="2">
        <v>1741.35</v>
      </c>
    </row>
    <row r="1339" spans="1:10" x14ac:dyDescent="0.3">
      <c r="A1339" s="2" t="s">
        <v>3304</v>
      </c>
      <c r="B1339" s="3">
        <v>45854</v>
      </c>
      <c r="C1339" s="2" t="s">
        <v>370</v>
      </c>
      <c r="D1339" s="2" t="s">
        <v>1572</v>
      </c>
      <c r="E1339" s="2" t="s">
        <v>1942</v>
      </c>
      <c r="F1339" s="2">
        <v>2</v>
      </c>
      <c r="G1339" s="2">
        <v>892.88</v>
      </c>
      <c r="H1339" s="2">
        <v>0.17</v>
      </c>
      <c r="I1339" s="2" t="s">
        <v>1961</v>
      </c>
      <c r="J1339" s="2">
        <v>1482.1808000000001</v>
      </c>
    </row>
    <row r="1340" spans="1:10" x14ac:dyDescent="0.3">
      <c r="A1340" s="2" t="s">
        <v>3305</v>
      </c>
      <c r="B1340" s="3">
        <v>45936</v>
      </c>
      <c r="C1340" s="2" t="s">
        <v>333</v>
      </c>
      <c r="D1340" s="2" t="s">
        <v>1700</v>
      </c>
      <c r="E1340" s="2" t="s">
        <v>1945</v>
      </c>
      <c r="F1340" s="2">
        <v>2</v>
      </c>
      <c r="G1340" s="2">
        <v>356.28</v>
      </c>
      <c r="H1340" s="2">
        <v>0.11</v>
      </c>
      <c r="I1340" s="2" t="s">
        <v>1964</v>
      </c>
      <c r="J1340" s="2">
        <v>634.17840000000001</v>
      </c>
    </row>
    <row r="1341" spans="1:10" x14ac:dyDescent="0.3">
      <c r="A1341" s="2" t="s">
        <v>3306</v>
      </c>
      <c r="B1341" s="3">
        <v>45921</v>
      </c>
      <c r="C1341" s="2" t="s">
        <v>1211</v>
      </c>
      <c r="D1341" s="2" t="s">
        <v>1823</v>
      </c>
      <c r="E1341" s="2" t="s">
        <v>1896</v>
      </c>
      <c r="F1341" s="2">
        <v>4</v>
      </c>
      <c r="G1341" s="2">
        <v>806.99</v>
      </c>
      <c r="H1341" s="2">
        <v>0.06</v>
      </c>
      <c r="I1341" s="2" t="s">
        <v>1959</v>
      </c>
      <c r="J1341" s="2">
        <v>3034.2824000000001</v>
      </c>
    </row>
    <row r="1342" spans="1:10" x14ac:dyDescent="0.3">
      <c r="A1342" s="2" t="s">
        <v>3307</v>
      </c>
      <c r="B1342" s="3">
        <v>45855</v>
      </c>
      <c r="C1342" s="2" t="s">
        <v>1372</v>
      </c>
      <c r="D1342" s="2" t="s">
        <v>1635</v>
      </c>
      <c r="E1342" s="2" t="s">
        <v>1892</v>
      </c>
      <c r="F1342" s="2">
        <v>3</v>
      </c>
      <c r="G1342" s="2">
        <v>684.22</v>
      </c>
      <c r="H1342" s="2">
        <v>0.09</v>
      </c>
      <c r="I1342" s="2" t="s">
        <v>1959</v>
      </c>
      <c r="J1342" s="2">
        <v>1867.9205999999999</v>
      </c>
    </row>
    <row r="1343" spans="1:10" x14ac:dyDescent="0.3">
      <c r="A1343" s="2" t="s">
        <v>3308</v>
      </c>
      <c r="B1343" s="3">
        <v>45837</v>
      </c>
      <c r="C1343" s="2" t="s">
        <v>1383</v>
      </c>
      <c r="D1343" s="2" t="s">
        <v>1862</v>
      </c>
      <c r="E1343" s="2" t="s">
        <v>1914</v>
      </c>
      <c r="F1343" s="2">
        <v>4</v>
      </c>
      <c r="G1343" s="2">
        <v>763.34</v>
      </c>
      <c r="H1343" s="2">
        <v>7.0000000000000007E-2</v>
      </c>
      <c r="I1343" s="2" t="s">
        <v>1961</v>
      </c>
      <c r="J1343" s="2">
        <v>2839.6248000000001</v>
      </c>
    </row>
    <row r="1344" spans="1:10" x14ac:dyDescent="0.3">
      <c r="A1344" s="2" t="s">
        <v>3309</v>
      </c>
      <c r="B1344" s="3">
        <v>45738</v>
      </c>
      <c r="C1344" s="2" t="s">
        <v>1142</v>
      </c>
      <c r="D1344" s="2" t="s">
        <v>1732</v>
      </c>
      <c r="E1344" s="2" t="s">
        <v>1901</v>
      </c>
      <c r="F1344" s="2">
        <v>3</v>
      </c>
      <c r="G1344" s="2">
        <v>721.94</v>
      </c>
      <c r="H1344" s="2">
        <v>0.26</v>
      </c>
      <c r="I1344" s="2" t="s">
        <v>1959</v>
      </c>
      <c r="J1344" s="2">
        <v>1602.7067999999999</v>
      </c>
    </row>
    <row r="1345" spans="1:10" x14ac:dyDescent="0.3">
      <c r="A1345" s="2" t="s">
        <v>3310</v>
      </c>
      <c r="B1345" s="3">
        <v>45323</v>
      </c>
      <c r="C1345" s="2" t="s">
        <v>1275</v>
      </c>
      <c r="D1345" s="2" t="s">
        <v>1874</v>
      </c>
      <c r="E1345" s="2" t="s">
        <v>1892</v>
      </c>
      <c r="F1345" s="2">
        <v>3</v>
      </c>
      <c r="G1345" s="2">
        <v>760.38</v>
      </c>
      <c r="H1345" s="2">
        <v>0</v>
      </c>
      <c r="I1345" s="2" t="s">
        <v>1964</v>
      </c>
      <c r="J1345" s="2">
        <v>2281.14</v>
      </c>
    </row>
    <row r="1346" spans="1:10" x14ac:dyDescent="0.3">
      <c r="A1346" s="2" t="s">
        <v>3311</v>
      </c>
      <c r="B1346" s="3">
        <v>45362</v>
      </c>
      <c r="C1346" s="2" t="s">
        <v>953</v>
      </c>
      <c r="D1346" s="2" t="s">
        <v>1874</v>
      </c>
      <c r="E1346" s="2" t="s">
        <v>1911</v>
      </c>
      <c r="F1346" s="2">
        <v>3</v>
      </c>
      <c r="G1346" s="2">
        <v>612.53</v>
      </c>
      <c r="H1346" s="2">
        <v>0.21</v>
      </c>
      <c r="I1346" s="2" t="s">
        <v>1964</v>
      </c>
      <c r="J1346" s="2">
        <v>1451.6960999999999</v>
      </c>
    </row>
    <row r="1347" spans="1:10" x14ac:dyDescent="0.3">
      <c r="A1347" s="2" t="s">
        <v>3312</v>
      </c>
      <c r="B1347" s="3">
        <v>45544</v>
      </c>
      <c r="C1347" s="2" t="s">
        <v>164</v>
      </c>
      <c r="D1347" s="2" t="s">
        <v>1771</v>
      </c>
      <c r="E1347" s="2" t="s">
        <v>1939</v>
      </c>
      <c r="F1347" s="2">
        <v>3</v>
      </c>
      <c r="G1347" s="2">
        <v>841.37</v>
      </c>
      <c r="H1347" s="2">
        <v>0.28999999999999998</v>
      </c>
      <c r="I1347" s="2" t="s">
        <v>1961</v>
      </c>
      <c r="J1347" s="2">
        <v>1792.1180999999999</v>
      </c>
    </row>
    <row r="1348" spans="1:10" x14ac:dyDescent="0.3">
      <c r="A1348" s="2" t="s">
        <v>3313</v>
      </c>
      <c r="B1348" s="3">
        <v>45249</v>
      </c>
      <c r="C1348" s="2" t="s">
        <v>844</v>
      </c>
      <c r="D1348" s="2" t="s">
        <v>1725</v>
      </c>
      <c r="E1348" s="2" t="s">
        <v>1921</v>
      </c>
      <c r="F1348" s="2">
        <v>2</v>
      </c>
      <c r="G1348" s="2">
        <v>636.51</v>
      </c>
      <c r="H1348" s="2">
        <v>0.25</v>
      </c>
      <c r="I1348" s="2" t="s">
        <v>1959</v>
      </c>
      <c r="J1348" s="2">
        <v>954.76499999999999</v>
      </c>
    </row>
    <row r="1349" spans="1:10" x14ac:dyDescent="0.3">
      <c r="A1349" s="2" t="s">
        <v>3314</v>
      </c>
      <c r="B1349" s="3">
        <v>45659</v>
      </c>
      <c r="C1349" s="2" t="s">
        <v>333</v>
      </c>
      <c r="D1349" s="2" t="s">
        <v>1715</v>
      </c>
      <c r="E1349" s="2" t="s">
        <v>1917</v>
      </c>
      <c r="F1349" s="2">
        <v>2</v>
      </c>
      <c r="G1349" s="2">
        <v>732.37</v>
      </c>
      <c r="H1349" s="2">
        <v>0.22</v>
      </c>
      <c r="I1349" s="2" t="s">
        <v>1964</v>
      </c>
      <c r="J1349" s="2">
        <v>1142.4972</v>
      </c>
    </row>
    <row r="1350" spans="1:10" x14ac:dyDescent="0.3">
      <c r="A1350" s="2" t="s">
        <v>3315</v>
      </c>
      <c r="B1350" s="3">
        <v>45927</v>
      </c>
      <c r="C1350" s="2" t="s">
        <v>554</v>
      </c>
      <c r="D1350" s="2" t="s">
        <v>1744</v>
      </c>
      <c r="E1350" s="2" t="s">
        <v>1939</v>
      </c>
      <c r="F1350" s="2">
        <v>3</v>
      </c>
      <c r="G1350" s="2">
        <v>183.44</v>
      </c>
      <c r="H1350" s="2">
        <v>0.28000000000000003</v>
      </c>
      <c r="I1350" s="2" t="s">
        <v>1964</v>
      </c>
      <c r="J1350" s="2">
        <v>396.23039999999997</v>
      </c>
    </row>
    <row r="1351" spans="1:10" x14ac:dyDescent="0.3">
      <c r="A1351" s="2" t="s">
        <v>3316</v>
      </c>
      <c r="B1351" s="3">
        <v>45373</v>
      </c>
      <c r="C1351" s="2" t="s">
        <v>245</v>
      </c>
      <c r="D1351" s="2" t="s">
        <v>1603</v>
      </c>
      <c r="E1351" s="2" t="s">
        <v>1932</v>
      </c>
      <c r="F1351" s="2">
        <v>4</v>
      </c>
      <c r="G1351" s="2">
        <v>898.58</v>
      </c>
      <c r="H1351" s="2">
        <v>0.16</v>
      </c>
      <c r="I1351" s="2" t="s">
        <v>1961</v>
      </c>
      <c r="J1351" s="2">
        <v>3019.2287999999999</v>
      </c>
    </row>
    <row r="1352" spans="1:10" x14ac:dyDescent="0.3">
      <c r="A1352" s="2" t="s">
        <v>3317</v>
      </c>
      <c r="B1352" s="3">
        <v>45529</v>
      </c>
      <c r="C1352" s="2" t="s">
        <v>1229</v>
      </c>
      <c r="D1352" s="2" t="s">
        <v>1645</v>
      </c>
      <c r="E1352" s="2" t="s">
        <v>1896</v>
      </c>
      <c r="F1352" s="2">
        <v>3</v>
      </c>
      <c r="G1352" s="2">
        <v>152.41</v>
      </c>
      <c r="H1352" s="2">
        <v>0.25</v>
      </c>
      <c r="I1352" s="2" t="s">
        <v>1959</v>
      </c>
      <c r="J1352" s="2">
        <v>342.92250000000001</v>
      </c>
    </row>
    <row r="1353" spans="1:10" x14ac:dyDescent="0.3">
      <c r="A1353" s="2" t="s">
        <v>3318</v>
      </c>
      <c r="B1353" s="3">
        <v>45872</v>
      </c>
      <c r="C1353" s="2" t="s">
        <v>732</v>
      </c>
      <c r="D1353" s="2" t="s">
        <v>1859</v>
      </c>
      <c r="E1353" s="2" t="s">
        <v>1934</v>
      </c>
      <c r="F1353" s="2">
        <v>3</v>
      </c>
      <c r="G1353" s="2">
        <v>972.58</v>
      </c>
      <c r="H1353" s="2">
        <v>0.28000000000000003</v>
      </c>
      <c r="I1353" s="2" t="s">
        <v>1964</v>
      </c>
      <c r="J1353" s="2">
        <v>2100.7728000000002</v>
      </c>
    </row>
    <row r="1354" spans="1:10" x14ac:dyDescent="0.3">
      <c r="A1354" s="2" t="s">
        <v>3319</v>
      </c>
      <c r="B1354" s="3">
        <v>45267</v>
      </c>
      <c r="C1354" s="2" t="s">
        <v>1449</v>
      </c>
      <c r="D1354" s="2" t="s">
        <v>1790</v>
      </c>
      <c r="E1354" s="2" t="s">
        <v>1927</v>
      </c>
      <c r="F1354" s="2">
        <v>4</v>
      </c>
      <c r="G1354" s="2">
        <v>136.4</v>
      </c>
      <c r="H1354" s="2">
        <v>0.04</v>
      </c>
      <c r="I1354" s="2" t="s">
        <v>1964</v>
      </c>
      <c r="J1354" s="2">
        <v>523.77599999999995</v>
      </c>
    </row>
    <row r="1355" spans="1:10" x14ac:dyDescent="0.3">
      <c r="A1355" s="2" t="s">
        <v>3320</v>
      </c>
      <c r="B1355" s="3">
        <v>45894</v>
      </c>
      <c r="C1355" s="2" t="s">
        <v>1258</v>
      </c>
      <c r="D1355" s="2" t="s">
        <v>1865</v>
      </c>
      <c r="E1355" s="2" t="s">
        <v>1936</v>
      </c>
      <c r="F1355" s="2">
        <v>1</v>
      </c>
      <c r="G1355" s="2">
        <v>509.63</v>
      </c>
      <c r="H1355" s="2">
        <v>0.27</v>
      </c>
      <c r="I1355" s="2" t="s">
        <v>1964</v>
      </c>
      <c r="J1355" s="2">
        <v>372.0299</v>
      </c>
    </row>
    <row r="1356" spans="1:10" x14ac:dyDescent="0.3">
      <c r="A1356" s="2" t="s">
        <v>3321</v>
      </c>
      <c r="B1356" s="3">
        <v>45331</v>
      </c>
      <c r="C1356" s="2" t="s">
        <v>24</v>
      </c>
      <c r="D1356" s="2" t="s">
        <v>1874</v>
      </c>
      <c r="E1356" s="2" t="s">
        <v>1901</v>
      </c>
      <c r="F1356" s="2">
        <v>4</v>
      </c>
      <c r="G1356" s="2">
        <v>360.28</v>
      </c>
      <c r="H1356" s="2">
        <v>0.09</v>
      </c>
      <c r="I1356" s="2" t="s">
        <v>1964</v>
      </c>
      <c r="J1356" s="2">
        <v>1311.4192</v>
      </c>
    </row>
    <row r="1357" spans="1:10" x14ac:dyDescent="0.3">
      <c r="A1357" s="2" t="s">
        <v>3322</v>
      </c>
      <c r="B1357" s="3">
        <v>45910</v>
      </c>
      <c r="C1357" s="2" t="s">
        <v>296</v>
      </c>
      <c r="D1357" s="2" t="s">
        <v>1850</v>
      </c>
      <c r="E1357" s="2" t="s">
        <v>1936</v>
      </c>
      <c r="F1357" s="2">
        <v>3</v>
      </c>
      <c r="G1357" s="2">
        <v>882.05</v>
      </c>
      <c r="H1357" s="2">
        <v>0.06</v>
      </c>
      <c r="I1357" s="2" t="s">
        <v>1961</v>
      </c>
      <c r="J1357" s="2">
        <v>2487.3809999999999</v>
      </c>
    </row>
    <row r="1358" spans="1:10" x14ac:dyDescent="0.3">
      <c r="A1358" s="2" t="s">
        <v>3323</v>
      </c>
      <c r="B1358" s="3">
        <v>45564</v>
      </c>
      <c r="C1358" s="2" t="s">
        <v>648</v>
      </c>
      <c r="D1358" s="2" t="s">
        <v>1820</v>
      </c>
      <c r="E1358" s="2" t="s">
        <v>1917</v>
      </c>
      <c r="F1358" s="2">
        <v>3</v>
      </c>
      <c r="G1358" s="2">
        <v>141.54</v>
      </c>
      <c r="H1358" s="2">
        <v>0.12</v>
      </c>
      <c r="I1358" s="2" t="s">
        <v>1961</v>
      </c>
      <c r="J1358" s="2">
        <v>373.66559999999998</v>
      </c>
    </row>
    <row r="1359" spans="1:10" x14ac:dyDescent="0.3">
      <c r="A1359" s="2" t="s">
        <v>3324</v>
      </c>
      <c r="B1359" s="3">
        <v>45461</v>
      </c>
      <c r="C1359" s="2" t="s">
        <v>172</v>
      </c>
      <c r="D1359" s="2" t="s">
        <v>1617</v>
      </c>
      <c r="E1359" s="2" t="s">
        <v>1904</v>
      </c>
      <c r="F1359" s="2">
        <v>3</v>
      </c>
      <c r="G1359" s="2">
        <v>83.5</v>
      </c>
      <c r="H1359" s="2">
        <v>0.23</v>
      </c>
      <c r="I1359" s="2" t="s">
        <v>1964</v>
      </c>
      <c r="J1359" s="2">
        <v>192.88499999999999</v>
      </c>
    </row>
    <row r="1360" spans="1:10" x14ac:dyDescent="0.3">
      <c r="A1360" s="2" t="s">
        <v>3325</v>
      </c>
      <c r="B1360" s="3">
        <v>45258</v>
      </c>
      <c r="C1360" s="2" t="s">
        <v>430</v>
      </c>
      <c r="D1360" s="2" t="s">
        <v>1613</v>
      </c>
      <c r="E1360" s="2" t="s">
        <v>1911</v>
      </c>
      <c r="F1360" s="2">
        <v>2</v>
      </c>
      <c r="G1360" s="2">
        <v>629.73</v>
      </c>
      <c r="H1360" s="2">
        <v>7.0000000000000007E-2</v>
      </c>
      <c r="I1360" s="2" t="s">
        <v>1961</v>
      </c>
      <c r="J1360" s="2">
        <v>1171.2978000000001</v>
      </c>
    </row>
    <row r="1361" spans="1:10" x14ac:dyDescent="0.3">
      <c r="A1361" s="2" t="s">
        <v>3326</v>
      </c>
      <c r="B1361" s="3">
        <v>45228</v>
      </c>
      <c r="C1361" s="2" t="s">
        <v>62</v>
      </c>
      <c r="D1361" s="2" t="s">
        <v>1677</v>
      </c>
      <c r="E1361" s="2" t="s">
        <v>1911</v>
      </c>
      <c r="F1361" s="2">
        <v>2</v>
      </c>
      <c r="G1361" s="2">
        <v>159.93</v>
      </c>
      <c r="H1361" s="2">
        <v>0.2</v>
      </c>
      <c r="I1361" s="2" t="s">
        <v>1964</v>
      </c>
      <c r="J1361" s="2">
        <v>255.88800000000001</v>
      </c>
    </row>
    <row r="1362" spans="1:10" x14ac:dyDescent="0.3">
      <c r="A1362" s="2" t="s">
        <v>3327</v>
      </c>
      <c r="B1362" s="3">
        <v>45858</v>
      </c>
      <c r="C1362" s="2" t="s">
        <v>62</v>
      </c>
      <c r="D1362" s="2" t="s">
        <v>1715</v>
      </c>
      <c r="E1362" s="2" t="s">
        <v>1945</v>
      </c>
      <c r="F1362" s="2">
        <v>1</v>
      </c>
      <c r="G1362" s="2">
        <v>459.89</v>
      </c>
      <c r="H1362" s="2">
        <v>0.18</v>
      </c>
      <c r="I1362" s="2" t="s">
        <v>1964</v>
      </c>
      <c r="J1362" s="2">
        <v>377.10980000000001</v>
      </c>
    </row>
    <row r="1363" spans="1:10" x14ac:dyDescent="0.3">
      <c r="A1363" s="2" t="s">
        <v>3328</v>
      </c>
      <c r="B1363" s="3">
        <v>45532</v>
      </c>
      <c r="C1363" s="2" t="s">
        <v>627</v>
      </c>
      <c r="D1363" s="2" t="s">
        <v>1677</v>
      </c>
      <c r="E1363" s="2" t="s">
        <v>1948</v>
      </c>
      <c r="F1363" s="2">
        <v>4</v>
      </c>
      <c r="G1363" s="2">
        <v>885.57</v>
      </c>
      <c r="H1363" s="2">
        <v>0.27</v>
      </c>
      <c r="I1363" s="2" t="s">
        <v>1959</v>
      </c>
      <c r="J1363" s="2">
        <v>2585.8643999999999</v>
      </c>
    </row>
    <row r="1364" spans="1:10" x14ac:dyDescent="0.3">
      <c r="A1364" s="2" t="s">
        <v>3329</v>
      </c>
      <c r="B1364" s="3">
        <v>45454</v>
      </c>
      <c r="C1364" s="2" t="s">
        <v>1264</v>
      </c>
      <c r="D1364" s="2" t="s">
        <v>1744</v>
      </c>
      <c r="E1364" s="2" t="s">
        <v>1936</v>
      </c>
      <c r="F1364" s="2">
        <v>3</v>
      </c>
      <c r="G1364" s="2">
        <v>789.05</v>
      </c>
      <c r="H1364" s="2">
        <v>0</v>
      </c>
      <c r="I1364" s="2" t="s">
        <v>1961</v>
      </c>
      <c r="J1364" s="2">
        <v>2367.15</v>
      </c>
    </row>
    <row r="1365" spans="1:10" x14ac:dyDescent="0.3">
      <c r="A1365" s="2" t="s">
        <v>3330</v>
      </c>
      <c r="B1365" s="3">
        <v>45244</v>
      </c>
      <c r="C1365" s="2" t="s">
        <v>524</v>
      </c>
      <c r="D1365" s="2" t="s">
        <v>1780</v>
      </c>
      <c r="E1365" s="2" t="s">
        <v>1887</v>
      </c>
      <c r="F1365" s="2">
        <v>1</v>
      </c>
      <c r="G1365" s="2">
        <v>570.52</v>
      </c>
      <c r="H1365" s="2">
        <v>0</v>
      </c>
      <c r="I1365" s="2" t="s">
        <v>1961</v>
      </c>
      <c r="J1365" s="2">
        <v>570.52</v>
      </c>
    </row>
    <row r="1366" spans="1:10" x14ac:dyDescent="0.3">
      <c r="A1366" s="2" t="s">
        <v>3331</v>
      </c>
      <c r="B1366" s="3">
        <v>45322</v>
      </c>
      <c r="C1366" s="2" t="s">
        <v>600</v>
      </c>
      <c r="D1366" s="2" t="s">
        <v>1658</v>
      </c>
      <c r="E1366" s="2" t="s">
        <v>1939</v>
      </c>
      <c r="F1366" s="2">
        <v>4</v>
      </c>
      <c r="G1366" s="2">
        <v>310.79000000000002</v>
      </c>
      <c r="H1366" s="2">
        <v>0.22</v>
      </c>
      <c r="I1366" s="2" t="s">
        <v>1964</v>
      </c>
      <c r="J1366" s="2">
        <v>969.66480000000001</v>
      </c>
    </row>
    <row r="1367" spans="1:10" x14ac:dyDescent="0.3">
      <c r="A1367" s="2" t="s">
        <v>3332</v>
      </c>
      <c r="B1367" s="3">
        <v>45757</v>
      </c>
      <c r="C1367" s="2" t="s">
        <v>218</v>
      </c>
      <c r="D1367" s="2" t="s">
        <v>1786</v>
      </c>
      <c r="E1367" s="2" t="s">
        <v>1942</v>
      </c>
      <c r="F1367" s="2">
        <v>4</v>
      </c>
      <c r="G1367" s="2">
        <v>255.67</v>
      </c>
      <c r="H1367" s="2">
        <v>0.17</v>
      </c>
      <c r="I1367" s="2" t="s">
        <v>1959</v>
      </c>
      <c r="J1367" s="2">
        <v>848.82439999999997</v>
      </c>
    </row>
    <row r="1368" spans="1:10" x14ac:dyDescent="0.3">
      <c r="A1368" s="2" t="s">
        <v>3333</v>
      </c>
      <c r="B1368" s="3">
        <v>45397</v>
      </c>
      <c r="C1368" s="2" t="s">
        <v>449</v>
      </c>
      <c r="D1368" s="2" t="s">
        <v>1658</v>
      </c>
      <c r="E1368" s="2" t="s">
        <v>1939</v>
      </c>
      <c r="F1368" s="2">
        <v>2</v>
      </c>
      <c r="G1368" s="2">
        <v>270.66000000000003</v>
      </c>
      <c r="H1368" s="2">
        <v>0.1</v>
      </c>
      <c r="I1368" s="2" t="s">
        <v>1964</v>
      </c>
      <c r="J1368" s="2">
        <v>487.18799999999999</v>
      </c>
    </row>
    <row r="1369" spans="1:10" x14ac:dyDescent="0.3">
      <c r="A1369" s="2" t="s">
        <v>3334</v>
      </c>
      <c r="B1369" s="3">
        <v>45914</v>
      </c>
      <c r="C1369" s="2" t="s">
        <v>956</v>
      </c>
      <c r="D1369" s="2" t="s">
        <v>1645</v>
      </c>
      <c r="E1369" s="2" t="s">
        <v>1942</v>
      </c>
      <c r="F1369" s="2">
        <v>3</v>
      </c>
      <c r="G1369" s="2">
        <v>373.35</v>
      </c>
      <c r="H1369" s="2">
        <v>0.2</v>
      </c>
      <c r="I1369" s="2" t="s">
        <v>1964</v>
      </c>
      <c r="J1369" s="2">
        <v>896.04</v>
      </c>
    </row>
    <row r="1370" spans="1:10" x14ac:dyDescent="0.3">
      <c r="A1370" s="2" t="s">
        <v>3335</v>
      </c>
      <c r="B1370" s="3">
        <v>45432</v>
      </c>
      <c r="C1370" s="2" t="s">
        <v>148</v>
      </c>
      <c r="D1370" s="2" t="s">
        <v>1759</v>
      </c>
      <c r="E1370" s="2" t="s">
        <v>1927</v>
      </c>
      <c r="F1370" s="2">
        <v>2</v>
      </c>
      <c r="G1370" s="2">
        <v>23.58</v>
      </c>
      <c r="H1370" s="2">
        <v>0.02</v>
      </c>
      <c r="I1370" s="2" t="s">
        <v>1961</v>
      </c>
      <c r="J1370" s="2">
        <v>46.216799999999999</v>
      </c>
    </row>
    <row r="1371" spans="1:10" x14ac:dyDescent="0.3">
      <c r="A1371" s="2" t="s">
        <v>3336</v>
      </c>
      <c r="B1371" s="3">
        <v>45798</v>
      </c>
      <c r="C1371" s="2" t="s">
        <v>34</v>
      </c>
      <c r="D1371" s="2" t="s">
        <v>1683</v>
      </c>
      <c r="E1371" s="2" t="s">
        <v>1914</v>
      </c>
      <c r="F1371" s="2">
        <v>4</v>
      </c>
      <c r="G1371" s="2">
        <v>185.67</v>
      </c>
      <c r="H1371" s="2">
        <v>0.21</v>
      </c>
      <c r="I1371" s="2" t="s">
        <v>1961</v>
      </c>
      <c r="J1371" s="2">
        <v>586.71720000000005</v>
      </c>
    </row>
    <row r="1372" spans="1:10" x14ac:dyDescent="0.3">
      <c r="A1372" s="2" t="s">
        <v>3337</v>
      </c>
      <c r="B1372" s="3">
        <v>45396</v>
      </c>
      <c r="C1372" s="2" t="s">
        <v>421</v>
      </c>
      <c r="D1372" s="2" t="s">
        <v>1628</v>
      </c>
      <c r="E1372" s="2" t="s">
        <v>1932</v>
      </c>
      <c r="F1372" s="2">
        <v>3</v>
      </c>
      <c r="G1372" s="2">
        <v>928.74</v>
      </c>
      <c r="H1372" s="2">
        <v>0.27</v>
      </c>
      <c r="I1372" s="2" t="s">
        <v>1961</v>
      </c>
      <c r="J1372" s="2">
        <v>2033.9405999999999</v>
      </c>
    </row>
    <row r="1373" spans="1:10" x14ac:dyDescent="0.3">
      <c r="A1373" s="2" t="s">
        <v>3338</v>
      </c>
      <c r="B1373" s="3">
        <v>45235</v>
      </c>
      <c r="C1373" s="2" t="s">
        <v>125</v>
      </c>
      <c r="D1373" s="2" t="s">
        <v>1835</v>
      </c>
      <c r="E1373" s="2" t="s">
        <v>1908</v>
      </c>
      <c r="F1373" s="2">
        <v>3</v>
      </c>
      <c r="G1373" s="2">
        <v>923.38</v>
      </c>
      <c r="H1373" s="2">
        <v>7.0000000000000007E-2</v>
      </c>
      <c r="I1373" s="2" t="s">
        <v>1964</v>
      </c>
      <c r="J1373" s="2">
        <v>2576.2302</v>
      </c>
    </row>
    <row r="1374" spans="1:10" x14ac:dyDescent="0.3">
      <c r="A1374" s="2" t="s">
        <v>3339</v>
      </c>
      <c r="B1374" s="3">
        <v>45499</v>
      </c>
      <c r="C1374" s="2" t="s">
        <v>1437</v>
      </c>
      <c r="D1374" s="2" t="s">
        <v>1572</v>
      </c>
      <c r="E1374" s="2" t="s">
        <v>1921</v>
      </c>
      <c r="F1374" s="2">
        <v>2</v>
      </c>
      <c r="G1374" s="2">
        <v>409.26</v>
      </c>
      <c r="H1374" s="2">
        <v>0.1</v>
      </c>
      <c r="I1374" s="2" t="s">
        <v>1961</v>
      </c>
      <c r="J1374" s="2">
        <v>736.66800000000001</v>
      </c>
    </row>
    <row r="1375" spans="1:10" x14ac:dyDescent="0.3">
      <c r="A1375" s="2" t="s">
        <v>3340</v>
      </c>
      <c r="B1375" s="3">
        <v>45272</v>
      </c>
      <c r="C1375" s="2" t="s">
        <v>823</v>
      </c>
      <c r="D1375" s="2" t="s">
        <v>1645</v>
      </c>
      <c r="E1375" s="2" t="s">
        <v>1914</v>
      </c>
      <c r="F1375" s="2">
        <v>2</v>
      </c>
      <c r="G1375" s="2">
        <v>608.46</v>
      </c>
      <c r="H1375" s="2">
        <v>0.16</v>
      </c>
      <c r="I1375" s="2" t="s">
        <v>1959</v>
      </c>
      <c r="J1375" s="2">
        <v>1022.2128</v>
      </c>
    </row>
    <row r="1376" spans="1:10" x14ac:dyDescent="0.3">
      <c r="A1376" s="2" t="s">
        <v>3341</v>
      </c>
      <c r="B1376" s="3">
        <v>45785</v>
      </c>
      <c r="C1376" s="2" t="s">
        <v>698</v>
      </c>
      <c r="D1376" s="2" t="s">
        <v>1706</v>
      </c>
      <c r="E1376" s="2" t="s">
        <v>1948</v>
      </c>
      <c r="F1376" s="2">
        <v>4</v>
      </c>
      <c r="G1376" s="2">
        <v>150.47999999999999</v>
      </c>
      <c r="H1376" s="2">
        <v>0.09</v>
      </c>
      <c r="I1376" s="2" t="s">
        <v>1959</v>
      </c>
      <c r="J1376" s="2">
        <v>547.74720000000002</v>
      </c>
    </row>
    <row r="1377" spans="1:10" x14ac:dyDescent="0.3">
      <c r="A1377" s="2" t="s">
        <v>3342</v>
      </c>
      <c r="B1377" s="3">
        <v>45534</v>
      </c>
      <c r="C1377" s="2" t="s">
        <v>796</v>
      </c>
      <c r="D1377" s="2" t="s">
        <v>1786</v>
      </c>
      <c r="E1377" s="2" t="s">
        <v>1934</v>
      </c>
      <c r="F1377" s="2">
        <v>4</v>
      </c>
      <c r="G1377" s="2">
        <v>207.41</v>
      </c>
      <c r="H1377" s="2">
        <v>0.02</v>
      </c>
      <c r="I1377" s="2" t="s">
        <v>1959</v>
      </c>
      <c r="J1377" s="2">
        <v>813.04719999999998</v>
      </c>
    </row>
    <row r="1378" spans="1:10" x14ac:dyDescent="0.3">
      <c r="A1378" s="2" t="s">
        <v>3343</v>
      </c>
      <c r="B1378" s="3">
        <v>45803</v>
      </c>
      <c r="C1378" s="2" t="s">
        <v>578</v>
      </c>
      <c r="D1378" s="2" t="s">
        <v>1603</v>
      </c>
      <c r="E1378" s="2" t="s">
        <v>1911</v>
      </c>
      <c r="F1378" s="2">
        <v>1</v>
      </c>
      <c r="G1378" s="2">
        <v>56.59</v>
      </c>
      <c r="H1378" s="2">
        <v>0.15</v>
      </c>
      <c r="I1378" s="2" t="s">
        <v>1961</v>
      </c>
      <c r="J1378" s="2">
        <v>48.101500000000001</v>
      </c>
    </row>
    <row r="1379" spans="1:10" x14ac:dyDescent="0.3">
      <c r="A1379" s="2" t="s">
        <v>3344</v>
      </c>
      <c r="B1379" s="3">
        <v>45667</v>
      </c>
      <c r="C1379" s="2" t="s">
        <v>1272</v>
      </c>
      <c r="D1379" s="2" t="s">
        <v>1696</v>
      </c>
      <c r="E1379" s="2" t="s">
        <v>1904</v>
      </c>
      <c r="F1379" s="2">
        <v>4</v>
      </c>
      <c r="G1379" s="2">
        <v>995.4</v>
      </c>
      <c r="H1379" s="2">
        <v>0.27</v>
      </c>
      <c r="I1379" s="2" t="s">
        <v>1959</v>
      </c>
      <c r="J1379" s="2">
        <v>2906.5680000000002</v>
      </c>
    </row>
    <row r="1380" spans="1:10" x14ac:dyDescent="0.3">
      <c r="A1380" s="2" t="s">
        <v>3345</v>
      </c>
      <c r="B1380" s="3">
        <v>45656</v>
      </c>
      <c r="C1380" s="2" t="s">
        <v>242</v>
      </c>
      <c r="D1380" s="2" t="s">
        <v>1721</v>
      </c>
      <c r="E1380" s="2" t="s">
        <v>1929</v>
      </c>
      <c r="F1380" s="2">
        <v>2</v>
      </c>
      <c r="G1380" s="2">
        <v>591.33000000000004</v>
      </c>
      <c r="H1380" s="2">
        <v>0.24</v>
      </c>
      <c r="I1380" s="2" t="s">
        <v>1959</v>
      </c>
      <c r="J1380" s="2">
        <v>898.82159999999999</v>
      </c>
    </row>
    <row r="1381" spans="1:10" x14ac:dyDescent="0.3">
      <c r="A1381" s="2" t="s">
        <v>3346</v>
      </c>
      <c r="B1381" s="3">
        <v>45869</v>
      </c>
      <c r="C1381" s="2" t="s">
        <v>1193</v>
      </c>
      <c r="D1381" s="2" t="s">
        <v>1725</v>
      </c>
      <c r="E1381" s="2" t="s">
        <v>1942</v>
      </c>
      <c r="F1381" s="2">
        <v>2</v>
      </c>
      <c r="G1381" s="2">
        <v>204.89</v>
      </c>
      <c r="H1381" s="2">
        <v>0.24</v>
      </c>
      <c r="I1381" s="2" t="s">
        <v>1959</v>
      </c>
      <c r="J1381" s="2">
        <v>311.43279999999999</v>
      </c>
    </row>
    <row r="1382" spans="1:10" x14ac:dyDescent="0.3">
      <c r="A1382" s="2" t="s">
        <v>3347</v>
      </c>
      <c r="B1382" s="3">
        <v>45549</v>
      </c>
      <c r="C1382" s="2" t="s">
        <v>329</v>
      </c>
      <c r="D1382" s="2" t="s">
        <v>1777</v>
      </c>
      <c r="E1382" s="2" t="s">
        <v>1934</v>
      </c>
      <c r="F1382" s="2">
        <v>2</v>
      </c>
      <c r="G1382" s="2">
        <v>546.41</v>
      </c>
      <c r="H1382" s="2">
        <v>0.08</v>
      </c>
      <c r="I1382" s="2" t="s">
        <v>1964</v>
      </c>
      <c r="J1382" s="2">
        <v>1005.3944</v>
      </c>
    </row>
    <row r="1383" spans="1:10" x14ac:dyDescent="0.3">
      <c r="A1383" s="2" t="s">
        <v>3348</v>
      </c>
      <c r="B1383" s="3">
        <v>45409</v>
      </c>
      <c r="C1383" s="2" t="s">
        <v>215</v>
      </c>
      <c r="D1383" s="2" t="s">
        <v>1628</v>
      </c>
      <c r="E1383" s="2" t="s">
        <v>1929</v>
      </c>
      <c r="F1383" s="2">
        <v>4</v>
      </c>
      <c r="G1383" s="2">
        <v>455.49</v>
      </c>
      <c r="H1383" s="2">
        <v>0.17</v>
      </c>
      <c r="I1383" s="2" t="s">
        <v>1959</v>
      </c>
      <c r="J1383" s="2">
        <v>1512.2267999999999</v>
      </c>
    </row>
    <row r="1384" spans="1:10" x14ac:dyDescent="0.3">
      <c r="A1384" s="2" t="s">
        <v>3349</v>
      </c>
      <c r="B1384" s="3">
        <v>45374</v>
      </c>
      <c r="C1384" s="2" t="s">
        <v>1322</v>
      </c>
      <c r="D1384" s="2" t="s">
        <v>1599</v>
      </c>
      <c r="E1384" s="2" t="s">
        <v>1939</v>
      </c>
      <c r="F1384" s="2">
        <v>2</v>
      </c>
      <c r="G1384" s="2">
        <v>700.27</v>
      </c>
      <c r="H1384" s="2">
        <v>0.16</v>
      </c>
      <c r="I1384" s="2" t="s">
        <v>1959</v>
      </c>
      <c r="J1384" s="2">
        <v>1176.4536000000001</v>
      </c>
    </row>
    <row r="1385" spans="1:10" x14ac:dyDescent="0.3">
      <c r="A1385" s="2" t="s">
        <v>3350</v>
      </c>
      <c r="B1385" s="3">
        <v>45282</v>
      </c>
      <c r="C1385" s="2" t="s">
        <v>1094</v>
      </c>
      <c r="D1385" s="2" t="s">
        <v>1829</v>
      </c>
      <c r="E1385" s="2" t="s">
        <v>1942</v>
      </c>
      <c r="F1385" s="2">
        <v>2</v>
      </c>
      <c r="G1385" s="2">
        <v>160.21</v>
      </c>
      <c r="H1385" s="2">
        <v>0.09</v>
      </c>
      <c r="I1385" s="2" t="s">
        <v>1959</v>
      </c>
      <c r="J1385" s="2">
        <v>291.5822</v>
      </c>
    </row>
    <row r="1386" spans="1:10" x14ac:dyDescent="0.3">
      <c r="A1386" s="2" t="s">
        <v>3351</v>
      </c>
      <c r="B1386" s="3">
        <v>45742</v>
      </c>
      <c r="C1386" s="2" t="s">
        <v>131</v>
      </c>
      <c r="D1386" s="2" t="s">
        <v>1721</v>
      </c>
      <c r="E1386" s="2" t="s">
        <v>1927</v>
      </c>
      <c r="F1386" s="2">
        <v>1</v>
      </c>
      <c r="G1386" s="2">
        <v>713.63</v>
      </c>
      <c r="H1386" s="2">
        <v>0.28000000000000003</v>
      </c>
      <c r="I1386" s="2" t="s">
        <v>1964</v>
      </c>
      <c r="J1386" s="2">
        <v>513.81359999999995</v>
      </c>
    </row>
    <row r="1387" spans="1:10" x14ac:dyDescent="0.3">
      <c r="A1387" s="2" t="s">
        <v>3352</v>
      </c>
      <c r="B1387" s="3">
        <v>45447</v>
      </c>
      <c r="C1387" s="2" t="s">
        <v>743</v>
      </c>
      <c r="D1387" s="2" t="s">
        <v>1862</v>
      </c>
      <c r="E1387" s="2" t="s">
        <v>1914</v>
      </c>
      <c r="F1387" s="2">
        <v>2</v>
      </c>
      <c r="G1387" s="2">
        <v>224.69</v>
      </c>
      <c r="H1387" s="2">
        <v>0.2</v>
      </c>
      <c r="I1387" s="2" t="s">
        <v>1964</v>
      </c>
      <c r="J1387" s="2">
        <v>359.50400000000002</v>
      </c>
    </row>
    <row r="1388" spans="1:10" x14ac:dyDescent="0.3">
      <c r="A1388" s="2" t="s">
        <v>3353</v>
      </c>
      <c r="B1388" s="3">
        <v>45733</v>
      </c>
      <c r="C1388" s="2" t="s">
        <v>1412</v>
      </c>
      <c r="D1388" s="2" t="s">
        <v>1635</v>
      </c>
      <c r="E1388" s="2" t="s">
        <v>1934</v>
      </c>
      <c r="F1388" s="2">
        <v>2</v>
      </c>
      <c r="G1388" s="2">
        <v>740.57</v>
      </c>
      <c r="H1388" s="2">
        <v>0.06</v>
      </c>
      <c r="I1388" s="2" t="s">
        <v>1959</v>
      </c>
      <c r="J1388" s="2">
        <v>1392.2716</v>
      </c>
    </row>
    <row r="1389" spans="1:10" x14ac:dyDescent="0.3">
      <c r="A1389" s="2" t="s">
        <v>3354</v>
      </c>
      <c r="B1389" s="3">
        <v>45373</v>
      </c>
      <c r="C1389" s="2" t="s">
        <v>488</v>
      </c>
      <c r="D1389" s="2" t="s">
        <v>1603</v>
      </c>
      <c r="E1389" s="2" t="s">
        <v>1901</v>
      </c>
      <c r="F1389" s="2">
        <v>3</v>
      </c>
      <c r="G1389" s="2">
        <v>250.14</v>
      </c>
      <c r="H1389" s="2">
        <v>0.23</v>
      </c>
      <c r="I1389" s="2" t="s">
        <v>1961</v>
      </c>
      <c r="J1389" s="2">
        <v>577.82339999999999</v>
      </c>
    </row>
    <row r="1390" spans="1:10" x14ac:dyDescent="0.3">
      <c r="A1390" s="2" t="s">
        <v>3355</v>
      </c>
      <c r="B1390" s="3">
        <v>45655</v>
      </c>
      <c r="C1390" s="2" t="s">
        <v>92</v>
      </c>
      <c r="D1390" s="2" t="s">
        <v>1877</v>
      </c>
      <c r="E1390" s="2" t="s">
        <v>1948</v>
      </c>
      <c r="F1390" s="2">
        <v>3</v>
      </c>
      <c r="G1390" s="2">
        <v>34.97</v>
      </c>
      <c r="H1390" s="2">
        <v>0.01</v>
      </c>
      <c r="I1390" s="2" t="s">
        <v>1959</v>
      </c>
      <c r="J1390" s="2">
        <v>103.8609</v>
      </c>
    </row>
    <row r="1391" spans="1:10" x14ac:dyDescent="0.3">
      <c r="A1391" s="2" t="s">
        <v>3356</v>
      </c>
      <c r="B1391" s="3">
        <v>45868</v>
      </c>
      <c r="C1391" s="2" t="s">
        <v>971</v>
      </c>
      <c r="D1391" s="2" t="s">
        <v>1706</v>
      </c>
      <c r="E1391" s="2" t="s">
        <v>1939</v>
      </c>
      <c r="F1391" s="2">
        <v>1</v>
      </c>
      <c r="G1391" s="2">
        <v>653.91</v>
      </c>
      <c r="H1391" s="2">
        <v>0.3</v>
      </c>
      <c r="I1391" s="2" t="s">
        <v>1961</v>
      </c>
      <c r="J1391" s="2">
        <v>457.73700000000002</v>
      </c>
    </row>
    <row r="1392" spans="1:10" x14ac:dyDescent="0.3">
      <c r="A1392" s="2" t="s">
        <v>3357</v>
      </c>
      <c r="B1392" s="3">
        <v>45338</v>
      </c>
      <c r="C1392" s="2" t="s">
        <v>1148</v>
      </c>
      <c r="D1392" s="2" t="s">
        <v>1780</v>
      </c>
      <c r="E1392" s="2" t="s">
        <v>1901</v>
      </c>
      <c r="F1392" s="2">
        <v>1</v>
      </c>
      <c r="G1392" s="2">
        <v>997.87</v>
      </c>
      <c r="H1392" s="2">
        <v>0.24</v>
      </c>
      <c r="I1392" s="2" t="s">
        <v>1959</v>
      </c>
      <c r="J1392" s="2">
        <v>758.38120000000004</v>
      </c>
    </row>
    <row r="1393" spans="1:10" x14ac:dyDescent="0.3">
      <c r="A1393" s="2" t="s">
        <v>3358</v>
      </c>
      <c r="B1393" s="3">
        <v>45349</v>
      </c>
      <c r="C1393" s="2" t="s">
        <v>686</v>
      </c>
      <c r="D1393" s="2" t="s">
        <v>1850</v>
      </c>
      <c r="E1393" s="2" t="s">
        <v>1934</v>
      </c>
      <c r="F1393" s="2">
        <v>1</v>
      </c>
      <c r="G1393" s="2">
        <v>174.27</v>
      </c>
      <c r="H1393" s="2">
        <v>0.27</v>
      </c>
      <c r="I1393" s="2" t="s">
        <v>1964</v>
      </c>
      <c r="J1393" s="2">
        <v>127.2171</v>
      </c>
    </row>
    <row r="1394" spans="1:10" x14ac:dyDescent="0.3">
      <c r="A1394" s="2" t="s">
        <v>3359</v>
      </c>
      <c r="B1394" s="3">
        <v>45368</v>
      </c>
      <c r="C1394" s="2" t="s">
        <v>406</v>
      </c>
      <c r="D1394" s="2" t="s">
        <v>1728</v>
      </c>
      <c r="E1394" s="2" t="s">
        <v>1914</v>
      </c>
      <c r="F1394" s="2">
        <v>3</v>
      </c>
      <c r="G1394" s="2">
        <v>847.44</v>
      </c>
      <c r="H1394" s="2">
        <v>0.17</v>
      </c>
      <c r="I1394" s="2" t="s">
        <v>1959</v>
      </c>
      <c r="J1394" s="2">
        <v>2110.1255999999998</v>
      </c>
    </row>
    <row r="1395" spans="1:10" x14ac:dyDescent="0.3">
      <c r="A1395" s="2" t="s">
        <v>3360</v>
      </c>
      <c r="B1395" s="3">
        <v>45243</v>
      </c>
      <c r="C1395" s="2" t="s">
        <v>1340</v>
      </c>
      <c r="D1395" s="2" t="s">
        <v>1565</v>
      </c>
      <c r="E1395" s="2" t="s">
        <v>1896</v>
      </c>
      <c r="F1395" s="2">
        <v>1</v>
      </c>
      <c r="G1395" s="2">
        <v>493.45</v>
      </c>
      <c r="H1395" s="2">
        <v>0.09</v>
      </c>
      <c r="I1395" s="2" t="s">
        <v>1959</v>
      </c>
      <c r="J1395" s="2">
        <v>449.03949999999998</v>
      </c>
    </row>
    <row r="1396" spans="1:10" x14ac:dyDescent="0.3">
      <c r="A1396" s="2" t="s">
        <v>3361</v>
      </c>
      <c r="B1396" s="3">
        <v>45577</v>
      </c>
      <c r="C1396" s="2" t="s">
        <v>757</v>
      </c>
      <c r="D1396" s="2" t="s">
        <v>1768</v>
      </c>
      <c r="E1396" s="2" t="s">
        <v>1896</v>
      </c>
      <c r="F1396" s="2">
        <v>4</v>
      </c>
      <c r="G1396" s="2">
        <v>111.66</v>
      </c>
      <c r="H1396" s="2">
        <v>0.14000000000000001</v>
      </c>
      <c r="I1396" s="2" t="s">
        <v>1959</v>
      </c>
      <c r="J1396" s="2">
        <v>384.11040000000003</v>
      </c>
    </row>
    <row r="1397" spans="1:10" x14ac:dyDescent="0.3">
      <c r="A1397" s="2" t="s">
        <v>3362</v>
      </c>
      <c r="B1397" s="3">
        <v>45343</v>
      </c>
      <c r="C1397" s="2" t="s">
        <v>895</v>
      </c>
      <c r="D1397" s="2" t="s">
        <v>1853</v>
      </c>
      <c r="E1397" s="2" t="s">
        <v>1927</v>
      </c>
      <c r="F1397" s="2">
        <v>1</v>
      </c>
      <c r="G1397" s="2">
        <v>413.65</v>
      </c>
      <c r="H1397" s="2">
        <v>0.1</v>
      </c>
      <c r="I1397" s="2" t="s">
        <v>1964</v>
      </c>
      <c r="J1397" s="2">
        <v>372.28500000000003</v>
      </c>
    </row>
    <row r="1398" spans="1:10" x14ac:dyDescent="0.3">
      <c r="A1398" s="2" t="s">
        <v>3363</v>
      </c>
      <c r="B1398" s="3">
        <v>45744</v>
      </c>
      <c r="C1398" s="2" t="s">
        <v>1476</v>
      </c>
      <c r="D1398" s="2" t="s">
        <v>1850</v>
      </c>
      <c r="E1398" s="2" t="s">
        <v>1921</v>
      </c>
      <c r="F1398" s="2">
        <v>1</v>
      </c>
      <c r="G1398" s="2">
        <v>317.14999999999998</v>
      </c>
      <c r="H1398" s="2">
        <v>0.24</v>
      </c>
      <c r="I1398" s="2" t="s">
        <v>1964</v>
      </c>
      <c r="J1398" s="2">
        <v>241.03399999999999</v>
      </c>
    </row>
    <row r="1399" spans="1:10" x14ac:dyDescent="0.3">
      <c r="A1399" s="2" t="s">
        <v>3364</v>
      </c>
      <c r="B1399" s="3">
        <v>45873</v>
      </c>
      <c r="C1399" s="2" t="s">
        <v>1136</v>
      </c>
      <c r="D1399" s="2" t="s">
        <v>1847</v>
      </c>
      <c r="E1399" s="2" t="s">
        <v>1892</v>
      </c>
      <c r="F1399" s="2">
        <v>3</v>
      </c>
      <c r="G1399" s="2">
        <v>642.94000000000005</v>
      </c>
      <c r="H1399" s="2">
        <v>0.05</v>
      </c>
      <c r="I1399" s="2" t="s">
        <v>1964</v>
      </c>
      <c r="J1399" s="2">
        <v>1832.3789999999999</v>
      </c>
    </row>
    <row r="1400" spans="1:10" x14ac:dyDescent="0.3">
      <c r="A1400" s="2" t="s">
        <v>3365</v>
      </c>
      <c r="B1400" s="3">
        <v>45601</v>
      </c>
      <c r="C1400" s="2" t="s">
        <v>462</v>
      </c>
      <c r="D1400" s="2" t="s">
        <v>1753</v>
      </c>
      <c r="E1400" s="2" t="s">
        <v>1924</v>
      </c>
      <c r="F1400" s="2">
        <v>4</v>
      </c>
      <c r="G1400" s="2">
        <v>559.59</v>
      </c>
      <c r="H1400" s="2">
        <v>0.19</v>
      </c>
      <c r="I1400" s="2" t="s">
        <v>1964</v>
      </c>
      <c r="J1400" s="2">
        <v>1813.0716</v>
      </c>
    </row>
    <row r="1401" spans="1:10" x14ac:dyDescent="0.3">
      <c r="A1401" s="2" t="s">
        <v>3366</v>
      </c>
      <c r="B1401" s="3">
        <v>45458</v>
      </c>
      <c r="C1401" s="2" t="s">
        <v>403</v>
      </c>
      <c r="D1401" s="2" t="s">
        <v>1664</v>
      </c>
      <c r="E1401" s="2" t="s">
        <v>1945</v>
      </c>
      <c r="F1401" s="2">
        <v>1</v>
      </c>
      <c r="G1401" s="2">
        <v>758.54</v>
      </c>
      <c r="H1401" s="2">
        <v>0.28999999999999998</v>
      </c>
      <c r="I1401" s="2" t="s">
        <v>1961</v>
      </c>
      <c r="J1401" s="2">
        <v>538.5634</v>
      </c>
    </row>
    <row r="1402" spans="1:10" x14ac:dyDescent="0.3">
      <c r="A1402" s="2" t="s">
        <v>3367</v>
      </c>
      <c r="B1402" s="3">
        <v>45649</v>
      </c>
      <c r="C1402" s="2" t="s">
        <v>1437</v>
      </c>
      <c r="D1402" s="2" t="s">
        <v>1823</v>
      </c>
      <c r="E1402" s="2" t="s">
        <v>1936</v>
      </c>
      <c r="F1402" s="2">
        <v>4</v>
      </c>
      <c r="G1402" s="2">
        <v>643.96</v>
      </c>
      <c r="H1402" s="2">
        <v>0.16</v>
      </c>
      <c r="I1402" s="2" t="s">
        <v>1961</v>
      </c>
      <c r="J1402" s="2">
        <v>2163.7055999999998</v>
      </c>
    </row>
    <row r="1403" spans="1:10" x14ac:dyDescent="0.3">
      <c r="A1403" s="2" t="s">
        <v>3368</v>
      </c>
      <c r="B1403" s="3">
        <v>45653</v>
      </c>
      <c r="C1403" s="2" t="s">
        <v>790</v>
      </c>
      <c r="D1403" s="2" t="s">
        <v>1648</v>
      </c>
      <c r="E1403" s="2" t="s">
        <v>1921</v>
      </c>
      <c r="F1403" s="2">
        <v>1</v>
      </c>
      <c r="G1403" s="2">
        <v>882.73</v>
      </c>
      <c r="H1403" s="2">
        <v>0.1</v>
      </c>
      <c r="I1403" s="2" t="s">
        <v>1959</v>
      </c>
      <c r="J1403" s="2">
        <v>794.45699999999999</v>
      </c>
    </row>
    <row r="1404" spans="1:10" x14ac:dyDescent="0.3">
      <c r="A1404" s="2" t="s">
        <v>3369</v>
      </c>
      <c r="B1404" s="3">
        <v>45378</v>
      </c>
      <c r="C1404" s="2" t="s">
        <v>1034</v>
      </c>
      <c r="D1404" s="2" t="s">
        <v>1856</v>
      </c>
      <c r="E1404" s="2" t="s">
        <v>1948</v>
      </c>
      <c r="F1404" s="2">
        <v>2</v>
      </c>
      <c r="G1404" s="2">
        <v>600.03</v>
      </c>
      <c r="H1404" s="2">
        <v>0.26</v>
      </c>
      <c r="I1404" s="2" t="s">
        <v>1961</v>
      </c>
      <c r="J1404" s="2">
        <v>888.0444</v>
      </c>
    </row>
    <row r="1405" spans="1:10" x14ac:dyDescent="0.3">
      <c r="A1405" s="2" t="s">
        <v>3370</v>
      </c>
      <c r="B1405" s="3">
        <v>45638</v>
      </c>
      <c r="C1405" s="2" t="s">
        <v>533</v>
      </c>
      <c r="D1405" s="2" t="s">
        <v>1744</v>
      </c>
      <c r="E1405" s="2" t="s">
        <v>1908</v>
      </c>
      <c r="F1405" s="2">
        <v>2</v>
      </c>
      <c r="G1405" s="2">
        <v>628.83000000000004</v>
      </c>
      <c r="H1405" s="2">
        <v>7.0000000000000007E-2</v>
      </c>
      <c r="I1405" s="2" t="s">
        <v>1961</v>
      </c>
      <c r="J1405" s="2">
        <v>1169.6238000000001</v>
      </c>
    </row>
    <row r="1406" spans="1:10" x14ac:dyDescent="0.3">
      <c r="A1406" s="2" t="s">
        <v>3371</v>
      </c>
      <c r="B1406" s="3">
        <v>45277</v>
      </c>
      <c r="C1406" s="2" t="s">
        <v>587</v>
      </c>
      <c r="D1406" s="2" t="s">
        <v>1826</v>
      </c>
      <c r="E1406" s="2" t="s">
        <v>1921</v>
      </c>
      <c r="F1406" s="2">
        <v>3</v>
      </c>
      <c r="G1406" s="2">
        <v>113.87</v>
      </c>
      <c r="H1406" s="2">
        <v>0.21</v>
      </c>
      <c r="I1406" s="2" t="s">
        <v>1964</v>
      </c>
      <c r="J1406" s="2">
        <v>269.87189999999998</v>
      </c>
    </row>
    <row r="1407" spans="1:10" x14ac:dyDescent="0.3">
      <c r="A1407" s="2" t="s">
        <v>3372</v>
      </c>
      <c r="B1407" s="3">
        <v>45351</v>
      </c>
      <c r="C1407" s="2" t="s">
        <v>1310</v>
      </c>
      <c r="D1407" s="2" t="s">
        <v>1799</v>
      </c>
      <c r="E1407" s="2" t="s">
        <v>1914</v>
      </c>
      <c r="F1407" s="2">
        <v>4</v>
      </c>
      <c r="G1407" s="2">
        <v>282.07</v>
      </c>
      <c r="H1407" s="2">
        <v>0.18</v>
      </c>
      <c r="I1407" s="2" t="s">
        <v>1961</v>
      </c>
      <c r="J1407" s="2">
        <v>925.18960000000004</v>
      </c>
    </row>
    <row r="1408" spans="1:10" x14ac:dyDescent="0.3">
      <c r="A1408" s="2" t="s">
        <v>3373</v>
      </c>
      <c r="B1408" s="3">
        <v>45290</v>
      </c>
      <c r="C1408" s="2" t="s">
        <v>530</v>
      </c>
      <c r="D1408" s="2" t="s">
        <v>1744</v>
      </c>
      <c r="E1408" s="2" t="s">
        <v>1911</v>
      </c>
      <c r="F1408" s="2">
        <v>3</v>
      </c>
      <c r="G1408" s="2">
        <v>676.77</v>
      </c>
      <c r="H1408" s="2">
        <v>0.17</v>
      </c>
      <c r="I1408" s="2" t="s">
        <v>1961</v>
      </c>
      <c r="J1408" s="2">
        <v>1685.1573000000001</v>
      </c>
    </row>
    <row r="1409" spans="1:10" x14ac:dyDescent="0.3">
      <c r="A1409" s="2" t="s">
        <v>3374</v>
      </c>
      <c r="B1409" s="3">
        <v>45638</v>
      </c>
      <c r="C1409" s="2" t="s">
        <v>722</v>
      </c>
      <c r="D1409" s="2" t="s">
        <v>1585</v>
      </c>
      <c r="E1409" s="2" t="s">
        <v>1939</v>
      </c>
      <c r="F1409" s="2">
        <v>2</v>
      </c>
      <c r="G1409" s="2">
        <v>362.7</v>
      </c>
      <c r="H1409" s="2">
        <v>0.09</v>
      </c>
      <c r="I1409" s="2" t="s">
        <v>1959</v>
      </c>
      <c r="J1409" s="2">
        <v>660.11400000000003</v>
      </c>
    </row>
    <row r="1410" spans="1:10" x14ac:dyDescent="0.3">
      <c r="A1410" s="2" t="s">
        <v>3375</v>
      </c>
      <c r="B1410" s="3">
        <v>45679</v>
      </c>
      <c r="C1410" s="2" t="s">
        <v>468</v>
      </c>
      <c r="D1410" s="2" t="s">
        <v>1610</v>
      </c>
      <c r="E1410" s="2" t="s">
        <v>1896</v>
      </c>
      <c r="F1410" s="2">
        <v>1</v>
      </c>
      <c r="G1410" s="2">
        <v>908.5</v>
      </c>
      <c r="H1410" s="2">
        <v>0.2</v>
      </c>
      <c r="I1410" s="2" t="s">
        <v>1964</v>
      </c>
      <c r="J1410" s="2">
        <v>726.8</v>
      </c>
    </row>
    <row r="1411" spans="1:10" x14ac:dyDescent="0.3">
      <c r="A1411" s="2" t="s">
        <v>3376</v>
      </c>
      <c r="B1411" s="3">
        <v>45296</v>
      </c>
      <c r="C1411" s="2" t="s">
        <v>251</v>
      </c>
      <c r="D1411" s="2" t="s">
        <v>1652</v>
      </c>
      <c r="E1411" s="2" t="s">
        <v>1936</v>
      </c>
      <c r="F1411" s="2">
        <v>2</v>
      </c>
      <c r="G1411" s="2">
        <v>795.37</v>
      </c>
      <c r="H1411" s="2">
        <v>0.2</v>
      </c>
      <c r="I1411" s="2" t="s">
        <v>1964</v>
      </c>
      <c r="J1411" s="2">
        <v>1272.5920000000001</v>
      </c>
    </row>
    <row r="1412" spans="1:10" x14ac:dyDescent="0.3">
      <c r="A1412" s="2" t="s">
        <v>3377</v>
      </c>
      <c r="B1412" s="3">
        <v>45760</v>
      </c>
      <c r="C1412" s="2" t="s">
        <v>494</v>
      </c>
      <c r="D1412" s="2" t="s">
        <v>1683</v>
      </c>
      <c r="E1412" s="2" t="s">
        <v>1904</v>
      </c>
      <c r="F1412" s="2">
        <v>2</v>
      </c>
      <c r="G1412" s="2">
        <v>326.85000000000002</v>
      </c>
      <c r="H1412" s="2">
        <v>0.17</v>
      </c>
      <c r="I1412" s="2" t="s">
        <v>1964</v>
      </c>
      <c r="J1412" s="2">
        <v>542.57100000000003</v>
      </c>
    </row>
    <row r="1413" spans="1:10" x14ac:dyDescent="0.3">
      <c r="A1413" s="2" t="s">
        <v>3378</v>
      </c>
      <c r="B1413" s="3">
        <v>45603</v>
      </c>
      <c r="C1413" s="2" t="s">
        <v>1109</v>
      </c>
      <c r="D1413" s="2" t="s">
        <v>1750</v>
      </c>
      <c r="E1413" s="2" t="s">
        <v>1934</v>
      </c>
      <c r="F1413" s="2">
        <v>3</v>
      </c>
      <c r="G1413" s="2">
        <v>169.43</v>
      </c>
      <c r="H1413" s="2">
        <v>0.19</v>
      </c>
      <c r="I1413" s="2" t="s">
        <v>1959</v>
      </c>
      <c r="J1413" s="2">
        <v>411.7149</v>
      </c>
    </row>
    <row r="1414" spans="1:10" x14ac:dyDescent="0.3">
      <c r="A1414" s="2" t="s">
        <v>3379</v>
      </c>
      <c r="B1414" s="3">
        <v>45413</v>
      </c>
      <c r="C1414" s="2" t="s">
        <v>551</v>
      </c>
      <c r="D1414" s="2" t="s">
        <v>1832</v>
      </c>
      <c r="E1414" s="2" t="s">
        <v>1911</v>
      </c>
      <c r="F1414" s="2">
        <v>1</v>
      </c>
      <c r="G1414" s="2">
        <v>254.47</v>
      </c>
      <c r="H1414" s="2">
        <v>0.1</v>
      </c>
      <c r="I1414" s="2" t="s">
        <v>1959</v>
      </c>
      <c r="J1414" s="2">
        <v>229.023</v>
      </c>
    </row>
    <row r="1415" spans="1:10" x14ac:dyDescent="0.3">
      <c r="A1415" s="2" t="s">
        <v>3380</v>
      </c>
      <c r="B1415" s="3">
        <v>45506</v>
      </c>
      <c r="C1415" s="2" t="s">
        <v>1310</v>
      </c>
      <c r="D1415" s="2" t="s">
        <v>1652</v>
      </c>
      <c r="E1415" s="2" t="s">
        <v>1939</v>
      </c>
      <c r="F1415" s="2">
        <v>4</v>
      </c>
      <c r="G1415" s="2">
        <v>627.73</v>
      </c>
      <c r="H1415" s="2">
        <v>0.11</v>
      </c>
      <c r="I1415" s="2" t="s">
        <v>1964</v>
      </c>
      <c r="J1415" s="2">
        <v>2234.7188000000001</v>
      </c>
    </row>
    <row r="1416" spans="1:10" x14ac:dyDescent="0.3">
      <c r="A1416" s="2" t="s">
        <v>3381</v>
      </c>
      <c r="B1416" s="3">
        <v>45394</v>
      </c>
      <c r="C1416" s="2" t="s">
        <v>1172</v>
      </c>
      <c r="D1416" s="2" t="s">
        <v>1670</v>
      </c>
      <c r="E1416" s="2" t="s">
        <v>1948</v>
      </c>
      <c r="F1416" s="2">
        <v>4</v>
      </c>
      <c r="G1416" s="2">
        <v>327.25</v>
      </c>
      <c r="H1416" s="2">
        <v>0.13</v>
      </c>
      <c r="I1416" s="2" t="s">
        <v>1964</v>
      </c>
      <c r="J1416" s="2">
        <v>1138.83</v>
      </c>
    </row>
    <row r="1417" spans="1:10" x14ac:dyDescent="0.3">
      <c r="A1417" s="2" t="s">
        <v>3382</v>
      </c>
      <c r="B1417" s="3">
        <v>45755</v>
      </c>
      <c r="C1417" s="2" t="s">
        <v>497</v>
      </c>
      <c r="D1417" s="2" t="s">
        <v>1759</v>
      </c>
      <c r="E1417" s="2" t="s">
        <v>1927</v>
      </c>
      <c r="F1417" s="2">
        <v>4</v>
      </c>
      <c r="G1417" s="2">
        <v>511.43</v>
      </c>
      <c r="H1417" s="2">
        <v>0.18</v>
      </c>
      <c r="I1417" s="2" t="s">
        <v>1964</v>
      </c>
      <c r="J1417" s="2">
        <v>1677.4903999999999</v>
      </c>
    </row>
    <row r="1418" spans="1:10" x14ac:dyDescent="0.3">
      <c r="A1418" s="2" t="s">
        <v>3383</v>
      </c>
      <c r="B1418" s="3">
        <v>45473</v>
      </c>
      <c r="C1418" s="2" t="s">
        <v>557</v>
      </c>
      <c r="D1418" s="2" t="s">
        <v>1771</v>
      </c>
      <c r="E1418" s="2" t="s">
        <v>1942</v>
      </c>
      <c r="F1418" s="2">
        <v>4</v>
      </c>
      <c r="G1418" s="2">
        <v>194.67</v>
      </c>
      <c r="H1418" s="2">
        <v>0.23</v>
      </c>
      <c r="I1418" s="2" t="s">
        <v>1961</v>
      </c>
      <c r="J1418" s="2">
        <v>599.58360000000005</v>
      </c>
    </row>
    <row r="1419" spans="1:10" x14ac:dyDescent="0.3">
      <c r="A1419" s="2" t="s">
        <v>3384</v>
      </c>
      <c r="B1419" s="3">
        <v>45304</v>
      </c>
      <c r="C1419" s="2" t="s">
        <v>225</v>
      </c>
      <c r="D1419" s="2" t="s">
        <v>1645</v>
      </c>
      <c r="E1419" s="2" t="s">
        <v>1892</v>
      </c>
      <c r="F1419" s="2">
        <v>2</v>
      </c>
      <c r="G1419" s="2">
        <v>54.51</v>
      </c>
      <c r="H1419" s="2">
        <v>7.0000000000000007E-2</v>
      </c>
      <c r="I1419" s="2" t="s">
        <v>1959</v>
      </c>
      <c r="J1419" s="2">
        <v>101.3886</v>
      </c>
    </row>
    <row r="1420" spans="1:10" x14ac:dyDescent="0.3">
      <c r="A1420" s="2" t="s">
        <v>3385</v>
      </c>
      <c r="B1420" s="3">
        <v>45557</v>
      </c>
      <c r="C1420" s="2" t="s">
        <v>282</v>
      </c>
      <c r="D1420" s="2" t="s">
        <v>1768</v>
      </c>
      <c r="E1420" s="2" t="s">
        <v>1927</v>
      </c>
      <c r="F1420" s="2">
        <v>4</v>
      </c>
      <c r="G1420" s="2">
        <v>964</v>
      </c>
      <c r="H1420" s="2">
        <v>0.14000000000000001</v>
      </c>
      <c r="I1420" s="2" t="s">
        <v>1961</v>
      </c>
      <c r="J1420" s="2">
        <v>3316.16</v>
      </c>
    </row>
    <row r="1421" spans="1:10" x14ac:dyDescent="0.3">
      <c r="A1421" s="2" t="s">
        <v>3386</v>
      </c>
      <c r="B1421" s="3">
        <v>45527</v>
      </c>
      <c r="C1421" s="2" t="s">
        <v>161</v>
      </c>
      <c r="D1421" s="2" t="s">
        <v>1850</v>
      </c>
      <c r="E1421" s="2" t="s">
        <v>1904</v>
      </c>
      <c r="F1421" s="2">
        <v>1</v>
      </c>
      <c r="G1421" s="2">
        <v>170.12</v>
      </c>
      <c r="H1421" s="2">
        <v>0.26</v>
      </c>
      <c r="I1421" s="2" t="s">
        <v>1961</v>
      </c>
      <c r="J1421" s="2">
        <v>125.8888</v>
      </c>
    </row>
    <row r="1422" spans="1:10" x14ac:dyDescent="0.3">
      <c r="A1422" s="2" t="s">
        <v>3387</v>
      </c>
      <c r="B1422" s="3">
        <v>45875</v>
      </c>
      <c r="C1422" s="2" t="s">
        <v>518</v>
      </c>
      <c r="D1422" s="2" t="s">
        <v>1741</v>
      </c>
      <c r="E1422" s="2" t="s">
        <v>1948</v>
      </c>
      <c r="F1422" s="2">
        <v>2</v>
      </c>
      <c r="G1422" s="2">
        <v>664.5</v>
      </c>
      <c r="H1422" s="2">
        <v>0.23</v>
      </c>
      <c r="I1422" s="2" t="s">
        <v>1959</v>
      </c>
      <c r="J1422" s="2">
        <v>1023.33</v>
      </c>
    </row>
    <row r="1423" spans="1:10" x14ac:dyDescent="0.3">
      <c r="A1423" s="2" t="s">
        <v>3388</v>
      </c>
      <c r="B1423" s="3">
        <v>45936</v>
      </c>
      <c r="C1423" s="2" t="s">
        <v>1172</v>
      </c>
      <c r="D1423" s="2" t="s">
        <v>1715</v>
      </c>
      <c r="E1423" s="2" t="s">
        <v>1924</v>
      </c>
      <c r="F1423" s="2">
        <v>4</v>
      </c>
      <c r="G1423" s="2">
        <v>557.51</v>
      </c>
      <c r="H1423" s="2">
        <v>0.11</v>
      </c>
      <c r="I1423" s="2" t="s">
        <v>1959</v>
      </c>
      <c r="J1423" s="2">
        <v>1984.7356</v>
      </c>
    </row>
    <row r="1424" spans="1:10" x14ac:dyDescent="0.3">
      <c r="A1424" s="2" t="s">
        <v>3389</v>
      </c>
      <c r="B1424" s="3">
        <v>45807</v>
      </c>
      <c r="C1424" s="2" t="s">
        <v>1250</v>
      </c>
      <c r="D1424" s="2" t="s">
        <v>1853</v>
      </c>
      <c r="E1424" s="2" t="s">
        <v>1892</v>
      </c>
      <c r="F1424" s="2">
        <v>2</v>
      </c>
      <c r="G1424" s="2">
        <v>410</v>
      </c>
      <c r="H1424" s="2">
        <v>0.13</v>
      </c>
      <c r="I1424" s="2" t="s">
        <v>1964</v>
      </c>
      <c r="J1424" s="2">
        <v>713.4</v>
      </c>
    </row>
    <row r="1425" spans="1:10" x14ac:dyDescent="0.3">
      <c r="A1425" s="2" t="s">
        <v>3390</v>
      </c>
      <c r="B1425" s="3">
        <v>45473</v>
      </c>
      <c r="C1425" s="2" t="s">
        <v>977</v>
      </c>
      <c r="D1425" s="2" t="s">
        <v>1832</v>
      </c>
      <c r="E1425" s="2" t="s">
        <v>1908</v>
      </c>
      <c r="F1425" s="2">
        <v>2</v>
      </c>
      <c r="G1425" s="2">
        <v>879.93</v>
      </c>
      <c r="H1425" s="2">
        <v>0.28999999999999998</v>
      </c>
      <c r="I1425" s="2" t="s">
        <v>1964</v>
      </c>
      <c r="J1425" s="2">
        <v>1249.5006000000001</v>
      </c>
    </row>
    <row r="1426" spans="1:10" x14ac:dyDescent="0.3">
      <c r="A1426" s="2" t="s">
        <v>3391</v>
      </c>
      <c r="B1426" s="3">
        <v>45664</v>
      </c>
      <c r="C1426" s="2" t="s">
        <v>42</v>
      </c>
      <c r="D1426" s="2" t="s">
        <v>1610</v>
      </c>
      <c r="E1426" s="2" t="s">
        <v>1945</v>
      </c>
      <c r="F1426" s="2">
        <v>1</v>
      </c>
      <c r="G1426" s="2">
        <v>350.58</v>
      </c>
      <c r="H1426" s="2">
        <v>0.03</v>
      </c>
      <c r="I1426" s="2" t="s">
        <v>1964</v>
      </c>
      <c r="J1426" s="2">
        <v>340.06259999999997</v>
      </c>
    </row>
    <row r="1427" spans="1:10" x14ac:dyDescent="0.3">
      <c r="A1427" s="2" t="s">
        <v>3392</v>
      </c>
      <c r="B1427" s="3">
        <v>45633</v>
      </c>
      <c r="C1427" s="2" t="s">
        <v>1109</v>
      </c>
      <c r="D1427" s="2" t="s">
        <v>1756</v>
      </c>
      <c r="E1427" s="2" t="s">
        <v>1901</v>
      </c>
      <c r="F1427" s="2">
        <v>4</v>
      </c>
      <c r="G1427" s="2">
        <v>348.58</v>
      </c>
      <c r="H1427" s="2">
        <v>0.16</v>
      </c>
      <c r="I1427" s="2" t="s">
        <v>1959</v>
      </c>
      <c r="J1427" s="2">
        <v>1171.2288000000001</v>
      </c>
    </row>
    <row r="1428" spans="1:10" x14ac:dyDescent="0.3">
      <c r="A1428" s="2" t="s">
        <v>3393</v>
      </c>
      <c r="B1428" s="3">
        <v>45548</v>
      </c>
      <c r="C1428" s="2" t="s">
        <v>1429</v>
      </c>
      <c r="D1428" s="2" t="s">
        <v>1652</v>
      </c>
      <c r="E1428" s="2" t="s">
        <v>1901</v>
      </c>
      <c r="F1428" s="2">
        <v>3</v>
      </c>
      <c r="G1428" s="2">
        <v>247.66</v>
      </c>
      <c r="H1428" s="2">
        <v>0.02</v>
      </c>
      <c r="I1428" s="2" t="s">
        <v>1964</v>
      </c>
      <c r="J1428" s="2">
        <v>728.12040000000002</v>
      </c>
    </row>
    <row r="1429" spans="1:10" x14ac:dyDescent="0.3">
      <c r="A1429" s="2" t="s">
        <v>3394</v>
      </c>
      <c r="B1429" s="3">
        <v>45244</v>
      </c>
      <c r="C1429" s="2" t="s">
        <v>1223</v>
      </c>
      <c r="D1429" s="2" t="s">
        <v>1696</v>
      </c>
      <c r="E1429" s="2" t="s">
        <v>1936</v>
      </c>
      <c r="F1429" s="2">
        <v>3</v>
      </c>
      <c r="G1429" s="2">
        <v>836.27</v>
      </c>
      <c r="H1429" s="2">
        <v>0.16</v>
      </c>
      <c r="I1429" s="2" t="s">
        <v>1959</v>
      </c>
      <c r="J1429" s="2">
        <v>2107.4004</v>
      </c>
    </row>
    <row r="1430" spans="1:10" x14ac:dyDescent="0.3">
      <c r="A1430" s="2" t="s">
        <v>3395</v>
      </c>
      <c r="B1430" s="3">
        <v>45753</v>
      </c>
      <c r="C1430" s="2" t="s">
        <v>648</v>
      </c>
      <c r="D1430" s="2" t="s">
        <v>1613</v>
      </c>
      <c r="E1430" s="2" t="s">
        <v>1924</v>
      </c>
      <c r="F1430" s="2">
        <v>3</v>
      </c>
      <c r="G1430" s="2">
        <v>696.74</v>
      </c>
      <c r="H1430" s="2">
        <v>0.13</v>
      </c>
      <c r="I1430" s="2" t="s">
        <v>1964</v>
      </c>
      <c r="J1430" s="2">
        <v>1818.4914000000001</v>
      </c>
    </row>
    <row r="1431" spans="1:10" x14ac:dyDescent="0.3">
      <c r="A1431" s="2" t="s">
        <v>3396</v>
      </c>
      <c r="B1431" s="3">
        <v>45804</v>
      </c>
      <c r="C1431" s="2" t="s">
        <v>796</v>
      </c>
      <c r="D1431" s="2" t="s">
        <v>1865</v>
      </c>
      <c r="E1431" s="2" t="s">
        <v>1932</v>
      </c>
      <c r="F1431" s="2">
        <v>2</v>
      </c>
      <c r="G1431" s="2">
        <v>822.59</v>
      </c>
      <c r="H1431" s="2">
        <v>0.22</v>
      </c>
      <c r="I1431" s="2" t="s">
        <v>1961</v>
      </c>
      <c r="J1431" s="2">
        <v>1283.2403999999999</v>
      </c>
    </row>
    <row r="1432" spans="1:10" x14ac:dyDescent="0.3">
      <c r="A1432" s="2" t="s">
        <v>3397</v>
      </c>
      <c r="B1432" s="3">
        <v>45263</v>
      </c>
      <c r="C1432" s="2" t="s">
        <v>729</v>
      </c>
      <c r="D1432" s="2" t="s">
        <v>1820</v>
      </c>
      <c r="E1432" s="2" t="s">
        <v>1896</v>
      </c>
      <c r="F1432" s="2">
        <v>1</v>
      </c>
      <c r="G1432" s="2">
        <v>462.23</v>
      </c>
      <c r="H1432" s="2">
        <v>0.3</v>
      </c>
      <c r="I1432" s="2" t="s">
        <v>1961</v>
      </c>
      <c r="J1432" s="2">
        <v>323.56099999999998</v>
      </c>
    </row>
    <row r="1433" spans="1:10" x14ac:dyDescent="0.3">
      <c r="A1433" s="2" t="s">
        <v>3398</v>
      </c>
      <c r="B1433" s="3">
        <v>45906</v>
      </c>
      <c r="C1433" s="2" t="s">
        <v>1395</v>
      </c>
      <c r="D1433" s="2" t="s">
        <v>1706</v>
      </c>
      <c r="E1433" s="2" t="s">
        <v>1942</v>
      </c>
      <c r="F1433" s="2">
        <v>1</v>
      </c>
      <c r="G1433" s="2">
        <v>361.09</v>
      </c>
      <c r="H1433" s="2">
        <v>0.06</v>
      </c>
      <c r="I1433" s="2" t="s">
        <v>1961</v>
      </c>
      <c r="J1433" s="2">
        <v>339.4246</v>
      </c>
    </row>
    <row r="1434" spans="1:10" x14ac:dyDescent="0.3">
      <c r="A1434" s="2" t="s">
        <v>3399</v>
      </c>
      <c r="B1434" s="3">
        <v>45243</v>
      </c>
      <c r="C1434" s="2" t="s">
        <v>1208</v>
      </c>
      <c r="D1434" s="2" t="s">
        <v>1802</v>
      </c>
      <c r="E1434" s="2" t="s">
        <v>1948</v>
      </c>
      <c r="F1434" s="2">
        <v>3</v>
      </c>
      <c r="G1434" s="2">
        <v>59.37</v>
      </c>
      <c r="H1434" s="2">
        <v>0.03</v>
      </c>
      <c r="I1434" s="2" t="s">
        <v>1961</v>
      </c>
      <c r="J1434" s="2">
        <v>172.76669999999999</v>
      </c>
    </row>
    <row r="1435" spans="1:10" x14ac:dyDescent="0.3">
      <c r="A1435" s="2" t="s">
        <v>3400</v>
      </c>
      <c r="B1435" s="3">
        <v>45686</v>
      </c>
      <c r="C1435" s="2" t="s">
        <v>148</v>
      </c>
      <c r="D1435" s="2" t="s">
        <v>1700</v>
      </c>
      <c r="E1435" s="2" t="s">
        <v>1892</v>
      </c>
      <c r="F1435" s="2">
        <v>3</v>
      </c>
      <c r="G1435" s="2">
        <v>765.21</v>
      </c>
      <c r="H1435" s="2">
        <v>0.14000000000000001</v>
      </c>
      <c r="I1435" s="2" t="s">
        <v>1964</v>
      </c>
      <c r="J1435" s="2">
        <v>1974.2418</v>
      </c>
    </row>
    <row r="1436" spans="1:10" x14ac:dyDescent="0.3">
      <c r="A1436" s="2" t="s">
        <v>3401</v>
      </c>
      <c r="B1436" s="3">
        <v>45472</v>
      </c>
      <c r="C1436" s="2" t="s">
        <v>790</v>
      </c>
      <c r="D1436" s="2" t="s">
        <v>1674</v>
      </c>
      <c r="E1436" s="2" t="s">
        <v>1929</v>
      </c>
      <c r="F1436" s="2">
        <v>4</v>
      </c>
      <c r="G1436" s="2">
        <v>303.56</v>
      </c>
      <c r="H1436" s="2">
        <v>0.2</v>
      </c>
      <c r="I1436" s="2" t="s">
        <v>1964</v>
      </c>
      <c r="J1436" s="2">
        <v>971.39200000000005</v>
      </c>
    </row>
    <row r="1437" spans="1:10" x14ac:dyDescent="0.3">
      <c r="A1437" s="2" t="s">
        <v>3402</v>
      </c>
      <c r="B1437" s="3">
        <v>45779</v>
      </c>
      <c r="C1437" s="2" t="s">
        <v>1383</v>
      </c>
      <c r="D1437" s="2" t="s">
        <v>1658</v>
      </c>
      <c r="E1437" s="2" t="s">
        <v>1887</v>
      </c>
      <c r="F1437" s="2">
        <v>1</v>
      </c>
      <c r="G1437" s="2">
        <v>640.92999999999995</v>
      </c>
      <c r="H1437" s="2">
        <v>0.19</v>
      </c>
      <c r="I1437" s="2" t="s">
        <v>1961</v>
      </c>
      <c r="J1437" s="2">
        <v>519.15329999999994</v>
      </c>
    </row>
    <row r="1438" spans="1:10" x14ac:dyDescent="0.3">
      <c r="A1438" s="2" t="s">
        <v>3403</v>
      </c>
      <c r="B1438" s="3">
        <v>45830</v>
      </c>
      <c r="C1438" s="2" t="s">
        <v>584</v>
      </c>
      <c r="D1438" s="2" t="s">
        <v>1841</v>
      </c>
      <c r="E1438" s="2" t="s">
        <v>1924</v>
      </c>
      <c r="F1438" s="2">
        <v>2</v>
      </c>
      <c r="G1438" s="2">
        <v>611.25</v>
      </c>
      <c r="H1438" s="2">
        <v>0.22</v>
      </c>
      <c r="I1438" s="2" t="s">
        <v>1959</v>
      </c>
      <c r="J1438" s="2">
        <v>953.55</v>
      </c>
    </row>
    <row r="1439" spans="1:10" x14ac:dyDescent="0.3">
      <c r="A1439" s="2" t="s">
        <v>3404</v>
      </c>
      <c r="B1439" s="3">
        <v>45756</v>
      </c>
      <c r="C1439" s="2" t="s">
        <v>1434</v>
      </c>
      <c r="D1439" s="2" t="s">
        <v>1780</v>
      </c>
      <c r="E1439" s="2" t="s">
        <v>1892</v>
      </c>
      <c r="F1439" s="2">
        <v>1</v>
      </c>
      <c r="G1439" s="2">
        <v>209.93</v>
      </c>
      <c r="H1439" s="2">
        <v>0.21</v>
      </c>
      <c r="I1439" s="2" t="s">
        <v>1959</v>
      </c>
      <c r="J1439" s="2">
        <v>165.84469999999999</v>
      </c>
    </row>
    <row r="1440" spans="1:10" x14ac:dyDescent="0.3">
      <c r="A1440" s="2" t="s">
        <v>3405</v>
      </c>
      <c r="B1440" s="3">
        <v>45847</v>
      </c>
      <c r="C1440" s="2" t="s">
        <v>391</v>
      </c>
      <c r="D1440" s="2" t="s">
        <v>1880</v>
      </c>
      <c r="E1440" s="2" t="s">
        <v>1924</v>
      </c>
      <c r="F1440" s="2">
        <v>3</v>
      </c>
      <c r="G1440" s="2">
        <v>130.38999999999999</v>
      </c>
      <c r="H1440" s="2">
        <v>0.24</v>
      </c>
      <c r="I1440" s="2" t="s">
        <v>1961</v>
      </c>
      <c r="J1440" s="2">
        <v>297.28919999999999</v>
      </c>
    </row>
    <row r="1441" spans="1:10" x14ac:dyDescent="0.3">
      <c r="A1441" s="2" t="s">
        <v>3406</v>
      </c>
      <c r="B1441" s="3">
        <v>45322</v>
      </c>
      <c r="C1441" s="2" t="s">
        <v>934</v>
      </c>
      <c r="D1441" s="2" t="s">
        <v>1862</v>
      </c>
      <c r="E1441" s="2" t="s">
        <v>1914</v>
      </c>
      <c r="F1441" s="2">
        <v>2</v>
      </c>
      <c r="G1441" s="2">
        <v>846.18</v>
      </c>
      <c r="H1441" s="2">
        <v>0.1</v>
      </c>
      <c r="I1441" s="2" t="s">
        <v>1964</v>
      </c>
      <c r="J1441" s="2">
        <v>1523.124</v>
      </c>
    </row>
    <row r="1442" spans="1:10" x14ac:dyDescent="0.3">
      <c r="A1442" s="2" t="s">
        <v>3407</v>
      </c>
      <c r="B1442" s="3">
        <v>45829</v>
      </c>
      <c r="C1442" s="2" t="s">
        <v>1121</v>
      </c>
      <c r="D1442" s="2" t="s">
        <v>1793</v>
      </c>
      <c r="E1442" s="2" t="s">
        <v>1934</v>
      </c>
      <c r="F1442" s="2">
        <v>2</v>
      </c>
      <c r="G1442" s="2">
        <v>424.53</v>
      </c>
      <c r="H1442" s="2">
        <v>0.14000000000000001</v>
      </c>
      <c r="I1442" s="2" t="s">
        <v>1964</v>
      </c>
      <c r="J1442" s="2">
        <v>730.19159999999999</v>
      </c>
    </row>
    <row r="1443" spans="1:10" x14ac:dyDescent="0.3">
      <c r="A1443" s="2" t="s">
        <v>3408</v>
      </c>
      <c r="B1443" s="3">
        <v>45539</v>
      </c>
      <c r="C1443" s="2" t="s">
        <v>835</v>
      </c>
      <c r="D1443" s="2" t="s">
        <v>1847</v>
      </c>
      <c r="E1443" s="2" t="s">
        <v>1934</v>
      </c>
      <c r="F1443" s="2">
        <v>4</v>
      </c>
      <c r="G1443" s="2">
        <v>450.42</v>
      </c>
      <c r="H1443" s="2">
        <v>0.08</v>
      </c>
      <c r="I1443" s="2" t="s">
        <v>1964</v>
      </c>
      <c r="J1443" s="2">
        <v>1657.5455999999999</v>
      </c>
    </row>
    <row r="1444" spans="1:10" x14ac:dyDescent="0.3">
      <c r="A1444" s="2" t="s">
        <v>3409</v>
      </c>
      <c r="B1444" s="3">
        <v>45893</v>
      </c>
      <c r="C1444" s="2" t="s">
        <v>530</v>
      </c>
      <c r="D1444" s="2" t="s">
        <v>1655</v>
      </c>
      <c r="E1444" s="2" t="s">
        <v>1921</v>
      </c>
      <c r="F1444" s="2">
        <v>4</v>
      </c>
      <c r="G1444" s="2">
        <v>896.91</v>
      </c>
      <c r="H1444" s="2">
        <v>0.1</v>
      </c>
      <c r="I1444" s="2" t="s">
        <v>1959</v>
      </c>
      <c r="J1444" s="2">
        <v>3228.8760000000002</v>
      </c>
    </row>
    <row r="1445" spans="1:10" x14ac:dyDescent="0.3">
      <c r="A1445" s="2" t="s">
        <v>3410</v>
      </c>
      <c r="B1445" s="3">
        <v>45814</v>
      </c>
      <c r="C1445" s="2" t="s">
        <v>1504</v>
      </c>
      <c r="D1445" s="2" t="s">
        <v>1874</v>
      </c>
      <c r="E1445" s="2" t="s">
        <v>1924</v>
      </c>
      <c r="F1445" s="2">
        <v>3</v>
      </c>
      <c r="G1445" s="2">
        <v>679.38</v>
      </c>
      <c r="H1445" s="2">
        <v>0.3</v>
      </c>
      <c r="I1445" s="2" t="s">
        <v>1964</v>
      </c>
      <c r="J1445" s="2">
        <v>1426.6980000000001</v>
      </c>
    </row>
    <row r="1446" spans="1:10" x14ac:dyDescent="0.3">
      <c r="A1446" s="2" t="s">
        <v>3411</v>
      </c>
      <c r="B1446" s="3">
        <v>45571</v>
      </c>
      <c r="C1446" s="2" t="s">
        <v>78</v>
      </c>
      <c r="D1446" s="2" t="s">
        <v>1823</v>
      </c>
      <c r="E1446" s="2" t="s">
        <v>1939</v>
      </c>
      <c r="F1446" s="2">
        <v>3</v>
      </c>
      <c r="G1446" s="2">
        <v>483.63</v>
      </c>
      <c r="H1446" s="2">
        <v>0</v>
      </c>
      <c r="I1446" s="2" t="s">
        <v>1959</v>
      </c>
      <c r="J1446" s="2">
        <v>1450.89</v>
      </c>
    </row>
    <row r="1447" spans="1:10" x14ac:dyDescent="0.3">
      <c r="A1447" s="2" t="s">
        <v>3412</v>
      </c>
      <c r="B1447" s="3">
        <v>45542</v>
      </c>
      <c r="C1447" s="2" t="s">
        <v>128</v>
      </c>
      <c r="D1447" s="2" t="s">
        <v>1696</v>
      </c>
      <c r="E1447" s="2" t="s">
        <v>1887</v>
      </c>
      <c r="F1447" s="2">
        <v>3</v>
      </c>
      <c r="G1447" s="2">
        <v>158.27000000000001</v>
      </c>
      <c r="H1447" s="2">
        <v>0.24</v>
      </c>
      <c r="I1447" s="2" t="s">
        <v>1964</v>
      </c>
      <c r="J1447" s="2">
        <v>360.85559999999998</v>
      </c>
    </row>
    <row r="1448" spans="1:10" x14ac:dyDescent="0.3">
      <c r="A1448" s="2" t="s">
        <v>3413</v>
      </c>
      <c r="B1448" s="3">
        <v>45758</v>
      </c>
      <c r="C1448" s="2" t="s">
        <v>406</v>
      </c>
      <c r="D1448" s="2" t="s">
        <v>1565</v>
      </c>
      <c r="E1448" s="2" t="s">
        <v>1936</v>
      </c>
      <c r="F1448" s="2">
        <v>4</v>
      </c>
      <c r="G1448" s="2">
        <v>601.5</v>
      </c>
      <c r="H1448" s="2">
        <v>0.18</v>
      </c>
      <c r="I1448" s="2" t="s">
        <v>1959</v>
      </c>
      <c r="J1448" s="2">
        <v>1972.92</v>
      </c>
    </row>
    <row r="1449" spans="1:10" x14ac:dyDescent="0.3">
      <c r="A1449" s="2" t="s">
        <v>3414</v>
      </c>
      <c r="B1449" s="3">
        <v>45709</v>
      </c>
      <c r="C1449" s="2" t="s">
        <v>259</v>
      </c>
      <c r="D1449" s="2" t="s">
        <v>1670</v>
      </c>
      <c r="E1449" s="2" t="s">
        <v>1945</v>
      </c>
      <c r="F1449" s="2">
        <v>2</v>
      </c>
      <c r="G1449" s="2">
        <v>46.39</v>
      </c>
      <c r="H1449" s="2">
        <v>7.0000000000000007E-2</v>
      </c>
      <c r="I1449" s="2" t="s">
        <v>1959</v>
      </c>
      <c r="J1449" s="2">
        <v>86.285399999999996</v>
      </c>
    </row>
    <row r="1450" spans="1:10" x14ac:dyDescent="0.3">
      <c r="A1450" s="2" t="s">
        <v>3415</v>
      </c>
      <c r="B1450" s="3">
        <v>45587</v>
      </c>
      <c r="C1450" s="2" t="s">
        <v>418</v>
      </c>
      <c r="D1450" s="2" t="s">
        <v>1829</v>
      </c>
      <c r="E1450" s="2" t="s">
        <v>1917</v>
      </c>
      <c r="F1450" s="2">
        <v>4</v>
      </c>
      <c r="G1450" s="2">
        <v>892.28</v>
      </c>
      <c r="H1450" s="2">
        <v>0.23</v>
      </c>
      <c r="I1450" s="2" t="s">
        <v>1959</v>
      </c>
      <c r="J1450" s="2">
        <v>2748.2224000000001</v>
      </c>
    </row>
    <row r="1451" spans="1:10" x14ac:dyDescent="0.3">
      <c r="A1451" s="2" t="s">
        <v>3416</v>
      </c>
      <c r="B1451" s="3">
        <v>45494</v>
      </c>
      <c r="C1451" s="2" t="s">
        <v>726</v>
      </c>
      <c r="D1451" s="2" t="s">
        <v>1599</v>
      </c>
      <c r="E1451" s="2" t="s">
        <v>1914</v>
      </c>
      <c r="F1451" s="2">
        <v>2</v>
      </c>
      <c r="G1451" s="2">
        <v>164.23</v>
      </c>
      <c r="H1451" s="2">
        <v>0.17</v>
      </c>
      <c r="I1451" s="2" t="s">
        <v>1959</v>
      </c>
      <c r="J1451" s="2">
        <v>272.62180000000001</v>
      </c>
    </row>
    <row r="1452" spans="1:10" x14ac:dyDescent="0.3">
      <c r="A1452" s="2" t="s">
        <v>3417</v>
      </c>
      <c r="B1452" s="3">
        <v>45305</v>
      </c>
      <c r="C1452" s="2" t="s">
        <v>1409</v>
      </c>
      <c r="D1452" s="2" t="s">
        <v>1594</v>
      </c>
      <c r="E1452" s="2" t="s">
        <v>1914</v>
      </c>
      <c r="F1452" s="2">
        <v>1</v>
      </c>
      <c r="G1452" s="2">
        <v>484.23</v>
      </c>
      <c r="H1452" s="2">
        <v>0.12</v>
      </c>
      <c r="I1452" s="2" t="s">
        <v>1964</v>
      </c>
      <c r="J1452" s="2">
        <v>426.12240000000003</v>
      </c>
    </row>
    <row r="1453" spans="1:10" x14ac:dyDescent="0.3">
      <c r="A1453" s="2" t="s">
        <v>3418</v>
      </c>
      <c r="B1453" s="3">
        <v>45383</v>
      </c>
      <c r="C1453" s="2" t="s">
        <v>34</v>
      </c>
      <c r="D1453" s="2" t="s">
        <v>1683</v>
      </c>
      <c r="E1453" s="2" t="s">
        <v>1945</v>
      </c>
      <c r="F1453" s="2">
        <v>3</v>
      </c>
      <c r="G1453" s="2">
        <v>341.51</v>
      </c>
      <c r="H1453" s="2">
        <v>0.22</v>
      </c>
      <c r="I1453" s="2" t="s">
        <v>1964</v>
      </c>
      <c r="J1453" s="2">
        <v>799.13340000000005</v>
      </c>
    </row>
    <row r="1454" spans="1:10" x14ac:dyDescent="0.3">
      <c r="A1454" s="2" t="s">
        <v>3419</v>
      </c>
      <c r="B1454" s="3">
        <v>45788</v>
      </c>
      <c r="C1454" s="2" t="s">
        <v>388</v>
      </c>
      <c r="D1454" s="2" t="s">
        <v>1877</v>
      </c>
      <c r="E1454" s="2" t="s">
        <v>1932</v>
      </c>
      <c r="F1454" s="2">
        <v>3</v>
      </c>
      <c r="G1454" s="2">
        <v>758.87</v>
      </c>
      <c r="H1454" s="2">
        <v>0.11</v>
      </c>
      <c r="I1454" s="2" t="s">
        <v>1961</v>
      </c>
      <c r="J1454" s="2">
        <v>2026.1829</v>
      </c>
    </row>
    <row r="1455" spans="1:10" x14ac:dyDescent="0.3">
      <c r="A1455" s="2" t="s">
        <v>3420</v>
      </c>
      <c r="B1455" s="3">
        <v>45855</v>
      </c>
      <c r="C1455" s="2" t="s">
        <v>1461</v>
      </c>
      <c r="D1455" s="2" t="s">
        <v>1750</v>
      </c>
      <c r="E1455" s="2" t="s">
        <v>1929</v>
      </c>
      <c r="F1455" s="2">
        <v>3</v>
      </c>
      <c r="G1455" s="2">
        <v>560.52</v>
      </c>
      <c r="H1455" s="2">
        <v>0.17</v>
      </c>
      <c r="I1455" s="2" t="s">
        <v>1959</v>
      </c>
      <c r="J1455" s="2">
        <v>1395.6948</v>
      </c>
    </row>
    <row r="1456" spans="1:10" x14ac:dyDescent="0.3">
      <c r="A1456" s="2" t="s">
        <v>3421</v>
      </c>
      <c r="B1456" s="3">
        <v>45533</v>
      </c>
      <c r="C1456" s="2" t="s">
        <v>1112</v>
      </c>
      <c r="D1456" s="2" t="s">
        <v>1871</v>
      </c>
      <c r="E1456" s="2" t="s">
        <v>1942</v>
      </c>
      <c r="F1456" s="2">
        <v>2</v>
      </c>
      <c r="G1456" s="2">
        <v>977.18</v>
      </c>
      <c r="H1456" s="2">
        <v>0.19</v>
      </c>
      <c r="I1456" s="2" t="s">
        <v>1959</v>
      </c>
      <c r="J1456" s="2">
        <v>1583.0316</v>
      </c>
    </row>
    <row r="1457" spans="1:10" x14ac:dyDescent="0.3">
      <c r="A1457" s="2" t="s">
        <v>3422</v>
      </c>
      <c r="B1457" s="3">
        <v>45763</v>
      </c>
      <c r="C1457" s="2" t="s">
        <v>769</v>
      </c>
      <c r="D1457" s="2" t="s">
        <v>1998</v>
      </c>
      <c r="E1457" s="2" t="s">
        <v>1934</v>
      </c>
      <c r="F1457" s="2">
        <v>4</v>
      </c>
      <c r="G1457" s="2">
        <v>761.35</v>
      </c>
      <c r="H1457" s="2">
        <v>0.08</v>
      </c>
      <c r="I1457" s="2" t="s">
        <v>1959</v>
      </c>
      <c r="J1457" s="2">
        <v>2801.768</v>
      </c>
    </row>
    <row r="1458" spans="1:10" x14ac:dyDescent="0.3">
      <c r="A1458" s="2" t="s">
        <v>3423</v>
      </c>
      <c r="B1458" s="3">
        <v>45900</v>
      </c>
      <c r="C1458" s="2" t="s">
        <v>600</v>
      </c>
      <c r="D1458" s="2" t="s">
        <v>1783</v>
      </c>
      <c r="E1458" s="2" t="s">
        <v>1945</v>
      </c>
      <c r="F1458" s="2">
        <v>2</v>
      </c>
      <c r="G1458" s="2">
        <v>947.56</v>
      </c>
      <c r="H1458" s="2">
        <v>0.02</v>
      </c>
      <c r="I1458" s="2" t="s">
        <v>1964</v>
      </c>
      <c r="J1458" s="2">
        <v>1857.2175999999999</v>
      </c>
    </row>
    <row r="1459" spans="1:10" x14ac:dyDescent="0.3">
      <c r="A1459" s="2" t="s">
        <v>3424</v>
      </c>
      <c r="B1459" s="3">
        <v>45943</v>
      </c>
      <c r="C1459" s="2" t="s">
        <v>775</v>
      </c>
      <c r="D1459" s="2" t="s">
        <v>1709</v>
      </c>
      <c r="E1459" s="2" t="s">
        <v>1945</v>
      </c>
      <c r="F1459" s="2">
        <v>4</v>
      </c>
      <c r="G1459" s="2">
        <v>975.47</v>
      </c>
      <c r="H1459" s="2">
        <v>0.04</v>
      </c>
      <c r="I1459" s="2" t="s">
        <v>1959</v>
      </c>
      <c r="J1459" s="2">
        <v>3745.8047999999999</v>
      </c>
    </row>
    <row r="1460" spans="1:10" x14ac:dyDescent="0.3">
      <c r="A1460" s="2" t="s">
        <v>3425</v>
      </c>
      <c r="B1460" s="3">
        <v>45448</v>
      </c>
      <c r="C1460" s="2" t="s">
        <v>1481</v>
      </c>
      <c r="D1460" s="2" t="s">
        <v>1610</v>
      </c>
      <c r="E1460" s="2" t="s">
        <v>1921</v>
      </c>
      <c r="F1460" s="2">
        <v>3</v>
      </c>
      <c r="G1460" s="2">
        <v>769.06</v>
      </c>
      <c r="H1460" s="2">
        <v>0.23</v>
      </c>
      <c r="I1460" s="2" t="s">
        <v>1964</v>
      </c>
      <c r="J1460" s="2">
        <v>1776.5286000000001</v>
      </c>
    </row>
    <row r="1461" spans="1:10" x14ac:dyDescent="0.3">
      <c r="A1461" s="2" t="s">
        <v>3426</v>
      </c>
      <c r="B1461" s="3">
        <v>45929</v>
      </c>
      <c r="C1461" s="2" t="s">
        <v>2639</v>
      </c>
      <c r="D1461" s="2" t="s">
        <v>1696</v>
      </c>
      <c r="E1461" s="2" t="s">
        <v>1896</v>
      </c>
      <c r="F1461" s="2">
        <v>3</v>
      </c>
      <c r="G1461" s="2">
        <v>824.75</v>
      </c>
      <c r="H1461" s="2">
        <v>0.23</v>
      </c>
      <c r="I1461" s="2" t="s">
        <v>1959</v>
      </c>
      <c r="J1461" s="2">
        <v>1905.1724999999999</v>
      </c>
    </row>
    <row r="1462" spans="1:10" x14ac:dyDescent="0.3">
      <c r="A1462" s="2" t="s">
        <v>3427</v>
      </c>
      <c r="B1462" s="3">
        <v>45478</v>
      </c>
      <c r="C1462" s="2" t="s">
        <v>1261</v>
      </c>
      <c r="D1462" s="2" t="s">
        <v>1786</v>
      </c>
      <c r="E1462" s="2" t="s">
        <v>1904</v>
      </c>
      <c r="F1462" s="2">
        <v>2</v>
      </c>
      <c r="G1462" s="2">
        <v>821.35</v>
      </c>
      <c r="H1462" s="2">
        <v>0.11</v>
      </c>
      <c r="I1462" s="2" t="s">
        <v>1961</v>
      </c>
      <c r="J1462" s="2">
        <v>1462.0029999999999</v>
      </c>
    </row>
    <row r="1463" spans="1:10" x14ac:dyDescent="0.3">
      <c r="A1463" s="2" t="s">
        <v>3428</v>
      </c>
      <c r="B1463" s="3">
        <v>45723</v>
      </c>
      <c r="C1463" s="2" t="s">
        <v>1272</v>
      </c>
      <c r="D1463" s="2" t="s">
        <v>1610</v>
      </c>
      <c r="E1463" s="2" t="s">
        <v>1924</v>
      </c>
      <c r="F1463" s="2">
        <v>1</v>
      </c>
      <c r="G1463" s="2">
        <v>120.57</v>
      </c>
      <c r="H1463" s="2">
        <v>0.06</v>
      </c>
      <c r="I1463" s="2" t="s">
        <v>1961</v>
      </c>
      <c r="J1463" s="2">
        <v>113.33580000000001</v>
      </c>
    </row>
    <row r="1464" spans="1:10" x14ac:dyDescent="0.3">
      <c r="A1464" s="2" t="s">
        <v>3429</v>
      </c>
      <c r="B1464" s="3">
        <v>45240</v>
      </c>
      <c r="C1464" s="2" t="s">
        <v>1064</v>
      </c>
      <c r="D1464" s="2" t="s">
        <v>1850</v>
      </c>
      <c r="E1464" s="2" t="s">
        <v>1892</v>
      </c>
      <c r="F1464" s="2">
        <v>1</v>
      </c>
      <c r="G1464" s="2">
        <v>122.27</v>
      </c>
      <c r="H1464" s="2">
        <v>0.26</v>
      </c>
      <c r="I1464" s="2" t="s">
        <v>1961</v>
      </c>
      <c r="J1464" s="2">
        <v>90.479799999999997</v>
      </c>
    </row>
    <row r="1465" spans="1:10" x14ac:dyDescent="0.3">
      <c r="A1465" s="2" t="s">
        <v>3430</v>
      </c>
      <c r="B1465" s="3">
        <v>45890</v>
      </c>
      <c r="C1465" s="2" t="s">
        <v>572</v>
      </c>
      <c r="D1465" s="2" t="s">
        <v>1655</v>
      </c>
      <c r="E1465" s="2" t="s">
        <v>1896</v>
      </c>
      <c r="F1465" s="2">
        <v>2</v>
      </c>
      <c r="G1465" s="2">
        <v>182.89</v>
      </c>
      <c r="H1465" s="2">
        <v>0.11</v>
      </c>
      <c r="I1465" s="2" t="s">
        <v>1959</v>
      </c>
      <c r="J1465" s="2">
        <v>325.54419999999999</v>
      </c>
    </row>
    <row r="1466" spans="1:10" x14ac:dyDescent="0.3">
      <c r="A1466" s="2" t="s">
        <v>3431</v>
      </c>
      <c r="B1466" s="3">
        <v>45796</v>
      </c>
      <c r="C1466" s="2" t="s">
        <v>1172</v>
      </c>
      <c r="D1466" s="2" t="s">
        <v>1718</v>
      </c>
      <c r="E1466" s="2" t="s">
        <v>1904</v>
      </c>
      <c r="F1466" s="2">
        <v>1</v>
      </c>
      <c r="G1466" s="2">
        <v>695.26</v>
      </c>
      <c r="H1466" s="2">
        <v>0.23</v>
      </c>
      <c r="I1466" s="2" t="s">
        <v>1961</v>
      </c>
      <c r="J1466" s="2">
        <v>535.35019999999997</v>
      </c>
    </row>
    <row r="1467" spans="1:10" x14ac:dyDescent="0.3">
      <c r="A1467" s="2" t="s">
        <v>3432</v>
      </c>
      <c r="B1467" s="3">
        <v>45895</v>
      </c>
      <c r="C1467" s="2" t="s">
        <v>118</v>
      </c>
      <c r="D1467" s="2" t="s">
        <v>1664</v>
      </c>
      <c r="E1467" s="2" t="s">
        <v>1911</v>
      </c>
      <c r="F1467" s="2">
        <v>2</v>
      </c>
      <c r="G1467" s="2">
        <v>408.8</v>
      </c>
      <c r="H1467" s="2">
        <v>0.17</v>
      </c>
      <c r="I1467" s="2" t="s">
        <v>1964</v>
      </c>
      <c r="J1467" s="2">
        <v>678.60799999999995</v>
      </c>
    </row>
    <row r="1468" spans="1:10" x14ac:dyDescent="0.3">
      <c r="A1468" s="2" t="s">
        <v>3433</v>
      </c>
      <c r="B1468" s="3">
        <v>45676</v>
      </c>
      <c r="C1468" s="2" t="s">
        <v>741</v>
      </c>
      <c r="D1468" s="2" t="s">
        <v>1728</v>
      </c>
      <c r="E1468" s="2" t="s">
        <v>1917</v>
      </c>
      <c r="F1468" s="2">
        <v>3</v>
      </c>
      <c r="G1468" s="2">
        <v>512.15</v>
      </c>
      <c r="H1468" s="2">
        <v>0.12</v>
      </c>
      <c r="I1468" s="2" t="s">
        <v>1959</v>
      </c>
      <c r="J1468" s="2">
        <v>1352.076</v>
      </c>
    </row>
    <row r="1469" spans="1:10" x14ac:dyDescent="0.3">
      <c r="A1469" s="2" t="s">
        <v>3434</v>
      </c>
      <c r="B1469" s="3">
        <v>45568</v>
      </c>
      <c r="C1469" s="2" t="s">
        <v>1284</v>
      </c>
      <c r="D1469" s="2" t="s">
        <v>1594</v>
      </c>
      <c r="E1469" s="2" t="s">
        <v>1917</v>
      </c>
      <c r="F1469" s="2">
        <v>3</v>
      </c>
      <c r="G1469" s="2">
        <v>136.4</v>
      </c>
      <c r="H1469" s="2">
        <v>0.15</v>
      </c>
      <c r="I1469" s="2" t="s">
        <v>1961</v>
      </c>
      <c r="J1469" s="2">
        <v>347.82</v>
      </c>
    </row>
    <row r="1470" spans="1:10" x14ac:dyDescent="0.3">
      <c r="A1470" s="2" t="s">
        <v>3435</v>
      </c>
      <c r="B1470" s="3">
        <v>45272</v>
      </c>
      <c r="C1470" s="2" t="s">
        <v>587</v>
      </c>
      <c r="D1470" s="2" t="s">
        <v>1580</v>
      </c>
      <c r="E1470" s="2" t="s">
        <v>1901</v>
      </c>
      <c r="F1470" s="2">
        <v>2</v>
      </c>
      <c r="G1470" s="2">
        <v>42.51</v>
      </c>
      <c r="H1470" s="2">
        <v>0.04</v>
      </c>
      <c r="I1470" s="2" t="s">
        <v>1964</v>
      </c>
      <c r="J1470" s="2">
        <v>81.619200000000006</v>
      </c>
    </row>
    <row r="1471" spans="1:10" x14ac:dyDescent="0.3">
      <c r="A1471" s="2" t="s">
        <v>3436</v>
      </c>
      <c r="B1471" s="3">
        <v>45718</v>
      </c>
      <c r="C1471" s="2" t="s">
        <v>1136</v>
      </c>
      <c r="D1471" s="2" t="s">
        <v>1808</v>
      </c>
      <c r="E1471" s="2" t="s">
        <v>1914</v>
      </c>
      <c r="F1471" s="2">
        <v>3</v>
      </c>
      <c r="G1471" s="2">
        <v>582.1</v>
      </c>
      <c r="H1471" s="2">
        <v>0.12</v>
      </c>
      <c r="I1471" s="2" t="s">
        <v>1961</v>
      </c>
      <c r="J1471" s="2">
        <v>1536.7439999999999</v>
      </c>
    </row>
    <row r="1472" spans="1:10" x14ac:dyDescent="0.3">
      <c r="A1472" s="2" t="s">
        <v>3437</v>
      </c>
      <c r="B1472" s="3">
        <v>45356</v>
      </c>
      <c r="C1472" s="2" t="s">
        <v>719</v>
      </c>
      <c r="D1472" s="2" t="s">
        <v>1829</v>
      </c>
      <c r="E1472" s="2" t="s">
        <v>1942</v>
      </c>
      <c r="F1472" s="2">
        <v>4</v>
      </c>
      <c r="G1472" s="2">
        <v>461.52</v>
      </c>
      <c r="H1472" s="2">
        <v>0</v>
      </c>
      <c r="I1472" s="2" t="s">
        <v>1964</v>
      </c>
      <c r="J1472" s="2">
        <v>1846.08</v>
      </c>
    </row>
    <row r="1473" spans="1:10" x14ac:dyDescent="0.3">
      <c r="A1473" s="2" t="s">
        <v>3438</v>
      </c>
      <c r="B1473" s="3">
        <v>45552</v>
      </c>
      <c r="C1473" s="2" t="s">
        <v>1536</v>
      </c>
      <c r="D1473" s="2" t="s">
        <v>1998</v>
      </c>
      <c r="E1473" s="2" t="s">
        <v>1927</v>
      </c>
      <c r="F1473" s="2">
        <v>1</v>
      </c>
      <c r="G1473" s="2">
        <v>558.41999999999996</v>
      </c>
      <c r="H1473" s="2">
        <v>0.03</v>
      </c>
      <c r="I1473" s="2" t="s">
        <v>1959</v>
      </c>
      <c r="J1473" s="2">
        <v>541.66740000000004</v>
      </c>
    </row>
    <row r="1474" spans="1:10" x14ac:dyDescent="0.3">
      <c r="A1474" s="2" t="s">
        <v>3439</v>
      </c>
      <c r="B1474" s="3">
        <v>45288</v>
      </c>
      <c r="C1474" s="2" t="s">
        <v>850</v>
      </c>
      <c r="D1474" s="2" t="s">
        <v>1606</v>
      </c>
      <c r="E1474" s="2" t="s">
        <v>1945</v>
      </c>
      <c r="F1474" s="2">
        <v>4</v>
      </c>
      <c r="G1474" s="2">
        <v>700.98</v>
      </c>
      <c r="H1474" s="2">
        <v>0.12</v>
      </c>
      <c r="I1474" s="2" t="s">
        <v>1961</v>
      </c>
      <c r="J1474" s="2">
        <v>2467.4495999999999</v>
      </c>
    </row>
    <row r="1475" spans="1:10" x14ac:dyDescent="0.3">
      <c r="A1475" s="2" t="s">
        <v>3440</v>
      </c>
      <c r="B1475" s="3">
        <v>45605</v>
      </c>
      <c r="C1475" s="2" t="s">
        <v>1272</v>
      </c>
      <c r="D1475" s="2" t="s">
        <v>1838</v>
      </c>
      <c r="E1475" s="2" t="s">
        <v>1945</v>
      </c>
      <c r="F1475" s="2">
        <v>2</v>
      </c>
      <c r="G1475" s="2">
        <v>227.97</v>
      </c>
      <c r="H1475" s="2">
        <v>0.08</v>
      </c>
      <c r="I1475" s="2" t="s">
        <v>1964</v>
      </c>
      <c r="J1475" s="2">
        <v>419.46480000000003</v>
      </c>
    </row>
    <row r="1476" spans="1:10" x14ac:dyDescent="0.3">
      <c r="A1476" s="2" t="s">
        <v>3441</v>
      </c>
      <c r="B1476" s="3">
        <v>45516</v>
      </c>
      <c r="C1476" s="2" t="s">
        <v>1473</v>
      </c>
      <c r="D1476" s="2" t="s">
        <v>1696</v>
      </c>
      <c r="E1476" s="2" t="s">
        <v>1927</v>
      </c>
      <c r="F1476" s="2">
        <v>4</v>
      </c>
      <c r="G1476" s="2">
        <v>278.70999999999998</v>
      </c>
      <c r="H1476" s="2">
        <v>0.2</v>
      </c>
      <c r="I1476" s="2" t="s">
        <v>1961</v>
      </c>
      <c r="J1476" s="2">
        <v>891.87199999999996</v>
      </c>
    </row>
    <row r="1477" spans="1:10" x14ac:dyDescent="0.3">
      <c r="A1477" s="2" t="s">
        <v>3442</v>
      </c>
      <c r="B1477" s="3">
        <v>45379</v>
      </c>
      <c r="C1477" s="2" t="s">
        <v>838</v>
      </c>
      <c r="D1477" s="2" t="s">
        <v>1880</v>
      </c>
      <c r="E1477" s="2" t="s">
        <v>1917</v>
      </c>
      <c r="F1477" s="2">
        <v>2</v>
      </c>
      <c r="G1477" s="2">
        <v>916.12</v>
      </c>
      <c r="H1477" s="2">
        <v>0.05</v>
      </c>
      <c r="I1477" s="2" t="s">
        <v>1961</v>
      </c>
      <c r="J1477" s="2">
        <v>1740.6279999999999</v>
      </c>
    </row>
    <row r="1478" spans="1:10" x14ac:dyDescent="0.3">
      <c r="A1478" s="2" t="s">
        <v>3443</v>
      </c>
      <c r="B1478" s="3">
        <v>45567</v>
      </c>
      <c r="C1478" s="2" t="s">
        <v>462</v>
      </c>
      <c r="D1478" s="2" t="s">
        <v>1599</v>
      </c>
      <c r="E1478" s="2" t="s">
        <v>1929</v>
      </c>
      <c r="F1478" s="2">
        <v>4</v>
      </c>
      <c r="G1478" s="2">
        <v>228.98</v>
      </c>
      <c r="H1478" s="2">
        <v>0.22</v>
      </c>
      <c r="I1478" s="2" t="s">
        <v>1961</v>
      </c>
      <c r="J1478" s="2">
        <v>714.41759999999999</v>
      </c>
    </row>
    <row r="1479" spans="1:10" x14ac:dyDescent="0.3">
      <c r="A1479" s="2" t="s">
        <v>3444</v>
      </c>
      <c r="B1479" s="3">
        <v>45510</v>
      </c>
      <c r="C1479" s="2" t="s">
        <v>763</v>
      </c>
      <c r="D1479" s="2" t="s">
        <v>1850</v>
      </c>
      <c r="E1479" s="2" t="s">
        <v>1936</v>
      </c>
      <c r="F1479" s="2">
        <v>4</v>
      </c>
      <c r="G1479" s="2">
        <v>904.82</v>
      </c>
      <c r="H1479" s="2">
        <v>0.09</v>
      </c>
      <c r="I1479" s="2" t="s">
        <v>1961</v>
      </c>
      <c r="J1479" s="2">
        <v>3293.5448000000001</v>
      </c>
    </row>
    <row r="1480" spans="1:10" x14ac:dyDescent="0.3">
      <c r="A1480" s="2" t="s">
        <v>3445</v>
      </c>
      <c r="B1480" s="3">
        <v>45806</v>
      </c>
      <c r="C1480" s="2" t="s">
        <v>299</v>
      </c>
      <c r="D1480" s="2" t="s">
        <v>1645</v>
      </c>
      <c r="E1480" s="2" t="s">
        <v>1927</v>
      </c>
      <c r="F1480" s="2">
        <v>1</v>
      </c>
      <c r="G1480" s="2">
        <v>588.61</v>
      </c>
      <c r="H1480" s="2">
        <v>0.1</v>
      </c>
      <c r="I1480" s="2" t="s">
        <v>1961</v>
      </c>
      <c r="J1480" s="2">
        <v>529.74900000000002</v>
      </c>
    </row>
    <row r="1481" spans="1:10" x14ac:dyDescent="0.3">
      <c r="A1481" s="2" t="s">
        <v>3446</v>
      </c>
      <c r="B1481" s="3">
        <v>45240</v>
      </c>
      <c r="C1481" s="2" t="s">
        <v>400</v>
      </c>
      <c r="D1481" s="2" t="s">
        <v>1677</v>
      </c>
      <c r="E1481" s="2" t="s">
        <v>1901</v>
      </c>
      <c r="F1481" s="2">
        <v>4</v>
      </c>
      <c r="G1481" s="2">
        <v>695.97</v>
      </c>
      <c r="H1481" s="2">
        <v>0.02</v>
      </c>
      <c r="I1481" s="2" t="s">
        <v>1959</v>
      </c>
      <c r="J1481" s="2">
        <v>2728.2024000000001</v>
      </c>
    </row>
    <row r="1482" spans="1:10" x14ac:dyDescent="0.3">
      <c r="A1482" s="2" t="s">
        <v>3447</v>
      </c>
      <c r="B1482" s="3">
        <v>45309</v>
      </c>
      <c r="C1482" s="2" t="s">
        <v>962</v>
      </c>
      <c r="D1482" s="2" t="s">
        <v>1874</v>
      </c>
      <c r="E1482" s="2" t="s">
        <v>1927</v>
      </c>
      <c r="F1482" s="2">
        <v>2</v>
      </c>
      <c r="G1482" s="2">
        <v>181.42</v>
      </c>
      <c r="H1482" s="2">
        <v>0.08</v>
      </c>
      <c r="I1482" s="2" t="s">
        <v>1961</v>
      </c>
      <c r="J1482" s="2">
        <v>333.81279999999998</v>
      </c>
    </row>
    <row r="1483" spans="1:10" x14ac:dyDescent="0.3">
      <c r="A1483" s="2" t="s">
        <v>3448</v>
      </c>
      <c r="B1483" s="3">
        <v>45375</v>
      </c>
      <c r="C1483" s="2" t="s">
        <v>104</v>
      </c>
      <c r="D1483" s="2" t="s">
        <v>1874</v>
      </c>
      <c r="E1483" s="2" t="s">
        <v>1932</v>
      </c>
      <c r="F1483" s="2">
        <v>1</v>
      </c>
      <c r="G1483" s="2">
        <v>439.55</v>
      </c>
      <c r="H1483" s="2">
        <v>0.28999999999999998</v>
      </c>
      <c r="I1483" s="2" t="s">
        <v>1964</v>
      </c>
      <c r="J1483" s="2">
        <v>312.08049999999997</v>
      </c>
    </row>
    <row r="1484" spans="1:10" x14ac:dyDescent="0.3">
      <c r="A1484" s="2" t="s">
        <v>3449</v>
      </c>
      <c r="B1484" s="3">
        <v>45733</v>
      </c>
      <c r="C1484" s="2" t="s">
        <v>403</v>
      </c>
      <c r="D1484" s="2" t="s">
        <v>1747</v>
      </c>
      <c r="E1484" s="2" t="s">
        <v>1945</v>
      </c>
      <c r="F1484" s="2">
        <v>3</v>
      </c>
      <c r="G1484" s="2">
        <v>471.27</v>
      </c>
      <c r="H1484" s="2">
        <v>0.27</v>
      </c>
      <c r="I1484" s="2" t="s">
        <v>1964</v>
      </c>
      <c r="J1484" s="2">
        <v>1032.0813000000001</v>
      </c>
    </row>
    <row r="1485" spans="1:10" x14ac:dyDescent="0.3">
      <c r="A1485" s="2" t="s">
        <v>3450</v>
      </c>
      <c r="B1485" s="3">
        <v>45435</v>
      </c>
      <c r="C1485" s="2" t="s">
        <v>176</v>
      </c>
      <c r="D1485" s="2" t="s">
        <v>1759</v>
      </c>
      <c r="E1485" s="2" t="s">
        <v>1929</v>
      </c>
      <c r="F1485" s="2">
        <v>1</v>
      </c>
      <c r="G1485" s="2">
        <v>758.89</v>
      </c>
      <c r="H1485" s="2">
        <v>0.1</v>
      </c>
      <c r="I1485" s="2" t="s">
        <v>1959</v>
      </c>
      <c r="J1485" s="2">
        <v>683.00099999999998</v>
      </c>
    </row>
    <row r="1486" spans="1:10" x14ac:dyDescent="0.3">
      <c r="A1486" s="2" t="s">
        <v>3451</v>
      </c>
      <c r="B1486" s="3">
        <v>45864</v>
      </c>
      <c r="C1486" s="2" t="s">
        <v>1504</v>
      </c>
      <c r="D1486" s="2" t="s">
        <v>1868</v>
      </c>
      <c r="E1486" s="2" t="s">
        <v>1936</v>
      </c>
      <c r="F1486" s="2">
        <v>4</v>
      </c>
      <c r="G1486" s="2">
        <v>918.1</v>
      </c>
      <c r="H1486" s="2">
        <v>0.19</v>
      </c>
      <c r="I1486" s="2" t="s">
        <v>1964</v>
      </c>
      <c r="J1486" s="2">
        <v>2974.6439999999998</v>
      </c>
    </row>
    <row r="1487" spans="1:10" x14ac:dyDescent="0.3">
      <c r="A1487" s="2" t="s">
        <v>3452</v>
      </c>
      <c r="B1487" s="3">
        <v>45569</v>
      </c>
      <c r="C1487" s="2" t="s">
        <v>838</v>
      </c>
      <c r="D1487" s="2" t="s">
        <v>1865</v>
      </c>
      <c r="E1487" s="2" t="s">
        <v>1927</v>
      </c>
      <c r="F1487" s="2">
        <v>1</v>
      </c>
      <c r="G1487" s="2">
        <v>861.5</v>
      </c>
      <c r="H1487" s="2">
        <v>0.05</v>
      </c>
      <c r="I1487" s="2" t="s">
        <v>1964</v>
      </c>
      <c r="J1487" s="2">
        <v>818.42499999999995</v>
      </c>
    </row>
    <row r="1488" spans="1:10" x14ac:dyDescent="0.3">
      <c r="A1488" s="2" t="s">
        <v>3453</v>
      </c>
      <c r="B1488" s="3">
        <v>45664</v>
      </c>
      <c r="C1488" s="2" t="s">
        <v>1437</v>
      </c>
      <c r="D1488" s="2" t="s">
        <v>1642</v>
      </c>
      <c r="E1488" s="2" t="s">
        <v>1934</v>
      </c>
      <c r="F1488" s="2">
        <v>1</v>
      </c>
      <c r="G1488" s="2">
        <v>588.29999999999995</v>
      </c>
      <c r="H1488" s="2">
        <v>0.26</v>
      </c>
      <c r="I1488" s="2" t="s">
        <v>1964</v>
      </c>
      <c r="J1488" s="2">
        <v>435.34199999999998</v>
      </c>
    </row>
    <row r="1489" spans="1:10" x14ac:dyDescent="0.3">
      <c r="A1489" s="2" t="s">
        <v>3454</v>
      </c>
      <c r="B1489" s="3">
        <v>45645</v>
      </c>
      <c r="C1489" s="2" t="s">
        <v>1437</v>
      </c>
      <c r="D1489" s="2" t="s">
        <v>1747</v>
      </c>
      <c r="E1489" s="2" t="s">
        <v>1914</v>
      </c>
      <c r="F1489" s="2">
        <v>1</v>
      </c>
      <c r="G1489" s="2">
        <v>917.26</v>
      </c>
      <c r="H1489" s="2">
        <v>0.05</v>
      </c>
      <c r="I1489" s="2" t="s">
        <v>1961</v>
      </c>
      <c r="J1489" s="2">
        <v>871.39700000000005</v>
      </c>
    </row>
    <row r="1490" spans="1:10" x14ac:dyDescent="0.3">
      <c r="A1490" s="2" t="s">
        <v>3455</v>
      </c>
      <c r="B1490" s="3">
        <v>45449</v>
      </c>
      <c r="C1490" s="2" t="s">
        <v>760</v>
      </c>
      <c r="D1490" s="2" t="s">
        <v>1580</v>
      </c>
      <c r="E1490" s="2" t="s">
        <v>1945</v>
      </c>
      <c r="F1490" s="2">
        <v>4</v>
      </c>
      <c r="G1490" s="2">
        <v>96.78</v>
      </c>
      <c r="H1490" s="2">
        <v>0.11</v>
      </c>
      <c r="I1490" s="2" t="s">
        <v>1961</v>
      </c>
      <c r="J1490" s="2">
        <v>344.53680000000003</v>
      </c>
    </row>
    <row r="1491" spans="1:10" x14ac:dyDescent="0.3">
      <c r="A1491" s="2" t="s">
        <v>3456</v>
      </c>
      <c r="B1491" s="3">
        <v>45629</v>
      </c>
      <c r="C1491" s="2" t="s">
        <v>1484</v>
      </c>
      <c r="D1491" s="2" t="s">
        <v>1661</v>
      </c>
      <c r="E1491" s="2" t="s">
        <v>1904</v>
      </c>
      <c r="F1491" s="2">
        <v>3</v>
      </c>
      <c r="G1491" s="2">
        <v>199.41</v>
      </c>
      <c r="H1491" s="2">
        <v>0.16</v>
      </c>
      <c r="I1491" s="2" t="s">
        <v>1964</v>
      </c>
      <c r="J1491" s="2">
        <v>502.51319999999998</v>
      </c>
    </row>
    <row r="1492" spans="1:10" x14ac:dyDescent="0.3">
      <c r="A1492" s="2" t="s">
        <v>3457</v>
      </c>
      <c r="B1492" s="3">
        <v>45739</v>
      </c>
      <c r="C1492" s="2" t="s">
        <v>88</v>
      </c>
      <c r="D1492" s="2" t="s">
        <v>1744</v>
      </c>
      <c r="E1492" s="2" t="s">
        <v>1921</v>
      </c>
      <c r="F1492" s="2">
        <v>1</v>
      </c>
      <c r="G1492" s="2">
        <v>687.91</v>
      </c>
      <c r="H1492" s="2">
        <v>0.25</v>
      </c>
      <c r="I1492" s="2" t="s">
        <v>1959</v>
      </c>
      <c r="J1492" s="2">
        <v>515.9325</v>
      </c>
    </row>
    <row r="1493" spans="1:10" x14ac:dyDescent="0.3">
      <c r="A1493" s="2" t="s">
        <v>3458</v>
      </c>
      <c r="B1493" s="3">
        <v>45849</v>
      </c>
      <c r="C1493" s="2" t="s">
        <v>157</v>
      </c>
      <c r="D1493" s="2" t="s">
        <v>1796</v>
      </c>
      <c r="E1493" s="2" t="s">
        <v>1896</v>
      </c>
      <c r="F1493" s="2">
        <v>3</v>
      </c>
      <c r="G1493" s="2">
        <v>769.62</v>
      </c>
      <c r="H1493" s="2">
        <v>0.09</v>
      </c>
      <c r="I1493" s="2" t="s">
        <v>1961</v>
      </c>
      <c r="J1493" s="2">
        <v>2101.0626000000002</v>
      </c>
    </row>
    <row r="1494" spans="1:10" x14ac:dyDescent="0.3">
      <c r="A1494" s="2" t="s">
        <v>3459</v>
      </c>
      <c r="B1494" s="3">
        <v>45230</v>
      </c>
      <c r="C1494" s="2" t="s">
        <v>722</v>
      </c>
      <c r="D1494" s="2" t="s">
        <v>1572</v>
      </c>
      <c r="E1494" s="2" t="s">
        <v>1901</v>
      </c>
      <c r="F1494" s="2">
        <v>1</v>
      </c>
      <c r="G1494" s="2">
        <v>492.05</v>
      </c>
      <c r="H1494" s="2">
        <v>0.27</v>
      </c>
      <c r="I1494" s="2" t="s">
        <v>1959</v>
      </c>
      <c r="J1494" s="2">
        <v>359.19650000000001</v>
      </c>
    </row>
    <row r="1495" spans="1:10" x14ac:dyDescent="0.3">
      <c r="A1495" s="2" t="s">
        <v>3460</v>
      </c>
      <c r="B1495" s="3">
        <v>45292</v>
      </c>
      <c r="C1495" s="2" t="s">
        <v>373</v>
      </c>
      <c r="D1495" s="2" t="s">
        <v>1625</v>
      </c>
      <c r="E1495" s="2" t="s">
        <v>1929</v>
      </c>
      <c r="F1495" s="2">
        <v>2</v>
      </c>
      <c r="G1495" s="2">
        <v>428.55</v>
      </c>
      <c r="H1495" s="2">
        <v>0</v>
      </c>
      <c r="I1495" s="2" t="s">
        <v>1961</v>
      </c>
      <c r="J1495" s="2">
        <v>857.1</v>
      </c>
    </row>
    <row r="1496" spans="1:10" x14ac:dyDescent="0.3">
      <c r="A1496" s="2" t="s">
        <v>3461</v>
      </c>
      <c r="B1496" s="3">
        <v>45251</v>
      </c>
      <c r="C1496" s="2" t="s">
        <v>748</v>
      </c>
      <c r="D1496" s="2" t="s">
        <v>1599</v>
      </c>
      <c r="E1496" s="2" t="s">
        <v>1936</v>
      </c>
      <c r="F1496" s="2">
        <v>4</v>
      </c>
      <c r="G1496" s="2">
        <v>316.18</v>
      </c>
      <c r="H1496" s="2">
        <v>0.12</v>
      </c>
      <c r="I1496" s="2" t="s">
        <v>1959</v>
      </c>
      <c r="J1496" s="2">
        <v>1112.9536000000001</v>
      </c>
    </row>
    <row r="1497" spans="1:10" x14ac:dyDescent="0.3">
      <c r="A1497" s="2" t="s">
        <v>3462</v>
      </c>
      <c r="B1497" s="3">
        <v>45555</v>
      </c>
      <c r="C1497" s="2" t="s">
        <v>42</v>
      </c>
      <c r="D1497" s="2" t="s">
        <v>1610</v>
      </c>
      <c r="E1497" s="2" t="s">
        <v>1901</v>
      </c>
      <c r="F1497" s="2">
        <v>3</v>
      </c>
      <c r="G1497" s="2">
        <v>162.16999999999999</v>
      </c>
      <c r="H1497" s="2">
        <v>0.15</v>
      </c>
      <c r="I1497" s="2" t="s">
        <v>1961</v>
      </c>
      <c r="J1497" s="2">
        <v>413.5335</v>
      </c>
    </row>
    <row r="1498" spans="1:10" x14ac:dyDescent="0.3">
      <c r="A1498" s="2" t="s">
        <v>3463</v>
      </c>
      <c r="B1498" s="3">
        <v>45385</v>
      </c>
      <c r="C1498" s="2" t="s">
        <v>1052</v>
      </c>
      <c r="D1498" s="2" t="s">
        <v>1572</v>
      </c>
      <c r="E1498" s="2" t="s">
        <v>1901</v>
      </c>
      <c r="F1498" s="2">
        <v>3</v>
      </c>
      <c r="G1498" s="2">
        <v>698.14</v>
      </c>
      <c r="H1498" s="2">
        <v>0.04</v>
      </c>
      <c r="I1498" s="2" t="s">
        <v>1961</v>
      </c>
      <c r="J1498" s="2">
        <v>2010.6432</v>
      </c>
    </row>
    <row r="1499" spans="1:10" x14ac:dyDescent="0.3">
      <c r="A1499" s="2" t="s">
        <v>3464</v>
      </c>
      <c r="B1499" s="3">
        <v>45787</v>
      </c>
      <c r="C1499" s="2" t="s">
        <v>989</v>
      </c>
      <c r="D1499" s="2" t="s">
        <v>1805</v>
      </c>
      <c r="E1499" s="2" t="s">
        <v>1945</v>
      </c>
      <c r="F1499" s="2">
        <v>1</v>
      </c>
      <c r="G1499" s="2">
        <v>478.08</v>
      </c>
      <c r="H1499" s="2">
        <v>7.0000000000000007E-2</v>
      </c>
      <c r="I1499" s="2" t="s">
        <v>1964</v>
      </c>
      <c r="J1499" s="2">
        <v>444.61439999999999</v>
      </c>
    </row>
    <row r="1500" spans="1:10" x14ac:dyDescent="0.3">
      <c r="A1500" s="2" t="s">
        <v>3465</v>
      </c>
      <c r="B1500" s="3">
        <v>45822</v>
      </c>
      <c r="C1500" s="2" t="s">
        <v>686</v>
      </c>
      <c r="D1500" s="2" t="s">
        <v>1759</v>
      </c>
      <c r="E1500" s="2" t="s">
        <v>1914</v>
      </c>
      <c r="F1500" s="2">
        <v>2</v>
      </c>
      <c r="G1500" s="2">
        <v>958.64</v>
      </c>
      <c r="H1500" s="2">
        <v>0.2</v>
      </c>
      <c r="I1500" s="2" t="s">
        <v>1961</v>
      </c>
      <c r="J1500" s="2">
        <v>1533.8240000000001</v>
      </c>
    </row>
    <row r="1501" spans="1:10" x14ac:dyDescent="0.3">
      <c r="A1501" s="2" t="s">
        <v>3466</v>
      </c>
      <c r="B1501" s="3">
        <v>45590</v>
      </c>
      <c r="C1501" s="2" t="s">
        <v>1971</v>
      </c>
      <c r="D1501" s="2" t="s">
        <v>1703</v>
      </c>
      <c r="E1501" s="2" t="s">
        <v>1929</v>
      </c>
      <c r="F1501" s="2">
        <v>2</v>
      </c>
      <c r="G1501" s="2">
        <v>581.19000000000005</v>
      </c>
      <c r="H1501" s="2">
        <v>7.0000000000000007E-2</v>
      </c>
      <c r="I1501" s="2" t="s">
        <v>1964</v>
      </c>
      <c r="J1501" s="2">
        <v>1081.0134</v>
      </c>
    </row>
    <row r="1502" spans="1:10" x14ac:dyDescent="0.3">
      <c r="A1502" s="2" t="s">
        <v>3467</v>
      </c>
      <c r="B1502" s="3">
        <v>45618</v>
      </c>
      <c r="C1502" s="2" t="s">
        <v>397</v>
      </c>
      <c r="D1502" s="2" t="s">
        <v>1880</v>
      </c>
      <c r="E1502" s="2" t="s">
        <v>1927</v>
      </c>
      <c r="F1502" s="2">
        <v>1</v>
      </c>
      <c r="G1502" s="2">
        <v>736.54</v>
      </c>
      <c r="H1502" s="2">
        <v>0.16</v>
      </c>
      <c r="I1502" s="2" t="s">
        <v>1961</v>
      </c>
      <c r="J1502" s="2">
        <v>618.69359999999995</v>
      </c>
    </row>
    <row r="1503" spans="1:10" x14ac:dyDescent="0.3">
      <c r="A1503" s="2" t="s">
        <v>3468</v>
      </c>
      <c r="B1503" s="3">
        <v>45586</v>
      </c>
      <c r="C1503" s="2" t="s">
        <v>1261</v>
      </c>
      <c r="D1503" s="2" t="s">
        <v>1777</v>
      </c>
      <c r="E1503" s="2" t="s">
        <v>1936</v>
      </c>
      <c r="F1503" s="2">
        <v>1</v>
      </c>
      <c r="G1503" s="2">
        <v>524</v>
      </c>
      <c r="H1503" s="2">
        <v>0.28000000000000003</v>
      </c>
      <c r="I1503" s="2" t="s">
        <v>1959</v>
      </c>
      <c r="J1503" s="2">
        <v>377.28</v>
      </c>
    </row>
    <row r="1504" spans="1:10" x14ac:dyDescent="0.3">
      <c r="A1504" s="2" t="s">
        <v>3469</v>
      </c>
      <c r="B1504" s="3">
        <v>45548</v>
      </c>
      <c r="C1504" s="2" t="s">
        <v>182</v>
      </c>
      <c r="D1504" s="2" t="s">
        <v>1661</v>
      </c>
      <c r="E1504" s="2" t="s">
        <v>1901</v>
      </c>
      <c r="F1504" s="2">
        <v>4</v>
      </c>
      <c r="G1504" s="2">
        <v>566.09</v>
      </c>
      <c r="H1504" s="2">
        <v>0.28000000000000003</v>
      </c>
      <c r="I1504" s="2" t="s">
        <v>1964</v>
      </c>
      <c r="J1504" s="2">
        <v>1630.3391999999999</v>
      </c>
    </row>
    <row r="1505" spans="1:10" x14ac:dyDescent="0.3">
      <c r="A1505" s="2" t="s">
        <v>3470</v>
      </c>
      <c r="B1505" s="3">
        <v>45772</v>
      </c>
      <c r="C1505" s="2" t="s">
        <v>838</v>
      </c>
      <c r="D1505" s="2" t="s">
        <v>1638</v>
      </c>
      <c r="E1505" s="2" t="s">
        <v>1924</v>
      </c>
      <c r="F1505" s="2">
        <v>1</v>
      </c>
      <c r="G1505" s="2">
        <v>251.99</v>
      </c>
      <c r="H1505" s="2">
        <v>0.09</v>
      </c>
      <c r="I1505" s="2" t="s">
        <v>1959</v>
      </c>
      <c r="J1505" s="2">
        <v>229.3109</v>
      </c>
    </row>
    <row r="1506" spans="1:10" x14ac:dyDescent="0.3">
      <c r="A1506" s="2" t="s">
        <v>3471</v>
      </c>
      <c r="B1506" s="3">
        <v>45361</v>
      </c>
      <c r="C1506" s="2" t="s">
        <v>726</v>
      </c>
      <c r="D1506" s="2" t="s">
        <v>1625</v>
      </c>
      <c r="E1506" s="2" t="s">
        <v>1948</v>
      </c>
      <c r="F1506" s="2">
        <v>1</v>
      </c>
      <c r="G1506" s="2">
        <v>259.2</v>
      </c>
      <c r="H1506" s="2">
        <v>0.27</v>
      </c>
      <c r="I1506" s="2" t="s">
        <v>1964</v>
      </c>
      <c r="J1506" s="2">
        <v>189.21600000000001</v>
      </c>
    </row>
    <row r="1507" spans="1:10" x14ac:dyDescent="0.3">
      <c r="A1507" s="2" t="s">
        <v>3472</v>
      </c>
      <c r="B1507" s="3">
        <v>45235</v>
      </c>
      <c r="C1507" s="2" t="s">
        <v>1392</v>
      </c>
      <c r="D1507" s="2" t="s">
        <v>1759</v>
      </c>
      <c r="E1507" s="2" t="s">
        <v>1936</v>
      </c>
      <c r="F1507" s="2">
        <v>1</v>
      </c>
      <c r="G1507" s="2">
        <v>935.66</v>
      </c>
      <c r="H1507" s="2">
        <v>0.26</v>
      </c>
      <c r="I1507" s="2" t="s">
        <v>1961</v>
      </c>
      <c r="J1507" s="2">
        <v>692.38840000000005</v>
      </c>
    </row>
    <row r="1508" spans="1:10" x14ac:dyDescent="0.3">
      <c r="A1508" s="2" t="s">
        <v>3473</v>
      </c>
      <c r="B1508" s="3">
        <v>45864</v>
      </c>
      <c r="C1508" s="2" t="s">
        <v>1458</v>
      </c>
      <c r="D1508" s="2" t="s">
        <v>1683</v>
      </c>
      <c r="E1508" s="2" t="s">
        <v>1917</v>
      </c>
      <c r="F1508" s="2">
        <v>4</v>
      </c>
      <c r="G1508" s="2">
        <v>480.75</v>
      </c>
      <c r="H1508" s="2">
        <v>0.02</v>
      </c>
      <c r="I1508" s="2" t="s">
        <v>1959</v>
      </c>
      <c r="J1508" s="2">
        <v>1884.54</v>
      </c>
    </row>
    <row r="1509" spans="1:10" x14ac:dyDescent="0.3">
      <c r="A1509" s="2" t="s">
        <v>3474</v>
      </c>
      <c r="B1509" s="3">
        <v>45681</v>
      </c>
      <c r="C1509" s="2" t="s">
        <v>1166</v>
      </c>
      <c r="D1509" s="2" t="s">
        <v>1826</v>
      </c>
      <c r="E1509" s="2" t="s">
        <v>1936</v>
      </c>
      <c r="F1509" s="2">
        <v>2</v>
      </c>
      <c r="G1509" s="2">
        <v>457.83</v>
      </c>
      <c r="H1509" s="2">
        <v>0.01</v>
      </c>
      <c r="I1509" s="2" t="s">
        <v>1964</v>
      </c>
      <c r="J1509" s="2">
        <v>906.50340000000006</v>
      </c>
    </row>
    <row r="1510" spans="1:10" x14ac:dyDescent="0.3">
      <c r="A1510" s="2" t="s">
        <v>3475</v>
      </c>
      <c r="B1510" s="3">
        <v>45905</v>
      </c>
      <c r="C1510" s="2" t="s">
        <v>554</v>
      </c>
      <c r="D1510" s="2" t="s">
        <v>1725</v>
      </c>
      <c r="E1510" s="2" t="s">
        <v>1934</v>
      </c>
      <c r="F1510" s="2">
        <v>1</v>
      </c>
      <c r="G1510" s="2">
        <v>994.63</v>
      </c>
      <c r="H1510" s="2">
        <v>0.28000000000000003</v>
      </c>
      <c r="I1510" s="2" t="s">
        <v>1959</v>
      </c>
      <c r="J1510" s="2">
        <v>716.1336</v>
      </c>
    </row>
    <row r="1511" spans="1:10" x14ac:dyDescent="0.3">
      <c r="A1511" s="2" t="s">
        <v>3476</v>
      </c>
      <c r="B1511" s="3">
        <v>45765</v>
      </c>
      <c r="C1511" s="2" t="s">
        <v>796</v>
      </c>
      <c r="D1511" s="2" t="s">
        <v>1853</v>
      </c>
      <c r="E1511" s="2" t="s">
        <v>1887</v>
      </c>
      <c r="F1511" s="2">
        <v>3</v>
      </c>
      <c r="G1511" s="2">
        <v>65.569999999999993</v>
      </c>
      <c r="H1511" s="2">
        <v>0.3</v>
      </c>
      <c r="I1511" s="2" t="s">
        <v>1964</v>
      </c>
      <c r="J1511" s="2">
        <v>137.697</v>
      </c>
    </row>
    <row r="1512" spans="1:10" x14ac:dyDescent="0.3">
      <c r="A1512" s="2" t="s">
        <v>3477</v>
      </c>
      <c r="B1512" s="3">
        <v>45821</v>
      </c>
      <c r="C1512" s="2" t="s">
        <v>542</v>
      </c>
      <c r="D1512" s="2" t="s">
        <v>1756</v>
      </c>
      <c r="E1512" s="2" t="s">
        <v>1942</v>
      </c>
      <c r="F1512" s="2">
        <v>3</v>
      </c>
      <c r="G1512" s="2">
        <v>622.98</v>
      </c>
      <c r="H1512" s="2">
        <v>0.28000000000000003</v>
      </c>
      <c r="I1512" s="2" t="s">
        <v>1961</v>
      </c>
      <c r="J1512" s="2">
        <v>1345.6368</v>
      </c>
    </row>
    <row r="1513" spans="1:10" x14ac:dyDescent="0.3">
      <c r="A1513" s="2" t="s">
        <v>3478</v>
      </c>
      <c r="B1513" s="3">
        <v>45691</v>
      </c>
      <c r="C1513" s="2" t="s">
        <v>811</v>
      </c>
      <c r="D1513" s="2" t="s">
        <v>1747</v>
      </c>
      <c r="E1513" s="2" t="s">
        <v>1932</v>
      </c>
      <c r="F1513" s="2">
        <v>1</v>
      </c>
      <c r="G1513" s="2">
        <v>170.68</v>
      </c>
      <c r="H1513" s="2">
        <v>0.13</v>
      </c>
      <c r="I1513" s="2" t="s">
        <v>1961</v>
      </c>
      <c r="J1513" s="2">
        <v>148.49160000000001</v>
      </c>
    </row>
    <row r="1514" spans="1:10" x14ac:dyDescent="0.3">
      <c r="A1514" s="2" t="s">
        <v>3479</v>
      </c>
      <c r="B1514" s="3">
        <v>45860</v>
      </c>
      <c r="C1514" s="2" t="s">
        <v>348</v>
      </c>
      <c r="D1514" s="2" t="s">
        <v>1585</v>
      </c>
      <c r="E1514" s="2" t="s">
        <v>1917</v>
      </c>
      <c r="F1514" s="2">
        <v>4</v>
      </c>
      <c r="G1514" s="2">
        <v>797.83</v>
      </c>
      <c r="H1514" s="2">
        <v>0.08</v>
      </c>
      <c r="I1514" s="2" t="s">
        <v>1959</v>
      </c>
      <c r="J1514" s="2">
        <v>2936.0144</v>
      </c>
    </row>
    <row r="1515" spans="1:10" x14ac:dyDescent="0.3">
      <c r="A1515" s="2" t="s">
        <v>3480</v>
      </c>
      <c r="B1515" s="3">
        <v>45922</v>
      </c>
      <c r="C1515" s="2" t="s">
        <v>354</v>
      </c>
      <c r="D1515" s="2" t="s">
        <v>1565</v>
      </c>
      <c r="E1515" s="2" t="s">
        <v>1939</v>
      </c>
      <c r="F1515" s="2">
        <v>1</v>
      </c>
      <c r="G1515" s="2">
        <v>372.75</v>
      </c>
      <c r="H1515" s="2">
        <v>0.12</v>
      </c>
      <c r="I1515" s="2" t="s">
        <v>1959</v>
      </c>
      <c r="J1515" s="2">
        <v>328.02</v>
      </c>
    </row>
    <row r="1516" spans="1:10" x14ac:dyDescent="0.3">
      <c r="A1516" s="2" t="s">
        <v>3481</v>
      </c>
      <c r="B1516" s="3">
        <v>45477</v>
      </c>
      <c r="C1516" s="2" t="s">
        <v>1247</v>
      </c>
      <c r="D1516" s="2" t="s">
        <v>1765</v>
      </c>
      <c r="E1516" s="2" t="s">
        <v>1904</v>
      </c>
      <c r="F1516" s="2">
        <v>1</v>
      </c>
      <c r="G1516" s="2">
        <v>994.18</v>
      </c>
      <c r="H1516" s="2">
        <v>0.05</v>
      </c>
      <c r="I1516" s="2" t="s">
        <v>1961</v>
      </c>
      <c r="J1516" s="2">
        <v>944.471</v>
      </c>
    </row>
    <row r="1517" spans="1:10" x14ac:dyDescent="0.3">
      <c r="A1517" s="2" t="s">
        <v>3482</v>
      </c>
      <c r="B1517" s="3">
        <v>45504</v>
      </c>
      <c r="C1517" s="2" t="s">
        <v>1322</v>
      </c>
      <c r="D1517" s="2" t="s">
        <v>1635</v>
      </c>
      <c r="E1517" s="2" t="s">
        <v>1932</v>
      </c>
      <c r="F1517" s="2">
        <v>1</v>
      </c>
      <c r="G1517" s="2">
        <v>136.12</v>
      </c>
      <c r="H1517" s="2">
        <v>7.0000000000000007E-2</v>
      </c>
      <c r="I1517" s="2" t="s">
        <v>1959</v>
      </c>
      <c r="J1517" s="2">
        <v>126.5916</v>
      </c>
    </row>
    <row r="1518" spans="1:10" x14ac:dyDescent="0.3">
      <c r="A1518" s="2" t="s">
        <v>3483</v>
      </c>
      <c r="B1518" s="3">
        <v>45862</v>
      </c>
      <c r="C1518" s="2" t="s">
        <v>128</v>
      </c>
      <c r="D1518" s="2" t="s">
        <v>1738</v>
      </c>
      <c r="E1518" s="2" t="s">
        <v>1945</v>
      </c>
      <c r="F1518" s="2">
        <v>3</v>
      </c>
      <c r="G1518" s="2">
        <v>634.45000000000005</v>
      </c>
      <c r="H1518" s="2">
        <v>0.17</v>
      </c>
      <c r="I1518" s="2" t="s">
        <v>1961</v>
      </c>
      <c r="J1518" s="2">
        <v>1579.7805000000001</v>
      </c>
    </row>
    <row r="1519" spans="1:10" x14ac:dyDescent="0.3">
      <c r="A1519" s="2" t="s">
        <v>3484</v>
      </c>
      <c r="B1519" s="3">
        <v>45579</v>
      </c>
      <c r="C1519" s="2" t="s">
        <v>1046</v>
      </c>
      <c r="D1519" s="2" t="s">
        <v>1774</v>
      </c>
      <c r="E1519" s="2" t="s">
        <v>1887</v>
      </c>
      <c r="F1519" s="2">
        <v>4</v>
      </c>
      <c r="G1519" s="2">
        <v>179.62</v>
      </c>
      <c r="H1519" s="2">
        <v>0.05</v>
      </c>
      <c r="I1519" s="2" t="s">
        <v>1959</v>
      </c>
      <c r="J1519" s="2">
        <v>682.55600000000004</v>
      </c>
    </row>
    <row r="1520" spans="1:10" x14ac:dyDescent="0.3">
      <c r="A1520" s="2" t="s">
        <v>3485</v>
      </c>
      <c r="B1520" s="3">
        <v>45658</v>
      </c>
      <c r="C1520" s="2" t="s">
        <v>943</v>
      </c>
      <c r="D1520" s="2" t="s">
        <v>1635</v>
      </c>
      <c r="E1520" s="2" t="s">
        <v>1945</v>
      </c>
      <c r="F1520" s="2">
        <v>4</v>
      </c>
      <c r="G1520" s="2">
        <v>558.83000000000004</v>
      </c>
      <c r="H1520" s="2">
        <v>0.16</v>
      </c>
      <c r="I1520" s="2" t="s">
        <v>1961</v>
      </c>
      <c r="J1520" s="2">
        <v>1877.6687999999999</v>
      </c>
    </row>
    <row r="1521" spans="1:10" x14ac:dyDescent="0.3">
      <c r="A1521" s="2" t="s">
        <v>3486</v>
      </c>
      <c r="B1521" s="3">
        <v>45664</v>
      </c>
      <c r="C1521" s="2" t="s">
        <v>575</v>
      </c>
      <c r="D1521" s="2" t="s">
        <v>1865</v>
      </c>
      <c r="E1521" s="2" t="s">
        <v>1911</v>
      </c>
      <c r="F1521" s="2">
        <v>2</v>
      </c>
      <c r="G1521" s="2">
        <v>859.74</v>
      </c>
      <c r="H1521" s="2">
        <v>0.25</v>
      </c>
      <c r="I1521" s="2" t="s">
        <v>1964</v>
      </c>
      <c r="J1521" s="2">
        <v>1289.6099999999999</v>
      </c>
    </row>
    <row r="1522" spans="1:10" x14ac:dyDescent="0.3">
      <c r="A1522" s="2" t="s">
        <v>3487</v>
      </c>
      <c r="B1522" s="3">
        <v>45936</v>
      </c>
      <c r="C1522" s="2" t="s">
        <v>379</v>
      </c>
      <c r="D1522" s="2" t="s">
        <v>1777</v>
      </c>
      <c r="E1522" s="2" t="s">
        <v>1939</v>
      </c>
      <c r="F1522" s="2">
        <v>3</v>
      </c>
      <c r="G1522" s="2">
        <v>578.47</v>
      </c>
      <c r="H1522" s="2">
        <v>0.06</v>
      </c>
      <c r="I1522" s="2" t="s">
        <v>1964</v>
      </c>
      <c r="J1522" s="2">
        <v>1631.2854</v>
      </c>
    </row>
    <row r="1523" spans="1:10" x14ac:dyDescent="0.3">
      <c r="A1523" s="2" t="s">
        <v>3488</v>
      </c>
      <c r="B1523" s="3">
        <v>45344</v>
      </c>
      <c r="C1523" s="2" t="s">
        <v>212</v>
      </c>
      <c r="D1523" s="2" t="s">
        <v>1638</v>
      </c>
      <c r="E1523" s="2" t="s">
        <v>1929</v>
      </c>
      <c r="F1523" s="2">
        <v>1</v>
      </c>
      <c r="G1523" s="2">
        <v>440.48</v>
      </c>
      <c r="H1523" s="2">
        <v>0.11</v>
      </c>
      <c r="I1523" s="2" t="s">
        <v>1964</v>
      </c>
      <c r="J1523" s="2">
        <v>392.02719999999999</v>
      </c>
    </row>
    <row r="1524" spans="1:10" x14ac:dyDescent="0.3">
      <c r="A1524" s="2" t="s">
        <v>3489</v>
      </c>
      <c r="B1524" s="3">
        <v>45329</v>
      </c>
      <c r="C1524" s="2" t="s">
        <v>78</v>
      </c>
      <c r="D1524" s="2" t="s">
        <v>1998</v>
      </c>
      <c r="E1524" s="2" t="s">
        <v>1948</v>
      </c>
      <c r="F1524" s="2">
        <v>2</v>
      </c>
      <c r="G1524" s="2">
        <v>303.67</v>
      </c>
      <c r="H1524" s="2">
        <v>0.05</v>
      </c>
      <c r="I1524" s="2" t="s">
        <v>1961</v>
      </c>
      <c r="J1524" s="2">
        <v>576.97299999999996</v>
      </c>
    </row>
    <row r="1525" spans="1:10" x14ac:dyDescent="0.3">
      <c r="A1525" s="2" t="s">
        <v>3490</v>
      </c>
      <c r="B1525" s="3">
        <v>45895</v>
      </c>
      <c r="C1525" s="2" t="s">
        <v>1067</v>
      </c>
      <c r="D1525" s="2" t="s">
        <v>1805</v>
      </c>
      <c r="E1525" s="2" t="s">
        <v>1934</v>
      </c>
      <c r="F1525" s="2">
        <v>2</v>
      </c>
      <c r="G1525" s="2">
        <v>611.21</v>
      </c>
      <c r="H1525" s="2">
        <v>0.22</v>
      </c>
      <c r="I1525" s="2" t="s">
        <v>1964</v>
      </c>
      <c r="J1525" s="2">
        <v>953.48760000000004</v>
      </c>
    </row>
    <row r="1526" spans="1:10" x14ac:dyDescent="0.3">
      <c r="A1526" s="2" t="s">
        <v>3491</v>
      </c>
      <c r="B1526" s="3">
        <v>45239</v>
      </c>
      <c r="C1526" s="2" t="s">
        <v>668</v>
      </c>
      <c r="D1526" s="2" t="s">
        <v>1696</v>
      </c>
      <c r="E1526" s="2" t="s">
        <v>1936</v>
      </c>
      <c r="F1526" s="2">
        <v>2</v>
      </c>
      <c r="G1526" s="2">
        <v>768.08</v>
      </c>
      <c r="H1526" s="2">
        <v>0.26</v>
      </c>
      <c r="I1526" s="2" t="s">
        <v>1961</v>
      </c>
      <c r="J1526" s="2">
        <v>1136.7583999999999</v>
      </c>
    </row>
    <row r="1527" spans="1:10" x14ac:dyDescent="0.3">
      <c r="A1527" s="2" t="s">
        <v>3492</v>
      </c>
      <c r="B1527" s="3">
        <v>45296</v>
      </c>
      <c r="C1527" s="2" t="s">
        <v>948</v>
      </c>
      <c r="D1527" s="2" t="s">
        <v>1645</v>
      </c>
      <c r="E1527" s="2" t="s">
        <v>1945</v>
      </c>
      <c r="F1527" s="2">
        <v>1</v>
      </c>
      <c r="G1527" s="2">
        <v>616.82000000000005</v>
      </c>
      <c r="H1527" s="2">
        <v>0.24</v>
      </c>
      <c r="I1527" s="2" t="s">
        <v>1959</v>
      </c>
      <c r="J1527" s="2">
        <v>468.78320000000002</v>
      </c>
    </row>
    <row r="1528" spans="1:10" x14ac:dyDescent="0.3">
      <c r="A1528" s="2" t="s">
        <v>3493</v>
      </c>
      <c r="B1528" s="3">
        <v>45672</v>
      </c>
      <c r="C1528" s="2" t="s">
        <v>612</v>
      </c>
      <c r="D1528" s="2" t="s">
        <v>1700</v>
      </c>
      <c r="E1528" s="2" t="s">
        <v>1945</v>
      </c>
      <c r="F1528" s="2">
        <v>1</v>
      </c>
      <c r="G1528" s="2">
        <v>470.34</v>
      </c>
      <c r="H1528" s="2">
        <v>0.18</v>
      </c>
      <c r="I1528" s="2" t="s">
        <v>1964</v>
      </c>
      <c r="J1528" s="2">
        <v>385.67880000000002</v>
      </c>
    </row>
    <row r="1529" spans="1:10" x14ac:dyDescent="0.3">
      <c r="A1529" s="2" t="s">
        <v>3494</v>
      </c>
      <c r="B1529" s="3">
        <v>45499</v>
      </c>
      <c r="C1529" s="2" t="s">
        <v>719</v>
      </c>
      <c r="D1529" s="2" t="s">
        <v>1741</v>
      </c>
      <c r="E1529" s="2" t="s">
        <v>1917</v>
      </c>
      <c r="F1529" s="2">
        <v>2</v>
      </c>
      <c r="G1529" s="2">
        <v>616.36</v>
      </c>
      <c r="H1529" s="2">
        <v>0.12</v>
      </c>
      <c r="I1529" s="2" t="s">
        <v>1961</v>
      </c>
      <c r="J1529" s="2">
        <v>1084.7936</v>
      </c>
    </row>
    <row r="1530" spans="1:10" x14ac:dyDescent="0.3">
      <c r="A1530" s="2" t="s">
        <v>3495</v>
      </c>
      <c r="B1530" s="3">
        <v>45434</v>
      </c>
      <c r="C1530" s="2" t="s">
        <v>302</v>
      </c>
      <c r="D1530" s="2" t="s">
        <v>2061</v>
      </c>
      <c r="E1530" s="2" t="s">
        <v>1921</v>
      </c>
      <c r="F1530" s="2">
        <v>3</v>
      </c>
      <c r="G1530" s="2">
        <v>657.24</v>
      </c>
      <c r="H1530" s="2">
        <v>0.18</v>
      </c>
      <c r="I1530" s="2" t="s">
        <v>1961</v>
      </c>
      <c r="J1530" s="2">
        <v>1616.8104000000001</v>
      </c>
    </row>
    <row r="1531" spans="1:10" x14ac:dyDescent="0.3">
      <c r="A1531" s="2" t="s">
        <v>3496</v>
      </c>
      <c r="B1531" s="3">
        <v>45893</v>
      </c>
      <c r="C1531" s="2" t="s">
        <v>141</v>
      </c>
      <c r="D1531" s="2" t="s">
        <v>1703</v>
      </c>
      <c r="E1531" s="2" t="s">
        <v>1948</v>
      </c>
      <c r="F1531" s="2">
        <v>2</v>
      </c>
      <c r="G1531" s="2">
        <v>392.45</v>
      </c>
      <c r="H1531" s="2">
        <v>0.04</v>
      </c>
      <c r="I1531" s="2" t="s">
        <v>1961</v>
      </c>
      <c r="J1531" s="2">
        <v>753.50400000000002</v>
      </c>
    </row>
    <row r="1532" spans="1:10" x14ac:dyDescent="0.3">
      <c r="A1532" s="2" t="s">
        <v>3497</v>
      </c>
      <c r="B1532" s="3">
        <v>45346</v>
      </c>
      <c r="C1532" s="2" t="s">
        <v>796</v>
      </c>
      <c r="D1532" s="2" t="s">
        <v>1700</v>
      </c>
      <c r="E1532" s="2" t="s">
        <v>1934</v>
      </c>
      <c r="F1532" s="2">
        <v>3</v>
      </c>
      <c r="G1532" s="2">
        <v>62.03</v>
      </c>
      <c r="H1532" s="2">
        <v>0.01</v>
      </c>
      <c r="I1532" s="2" t="s">
        <v>1964</v>
      </c>
      <c r="J1532" s="2">
        <v>184.22909999999999</v>
      </c>
    </row>
    <row r="1533" spans="1:10" x14ac:dyDescent="0.3">
      <c r="A1533" s="2" t="s">
        <v>3498</v>
      </c>
      <c r="B1533" s="3">
        <v>45613</v>
      </c>
      <c r="C1533" s="2" t="s">
        <v>336</v>
      </c>
      <c r="D1533" s="2" t="s">
        <v>1871</v>
      </c>
      <c r="E1533" s="2" t="s">
        <v>1901</v>
      </c>
      <c r="F1533" s="2">
        <v>4</v>
      </c>
      <c r="G1533" s="2">
        <v>933.73</v>
      </c>
      <c r="H1533" s="2">
        <v>0.25</v>
      </c>
      <c r="I1533" s="2" t="s">
        <v>1961</v>
      </c>
      <c r="J1533" s="2">
        <v>2801.19</v>
      </c>
    </row>
    <row r="1534" spans="1:10" x14ac:dyDescent="0.3">
      <c r="A1534" s="2" t="s">
        <v>3499</v>
      </c>
      <c r="B1534" s="3">
        <v>45928</v>
      </c>
      <c r="C1534" s="2" t="s">
        <v>527</v>
      </c>
      <c r="D1534" s="2" t="s">
        <v>1838</v>
      </c>
      <c r="E1534" s="2" t="s">
        <v>1939</v>
      </c>
      <c r="F1534" s="2">
        <v>3</v>
      </c>
      <c r="G1534" s="2">
        <v>615.30999999999995</v>
      </c>
      <c r="H1534" s="2">
        <v>0.14000000000000001</v>
      </c>
      <c r="I1534" s="2" t="s">
        <v>1961</v>
      </c>
      <c r="J1534" s="2">
        <v>1587.4998000000001</v>
      </c>
    </row>
    <row r="1535" spans="1:10" x14ac:dyDescent="0.3">
      <c r="A1535" s="2" t="s">
        <v>3500</v>
      </c>
      <c r="B1535" s="3">
        <v>45619</v>
      </c>
      <c r="C1535" s="2" t="s">
        <v>1178</v>
      </c>
      <c r="D1535" s="2" t="s">
        <v>1759</v>
      </c>
      <c r="E1535" s="2" t="s">
        <v>1945</v>
      </c>
      <c r="F1535" s="2">
        <v>4</v>
      </c>
      <c r="G1535" s="2">
        <v>790.38</v>
      </c>
      <c r="H1535" s="2">
        <v>0.22</v>
      </c>
      <c r="I1535" s="2" t="s">
        <v>1964</v>
      </c>
      <c r="J1535" s="2">
        <v>2465.9856</v>
      </c>
    </row>
    <row r="1536" spans="1:10" x14ac:dyDescent="0.3">
      <c r="A1536" s="2" t="s">
        <v>3501</v>
      </c>
      <c r="B1536" s="3">
        <v>45533</v>
      </c>
      <c r="C1536" s="2" t="s">
        <v>868</v>
      </c>
      <c r="D1536" s="2" t="s">
        <v>1759</v>
      </c>
      <c r="E1536" s="2" t="s">
        <v>1942</v>
      </c>
      <c r="F1536" s="2">
        <v>2</v>
      </c>
      <c r="G1536" s="2">
        <v>102.85</v>
      </c>
      <c r="H1536" s="2">
        <v>0.08</v>
      </c>
      <c r="I1536" s="2" t="s">
        <v>1961</v>
      </c>
      <c r="J1536" s="2">
        <v>189.244</v>
      </c>
    </row>
    <row r="1537" spans="1:10" x14ac:dyDescent="0.3">
      <c r="A1537" s="2" t="s">
        <v>3502</v>
      </c>
      <c r="B1537" s="3">
        <v>45781</v>
      </c>
      <c r="C1537" s="2" t="s">
        <v>157</v>
      </c>
      <c r="D1537" s="2" t="s">
        <v>1603</v>
      </c>
      <c r="E1537" s="2" t="s">
        <v>1939</v>
      </c>
      <c r="F1537" s="2">
        <v>3</v>
      </c>
      <c r="G1537" s="2">
        <v>866.78</v>
      </c>
      <c r="H1537" s="2">
        <v>0.27</v>
      </c>
      <c r="I1537" s="2" t="s">
        <v>1961</v>
      </c>
      <c r="J1537" s="2">
        <v>1898.2482</v>
      </c>
    </row>
    <row r="1538" spans="1:10" x14ac:dyDescent="0.3">
      <c r="A1538" s="2" t="s">
        <v>3503</v>
      </c>
      <c r="B1538" s="3">
        <v>45378</v>
      </c>
      <c r="C1538" s="2" t="s">
        <v>686</v>
      </c>
      <c r="D1538" s="2" t="s">
        <v>1817</v>
      </c>
      <c r="E1538" s="2" t="s">
        <v>1939</v>
      </c>
      <c r="F1538" s="2">
        <v>3</v>
      </c>
      <c r="G1538" s="2">
        <v>392.84</v>
      </c>
      <c r="H1538" s="2">
        <v>0.27</v>
      </c>
      <c r="I1538" s="2" t="s">
        <v>1961</v>
      </c>
      <c r="J1538" s="2">
        <v>860.31960000000004</v>
      </c>
    </row>
    <row r="1539" spans="1:10" x14ac:dyDescent="0.3">
      <c r="A1539" s="2" t="s">
        <v>3504</v>
      </c>
      <c r="B1539" s="3">
        <v>45688</v>
      </c>
      <c r="C1539" s="2" t="s">
        <v>1028</v>
      </c>
      <c r="D1539" s="2" t="s">
        <v>1594</v>
      </c>
      <c r="E1539" s="2" t="s">
        <v>1908</v>
      </c>
      <c r="F1539" s="2">
        <v>2</v>
      </c>
      <c r="G1539" s="2">
        <v>753.1</v>
      </c>
      <c r="H1539" s="2">
        <v>0.19</v>
      </c>
      <c r="I1539" s="2" t="s">
        <v>1961</v>
      </c>
      <c r="J1539" s="2">
        <v>1220.0219999999999</v>
      </c>
    </row>
    <row r="1540" spans="1:10" x14ac:dyDescent="0.3">
      <c r="A1540" s="2" t="s">
        <v>3505</v>
      </c>
      <c r="B1540" s="3">
        <v>45927</v>
      </c>
      <c r="C1540" s="2" t="s">
        <v>42</v>
      </c>
      <c r="D1540" s="2" t="s">
        <v>1744</v>
      </c>
      <c r="E1540" s="2" t="s">
        <v>1942</v>
      </c>
      <c r="F1540" s="2">
        <v>2</v>
      </c>
      <c r="G1540" s="2">
        <v>700.91</v>
      </c>
      <c r="H1540" s="2">
        <v>0.1</v>
      </c>
      <c r="I1540" s="2" t="s">
        <v>1961</v>
      </c>
      <c r="J1540" s="2">
        <v>1261.6379999999999</v>
      </c>
    </row>
    <row r="1541" spans="1:10" x14ac:dyDescent="0.3">
      <c r="A1541" s="2" t="s">
        <v>3506</v>
      </c>
      <c r="B1541" s="3">
        <v>45775</v>
      </c>
      <c r="C1541" s="2" t="s">
        <v>268</v>
      </c>
      <c r="D1541" s="2" t="s">
        <v>1617</v>
      </c>
      <c r="E1541" s="2" t="s">
        <v>1929</v>
      </c>
      <c r="F1541" s="2">
        <v>4</v>
      </c>
      <c r="G1541" s="2">
        <v>935.98</v>
      </c>
      <c r="H1541" s="2">
        <v>0.11</v>
      </c>
      <c r="I1541" s="2" t="s">
        <v>1961</v>
      </c>
      <c r="J1541" s="2">
        <v>3332.0888</v>
      </c>
    </row>
    <row r="1542" spans="1:10" x14ac:dyDescent="0.3">
      <c r="A1542" s="2" t="s">
        <v>3507</v>
      </c>
      <c r="B1542" s="3">
        <v>45849</v>
      </c>
      <c r="C1542" s="2" t="s">
        <v>1504</v>
      </c>
      <c r="D1542" s="2" t="s">
        <v>1811</v>
      </c>
      <c r="E1542" s="2" t="s">
        <v>1939</v>
      </c>
      <c r="F1542" s="2">
        <v>1</v>
      </c>
      <c r="G1542" s="2">
        <v>539.9</v>
      </c>
      <c r="H1542" s="2">
        <v>7.0000000000000007E-2</v>
      </c>
      <c r="I1542" s="2" t="s">
        <v>1959</v>
      </c>
      <c r="J1542" s="2">
        <v>502.10700000000003</v>
      </c>
    </row>
    <row r="1543" spans="1:10" x14ac:dyDescent="0.3">
      <c r="A1543" s="2" t="s">
        <v>3508</v>
      </c>
      <c r="B1543" s="3">
        <v>45573</v>
      </c>
      <c r="C1543" s="2" t="s">
        <v>575</v>
      </c>
      <c r="D1543" s="2" t="s">
        <v>1700</v>
      </c>
      <c r="E1543" s="2" t="s">
        <v>1911</v>
      </c>
      <c r="F1543" s="2">
        <v>1</v>
      </c>
      <c r="G1543" s="2">
        <v>312.81</v>
      </c>
      <c r="H1543" s="2">
        <v>0.14000000000000001</v>
      </c>
      <c r="I1543" s="2" t="s">
        <v>1961</v>
      </c>
      <c r="J1543" s="2">
        <v>269.01659999999998</v>
      </c>
    </row>
    <row r="1544" spans="1:10" x14ac:dyDescent="0.3">
      <c r="A1544" s="2" t="s">
        <v>3509</v>
      </c>
      <c r="B1544" s="3">
        <v>45356</v>
      </c>
      <c r="C1544" s="2" t="s">
        <v>808</v>
      </c>
      <c r="D1544" s="2" t="s">
        <v>1725</v>
      </c>
      <c r="E1544" s="2" t="s">
        <v>1914</v>
      </c>
      <c r="F1544" s="2">
        <v>3</v>
      </c>
      <c r="G1544" s="2">
        <v>855.96</v>
      </c>
      <c r="H1544" s="2">
        <v>0.28999999999999998</v>
      </c>
      <c r="I1544" s="2" t="s">
        <v>1964</v>
      </c>
      <c r="J1544" s="2">
        <v>1823.1948</v>
      </c>
    </row>
    <row r="1545" spans="1:10" x14ac:dyDescent="0.3">
      <c r="A1545" s="2" t="s">
        <v>3510</v>
      </c>
      <c r="B1545" s="3">
        <v>45326</v>
      </c>
      <c r="C1545" s="2" t="s">
        <v>1124</v>
      </c>
      <c r="D1545" s="2" t="s">
        <v>1560</v>
      </c>
      <c r="E1545" s="2" t="s">
        <v>1927</v>
      </c>
      <c r="F1545" s="2">
        <v>3</v>
      </c>
      <c r="G1545" s="2">
        <v>305</v>
      </c>
      <c r="H1545" s="2">
        <v>0.01</v>
      </c>
      <c r="I1545" s="2" t="s">
        <v>1964</v>
      </c>
      <c r="J1545" s="2">
        <v>905.85</v>
      </c>
    </row>
    <row r="1546" spans="1:10" x14ac:dyDescent="0.3">
      <c r="A1546" s="2" t="s">
        <v>3511</v>
      </c>
      <c r="B1546" s="3">
        <v>45361</v>
      </c>
      <c r="C1546" s="2" t="s">
        <v>1455</v>
      </c>
      <c r="D1546" s="2" t="s">
        <v>1880</v>
      </c>
      <c r="E1546" s="2" t="s">
        <v>1929</v>
      </c>
      <c r="F1546" s="2">
        <v>3</v>
      </c>
      <c r="G1546" s="2">
        <v>831.15</v>
      </c>
      <c r="H1546" s="2">
        <v>0.19</v>
      </c>
      <c r="I1546" s="2" t="s">
        <v>1959</v>
      </c>
      <c r="J1546" s="2">
        <v>2019.6945000000001</v>
      </c>
    </row>
    <row r="1547" spans="1:10" x14ac:dyDescent="0.3">
      <c r="A1547" s="2" t="s">
        <v>3512</v>
      </c>
      <c r="B1547" s="3">
        <v>45926</v>
      </c>
      <c r="C1547" s="2" t="s">
        <v>683</v>
      </c>
      <c r="D1547" s="2" t="s">
        <v>1871</v>
      </c>
      <c r="E1547" s="2" t="s">
        <v>1901</v>
      </c>
      <c r="F1547" s="2">
        <v>2</v>
      </c>
      <c r="G1547" s="2">
        <v>644.97</v>
      </c>
      <c r="H1547" s="2">
        <v>0.24</v>
      </c>
      <c r="I1547" s="2" t="s">
        <v>1964</v>
      </c>
      <c r="J1547" s="2">
        <v>980.35440000000006</v>
      </c>
    </row>
    <row r="1548" spans="1:10" x14ac:dyDescent="0.3">
      <c r="A1548" s="2" t="s">
        <v>3513</v>
      </c>
      <c r="B1548" s="3">
        <v>45839</v>
      </c>
      <c r="C1548" s="2" t="s">
        <v>345</v>
      </c>
      <c r="D1548" s="2" t="s">
        <v>1847</v>
      </c>
      <c r="E1548" s="2" t="s">
        <v>1892</v>
      </c>
      <c r="F1548" s="2">
        <v>1</v>
      </c>
      <c r="G1548" s="2">
        <v>149.56</v>
      </c>
      <c r="H1548" s="2">
        <v>0.09</v>
      </c>
      <c r="I1548" s="2" t="s">
        <v>1959</v>
      </c>
      <c r="J1548" s="2">
        <v>136.09960000000001</v>
      </c>
    </row>
    <row r="1549" spans="1:10" x14ac:dyDescent="0.3">
      <c r="A1549" s="2" t="s">
        <v>3514</v>
      </c>
      <c r="B1549" s="3">
        <v>45434</v>
      </c>
      <c r="C1549" s="2" t="s">
        <v>713</v>
      </c>
      <c r="D1549" s="2" t="s">
        <v>1709</v>
      </c>
      <c r="E1549" s="2" t="s">
        <v>1948</v>
      </c>
      <c r="F1549" s="2">
        <v>1</v>
      </c>
      <c r="G1549" s="2">
        <v>661.77</v>
      </c>
      <c r="H1549" s="2">
        <v>0.03</v>
      </c>
      <c r="I1549" s="2" t="s">
        <v>1961</v>
      </c>
      <c r="J1549" s="2">
        <v>641.91690000000006</v>
      </c>
    </row>
    <row r="1550" spans="1:10" x14ac:dyDescent="0.3">
      <c r="A1550" s="2" t="s">
        <v>3515</v>
      </c>
      <c r="B1550" s="3">
        <v>45819</v>
      </c>
      <c r="C1550" s="2" t="s">
        <v>385</v>
      </c>
      <c r="D1550" s="2" t="s">
        <v>1865</v>
      </c>
      <c r="E1550" s="2" t="s">
        <v>1914</v>
      </c>
      <c r="F1550" s="2">
        <v>3</v>
      </c>
      <c r="G1550" s="2">
        <v>99.67</v>
      </c>
      <c r="H1550" s="2">
        <v>0.17</v>
      </c>
      <c r="I1550" s="2" t="s">
        <v>1959</v>
      </c>
      <c r="J1550" s="2">
        <v>248.17830000000001</v>
      </c>
    </row>
    <row r="1551" spans="1:10" x14ac:dyDescent="0.3">
      <c r="A1551" s="2" t="s">
        <v>3516</v>
      </c>
      <c r="B1551" s="3">
        <v>45553</v>
      </c>
      <c r="C1551" s="2" t="s">
        <v>726</v>
      </c>
      <c r="D1551" s="2" t="s">
        <v>1768</v>
      </c>
      <c r="E1551" s="2" t="s">
        <v>1892</v>
      </c>
      <c r="F1551" s="2">
        <v>3</v>
      </c>
      <c r="G1551" s="2">
        <v>103.66</v>
      </c>
      <c r="H1551" s="2">
        <v>0.26</v>
      </c>
      <c r="I1551" s="2" t="s">
        <v>1964</v>
      </c>
      <c r="J1551" s="2">
        <v>230.12520000000001</v>
      </c>
    </row>
    <row r="1552" spans="1:10" x14ac:dyDescent="0.3">
      <c r="A1552" s="2" t="s">
        <v>3517</v>
      </c>
      <c r="B1552" s="3">
        <v>45258</v>
      </c>
      <c r="C1552" s="2" t="s">
        <v>1364</v>
      </c>
      <c r="D1552" s="2" t="s">
        <v>1700</v>
      </c>
      <c r="E1552" s="2" t="s">
        <v>1896</v>
      </c>
      <c r="F1552" s="2">
        <v>4</v>
      </c>
      <c r="G1552" s="2">
        <v>54.4</v>
      </c>
      <c r="H1552" s="2">
        <v>0.22</v>
      </c>
      <c r="I1552" s="2" t="s">
        <v>1959</v>
      </c>
      <c r="J1552" s="2">
        <v>169.72800000000001</v>
      </c>
    </row>
    <row r="1553" spans="1:10" x14ac:dyDescent="0.3">
      <c r="A1553" s="2" t="s">
        <v>3518</v>
      </c>
      <c r="B1553" s="3">
        <v>45435</v>
      </c>
      <c r="C1553" s="2" t="s">
        <v>1519</v>
      </c>
      <c r="D1553" s="2" t="s">
        <v>1835</v>
      </c>
      <c r="E1553" s="2" t="s">
        <v>1934</v>
      </c>
      <c r="F1553" s="2">
        <v>1</v>
      </c>
      <c r="G1553" s="2">
        <v>46.66</v>
      </c>
      <c r="H1553" s="2">
        <v>0.2</v>
      </c>
      <c r="I1553" s="2" t="s">
        <v>1959</v>
      </c>
      <c r="J1553" s="2">
        <v>37.328000000000003</v>
      </c>
    </row>
    <row r="1554" spans="1:10" x14ac:dyDescent="0.3">
      <c r="A1554" s="2" t="s">
        <v>3519</v>
      </c>
      <c r="B1554" s="3">
        <v>45447</v>
      </c>
      <c r="C1554" s="2" t="s">
        <v>42</v>
      </c>
      <c r="D1554" s="2" t="s">
        <v>1802</v>
      </c>
      <c r="E1554" s="2" t="s">
        <v>1927</v>
      </c>
      <c r="F1554" s="2">
        <v>4</v>
      </c>
      <c r="G1554" s="2">
        <v>871.2</v>
      </c>
      <c r="H1554" s="2">
        <v>0.28999999999999998</v>
      </c>
      <c r="I1554" s="2" t="s">
        <v>1959</v>
      </c>
      <c r="J1554" s="2">
        <v>2474.2080000000001</v>
      </c>
    </row>
    <row r="1555" spans="1:10" x14ac:dyDescent="0.3">
      <c r="A1555" s="2" t="s">
        <v>3520</v>
      </c>
      <c r="B1555" s="3">
        <v>45724</v>
      </c>
      <c r="C1555" s="2" t="s">
        <v>1196</v>
      </c>
      <c r="D1555" s="2" t="s">
        <v>1628</v>
      </c>
      <c r="E1555" s="2" t="s">
        <v>1934</v>
      </c>
      <c r="F1555" s="2">
        <v>4</v>
      </c>
      <c r="G1555" s="2">
        <v>317.11</v>
      </c>
      <c r="H1555" s="2">
        <v>0.16</v>
      </c>
      <c r="I1555" s="2" t="s">
        <v>1961</v>
      </c>
      <c r="J1555" s="2">
        <v>1065.4896000000001</v>
      </c>
    </row>
    <row r="1556" spans="1:10" x14ac:dyDescent="0.3">
      <c r="A1556" s="2" t="s">
        <v>3521</v>
      </c>
      <c r="B1556" s="3">
        <v>45338</v>
      </c>
      <c r="C1556" s="2" t="s">
        <v>835</v>
      </c>
      <c r="D1556" s="2" t="s">
        <v>1652</v>
      </c>
      <c r="E1556" s="2" t="s">
        <v>1932</v>
      </c>
      <c r="F1556" s="2">
        <v>2</v>
      </c>
      <c r="G1556" s="2">
        <v>388.34</v>
      </c>
      <c r="H1556" s="2">
        <v>0.09</v>
      </c>
      <c r="I1556" s="2" t="s">
        <v>1961</v>
      </c>
      <c r="J1556" s="2">
        <v>706.77880000000005</v>
      </c>
    </row>
    <row r="1557" spans="1:10" x14ac:dyDescent="0.3">
      <c r="A1557" s="2" t="s">
        <v>3522</v>
      </c>
      <c r="B1557" s="3">
        <v>45252</v>
      </c>
      <c r="C1557" s="2" t="s">
        <v>1016</v>
      </c>
      <c r="D1557" s="2" t="s">
        <v>1667</v>
      </c>
      <c r="E1557" s="2" t="s">
        <v>1911</v>
      </c>
      <c r="F1557" s="2">
        <v>4</v>
      </c>
      <c r="G1557" s="2">
        <v>998.2</v>
      </c>
      <c r="H1557" s="2">
        <v>0.15</v>
      </c>
      <c r="I1557" s="2" t="s">
        <v>1959</v>
      </c>
      <c r="J1557" s="2">
        <v>3393.88</v>
      </c>
    </row>
    <row r="1558" spans="1:10" x14ac:dyDescent="0.3">
      <c r="A1558" s="2" t="s">
        <v>3523</v>
      </c>
      <c r="B1558" s="3">
        <v>45606</v>
      </c>
      <c r="C1558" s="2" t="s">
        <v>1528</v>
      </c>
      <c r="D1558" s="2" t="s">
        <v>1686</v>
      </c>
      <c r="E1558" s="2" t="s">
        <v>1887</v>
      </c>
      <c r="F1558" s="2">
        <v>1</v>
      </c>
      <c r="G1558" s="2">
        <v>887.38</v>
      </c>
      <c r="H1558" s="2">
        <v>0.01</v>
      </c>
      <c r="I1558" s="2" t="s">
        <v>1964</v>
      </c>
      <c r="J1558" s="2">
        <v>878.50620000000004</v>
      </c>
    </row>
    <row r="1559" spans="1:10" x14ac:dyDescent="0.3">
      <c r="A1559" s="2" t="s">
        <v>3524</v>
      </c>
      <c r="B1559" s="3">
        <v>45524</v>
      </c>
      <c r="C1559" s="2" t="s">
        <v>995</v>
      </c>
      <c r="D1559" s="2" t="s">
        <v>1689</v>
      </c>
      <c r="E1559" s="2" t="s">
        <v>1929</v>
      </c>
      <c r="F1559" s="2">
        <v>4</v>
      </c>
      <c r="G1559" s="2">
        <v>332.97</v>
      </c>
      <c r="H1559" s="2">
        <v>0.28000000000000003</v>
      </c>
      <c r="I1559" s="2" t="s">
        <v>1959</v>
      </c>
      <c r="J1559" s="2">
        <v>958.95360000000005</v>
      </c>
    </row>
    <row r="1560" spans="1:10" x14ac:dyDescent="0.3">
      <c r="A1560" s="2" t="s">
        <v>3525</v>
      </c>
      <c r="B1560" s="3">
        <v>45934</v>
      </c>
      <c r="C1560" s="2" t="s">
        <v>96</v>
      </c>
      <c r="D1560" s="2" t="s">
        <v>1718</v>
      </c>
      <c r="E1560" s="2" t="s">
        <v>1887</v>
      </c>
      <c r="F1560" s="2">
        <v>2</v>
      </c>
      <c r="G1560" s="2">
        <v>157.91</v>
      </c>
      <c r="H1560" s="2">
        <v>0.09</v>
      </c>
      <c r="I1560" s="2" t="s">
        <v>1964</v>
      </c>
      <c r="J1560" s="2">
        <v>287.39620000000002</v>
      </c>
    </row>
    <row r="1561" spans="1:10" x14ac:dyDescent="0.3">
      <c r="A1561" s="2" t="s">
        <v>3526</v>
      </c>
      <c r="B1561" s="3">
        <v>45539</v>
      </c>
      <c r="C1561" s="2" t="s">
        <v>1127</v>
      </c>
      <c r="D1561" s="2" t="s">
        <v>1606</v>
      </c>
      <c r="E1561" s="2" t="s">
        <v>1945</v>
      </c>
      <c r="F1561" s="2">
        <v>1</v>
      </c>
      <c r="G1561" s="2">
        <v>548.15</v>
      </c>
      <c r="H1561" s="2">
        <v>0.11</v>
      </c>
      <c r="I1561" s="2" t="s">
        <v>1959</v>
      </c>
      <c r="J1561" s="2">
        <v>487.8535</v>
      </c>
    </row>
    <row r="1562" spans="1:10" x14ac:dyDescent="0.3">
      <c r="A1562" s="2" t="s">
        <v>3527</v>
      </c>
      <c r="B1562" s="3">
        <v>45555</v>
      </c>
      <c r="C1562" s="2" t="s">
        <v>689</v>
      </c>
      <c r="D1562" s="2" t="s">
        <v>1725</v>
      </c>
      <c r="E1562" s="2" t="s">
        <v>1936</v>
      </c>
      <c r="F1562" s="2">
        <v>1</v>
      </c>
      <c r="G1562" s="2">
        <v>135.13</v>
      </c>
      <c r="H1562" s="2">
        <v>0.04</v>
      </c>
      <c r="I1562" s="2" t="s">
        <v>1959</v>
      </c>
      <c r="J1562" s="2">
        <v>129.72479999999999</v>
      </c>
    </row>
    <row r="1563" spans="1:10" x14ac:dyDescent="0.3">
      <c r="A1563" s="2" t="s">
        <v>3528</v>
      </c>
      <c r="B1563" s="3">
        <v>45281</v>
      </c>
      <c r="C1563" s="2" t="s">
        <v>719</v>
      </c>
      <c r="D1563" s="2" t="s">
        <v>1750</v>
      </c>
      <c r="E1563" s="2" t="s">
        <v>1901</v>
      </c>
      <c r="F1563" s="2">
        <v>3</v>
      </c>
      <c r="G1563" s="2">
        <v>579.26</v>
      </c>
      <c r="H1563" s="2">
        <v>0.19</v>
      </c>
      <c r="I1563" s="2" t="s">
        <v>1959</v>
      </c>
      <c r="J1563" s="2">
        <v>1407.6017999999999</v>
      </c>
    </row>
    <row r="1564" spans="1:10" x14ac:dyDescent="0.3">
      <c r="A1564" s="2" t="s">
        <v>3529</v>
      </c>
      <c r="B1564" s="3">
        <v>45582</v>
      </c>
      <c r="C1564" s="2" t="s">
        <v>1226</v>
      </c>
      <c r="D1564" s="2" t="s">
        <v>1625</v>
      </c>
      <c r="E1564" s="2" t="s">
        <v>1887</v>
      </c>
      <c r="F1564" s="2">
        <v>1</v>
      </c>
      <c r="G1564" s="2">
        <v>465.63</v>
      </c>
      <c r="H1564" s="2">
        <v>0.25</v>
      </c>
      <c r="I1564" s="2" t="s">
        <v>1959</v>
      </c>
      <c r="J1564" s="2">
        <v>349.22250000000003</v>
      </c>
    </row>
    <row r="1565" spans="1:10" x14ac:dyDescent="0.3">
      <c r="A1565" s="2" t="s">
        <v>3530</v>
      </c>
      <c r="B1565" s="3">
        <v>45372</v>
      </c>
      <c r="C1565" s="2" t="s">
        <v>185</v>
      </c>
      <c r="D1565" s="2" t="s">
        <v>1811</v>
      </c>
      <c r="E1565" s="2" t="s">
        <v>1939</v>
      </c>
      <c r="F1565" s="2">
        <v>2</v>
      </c>
      <c r="G1565" s="2">
        <v>675.61</v>
      </c>
      <c r="H1565" s="2">
        <v>0.08</v>
      </c>
      <c r="I1565" s="2" t="s">
        <v>1964</v>
      </c>
      <c r="J1565" s="2">
        <v>1243.1224</v>
      </c>
    </row>
    <row r="1566" spans="1:10" x14ac:dyDescent="0.3">
      <c r="A1566" s="2" t="s">
        <v>3531</v>
      </c>
      <c r="B1566" s="3">
        <v>45458</v>
      </c>
      <c r="C1566" s="2" t="s">
        <v>1304</v>
      </c>
      <c r="D1566" s="2" t="s">
        <v>1677</v>
      </c>
      <c r="E1566" s="2" t="s">
        <v>1911</v>
      </c>
      <c r="F1566" s="2">
        <v>1</v>
      </c>
      <c r="G1566" s="2">
        <v>718.99</v>
      </c>
      <c r="H1566" s="2">
        <v>0.08</v>
      </c>
      <c r="I1566" s="2" t="s">
        <v>1961</v>
      </c>
      <c r="J1566" s="2">
        <v>661.47080000000005</v>
      </c>
    </row>
    <row r="1567" spans="1:10" x14ac:dyDescent="0.3">
      <c r="A1567" s="2" t="s">
        <v>3532</v>
      </c>
      <c r="B1567" s="3">
        <v>45943</v>
      </c>
      <c r="C1567" s="2" t="s">
        <v>1187</v>
      </c>
      <c r="D1567" s="2" t="s">
        <v>1613</v>
      </c>
      <c r="E1567" s="2" t="s">
        <v>1924</v>
      </c>
      <c r="F1567" s="2">
        <v>2</v>
      </c>
      <c r="G1567" s="2">
        <v>675.65</v>
      </c>
      <c r="H1567" s="2">
        <v>0.2</v>
      </c>
      <c r="I1567" s="2" t="s">
        <v>1964</v>
      </c>
      <c r="J1567" s="2">
        <v>1081.04</v>
      </c>
    </row>
    <row r="1568" spans="1:10" x14ac:dyDescent="0.3">
      <c r="A1568" s="2" t="s">
        <v>3533</v>
      </c>
      <c r="B1568" s="3">
        <v>45374</v>
      </c>
      <c r="C1568" s="2" t="s">
        <v>1067</v>
      </c>
      <c r="D1568" s="2" t="s">
        <v>1868</v>
      </c>
      <c r="E1568" s="2" t="s">
        <v>1936</v>
      </c>
      <c r="F1568" s="2">
        <v>4</v>
      </c>
      <c r="G1568" s="2">
        <v>284.24</v>
      </c>
      <c r="H1568" s="2">
        <v>0.1</v>
      </c>
      <c r="I1568" s="2" t="s">
        <v>1959</v>
      </c>
      <c r="J1568" s="2">
        <v>1023.264</v>
      </c>
    </row>
    <row r="1569" spans="1:10" x14ac:dyDescent="0.3">
      <c r="A1569" s="2" t="s">
        <v>3534</v>
      </c>
      <c r="B1569" s="3">
        <v>45374</v>
      </c>
      <c r="C1569" s="2" t="s">
        <v>701</v>
      </c>
      <c r="D1569" s="2" t="s">
        <v>1560</v>
      </c>
      <c r="E1569" s="2" t="s">
        <v>1901</v>
      </c>
      <c r="F1569" s="2">
        <v>1</v>
      </c>
      <c r="G1569" s="2">
        <v>94.26</v>
      </c>
      <c r="H1569" s="2">
        <v>0.18</v>
      </c>
      <c r="I1569" s="2" t="s">
        <v>1961</v>
      </c>
      <c r="J1569" s="2">
        <v>77.293199999999999</v>
      </c>
    </row>
    <row r="1570" spans="1:10" x14ac:dyDescent="0.3">
      <c r="A1570" s="2" t="s">
        <v>3535</v>
      </c>
      <c r="B1570" s="3">
        <v>45789</v>
      </c>
      <c r="C1570" s="2" t="s">
        <v>1304</v>
      </c>
      <c r="D1570" s="2" t="s">
        <v>1580</v>
      </c>
      <c r="E1570" s="2" t="s">
        <v>1924</v>
      </c>
      <c r="F1570" s="2">
        <v>4</v>
      </c>
      <c r="G1570" s="2">
        <v>458.58</v>
      </c>
      <c r="H1570" s="2">
        <v>0.28999999999999998</v>
      </c>
      <c r="I1570" s="2" t="s">
        <v>1964</v>
      </c>
      <c r="J1570" s="2">
        <v>1302.3671999999999</v>
      </c>
    </row>
    <row r="1571" spans="1:10" x14ac:dyDescent="0.3">
      <c r="A1571" s="2" t="s">
        <v>3536</v>
      </c>
      <c r="B1571" s="3">
        <v>45452</v>
      </c>
      <c r="C1571" s="2" t="s">
        <v>400</v>
      </c>
      <c r="D1571" s="2" t="s">
        <v>1777</v>
      </c>
      <c r="E1571" s="2" t="s">
        <v>1924</v>
      </c>
      <c r="F1571" s="2">
        <v>4</v>
      </c>
      <c r="G1571" s="2">
        <v>704.49</v>
      </c>
      <c r="H1571" s="2">
        <v>0.05</v>
      </c>
      <c r="I1571" s="2" t="s">
        <v>1964</v>
      </c>
      <c r="J1571" s="2">
        <v>2677.0619999999999</v>
      </c>
    </row>
    <row r="1572" spans="1:10" x14ac:dyDescent="0.3">
      <c r="A1572" s="2" t="s">
        <v>3537</v>
      </c>
      <c r="B1572" s="3">
        <v>45284</v>
      </c>
      <c r="C1572" s="2" t="s">
        <v>134</v>
      </c>
      <c r="D1572" s="2" t="s">
        <v>1658</v>
      </c>
      <c r="E1572" s="2" t="s">
        <v>1948</v>
      </c>
      <c r="F1572" s="2">
        <v>4</v>
      </c>
      <c r="G1572" s="2">
        <v>822.32</v>
      </c>
      <c r="H1572" s="2">
        <v>0.26</v>
      </c>
      <c r="I1572" s="2" t="s">
        <v>1961</v>
      </c>
      <c r="J1572" s="2">
        <v>2434.0672</v>
      </c>
    </row>
    <row r="1573" spans="1:10" x14ac:dyDescent="0.3">
      <c r="A1573" s="2" t="s">
        <v>3538</v>
      </c>
      <c r="B1573" s="3">
        <v>45325</v>
      </c>
      <c r="C1573" s="2" t="s">
        <v>796</v>
      </c>
      <c r="D1573" s="2" t="s">
        <v>2061</v>
      </c>
      <c r="E1573" s="2" t="s">
        <v>1932</v>
      </c>
      <c r="F1573" s="2">
        <v>4</v>
      </c>
      <c r="G1573" s="2">
        <v>785.41</v>
      </c>
      <c r="H1573" s="2">
        <v>0.13</v>
      </c>
      <c r="I1573" s="2" t="s">
        <v>1964</v>
      </c>
      <c r="J1573" s="2">
        <v>2733.2267999999999</v>
      </c>
    </row>
    <row r="1574" spans="1:10" x14ac:dyDescent="0.3">
      <c r="A1574" s="2" t="s">
        <v>3539</v>
      </c>
      <c r="B1574" s="3">
        <v>45465</v>
      </c>
      <c r="C1574" s="2" t="s">
        <v>131</v>
      </c>
      <c r="D1574" s="2" t="s">
        <v>1696</v>
      </c>
      <c r="E1574" s="2" t="s">
        <v>1934</v>
      </c>
      <c r="F1574" s="2">
        <v>1</v>
      </c>
      <c r="G1574" s="2">
        <v>405.8</v>
      </c>
      <c r="H1574" s="2">
        <v>0.11</v>
      </c>
      <c r="I1574" s="2" t="s">
        <v>1961</v>
      </c>
      <c r="J1574" s="2">
        <v>361.16199999999998</v>
      </c>
    </row>
    <row r="1575" spans="1:10" x14ac:dyDescent="0.3">
      <c r="A1575" s="2" t="s">
        <v>3540</v>
      </c>
      <c r="B1575" s="3">
        <v>45612</v>
      </c>
      <c r="C1575" s="2" t="s">
        <v>1355</v>
      </c>
      <c r="D1575" s="2" t="s">
        <v>1856</v>
      </c>
      <c r="E1575" s="2" t="s">
        <v>1921</v>
      </c>
      <c r="F1575" s="2">
        <v>2</v>
      </c>
      <c r="G1575" s="2">
        <v>976.83</v>
      </c>
      <c r="H1575" s="2">
        <v>0.1</v>
      </c>
      <c r="I1575" s="2" t="s">
        <v>1961</v>
      </c>
      <c r="J1575" s="2">
        <v>1758.2940000000001</v>
      </c>
    </row>
    <row r="1576" spans="1:10" x14ac:dyDescent="0.3">
      <c r="A1576" s="2" t="s">
        <v>3541</v>
      </c>
      <c r="B1576" s="3">
        <v>45472</v>
      </c>
      <c r="C1576" s="2" t="s">
        <v>880</v>
      </c>
      <c r="D1576" s="2" t="s">
        <v>1774</v>
      </c>
      <c r="E1576" s="2" t="s">
        <v>1896</v>
      </c>
      <c r="F1576" s="2">
        <v>1</v>
      </c>
      <c r="G1576" s="2">
        <v>644.15</v>
      </c>
      <c r="H1576" s="2">
        <v>0.06</v>
      </c>
      <c r="I1576" s="2" t="s">
        <v>1959</v>
      </c>
      <c r="J1576" s="2">
        <v>605.50099999999998</v>
      </c>
    </row>
    <row r="1577" spans="1:10" x14ac:dyDescent="0.3">
      <c r="A1577" s="2" t="s">
        <v>3542</v>
      </c>
      <c r="B1577" s="3">
        <v>45897</v>
      </c>
      <c r="C1577" s="2" t="s">
        <v>1070</v>
      </c>
      <c r="D1577" s="2" t="s">
        <v>1783</v>
      </c>
      <c r="E1577" s="2" t="s">
        <v>1932</v>
      </c>
      <c r="F1577" s="2">
        <v>1</v>
      </c>
      <c r="G1577" s="2">
        <v>470.55</v>
      </c>
      <c r="H1577" s="2">
        <v>0.23</v>
      </c>
      <c r="I1577" s="2" t="s">
        <v>1961</v>
      </c>
      <c r="J1577" s="2">
        <v>362.32350000000002</v>
      </c>
    </row>
    <row r="1578" spans="1:10" x14ac:dyDescent="0.3">
      <c r="A1578" s="2" t="s">
        <v>3543</v>
      </c>
      <c r="B1578" s="3">
        <v>45241</v>
      </c>
      <c r="C1578" s="2" t="s">
        <v>1484</v>
      </c>
      <c r="D1578" s="2" t="s">
        <v>1585</v>
      </c>
      <c r="E1578" s="2" t="s">
        <v>1911</v>
      </c>
      <c r="F1578" s="2">
        <v>3</v>
      </c>
      <c r="G1578" s="2">
        <v>598.82000000000005</v>
      </c>
      <c r="H1578" s="2">
        <v>0.19</v>
      </c>
      <c r="I1578" s="2" t="s">
        <v>1964</v>
      </c>
      <c r="J1578" s="2">
        <v>1455.1325999999999</v>
      </c>
    </row>
    <row r="1579" spans="1:10" x14ac:dyDescent="0.3">
      <c r="A1579" s="2" t="s">
        <v>3544</v>
      </c>
      <c r="B1579" s="3">
        <v>45851</v>
      </c>
      <c r="C1579" s="2" t="s">
        <v>364</v>
      </c>
      <c r="D1579" s="2" t="s">
        <v>1635</v>
      </c>
      <c r="E1579" s="2" t="s">
        <v>1929</v>
      </c>
      <c r="F1579" s="2">
        <v>4</v>
      </c>
      <c r="G1579" s="2">
        <v>659.17</v>
      </c>
      <c r="H1579" s="2">
        <v>0.12</v>
      </c>
      <c r="I1579" s="2" t="s">
        <v>1959</v>
      </c>
      <c r="J1579" s="2">
        <v>2320.2784000000001</v>
      </c>
    </row>
    <row r="1580" spans="1:10" x14ac:dyDescent="0.3">
      <c r="A1580" s="2" t="s">
        <v>3545</v>
      </c>
      <c r="B1580" s="3">
        <v>45572</v>
      </c>
      <c r="C1580" s="2" t="s">
        <v>373</v>
      </c>
      <c r="D1580" s="2" t="s">
        <v>1718</v>
      </c>
      <c r="E1580" s="2" t="s">
        <v>1892</v>
      </c>
      <c r="F1580" s="2">
        <v>2</v>
      </c>
      <c r="G1580" s="2">
        <v>216.02</v>
      </c>
      <c r="H1580" s="2">
        <v>0.25</v>
      </c>
      <c r="I1580" s="2" t="s">
        <v>1959</v>
      </c>
      <c r="J1580" s="2">
        <v>324.02999999999997</v>
      </c>
    </row>
    <row r="1581" spans="1:10" x14ac:dyDescent="0.3">
      <c r="A1581" s="2" t="s">
        <v>3546</v>
      </c>
      <c r="B1581" s="3">
        <v>45774</v>
      </c>
      <c r="C1581" s="2" t="s">
        <v>128</v>
      </c>
      <c r="D1581" s="2" t="s">
        <v>1670</v>
      </c>
      <c r="E1581" s="2" t="s">
        <v>1924</v>
      </c>
      <c r="F1581" s="2">
        <v>2</v>
      </c>
      <c r="G1581" s="2">
        <v>613.47</v>
      </c>
      <c r="H1581" s="2">
        <v>0.02</v>
      </c>
      <c r="I1581" s="2" t="s">
        <v>1961</v>
      </c>
      <c r="J1581" s="2">
        <v>1202.4012</v>
      </c>
    </row>
    <row r="1582" spans="1:10" x14ac:dyDescent="0.3">
      <c r="A1582" s="2" t="s">
        <v>3547</v>
      </c>
      <c r="B1582" s="3">
        <v>45921</v>
      </c>
      <c r="C1582" s="2" t="s">
        <v>354</v>
      </c>
      <c r="D1582" s="2" t="s">
        <v>1756</v>
      </c>
      <c r="E1582" s="2" t="s">
        <v>1929</v>
      </c>
      <c r="F1582" s="2">
        <v>2</v>
      </c>
      <c r="G1582" s="2">
        <v>485.17</v>
      </c>
      <c r="H1582" s="2">
        <v>0.11</v>
      </c>
      <c r="I1582" s="2" t="s">
        <v>1961</v>
      </c>
      <c r="J1582" s="2">
        <v>863.60260000000005</v>
      </c>
    </row>
    <row r="1583" spans="1:10" x14ac:dyDescent="0.3">
      <c r="A1583" s="2" t="s">
        <v>3548</v>
      </c>
      <c r="B1583" s="3">
        <v>45268</v>
      </c>
      <c r="C1583" s="2" t="s">
        <v>980</v>
      </c>
      <c r="D1583" s="2" t="s">
        <v>1718</v>
      </c>
      <c r="E1583" s="2" t="s">
        <v>1924</v>
      </c>
      <c r="F1583" s="2">
        <v>1</v>
      </c>
      <c r="G1583" s="2">
        <v>209.7</v>
      </c>
      <c r="H1583" s="2">
        <v>0.2</v>
      </c>
      <c r="I1583" s="2" t="s">
        <v>1961</v>
      </c>
      <c r="J1583" s="2">
        <v>167.76</v>
      </c>
    </row>
    <row r="1584" spans="1:10" x14ac:dyDescent="0.3">
      <c r="A1584" s="2" t="s">
        <v>3549</v>
      </c>
      <c r="B1584" s="3">
        <v>45402</v>
      </c>
      <c r="C1584" s="2" t="s">
        <v>1037</v>
      </c>
      <c r="D1584" s="2" t="s">
        <v>1859</v>
      </c>
      <c r="E1584" s="2" t="s">
        <v>1887</v>
      </c>
      <c r="F1584" s="2">
        <v>1</v>
      </c>
      <c r="G1584" s="2">
        <v>681.47</v>
      </c>
      <c r="H1584" s="2">
        <v>0.15</v>
      </c>
      <c r="I1584" s="2" t="s">
        <v>1959</v>
      </c>
      <c r="J1584" s="2">
        <v>579.24950000000001</v>
      </c>
    </row>
    <row r="1585" spans="1:10" x14ac:dyDescent="0.3">
      <c r="A1585" s="2" t="s">
        <v>3550</v>
      </c>
      <c r="B1585" s="3">
        <v>45667</v>
      </c>
      <c r="C1585" s="2" t="s">
        <v>1374</v>
      </c>
      <c r="D1585" s="2" t="s">
        <v>1811</v>
      </c>
      <c r="E1585" s="2" t="s">
        <v>1942</v>
      </c>
      <c r="F1585" s="2">
        <v>2</v>
      </c>
      <c r="G1585" s="2">
        <v>877.21</v>
      </c>
      <c r="H1585" s="2">
        <v>0.1</v>
      </c>
      <c r="I1585" s="2" t="s">
        <v>1959</v>
      </c>
      <c r="J1585" s="2">
        <v>1578.9780000000001</v>
      </c>
    </row>
    <row r="1586" spans="1:10" x14ac:dyDescent="0.3">
      <c r="A1586" s="2" t="s">
        <v>3551</v>
      </c>
      <c r="B1586" s="3">
        <v>45902</v>
      </c>
      <c r="C1586" s="2" t="s">
        <v>1013</v>
      </c>
      <c r="D1586" s="2" t="s">
        <v>1817</v>
      </c>
      <c r="E1586" s="2" t="s">
        <v>1908</v>
      </c>
      <c r="F1586" s="2">
        <v>2</v>
      </c>
      <c r="G1586" s="2">
        <v>479.77</v>
      </c>
      <c r="H1586" s="2">
        <v>0.21</v>
      </c>
      <c r="I1586" s="2" t="s">
        <v>1961</v>
      </c>
      <c r="J1586" s="2">
        <v>758.03660000000002</v>
      </c>
    </row>
    <row r="1587" spans="1:10" x14ac:dyDescent="0.3">
      <c r="A1587" s="2" t="s">
        <v>3552</v>
      </c>
      <c r="B1587" s="3">
        <v>45589</v>
      </c>
      <c r="C1587" s="2" t="s">
        <v>1025</v>
      </c>
      <c r="D1587" s="2" t="s">
        <v>1832</v>
      </c>
      <c r="E1587" s="2" t="s">
        <v>1936</v>
      </c>
      <c r="F1587" s="2">
        <v>1</v>
      </c>
      <c r="G1587" s="2">
        <v>140.72</v>
      </c>
      <c r="H1587" s="2">
        <v>0</v>
      </c>
      <c r="I1587" s="2" t="s">
        <v>1964</v>
      </c>
      <c r="J1587" s="2">
        <v>140.72</v>
      </c>
    </row>
    <row r="1588" spans="1:10" x14ac:dyDescent="0.3">
      <c r="A1588" s="2" t="s">
        <v>3553</v>
      </c>
      <c r="B1588" s="3">
        <v>45668</v>
      </c>
      <c r="C1588" s="2" t="s">
        <v>118</v>
      </c>
      <c r="D1588" s="2" t="s">
        <v>1631</v>
      </c>
      <c r="E1588" s="2" t="s">
        <v>1911</v>
      </c>
      <c r="F1588" s="2">
        <v>2</v>
      </c>
      <c r="G1588" s="2">
        <v>764.25</v>
      </c>
      <c r="H1588" s="2">
        <v>0.23</v>
      </c>
      <c r="I1588" s="2" t="s">
        <v>1961</v>
      </c>
      <c r="J1588" s="2">
        <v>1176.9449999999999</v>
      </c>
    </row>
    <row r="1589" spans="1:10" x14ac:dyDescent="0.3">
      <c r="A1589" s="2" t="s">
        <v>3554</v>
      </c>
      <c r="B1589" s="3">
        <v>45300</v>
      </c>
      <c r="C1589" s="2" t="s">
        <v>729</v>
      </c>
      <c r="D1589" s="2" t="s">
        <v>1832</v>
      </c>
      <c r="E1589" s="2" t="s">
        <v>1908</v>
      </c>
      <c r="F1589" s="2">
        <v>3</v>
      </c>
      <c r="G1589" s="2">
        <v>107.8</v>
      </c>
      <c r="H1589" s="2">
        <v>0.28999999999999998</v>
      </c>
      <c r="I1589" s="2" t="s">
        <v>1961</v>
      </c>
      <c r="J1589" s="2">
        <v>229.614</v>
      </c>
    </row>
    <row r="1590" spans="1:10" x14ac:dyDescent="0.3">
      <c r="A1590" s="2" t="s">
        <v>3555</v>
      </c>
      <c r="B1590" s="3">
        <v>45757</v>
      </c>
      <c r="C1590" s="2" t="s">
        <v>503</v>
      </c>
      <c r="D1590" s="2" t="s">
        <v>1642</v>
      </c>
      <c r="E1590" s="2" t="s">
        <v>1917</v>
      </c>
      <c r="F1590" s="2">
        <v>4</v>
      </c>
      <c r="G1590" s="2">
        <v>565.37</v>
      </c>
      <c r="H1590" s="2">
        <v>7.0000000000000007E-2</v>
      </c>
      <c r="I1590" s="2" t="s">
        <v>1961</v>
      </c>
      <c r="J1590" s="2">
        <v>2103.1763999999998</v>
      </c>
    </row>
    <row r="1591" spans="1:10" x14ac:dyDescent="0.3">
      <c r="A1591" s="2" t="s">
        <v>3556</v>
      </c>
      <c r="B1591" s="3">
        <v>45235</v>
      </c>
      <c r="C1591" s="2" t="s">
        <v>141</v>
      </c>
      <c r="D1591" s="2" t="s">
        <v>1686</v>
      </c>
      <c r="E1591" s="2" t="s">
        <v>1904</v>
      </c>
      <c r="F1591" s="2">
        <v>3</v>
      </c>
      <c r="G1591" s="2">
        <v>811.45</v>
      </c>
      <c r="H1591" s="2">
        <v>0.26</v>
      </c>
      <c r="I1591" s="2" t="s">
        <v>1959</v>
      </c>
      <c r="J1591" s="2">
        <v>1801.4190000000001</v>
      </c>
    </row>
    <row r="1592" spans="1:10" x14ac:dyDescent="0.3">
      <c r="A1592" s="2" t="s">
        <v>3557</v>
      </c>
      <c r="B1592" s="3">
        <v>45749</v>
      </c>
      <c r="C1592" s="2" t="s">
        <v>1287</v>
      </c>
      <c r="D1592" s="2" t="s">
        <v>1677</v>
      </c>
      <c r="E1592" s="2" t="s">
        <v>1948</v>
      </c>
      <c r="F1592" s="2">
        <v>4</v>
      </c>
      <c r="G1592" s="2">
        <v>62.25</v>
      </c>
      <c r="H1592" s="2">
        <v>0.11</v>
      </c>
      <c r="I1592" s="2" t="s">
        <v>1961</v>
      </c>
      <c r="J1592" s="2">
        <v>221.61</v>
      </c>
    </row>
    <row r="1593" spans="1:10" x14ac:dyDescent="0.3">
      <c r="A1593" s="2" t="s">
        <v>3558</v>
      </c>
      <c r="B1593" s="3">
        <v>45807</v>
      </c>
      <c r="C1593" s="2" t="s">
        <v>111</v>
      </c>
      <c r="D1593" s="2" t="s">
        <v>1868</v>
      </c>
      <c r="E1593" s="2" t="s">
        <v>1924</v>
      </c>
      <c r="F1593" s="2">
        <v>1</v>
      </c>
      <c r="G1593" s="2">
        <v>749.78</v>
      </c>
      <c r="H1593" s="2">
        <v>0.03</v>
      </c>
      <c r="I1593" s="2" t="s">
        <v>1959</v>
      </c>
      <c r="J1593" s="2">
        <v>727.28660000000002</v>
      </c>
    </row>
    <row r="1594" spans="1:10" x14ac:dyDescent="0.3">
      <c r="A1594" s="2" t="s">
        <v>3559</v>
      </c>
      <c r="B1594" s="3">
        <v>45496</v>
      </c>
      <c r="C1594" s="2" t="s">
        <v>1109</v>
      </c>
      <c r="D1594" s="2" t="s">
        <v>1759</v>
      </c>
      <c r="E1594" s="2" t="s">
        <v>1908</v>
      </c>
      <c r="F1594" s="2">
        <v>3</v>
      </c>
      <c r="G1594" s="2">
        <v>630.28</v>
      </c>
      <c r="H1594" s="2">
        <v>7.0000000000000007E-2</v>
      </c>
      <c r="I1594" s="2" t="s">
        <v>1964</v>
      </c>
      <c r="J1594" s="2">
        <v>1758.4811999999999</v>
      </c>
    </row>
    <row r="1595" spans="1:10" x14ac:dyDescent="0.3">
      <c r="A1595" s="2" t="s">
        <v>3560</v>
      </c>
      <c r="B1595" s="3">
        <v>45355</v>
      </c>
      <c r="C1595" s="2" t="s">
        <v>491</v>
      </c>
      <c r="D1595" s="2" t="s">
        <v>1667</v>
      </c>
      <c r="E1595" s="2" t="s">
        <v>1939</v>
      </c>
      <c r="F1595" s="2">
        <v>1</v>
      </c>
      <c r="G1595" s="2">
        <v>101.84</v>
      </c>
      <c r="H1595" s="2">
        <v>0.17</v>
      </c>
      <c r="I1595" s="2" t="s">
        <v>1959</v>
      </c>
      <c r="J1595" s="2">
        <v>84.527199999999993</v>
      </c>
    </row>
    <row r="1596" spans="1:10" x14ac:dyDescent="0.3">
      <c r="A1596" s="2" t="s">
        <v>3561</v>
      </c>
      <c r="B1596" s="3">
        <v>45256</v>
      </c>
      <c r="C1596" s="2" t="s">
        <v>212</v>
      </c>
      <c r="D1596" s="2" t="s">
        <v>1648</v>
      </c>
      <c r="E1596" s="2" t="s">
        <v>1945</v>
      </c>
      <c r="F1596" s="2">
        <v>4</v>
      </c>
      <c r="G1596" s="2">
        <v>641.45000000000005</v>
      </c>
      <c r="H1596" s="2">
        <v>0.16</v>
      </c>
      <c r="I1596" s="2" t="s">
        <v>1964</v>
      </c>
      <c r="J1596" s="2">
        <v>2155.2719999999999</v>
      </c>
    </row>
    <row r="1597" spans="1:10" x14ac:dyDescent="0.3">
      <c r="A1597" s="2" t="s">
        <v>3562</v>
      </c>
      <c r="B1597" s="3">
        <v>45849</v>
      </c>
      <c r="C1597" s="2" t="s">
        <v>1464</v>
      </c>
      <c r="D1597" s="2" t="s">
        <v>1709</v>
      </c>
      <c r="E1597" s="2" t="s">
        <v>1892</v>
      </c>
      <c r="F1597" s="2">
        <v>1</v>
      </c>
      <c r="G1597" s="2">
        <v>135.87</v>
      </c>
      <c r="H1597" s="2">
        <v>0.23</v>
      </c>
      <c r="I1597" s="2" t="s">
        <v>1961</v>
      </c>
      <c r="J1597" s="2">
        <v>104.6199</v>
      </c>
    </row>
    <row r="1598" spans="1:10" x14ac:dyDescent="0.3">
      <c r="A1598" s="2" t="s">
        <v>3563</v>
      </c>
      <c r="B1598" s="3">
        <v>45344</v>
      </c>
      <c r="C1598" s="2" t="s">
        <v>345</v>
      </c>
      <c r="D1598" s="2" t="s">
        <v>1638</v>
      </c>
      <c r="E1598" s="2" t="s">
        <v>1911</v>
      </c>
      <c r="F1598" s="2">
        <v>1</v>
      </c>
      <c r="G1598" s="2">
        <v>388.35</v>
      </c>
      <c r="H1598" s="2">
        <v>0.01</v>
      </c>
      <c r="I1598" s="2" t="s">
        <v>1961</v>
      </c>
      <c r="J1598" s="2">
        <v>384.4665</v>
      </c>
    </row>
    <row r="1599" spans="1:10" x14ac:dyDescent="0.3">
      <c r="A1599" s="2" t="s">
        <v>3564</v>
      </c>
      <c r="B1599" s="3">
        <v>45367</v>
      </c>
      <c r="C1599" s="2" t="s">
        <v>2639</v>
      </c>
      <c r="D1599" s="2" t="s">
        <v>1693</v>
      </c>
      <c r="E1599" s="2" t="s">
        <v>1921</v>
      </c>
      <c r="F1599" s="2">
        <v>2</v>
      </c>
      <c r="G1599" s="2">
        <v>999.08</v>
      </c>
      <c r="H1599" s="2">
        <v>0.3</v>
      </c>
      <c r="I1599" s="2" t="s">
        <v>1961</v>
      </c>
      <c r="J1599" s="2">
        <v>1398.712</v>
      </c>
    </row>
    <row r="1600" spans="1:10" x14ac:dyDescent="0.3">
      <c r="A1600" s="2" t="s">
        <v>3565</v>
      </c>
      <c r="B1600" s="3">
        <v>45887</v>
      </c>
      <c r="C1600" s="2" t="s">
        <v>572</v>
      </c>
      <c r="D1600" s="2" t="s">
        <v>1693</v>
      </c>
      <c r="E1600" s="2" t="s">
        <v>1942</v>
      </c>
      <c r="F1600" s="2">
        <v>3</v>
      </c>
      <c r="G1600" s="2">
        <v>453.19</v>
      </c>
      <c r="H1600" s="2">
        <v>0.08</v>
      </c>
      <c r="I1600" s="2" t="s">
        <v>1964</v>
      </c>
      <c r="J1600" s="2">
        <v>1250.8044</v>
      </c>
    </row>
    <row r="1601" spans="1:10" x14ac:dyDescent="0.3">
      <c r="A1601" s="2" t="s">
        <v>3566</v>
      </c>
      <c r="B1601" s="3">
        <v>45567</v>
      </c>
      <c r="C1601" s="2" t="s">
        <v>766</v>
      </c>
      <c r="D1601" s="2" t="s">
        <v>1823</v>
      </c>
      <c r="E1601" s="2" t="s">
        <v>1924</v>
      </c>
      <c r="F1601" s="2">
        <v>2</v>
      </c>
      <c r="G1601" s="2">
        <v>61.31</v>
      </c>
      <c r="H1601" s="2">
        <v>0.15</v>
      </c>
      <c r="I1601" s="2" t="s">
        <v>1964</v>
      </c>
      <c r="J1601" s="2">
        <v>104.227</v>
      </c>
    </row>
    <row r="1602" spans="1:10" x14ac:dyDescent="0.3">
      <c r="A1602" s="2" t="s">
        <v>3567</v>
      </c>
      <c r="B1602" s="3">
        <v>45223</v>
      </c>
      <c r="C1602" s="2" t="s">
        <v>1085</v>
      </c>
      <c r="D1602" s="2" t="s">
        <v>1826</v>
      </c>
      <c r="E1602" s="2" t="s">
        <v>1924</v>
      </c>
      <c r="F1602" s="2">
        <v>2</v>
      </c>
      <c r="G1602" s="2">
        <v>870.13</v>
      </c>
      <c r="H1602" s="2">
        <v>0.23</v>
      </c>
      <c r="I1602" s="2" t="s">
        <v>1959</v>
      </c>
      <c r="J1602" s="2">
        <v>1340.0001999999999</v>
      </c>
    </row>
    <row r="1603" spans="1:10" x14ac:dyDescent="0.3">
      <c r="A1603" s="2" t="s">
        <v>3568</v>
      </c>
      <c r="B1603" s="3">
        <v>45664</v>
      </c>
      <c r="C1603" s="2" t="s">
        <v>251</v>
      </c>
      <c r="D1603" s="2" t="s">
        <v>1617</v>
      </c>
      <c r="E1603" s="2" t="s">
        <v>1948</v>
      </c>
      <c r="F1603" s="2">
        <v>1</v>
      </c>
      <c r="G1603" s="2">
        <v>336.51</v>
      </c>
      <c r="H1603" s="2">
        <v>0.11</v>
      </c>
      <c r="I1603" s="2" t="s">
        <v>1961</v>
      </c>
      <c r="J1603" s="2">
        <v>299.4939</v>
      </c>
    </row>
    <row r="1604" spans="1:10" x14ac:dyDescent="0.3">
      <c r="A1604" s="2" t="s">
        <v>3569</v>
      </c>
      <c r="B1604" s="3">
        <v>45313</v>
      </c>
      <c r="C1604" s="2" t="s">
        <v>606</v>
      </c>
      <c r="D1604" s="2" t="s">
        <v>1783</v>
      </c>
      <c r="E1604" s="2" t="s">
        <v>1887</v>
      </c>
      <c r="F1604" s="2">
        <v>1</v>
      </c>
      <c r="G1604" s="2">
        <v>305.70999999999998</v>
      </c>
      <c r="H1604" s="2">
        <v>0.26</v>
      </c>
      <c r="I1604" s="2" t="s">
        <v>1964</v>
      </c>
      <c r="J1604" s="2">
        <v>226.22540000000001</v>
      </c>
    </row>
    <row r="1605" spans="1:10" x14ac:dyDescent="0.3">
      <c r="A1605" s="2" t="s">
        <v>3570</v>
      </c>
      <c r="B1605" s="3">
        <v>45224</v>
      </c>
      <c r="C1605" s="2" t="s">
        <v>424</v>
      </c>
      <c r="D1605" s="2" t="s">
        <v>1599</v>
      </c>
      <c r="E1605" s="2" t="s">
        <v>1945</v>
      </c>
      <c r="F1605" s="2">
        <v>2</v>
      </c>
      <c r="G1605" s="2">
        <v>635.39</v>
      </c>
      <c r="H1605" s="2">
        <v>0.28999999999999998</v>
      </c>
      <c r="I1605" s="2" t="s">
        <v>1964</v>
      </c>
      <c r="J1605" s="2">
        <v>902.25379999999996</v>
      </c>
    </row>
    <row r="1606" spans="1:10" x14ac:dyDescent="0.3">
      <c r="A1606" s="2" t="s">
        <v>3571</v>
      </c>
      <c r="B1606" s="3">
        <v>45491</v>
      </c>
      <c r="C1606" s="2" t="s">
        <v>409</v>
      </c>
      <c r="D1606" s="2" t="s">
        <v>1859</v>
      </c>
      <c r="E1606" s="2" t="s">
        <v>1948</v>
      </c>
      <c r="F1606" s="2">
        <v>2</v>
      </c>
      <c r="G1606" s="2">
        <v>253.87</v>
      </c>
      <c r="H1606" s="2">
        <v>0.23</v>
      </c>
      <c r="I1606" s="2" t="s">
        <v>1964</v>
      </c>
      <c r="J1606" s="2">
        <v>390.95979999999997</v>
      </c>
    </row>
    <row r="1607" spans="1:10" x14ac:dyDescent="0.3">
      <c r="A1607" s="2" t="s">
        <v>3572</v>
      </c>
      <c r="B1607" s="3">
        <v>45472</v>
      </c>
      <c r="C1607" s="2" t="s">
        <v>1501</v>
      </c>
      <c r="D1607" s="2" t="s">
        <v>1811</v>
      </c>
      <c r="E1607" s="2" t="s">
        <v>1942</v>
      </c>
      <c r="F1607" s="2">
        <v>3</v>
      </c>
      <c r="G1607" s="2">
        <v>915.81</v>
      </c>
      <c r="H1607" s="2">
        <v>0.17</v>
      </c>
      <c r="I1607" s="2" t="s">
        <v>1964</v>
      </c>
      <c r="J1607" s="2">
        <v>2280.3669</v>
      </c>
    </row>
    <row r="1608" spans="1:10" x14ac:dyDescent="0.3">
      <c r="A1608" s="2" t="s">
        <v>3573</v>
      </c>
      <c r="B1608" s="3">
        <v>45795</v>
      </c>
      <c r="C1608" s="2" t="s">
        <v>689</v>
      </c>
      <c r="D1608" s="2" t="s">
        <v>1706</v>
      </c>
      <c r="E1608" s="2" t="s">
        <v>1917</v>
      </c>
      <c r="F1608" s="2">
        <v>3</v>
      </c>
      <c r="G1608" s="2">
        <v>779.5</v>
      </c>
      <c r="H1608" s="2">
        <v>0.02</v>
      </c>
      <c r="I1608" s="2" t="s">
        <v>1959</v>
      </c>
      <c r="J1608" s="2">
        <v>2291.73</v>
      </c>
    </row>
    <row r="1609" spans="1:10" x14ac:dyDescent="0.3">
      <c r="A1609" s="2" t="s">
        <v>3574</v>
      </c>
      <c r="B1609" s="3">
        <v>45470</v>
      </c>
      <c r="C1609" s="2" t="s">
        <v>1458</v>
      </c>
      <c r="D1609" s="2" t="s">
        <v>1765</v>
      </c>
      <c r="E1609" s="2" t="s">
        <v>1939</v>
      </c>
      <c r="F1609" s="2">
        <v>2</v>
      </c>
      <c r="G1609" s="2">
        <v>780.57</v>
      </c>
      <c r="H1609" s="2">
        <v>0.26</v>
      </c>
      <c r="I1609" s="2" t="s">
        <v>1959</v>
      </c>
      <c r="J1609" s="2">
        <v>1155.2436</v>
      </c>
    </row>
    <row r="1610" spans="1:10" x14ac:dyDescent="0.3">
      <c r="A1610" s="2" t="s">
        <v>3575</v>
      </c>
      <c r="B1610" s="3">
        <v>45390</v>
      </c>
      <c r="C1610" s="2" t="s">
        <v>1208</v>
      </c>
      <c r="D1610" s="2" t="s">
        <v>1868</v>
      </c>
      <c r="E1610" s="2" t="s">
        <v>1948</v>
      </c>
      <c r="F1610" s="2">
        <v>1</v>
      </c>
      <c r="G1610" s="2">
        <v>511.35</v>
      </c>
      <c r="H1610" s="2">
        <v>0</v>
      </c>
      <c r="I1610" s="2" t="s">
        <v>1959</v>
      </c>
      <c r="J1610" s="2">
        <v>511.35</v>
      </c>
    </row>
    <row r="1611" spans="1:10" x14ac:dyDescent="0.3">
      <c r="A1611" s="2" t="s">
        <v>3576</v>
      </c>
      <c r="B1611" s="3">
        <v>45803</v>
      </c>
      <c r="C1611" s="2" t="s">
        <v>78</v>
      </c>
      <c r="D1611" s="2" t="s">
        <v>1874</v>
      </c>
      <c r="E1611" s="2" t="s">
        <v>1901</v>
      </c>
      <c r="F1611" s="2">
        <v>4</v>
      </c>
      <c r="G1611" s="2">
        <v>44.07</v>
      </c>
      <c r="H1611" s="2">
        <v>0.28999999999999998</v>
      </c>
      <c r="I1611" s="2" t="s">
        <v>1964</v>
      </c>
      <c r="J1611" s="2">
        <v>125.1588</v>
      </c>
    </row>
    <row r="1612" spans="1:10" x14ac:dyDescent="0.3">
      <c r="A1612" s="2" t="s">
        <v>3577</v>
      </c>
      <c r="B1612" s="3">
        <v>45320</v>
      </c>
      <c r="C1612" s="2" t="s">
        <v>654</v>
      </c>
      <c r="D1612" s="2" t="s">
        <v>1790</v>
      </c>
      <c r="E1612" s="2" t="s">
        <v>1927</v>
      </c>
      <c r="F1612" s="2">
        <v>2</v>
      </c>
      <c r="G1612" s="2">
        <v>895.92</v>
      </c>
      <c r="H1612" s="2">
        <v>0.15</v>
      </c>
      <c r="I1612" s="2" t="s">
        <v>1959</v>
      </c>
      <c r="J1612" s="2">
        <v>1523.0640000000001</v>
      </c>
    </row>
    <row r="1613" spans="1:10" x14ac:dyDescent="0.3">
      <c r="A1613" s="2" t="s">
        <v>3578</v>
      </c>
      <c r="B1613" s="3">
        <v>45619</v>
      </c>
      <c r="C1613" s="2" t="s">
        <v>974</v>
      </c>
      <c r="D1613" s="2" t="s">
        <v>1741</v>
      </c>
      <c r="E1613" s="2" t="s">
        <v>1896</v>
      </c>
      <c r="F1613" s="2">
        <v>4</v>
      </c>
      <c r="G1613" s="2">
        <v>456.32</v>
      </c>
      <c r="H1613" s="2">
        <v>0.22</v>
      </c>
      <c r="I1613" s="2" t="s">
        <v>1964</v>
      </c>
      <c r="J1613" s="2">
        <v>1423.7184</v>
      </c>
    </row>
    <row r="1614" spans="1:10" x14ac:dyDescent="0.3">
      <c r="A1614" s="2" t="s">
        <v>3579</v>
      </c>
      <c r="B1614" s="3">
        <v>45777</v>
      </c>
      <c r="C1614" s="2" t="s">
        <v>1316</v>
      </c>
      <c r="D1614" s="2" t="s">
        <v>1680</v>
      </c>
      <c r="E1614" s="2" t="s">
        <v>1887</v>
      </c>
      <c r="F1614" s="2">
        <v>1</v>
      </c>
      <c r="G1614" s="2">
        <v>905.5</v>
      </c>
      <c r="H1614" s="2">
        <v>0.28999999999999998</v>
      </c>
      <c r="I1614" s="2" t="s">
        <v>1964</v>
      </c>
      <c r="J1614" s="2">
        <v>642.90499999999997</v>
      </c>
    </row>
    <row r="1615" spans="1:10" x14ac:dyDescent="0.3">
      <c r="A1615" s="2" t="s">
        <v>3580</v>
      </c>
      <c r="B1615" s="3">
        <v>45523</v>
      </c>
      <c r="C1615" s="2" t="s">
        <v>674</v>
      </c>
      <c r="D1615" s="2" t="s">
        <v>1998</v>
      </c>
      <c r="E1615" s="2" t="s">
        <v>1932</v>
      </c>
      <c r="F1615" s="2">
        <v>3</v>
      </c>
      <c r="G1615" s="2">
        <v>63.19</v>
      </c>
      <c r="H1615" s="2">
        <v>0.08</v>
      </c>
      <c r="I1615" s="2" t="s">
        <v>1959</v>
      </c>
      <c r="J1615" s="2">
        <v>174.40440000000001</v>
      </c>
    </row>
    <row r="1616" spans="1:10" x14ac:dyDescent="0.3">
      <c r="A1616" s="2" t="s">
        <v>3581</v>
      </c>
      <c r="B1616" s="3">
        <v>45628</v>
      </c>
      <c r="C1616" s="2" t="s">
        <v>195</v>
      </c>
      <c r="D1616" s="2" t="s">
        <v>1793</v>
      </c>
      <c r="E1616" s="2" t="s">
        <v>1914</v>
      </c>
      <c r="F1616" s="2">
        <v>3</v>
      </c>
      <c r="G1616" s="2">
        <v>687.66</v>
      </c>
      <c r="H1616" s="2">
        <v>0.06</v>
      </c>
      <c r="I1616" s="2" t="s">
        <v>1961</v>
      </c>
      <c r="J1616" s="2">
        <v>1939.2012</v>
      </c>
    </row>
    <row r="1617" spans="1:10" x14ac:dyDescent="0.3">
      <c r="A1617" s="2" t="s">
        <v>3582</v>
      </c>
      <c r="B1617" s="3">
        <v>45742</v>
      </c>
      <c r="C1617" s="2" t="s">
        <v>719</v>
      </c>
      <c r="D1617" s="2" t="s">
        <v>1709</v>
      </c>
      <c r="E1617" s="2" t="s">
        <v>1921</v>
      </c>
      <c r="F1617" s="2">
        <v>4</v>
      </c>
      <c r="G1617" s="2">
        <v>639.05999999999995</v>
      </c>
      <c r="H1617" s="2">
        <v>0.12</v>
      </c>
      <c r="I1617" s="2" t="s">
        <v>1961</v>
      </c>
      <c r="J1617" s="2">
        <v>2249.4911999999999</v>
      </c>
    </row>
    <row r="1618" spans="1:10" x14ac:dyDescent="0.3">
      <c r="A1618" s="2" t="s">
        <v>3583</v>
      </c>
      <c r="B1618" s="3">
        <v>45456</v>
      </c>
      <c r="C1618" s="2" t="s">
        <v>251</v>
      </c>
      <c r="D1618" s="2" t="s">
        <v>1796</v>
      </c>
      <c r="E1618" s="2" t="s">
        <v>1914</v>
      </c>
      <c r="F1618" s="2">
        <v>1</v>
      </c>
      <c r="G1618" s="2">
        <v>475.15</v>
      </c>
      <c r="H1618" s="2">
        <v>0.04</v>
      </c>
      <c r="I1618" s="2" t="s">
        <v>1964</v>
      </c>
      <c r="J1618" s="2">
        <v>456.14400000000001</v>
      </c>
    </row>
    <row r="1619" spans="1:10" x14ac:dyDescent="0.3">
      <c r="A1619" s="2" t="s">
        <v>3584</v>
      </c>
      <c r="B1619" s="3">
        <v>45534</v>
      </c>
      <c r="C1619" s="2" t="s">
        <v>633</v>
      </c>
      <c r="D1619" s="2" t="s">
        <v>1712</v>
      </c>
      <c r="E1619" s="2" t="s">
        <v>1911</v>
      </c>
      <c r="F1619" s="2">
        <v>1</v>
      </c>
      <c r="G1619" s="2">
        <v>62.38</v>
      </c>
      <c r="H1619" s="2">
        <v>0.08</v>
      </c>
      <c r="I1619" s="2" t="s">
        <v>1964</v>
      </c>
      <c r="J1619" s="2">
        <v>57.389600000000002</v>
      </c>
    </row>
    <row r="1620" spans="1:10" x14ac:dyDescent="0.3">
      <c r="A1620" s="2" t="s">
        <v>3585</v>
      </c>
      <c r="B1620" s="3">
        <v>45375</v>
      </c>
      <c r="C1620" s="2" t="s">
        <v>1121</v>
      </c>
      <c r="D1620" s="2" t="s">
        <v>1617</v>
      </c>
      <c r="E1620" s="2" t="s">
        <v>1914</v>
      </c>
      <c r="F1620" s="2">
        <v>1</v>
      </c>
      <c r="G1620" s="2">
        <v>977.02</v>
      </c>
      <c r="H1620" s="2">
        <v>0.2</v>
      </c>
      <c r="I1620" s="2" t="s">
        <v>1964</v>
      </c>
      <c r="J1620" s="2">
        <v>781.61599999999999</v>
      </c>
    </row>
    <row r="1621" spans="1:10" x14ac:dyDescent="0.3">
      <c r="A1621" s="2" t="s">
        <v>3586</v>
      </c>
      <c r="B1621" s="3">
        <v>45546</v>
      </c>
      <c r="C1621" s="2" t="s">
        <v>275</v>
      </c>
      <c r="D1621" s="2" t="s">
        <v>1832</v>
      </c>
      <c r="E1621" s="2" t="s">
        <v>1904</v>
      </c>
      <c r="F1621" s="2">
        <v>2</v>
      </c>
      <c r="G1621" s="2">
        <v>898.81</v>
      </c>
      <c r="H1621" s="2">
        <v>0.25</v>
      </c>
      <c r="I1621" s="2" t="s">
        <v>1959</v>
      </c>
      <c r="J1621" s="2">
        <v>1348.2149999999999</v>
      </c>
    </row>
    <row r="1622" spans="1:10" x14ac:dyDescent="0.3">
      <c r="A1622" s="2" t="s">
        <v>3587</v>
      </c>
      <c r="B1622" s="3">
        <v>45769</v>
      </c>
      <c r="C1622" s="2" t="s">
        <v>1112</v>
      </c>
      <c r="D1622" s="2" t="s">
        <v>1753</v>
      </c>
      <c r="E1622" s="2" t="s">
        <v>1901</v>
      </c>
      <c r="F1622" s="2">
        <v>2</v>
      </c>
      <c r="G1622" s="2">
        <v>422.13</v>
      </c>
      <c r="H1622" s="2">
        <v>0.28000000000000003</v>
      </c>
      <c r="I1622" s="2" t="s">
        <v>1959</v>
      </c>
      <c r="J1622" s="2">
        <v>607.86720000000003</v>
      </c>
    </row>
    <row r="1623" spans="1:10" x14ac:dyDescent="0.3">
      <c r="A1623" s="2" t="s">
        <v>3588</v>
      </c>
      <c r="B1623" s="3">
        <v>45524</v>
      </c>
      <c r="C1623" s="2" t="s">
        <v>195</v>
      </c>
      <c r="D1623" s="2" t="s">
        <v>1680</v>
      </c>
      <c r="E1623" s="2" t="s">
        <v>1927</v>
      </c>
      <c r="F1623" s="2">
        <v>1</v>
      </c>
      <c r="G1623" s="2">
        <v>324.56</v>
      </c>
      <c r="H1623" s="2">
        <v>0.03</v>
      </c>
      <c r="I1623" s="2" t="s">
        <v>1964</v>
      </c>
      <c r="J1623" s="2">
        <v>314.82319999999999</v>
      </c>
    </row>
    <row r="1624" spans="1:10" x14ac:dyDescent="0.3">
      <c r="A1624" s="2" t="s">
        <v>3589</v>
      </c>
      <c r="B1624" s="3">
        <v>45531</v>
      </c>
      <c r="C1624" s="2" t="s">
        <v>1455</v>
      </c>
      <c r="D1624" s="2" t="s">
        <v>1747</v>
      </c>
      <c r="E1624" s="2" t="s">
        <v>1939</v>
      </c>
      <c r="F1624" s="2">
        <v>4</v>
      </c>
      <c r="G1624" s="2">
        <v>570.38</v>
      </c>
      <c r="H1624" s="2">
        <v>0.26</v>
      </c>
      <c r="I1624" s="2" t="s">
        <v>1961</v>
      </c>
      <c r="J1624" s="2">
        <v>1688.3248000000001</v>
      </c>
    </row>
    <row r="1625" spans="1:10" x14ac:dyDescent="0.3">
      <c r="A1625" s="2" t="s">
        <v>3590</v>
      </c>
      <c r="B1625" s="3">
        <v>45479</v>
      </c>
      <c r="C1625" s="2" t="s">
        <v>1241</v>
      </c>
      <c r="D1625" s="2" t="s">
        <v>1680</v>
      </c>
      <c r="E1625" s="2" t="s">
        <v>1936</v>
      </c>
      <c r="F1625" s="2">
        <v>2</v>
      </c>
      <c r="G1625" s="2">
        <v>223.73</v>
      </c>
      <c r="H1625" s="2">
        <v>0.11</v>
      </c>
      <c r="I1625" s="2" t="s">
        <v>1961</v>
      </c>
      <c r="J1625" s="2">
        <v>398.23939999999999</v>
      </c>
    </row>
    <row r="1626" spans="1:10" x14ac:dyDescent="0.3">
      <c r="A1626" s="2" t="s">
        <v>3591</v>
      </c>
      <c r="B1626" s="3">
        <v>45868</v>
      </c>
      <c r="C1626" s="2" t="s">
        <v>1112</v>
      </c>
      <c r="D1626" s="2" t="s">
        <v>1841</v>
      </c>
      <c r="E1626" s="2" t="s">
        <v>1939</v>
      </c>
      <c r="F1626" s="2">
        <v>4</v>
      </c>
      <c r="G1626" s="2">
        <v>164.93</v>
      </c>
      <c r="H1626" s="2">
        <v>0.11</v>
      </c>
      <c r="I1626" s="2" t="s">
        <v>1959</v>
      </c>
      <c r="J1626" s="2">
        <v>587.1508</v>
      </c>
    </row>
    <row r="1627" spans="1:10" x14ac:dyDescent="0.3">
      <c r="A1627" s="2" t="s">
        <v>3592</v>
      </c>
      <c r="B1627" s="3">
        <v>45569</v>
      </c>
      <c r="C1627" s="2" t="s">
        <v>808</v>
      </c>
      <c r="D1627" s="2" t="s">
        <v>1617</v>
      </c>
      <c r="E1627" s="2" t="s">
        <v>1914</v>
      </c>
      <c r="F1627" s="2">
        <v>3</v>
      </c>
      <c r="G1627" s="2">
        <v>326.66000000000003</v>
      </c>
      <c r="H1627" s="2">
        <v>0.28000000000000003</v>
      </c>
      <c r="I1627" s="2" t="s">
        <v>1964</v>
      </c>
      <c r="J1627" s="2">
        <v>705.5856</v>
      </c>
    </row>
    <row r="1628" spans="1:10" x14ac:dyDescent="0.3">
      <c r="A1628" s="2" t="s">
        <v>3593</v>
      </c>
      <c r="B1628" s="3">
        <v>45382</v>
      </c>
      <c r="C1628" s="2" t="s">
        <v>609</v>
      </c>
      <c r="D1628" s="2" t="s">
        <v>1560</v>
      </c>
      <c r="E1628" s="2" t="s">
        <v>1936</v>
      </c>
      <c r="F1628" s="2">
        <v>2</v>
      </c>
      <c r="G1628" s="2">
        <v>462.93</v>
      </c>
      <c r="H1628" s="2">
        <v>0.17</v>
      </c>
      <c r="I1628" s="2" t="s">
        <v>1961</v>
      </c>
      <c r="J1628" s="2">
        <v>768.46379999999999</v>
      </c>
    </row>
    <row r="1629" spans="1:10" x14ac:dyDescent="0.3">
      <c r="A1629" s="2" t="s">
        <v>3594</v>
      </c>
      <c r="B1629" s="3">
        <v>45885</v>
      </c>
      <c r="C1629" s="2" t="s">
        <v>503</v>
      </c>
      <c r="D1629" s="2" t="s">
        <v>1555</v>
      </c>
      <c r="E1629" s="2" t="s">
        <v>1939</v>
      </c>
      <c r="F1629" s="2">
        <v>3</v>
      </c>
      <c r="G1629" s="2">
        <v>60.26</v>
      </c>
      <c r="H1629" s="2">
        <v>0.04</v>
      </c>
      <c r="I1629" s="2" t="s">
        <v>1959</v>
      </c>
      <c r="J1629" s="2">
        <v>173.5488</v>
      </c>
    </row>
    <row r="1630" spans="1:10" x14ac:dyDescent="0.3">
      <c r="A1630" s="2" t="s">
        <v>3595</v>
      </c>
      <c r="B1630" s="3">
        <v>45829</v>
      </c>
      <c r="C1630" s="2" t="s">
        <v>265</v>
      </c>
      <c r="D1630" s="2" t="s">
        <v>1680</v>
      </c>
      <c r="E1630" s="2" t="s">
        <v>1921</v>
      </c>
      <c r="F1630" s="2">
        <v>3</v>
      </c>
      <c r="G1630" s="2">
        <v>109.5</v>
      </c>
      <c r="H1630" s="2">
        <v>0.06</v>
      </c>
      <c r="I1630" s="2" t="s">
        <v>1964</v>
      </c>
      <c r="J1630" s="2">
        <v>308.79000000000002</v>
      </c>
    </row>
    <row r="1631" spans="1:10" x14ac:dyDescent="0.3">
      <c r="A1631" s="2" t="s">
        <v>3596</v>
      </c>
      <c r="B1631" s="3">
        <v>45721</v>
      </c>
      <c r="C1631" s="2" t="s">
        <v>1205</v>
      </c>
      <c r="D1631" s="2" t="s">
        <v>1793</v>
      </c>
      <c r="E1631" s="2" t="s">
        <v>1939</v>
      </c>
      <c r="F1631" s="2">
        <v>1</v>
      </c>
      <c r="G1631" s="2">
        <v>505.83</v>
      </c>
      <c r="H1631" s="2">
        <v>0.14000000000000001</v>
      </c>
      <c r="I1631" s="2" t="s">
        <v>1964</v>
      </c>
      <c r="J1631" s="2">
        <v>435.0138</v>
      </c>
    </row>
    <row r="1632" spans="1:10" x14ac:dyDescent="0.3">
      <c r="A1632" s="2" t="s">
        <v>3597</v>
      </c>
      <c r="B1632" s="3">
        <v>45511</v>
      </c>
      <c r="C1632" s="2" t="s">
        <v>551</v>
      </c>
      <c r="D1632" s="2" t="s">
        <v>1877</v>
      </c>
      <c r="E1632" s="2" t="s">
        <v>1924</v>
      </c>
      <c r="F1632" s="2">
        <v>2</v>
      </c>
      <c r="G1632" s="2">
        <v>443.15</v>
      </c>
      <c r="H1632" s="2">
        <v>0.27</v>
      </c>
      <c r="I1632" s="2" t="s">
        <v>1961</v>
      </c>
      <c r="J1632" s="2">
        <v>646.99900000000002</v>
      </c>
    </row>
    <row r="1633" spans="1:10" x14ac:dyDescent="0.3">
      <c r="A1633" s="2" t="s">
        <v>3598</v>
      </c>
      <c r="B1633" s="3">
        <v>45739</v>
      </c>
      <c r="C1633" s="2" t="s">
        <v>1539</v>
      </c>
      <c r="D1633" s="2" t="s">
        <v>1585</v>
      </c>
      <c r="E1633" s="2" t="s">
        <v>1914</v>
      </c>
      <c r="F1633" s="2">
        <v>2</v>
      </c>
      <c r="G1633" s="2">
        <v>784.26</v>
      </c>
      <c r="H1633" s="2">
        <v>0.23</v>
      </c>
      <c r="I1633" s="2" t="s">
        <v>1961</v>
      </c>
      <c r="J1633" s="2">
        <v>1207.7603999999999</v>
      </c>
    </row>
    <row r="1634" spans="1:10" x14ac:dyDescent="0.3">
      <c r="A1634" s="2" t="s">
        <v>3599</v>
      </c>
      <c r="B1634" s="3">
        <v>45533</v>
      </c>
      <c r="C1634" s="2" t="s">
        <v>1417</v>
      </c>
      <c r="D1634" s="2" t="s">
        <v>1696</v>
      </c>
      <c r="E1634" s="2" t="s">
        <v>1927</v>
      </c>
      <c r="F1634" s="2">
        <v>3</v>
      </c>
      <c r="G1634" s="2">
        <v>590.30999999999995</v>
      </c>
      <c r="H1634" s="2">
        <v>0.17</v>
      </c>
      <c r="I1634" s="2" t="s">
        <v>1961</v>
      </c>
      <c r="J1634" s="2">
        <v>1469.8719000000001</v>
      </c>
    </row>
    <row r="1635" spans="1:10" x14ac:dyDescent="0.3">
      <c r="A1635" s="2" t="s">
        <v>3600</v>
      </c>
      <c r="B1635" s="3">
        <v>45553</v>
      </c>
      <c r="C1635" s="2" t="s">
        <v>421</v>
      </c>
      <c r="D1635" s="2" t="s">
        <v>1790</v>
      </c>
      <c r="E1635" s="2" t="s">
        <v>1939</v>
      </c>
      <c r="F1635" s="2">
        <v>1</v>
      </c>
      <c r="G1635" s="2">
        <v>696.13</v>
      </c>
      <c r="H1635" s="2">
        <v>0.06</v>
      </c>
      <c r="I1635" s="2" t="s">
        <v>1964</v>
      </c>
      <c r="J1635" s="2">
        <v>654.36220000000003</v>
      </c>
    </row>
    <row r="1636" spans="1:10" x14ac:dyDescent="0.3">
      <c r="A1636" s="2" t="s">
        <v>3601</v>
      </c>
      <c r="B1636" s="3">
        <v>45341</v>
      </c>
      <c r="C1636" s="2" t="s">
        <v>373</v>
      </c>
      <c r="D1636" s="2" t="s">
        <v>1735</v>
      </c>
      <c r="E1636" s="2" t="s">
        <v>1911</v>
      </c>
      <c r="F1636" s="2">
        <v>4</v>
      </c>
      <c r="G1636" s="2">
        <v>194.39</v>
      </c>
      <c r="H1636" s="2">
        <v>0.25</v>
      </c>
      <c r="I1636" s="2" t="s">
        <v>1959</v>
      </c>
      <c r="J1636" s="2">
        <v>583.16999999999996</v>
      </c>
    </row>
    <row r="1637" spans="1:10" x14ac:dyDescent="0.3">
      <c r="A1637" s="2" t="s">
        <v>3602</v>
      </c>
      <c r="B1637" s="3">
        <v>45430</v>
      </c>
      <c r="C1637" s="2" t="s">
        <v>1049</v>
      </c>
      <c r="D1637" s="2" t="s">
        <v>1677</v>
      </c>
      <c r="E1637" s="2" t="s">
        <v>1892</v>
      </c>
      <c r="F1637" s="2">
        <v>1</v>
      </c>
      <c r="G1637" s="2">
        <v>339.7</v>
      </c>
      <c r="H1637" s="2">
        <v>0.1</v>
      </c>
      <c r="I1637" s="2" t="s">
        <v>1959</v>
      </c>
      <c r="J1637" s="2">
        <v>305.73</v>
      </c>
    </row>
    <row r="1638" spans="1:10" x14ac:dyDescent="0.3">
      <c r="A1638" s="2" t="s">
        <v>3603</v>
      </c>
      <c r="B1638" s="3">
        <v>45912</v>
      </c>
      <c r="C1638" s="2" t="s">
        <v>189</v>
      </c>
      <c r="D1638" s="2" t="s">
        <v>1786</v>
      </c>
      <c r="E1638" s="2" t="s">
        <v>1932</v>
      </c>
      <c r="F1638" s="2">
        <v>4</v>
      </c>
      <c r="G1638" s="2">
        <v>463.16</v>
      </c>
      <c r="H1638" s="2">
        <v>0.27</v>
      </c>
      <c r="I1638" s="2" t="s">
        <v>1961</v>
      </c>
      <c r="J1638" s="2">
        <v>1352.4272000000001</v>
      </c>
    </row>
    <row r="1639" spans="1:10" x14ac:dyDescent="0.3">
      <c r="A1639" s="2" t="s">
        <v>3604</v>
      </c>
      <c r="B1639" s="3">
        <v>45709</v>
      </c>
      <c r="C1639" s="2" t="s">
        <v>382</v>
      </c>
      <c r="D1639" s="2" t="s">
        <v>1576</v>
      </c>
      <c r="E1639" s="2" t="s">
        <v>1924</v>
      </c>
      <c r="F1639" s="2">
        <v>2</v>
      </c>
      <c r="G1639" s="2">
        <v>824.91</v>
      </c>
      <c r="H1639" s="2">
        <v>0.09</v>
      </c>
      <c r="I1639" s="2" t="s">
        <v>1959</v>
      </c>
      <c r="J1639" s="2">
        <v>1501.3362</v>
      </c>
    </row>
    <row r="1640" spans="1:10" x14ac:dyDescent="0.3">
      <c r="A1640" s="2" t="s">
        <v>3605</v>
      </c>
      <c r="B1640" s="3">
        <v>45520</v>
      </c>
      <c r="C1640" s="2" t="s">
        <v>262</v>
      </c>
      <c r="D1640" s="2" t="s">
        <v>1576</v>
      </c>
      <c r="E1640" s="2" t="s">
        <v>1896</v>
      </c>
      <c r="F1640" s="2">
        <v>4</v>
      </c>
      <c r="G1640" s="2">
        <v>796.89</v>
      </c>
      <c r="H1640" s="2">
        <v>0.17</v>
      </c>
      <c r="I1640" s="2" t="s">
        <v>1959</v>
      </c>
      <c r="J1640" s="2">
        <v>2645.6747999999998</v>
      </c>
    </row>
    <row r="1641" spans="1:10" x14ac:dyDescent="0.3">
      <c r="A1641" s="2" t="s">
        <v>3606</v>
      </c>
      <c r="B1641" s="3">
        <v>45478</v>
      </c>
      <c r="C1641" s="2" t="s">
        <v>781</v>
      </c>
      <c r="D1641" s="2" t="s">
        <v>1655</v>
      </c>
      <c r="E1641" s="2" t="s">
        <v>1942</v>
      </c>
      <c r="F1641" s="2">
        <v>3</v>
      </c>
      <c r="G1641" s="2">
        <v>543.92999999999995</v>
      </c>
      <c r="H1641" s="2">
        <v>0.3</v>
      </c>
      <c r="I1641" s="2" t="s">
        <v>1964</v>
      </c>
      <c r="J1641" s="2">
        <v>1142.2529999999999</v>
      </c>
    </row>
    <row r="1642" spans="1:10" x14ac:dyDescent="0.3">
      <c r="A1642" s="2" t="s">
        <v>3607</v>
      </c>
      <c r="B1642" s="3">
        <v>45496</v>
      </c>
      <c r="C1642" s="2" t="s">
        <v>581</v>
      </c>
      <c r="D1642" s="2" t="s">
        <v>1613</v>
      </c>
      <c r="E1642" s="2" t="s">
        <v>1914</v>
      </c>
      <c r="F1642" s="2">
        <v>2</v>
      </c>
      <c r="G1642" s="2">
        <v>44.65</v>
      </c>
      <c r="H1642" s="2">
        <v>0.03</v>
      </c>
      <c r="I1642" s="2" t="s">
        <v>1961</v>
      </c>
      <c r="J1642" s="2">
        <v>86.620999999999995</v>
      </c>
    </row>
    <row r="1643" spans="1:10" x14ac:dyDescent="0.3">
      <c r="A1643" s="2" t="s">
        <v>3608</v>
      </c>
      <c r="B1643" s="3">
        <v>45742</v>
      </c>
      <c r="C1643" s="2" t="s">
        <v>811</v>
      </c>
      <c r="D1643" s="2" t="s">
        <v>1750</v>
      </c>
      <c r="E1643" s="2" t="s">
        <v>1887</v>
      </c>
      <c r="F1643" s="2">
        <v>4</v>
      </c>
      <c r="G1643" s="2">
        <v>827.39</v>
      </c>
      <c r="H1643" s="2">
        <v>0.06</v>
      </c>
      <c r="I1643" s="2" t="s">
        <v>1964</v>
      </c>
      <c r="J1643" s="2">
        <v>3110.9863999999998</v>
      </c>
    </row>
    <row r="1644" spans="1:10" x14ac:dyDescent="0.3">
      <c r="A1644" s="2" t="s">
        <v>3609</v>
      </c>
      <c r="B1644" s="3">
        <v>45301</v>
      </c>
      <c r="C1644" s="2" t="s">
        <v>983</v>
      </c>
      <c r="D1644" s="2" t="s">
        <v>1613</v>
      </c>
      <c r="E1644" s="2" t="s">
        <v>1929</v>
      </c>
      <c r="F1644" s="2">
        <v>2</v>
      </c>
      <c r="G1644" s="2">
        <v>403.2</v>
      </c>
      <c r="H1644" s="2">
        <v>0.21</v>
      </c>
      <c r="I1644" s="2" t="s">
        <v>1961</v>
      </c>
      <c r="J1644" s="2">
        <v>637.05600000000004</v>
      </c>
    </row>
    <row r="1645" spans="1:10" x14ac:dyDescent="0.3">
      <c r="A1645" s="2" t="s">
        <v>3610</v>
      </c>
      <c r="B1645" s="3">
        <v>45547</v>
      </c>
      <c r="C1645" s="2" t="s">
        <v>81</v>
      </c>
      <c r="D1645" s="2" t="s">
        <v>1841</v>
      </c>
      <c r="E1645" s="2" t="s">
        <v>1932</v>
      </c>
      <c r="F1645" s="2">
        <v>4</v>
      </c>
      <c r="G1645" s="2">
        <v>292.31</v>
      </c>
      <c r="H1645" s="2">
        <v>0.27</v>
      </c>
      <c r="I1645" s="2" t="s">
        <v>1961</v>
      </c>
      <c r="J1645" s="2">
        <v>853.54520000000002</v>
      </c>
    </row>
    <row r="1646" spans="1:10" x14ac:dyDescent="0.3">
      <c r="A1646" s="2" t="s">
        <v>3611</v>
      </c>
      <c r="B1646" s="3">
        <v>45806</v>
      </c>
      <c r="C1646" s="2" t="s">
        <v>1525</v>
      </c>
      <c r="D1646" s="2" t="s">
        <v>1565</v>
      </c>
      <c r="E1646" s="2" t="s">
        <v>1924</v>
      </c>
      <c r="F1646" s="2">
        <v>1</v>
      </c>
      <c r="G1646" s="2">
        <v>948.33</v>
      </c>
      <c r="H1646" s="2">
        <v>0.11</v>
      </c>
      <c r="I1646" s="2" t="s">
        <v>1959</v>
      </c>
      <c r="J1646" s="2">
        <v>844.01369999999997</v>
      </c>
    </row>
    <row r="1647" spans="1:10" x14ac:dyDescent="0.3">
      <c r="A1647" s="2" t="s">
        <v>3612</v>
      </c>
      <c r="B1647" s="3">
        <v>45294</v>
      </c>
      <c r="C1647" s="2" t="s">
        <v>1088</v>
      </c>
      <c r="D1647" s="2" t="s">
        <v>1696</v>
      </c>
      <c r="E1647" s="2" t="s">
        <v>1908</v>
      </c>
      <c r="F1647" s="2">
        <v>1</v>
      </c>
      <c r="G1647" s="2">
        <v>702.27</v>
      </c>
      <c r="H1647" s="2">
        <v>0.17</v>
      </c>
      <c r="I1647" s="2" t="s">
        <v>1964</v>
      </c>
      <c r="J1647" s="2">
        <v>582.88409999999999</v>
      </c>
    </row>
    <row r="1648" spans="1:10" x14ac:dyDescent="0.3">
      <c r="A1648" s="2" t="s">
        <v>3613</v>
      </c>
      <c r="B1648" s="3">
        <v>45875</v>
      </c>
      <c r="C1648" s="2" t="s">
        <v>164</v>
      </c>
      <c r="D1648" s="2" t="s">
        <v>1667</v>
      </c>
      <c r="E1648" s="2" t="s">
        <v>1901</v>
      </c>
      <c r="F1648" s="2">
        <v>2</v>
      </c>
      <c r="G1648" s="2">
        <v>379.28</v>
      </c>
      <c r="H1648" s="2">
        <v>0.26</v>
      </c>
      <c r="I1648" s="2" t="s">
        <v>1959</v>
      </c>
      <c r="J1648" s="2">
        <v>561.33439999999996</v>
      </c>
    </row>
    <row r="1649" spans="1:10" x14ac:dyDescent="0.3">
      <c r="A1649" s="2" t="s">
        <v>3614</v>
      </c>
      <c r="B1649" s="3">
        <v>45669</v>
      </c>
      <c r="C1649" s="2" t="s">
        <v>459</v>
      </c>
      <c r="D1649" s="2" t="s">
        <v>1721</v>
      </c>
      <c r="E1649" s="2" t="s">
        <v>1887</v>
      </c>
      <c r="F1649" s="2">
        <v>4</v>
      </c>
      <c r="G1649" s="2">
        <v>92.35</v>
      </c>
      <c r="H1649" s="2">
        <v>0.15</v>
      </c>
      <c r="I1649" s="2" t="s">
        <v>1959</v>
      </c>
      <c r="J1649" s="2">
        <v>313.99</v>
      </c>
    </row>
    <row r="1650" spans="1:10" x14ac:dyDescent="0.3">
      <c r="A1650" s="2" t="s">
        <v>3615</v>
      </c>
      <c r="B1650" s="3">
        <v>45606</v>
      </c>
      <c r="C1650" s="2" t="s">
        <v>719</v>
      </c>
      <c r="D1650" s="2" t="s">
        <v>1696</v>
      </c>
      <c r="E1650" s="2" t="s">
        <v>1929</v>
      </c>
      <c r="F1650" s="2">
        <v>4</v>
      </c>
      <c r="G1650" s="2">
        <v>721.54</v>
      </c>
      <c r="H1650" s="2">
        <v>0.21</v>
      </c>
      <c r="I1650" s="2" t="s">
        <v>1959</v>
      </c>
      <c r="J1650" s="2">
        <v>2280.0664000000002</v>
      </c>
    </row>
    <row r="1651" spans="1:10" x14ac:dyDescent="0.3">
      <c r="A1651" s="2" t="s">
        <v>3616</v>
      </c>
      <c r="B1651" s="3">
        <v>45787</v>
      </c>
      <c r="C1651" s="2" t="s">
        <v>206</v>
      </c>
      <c r="D1651" s="2" t="s">
        <v>1693</v>
      </c>
      <c r="E1651" s="2" t="s">
        <v>1921</v>
      </c>
      <c r="F1651" s="2">
        <v>1</v>
      </c>
      <c r="G1651" s="2">
        <v>228.69</v>
      </c>
      <c r="H1651" s="2">
        <v>0.14000000000000001</v>
      </c>
      <c r="I1651" s="2" t="s">
        <v>1959</v>
      </c>
      <c r="J1651" s="2">
        <v>196.67339999999999</v>
      </c>
    </row>
    <row r="1652" spans="1:10" x14ac:dyDescent="0.3">
      <c r="A1652" s="2" t="s">
        <v>3617</v>
      </c>
      <c r="B1652" s="3">
        <v>45929</v>
      </c>
      <c r="C1652" s="2" t="s">
        <v>1124</v>
      </c>
      <c r="D1652" s="2" t="s">
        <v>1741</v>
      </c>
      <c r="E1652" s="2" t="s">
        <v>1924</v>
      </c>
      <c r="F1652" s="2">
        <v>1</v>
      </c>
      <c r="G1652" s="2">
        <v>899.09</v>
      </c>
      <c r="H1652" s="2">
        <v>0.2</v>
      </c>
      <c r="I1652" s="2" t="s">
        <v>1961</v>
      </c>
      <c r="J1652" s="2">
        <v>719.27200000000005</v>
      </c>
    </row>
    <row r="1653" spans="1:10" x14ac:dyDescent="0.3">
      <c r="A1653" s="2" t="s">
        <v>3618</v>
      </c>
      <c r="B1653" s="3">
        <v>45379</v>
      </c>
      <c r="C1653" s="2" t="s">
        <v>1211</v>
      </c>
      <c r="D1653" s="2" t="s">
        <v>1590</v>
      </c>
      <c r="E1653" s="2" t="s">
        <v>1917</v>
      </c>
      <c r="F1653" s="2">
        <v>4</v>
      </c>
      <c r="G1653" s="2">
        <v>195.75</v>
      </c>
      <c r="H1653" s="2">
        <v>0.17</v>
      </c>
      <c r="I1653" s="2" t="s">
        <v>1959</v>
      </c>
      <c r="J1653" s="2">
        <v>649.89</v>
      </c>
    </row>
    <row r="1654" spans="1:10" x14ac:dyDescent="0.3">
      <c r="A1654" s="2" t="s">
        <v>3619</v>
      </c>
      <c r="B1654" s="3">
        <v>45532</v>
      </c>
      <c r="C1654" s="2" t="s">
        <v>1334</v>
      </c>
      <c r="D1654" s="2" t="s">
        <v>1862</v>
      </c>
      <c r="E1654" s="2" t="s">
        <v>1936</v>
      </c>
      <c r="F1654" s="2">
        <v>3</v>
      </c>
      <c r="G1654" s="2">
        <v>199.13</v>
      </c>
      <c r="H1654" s="2">
        <v>0.24</v>
      </c>
      <c r="I1654" s="2" t="s">
        <v>1959</v>
      </c>
      <c r="J1654" s="2">
        <v>454.01639999999998</v>
      </c>
    </row>
    <row r="1655" spans="1:10" x14ac:dyDescent="0.3">
      <c r="A1655" s="2" t="s">
        <v>3620</v>
      </c>
      <c r="B1655" s="3">
        <v>45466</v>
      </c>
      <c r="C1655" s="2" t="s">
        <v>542</v>
      </c>
      <c r="D1655" s="2" t="s">
        <v>1642</v>
      </c>
      <c r="E1655" s="2" t="s">
        <v>1934</v>
      </c>
      <c r="F1655" s="2">
        <v>2</v>
      </c>
      <c r="G1655" s="2">
        <v>833.62</v>
      </c>
      <c r="H1655" s="2">
        <v>0.18</v>
      </c>
      <c r="I1655" s="2" t="s">
        <v>1959</v>
      </c>
      <c r="J1655" s="2">
        <v>1367.1368</v>
      </c>
    </row>
    <row r="1656" spans="1:10" x14ac:dyDescent="0.3">
      <c r="A1656" s="2" t="s">
        <v>3621</v>
      </c>
      <c r="B1656" s="3">
        <v>45395</v>
      </c>
      <c r="C1656" s="2" t="s">
        <v>1501</v>
      </c>
      <c r="D1656" s="2" t="s">
        <v>1808</v>
      </c>
      <c r="E1656" s="2" t="s">
        <v>1887</v>
      </c>
      <c r="F1656" s="2">
        <v>1</v>
      </c>
      <c r="G1656" s="2">
        <v>676.26</v>
      </c>
      <c r="H1656" s="2">
        <v>0.14000000000000001</v>
      </c>
      <c r="I1656" s="2" t="s">
        <v>1959</v>
      </c>
      <c r="J1656" s="2">
        <v>581.58360000000005</v>
      </c>
    </row>
    <row r="1657" spans="1:10" x14ac:dyDescent="0.3">
      <c r="A1657" s="2" t="s">
        <v>3622</v>
      </c>
      <c r="B1657" s="3">
        <v>45708</v>
      </c>
      <c r="C1657" s="2" t="s">
        <v>134</v>
      </c>
      <c r="D1657" s="2" t="s">
        <v>1762</v>
      </c>
      <c r="E1657" s="2" t="s">
        <v>1921</v>
      </c>
      <c r="F1657" s="2">
        <v>2</v>
      </c>
      <c r="G1657" s="2">
        <v>666.49</v>
      </c>
      <c r="H1657" s="2">
        <v>0.06</v>
      </c>
      <c r="I1657" s="2" t="s">
        <v>1959</v>
      </c>
      <c r="J1657" s="2">
        <v>1253.0011999999999</v>
      </c>
    </row>
    <row r="1658" spans="1:10" x14ac:dyDescent="0.3">
      <c r="A1658" s="2" t="s">
        <v>3623</v>
      </c>
      <c r="B1658" s="3">
        <v>45735</v>
      </c>
      <c r="C1658" s="2" t="s">
        <v>1431</v>
      </c>
      <c r="D1658" s="2" t="s">
        <v>1617</v>
      </c>
      <c r="E1658" s="2" t="s">
        <v>1904</v>
      </c>
      <c r="F1658" s="2">
        <v>3</v>
      </c>
      <c r="G1658" s="2">
        <v>471.19</v>
      </c>
      <c r="H1658" s="2">
        <v>0.28000000000000003</v>
      </c>
      <c r="I1658" s="2" t="s">
        <v>1964</v>
      </c>
      <c r="J1658" s="2">
        <v>1017.7704</v>
      </c>
    </row>
    <row r="1659" spans="1:10" x14ac:dyDescent="0.3">
      <c r="A1659" s="2" t="s">
        <v>3624</v>
      </c>
      <c r="B1659" s="3">
        <v>45237</v>
      </c>
      <c r="C1659" s="2" t="s">
        <v>418</v>
      </c>
      <c r="D1659" s="2" t="s">
        <v>1590</v>
      </c>
      <c r="E1659" s="2" t="s">
        <v>1901</v>
      </c>
      <c r="F1659" s="2">
        <v>4</v>
      </c>
      <c r="G1659" s="2">
        <v>555.65</v>
      </c>
      <c r="H1659" s="2">
        <v>0.25</v>
      </c>
      <c r="I1659" s="2" t="s">
        <v>1964</v>
      </c>
      <c r="J1659" s="2">
        <v>1666.95</v>
      </c>
    </row>
    <row r="1660" spans="1:10" x14ac:dyDescent="0.3">
      <c r="A1660" s="2" t="s">
        <v>3625</v>
      </c>
      <c r="B1660" s="3">
        <v>45282</v>
      </c>
      <c r="C1660" s="2" t="s">
        <v>145</v>
      </c>
      <c r="D1660" s="2" t="s">
        <v>1868</v>
      </c>
      <c r="E1660" s="2" t="s">
        <v>1934</v>
      </c>
      <c r="F1660" s="2">
        <v>2</v>
      </c>
      <c r="G1660" s="2">
        <v>100.42</v>
      </c>
      <c r="H1660" s="2">
        <v>0.06</v>
      </c>
      <c r="I1660" s="2" t="s">
        <v>1959</v>
      </c>
      <c r="J1660" s="2">
        <v>188.78960000000001</v>
      </c>
    </row>
    <row r="1661" spans="1:10" x14ac:dyDescent="0.3">
      <c r="A1661" s="2" t="s">
        <v>3626</v>
      </c>
      <c r="B1661" s="3">
        <v>45337</v>
      </c>
      <c r="C1661" s="2" t="s">
        <v>195</v>
      </c>
      <c r="D1661" s="2" t="s">
        <v>1877</v>
      </c>
      <c r="E1661" s="2" t="s">
        <v>1945</v>
      </c>
      <c r="F1661" s="2">
        <v>3</v>
      </c>
      <c r="G1661" s="2">
        <v>981.69</v>
      </c>
      <c r="H1661" s="2">
        <v>0.05</v>
      </c>
      <c r="I1661" s="2" t="s">
        <v>1964</v>
      </c>
      <c r="J1661" s="2">
        <v>2797.8164999999999</v>
      </c>
    </row>
    <row r="1662" spans="1:10" x14ac:dyDescent="0.3">
      <c r="A1662" s="2" t="s">
        <v>3627</v>
      </c>
      <c r="B1662" s="3">
        <v>45310</v>
      </c>
      <c r="C1662" s="2" t="s">
        <v>1040</v>
      </c>
      <c r="D1662" s="2" t="s">
        <v>1599</v>
      </c>
      <c r="E1662" s="2" t="s">
        <v>1939</v>
      </c>
      <c r="F1662" s="2">
        <v>2</v>
      </c>
      <c r="G1662" s="2">
        <v>848.87</v>
      </c>
      <c r="H1662" s="2">
        <v>0.09</v>
      </c>
      <c r="I1662" s="2" t="s">
        <v>1964</v>
      </c>
      <c r="J1662" s="2">
        <v>1544.9434000000001</v>
      </c>
    </row>
    <row r="1663" spans="1:10" x14ac:dyDescent="0.3">
      <c r="A1663" s="2" t="s">
        <v>3628</v>
      </c>
      <c r="B1663" s="3">
        <v>45230</v>
      </c>
      <c r="C1663" s="2" t="s">
        <v>1184</v>
      </c>
      <c r="D1663" s="2" t="s">
        <v>1871</v>
      </c>
      <c r="E1663" s="2" t="s">
        <v>1924</v>
      </c>
      <c r="F1663" s="2">
        <v>3</v>
      </c>
      <c r="G1663" s="2">
        <v>582.32000000000005</v>
      </c>
      <c r="H1663" s="2">
        <v>0</v>
      </c>
      <c r="I1663" s="2" t="s">
        <v>1961</v>
      </c>
      <c r="J1663" s="2">
        <v>1746.96</v>
      </c>
    </row>
    <row r="1664" spans="1:10" x14ac:dyDescent="0.3">
      <c r="A1664" s="2" t="s">
        <v>3629</v>
      </c>
      <c r="B1664" s="3">
        <v>45341</v>
      </c>
      <c r="C1664" s="2" t="s">
        <v>575</v>
      </c>
      <c r="D1664" s="2" t="s">
        <v>1728</v>
      </c>
      <c r="E1664" s="2" t="s">
        <v>1942</v>
      </c>
      <c r="F1664" s="2">
        <v>2</v>
      </c>
      <c r="G1664" s="2">
        <v>869.43</v>
      </c>
      <c r="H1664" s="2">
        <v>0.24</v>
      </c>
      <c r="I1664" s="2" t="s">
        <v>1964</v>
      </c>
      <c r="J1664" s="2">
        <v>1321.5336</v>
      </c>
    </row>
    <row r="1665" spans="1:10" x14ac:dyDescent="0.3">
      <c r="A1665" s="2" t="s">
        <v>3630</v>
      </c>
      <c r="B1665" s="3">
        <v>45440</v>
      </c>
      <c r="C1665" s="2" t="s">
        <v>96</v>
      </c>
      <c r="D1665" s="2" t="s">
        <v>1744</v>
      </c>
      <c r="E1665" s="2" t="s">
        <v>1904</v>
      </c>
      <c r="F1665" s="2">
        <v>1</v>
      </c>
      <c r="G1665" s="2">
        <v>62.26</v>
      </c>
      <c r="H1665" s="2">
        <v>0.03</v>
      </c>
      <c r="I1665" s="2" t="s">
        <v>1964</v>
      </c>
      <c r="J1665" s="2">
        <v>60.392200000000003</v>
      </c>
    </row>
    <row r="1666" spans="1:10" x14ac:dyDescent="0.3">
      <c r="A1666" s="2" t="s">
        <v>3631</v>
      </c>
      <c r="B1666" s="3">
        <v>45798</v>
      </c>
      <c r="C1666" s="2" t="s">
        <v>518</v>
      </c>
      <c r="D1666" s="2" t="s">
        <v>1696</v>
      </c>
      <c r="E1666" s="2" t="s">
        <v>1934</v>
      </c>
      <c r="F1666" s="2">
        <v>3</v>
      </c>
      <c r="G1666" s="2">
        <v>343.97</v>
      </c>
      <c r="H1666" s="2">
        <v>0.04</v>
      </c>
      <c r="I1666" s="2" t="s">
        <v>1964</v>
      </c>
      <c r="J1666" s="2">
        <v>990.6336</v>
      </c>
    </row>
    <row r="1667" spans="1:10" x14ac:dyDescent="0.3">
      <c r="A1667" s="2" t="s">
        <v>3632</v>
      </c>
      <c r="B1667" s="3">
        <v>45293</v>
      </c>
      <c r="C1667" s="2" t="s">
        <v>968</v>
      </c>
      <c r="D1667" s="2" t="s">
        <v>1648</v>
      </c>
      <c r="E1667" s="2" t="s">
        <v>1929</v>
      </c>
      <c r="F1667" s="2">
        <v>3</v>
      </c>
      <c r="G1667" s="2">
        <v>304.67</v>
      </c>
      <c r="H1667" s="2">
        <v>0.11</v>
      </c>
      <c r="I1667" s="2" t="s">
        <v>1959</v>
      </c>
      <c r="J1667" s="2">
        <v>813.46889999999996</v>
      </c>
    </row>
    <row r="1668" spans="1:10" x14ac:dyDescent="0.3">
      <c r="A1668" s="2" t="s">
        <v>3633</v>
      </c>
      <c r="B1668" s="3">
        <v>45296</v>
      </c>
      <c r="C1668" s="2" t="s">
        <v>1154</v>
      </c>
      <c r="D1668" s="2" t="s">
        <v>1658</v>
      </c>
      <c r="E1668" s="2" t="s">
        <v>1921</v>
      </c>
      <c r="F1668" s="2">
        <v>4</v>
      </c>
      <c r="G1668" s="2">
        <v>208.34</v>
      </c>
      <c r="H1668" s="2">
        <v>0.01</v>
      </c>
      <c r="I1668" s="2" t="s">
        <v>1961</v>
      </c>
      <c r="J1668" s="2">
        <v>825.02639999999997</v>
      </c>
    </row>
    <row r="1669" spans="1:10" x14ac:dyDescent="0.3">
      <c r="A1669" s="2" t="s">
        <v>3634</v>
      </c>
      <c r="B1669" s="3">
        <v>45860</v>
      </c>
      <c r="C1669" s="2" t="s">
        <v>995</v>
      </c>
      <c r="D1669" s="2" t="s">
        <v>1841</v>
      </c>
      <c r="E1669" s="2" t="s">
        <v>1892</v>
      </c>
      <c r="F1669" s="2">
        <v>1</v>
      </c>
      <c r="G1669" s="2">
        <v>119.04</v>
      </c>
      <c r="H1669" s="2">
        <v>0.13</v>
      </c>
      <c r="I1669" s="2" t="s">
        <v>1964</v>
      </c>
      <c r="J1669" s="2">
        <v>103.56480000000001</v>
      </c>
    </row>
    <row r="1670" spans="1:10" x14ac:dyDescent="0.3">
      <c r="A1670" s="2" t="s">
        <v>3635</v>
      </c>
      <c r="B1670" s="3">
        <v>45843</v>
      </c>
      <c r="C1670" s="2" t="s">
        <v>1022</v>
      </c>
      <c r="D1670" s="2" t="s">
        <v>1712</v>
      </c>
      <c r="E1670" s="2" t="s">
        <v>1921</v>
      </c>
      <c r="F1670" s="2">
        <v>4</v>
      </c>
      <c r="G1670" s="2">
        <v>791.65</v>
      </c>
      <c r="H1670" s="2">
        <v>0.06</v>
      </c>
      <c r="I1670" s="2" t="s">
        <v>1964</v>
      </c>
      <c r="J1670" s="2">
        <v>2976.6039999999998</v>
      </c>
    </row>
    <row r="1671" spans="1:10" x14ac:dyDescent="0.3">
      <c r="A1671" s="2" t="s">
        <v>3636</v>
      </c>
      <c r="B1671" s="3">
        <v>45862</v>
      </c>
      <c r="C1671" s="2" t="s">
        <v>202</v>
      </c>
      <c r="D1671" s="2" t="s">
        <v>1613</v>
      </c>
      <c r="E1671" s="2" t="s">
        <v>1896</v>
      </c>
      <c r="F1671" s="2">
        <v>2</v>
      </c>
      <c r="G1671" s="2">
        <v>414.86</v>
      </c>
      <c r="H1671" s="2">
        <v>0.23</v>
      </c>
      <c r="I1671" s="2" t="s">
        <v>1959</v>
      </c>
      <c r="J1671" s="2">
        <v>638.88440000000003</v>
      </c>
    </row>
    <row r="1672" spans="1:10" x14ac:dyDescent="0.3">
      <c r="A1672" s="2" t="s">
        <v>3637</v>
      </c>
      <c r="B1672" s="3">
        <v>45385</v>
      </c>
      <c r="C1672" s="2" t="s">
        <v>1484</v>
      </c>
      <c r="D1672" s="2" t="s">
        <v>1693</v>
      </c>
      <c r="E1672" s="2" t="s">
        <v>1929</v>
      </c>
      <c r="F1672" s="2">
        <v>2</v>
      </c>
      <c r="G1672" s="2">
        <v>960.81</v>
      </c>
      <c r="H1672" s="2">
        <v>0.28000000000000003</v>
      </c>
      <c r="I1672" s="2" t="s">
        <v>1961</v>
      </c>
      <c r="J1672" s="2">
        <v>1383.5663999999999</v>
      </c>
    </row>
    <row r="1673" spans="1:10" x14ac:dyDescent="0.3">
      <c r="A1673" s="2" t="s">
        <v>3638</v>
      </c>
      <c r="B1673" s="3">
        <v>45668</v>
      </c>
      <c r="C1673" s="2" t="s">
        <v>698</v>
      </c>
      <c r="D1673" s="2" t="s">
        <v>1732</v>
      </c>
      <c r="E1673" s="2" t="s">
        <v>1904</v>
      </c>
      <c r="F1673" s="2">
        <v>4</v>
      </c>
      <c r="G1673" s="2">
        <v>943.36</v>
      </c>
      <c r="H1673" s="2">
        <v>0.18</v>
      </c>
      <c r="I1673" s="2" t="s">
        <v>1961</v>
      </c>
      <c r="J1673" s="2">
        <v>3094.2208000000001</v>
      </c>
    </row>
    <row r="1674" spans="1:10" x14ac:dyDescent="0.3">
      <c r="A1674" s="2" t="s">
        <v>3639</v>
      </c>
      <c r="B1674" s="3">
        <v>45561</v>
      </c>
      <c r="C1674" s="2" t="s">
        <v>701</v>
      </c>
      <c r="D1674" s="2" t="s">
        <v>2061</v>
      </c>
      <c r="E1674" s="2" t="s">
        <v>1932</v>
      </c>
      <c r="F1674" s="2">
        <v>1</v>
      </c>
      <c r="G1674" s="2">
        <v>830.42</v>
      </c>
      <c r="H1674" s="2">
        <v>0.26</v>
      </c>
      <c r="I1674" s="2" t="s">
        <v>1964</v>
      </c>
      <c r="J1674" s="2">
        <v>614.51080000000002</v>
      </c>
    </row>
    <row r="1675" spans="1:10" x14ac:dyDescent="0.3">
      <c r="A1675" s="2" t="s">
        <v>3640</v>
      </c>
      <c r="B1675" s="3">
        <v>45637</v>
      </c>
      <c r="C1675" s="2" t="s">
        <v>1118</v>
      </c>
      <c r="D1675" s="2" t="s">
        <v>1783</v>
      </c>
      <c r="E1675" s="2" t="s">
        <v>1942</v>
      </c>
      <c r="F1675" s="2">
        <v>1</v>
      </c>
      <c r="G1675" s="2">
        <v>762.55</v>
      </c>
      <c r="H1675" s="2">
        <v>0.19</v>
      </c>
      <c r="I1675" s="2" t="s">
        <v>1959</v>
      </c>
      <c r="J1675" s="2">
        <v>617.66549999999995</v>
      </c>
    </row>
    <row r="1676" spans="1:10" x14ac:dyDescent="0.3">
      <c r="A1676" s="2" t="s">
        <v>3641</v>
      </c>
      <c r="B1676" s="3">
        <v>45839</v>
      </c>
      <c r="C1676" s="2" t="s">
        <v>1088</v>
      </c>
      <c r="D1676" s="2" t="s">
        <v>1805</v>
      </c>
      <c r="E1676" s="2" t="s">
        <v>1945</v>
      </c>
      <c r="F1676" s="2">
        <v>2</v>
      </c>
      <c r="G1676" s="2">
        <v>464.43</v>
      </c>
      <c r="H1676" s="2">
        <v>0.24</v>
      </c>
      <c r="I1676" s="2" t="s">
        <v>1964</v>
      </c>
      <c r="J1676" s="2">
        <v>705.93359999999996</v>
      </c>
    </row>
    <row r="1677" spans="1:10" x14ac:dyDescent="0.3">
      <c r="A1677" s="2" t="s">
        <v>3642</v>
      </c>
      <c r="B1677" s="3">
        <v>45851</v>
      </c>
      <c r="C1677" s="2" t="s">
        <v>78</v>
      </c>
      <c r="D1677" s="2" t="s">
        <v>1774</v>
      </c>
      <c r="E1677" s="2" t="s">
        <v>1945</v>
      </c>
      <c r="F1677" s="2">
        <v>1</v>
      </c>
      <c r="G1677" s="2">
        <v>711.08</v>
      </c>
      <c r="H1677" s="2">
        <v>0.24</v>
      </c>
      <c r="I1677" s="2" t="s">
        <v>1961</v>
      </c>
      <c r="J1677" s="2">
        <v>540.42079999999999</v>
      </c>
    </row>
    <row r="1678" spans="1:10" x14ac:dyDescent="0.3">
      <c r="A1678" s="2" t="s">
        <v>3643</v>
      </c>
      <c r="B1678" s="3">
        <v>45656</v>
      </c>
      <c r="C1678" s="2" t="s">
        <v>814</v>
      </c>
      <c r="D1678" s="2" t="s">
        <v>1715</v>
      </c>
      <c r="E1678" s="2" t="s">
        <v>1934</v>
      </c>
      <c r="F1678" s="2">
        <v>2</v>
      </c>
      <c r="G1678" s="2">
        <v>984.96</v>
      </c>
      <c r="H1678" s="2">
        <v>0.16</v>
      </c>
      <c r="I1678" s="2" t="s">
        <v>1961</v>
      </c>
      <c r="J1678" s="2">
        <v>1654.7328</v>
      </c>
    </row>
    <row r="1679" spans="1:10" x14ac:dyDescent="0.3">
      <c r="A1679" s="2" t="s">
        <v>3644</v>
      </c>
      <c r="B1679" s="3">
        <v>45759</v>
      </c>
      <c r="C1679" s="2" t="s">
        <v>1088</v>
      </c>
      <c r="D1679" s="2" t="s">
        <v>1693</v>
      </c>
      <c r="E1679" s="2" t="s">
        <v>1929</v>
      </c>
      <c r="F1679" s="2">
        <v>1</v>
      </c>
      <c r="G1679" s="2">
        <v>21.14</v>
      </c>
      <c r="H1679" s="2">
        <v>0.06</v>
      </c>
      <c r="I1679" s="2" t="s">
        <v>1964</v>
      </c>
      <c r="J1679" s="2">
        <v>19.871600000000001</v>
      </c>
    </row>
    <row r="1680" spans="1:10" x14ac:dyDescent="0.3">
      <c r="A1680" s="2" t="s">
        <v>3645</v>
      </c>
      <c r="B1680" s="3">
        <v>45679</v>
      </c>
      <c r="C1680" s="2" t="s">
        <v>379</v>
      </c>
      <c r="D1680" s="2" t="s">
        <v>1877</v>
      </c>
      <c r="E1680" s="2" t="s">
        <v>1917</v>
      </c>
      <c r="F1680" s="2">
        <v>1</v>
      </c>
      <c r="G1680" s="2">
        <v>343.03</v>
      </c>
      <c r="H1680" s="2">
        <v>0.16</v>
      </c>
      <c r="I1680" s="2" t="s">
        <v>1959</v>
      </c>
      <c r="J1680" s="2">
        <v>288.14519999999999</v>
      </c>
    </row>
    <row r="1681" spans="1:10" x14ac:dyDescent="0.3">
      <c r="A1681" s="2" t="s">
        <v>3646</v>
      </c>
      <c r="B1681" s="3">
        <v>45237</v>
      </c>
      <c r="C1681" s="2" t="s">
        <v>802</v>
      </c>
      <c r="D1681" s="2" t="s">
        <v>1635</v>
      </c>
      <c r="E1681" s="2" t="s">
        <v>1945</v>
      </c>
      <c r="F1681" s="2">
        <v>3</v>
      </c>
      <c r="G1681" s="2">
        <v>94.83</v>
      </c>
      <c r="H1681" s="2">
        <v>0.16</v>
      </c>
      <c r="I1681" s="2" t="s">
        <v>1964</v>
      </c>
      <c r="J1681" s="2">
        <v>238.9716</v>
      </c>
    </row>
    <row r="1682" spans="1:10" x14ac:dyDescent="0.3">
      <c r="A1682" s="2" t="s">
        <v>3647</v>
      </c>
      <c r="B1682" s="3">
        <v>45790</v>
      </c>
      <c r="C1682" s="2" t="s">
        <v>85</v>
      </c>
      <c r="D1682" s="2" t="s">
        <v>1790</v>
      </c>
      <c r="E1682" s="2" t="s">
        <v>1948</v>
      </c>
      <c r="F1682" s="2">
        <v>3</v>
      </c>
      <c r="G1682" s="2">
        <v>74.66</v>
      </c>
      <c r="H1682" s="2">
        <v>0.03</v>
      </c>
      <c r="I1682" s="2" t="s">
        <v>1961</v>
      </c>
      <c r="J1682" s="2">
        <v>217.26060000000001</v>
      </c>
    </row>
    <row r="1683" spans="1:10" x14ac:dyDescent="0.3">
      <c r="A1683" s="2" t="s">
        <v>3648</v>
      </c>
      <c r="B1683" s="3">
        <v>45268</v>
      </c>
      <c r="C1683" s="2" t="s">
        <v>471</v>
      </c>
      <c r="D1683" s="2" t="s">
        <v>1689</v>
      </c>
      <c r="E1683" s="2" t="s">
        <v>1936</v>
      </c>
      <c r="F1683" s="2">
        <v>3</v>
      </c>
      <c r="G1683" s="2">
        <v>281.95999999999998</v>
      </c>
      <c r="H1683" s="2">
        <v>0.01</v>
      </c>
      <c r="I1683" s="2" t="s">
        <v>1964</v>
      </c>
      <c r="J1683" s="2">
        <v>837.4212</v>
      </c>
    </row>
    <row r="1684" spans="1:10" x14ac:dyDescent="0.3">
      <c r="A1684" s="2" t="s">
        <v>3649</v>
      </c>
      <c r="B1684" s="3">
        <v>45664</v>
      </c>
      <c r="C1684" s="2" t="s">
        <v>769</v>
      </c>
      <c r="D1684" s="2" t="s">
        <v>1796</v>
      </c>
      <c r="E1684" s="2" t="s">
        <v>1945</v>
      </c>
      <c r="F1684" s="2">
        <v>4</v>
      </c>
      <c r="G1684" s="2">
        <v>622.27</v>
      </c>
      <c r="H1684" s="2">
        <v>0.02</v>
      </c>
      <c r="I1684" s="2" t="s">
        <v>1961</v>
      </c>
      <c r="J1684" s="2">
        <v>2439.2984000000001</v>
      </c>
    </row>
    <row r="1685" spans="1:10" x14ac:dyDescent="0.3">
      <c r="A1685" s="2" t="s">
        <v>3650</v>
      </c>
      <c r="B1685" s="3">
        <v>45475</v>
      </c>
      <c r="C1685" s="2" t="s">
        <v>367</v>
      </c>
      <c r="D1685" s="2" t="s">
        <v>1689</v>
      </c>
      <c r="E1685" s="2" t="s">
        <v>1914</v>
      </c>
      <c r="F1685" s="2">
        <v>2</v>
      </c>
      <c r="G1685" s="2">
        <v>78.27</v>
      </c>
      <c r="H1685" s="2">
        <v>0.28999999999999998</v>
      </c>
      <c r="I1685" s="2" t="s">
        <v>1964</v>
      </c>
      <c r="J1685" s="2">
        <v>111.1434</v>
      </c>
    </row>
    <row r="1686" spans="1:10" x14ac:dyDescent="0.3">
      <c r="A1686" s="2" t="s">
        <v>3651</v>
      </c>
      <c r="B1686" s="3">
        <v>45845</v>
      </c>
      <c r="C1686" s="2" t="s">
        <v>62</v>
      </c>
      <c r="D1686" s="2" t="s">
        <v>1768</v>
      </c>
      <c r="E1686" s="2" t="s">
        <v>1932</v>
      </c>
      <c r="F1686" s="2">
        <v>4</v>
      </c>
      <c r="G1686" s="2">
        <v>676.58</v>
      </c>
      <c r="H1686" s="2">
        <v>0.23</v>
      </c>
      <c r="I1686" s="2" t="s">
        <v>1964</v>
      </c>
      <c r="J1686" s="2">
        <v>2083.8663999999999</v>
      </c>
    </row>
    <row r="1687" spans="1:10" x14ac:dyDescent="0.3">
      <c r="A1687" s="2" t="s">
        <v>3652</v>
      </c>
      <c r="B1687" s="3">
        <v>45446</v>
      </c>
      <c r="C1687" s="2" t="s">
        <v>2639</v>
      </c>
      <c r="D1687" s="2" t="s">
        <v>1670</v>
      </c>
      <c r="E1687" s="2" t="s">
        <v>1892</v>
      </c>
      <c r="F1687" s="2">
        <v>2</v>
      </c>
      <c r="G1687" s="2">
        <v>938.6</v>
      </c>
      <c r="H1687" s="2">
        <v>0.04</v>
      </c>
      <c r="I1687" s="2" t="s">
        <v>1961</v>
      </c>
      <c r="J1687" s="2">
        <v>1802.1120000000001</v>
      </c>
    </row>
    <row r="1688" spans="1:10" x14ac:dyDescent="0.3">
      <c r="A1688" s="2" t="s">
        <v>3653</v>
      </c>
      <c r="B1688" s="3">
        <v>45761</v>
      </c>
      <c r="C1688" s="2" t="s">
        <v>1124</v>
      </c>
      <c r="D1688" s="2" t="s">
        <v>1610</v>
      </c>
      <c r="E1688" s="2" t="s">
        <v>1934</v>
      </c>
      <c r="F1688" s="2">
        <v>2</v>
      </c>
      <c r="G1688" s="2">
        <v>859.47</v>
      </c>
      <c r="H1688" s="2">
        <v>0.01</v>
      </c>
      <c r="I1688" s="2" t="s">
        <v>1959</v>
      </c>
      <c r="J1688" s="2">
        <v>1701.7506000000001</v>
      </c>
    </row>
    <row r="1689" spans="1:10" x14ac:dyDescent="0.3">
      <c r="A1689" s="2" t="s">
        <v>3654</v>
      </c>
      <c r="B1689" s="3">
        <v>45363</v>
      </c>
      <c r="C1689" s="2" t="s">
        <v>218</v>
      </c>
      <c r="D1689" s="2" t="s">
        <v>1658</v>
      </c>
      <c r="E1689" s="2" t="s">
        <v>1934</v>
      </c>
      <c r="F1689" s="2">
        <v>3</v>
      </c>
      <c r="G1689" s="2">
        <v>672.98</v>
      </c>
      <c r="H1689" s="2">
        <v>0.23</v>
      </c>
      <c r="I1689" s="2" t="s">
        <v>1961</v>
      </c>
      <c r="J1689" s="2">
        <v>1554.5838000000001</v>
      </c>
    </row>
    <row r="1690" spans="1:10" x14ac:dyDescent="0.3">
      <c r="A1690" s="2" t="s">
        <v>3655</v>
      </c>
      <c r="B1690" s="3">
        <v>45420</v>
      </c>
      <c r="C1690" s="2" t="s">
        <v>680</v>
      </c>
      <c r="D1690" s="2" t="s">
        <v>1750</v>
      </c>
      <c r="E1690" s="2" t="s">
        <v>1945</v>
      </c>
      <c r="F1690" s="2">
        <v>1</v>
      </c>
      <c r="G1690" s="2">
        <v>75.8</v>
      </c>
      <c r="H1690" s="2">
        <v>0.28999999999999998</v>
      </c>
      <c r="I1690" s="2" t="s">
        <v>1961</v>
      </c>
      <c r="J1690" s="2">
        <v>53.817999999999998</v>
      </c>
    </row>
    <row r="1691" spans="1:10" x14ac:dyDescent="0.3">
      <c r="A1691" s="2" t="s">
        <v>3656</v>
      </c>
      <c r="B1691" s="3">
        <v>45536</v>
      </c>
      <c r="C1691" s="2" t="s">
        <v>141</v>
      </c>
      <c r="D1691" s="2" t="s">
        <v>1625</v>
      </c>
      <c r="E1691" s="2" t="s">
        <v>1936</v>
      </c>
      <c r="F1691" s="2">
        <v>4</v>
      </c>
      <c r="G1691" s="2">
        <v>742.15</v>
      </c>
      <c r="H1691" s="2">
        <v>0.1</v>
      </c>
      <c r="I1691" s="2" t="s">
        <v>1964</v>
      </c>
      <c r="J1691" s="2">
        <v>2671.74</v>
      </c>
    </row>
    <row r="1692" spans="1:10" x14ac:dyDescent="0.3">
      <c r="A1692" s="2" t="s">
        <v>3657</v>
      </c>
      <c r="B1692" s="3">
        <v>45445</v>
      </c>
      <c r="C1692" s="2" t="s">
        <v>268</v>
      </c>
      <c r="D1692" s="2" t="s">
        <v>1667</v>
      </c>
      <c r="E1692" s="2" t="s">
        <v>1914</v>
      </c>
      <c r="F1692" s="2">
        <v>1</v>
      </c>
      <c r="G1692" s="2">
        <v>637.39</v>
      </c>
      <c r="H1692" s="2">
        <v>0.22</v>
      </c>
      <c r="I1692" s="2" t="s">
        <v>1961</v>
      </c>
      <c r="J1692" s="2">
        <v>497.16419999999999</v>
      </c>
    </row>
    <row r="1693" spans="1:10" x14ac:dyDescent="0.3">
      <c r="A1693" s="2" t="s">
        <v>3658</v>
      </c>
      <c r="B1693" s="3">
        <v>45230</v>
      </c>
      <c r="C1693" s="2" t="s">
        <v>1232</v>
      </c>
      <c r="D1693" s="2" t="s">
        <v>1580</v>
      </c>
      <c r="E1693" s="2" t="s">
        <v>1942</v>
      </c>
      <c r="F1693" s="2">
        <v>1</v>
      </c>
      <c r="G1693" s="2">
        <v>631</v>
      </c>
      <c r="H1693" s="2">
        <v>0.04</v>
      </c>
      <c r="I1693" s="2" t="s">
        <v>1959</v>
      </c>
      <c r="J1693" s="2">
        <v>605.76</v>
      </c>
    </row>
    <row r="1694" spans="1:10" x14ac:dyDescent="0.3">
      <c r="A1694" s="2" t="s">
        <v>3659</v>
      </c>
      <c r="B1694" s="3">
        <v>45916</v>
      </c>
      <c r="C1694" s="2" t="s">
        <v>1238</v>
      </c>
      <c r="D1694" s="2" t="s">
        <v>1823</v>
      </c>
      <c r="E1694" s="2" t="s">
        <v>1901</v>
      </c>
      <c r="F1694" s="2">
        <v>4</v>
      </c>
      <c r="G1694" s="2">
        <v>983.98</v>
      </c>
      <c r="H1694" s="2">
        <v>0.11</v>
      </c>
      <c r="I1694" s="2" t="s">
        <v>1964</v>
      </c>
      <c r="J1694" s="2">
        <v>3502.9688000000001</v>
      </c>
    </row>
    <row r="1695" spans="1:10" x14ac:dyDescent="0.3">
      <c r="A1695" s="2" t="s">
        <v>3660</v>
      </c>
      <c r="B1695" s="3">
        <v>45353</v>
      </c>
      <c r="C1695" s="2" t="s">
        <v>209</v>
      </c>
      <c r="D1695" s="2" t="s">
        <v>1747</v>
      </c>
      <c r="E1695" s="2" t="s">
        <v>1927</v>
      </c>
      <c r="F1695" s="2">
        <v>4</v>
      </c>
      <c r="G1695" s="2">
        <v>73.69</v>
      </c>
      <c r="H1695" s="2">
        <v>0.08</v>
      </c>
      <c r="I1695" s="2" t="s">
        <v>1959</v>
      </c>
      <c r="J1695" s="2">
        <v>271.17919999999998</v>
      </c>
    </row>
    <row r="1696" spans="1:10" x14ac:dyDescent="0.3">
      <c r="A1696" s="2" t="s">
        <v>3661</v>
      </c>
      <c r="B1696" s="3">
        <v>45490</v>
      </c>
      <c r="C1696" s="2" t="s">
        <v>1355</v>
      </c>
      <c r="D1696" s="2" t="s">
        <v>1603</v>
      </c>
      <c r="E1696" s="2" t="s">
        <v>1914</v>
      </c>
      <c r="F1696" s="2">
        <v>3</v>
      </c>
      <c r="G1696" s="2">
        <v>110.99</v>
      </c>
      <c r="H1696" s="2">
        <v>0.21</v>
      </c>
      <c r="I1696" s="2" t="s">
        <v>1959</v>
      </c>
      <c r="J1696" s="2">
        <v>263.04629999999997</v>
      </c>
    </row>
    <row r="1697" spans="1:10" x14ac:dyDescent="0.3">
      <c r="A1697" s="2" t="s">
        <v>3662</v>
      </c>
      <c r="B1697" s="3">
        <v>45850</v>
      </c>
      <c r="C1697" s="2" t="s">
        <v>305</v>
      </c>
      <c r="D1697" s="2" t="s">
        <v>1599</v>
      </c>
      <c r="E1697" s="2" t="s">
        <v>1914</v>
      </c>
      <c r="F1697" s="2">
        <v>1</v>
      </c>
      <c r="G1697" s="2">
        <v>66.86</v>
      </c>
      <c r="H1697" s="2">
        <v>0.22</v>
      </c>
      <c r="I1697" s="2" t="s">
        <v>1964</v>
      </c>
      <c r="J1697" s="2">
        <v>52.150799999999997</v>
      </c>
    </row>
    <row r="1698" spans="1:10" x14ac:dyDescent="0.3">
      <c r="A1698" s="2" t="s">
        <v>3663</v>
      </c>
      <c r="B1698" s="3">
        <v>45515</v>
      </c>
      <c r="C1698" s="2" t="s">
        <v>1307</v>
      </c>
      <c r="D1698" s="2" t="s">
        <v>1783</v>
      </c>
      <c r="E1698" s="2" t="s">
        <v>1945</v>
      </c>
      <c r="F1698" s="2">
        <v>1</v>
      </c>
      <c r="G1698" s="2">
        <v>980.26</v>
      </c>
      <c r="H1698" s="2">
        <v>0.14000000000000001</v>
      </c>
      <c r="I1698" s="2" t="s">
        <v>1961</v>
      </c>
      <c r="J1698" s="2">
        <v>843.02359999999999</v>
      </c>
    </row>
    <row r="1699" spans="1:10" x14ac:dyDescent="0.3">
      <c r="A1699" s="2" t="s">
        <v>3664</v>
      </c>
      <c r="B1699" s="3">
        <v>45322</v>
      </c>
      <c r="C1699" s="2" t="s">
        <v>151</v>
      </c>
      <c r="D1699" s="2" t="s">
        <v>1628</v>
      </c>
      <c r="E1699" s="2" t="s">
        <v>1945</v>
      </c>
      <c r="F1699" s="2">
        <v>1</v>
      </c>
      <c r="G1699" s="2">
        <v>235.28</v>
      </c>
      <c r="H1699" s="2">
        <v>0.05</v>
      </c>
      <c r="I1699" s="2" t="s">
        <v>1961</v>
      </c>
      <c r="J1699" s="2">
        <v>223.51599999999999</v>
      </c>
    </row>
    <row r="1700" spans="1:10" x14ac:dyDescent="0.3">
      <c r="A1700" s="2" t="s">
        <v>3665</v>
      </c>
      <c r="B1700" s="3">
        <v>45542</v>
      </c>
      <c r="C1700" s="2" t="s">
        <v>1304</v>
      </c>
      <c r="D1700" s="2" t="s">
        <v>1555</v>
      </c>
      <c r="E1700" s="2" t="s">
        <v>1936</v>
      </c>
      <c r="F1700" s="2">
        <v>3</v>
      </c>
      <c r="G1700" s="2">
        <v>407.39</v>
      </c>
      <c r="H1700" s="2">
        <v>0.08</v>
      </c>
      <c r="I1700" s="2" t="s">
        <v>1961</v>
      </c>
      <c r="J1700" s="2">
        <v>1124.3964000000001</v>
      </c>
    </row>
    <row r="1701" spans="1:10" x14ac:dyDescent="0.3">
      <c r="A1701" s="2" t="s">
        <v>3666</v>
      </c>
      <c r="B1701" s="3">
        <v>45675</v>
      </c>
      <c r="C1701" s="2" t="s">
        <v>255</v>
      </c>
      <c r="D1701" s="2" t="s">
        <v>1658</v>
      </c>
      <c r="E1701" s="2" t="s">
        <v>1934</v>
      </c>
      <c r="F1701" s="2">
        <v>4</v>
      </c>
      <c r="G1701" s="2">
        <v>459.83</v>
      </c>
      <c r="H1701" s="2">
        <v>0.12</v>
      </c>
      <c r="I1701" s="2" t="s">
        <v>1964</v>
      </c>
      <c r="J1701" s="2">
        <v>1618.6016</v>
      </c>
    </row>
    <row r="1702" spans="1:10" x14ac:dyDescent="0.3">
      <c r="A1702" s="2" t="s">
        <v>3667</v>
      </c>
      <c r="B1702" s="3">
        <v>45333</v>
      </c>
      <c r="C1702" s="2" t="s">
        <v>503</v>
      </c>
      <c r="D1702" s="2" t="s">
        <v>1862</v>
      </c>
      <c r="E1702" s="2" t="s">
        <v>1904</v>
      </c>
      <c r="F1702" s="2">
        <v>3</v>
      </c>
      <c r="G1702" s="2">
        <v>706.6</v>
      </c>
      <c r="H1702" s="2">
        <v>0.17</v>
      </c>
      <c r="I1702" s="2" t="s">
        <v>1961</v>
      </c>
      <c r="J1702" s="2">
        <v>1759.434</v>
      </c>
    </row>
    <row r="1703" spans="1:10" x14ac:dyDescent="0.3">
      <c r="A1703" s="2" t="s">
        <v>3668</v>
      </c>
      <c r="B1703" s="3">
        <v>45819</v>
      </c>
      <c r="C1703" s="2" t="s">
        <v>1437</v>
      </c>
      <c r="D1703" s="2" t="s">
        <v>1856</v>
      </c>
      <c r="E1703" s="2" t="s">
        <v>1948</v>
      </c>
      <c r="F1703" s="2">
        <v>3</v>
      </c>
      <c r="G1703" s="2">
        <v>811.16</v>
      </c>
      <c r="H1703" s="2">
        <v>0.1</v>
      </c>
      <c r="I1703" s="2" t="s">
        <v>1964</v>
      </c>
      <c r="J1703" s="2">
        <v>2190.1320000000001</v>
      </c>
    </row>
    <row r="1704" spans="1:10" x14ac:dyDescent="0.3">
      <c r="A1704" s="2" t="s">
        <v>3669</v>
      </c>
      <c r="B1704" s="3">
        <v>45268</v>
      </c>
      <c r="C1704" s="2" t="s">
        <v>713</v>
      </c>
      <c r="D1704" s="2" t="s">
        <v>1689</v>
      </c>
      <c r="E1704" s="2" t="s">
        <v>1914</v>
      </c>
      <c r="F1704" s="2">
        <v>2</v>
      </c>
      <c r="G1704" s="2">
        <v>985.79</v>
      </c>
      <c r="H1704" s="2">
        <v>0.04</v>
      </c>
      <c r="I1704" s="2" t="s">
        <v>1961</v>
      </c>
      <c r="J1704" s="2">
        <v>1892.7167999999999</v>
      </c>
    </row>
    <row r="1705" spans="1:10" x14ac:dyDescent="0.3">
      <c r="A1705" s="2" t="s">
        <v>3670</v>
      </c>
      <c r="B1705" s="3">
        <v>45521</v>
      </c>
      <c r="C1705" s="2" t="s">
        <v>624</v>
      </c>
      <c r="D1705" s="2" t="s">
        <v>1677</v>
      </c>
      <c r="E1705" s="2" t="s">
        <v>1934</v>
      </c>
      <c r="F1705" s="2">
        <v>1</v>
      </c>
      <c r="G1705" s="2">
        <v>255.02</v>
      </c>
      <c r="H1705" s="2">
        <v>0.3</v>
      </c>
      <c r="I1705" s="2" t="s">
        <v>1959</v>
      </c>
      <c r="J1705" s="2">
        <v>178.51400000000001</v>
      </c>
    </row>
    <row r="1706" spans="1:10" x14ac:dyDescent="0.3">
      <c r="A1706" s="2" t="s">
        <v>3671</v>
      </c>
      <c r="B1706" s="3">
        <v>45693</v>
      </c>
      <c r="C1706" s="2" t="s">
        <v>345</v>
      </c>
      <c r="D1706" s="2" t="s">
        <v>1631</v>
      </c>
      <c r="E1706" s="2" t="s">
        <v>1917</v>
      </c>
      <c r="F1706" s="2">
        <v>1</v>
      </c>
      <c r="G1706" s="2">
        <v>153.57</v>
      </c>
      <c r="H1706" s="2">
        <v>0.01</v>
      </c>
      <c r="I1706" s="2" t="s">
        <v>1961</v>
      </c>
      <c r="J1706" s="2">
        <v>152.0343</v>
      </c>
    </row>
    <row r="1707" spans="1:10" x14ac:dyDescent="0.3">
      <c r="A1707" s="2" t="s">
        <v>3672</v>
      </c>
      <c r="B1707" s="3">
        <v>45734</v>
      </c>
      <c r="C1707" s="2" t="s">
        <v>820</v>
      </c>
      <c r="D1707" s="2" t="s">
        <v>1709</v>
      </c>
      <c r="E1707" s="2" t="s">
        <v>1945</v>
      </c>
      <c r="F1707" s="2">
        <v>3</v>
      </c>
      <c r="G1707" s="2">
        <v>962.98</v>
      </c>
      <c r="H1707" s="2">
        <v>0.21</v>
      </c>
      <c r="I1707" s="2" t="s">
        <v>1959</v>
      </c>
      <c r="J1707" s="2">
        <v>2282.2626</v>
      </c>
    </row>
    <row r="1708" spans="1:10" x14ac:dyDescent="0.3">
      <c r="A1708" s="2" t="s">
        <v>3673</v>
      </c>
      <c r="B1708" s="3">
        <v>45377</v>
      </c>
      <c r="C1708" s="2" t="s">
        <v>218</v>
      </c>
      <c r="D1708" s="2" t="s">
        <v>1712</v>
      </c>
      <c r="E1708" s="2" t="s">
        <v>1917</v>
      </c>
      <c r="F1708" s="2">
        <v>3</v>
      </c>
      <c r="G1708" s="2">
        <v>884.46</v>
      </c>
      <c r="H1708" s="2">
        <v>0.25</v>
      </c>
      <c r="I1708" s="2" t="s">
        <v>1959</v>
      </c>
      <c r="J1708" s="2">
        <v>1990.0350000000001</v>
      </c>
    </row>
    <row r="1709" spans="1:10" x14ac:dyDescent="0.3">
      <c r="A1709" s="2" t="s">
        <v>3674</v>
      </c>
      <c r="B1709" s="3">
        <v>45778</v>
      </c>
      <c r="C1709" s="2" t="s">
        <v>1367</v>
      </c>
      <c r="D1709" s="2" t="s">
        <v>1783</v>
      </c>
      <c r="E1709" s="2" t="s">
        <v>1924</v>
      </c>
      <c r="F1709" s="2">
        <v>4</v>
      </c>
      <c r="G1709" s="2">
        <v>359.71</v>
      </c>
      <c r="H1709" s="2">
        <v>0.05</v>
      </c>
      <c r="I1709" s="2" t="s">
        <v>1961</v>
      </c>
      <c r="J1709" s="2">
        <v>1366.8979999999999</v>
      </c>
    </row>
    <row r="1710" spans="1:10" x14ac:dyDescent="0.3">
      <c r="A1710" s="2" t="s">
        <v>3675</v>
      </c>
      <c r="B1710" s="3">
        <v>45715</v>
      </c>
      <c r="C1710" s="2" t="s">
        <v>199</v>
      </c>
      <c r="D1710" s="2" t="s">
        <v>1732</v>
      </c>
      <c r="E1710" s="2" t="s">
        <v>1904</v>
      </c>
      <c r="F1710" s="2">
        <v>3</v>
      </c>
      <c r="G1710" s="2">
        <v>766.47</v>
      </c>
      <c r="H1710" s="2">
        <v>0.18</v>
      </c>
      <c r="I1710" s="2" t="s">
        <v>1959</v>
      </c>
      <c r="J1710" s="2">
        <v>1885.5162</v>
      </c>
    </row>
    <row r="1711" spans="1:10" x14ac:dyDescent="0.3">
      <c r="A1711" s="2" t="s">
        <v>3676</v>
      </c>
      <c r="B1711" s="3">
        <v>45492</v>
      </c>
      <c r="C1711" s="2" t="s">
        <v>732</v>
      </c>
      <c r="D1711" s="2" t="s">
        <v>1750</v>
      </c>
      <c r="E1711" s="2" t="s">
        <v>1945</v>
      </c>
      <c r="F1711" s="2">
        <v>1</v>
      </c>
      <c r="G1711" s="2">
        <v>772.07</v>
      </c>
      <c r="H1711" s="2">
        <v>0.26</v>
      </c>
      <c r="I1711" s="2" t="s">
        <v>1961</v>
      </c>
      <c r="J1711" s="2">
        <v>571.33180000000004</v>
      </c>
    </row>
    <row r="1712" spans="1:10" x14ac:dyDescent="0.3">
      <c r="A1712" s="2" t="s">
        <v>3677</v>
      </c>
      <c r="B1712" s="3">
        <v>45292</v>
      </c>
      <c r="C1712" s="2" t="s">
        <v>892</v>
      </c>
      <c r="D1712" s="2" t="s">
        <v>1631</v>
      </c>
      <c r="E1712" s="2" t="s">
        <v>1908</v>
      </c>
      <c r="F1712" s="2">
        <v>3</v>
      </c>
      <c r="G1712" s="2">
        <v>108.31</v>
      </c>
      <c r="H1712" s="2">
        <v>0.26</v>
      </c>
      <c r="I1712" s="2" t="s">
        <v>1964</v>
      </c>
      <c r="J1712" s="2">
        <v>240.44820000000001</v>
      </c>
    </row>
    <row r="1713" spans="1:10" x14ac:dyDescent="0.3">
      <c r="A1713" s="2" t="s">
        <v>3678</v>
      </c>
      <c r="B1713" s="3">
        <v>45316</v>
      </c>
      <c r="C1713" s="2" t="s">
        <v>716</v>
      </c>
      <c r="D1713" s="2" t="s">
        <v>1820</v>
      </c>
      <c r="E1713" s="2" t="s">
        <v>1911</v>
      </c>
      <c r="F1713" s="2">
        <v>1</v>
      </c>
      <c r="G1713" s="2">
        <v>502.53</v>
      </c>
      <c r="H1713" s="2">
        <v>0</v>
      </c>
      <c r="I1713" s="2" t="s">
        <v>1961</v>
      </c>
      <c r="J1713" s="2">
        <v>502.53</v>
      </c>
    </row>
    <row r="1714" spans="1:10" x14ac:dyDescent="0.3">
      <c r="A1714" s="2" t="s">
        <v>3679</v>
      </c>
      <c r="B1714" s="3">
        <v>45548</v>
      </c>
      <c r="C1714" s="2" t="s">
        <v>282</v>
      </c>
      <c r="D1714" s="2" t="s">
        <v>1560</v>
      </c>
      <c r="E1714" s="2" t="s">
        <v>1939</v>
      </c>
      <c r="F1714" s="2">
        <v>2</v>
      </c>
      <c r="G1714" s="2">
        <v>508.52</v>
      </c>
      <c r="H1714" s="2">
        <v>0.11</v>
      </c>
      <c r="I1714" s="2" t="s">
        <v>1964</v>
      </c>
      <c r="J1714" s="2">
        <v>905.16560000000004</v>
      </c>
    </row>
    <row r="1715" spans="1:10" x14ac:dyDescent="0.3">
      <c r="A1715" s="2" t="s">
        <v>3680</v>
      </c>
      <c r="B1715" s="3">
        <v>45572</v>
      </c>
      <c r="C1715" s="2" t="s">
        <v>1455</v>
      </c>
      <c r="D1715" s="2" t="s">
        <v>1805</v>
      </c>
      <c r="E1715" s="2" t="s">
        <v>1901</v>
      </c>
      <c r="F1715" s="2">
        <v>1</v>
      </c>
      <c r="G1715" s="2">
        <v>492</v>
      </c>
      <c r="H1715" s="2">
        <v>0.26</v>
      </c>
      <c r="I1715" s="2" t="s">
        <v>1961</v>
      </c>
      <c r="J1715" s="2">
        <v>364.08</v>
      </c>
    </row>
    <row r="1716" spans="1:10" x14ac:dyDescent="0.3">
      <c r="A1716" s="2" t="s">
        <v>3681</v>
      </c>
      <c r="B1716" s="3">
        <v>45347</v>
      </c>
      <c r="C1716" s="2" t="s">
        <v>1504</v>
      </c>
      <c r="D1716" s="2" t="s">
        <v>1689</v>
      </c>
      <c r="E1716" s="2" t="s">
        <v>1934</v>
      </c>
      <c r="F1716" s="2">
        <v>4</v>
      </c>
      <c r="G1716" s="2">
        <v>746.36</v>
      </c>
      <c r="H1716" s="2">
        <v>0.02</v>
      </c>
      <c r="I1716" s="2" t="s">
        <v>1959</v>
      </c>
      <c r="J1716" s="2">
        <v>2925.7312000000002</v>
      </c>
    </row>
    <row r="1717" spans="1:10" x14ac:dyDescent="0.3">
      <c r="A1717" s="2" t="s">
        <v>3682</v>
      </c>
      <c r="B1717" s="3">
        <v>45823</v>
      </c>
      <c r="C1717" s="2" t="s">
        <v>1355</v>
      </c>
      <c r="D1717" s="2" t="s">
        <v>1606</v>
      </c>
      <c r="E1717" s="2" t="s">
        <v>1892</v>
      </c>
      <c r="F1717" s="2">
        <v>1</v>
      </c>
      <c r="G1717" s="2">
        <v>120.83</v>
      </c>
      <c r="H1717" s="2">
        <v>0.08</v>
      </c>
      <c r="I1717" s="2" t="s">
        <v>1959</v>
      </c>
      <c r="J1717" s="2">
        <v>111.1636</v>
      </c>
    </row>
    <row r="1718" spans="1:10" x14ac:dyDescent="0.3">
      <c r="A1718" s="2" t="s">
        <v>3683</v>
      </c>
      <c r="B1718" s="3">
        <v>45394</v>
      </c>
      <c r="C1718" s="2" t="s">
        <v>1255</v>
      </c>
      <c r="D1718" s="2" t="s">
        <v>1814</v>
      </c>
      <c r="E1718" s="2" t="s">
        <v>1945</v>
      </c>
      <c r="F1718" s="2">
        <v>2</v>
      </c>
      <c r="G1718" s="2">
        <v>68.31</v>
      </c>
      <c r="H1718" s="2">
        <v>0.28999999999999998</v>
      </c>
      <c r="I1718" s="2" t="s">
        <v>1964</v>
      </c>
      <c r="J1718" s="2">
        <v>97.000200000000007</v>
      </c>
    </row>
    <row r="1719" spans="1:10" x14ac:dyDescent="0.3">
      <c r="A1719" s="2" t="s">
        <v>3684</v>
      </c>
      <c r="B1719" s="3">
        <v>45265</v>
      </c>
      <c r="C1719" s="2" t="s">
        <v>234</v>
      </c>
      <c r="D1719" s="2" t="s">
        <v>1642</v>
      </c>
      <c r="E1719" s="2" t="s">
        <v>1945</v>
      </c>
      <c r="F1719" s="2">
        <v>2</v>
      </c>
      <c r="G1719" s="2">
        <v>761.71</v>
      </c>
      <c r="H1719" s="2">
        <v>0.02</v>
      </c>
      <c r="I1719" s="2" t="s">
        <v>1961</v>
      </c>
      <c r="J1719" s="2">
        <v>1492.9516000000001</v>
      </c>
    </row>
    <row r="1720" spans="1:10" x14ac:dyDescent="0.3">
      <c r="A1720" s="2" t="s">
        <v>3685</v>
      </c>
      <c r="B1720" s="3">
        <v>45261</v>
      </c>
      <c r="C1720" s="2" t="s">
        <v>248</v>
      </c>
      <c r="D1720" s="2" t="s">
        <v>1817</v>
      </c>
      <c r="E1720" s="2" t="s">
        <v>1901</v>
      </c>
      <c r="F1720" s="2">
        <v>4</v>
      </c>
      <c r="G1720" s="2">
        <v>346.37</v>
      </c>
      <c r="H1720" s="2">
        <v>0.18</v>
      </c>
      <c r="I1720" s="2" t="s">
        <v>1964</v>
      </c>
      <c r="J1720" s="2">
        <v>1136.0935999999999</v>
      </c>
    </row>
    <row r="1721" spans="1:10" x14ac:dyDescent="0.3">
      <c r="A1721" s="2" t="s">
        <v>3686</v>
      </c>
      <c r="B1721" s="3">
        <v>45702</v>
      </c>
      <c r="C1721" s="2" t="s">
        <v>42</v>
      </c>
      <c r="D1721" s="2" t="s">
        <v>1747</v>
      </c>
      <c r="E1721" s="2" t="s">
        <v>1929</v>
      </c>
      <c r="F1721" s="2">
        <v>1</v>
      </c>
      <c r="G1721" s="2">
        <v>846.3</v>
      </c>
      <c r="H1721" s="2">
        <v>0.14000000000000001</v>
      </c>
      <c r="I1721" s="2" t="s">
        <v>1961</v>
      </c>
      <c r="J1721" s="2">
        <v>727.81799999999998</v>
      </c>
    </row>
    <row r="1722" spans="1:10" x14ac:dyDescent="0.3">
      <c r="A1722" s="2" t="s">
        <v>3687</v>
      </c>
      <c r="B1722" s="3">
        <v>45624</v>
      </c>
      <c r="C1722" s="2" t="s">
        <v>1352</v>
      </c>
      <c r="D1722" s="2" t="s">
        <v>1555</v>
      </c>
      <c r="E1722" s="2" t="s">
        <v>1948</v>
      </c>
      <c r="F1722" s="2">
        <v>1</v>
      </c>
      <c r="G1722" s="2">
        <v>458.97</v>
      </c>
      <c r="H1722" s="2">
        <v>0.1</v>
      </c>
      <c r="I1722" s="2" t="s">
        <v>1961</v>
      </c>
      <c r="J1722" s="2">
        <v>413.07299999999998</v>
      </c>
    </row>
    <row r="1723" spans="1:10" x14ac:dyDescent="0.3">
      <c r="A1723" s="2" t="s">
        <v>3688</v>
      </c>
      <c r="B1723" s="3">
        <v>45736</v>
      </c>
      <c r="C1723" s="2" t="s">
        <v>928</v>
      </c>
      <c r="D1723" s="2" t="s">
        <v>1709</v>
      </c>
      <c r="E1723" s="2" t="s">
        <v>1914</v>
      </c>
      <c r="F1723" s="2">
        <v>2</v>
      </c>
      <c r="G1723" s="2">
        <v>536.61</v>
      </c>
      <c r="H1723" s="2">
        <v>0.14000000000000001</v>
      </c>
      <c r="I1723" s="2" t="s">
        <v>1959</v>
      </c>
      <c r="J1723" s="2">
        <v>922.9692</v>
      </c>
    </row>
    <row r="1724" spans="1:10" x14ac:dyDescent="0.3">
      <c r="A1724" s="2" t="s">
        <v>3689</v>
      </c>
      <c r="B1724" s="3">
        <v>45709</v>
      </c>
      <c r="C1724" s="2" t="s">
        <v>1316</v>
      </c>
      <c r="D1724" s="2" t="s">
        <v>1756</v>
      </c>
      <c r="E1724" s="2" t="s">
        <v>1887</v>
      </c>
      <c r="F1724" s="2">
        <v>3</v>
      </c>
      <c r="G1724" s="2">
        <v>130.41</v>
      </c>
      <c r="H1724" s="2">
        <v>0.14000000000000001</v>
      </c>
      <c r="I1724" s="2" t="s">
        <v>1961</v>
      </c>
      <c r="J1724" s="2">
        <v>336.45780000000002</v>
      </c>
    </row>
    <row r="1725" spans="1:10" x14ac:dyDescent="0.3">
      <c r="A1725" s="2" t="s">
        <v>3690</v>
      </c>
      <c r="B1725" s="3">
        <v>45738</v>
      </c>
      <c r="C1725" s="2" t="s">
        <v>1536</v>
      </c>
      <c r="D1725" s="2" t="s">
        <v>1850</v>
      </c>
      <c r="E1725" s="2" t="s">
        <v>1929</v>
      </c>
      <c r="F1725" s="2">
        <v>4</v>
      </c>
      <c r="G1725" s="2">
        <v>706.67</v>
      </c>
      <c r="H1725" s="2">
        <v>0.01</v>
      </c>
      <c r="I1725" s="2" t="s">
        <v>1959</v>
      </c>
      <c r="J1725" s="2">
        <v>2798.4132</v>
      </c>
    </row>
    <row r="1726" spans="1:10" x14ac:dyDescent="0.3">
      <c r="A1726" s="2" t="s">
        <v>3691</v>
      </c>
      <c r="B1726" s="3">
        <v>45685</v>
      </c>
      <c r="C1726" s="2" t="s">
        <v>1235</v>
      </c>
      <c r="D1726" s="2" t="s">
        <v>1658</v>
      </c>
      <c r="E1726" s="2" t="s">
        <v>1901</v>
      </c>
      <c r="F1726" s="2">
        <v>3</v>
      </c>
      <c r="G1726" s="2">
        <v>523.45000000000005</v>
      </c>
      <c r="H1726" s="2">
        <v>0.17</v>
      </c>
      <c r="I1726" s="2" t="s">
        <v>1959</v>
      </c>
      <c r="J1726" s="2">
        <v>1303.3905</v>
      </c>
    </row>
    <row r="1727" spans="1:10" x14ac:dyDescent="0.3">
      <c r="A1727" s="2" t="s">
        <v>3692</v>
      </c>
      <c r="B1727" s="3">
        <v>45701</v>
      </c>
      <c r="C1727" s="2" t="s">
        <v>51</v>
      </c>
      <c r="D1727" s="2" t="s">
        <v>1856</v>
      </c>
      <c r="E1727" s="2" t="s">
        <v>1945</v>
      </c>
      <c r="F1727" s="2">
        <v>3</v>
      </c>
      <c r="G1727" s="2">
        <v>482.2</v>
      </c>
      <c r="H1727" s="2">
        <v>0.23</v>
      </c>
      <c r="I1727" s="2" t="s">
        <v>1964</v>
      </c>
      <c r="J1727" s="2">
        <v>1113.8820000000001</v>
      </c>
    </row>
    <row r="1728" spans="1:10" x14ac:dyDescent="0.3">
      <c r="A1728" s="2" t="s">
        <v>3693</v>
      </c>
      <c r="B1728" s="3">
        <v>45745</v>
      </c>
      <c r="C1728" s="2" t="s">
        <v>433</v>
      </c>
      <c r="D1728" s="2" t="s">
        <v>1771</v>
      </c>
      <c r="E1728" s="2" t="s">
        <v>1908</v>
      </c>
      <c r="F1728" s="2">
        <v>4</v>
      </c>
      <c r="G1728" s="2">
        <v>688.86</v>
      </c>
      <c r="H1728" s="2">
        <v>0.02</v>
      </c>
      <c r="I1728" s="2" t="s">
        <v>1964</v>
      </c>
      <c r="J1728" s="2">
        <v>2700.3312000000001</v>
      </c>
    </row>
    <row r="1729" spans="1:10" x14ac:dyDescent="0.3">
      <c r="A1729" s="2" t="s">
        <v>3694</v>
      </c>
      <c r="B1729" s="3">
        <v>45214</v>
      </c>
      <c r="C1729" s="2" t="s">
        <v>104</v>
      </c>
      <c r="D1729" s="2" t="s">
        <v>1606</v>
      </c>
      <c r="E1729" s="2" t="s">
        <v>1887</v>
      </c>
      <c r="F1729" s="2">
        <v>1</v>
      </c>
      <c r="G1729" s="2">
        <v>145.47999999999999</v>
      </c>
      <c r="H1729" s="2">
        <v>0.1</v>
      </c>
      <c r="I1729" s="2" t="s">
        <v>1964</v>
      </c>
      <c r="J1729" s="2">
        <v>130.93199999999999</v>
      </c>
    </row>
    <row r="1730" spans="1:10" x14ac:dyDescent="0.3">
      <c r="A1730" s="2" t="s">
        <v>3695</v>
      </c>
      <c r="B1730" s="3">
        <v>45547</v>
      </c>
      <c r="C1730" s="2" t="s">
        <v>202</v>
      </c>
      <c r="D1730" s="2" t="s">
        <v>1670</v>
      </c>
      <c r="E1730" s="2" t="s">
        <v>1927</v>
      </c>
      <c r="F1730" s="2">
        <v>4</v>
      </c>
      <c r="G1730" s="2">
        <v>862.25</v>
      </c>
      <c r="H1730" s="2">
        <v>0.28000000000000003</v>
      </c>
      <c r="I1730" s="2" t="s">
        <v>1961</v>
      </c>
      <c r="J1730" s="2">
        <v>2483.2800000000002</v>
      </c>
    </row>
    <row r="1731" spans="1:10" x14ac:dyDescent="0.3">
      <c r="A1731" s="2" t="s">
        <v>3696</v>
      </c>
      <c r="B1731" s="3">
        <v>45296</v>
      </c>
      <c r="C1731" s="2" t="s">
        <v>937</v>
      </c>
      <c r="D1731" s="2" t="s">
        <v>1560</v>
      </c>
      <c r="E1731" s="2" t="s">
        <v>1934</v>
      </c>
      <c r="F1731" s="2">
        <v>4</v>
      </c>
      <c r="G1731" s="2">
        <v>146.12</v>
      </c>
      <c r="H1731" s="2">
        <v>0.12</v>
      </c>
      <c r="I1731" s="2" t="s">
        <v>1964</v>
      </c>
      <c r="J1731" s="2">
        <v>514.3424</v>
      </c>
    </row>
    <row r="1732" spans="1:10" x14ac:dyDescent="0.3">
      <c r="A1732" s="2" t="s">
        <v>3697</v>
      </c>
      <c r="B1732" s="3">
        <v>45549</v>
      </c>
      <c r="C1732" s="2" t="s">
        <v>1484</v>
      </c>
      <c r="D1732" s="2" t="s">
        <v>1670</v>
      </c>
      <c r="E1732" s="2" t="s">
        <v>1945</v>
      </c>
      <c r="F1732" s="2">
        <v>2</v>
      </c>
      <c r="G1732" s="2">
        <v>695.02</v>
      </c>
      <c r="H1732" s="2">
        <v>0.3</v>
      </c>
      <c r="I1732" s="2" t="s">
        <v>1964</v>
      </c>
      <c r="J1732" s="2">
        <v>973.02800000000002</v>
      </c>
    </row>
    <row r="1733" spans="1:10" x14ac:dyDescent="0.3">
      <c r="A1733" s="2" t="s">
        <v>3698</v>
      </c>
      <c r="B1733" s="3">
        <v>45231</v>
      </c>
      <c r="C1733" s="2" t="s">
        <v>719</v>
      </c>
      <c r="D1733" s="2" t="s">
        <v>1865</v>
      </c>
      <c r="E1733" s="2" t="s">
        <v>1924</v>
      </c>
      <c r="F1733" s="2">
        <v>2</v>
      </c>
      <c r="G1733" s="2">
        <v>886.67</v>
      </c>
      <c r="H1733" s="2">
        <v>0.24</v>
      </c>
      <c r="I1733" s="2" t="s">
        <v>1961</v>
      </c>
      <c r="J1733" s="2">
        <v>1347.7384</v>
      </c>
    </row>
    <row r="1734" spans="1:10" x14ac:dyDescent="0.3">
      <c r="A1734" s="2" t="s">
        <v>3699</v>
      </c>
      <c r="B1734" s="3">
        <v>45628</v>
      </c>
      <c r="C1734" s="2" t="s">
        <v>209</v>
      </c>
      <c r="D1734" s="2" t="s">
        <v>1780</v>
      </c>
      <c r="E1734" s="2" t="s">
        <v>1945</v>
      </c>
      <c r="F1734" s="2">
        <v>2</v>
      </c>
      <c r="G1734" s="2">
        <v>864.09</v>
      </c>
      <c r="H1734" s="2">
        <v>0.06</v>
      </c>
      <c r="I1734" s="2" t="s">
        <v>1964</v>
      </c>
      <c r="J1734" s="2">
        <v>1624.4892</v>
      </c>
    </row>
    <row r="1735" spans="1:10" x14ac:dyDescent="0.3">
      <c r="A1735" s="2" t="s">
        <v>3700</v>
      </c>
      <c r="B1735" s="3">
        <v>45862</v>
      </c>
      <c r="C1735" s="2" t="s">
        <v>24</v>
      </c>
      <c r="D1735" s="2" t="s">
        <v>1606</v>
      </c>
      <c r="E1735" s="2" t="s">
        <v>1921</v>
      </c>
      <c r="F1735" s="2">
        <v>1</v>
      </c>
      <c r="G1735" s="2">
        <v>437.65</v>
      </c>
      <c r="H1735" s="2">
        <v>0.02</v>
      </c>
      <c r="I1735" s="2" t="s">
        <v>1961</v>
      </c>
      <c r="J1735" s="2">
        <v>428.89699999999999</v>
      </c>
    </row>
    <row r="1736" spans="1:10" x14ac:dyDescent="0.3">
      <c r="A1736" s="2" t="s">
        <v>3701</v>
      </c>
      <c r="B1736" s="3">
        <v>45843</v>
      </c>
      <c r="C1736" s="2" t="s">
        <v>668</v>
      </c>
      <c r="D1736" s="2" t="s">
        <v>1686</v>
      </c>
      <c r="E1736" s="2" t="s">
        <v>1932</v>
      </c>
      <c r="F1736" s="2">
        <v>2</v>
      </c>
      <c r="G1736" s="2">
        <v>208.09</v>
      </c>
      <c r="H1736" s="2">
        <v>0.27</v>
      </c>
      <c r="I1736" s="2" t="s">
        <v>1959</v>
      </c>
      <c r="J1736" s="2">
        <v>303.81139999999999</v>
      </c>
    </row>
    <row r="1737" spans="1:10" x14ac:dyDescent="0.3">
      <c r="A1737" s="2" t="s">
        <v>3702</v>
      </c>
      <c r="B1737" s="3">
        <v>45482</v>
      </c>
      <c r="C1737" s="2" t="s">
        <v>209</v>
      </c>
      <c r="D1737" s="2" t="s">
        <v>1862</v>
      </c>
      <c r="E1737" s="2" t="s">
        <v>1942</v>
      </c>
      <c r="F1737" s="2">
        <v>4</v>
      </c>
      <c r="G1737" s="2">
        <v>825.78</v>
      </c>
      <c r="H1737" s="2">
        <v>0.02</v>
      </c>
      <c r="I1737" s="2" t="s">
        <v>1959</v>
      </c>
      <c r="J1737" s="2">
        <v>3237.0576000000001</v>
      </c>
    </row>
    <row r="1738" spans="1:10" x14ac:dyDescent="0.3">
      <c r="A1738" s="2" t="s">
        <v>3703</v>
      </c>
      <c r="B1738" s="3">
        <v>45313</v>
      </c>
      <c r="C1738" s="2" t="s">
        <v>409</v>
      </c>
      <c r="D1738" s="2" t="s">
        <v>1652</v>
      </c>
      <c r="E1738" s="2" t="s">
        <v>1942</v>
      </c>
      <c r="F1738" s="2">
        <v>3</v>
      </c>
      <c r="G1738" s="2">
        <v>849.77</v>
      </c>
      <c r="H1738" s="2">
        <v>0.12</v>
      </c>
      <c r="I1738" s="2" t="s">
        <v>1961</v>
      </c>
      <c r="J1738" s="2">
        <v>2243.3928000000001</v>
      </c>
    </row>
    <row r="1739" spans="1:10" x14ac:dyDescent="0.3">
      <c r="A1739" s="2" t="s">
        <v>3704</v>
      </c>
      <c r="B1739" s="3">
        <v>45314</v>
      </c>
      <c r="C1739" s="2" t="s">
        <v>1091</v>
      </c>
      <c r="D1739" s="2" t="s">
        <v>1762</v>
      </c>
      <c r="E1739" s="2" t="s">
        <v>1904</v>
      </c>
      <c r="F1739" s="2">
        <v>1</v>
      </c>
      <c r="G1739" s="2">
        <v>88.78</v>
      </c>
      <c r="H1739" s="2">
        <v>0.18</v>
      </c>
      <c r="I1739" s="2" t="s">
        <v>1959</v>
      </c>
      <c r="J1739" s="2">
        <v>72.799599999999998</v>
      </c>
    </row>
    <row r="1740" spans="1:10" x14ac:dyDescent="0.3">
      <c r="A1740" s="2" t="s">
        <v>3705</v>
      </c>
      <c r="B1740" s="3">
        <v>45526</v>
      </c>
      <c r="C1740" s="2" t="s">
        <v>636</v>
      </c>
      <c r="D1740" s="2" t="s">
        <v>1817</v>
      </c>
      <c r="E1740" s="2" t="s">
        <v>1904</v>
      </c>
      <c r="F1740" s="2">
        <v>4</v>
      </c>
      <c r="G1740" s="2">
        <v>507.22</v>
      </c>
      <c r="H1740" s="2">
        <v>0.14000000000000001</v>
      </c>
      <c r="I1740" s="2" t="s">
        <v>1961</v>
      </c>
      <c r="J1740" s="2">
        <v>1744.8368</v>
      </c>
    </row>
    <row r="1741" spans="1:10" x14ac:dyDescent="0.3">
      <c r="A1741" s="2" t="s">
        <v>3706</v>
      </c>
      <c r="B1741" s="3">
        <v>45887</v>
      </c>
      <c r="C1741" s="2" t="s">
        <v>1007</v>
      </c>
      <c r="D1741" s="2" t="s">
        <v>1871</v>
      </c>
      <c r="E1741" s="2" t="s">
        <v>1887</v>
      </c>
      <c r="F1741" s="2">
        <v>3</v>
      </c>
      <c r="G1741" s="2">
        <v>330.98</v>
      </c>
      <c r="H1741" s="2">
        <v>0.11</v>
      </c>
      <c r="I1741" s="2" t="s">
        <v>1959</v>
      </c>
      <c r="J1741" s="2">
        <v>883.71659999999997</v>
      </c>
    </row>
    <row r="1742" spans="1:10" x14ac:dyDescent="0.3">
      <c r="A1742" s="2" t="s">
        <v>3707</v>
      </c>
      <c r="B1742" s="3">
        <v>45562</v>
      </c>
      <c r="C1742" s="2" t="s">
        <v>199</v>
      </c>
      <c r="D1742" s="2" t="s">
        <v>1689</v>
      </c>
      <c r="E1742" s="2" t="s">
        <v>1948</v>
      </c>
      <c r="F1742" s="2">
        <v>4</v>
      </c>
      <c r="G1742" s="2">
        <v>442.87</v>
      </c>
      <c r="H1742" s="2">
        <v>0.08</v>
      </c>
      <c r="I1742" s="2" t="s">
        <v>1959</v>
      </c>
      <c r="J1742" s="2">
        <v>1629.7616</v>
      </c>
    </row>
    <row r="1743" spans="1:10" x14ac:dyDescent="0.3">
      <c r="A1743" s="2" t="s">
        <v>3708</v>
      </c>
      <c r="B1743" s="3">
        <v>45880</v>
      </c>
      <c r="C1743" s="2" t="s">
        <v>51</v>
      </c>
      <c r="D1743" s="2" t="s">
        <v>1871</v>
      </c>
      <c r="E1743" s="2" t="s">
        <v>1896</v>
      </c>
      <c r="F1743" s="2">
        <v>2</v>
      </c>
      <c r="G1743" s="2">
        <v>939.66</v>
      </c>
      <c r="H1743" s="2">
        <v>0.14000000000000001</v>
      </c>
      <c r="I1743" s="2" t="s">
        <v>1961</v>
      </c>
      <c r="J1743" s="2">
        <v>1616.2152000000001</v>
      </c>
    </row>
    <row r="1744" spans="1:10" x14ac:dyDescent="0.3">
      <c r="A1744" s="2" t="s">
        <v>3709</v>
      </c>
      <c r="B1744" s="3">
        <v>45556</v>
      </c>
      <c r="C1744" s="2" t="s">
        <v>940</v>
      </c>
      <c r="D1744" s="2" t="s">
        <v>1802</v>
      </c>
      <c r="E1744" s="2" t="s">
        <v>1901</v>
      </c>
      <c r="F1744" s="2">
        <v>1</v>
      </c>
      <c r="G1744" s="2">
        <v>24.13</v>
      </c>
      <c r="H1744" s="2">
        <v>0</v>
      </c>
      <c r="I1744" s="2" t="s">
        <v>1959</v>
      </c>
      <c r="J1744" s="2">
        <v>24.13</v>
      </c>
    </row>
    <row r="1745" spans="1:10" x14ac:dyDescent="0.3">
      <c r="A1745" s="2" t="s">
        <v>3710</v>
      </c>
      <c r="B1745" s="3">
        <v>45355</v>
      </c>
      <c r="C1745" s="2" t="s">
        <v>1151</v>
      </c>
      <c r="D1745" s="2" t="s">
        <v>1703</v>
      </c>
      <c r="E1745" s="2" t="s">
        <v>1901</v>
      </c>
      <c r="F1745" s="2">
        <v>3</v>
      </c>
      <c r="G1745" s="2">
        <v>239.54</v>
      </c>
      <c r="H1745" s="2">
        <v>0.28999999999999998</v>
      </c>
      <c r="I1745" s="2" t="s">
        <v>1964</v>
      </c>
      <c r="J1745" s="2">
        <v>510.22019999999998</v>
      </c>
    </row>
    <row r="1746" spans="1:10" x14ac:dyDescent="0.3">
      <c r="A1746" s="2" t="s">
        <v>3711</v>
      </c>
      <c r="B1746" s="3">
        <v>45244</v>
      </c>
      <c r="C1746" s="2" t="s">
        <v>1496</v>
      </c>
      <c r="D1746" s="2" t="s">
        <v>1718</v>
      </c>
      <c r="E1746" s="2" t="s">
        <v>1934</v>
      </c>
      <c r="F1746" s="2">
        <v>1</v>
      </c>
      <c r="G1746" s="2">
        <v>588.53</v>
      </c>
      <c r="H1746" s="2">
        <v>0.1</v>
      </c>
      <c r="I1746" s="2" t="s">
        <v>1959</v>
      </c>
      <c r="J1746" s="2">
        <v>529.67700000000002</v>
      </c>
    </row>
    <row r="1747" spans="1:10" x14ac:dyDescent="0.3">
      <c r="A1747" s="2" t="s">
        <v>3712</v>
      </c>
      <c r="B1747" s="3">
        <v>45863</v>
      </c>
      <c r="C1747" s="2" t="s">
        <v>925</v>
      </c>
      <c r="D1747" s="2" t="s">
        <v>1762</v>
      </c>
      <c r="E1747" s="2" t="s">
        <v>1936</v>
      </c>
      <c r="F1747" s="2">
        <v>1</v>
      </c>
      <c r="G1747" s="2">
        <v>145.96</v>
      </c>
      <c r="H1747" s="2">
        <v>0.3</v>
      </c>
      <c r="I1747" s="2" t="s">
        <v>1959</v>
      </c>
      <c r="J1747" s="2">
        <v>102.172</v>
      </c>
    </row>
    <row r="1748" spans="1:10" x14ac:dyDescent="0.3">
      <c r="A1748" s="2" t="s">
        <v>3713</v>
      </c>
      <c r="B1748" s="3">
        <v>45573</v>
      </c>
      <c r="C1748" s="2" t="s">
        <v>364</v>
      </c>
      <c r="D1748" s="2" t="s">
        <v>1793</v>
      </c>
      <c r="E1748" s="2" t="s">
        <v>1904</v>
      </c>
      <c r="F1748" s="2">
        <v>4</v>
      </c>
      <c r="G1748" s="2">
        <v>640.91</v>
      </c>
      <c r="H1748" s="2">
        <v>0.06</v>
      </c>
      <c r="I1748" s="2" t="s">
        <v>1959</v>
      </c>
      <c r="J1748" s="2">
        <v>2409.8216000000002</v>
      </c>
    </row>
    <row r="1749" spans="1:10" x14ac:dyDescent="0.3">
      <c r="A1749" s="2" t="s">
        <v>3714</v>
      </c>
      <c r="B1749" s="3">
        <v>45792</v>
      </c>
      <c r="C1749" s="2" t="s">
        <v>168</v>
      </c>
      <c r="D1749" s="2" t="s">
        <v>1774</v>
      </c>
      <c r="E1749" s="2" t="s">
        <v>1927</v>
      </c>
      <c r="F1749" s="2">
        <v>3</v>
      </c>
      <c r="G1749" s="2">
        <v>773.86</v>
      </c>
      <c r="H1749" s="2">
        <v>0.22</v>
      </c>
      <c r="I1749" s="2" t="s">
        <v>1959</v>
      </c>
      <c r="J1749" s="2">
        <v>1810.8324</v>
      </c>
    </row>
    <row r="1750" spans="1:10" x14ac:dyDescent="0.3">
      <c r="A1750" s="2" t="s">
        <v>3715</v>
      </c>
      <c r="B1750" s="3">
        <v>45744</v>
      </c>
      <c r="C1750" s="2" t="s">
        <v>1440</v>
      </c>
      <c r="D1750" s="2" t="s">
        <v>1670</v>
      </c>
      <c r="E1750" s="2" t="s">
        <v>1936</v>
      </c>
      <c r="F1750" s="2">
        <v>2</v>
      </c>
      <c r="G1750" s="2">
        <v>31.28</v>
      </c>
      <c r="H1750" s="2">
        <v>0.2</v>
      </c>
      <c r="I1750" s="2" t="s">
        <v>1964</v>
      </c>
      <c r="J1750" s="2">
        <v>50.048000000000002</v>
      </c>
    </row>
    <row r="1751" spans="1:10" x14ac:dyDescent="0.3">
      <c r="A1751" s="2" t="s">
        <v>3716</v>
      </c>
      <c r="B1751" s="3">
        <v>45842</v>
      </c>
      <c r="C1751" s="2" t="s">
        <v>1178</v>
      </c>
      <c r="D1751" s="2" t="s">
        <v>1829</v>
      </c>
      <c r="E1751" s="2" t="s">
        <v>1911</v>
      </c>
      <c r="F1751" s="2">
        <v>4</v>
      </c>
      <c r="G1751" s="2">
        <v>389.22</v>
      </c>
      <c r="H1751" s="2">
        <v>0.18</v>
      </c>
      <c r="I1751" s="2" t="s">
        <v>1959</v>
      </c>
      <c r="J1751" s="2">
        <v>1276.6415999999999</v>
      </c>
    </row>
    <row r="1752" spans="1:10" x14ac:dyDescent="0.3">
      <c r="A1752" s="2" t="s">
        <v>3717</v>
      </c>
      <c r="B1752" s="3">
        <v>45502</v>
      </c>
      <c r="C1752" s="2" t="s">
        <v>74</v>
      </c>
      <c r="D1752" s="2" t="s">
        <v>1774</v>
      </c>
      <c r="E1752" s="2" t="s">
        <v>1936</v>
      </c>
      <c r="F1752" s="2">
        <v>3</v>
      </c>
      <c r="G1752" s="2">
        <v>543.44000000000005</v>
      </c>
      <c r="H1752" s="2">
        <v>0.13</v>
      </c>
      <c r="I1752" s="2" t="s">
        <v>1961</v>
      </c>
      <c r="J1752" s="2">
        <v>1418.3784000000001</v>
      </c>
    </row>
    <row r="1753" spans="1:10" x14ac:dyDescent="0.3">
      <c r="A1753" s="2" t="s">
        <v>3718</v>
      </c>
      <c r="B1753" s="3">
        <v>45296</v>
      </c>
      <c r="C1753" s="2" t="s">
        <v>832</v>
      </c>
      <c r="D1753" s="2" t="s">
        <v>1874</v>
      </c>
      <c r="E1753" s="2" t="s">
        <v>1948</v>
      </c>
      <c r="F1753" s="2">
        <v>4</v>
      </c>
      <c r="G1753" s="2">
        <v>715.42</v>
      </c>
      <c r="H1753" s="2">
        <v>0.28999999999999998</v>
      </c>
      <c r="I1753" s="2" t="s">
        <v>1961</v>
      </c>
      <c r="J1753" s="2">
        <v>2031.7927999999999</v>
      </c>
    </row>
    <row r="1754" spans="1:10" x14ac:dyDescent="0.3">
      <c r="A1754" s="2" t="s">
        <v>3719</v>
      </c>
      <c r="B1754" s="3">
        <v>45886</v>
      </c>
      <c r="C1754" s="2" t="s">
        <v>199</v>
      </c>
      <c r="D1754" s="2" t="s">
        <v>1606</v>
      </c>
      <c r="E1754" s="2" t="s">
        <v>1904</v>
      </c>
      <c r="F1754" s="2">
        <v>4</v>
      </c>
      <c r="G1754" s="2">
        <v>676.14</v>
      </c>
      <c r="H1754" s="2">
        <v>0.11</v>
      </c>
      <c r="I1754" s="2" t="s">
        <v>1964</v>
      </c>
      <c r="J1754" s="2">
        <v>2407.0583999999999</v>
      </c>
    </row>
    <row r="1755" spans="1:10" x14ac:dyDescent="0.3">
      <c r="A1755" s="2" t="s">
        <v>3720</v>
      </c>
      <c r="B1755" s="3">
        <v>45425</v>
      </c>
      <c r="C1755" s="2" t="s">
        <v>325</v>
      </c>
      <c r="D1755" s="2" t="s">
        <v>1696</v>
      </c>
      <c r="E1755" s="2" t="s">
        <v>1892</v>
      </c>
      <c r="F1755" s="2">
        <v>4</v>
      </c>
      <c r="G1755" s="2">
        <v>352.72</v>
      </c>
      <c r="H1755" s="2">
        <v>0.25</v>
      </c>
      <c r="I1755" s="2" t="s">
        <v>1959</v>
      </c>
      <c r="J1755" s="2">
        <v>1058.1600000000001</v>
      </c>
    </row>
    <row r="1756" spans="1:10" x14ac:dyDescent="0.3">
      <c r="A1756" s="2" t="s">
        <v>3721</v>
      </c>
      <c r="B1756" s="3">
        <v>45797</v>
      </c>
      <c r="C1756" s="2" t="s">
        <v>581</v>
      </c>
      <c r="D1756" s="2" t="s">
        <v>1603</v>
      </c>
      <c r="E1756" s="2" t="s">
        <v>1929</v>
      </c>
      <c r="F1756" s="2">
        <v>1</v>
      </c>
      <c r="G1756" s="2">
        <v>470.18</v>
      </c>
      <c r="H1756" s="2">
        <v>0.19</v>
      </c>
      <c r="I1756" s="2" t="s">
        <v>1961</v>
      </c>
      <c r="J1756" s="2">
        <v>380.8458</v>
      </c>
    </row>
    <row r="1757" spans="1:10" x14ac:dyDescent="0.3">
      <c r="A1757" s="2" t="s">
        <v>3722</v>
      </c>
      <c r="B1757" s="3">
        <v>45898</v>
      </c>
      <c r="C1757" s="2" t="s">
        <v>751</v>
      </c>
      <c r="D1757" s="2" t="s">
        <v>1780</v>
      </c>
      <c r="E1757" s="2" t="s">
        <v>1927</v>
      </c>
      <c r="F1757" s="2">
        <v>1</v>
      </c>
      <c r="G1757" s="2">
        <v>891.79</v>
      </c>
      <c r="H1757" s="2">
        <v>0.03</v>
      </c>
      <c r="I1757" s="2" t="s">
        <v>1959</v>
      </c>
      <c r="J1757" s="2">
        <v>865.03629999999998</v>
      </c>
    </row>
    <row r="1758" spans="1:10" x14ac:dyDescent="0.3">
      <c r="A1758" s="2" t="s">
        <v>3723</v>
      </c>
      <c r="B1758" s="3">
        <v>45390</v>
      </c>
      <c r="C1758" s="2" t="s">
        <v>1103</v>
      </c>
      <c r="D1758" s="2" t="s">
        <v>1850</v>
      </c>
      <c r="E1758" s="2" t="s">
        <v>1942</v>
      </c>
      <c r="F1758" s="2">
        <v>2</v>
      </c>
      <c r="G1758" s="2">
        <v>433.07</v>
      </c>
      <c r="H1758" s="2">
        <v>0.25</v>
      </c>
      <c r="I1758" s="2" t="s">
        <v>1964</v>
      </c>
      <c r="J1758" s="2">
        <v>649.60500000000002</v>
      </c>
    </row>
    <row r="1759" spans="1:10" x14ac:dyDescent="0.3">
      <c r="A1759" s="2" t="s">
        <v>3724</v>
      </c>
      <c r="B1759" s="3">
        <v>45355</v>
      </c>
      <c r="C1759" s="2" t="s">
        <v>62</v>
      </c>
      <c r="D1759" s="2" t="s">
        <v>1780</v>
      </c>
      <c r="E1759" s="2" t="s">
        <v>1948</v>
      </c>
      <c r="F1759" s="2">
        <v>3</v>
      </c>
      <c r="G1759" s="2">
        <v>626.71</v>
      </c>
      <c r="H1759" s="2">
        <v>7.0000000000000007E-2</v>
      </c>
      <c r="I1759" s="2" t="s">
        <v>1964</v>
      </c>
      <c r="J1759" s="2">
        <v>1748.5209</v>
      </c>
    </row>
    <row r="1760" spans="1:10" x14ac:dyDescent="0.3">
      <c r="A1760" s="2" t="s">
        <v>3725</v>
      </c>
      <c r="B1760" s="3">
        <v>45916</v>
      </c>
      <c r="C1760" s="2" t="s">
        <v>282</v>
      </c>
      <c r="D1760" s="2" t="s">
        <v>1686</v>
      </c>
      <c r="E1760" s="2" t="s">
        <v>1887</v>
      </c>
      <c r="F1760" s="2">
        <v>2</v>
      </c>
      <c r="G1760" s="2">
        <v>324.18</v>
      </c>
      <c r="H1760" s="2">
        <v>0.06</v>
      </c>
      <c r="I1760" s="2" t="s">
        <v>1964</v>
      </c>
      <c r="J1760" s="2">
        <v>609.45839999999998</v>
      </c>
    </row>
    <row r="1761" spans="1:10" x14ac:dyDescent="0.3">
      <c r="A1761" s="2" t="s">
        <v>3726</v>
      </c>
      <c r="B1761" s="3">
        <v>45448</v>
      </c>
      <c r="C1761" s="2" t="s">
        <v>66</v>
      </c>
      <c r="D1761" s="2" t="s">
        <v>1613</v>
      </c>
      <c r="E1761" s="2" t="s">
        <v>1942</v>
      </c>
      <c r="F1761" s="2">
        <v>4</v>
      </c>
      <c r="G1761" s="2">
        <v>839.74</v>
      </c>
      <c r="H1761" s="2">
        <v>0.13</v>
      </c>
      <c r="I1761" s="2" t="s">
        <v>1961</v>
      </c>
      <c r="J1761" s="2">
        <v>2922.2952</v>
      </c>
    </row>
    <row r="1762" spans="1:10" x14ac:dyDescent="0.3">
      <c r="A1762" s="2" t="s">
        <v>3727</v>
      </c>
      <c r="B1762" s="3">
        <v>45402</v>
      </c>
      <c r="C1762" s="2" t="s">
        <v>530</v>
      </c>
      <c r="D1762" s="2" t="s">
        <v>1768</v>
      </c>
      <c r="E1762" s="2" t="s">
        <v>1936</v>
      </c>
      <c r="F1762" s="2">
        <v>3</v>
      </c>
      <c r="G1762" s="2">
        <v>252.63</v>
      </c>
      <c r="H1762" s="2">
        <v>0.28000000000000003</v>
      </c>
      <c r="I1762" s="2" t="s">
        <v>1959</v>
      </c>
      <c r="J1762" s="2">
        <v>545.68079999999998</v>
      </c>
    </row>
    <row r="1763" spans="1:10" x14ac:dyDescent="0.3">
      <c r="A1763" s="2" t="s">
        <v>3728</v>
      </c>
      <c r="B1763" s="3">
        <v>45581</v>
      </c>
      <c r="C1763" s="2" t="s">
        <v>826</v>
      </c>
      <c r="D1763" s="2" t="s">
        <v>1820</v>
      </c>
      <c r="E1763" s="2" t="s">
        <v>1948</v>
      </c>
      <c r="F1763" s="2">
        <v>2</v>
      </c>
      <c r="G1763" s="2">
        <v>60.53</v>
      </c>
      <c r="H1763" s="2">
        <v>0.18</v>
      </c>
      <c r="I1763" s="2" t="s">
        <v>1959</v>
      </c>
      <c r="J1763" s="2">
        <v>99.269199999999998</v>
      </c>
    </row>
    <row r="1764" spans="1:10" x14ac:dyDescent="0.3">
      <c r="A1764" s="2" t="s">
        <v>3729</v>
      </c>
      <c r="B1764" s="3">
        <v>45610</v>
      </c>
      <c r="C1764" s="2" t="s">
        <v>209</v>
      </c>
      <c r="D1764" s="2" t="s">
        <v>1835</v>
      </c>
      <c r="E1764" s="2" t="s">
        <v>1932</v>
      </c>
      <c r="F1764" s="2">
        <v>4</v>
      </c>
      <c r="G1764" s="2">
        <v>341.95</v>
      </c>
      <c r="H1764" s="2">
        <v>0.25</v>
      </c>
      <c r="I1764" s="2" t="s">
        <v>1959</v>
      </c>
      <c r="J1764" s="2">
        <v>1025.8499999999999</v>
      </c>
    </row>
    <row r="1765" spans="1:10" x14ac:dyDescent="0.3">
      <c r="A1765" s="2" t="s">
        <v>3730</v>
      </c>
      <c r="B1765" s="3">
        <v>45438</v>
      </c>
      <c r="C1765" s="2" t="s">
        <v>910</v>
      </c>
      <c r="D1765" s="2" t="s">
        <v>1642</v>
      </c>
      <c r="E1765" s="2" t="s">
        <v>1939</v>
      </c>
      <c r="F1765" s="2">
        <v>4</v>
      </c>
      <c r="G1765" s="2">
        <v>300.12</v>
      </c>
      <c r="H1765" s="2">
        <v>0.05</v>
      </c>
      <c r="I1765" s="2" t="s">
        <v>1961</v>
      </c>
      <c r="J1765" s="2">
        <v>1140.4559999999999</v>
      </c>
    </row>
    <row r="1766" spans="1:10" x14ac:dyDescent="0.3">
      <c r="A1766" s="2" t="s">
        <v>3731</v>
      </c>
      <c r="B1766" s="3">
        <v>45705</v>
      </c>
      <c r="C1766" s="2" t="s">
        <v>406</v>
      </c>
      <c r="D1766" s="2" t="s">
        <v>1661</v>
      </c>
      <c r="E1766" s="2" t="s">
        <v>1942</v>
      </c>
      <c r="F1766" s="2">
        <v>2</v>
      </c>
      <c r="G1766" s="2">
        <v>289.14</v>
      </c>
      <c r="H1766" s="2">
        <v>0.12</v>
      </c>
      <c r="I1766" s="2" t="s">
        <v>1964</v>
      </c>
      <c r="J1766" s="2">
        <v>508.88639999999998</v>
      </c>
    </row>
    <row r="1767" spans="1:10" x14ac:dyDescent="0.3">
      <c r="A1767" s="2" t="s">
        <v>3732</v>
      </c>
      <c r="B1767" s="3">
        <v>45695</v>
      </c>
      <c r="C1767" s="2" t="s">
        <v>179</v>
      </c>
      <c r="D1767" s="2" t="s">
        <v>1652</v>
      </c>
      <c r="E1767" s="2" t="s">
        <v>1887</v>
      </c>
      <c r="F1767" s="2">
        <v>2</v>
      </c>
      <c r="G1767" s="2">
        <v>596.84</v>
      </c>
      <c r="H1767" s="2">
        <v>0.01</v>
      </c>
      <c r="I1767" s="2" t="s">
        <v>1961</v>
      </c>
      <c r="J1767" s="2">
        <v>1181.7431999999999</v>
      </c>
    </row>
    <row r="1768" spans="1:10" x14ac:dyDescent="0.3">
      <c r="A1768" s="2" t="s">
        <v>3733</v>
      </c>
      <c r="B1768" s="3">
        <v>45571</v>
      </c>
      <c r="C1768" s="2" t="s">
        <v>1364</v>
      </c>
      <c r="D1768" s="2" t="s">
        <v>1631</v>
      </c>
      <c r="E1768" s="2" t="s">
        <v>1917</v>
      </c>
      <c r="F1768" s="2">
        <v>4</v>
      </c>
      <c r="G1768" s="2">
        <v>466.24</v>
      </c>
      <c r="H1768" s="2">
        <v>0.16</v>
      </c>
      <c r="I1768" s="2" t="s">
        <v>1959</v>
      </c>
      <c r="J1768" s="2">
        <v>1566.5663999999999</v>
      </c>
    </row>
    <row r="1769" spans="1:10" x14ac:dyDescent="0.3">
      <c r="A1769" s="2" t="s">
        <v>3734</v>
      </c>
      <c r="B1769" s="3">
        <v>45544</v>
      </c>
      <c r="C1769" s="2" t="s">
        <v>817</v>
      </c>
      <c r="D1769" s="2" t="s">
        <v>1610</v>
      </c>
      <c r="E1769" s="2" t="s">
        <v>1939</v>
      </c>
      <c r="F1769" s="2">
        <v>2</v>
      </c>
      <c r="G1769" s="2">
        <v>330.59</v>
      </c>
      <c r="H1769" s="2">
        <v>0.14000000000000001</v>
      </c>
      <c r="I1769" s="2" t="s">
        <v>1959</v>
      </c>
      <c r="J1769" s="2">
        <v>568.61479999999995</v>
      </c>
    </row>
    <row r="1770" spans="1:10" x14ac:dyDescent="0.3">
      <c r="A1770" s="2" t="s">
        <v>3735</v>
      </c>
      <c r="B1770" s="3">
        <v>45654</v>
      </c>
      <c r="C1770" s="2" t="s">
        <v>1528</v>
      </c>
      <c r="D1770" s="2" t="s">
        <v>1642</v>
      </c>
      <c r="E1770" s="2" t="s">
        <v>1911</v>
      </c>
      <c r="F1770" s="2">
        <v>2</v>
      </c>
      <c r="G1770" s="2">
        <v>616.42999999999995</v>
      </c>
      <c r="H1770" s="2">
        <v>0.02</v>
      </c>
      <c r="I1770" s="2" t="s">
        <v>1964</v>
      </c>
      <c r="J1770" s="2">
        <v>1208.2028</v>
      </c>
    </row>
    <row r="1771" spans="1:10" x14ac:dyDescent="0.3">
      <c r="A1771" s="2" t="s">
        <v>3736</v>
      </c>
      <c r="B1771" s="3">
        <v>45589</v>
      </c>
      <c r="C1771" s="2" t="s">
        <v>1266</v>
      </c>
      <c r="D1771" s="2" t="s">
        <v>1771</v>
      </c>
      <c r="E1771" s="2" t="s">
        <v>1911</v>
      </c>
      <c r="F1771" s="2">
        <v>3</v>
      </c>
      <c r="G1771" s="2">
        <v>195.89</v>
      </c>
      <c r="H1771" s="2">
        <v>0.16</v>
      </c>
      <c r="I1771" s="2" t="s">
        <v>1961</v>
      </c>
      <c r="J1771" s="2">
        <v>493.64280000000002</v>
      </c>
    </row>
    <row r="1772" spans="1:10" x14ac:dyDescent="0.3">
      <c r="A1772" s="2" t="s">
        <v>3737</v>
      </c>
      <c r="B1772" s="3">
        <v>45487</v>
      </c>
      <c r="C1772" s="2" t="s">
        <v>1088</v>
      </c>
      <c r="D1772" s="2" t="s">
        <v>1585</v>
      </c>
      <c r="E1772" s="2" t="s">
        <v>1924</v>
      </c>
      <c r="F1772" s="2">
        <v>4</v>
      </c>
      <c r="G1772" s="2">
        <v>614.76</v>
      </c>
      <c r="H1772" s="2">
        <v>0.16</v>
      </c>
      <c r="I1772" s="2" t="s">
        <v>1959</v>
      </c>
      <c r="J1772" s="2">
        <v>2065.5936000000002</v>
      </c>
    </row>
    <row r="1773" spans="1:10" x14ac:dyDescent="0.3">
      <c r="A1773" s="2" t="s">
        <v>3738</v>
      </c>
      <c r="B1773" s="3">
        <v>45418</v>
      </c>
      <c r="C1773" s="2" t="s">
        <v>1269</v>
      </c>
      <c r="D1773" s="2" t="s">
        <v>1820</v>
      </c>
      <c r="E1773" s="2" t="s">
        <v>1914</v>
      </c>
      <c r="F1773" s="2">
        <v>1</v>
      </c>
      <c r="G1773" s="2">
        <v>224.49</v>
      </c>
      <c r="H1773" s="2">
        <v>0.11</v>
      </c>
      <c r="I1773" s="2" t="s">
        <v>1961</v>
      </c>
      <c r="J1773" s="2">
        <v>199.7961</v>
      </c>
    </row>
    <row r="1774" spans="1:10" x14ac:dyDescent="0.3">
      <c r="A1774" s="2" t="s">
        <v>3739</v>
      </c>
      <c r="B1774" s="3">
        <v>45338</v>
      </c>
      <c r="C1774" s="2" t="s">
        <v>1127</v>
      </c>
      <c r="D1774" s="2" t="s">
        <v>1747</v>
      </c>
      <c r="E1774" s="2" t="s">
        <v>1929</v>
      </c>
      <c r="F1774" s="2">
        <v>1</v>
      </c>
      <c r="G1774" s="2">
        <v>967.76</v>
      </c>
      <c r="H1774" s="2">
        <v>0.09</v>
      </c>
      <c r="I1774" s="2" t="s">
        <v>1959</v>
      </c>
      <c r="J1774" s="2">
        <v>880.66160000000002</v>
      </c>
    </row>
    <row r="1775" spans="1:10" x14ac:dyDescent="0.3">
      <c r="A1775" s="2" t="s">
        <v>3740</v>
      </c>
      <c r="B1775" s="3">
        <v>45507</v>
      </c>
      <c r="C1775" s="2" t="s">
        <v>251</v>
      </c>
      <c r="D1775" s="2" t="s">
        <v>1703</v>
      </c>
      <c r="E1775" s="2" t="s">
        <v>1948</v>
      </c>
      <c r="F1775" s="2">
        <v>2</v>
      </c>
      <c r="G1775" s="2">
        <v>56.52</v>
      </c>
      <c r="H1775" s="2">
        <v>0.17</v>
      </c>
      <c r="I1775" s="2" t="s">
        <v>1961</v>
      </c>
      <c r="J1775" s="2">
        <v>93.8232</v>
      </c>
    </row>
    <row r="1776" spans="1:10" x14ac:dyDescent="0.3">
      <c r="A1776" s="2" t="s">
        <v>3741</v>
      </c>
      <c r="B1776" s="3">
        <v>45275</v>
      </c>
      <c r="C1776" s="2" t="s">
        <v>1519</v>
      </c>
      <c r="D1776" s="2" t="s">
        <v>1783</v>
      </c>
      <c r="E1776" s="2" t="s">
        <v>1892</v>
      </c>
      <c r="F1776" s="2">
        <v>4</v>
      </c>
      <c r="G1776" s="2">
        <v>921.84</v>
      </c>
      <c r="H1776" s="2">
        <v>0.04</v>
      </c>
      <c r="I1776" s="2" t="s">
        <v>1959</v>
      </c>
      <c r="J1776" s="2">
        <v>3539.8656000000001</v>
      </c>
    </row>
    <row r="1777" spans="1:10" x14ac:dyDescent="0.3">
      <c r="A1777" s="2" t="s">
        <v>3742</v>
      </c>
      <c r="B1777" s="3">
        <v>45319</v>
      </c>
      <c r="C1777" s="2" t="s">
        <v>1043</v>
      </c>
      <c r="D1777" s="2" t="s">
        <v>1841</v>
      </c>
      <c r="E1777" s="2" t="s">
        <v>1939</v>
      </c>
      <c r="F1777" s="2">
        <v>3</v>
      </c>
      <c r="G1777" s="2">
        <v>738.47</v>
      </c>
      <c r="H1777" s="2">
        <v>0.28000000000000003</v>
      </c>
      <c r="I1777" s="2" t="s">
        <v>1959</v>
      </c>
      <c r="J1777" s="2">
        <v>1595.0952</v>
      </c>
    </row>
    <row r="1778" spans="1:10" x14ac:dyDescent="0.3">
      <c r="A1778" s="2" t="s">
        <v>3743</v>
      </c>
      <c r="B1778" s="3">
        <v>45620</v>
      </c>
      <c r="C1778" s="2" t="s">
        <v>1043</v>
      </c>
      <c r="D1778" s="2" t="s">
        <v>1576</v>
      </c>
      <c r="E1778" s="2" t="s">
        <v>1887</v>
      </c>
      <c r="F1778" s="2">
        <v>4</v>
      </c>
      <c r="G1778" s="2">
        <v>477.83</v>
      </c>
      <c r="H1778" s="2">
        <v>0.05</v>
      </c>
      <c r="I1778" s="2" t="s">
        <v>1964</v>
      </c>
      <c r="J1778" s="2">
        <v>1815.7539999999999</v>
      </c>
    </row>
    <row r="1779" spans="1:10" x14ac:dyDescent="0.3">
      <c r="A1779" s="2" t="s">
        <v>3744</v>
      </c>
      <c r="B1779" s="3">
        <v>45831</v>
      </c>
      <c r="C1779" s="2" t="s">
        <v>566</v>
      </c>
      <c r="D1779" s="2" t="s">
        <v>1706</v>
      </c>
      <c r="E1779" s="2" t="s">
        <v>1929</v>
      </c>
      <c r="F1779" s="2">
        <v>3</v>
      </c>
      <c r="G1779" s="2">
        <v>605.83000000000004</v>
      </c>
      <c r="H1779" s="2">
        <v>0.28000000000000003</v>
      </c>
      <c r="I1779" s="2" t="s">
        <v>1964</v>
      </c>
      <c r="J1779" s="2">
        <v>1308.5927999999999</v>
      </c>
    </row>
    <row r="1780" spans="1:10" x14ac:dyDescent="0.3">
      <c r="A1780" s="2" t="s">
        <v>3745</v>
      </c>
      <c r="B1780" s="3">
        <v>45373</v>
      </c>
      <c r="C1780" s="2" t="s">
        <v>251</v>
      </c>
      <c r="D1780" s="2" t="s">
        <v>1709</v>
      </c>
      <c r="E1780" s="2" t="s">
        <v>1901</v>
      </c>
      <c r="F1780" s="2">
        <v>2</v>
      </c>
      <c r="G1780" s="2">
        <v>521.44000000000005</v>
      </c>
      <c r="H1780" s="2">
        <v>0.25</v>
      </c>
      <c r="I1780" s="2" t="s">
        <v>1964</v>
      </c>
      <c r="J1780" s="2">
        <v>782.16</v>
      </c>
    </row>
    <row r="1781" spans="1:10" x14ac:dyDescent="0.3">
      <c r="A1781" s="2" t="s">
        <v>3746</v>
      </c>
      <c r="B1781" s="3">
        <v>45863</v>
      </c>
      <c r="C1781" s="2" t="s">
        <v>1178</v>
      </c>
      <c r="D1781" s="2" t="s">
        <v>1599</v>
      </c>
      <c r="E1781" s="2" t="s">
        <v>1914</v>
      </c>
      <c r="F1781" s="2">
        <v>4</v>
      </c>
      <c r="G1781" s="2">
        <v>499.02</v>
      </c>
      <c r="H1781" s="2">
        <v>0.06</v>
      </c>
      <c r="I1781" s="2" t="s">
        <v>1959</v>
      </c>
      <c r="J1781" s="2">
        <v>1876.3152</v>
      </c>
    </row>
    <row r="1782" spans="1:10" x14ac:dyDescent="0.3">
      <c r="A1782" s="2" t="s">
        <v>3747</v>
      </c>
      <c r="B1782" s="3">
        <v>45758</v>
      </c>
      <c r="C1782" s="2" t="s">
        <v>521</v>
      </c>
      <c r="D1782" s="2" t="s">
        <v>1572</v>
      </c>
      <c r="E1782" s="2" t="s">
        <v>1945</v>
      </c>
      <c r="F1782" s="2">
        <v>4</v>
      </c>
      <c r="G1782" s="2">
        <v>299.45999999999998</v>
      </c>
      <c r="H1782" s="2">
        <v>0.18</v>
      </c>
      <c r="I1782" s="2" t="s">
        <v>1964</v>
      </c>
      <c r="J1782" s="2">
        <v>982.22879999999998</v>
      </c>
    </row>
    <row r="1783" spans="1:10" x14ac:dyDescent="0.3">
      <c r="A1783" s="2" t="s">
        <v>3748</v>
      </c>
      <c r="B1783" s="3">
        <v>45285</v>
      </c>
      <c r="C1783" s="2" t="s">
        <v>1423</v>
      </c>
      <c r="D1783" s="2" t="s">
        <v>1696</v>
      </c>
      <c r="E1783" s="2" t="s">
        <v>1887</v>
      </c>
      <c r="F1783" s="2">
        <v>1</v>
      </c>
      <c r="G1783" s="2">
        <v>609.29</v>
      </c>
      <c r="H1783" s="2">
        <v>0.15</v>
      </c>
      <c r="I1783" s="2" t="s">
        <v>1959</v>
      </c>
      <c r="J1783" s="2">
        <v>517.89649999999995</v>
      </c>
    </row>
    <row r="1784" spans="1:10" x14ac:dyDescent="0.3">
      <c r="A1784" s="2" t="s">
        <v>3749</v>
      </c>
      <c r="B1784" s="3">
        <v>45656</v>
      </c>
      <c r="C1784" s="2" t="s">
        <v>364</v>
      </c>
      <c r="D1784" s="2" t="s">
        <v>1565</v>
      </c>
      <c r="E1784" s="2" t="s">
        <v>1917</v>
      </c>
      <c r="F1784" s="2">
        <v>1</v>
      </c>
      <c r="G1784" s="2">
        <v>213.74</v>
      </c>
      <c r="H1784" s="2">
        <v>7.0000000000000007E-2</v>
      </c>
      <c r="I1784" s="2" t="s">
        <v>1964</v>
      </c>
      <c r="J1784" s="2">
        <v>198.7782</v>
      </c>
    </row>
    <row r="1785" spans="1:10" x14ac:dyDescent="0.3">
      <c r="A1785" s="2" t="s">
        <v>3750</v>
      </c>
      <c r="B1785" s="3">
        <v>45718</v>
      </c>
      <c r="C1785" s="2" t="s">
        <v>521</v>
      </c>
      <c r="D1785" s="2" t="s">
        <v>1747</v>
      </c>
      <c r="E1785" s="2" t="s">
        <v>1939</v>
      </c>
      <c r="F1785" s="2">
        <v>4</v>
      </c>
      <c r="G1785" s="2">
        <v>613.16999999999996</v>
      </c>
      <c r="H1785" s="2">
        <v>0.26</v>
      </c>
      <c r="I1785" s="2" t="s">
        <v>1959</v>
      </c>
      <c r="J1785" s="2">
        <v>1814.9831999999999</v>
      </c>
    </row>
    <row r="1786" spans="1:10" x14ac:dyDescent="0.3">
      <c r="A1786" s="2" t="s">
        <v>3751</v>
      </c>
      <c r="B1786" s="3">
        <v>45293</v>
      </c>
      <c r="C1786" s="2" t="s">
        <v>1130</v>
      </c>
      <c r="D1786" s="2" t="s">
        <v>1759</v>
      </c>
      <c r="E1786" s="2" t="s">
        <v>1927</v>
      </c>
      <c r="F1786" s="2">
        <v>2</v>
      </c>
      <c r="G1786" s="2">
        <v>687.36</v>
      </c>
      <c r="H1786" s="2">
        <v>7.0000000000000007E-2</v>
      </c>
      <c r="I1786" s="2" t="s">
        <v>1964</v>
      </c>
      <c r="J1786" s="2">
        <v>1278.4896000000001</v>
      </c>
    </row>
    <row r="1787" spans="1:10" x14ac:dyDescent="0.3">
      <c r="A1787" s="2" t="s">
        <v>3752</v>
      </c>
      <c r="B1787" s="3">
        <v>45915</v>
      </c>
      <c r="C1787" s="2" t="s">
        <v>1037</v>
      </c>
      <c r="D1787" s="2" t="s">
        <v>1783</v>
      </c>
      <c r="E1787" s="2" t="s">
        <v>1932</v>
      </c>
      <c r="F1787" s="2">
        <v>3</v>
      </c>
      <c r="G1787" s="2">
        <v>115.39</v>
      </c>
      <c r="H1787" s="2">
        <v>0.02</v>
      </c>
      <c r="I1787" s="2" t="s">
        <v>1961</v>
      </c>
      <c r="J1787" s="2">
        <v>339.2466</v>
      </c>
    </row>
    <row r="1788" spans="1:10" x14ac:dyDescent="0.3">
      <c r="A1788" s="2" t="s">
        <v>3753</v>
      </c>
      <c r="B1788" s="3">
        <v>45359</v>
      </c>
      <c r="C1788" s="2" t="s">
        <v>600</v>
      </c>
      <c r="D1788" s="2" t="s">
        <v>1648</v>
      </c>
      <c r="E1788" s="2" t="s">
        <v>1929</v>
      </c>
      <c r="F1788" s="2">
        <v>2</v>
      </c>
      <c r="G1788" s="2">
        <v>722.06</v>
      </c>
      <c r="H1788" s="2">
        <v>7.0000000000000007E-2</v>
      </c>
      <c r="I1788" s="2" t="s">
        <v>1959</v>
      </c>
      <c r="J1788" s="2">
        <v>1343.0316</v>
      </c>
    </row>
    <row r="1789" spans="1:10" x14ac:dyDescent="0.3">
      <c r="A1789" s="2" t="s">
        <v>3754</v>
      </c>
      <c r="B1789" s="3">
        <v>45652</v>
      </c>
      <c r="C1789" s="2" t="s">
        <v>1331</v>
      </c>
      <c r="D1789" s="2" t="s">
        <v>1585</v>
      </c>
      <c r="E1789" s="2" t="s">
        <v>1936</v>
      </c>
      <c r="F1789" s="2">
        <v>1</v>
      </c>
      <c r="G1789" s="2">
        <v>384.57</v>
      </c>
      <c r="H1789" s="2">
        <v>0.06</v>
      </c>
      <c r="I1789" s="2" t="s">
        <v>1961</v>
      </c>
      <c r="J1789" s="2">
        <v>361.49579999999997</v>
      </c>
    </row>
    <row r="1790" spans="1:10" x14ac:dyDescent="0.3">
      <c r="A1790" s="2" t="s">
        <v>3755</v>
      </c>
      <c r="B1790" s="3">
        <v>45735</v>
      </c>
      <c r="C1790" s="2" t="s">
        <v>692</v>
      </c>
      <c r="D1790" s="2" t="s">
        <v>1590</v>
      </c>
      <c r="E1790" s="2" t="s">
        <v>1932</v>
      </c>
      <c r="F1790" s="2">
        <v>2</v>
      </c>
      <c r="G1790" s="2">
        <v>194.09</v>
      </c>
      <c r="H1790" s="2">
        <v>0.18</v>
      </c>
      <c r="I1790" s="2" t="s">
        <v>1961</v>
      </c>
      <c r="J1790" s="2">
        <v>318.30759999999998</v>
      </c>
    </row>
    <row r="1791" spans="1:10" x14ac:dyDescent="0.3">
      <c r="A1791" s="2" t="s">
        <v>3756</v>
      </c>
      <c r="B1791" s="3">
        <v>45579</v>
      </c>
      <c r="C1791" s="2" t="s">
        <v>578</v>
      </c>
      <c r="D1791" s="2" t="s">
        <v>1847</v>
      </c>
      <c r="E1791" s="2" t="s">
        <v>1901</v>
      </c>
      <c r="F1791" s="2">
        <v>2</v>
      </c>
      <c r="G1791" s="2">
        <v>403.91</v>
      </c>
      <c r="H1791" s="2">
        <v>7.0000000000000007E-2</v>
      </c>
      <c r="I1791" s="2" t="s">
        <v>1959</v>
      </c>
      <c r="J1791" s="2">
        <v>751.27260000000001</v>
      </c>
    </row>
    <row r="1792" spans="1:10" x14ac:dyDescent="0.3">
      <c r="A1792" s="2" t="s">
        <v>3757</v>
      </c>
      <c r="B1792" s="3">
        <v>45721</v>
      </c>
      <c r="C1792" s="2" t="s">
        <v>282</v>
      </c>
      <c r="D1792" s="2" t="s">
        <v>1625</v>
      </c>
      <c r="E1792" s="2" t="s">
        <v>1934</v>
      </c>
      <c r="F1792" s="2">
        <v>1</v>
      </c>
      <c r="G1792" s="2">
        <v>878.69</v>
      </c>
      <c r="H1792" s="2">
        <v>0.3</v>
      </c>
      <c r="I1792" s="2" t="s">
        <v>1961</v>
      </c>
      <c r="J1792" s="2">
        <v>615.08299999999997</v>
      </c>
    </row>
    <row r="1793" spans="1:10" x14ac:dyDescent="0.3">
      <c r="A1793" s="2" t="s">
        <v>3758</v>
      </c>
      <c r="B1793" s="3">
        <v>45446</v>
      </c>
      <c r="C1793" s="2" t="s">
        <v>1202</v>
      </c>
      <c r="D1793" s="2" t="s">
        <v>1677</v>
      </c>
      <c r="E1793" s="2" t="s">
        <v>1936</v>
      </c>
      <c r="F1793" s="2">
        <v>1</v>
      </c>
      <c r="G1793" s="2">
        <v>161.16999999999999</v>
      </c>
      <c r="H1793" s="2">
        <v>0.05</v>
      </c>
      <c r="I1793" s="2" t="s">
        <v>1959</v>
      </c>
      <c r="J1793" s="2">
        <v>153.11150000000001</v>
      </c>
    </row>
    <row r="1794" spans="1:10" x14ac:dyDescent="0.3">
      <c r="A1794" s="2" t="s">
        <v>3759</v>
      </c>
      <c r="B1794" s="3">
        <v>45387</v>
      </c>
      <c r="C1794" s="2" t="s">
        <v>704</v>
      </c>
      <c r="D1794" s="2" t="s">
        <v>1802</v>
      </c>
      <c r="E1794" s="2" t="s">
        <v>1934</v>
      </c>
      <c r="F1794" s="2">
        <v>2</v>
      </c>
      <c r="G1794" s="2">
        <v>720.15</v>
      </c>
      <c r="H1794" s="2">
        <v>0.22</v>
      </c>
      <c r="I1794" s="2" t="s">
        <v>1964</v>
      </c>
      <c r="J1794" s="2">
        <v>1123.434</v>
      </c>
    </row>
    <row r="1795" spans="1:10" x14ac:dyDescent="0.3">
      <c r="A1795" s="2" t="s">
        <v>3760</v>
      </c>
      <c r="B1795" s="3">
        <v>45222</v>
      </c>
      <c r="C1795" s="2" t="s">
        <v>1100</v>
      </c>
      <c r="D1795" s="2" t="s">
        <v>1655</v>
      </c>
      <c r="E1795" s="2" t="s">
        <v>1917</v>
      </c>
      <c r="F1795" s="2">
        <v>1</v>
      </c>
      <c r="G1795" s="2">
        <v>361.8</v>
      </c>
      <c r="H1795" s="2">
        <v>0.02</v>
      </c>
      <c r="I1795" s="2" t="s">
        <v>1964</v>
      </c>
      <c r="J1795" s="2">
        <v>354.56400000000002</v>
      </c>
    </row>
    <row r="1796" spans="1:10" x14ac:dyDescent="0.3">
      <c r="A1796" s="2" t="s">
        <v>3761</v>
      </c>
      <c r="B1796" s="3">
        <v>45402</v>
      </c>
      <c r="C1796" s="2" t="s">
        <v>751</v>
      </c>
      <c r="D1796" s="2" t="s">
        <v>1868</v>
      </c>
      <c r="E1796" s="2" t="s">
        <v>1911</v>
      </c>
      <c r="F1796" s="2">
        <v>1</v>
      </c>
      <c r="G1796" s="2">
        <v>779.84</v>
      </c>
      <c r="H1796" s="2">
        <v>0.28999999999999998</v>
      </c>
      <c r="I1796" s="2" t="s">
        <v>1961</v>
      </c>
      <c r="J1796" s="2">
        <v>553.68640000000005</v>
      </c>
    </row>
    <row r="1797" spans="1:10" x14ac:dyDescent="0.3">
      <c r="A1797" s="2" t="s">
        <v>3762</v>
      </c>
      <c r="B1797" s="3">
        <v>45455</v>
      </c>
      <c r="C1797" s="2" t="s">
        <v>29</v>
      </c>
      <c r="D1797" s="2" t="s">
        <v>1871</v>
      </c>
      <c r="E1797" s="2" t="s">
        <v>1904</v>
      </c>
      <c r="F1797" s="2">
        <v>2</v>
      </c>
      <c r="G1797" s="2">
        <v>649.89</v>
      </c>
      <c r="H1797" s="2">
        <v>0.17</v>
      </c>
      <c r="I1797" s="2" t="s">
        <v>1964</v>
      </c>
      <c r="J1797" s="2">
        <v>1078.8173999999999</v>
      </c>
    </row>
    <row r="1798" spans="1:10" x14ac:dyDescent="0.3">
      <c r="A1798" s="2" t="s">
        <v>3763</v>
      </c>
      <c r="B1798" s="3">
        <v>45877</v>
      </c>
      <c r="C1798" s="2" t="s">
        <v>674</v>
      </c>
      <c r="D1798" s="2" t="s">
        <v>1741</v>
      </c>
      <c r="E1798" s="2" t="s">
        <v>1911</v>
      </c>
      <c r="F1798" s="2">
        <v>1</v>
      </c>
      <c r="G1798" s="2">
        <v>952.73</v>
      </c>
      <c r="H1798" s="2">
        <v>0.17</v>
      </c>
      <c r="I1798" s="2" t="s">
        <v>1959</v>
      </c>
      <c r="J1798" s="2">
        <v>790.76589999999999</v>
      </c>
    </row>
    <row r="1799" spans="1:10" x14ac:dyDescent="0.3">
      <c r="A1799" s="2" t="s">
        <v>3764</v>
      </c>
      <c r="B1799" s="3">
        <v>45875</v>
      </c>
      <c r="C1799" s="2" t="s">
        <v>308</v>
      </c>
      <c r="D1799" s="2" t="s">
        <v>1880</v>
      </c>
      <c r="E1799" s="2" t="s">
        <v>1939</v>
      </c>
      <c r="F1799" s="2">
        <v>4</v>
      </c>
      <c r="G1799" s="2">
        <v>820.78</v>
      </c>
      <c r="H1799" s="2">
        <v>0.25</v>
      </c>
      <c r="I1799" s="2" t="s">
        <v>1959</v>
      </c>
      <c r="J1799" s="2">
        <v>2462.34</v>
      </c>
    </row>
    <row r="1800" spans="1:10" x14ac:dyDescent="0.3">
      <c r="A1800" s="2" t="s">
        <v>3765</v>
      </c>
      <c r="B1800" s="3">
        <v>45592</v>
      </c>
      <c r="C1800" s="2" t="s">
        <v>1085</v>
      </c>
      <c r="D1800" s="2" t="s">
        <v>1693</v>
      </c>
      <c r="E1800" s="2" t="s">
        <v>1901</v>
      </c>
      <c r="F1800" s="2">
        <v>4</v>
      </c>
      <c r="G1800" s="2">
        <v>247.55</v>
      </c>
      <c r="H1800" s="2">
        <v>0.05</v>
      </c>
      <c r="I1800" s="2" t="s">
        <v>1959</v>
      </c>
      <c r="J1800" s="2">
        <v>940.69</v>
      </c>
    </row>
    <row r="1801" spans="1:10" x14ac:dyDescent="0.3">
      <c r="A1801" s="2" t="s">
        <v>3766</v>
      </c>
      <c r="B1801" s="3">
        <v>45369</v>
      </c>
      <c r="C1801" s="2" t="s">
        <v>743</v>
      </c>
      <c r="D1801" s="2" t="s">
        <v>1880</v>
      </c>
      <c r="E1801" s="2" t="s">
        <v>1917</v>
      </c>
      <c r="F1801" s="2">
        <v>3</v>
      </c>
      <c r="G1801" s="2">
        <v>561.44000000000005</v>
      </c>
      <c r="H1801" s="2">
        <v>0.2</v>
      </c>
      <c r="I1801" s="2" t="s">
        <v>1964</v>
      </c>
      <c r="J1801" s="2">
        <v>1347.4559999999999</v>
      </c>
    </row>
    <row r="1802" spans="1:10" x14ac:dyDescent="0.3">
      <c r="A1802" s="2" t="s">
        <v>3767</v>
      </c>
      <c r="B1802" s="3">
        <v>45249</v>
      </c>
      <c r="C1802" s="2" t="s">
        <v>904</v>
      </c>
      <c r="D1802" s="2" t="s">
        <v>1799</v>
      </c>
      <c r="E1802" s="2" t="s">
        <v>1917</v>
      </c>
      <c r="F1802" s="2">
        <v>4</v>
      </c>
      <c r="G1802" s="2">
        <v>214.37</v>
      </c>
      <c r="H1802" s="2">
        <v>0.11</v>
      </c>
      <c r="I1802" s="2" t="s">
        <v>1964</v>
      </c>
      <c r="J1802" s="2">
        <v>763.15719999999999</v>
      </c>
    </row>
    <row r="1803" spans="1:10" x14ac:dyDescent="0.3">
      <c r="A1803" s="2" t="s">
        <v>3768</v>
      </c>
      <c r="B1803" s="3">
        <v>45741</v>
      </c>
      <c r="C1803" s="2" t="s">
        <v>1307</v>
      </c>
      <c r="D1803" s="2" t="s">
        <v>1625</v>
      </c>
      <c r="E1803" s="2" t="s">
        <v>1939</v>
      </c>
      <c r="F1803" s="2">
        <v>3</v>
      </c>
      <c r="G1803" s="2">
        <v>123.74</v>
      </c>
      <c r="H1803" s="2">
        <v>0.23</v>
      </c>
      <c r="I1803" s="2" t="s">
        <v>1961</v>
      </c>
      <c r="J1803" s="2">
        <v>285.83940000000001</v>
      </c>
    </row>
    <row r="1804" spans="1:10" x14ac:dyDescent="0.3">
      <c r="A1804" s="2" t="s">
        <v>3769</v>
      </c>
      <c r="B1804" s="3">
        <v>45427</v>
      </c>
      <c r="C1804" s="2" t="s">
        <v>66</v>
      </c>
      <c r="D1804" s="2" t="s">
        <v>1783</v>
      </c>
      <c r="E1804" s="2" t="s">
        <v>1927</v>
      </c>
      <c r="F1804" s="2">
        <v>4</v>
      </c>
      <c r="G1804" s="2">
        <v>645.71</v>
      </c>
      <c r="H1804" s="2">
        <v>0.1</v>
      </c>
      <c r="I1804" s="2" t="s">
        <v>1961</v>
      </c>
      <c r="J1804" s="2">
        <v>2324.556</v>
      </c>
    </row>
    <row r="1805" spans="1:10" x14ac:dyDescent="0.3">
      <c r="A1805" s="2" t="s">
        <v>3770</v>
      </c>
      <c r="B1805" s="3">
        <v>45736</v>
      </c>
      <c r="C1805" s="2" t="s">
        <v>138</v>
      </c>
      <c r="D1805" s="2" t="s">
        <v>1638</v>
      </c>
      <c r="E1805" s="2" t="s">
        <v>1929</v>
      </c>
      <c r="F1805" s="2">
        <v>3</v>
      </c>
      <c r="G1805" s="2">
        <v>587.12</v>
      </c>
      <c r="H1805" s="2">
        <v>0.3</v>
      </c>
      <c r="I1805" s="2" t="s">
        <v>1959</v>
      </c>
      <c r="J1805" s="2">
        <v>1232.952</v>
      </c>
    </row>
    <row r="1806" spans="1:10" x14ac:dyDescent="0.3">
      <c r="A1806" s="2" t="s">
        <v>3771</v>
      </c>
      <c r="B1806" s="3">
        <v>45941</v>
      </c>
      <c r="C1806" s="2" t="s">
        <v>784</v>
      </c>
      <c r="D1806" s="2" t="s">
        <v>1652</v>
      </c>
      <c r="E1806" s="2" t="s">
        <v>1945</v>
      </c>
      <c r="F1806" s="2">
        <v>1</v>
      </c>
      <c r="G1806" s="2">
        <v>401.18</v>
      </c>
      <c r="H1806" s="2">
        <v>0.15</v>
      </c>
      <c r="I1806" s="2" t="s">
        <v>1964</v>
      </c>
      <c r="J1806" s="2">
        <v>341.00299999999999</v>
      </c>
    </row>
    <row r="1807" spans="1:10" x14ac:dyDescent="0.3">
      <c r="A1807" s="2" t="s">
        <v>3772</v>
      </c>
      <c r="B1807" s="3">
        <v>45486</v>
      </c>
      <c r="C1807" s="2" t="s">
        <v>1157</v>
      </c>
      <c r="D1807" s="2" t="s">
        <v>1756</v>
      </c>
      <c r="E1807" s="2" t="s">
        <v>1945</v>
      </c>
      <c r="F1807" s="2">
        <v>3</v>
      </c>
      <c r="G1807" s="2">
        <v>658.33</v>
      </c>
      <c r="H1807" s="2">
        <v>0.12</v>
      </c>
      <c r="I1807" s="2" t="s">
        <v>1964</v>
      </c>
      <c r="J1807" s="2">
        <v>1737.9911999999999</v>
      </c>
    </row>
    <row r="1808" spans="1:10" x14ac:dyDescent="0.3">
      <c r="A1808" s="2" t="s">
        <v>3773</v>
      </c>
      <c r="B1808" s="3">
        <v>45474</v>
      </c>
      <c r="C1808" s="2" t="s">
        <v>665</v>
      </c>
      <c r="D1808" s="2" t="s">
        <v>1728</v>
      </c>
      <c r="E1808" s="2" t="s">
        <v>1927</v>
      </c>
      <c r="F1808" s="2">
        <v>4</v>
      </c>
      <c r="G1808" s="2">
        <v>450.3</v>
      </c>
      <c r="H1808" s="2">
        <v>0.02</v>
      </c>
      <c r="I1808" s="2" t="s">
        <v>1959</v>
      </c>
      <c r="J1808" s="2">
        <v>1765.1759999999999</v>
      </c>
    </row>
    <row r="1809" spans="1:10" x14ac:dyDescent="0.3">
      <c r="A1809" s="2" t="s">
        <v>3774</v>
      </c>
      <c r="B1809" s="3">
        <v>45757</v>
      </c>
      <c r="C1809" s="2" t="s">
        <v>497</v>
      </c>
      <c r="D1809" s="2" t="s">
        <v>1865</v>
      </c>
      <c r="E1809" s="2" t="s">
        <v>1924</v>
      </c>
      <c r="F1809" s="2">
        <v>4</v>
      </c>
      <c r="G1809" s="2">
        <v>33.630000000000003</v>
      </c>
      <c r="H1809" s="2">
        <v>0.05</v>
      </c>
      <c r="I1809" s="2" t="s">
        <v>1959</v>
      </c>
      <c r="J1809" s="2">
        <v>127.794</v>
      </c>
    </row>
    <row r="1810" spans="1:10" x14ac:dyDescent="0.3">
      <c r="A1810" s="2" t="s">
        <v>3775</v>
      </c>
      <c r="B1810" s="3">
        <v>45475</v>
      </c>
      <c r="C1810" s="2" t="s">
        <v>145</v>
      </c>
      <c r="D1810" s="2" t="s">
        <v>1998</v>
      </c>
      <c r="E1810" s="2" t="s">
        <v>1887</v>
      </c>
      <c r="F1810" s="2">
        <v>3</v>
      </c>
      <c r="G1810" s="2">
        <v>168.89</v>
      </c>
      <c r="H1810" s="2">
        <v>0.03</v>
      </c>
      <c r="I1810" s="2" t="s">
        <v>1964</v>
      </c>
      <c r="J1810" s="2">
        <v>491.4699</v>
      </c>
    </row>
    <row r="1811" spans="1:10" x14ac:dyDescent="0.3">
      <c r="A1811" s="2" t="s">
        <v>3776</v>
      </c>
      <c r="B1811" s="3">
        <v>45546</v>
      </c>
      <c r="C1811" s="2" t="s">
        <v>345</v>
      </c>
      <c r="D1811" s="2" t="s">
        <v>1762</v>
      </c>
      <c r="E1811" s="2" t="s">
        <v>1927</v>
      </c>
      <c r="F1811" s="2">
        <v>1</v>
      </c>
      <c r="G1811" s="2">
        <v>141.85</v>
      </c>
      <c r="H1811" s="2">
        <v>0.06</v>
      </c>
      <c r="I1811" s="2" t="s">
        <v>1961</v>
      </c>
      <c r="J1811" s="2">
        <v>133.339</v>
      </c>
    </row>
    <row r="1812" spans="1:10" x14ac:dyDescent="0.3">
      <c r="A1812" s="2" t="s">
        <v>3777</v>
      </c>
      <c r="B1812" s="3">
        <v>45520</v>
      </c>
      <c r="C1812" s="2" t="s">
        <v>977</v>
      </c>
      <c r="D1812" s="2" t="s">
        <v>1683</v>
      </c>
      <c r="E1812" s="2" t="s">
        <v>1914</v>
      </c>
      <c r="F1812" s="2">
        <v>1</v>
      </c>
      <c r="G1812" s="2">
        <v>617.4</v>
      </c>
      <c r="H1812" s="2">
        <v>0.21</v>
      </c>
      <c r="I1812" s="2" t="s">
        <v>1959</v>
      </c>
      <c r="J1812" s="2">
        <v>487.74599999999998</v>
      </c>
    </row>
    <row r="1813" spans="1:10" x14ac:dyDescent="0.3">
      <c r="A1813" s="2" t="s">
        <v>3778</v>
      </c>
      <c r="B1813" s="3">
        <v>45534</v>
      </c>
      <c r="C1813" s="2" t="s">
        <v>503</v>
      </c>
      <c r="D1813" s="2" t="s">
        <v>1741</v>
      </c>
      <c r="E1813" s="2" t="s">
        <v>1892</v>
      </c>
      <c r="F1813" s="2">
        <v>3</v>
      </c>
      <c r="G1813" s="2">
        <v>841.47</v>
      </c>
      <c r="H1813" s="2">
        <v>0.15</v>
      </c>
      <c r="I1813" s="2" t="s">
        <v>1964</v>
      </c>
      <c r="J1813" s="2">
        <v>2145.7485000000001</v>
      </c>
    </row>
    <row r="1814" spans="1:10" x14ac:dyDescent="0.3">
      <c r="A1814" s="2" t="s">
        <v>3779</v>
      </c>
      <c r="B1814" s="3">
        <v>45334</v>
      </c>
      <c r="C1814" s="2" t="s">
        <v>225</v>
      </c>
      <c r="D1814" s="2" t="s">
        <v>1638</v>
      </c>
      <c r="E1814" s="2" t="s">
        <v>1932</v>
      </c>
      <c r="F1814" s="2">
        <v>2</v>
      </c>
      <c r="G1814" s="2">
        <v>960.41</v>
      </c>
      <c r="H1814" s="2">
        <v>0.18</v>
      </c>
      <c r="I1814" s="2" t="s">
        <v>1959</v>
      </c>
      <c r="J1814" s="2">
        <v>1575.0724</v>
      </c>
    </row>
    <row r="1815" spans="1:10" x14ac:dyDescent="0.3">
      <c r="A1815" s="2" t="s">
        <v>3780</v>
      </c>
      <c r="B1815" s="3">
        <v>45289</v>
      </c>
      <c r="C1815" s="2" t="s">
        <v>1407</v>
      </c>
      <c r="D1815" s="2" t="s">
        <v>1808</v>
      </c>
      <c r="E1815" s="2" t="s">
        <v>1945</v>
      </c>
      <c r="F1815" s="2">
        <v>3</v>
      </c>
      <c r="G1815" s="2">
        <v>717.22</v>
      </c>
      <c r="H1815" s="2">
        <v>0.24</v>
      </c>
      <c r="I1815" s="2" t="s">
        <v>1961</v>
      </c>
      <c r="J1815" s="2">
        <v>1635.2616</v>
      </c>
    </row>
    <row r="1816" spans="1:10" x14ac:dyDescent="0.3">
      <c r="A1816" s="2" t="s">
        <v>3781</v>
      </c>
      <c r="B1816" s="3">
        <v>45832</v>
      </c>
      <c r="C1816" s="2" t="s">
        <v>406</v>
      </c>
      <c r="D1816" s="2" t="s">
        <v>1606</v>
      </c>
      <c r="E1816" s="2" t="s">
        <v>1887</v>
      </c>
      <c r="F1816" s="2">
        <v>1</v>
      </c>
      <c r="G1816" s="2">
        <v>281.83</v>
      </c>
      <c r="H1816" s="2">
        <v>0.16</v>
      </c>
      <c r="I1816" s="2" t="s">
        <v>1964</v>
      </c>
      <c r="J1816" s="2">
        <v>236.7372</v>
      </c>
    </row>
    <row r="1817" spans="1:10" x14ac:dyDescent="0.3">
      <c r="A1817" s="2" t="s">
        <v>3782</v>
      </c>
      <c r="B1817" s="3">
        <v>45400</v>
      </c>
      <c r="C1817" s="2" t="s">
        <v>674</v>
      </c>
      <c r="D1817" s="2" t="s">
        <v>1759</v>
      </c>
      <c r="E1817" s="2" t="s">
        <v>1934</v>
      </c>
      <c r="F1817" s="2">
        <v>1</v>
      </c>
      <c r="G1817" s="2">
        <v>509.08</v>
      </c>
      <c r="H1817" s="2">
        <v>0.04</v>
      </c>
      <c r="I1817" s="2" t="s">
        <v>1961</v>
      </c>
      <c r="J1817" s="2">
        <v>488.71679999999998</v>
      </c>
    </row>
    <row r="1818" spans="1:10" x14ac:dyDescent="0.3">
      <c r="A1818" s="2" t="s">
        <v>3783</v>
      </c>
      <c r="B1818" s="3">
        <v>45930</v>
      </c>
      <c r="C1818" s="2" t="s">
        <v>1258</v>
      </c>
      <c r="D1818" s="2" t="s">
        <v>1871</v>
      </c>
      <c r="E1818" s="2" t="s">
        <v>1896</v>
      </c>
      <c r="F1818" s="2">
        <v>4</v>
      </c>
      <c r="G1818" s="2">
        <v>827.09</v>
      </c>
      <c r="H1818" s="2">
        <v>0.3</v>
      </c>
      <c r="I1818" s="2" t="s">
        <v>1959</v>
      </c>
      <c r="J1818" s="2">
        <v>2315.8519999999999</v>
      </c>
    </row>
    <row r="1819" spans="1:10" x14ac:dyDescent="0.3">
      <c r="A1819" s="2" t="s">
        <v>3784</v>
      </c>
      <c r="B1819" s="3">
        <v>45935</v>
      </c>
      <c r="C1819" s="2" t="s">
        <v>692</v>
      </c>
      <c r="D1819" s="2" t="s">
        <v>1664</v>
      </c>
      <c r="E1819" s="2" t="s">
        <v>1904</v>
      </c>
      <c r="F1819" s="2">
        <v>2</v>
      </c>
      <c r="G1819" s="2">
        <v>823.36</v>
      </c>
      <c r="H1819" s="2">
        <v>0.23</v>
      </c>
      <c r="I1819" s="2" t="s">
        <v>1959</v>
      </c>
      <c r="J1819" s="2">
        <v>1267.9744000000001</v>
      </c>
    </row>
    <row r="1820" spans="1:10" x14ac:dyDescent="0.3">
      <c r="A1820" s="2" t="s">
        <v>3785</v>
      </c>
      <c r="B1820" s="3">
        <v>45814</v>
      </c>
      <c r="C1820" s="2" t="s">
        <v>474</v>
      </c>
      <c r="D1820" s="2" t="s">
        <v>1655</v>
      </c>
      <c r="E1820" s="2" t="s">
        <v>1908</v>
      </c>
      <c r="F1820" s="2">
        <v>4</v>
      </c>
      <c r="G1820" s="2">
        <v>282.18</v>
      </c>
      <c r="H1820" s="2">
        <v>0.13</v>
      </c>
      <c r="I1820" s="2" t="s">
        <v>1964</v>
      </c>
      <c r="J1820" s="2">
        <v>981.9864</v>
      </c>
    </row>
    <row r="1821" spans="1:10" x14ac:dyDescent="0.3">
      <c r="A1821" s="2" t="s">
        <v>3786</v>
      </c>
      <c r="B1821" s="3">
        <v>45323</v>
      </c>
      <c r="C1821" s="2" t="s">
        <v>578</v>
      </c>
      <c r="D1821" s="2" t="s">
        <v>1638</v>
      </c>
      <c r="E1821" s="2" t="s">
        <v>1892</v>
      </c>
      <c r="F1821" s="2">
        <v>1</v>
      </c>
      <c r="G1821" s="2">
        <v>486.39</v>
      </c>
      <c r="H1821" s="2">
        <v>0.09</v>
      </c>
      <c r="I1821" s="2" t="s">
        <v>1964</v>
      </c>
      <c r="J1821" s="2">
        <v>442.61489999999998</v>
      </c>
    </row>
    <row r="1822" spans="1:10" x14ac:dyDescent="0.3">
      <c r="A1822" s="2" t="s">
        <v>3787</v>
      </c>
      <c r="B1822" s="3">
        <v>45312</v>
      </c>
      <c r="C1822" s="2" t="s">
        <v>176</v>
      </c>
      <c r="D1822" s="2" t="s">
        <v>1628</v>
      </c>
      <c r="E1822" s="2" t="s">
        <v>1901</v>
      </c>
      <c r="F1822" s="2">
        <v>2</v>
      </c>
      <c r="G1822" s="2">
        <v>603.62</v>
      </c>
      <c r="H1822" s="2">
        <v>0.18</v>
      </c>
      <c r="I1822" s="2" t="s">
        <v>1964</v>
      </c>
      <c r="J1822" s="2">
        <v>989.93679999999995</v>
      </c>
    </row>
    <row r="1823" spans="1:10" x14ac:dyDescent="0.3">
      <c r="A1823" s="2" t="s">
        <v>3788</v>
      </c>
      <c r="B1823" s="3">
        <v>45554</v>
      </c>
      <c r="C1823" s="2" t="s">
        <v>503</v>
      </c>
      <c r="D1823" s="2" t="s">
        <v>1689</v>
      </c>
      <c r="E1823" s="2" t="s">
        <v>1917</v>
      </c>
      <c r="F1823" s="2">
        <v>3</v>
      </c>
      <c r="G1823" s="2">
        <v>204.17</v>
      </c>
      <c r="H1823" s="2">
        <v>0.1</v>
      </c>
      <c r="I1823" s="2" t="s">
        <v>1961</v>
      </c>
      <c r="J1823" s="2">
        <v>551.25900000000001</v>
      </c>
    </row>
    <row r="1824" spans="1:10" x14ac:dyDescent="0.3">
      <c r="A1824" s="2" t="s">
        <v>3789</v>
      </c>
      <c r="B1824" s="3">
        <v>45310</v>
      </c>
      <c r="C1824" s="2" t="s">
        <v>474</v>
      </c>
      <c r="D1824" s="2" t="s">
        <v>1590</v>
      </c>
      <c r="E1824" s="2" t="s">
        <v>1936</v>
      </c>
      <c r="F1824" s="2">
        <v>1</v>
      </c>
      <c r="G1824" s="2">
        <v>43.58</v>
      </c>
      <c r="H1824" s="2">
        <v>0.01</v>
      </c>
      <c r="I1824" s="2" t="s">
        <v>1964</v>
      </c>
      <c r="J1824" s="2">
        <v>43.144199999999998</v>
      </c>
    </row>
    <row r="1825" spans="1:10" x14ac:dyDescent="0.3">
      <c r="A1825" s="2" t="s">
        <v>3790</v>
      </c>
      <c r="B1825" s="3">
        <v>45594</v>
      </c>
      <c r="C1825" s="2" t="s">
        <v>1055</v>
      </c>
      <c r="D1825" s="2" t="s">
        <v>1721</v>
      </c>
      <c r="E1825" s="2" t="s">
        <v>1896</v>
      </c>
      <c r="F1825" s="2">
        <v>3</v>
      </c>
      <c r="G1825" s="2">
        <v>469.33</v>
      </c>
      <c r="H1825" s="2">
        <v>0.14000000000000001</v>
      </c>
      <c r="I1825" s="2" t="s">
        <v>1961</v>
      </c>
      <c r="J1825" s="2">
        <v>1210.8714</v>
      </c>
    </row>
    <row r="1826" spans="1:10" x14ac:dyDescent="0.3">
      <c r="A1826" s="2" t="s">
        <v>3791</v>
      </c>
      <c r="B1826" s="3">
        <v>45840</v>
      </c>
      <c r="C1826" s="2" t="s">
        <v>689</v>
      </c>
      <c r="D1826" s="2" t="s">
        <v>1590</v>
      </c>
      <c r="E1826" s="2" t="s">
        <v>1917</v>
      </c>
      <c r="F1826" s="2">
        <v>4</v>
      </c>
      <c r="G1826" s="2">
        <v>836.23</v>
      </c>
      <c r="H1826" s="2">
        <v>0.12</v>
      </c>
      <c r="I1826" s="2" t="s">
        <v>1959</v>
      </c>
      <c r="J1826" s="2">
        <v>2943.5295999999998</v>
      </c>
    </row>
    <row r="1827" spans="1:10" x14ac:dyDescent="0.3">
      <c r="A1827" s="2" t="s">
        <v>3792</v>
      </c>
      <c r="B1827" s="3">
        <v>45549</v>
      </c>
      <c r="C1827" s="2" t="s">
        <v>597</v>
      </c>
      <c r="D1827" s="2" t="s">
        <v>1783</v>
      </c>
      <c r="E1827" s="2" t="s">
        <v>1948</v>
      </c>
      <c r="F1827" s="2">
        <v>2</v>
      </c>
      <c r="G1827" s="2">
        <v>661.53</v>
      </c>
      <c r="H1827" s="2">
        <v>0.2</v>
      </c>
      <c r="I1827" s="2" t="s">
        <v>1961</v>
      </c>
      <c r="J1827" s="2">
        <v>1058.4480000000001</v>
      </c>
    </row>
    <row r="1828" spans="1:10" x14ac:dyDescent="0.3">
      <c r="A1828" s="2" t="s">
        <v>3793</v>
      </c>
      <c r="B1828" s="3">
        <v>45903</v>
      </c>
      <c r="C1828" s="2" t="s">
        <v>415</v>
      </c>
      <c r="D1828" s="2" t="s">
        <v>1750</v>
      </c>
      <c r="E1828" s="2" t="s">
        <v>1939</v>
      </c>
      <c r="F1828" s="2">
        <v>3</v>
      </c>
      <c r="G1828" s="2">
        <v>753.47</v>
      </c>
      <c r="H1828" s="2">
        <v>0.25</v>
      </c>
      <c r="I1828" s="2" t="s">
        <v>1961</v>
      </c>
      <c r="J1828" s="2">
        <v>1695.3074999999999</v>
      </c>
    </row>
    <row r="1829" spans="1:10" x14ac:dyDescent="0.3">
      <c r="A1829" s="2" t="s">
        <v>3794</v>
      </c>
      <c r="B1829" s="3">
        <v>45673</v>
      </c>
      <c r="C1829" s="2" t="s">
        <v>530</v>
      </c>
      <c r="D1829" s="2" t="s">
        <v>1774</v>
      </c>
      <c r="E1829" s="2" t="s">
        <v>1887</v>
      </c>
      <c r="F1829" s="2">
        <v>3</v>
      </c>
      <c r="G1829" s="2">
        <v>713.95</v>
      </c>
      <c r="H1829" s="2">
        <v>0</v>
      </c>
      <c r="I1829" s="2" t="s">
        <v>1959</v>
      </c>
      <c r="J1829" s="2">
        <v>2141.85</v>
      </c>
    </row>
    <row r="1830" spans="1:10" x14ac:dyDescent="0.3">
      <c r="A1830" s="2" t="s">
        <v>3795</v>
      </c>
      <c r="B1830" s="3">
        <v>45395</v>
      </c>
      <c r="C1830" s="2" t="s">
        <v>357</v>
      </c>
      <c r="D1830" s="2" t="s">
        <v>1603</v>
      </c>
      <c r="E1830" s="2" t="s">
        <v>1908</v>
      </c>
      <c r="F1830" s="2">
        <v>3</v>
      </c>
      <c r="G1830" s="2">
        <v>596</v>
      </c>
      <c r="H1830" s="2">
        <v>0.28000000000000003</v>
      </c>
      <c r="I1830" s="2" t="s">
        <v>1964</v>
      </c>
      <c r="J1830" s="2">
        <v>1287.3599999999999</v>
      </c>
    </row>
    <row r="1831" spans="1:10" x14ac:dyDescent="0.3">
      <c r="A1831" s="2" t="s">
        <v>3796</v>
      </c>
      <c r="B1831" s="3">
        <v>45379</v>
      </c>
      <c r="C1831" s="2" t="s">
        <v>1061</v>
      </c>
      <c r="D1831" s="2" t="s">
        <v>1594</v>
      </c>
      <c r="E1831" s="2" t="s">
        <v>1921</v>
      </c>
      <c r="F1831" s="2">
        <v>2</v>
      </c>
      <c r="G1831" s="2">
        <v>169.46</v>
      </c>
      <c r="H1831" s="2">
        <v>0.03</v>
      </c>
      <c r="I1831" s="2" t="s">
        <v>1961</v>
      </c>
      <c r="J1831" s="2">
        <v>328.75240000000002</v>
      </c>
    </row>
    <row r="1832" spans="1:10" x14ac:dyDescent="0.3">
      <c r="A1832" s="2" t="s">
        <v>3797</v>
      </c>
      <c r="B1832" s="3">
        <v>45860</v>
      </c>
      <c r="C1832" s="2" t="s">
        <v>959</v>
      </c>
      <c r="D1832" s="2" t="s">
        <v>1777</v>
      </c>
      <c r="E1832" s="2" t="s">
        <v>1934</v>
      </c>
      <c r="F1832" s="2">
        <v>4</v>
      </c>
      <c r="G1832" s="2">
        <v>611.91999999999996</v>
      </c>
      <c r="H1832" s="2">
        <v>0.2</v>
      </c>
      <c r="I1832" s="2" t="s">
        <v>1961</v>
      </c>
      <c r="J1832" s="2">
        <v>1958.144</v>
      </c>
    </row>
    <row r="1833" spans="1:10" x14ac:dyDescent="0.3">
      <c r="A1833" s="2" t="s">
        <v>3798</v>
      </c>
      <c r="B1833" s="3">
        <v>45704</v>
      </c>
      <c r="C1833" s="2" t="s">
        <v>24</v>
      </c>
      <c r="D1833" s="2" t="s">
        <v>1805</v>
      </c>
      <c r="E1833" s="2" t="s">
        <v>1936</v>
      </c>
      <c r="F1833" s="2">
        <v>2</v>
      </c>
      <c r="G1833" s="2">
        <v>25.3</v>
      </c>
      <c r="H1833" s="2">
        <v>0.21</v>
      </c>
      <c r="I1833" s="2" t="s">
        <v>1959</v>
      </c>
      <c r="J1833" s="2">
        <v>39.973999999999997</v>
      </c>
    </row>
    <row r="1834" spans="1:10" x14ac:dyDescent="0.3">
      <c r="A1834" s="2" t="s">
        <v>3799</v>
      </c>
      <c r="B1834" s="3">
        <v>45327</v>
      </c>
      <c r="C1834" s="2" t="s">
        <v>1355</v>
      </c>
      <c r="D1834" s="2" t="s">
        <v>1802</v>
      </c>
      <c r="E1834" s="2" t="s">
        <v>1924</v>
      </c>
      <c r="F1834" s="2">
        <v>4</v>
      </c>
      <c r="G1834" s="2">
        <v>166.93</v>
      </c>
      <c r="H1834" s="2">
        <v>0.02</v>
      </c>
      <c r="I1834" s="2" t="s">
        <v>1961</v>
      </c>
      <c r="J1834" s="2">
        <v>654.36559999999997</v>
      </c>
    </row>
    <row r="1835" spans="1:10" x14ac:dyDescent="0.3">
      <c r="A1835" s="2" t="s">
        <v>3800</v>
      </c>
      <c r="B1835" s="3">
        <v>45721</v>
      </c>
      <c r="C1835" s="2" t="s">
        <v>901</v>
      </c>
      <c r="D1835" s="2" t="s">
        <v>1762</v>
      </c>
      <c r="E1835" s="2" t="s">
        <v>1927</v>
      </c>
      <c r="F1835" s="2">
        <v>4</v>
      </c>
      <c r="G1835" s="2">
        <v>861.55</v>
      </c>
      <c r="H1835" s="2">
        <v>0.12</v>
      </c>
      <c r="I1835" s="2" t="s">
        <v>1959</v>
      </c>
      <c r="J1835" s="2">
        <v>3032.6559999999999</v>
      </c>
    </row>
    <row r="1836" spans="1:10" x14ac:dyDescent="0.3">
      <c r="A1836" s="2" t="s">
        <v>3801</v>
      </c>
      <c r="B1836" s="3">
        <v>45842</v>
      </c>
      <c r="C1836" s="2" t="s">
        <v>1139</v>
      </c>
      <c r="D1836" s="2" t="s">
        <v>1709</v>
      </c>
      <c r="E1836" s="2" t="s">
        <v>1908</v>
      </c>
      <c r="F1836" s="2">
        <v>3</v>
      </c>
      <c r="G1836" s="2">
        <v>56.17</v>
      </c>
      <c r="H1836" s="2">
        <v>0.01</v>
      </c>
      <c r="I1836" s="2" t="s">
        <v>1964</v>
      </c>
      <c r="J1836" s="2">
        <v>166.82490000000001</v>
      </c>
    </row>
    <row r="1837" spans="1:10" x14ac:dyDescent="0.3">
      <c r="A1837" s="2" t="s">
        <v>3802</v>
      </c>
      <c r="B1837" s="3">
        <v>45862</v>
      </c>
      <c r="C1837" s="2" t="s">
        <v>860</v>
      </c>
      <c r="D1837" s="2" t="s">
        <v>1617</v>
      </c>
      <c r="E1837" s="2" t="s">
        <v>1948</v>
      </c>
      <c r="F1837" s="2">
        <v>1</v>
      </c>
      <c r="G1837" s="2">
        <v>582.29</v>
      </c>
      <c r="H1837" s="2">
        <v>0.2</v>
      </c>
      <c r="I1837" s="2" t="s">
        <v>1959</v>
      </c>
      <c r="J1837" s="2">
        <v>465.83199999999999</v>
      </c>
    </row>
    <row r="1838" spans="1:10" x14ac:dyDescent="0.3">
      <c r="A1838" s="2" t="s">
        <v>3803</v>
      </c>
      <c r="B1838" s="3">
        <v>45681</v>
      </c>
      <c r="C1838" s="2" t="s">
        <v>844</v>
      </c>
      <c r="D1838" s="2" t="s">
        <v>1832</v>
      </c>
      <c r="E1838" s="2" t="s">
        <v>1887</v>
      </c>
      <c r="F1838" s="2">
        <v>3</v>
      </c>
      <c r="G1838" s="2">
        <v>63.96</v>
      </c>
      <c r="H1838" s="2">
        <v>0.02</v>
      </c>
      <c r="I1838" s="2" t="s">
        <v>1959</v>
      </c>
      <c r="J1838" s="2">
        <v>188.04239999999999</v>
      </c>
    </row>
    <row r="1839" spans="1:10" x14ac:dyDescent="0.3">
      <c r="A1839" s="2" t="s">
        <v>3804</v>
      </c>
      <c r="B1839" s="3">
        <v>45392</v>
      </c>
      <c r="C1839" s="2" t="s">
        <v>245</v>
      </c>
      <c r="D1839" s="2" t="s">
        <v>1594</v>
      </c>
      <c r="E1839" s="2" t="s">
        <v>1929</v>
      </c>
      <c r="F1839" s="2">
        <v>1</v>
      </c>
      <c r="G1839" s="2">
        <v>829.83</v>
      </c>
      <c r="H1839" s="2">
        <v>0.26</v>
      </c>
      <c r="I1839" s="2" t="s">
        <v>1964</v>
      </c>
      <c r="J1839" s="2">
        <v>614.07420000000002</v>
      </c>
    </row>
    <row r="1840" spans="1:10" x14ac:dyDescent="0.3">
      <c r="A1840" s="2" t="s">
        <v>3805</v>
      </c>
      <c r="B1840" s="3">
        <v>45586</v>
      </c>
      <c r="C1840" s="2" t="s">
        <v>1169</v>
      </c>
      <c r="D1840" s="2" t="s">
        <v>1680</v>
      </c>
      <c r="E1840" s="2" t="s">
        <v>1939</v>
      </c>
      <c r="F1840" s="2">
        <v>2</v>
      </c>
      <c r="G1840" s="2">
        <v>858.15</v>
      </c>
      <c r="H1840" s="2">
        <v>0.03</v>
      </c>
      <c r="I1840" s="2" t="s">
        <v>1959</v>
      </c>
      <c r="J1840" s="2">
        <v>1664.8109999999999</v>
      </c>
    </row>
    <row r="1841" spans="1:10" x14ac:dyDescent="0.3">
      <c r="A1841" s="2" t="s">
        <v>3806</v>
      </c>
      <c r="B1841" s="3">
        <v>45340</v>
      </c>
      <c r="C1841" s="2" t="s">
        <v>1136</v>
      </c>
      <c r="D1841" s="2" t="s">
        <v>1802</v>
      </c>
      <c r="E1841" s="2" t="s">
        <v>1932</v>
      </c>
      <c r="F1841" s="2">
        <v>3</v>
      </c>
      <c r="G1841" s="2">
        <v>717.32</v>
      </c>
      <c r="H1841" s="2">
        <v>0.23</v>
      </c>
      <c r="I1841" s="2" t="s">
        <v>1964</v>
      </c>
      <c r="J1841" s="2">
        <v>1657.0092</v>
      </c>
    </row>
    <row r="1842" spans="1:10" x14ac:dyDescent="0.3">
      <c r="A1842" s="2" t="s">
        <v>3807</v>
      </c>
      <c r="B1842" s="3">
        <v>45853</v>
      </c>
      <c r="C1842" s="2" t="s">
        <v>1340</v>
      </c>
      <c r="D1842" s="2" t="s">
        <v>1832</v>
      </c>
      <c r="E1842" s="2" t="s">
        <v>1929</v>
      </c>
      <c r="F1842" s="2">
        <v>1</v>
      </c>
      <c r="G1842" s="2">
        <v>163.19999999999999</v>
      </c>
      <c r="H1842" s="2">
        <v>0.22</v>
      </c>
      <c r="I1842" s="2" t="s">
        <v>1961</v>
      </c>
      <c r="J1842" s="2">
        <v>127.29600000000001</v>
      </c>
    </row>
    <row r="1843" spans="1:10" x14ac:dyDescent="0.3">
      <c r="A1843" s="2" t="s">
        <v>3808</v>
      </c>
      <c r="B1843" s="3">
        <v>45489</v>
      </c>
      <c r="C1843" s="2" t="s">
        <v>440</v>
      </c>
      <c r="D1843" s="2" t="s">
        <v>1826</v>
      </c>
      <c r="E1843" s="2" t="s">
        <v>1929</v>
      </c>
      <c r="F1843" s="2">
        <v>2</v>
      </c>
      <c r="G1843" s="2">
        <v>966.71</v>
      </c>
      <c r="H1843" s="2">
        <v>0.11</v>
      </c>
      <c r="I1843" s="2" t="s">
        <v>1959</v>
      </c>
      <c r="J1843" s="2">
        <v>1720.7438</v>
      </c>
    </row>
    <row r="1844" spans="1:10" x14ac:dyDescent="0.3">
      <c r="A1844" s="2" t="s">
        <v>3809</v>
      </c>
      <c r="B1844" s="3">
        <v>45761</v>
      </c>
      <c r="C1844" s="2" t="s">
        <v>1103</v>
      </c>
      <c r="D1844" s="2" t="s">
        <v>1683</v>
      </c>
      <c r="E1844" s="2" t="s">
        <v>1932</v>
      </c>
      <c r="F1844" s="2">
        <v>2</v>
      </c>
      <c r="G1844" s="2">
        <v>873.94</v>
      </c>
      <c r="H1844" s="2">
        <v>0.14000000000000001</v>
      </c>
      <c r="I1844" s="2" t="s">
        <v>1964</v>
      </c>
      <c r="J1844" s="2">
        <v>1503.1768</v>
      </c>
    </row>
    <row r="1845" spans="1:10" x14ac:dyDescent="0.3">
      <c r="A1845" s="2" t="s">
        <v>3810</v>
      </c>
      <c r="B1845" s="3">
        <v>45379</v>
      </c>
      <c r="C1845" s="2" t="s">
        <v>509</v>
      </c>
      <c r="D1845" s="2" t="s">
        <v>1555</v>
      </c>
      <c r="E1845" s="2" t="s">
        <v>1901</v>
      </c>
      <c r="F1845" s="2">
        <v>1</v>
      </c>
      <c r="G1845" s="2">
        <v>140.24</v>
      </c>
      <c r="H1845" s="2">
        <v>0.27</v>
      </c>
      <c r="I1845" s="2" t="s">
        <v>1959</v>
      </c>
      <c r="J1845" s="2">
        <v>102.37520000000001</v>
      </c>
    </row>
    <row r="1846" spans="1:10" x14ac:dyDescent="0.3">
      <c r="A1846" s="2" t="s">
        <v>3811</v>
      </c>
      <c r="B1846" s="3">
        <v>45716</v>
      </c>
      <c r="C1846" s="2" t="s">
        <v>665</v>
      </c>
      <c r="D1846" s="2" t="s">
        <v>1709</v>
      </c>
      <c r="E1846" s="2" t="s">
        <v>1908</v>
      </c>
      <c r="F1846" s="2">
        <v>2</v>
      </c>
      <c r="G1846" s="2">
        <v>549.91999999999996</v>
      </c>
      <c r="H1846" s="2">
        <v>0.28000000000000003</v>
      </c>
      <c r="I1846" s="2" t="s">
        <v>1959</v>
      </c>
      <c r="J1846" s="2">
        <v>791.88480000000004</v>
      </c>
    </row>
    <row r="1847" spans="1:10" x14ac:dyDescent="0.3">
      <c r="A1847" s="2" t="s">
        <v>3812</v>
      </c>
      <c r="B1847" s="3">
        <v>45364</v>
      </c>
      <c r="C1847" s="2" t="s">
        <v>394</v>
      </c>
      <c r="D1847" s="2" t="s">
        <v>1625</v>
      </c>
      <c r="E1847" s="2" t="s">
        <v>1908</v>
      </c>
      <c r="F1847" s="2">
        <v>4</v>
      </c>
      <c r="G1847" s="2">
        <v>715.88</v>
      </c>
      <c r="H1847" s="2">
        <v>0.19</v>
      </c>
      <c r="I1847" s="2" t="s">
        <v>1961</v>
      </c>
      <c r="J1847" s="2">
        <v>2319.4512</v>
      </c>
    </row>
    <row r="1848" spans="1:10" x14ac:dyDescent="0.3">
      <c r="A1848" s="2" t="s">
        <v>3813</v>
      </c>
      <c r="B1848" s="3">
        <v>45752</v>
      </c>
      <c r="C1848" s="2" t="s">
        <v>1172</v>
      </c>
      <c r="D1848" s="2" t="s">
        <v>1565</v>
      </c>
      <c r="E1848" s="2" t="s">
        <v>1917</v>
      </c>
      <c r="F1848" s="2">
        <v>3</v>
      </c>
      <c r="G1848" s="2">
        <v>591.9</v>
      </c>
      <c r="H1848" s="2">
        <v>0.27</v>
      </c>
      <c r="I1848" s="2" t="s">
        <v>1959</v>
      </c>
      <c r="J1848" s="2">
        <v>1296.261</v>
      </c>
    </row>
    <row r="1849" spans="1:10" x14ac:dyDescent="0.3">
      <c r="A1849" s="2" t="s">
        <v>3814</v>
      </c>
      <c r="B1849" s="3">
        <v>45883</v>
      </c>
      <c r="C1849" s="2" t="s">
        <v>1184</v>
      </c>
      <c r="D1849" s="2" t="s">
        <v>1642</v>
      </c>
      <c r="E1849" s="2" t="s">
        <v>1924</v>
      </c>
      <c r="F1849" s="2">
        <v>2</v>
      </c>
      <c r="G1849" s="2">
        <v>523.14</v>
      </c>
      <c r="H1849" s="2">
        <v>0.13</v>
      </c>
      <c r="I1849" s="2" t="s">
        <v>1961</v>
      </c>
      <c r="J1849" s="2">
        <v>910.2636</v>
      </c>
    </row>
    <row r="1850" spans="1:10" x14ac:dyDescent="0.3">
      <c r="A1850" s="2" t="s">
        <v>3815</v>
      </c>
      <c r="B1850" s="3">
        <v>45477</v>
      </c>
      <c r="C1850" s="2" t="s">
        <v>741</v>
      </c>
      <c r="D1850" s="2" t="s">
        <v>1790</v>
      </c>
      <c r="E1850" s="2" t="s">
        <v>1934</v>
      </c>
      <c r="F1850" s="2">
        <v>2</v>
      </c>
      <c r="G1850" s="2">
        <v>478.62</v>
      </c>
      <c r="H1850" s="2">
        <v>0.17</v>
      </c>
      <c r="I1850" s="2" t="s">
        <v>1964</v>
      </c>
      <c r="J1850" s="2">
        <v>794.50919999999996</v>
      </c>
    </row>
    <row r="1851" spans="1:10" x14ac:dyDescent="0.3">
      <c r="A1851" s="2" t="s">
        <v>3816</v>
      </c>
      <c r="B1851" s="3">
        <v>45556</v>
      </c>
      <c r="C1851" s="2" t="s">
        <v>956</v>
      </c>
      <c r="D1851" s="2" t="s">
        <v>1829</v>
      </c>
      <c r="E1851" s="2" t="s">
        <v>1892</v>
      </c>
      <c r="F1851" s="2">
        <v>4</v>
      </c>
      <c r="G1851" s="2">
        <v>740.5</v>
      </c>
      <c r="H1851" s="2">
        <v>0.17</v>
      </c>
      <c r="I1851" s="2" t="s">
        <v>1961</v>
      </c>
      <c r="J1851" s="2">
        <v>2458.46</v>
      </c>
    </row>
    <row r="1852" spans="1:10" x14ac:dyDescent="0.3">
      <c r="A1852" s="2" t="s">
        <v>3817</v>
      </c>
      <c r="B1852" s="3">
        <v>45465</v>
      </c>
      <c r="C1852" s="2" t="s">
        <v>397</v>
      </c>
      <c r="D1852" s="2" t="s">
        <v>1718</v>
      </c>
      <c r="E1852" s="2" t="s">
        <v>1896</v>
      </c>
      <c r="F1852" s="2">
        <v>1</v>
      </c>
      <c r="G1852" s="2">
        <v>780.24</v>
      </c>
      <c r="H1852" s="2">
        <v>0.04</v>
      </c>
      <c r="I1852" s="2" t="s">
        <v>1964</v>
      </c>
      <c r="J1852" s="2">
        <v>749.03039999999999</v>
      </c>
    </row>
    <row r="1853" spans="1:10" x14ac:dyDescent="0.3">
      <c r="A1853" s="2" t="s">
        <v>3818</v>
      </c>
      <c r="B1853" s="3">
        <v>45552</v>
      </c>
      <c r="C1853" s="2" t="s">
        <v>382</v>
      </c>
      <c r="D1853" s="2" t="s">
        <v>1793</v>
      </c>
      <c r="E1853" s="2" t="s">
        <v>1939</v>
      </c>
      <c r="F1853" s="2">
        <v>4</v>
      </c>
      <c r="G1853" s="2">
        <v>579.24</v>
      </c>
      <c r="H1853" s="2">
        <v>0.04</v>
      </c>
      <c r="I1853" s="2" t="s">
        <v>1964</v>
      </c>
      <c r="J1853" s="2">
        <v>2224.2815999999998</v>
      </c>
    </row>
    <row r="1854" spans="1:10" x14ac:dyDescent="0.3">
      <c r="A1854" s="2" t="s">
        <v>3819</v>
      </c>
      <c r="B1854" s="3">
        <v>45635</v>
      </c>
      <c r="C1854" s="2" t="s">
        <v>1172</v>
      </c>
      <c r="D1854" s="2" t="s">
        <v>1560</v>
      </c>
      <c r="E1854" s="2" t="s">
        <v>1896</v>
      </c>
      <c r="F1854" s="2">
        <v>3</v>
      </c>
      <c r="G1854" s="2">
        <v>268.95</v>
      </c>
      <c r="H1854" s="2">
        <v>0.04</v>
      </c>
      <c r="I1854" s="2" t="s">
        <v>1961</v>
      </c>
      <c r="J1854" s="2">
        <v>774.57600000000002</v>
      </c>
    </row>
    <row r="1855" spans="1:10" x14ac:dyDescent="0.3">
      <c r="A1855" s="2" t="s">
        <v>3820</v>
      </c>
      <c r="B1855" s="3">
        <v>45740</v>
      </c>
      <c r="C1855" s="2" t="s">
        <v>974</v>
      </c>
      <c r="D1855" s="2" t="s">
        <v>1576</v>
      </c>
      <c r="E1855" s="2" t="s">
        <v>1904</v>
      </c>
      <c r="F1855" s="2">
        <v>1</v>
      </c>
      <c r="G1855" s="2">
        <v>47.47</v>
      </c>
      <c r="H1855" s="2">
        <v>0.28000000000000003</v>
      </c>
      <c r="I1855" s="2" t="s">
        <v>1959</v>
      </c>
      <c r="J1855" s="2">
        <v>34.178400000000003</v>
      </c>
    </row>
    <row r="1856" spans="1:10" x14ac:dyDescent="0.3">
      <c r="A1856" s="2" t="s">
        <v>3821</v>
      </c>
      <c r="B1856" s="3">
        <v>45796</v>
      </c>
      <c r="C1856" s="2" t="s">
        <v>832</v>
      </c>
      <c r="D1856" s="2" t="s">
        <v>1677</v>
      </c>
      <c r="E1856" s="2" t="s">
        <v>1942</v>
      </c>
      <c r="F1856" s="2">
        <v>3</v>
      </c>
      <c r="G1856" s="2">
        <v>858.81</v>
      </c>
      <c r="H1856" s="2">
        <v>7.0000000000000007E-2</v>
      </c>
      <c r="I1856" s="2" t="s">
        <v>1959</v>
      </c>
      <c r="J1856" s="2">
        <v>2396.0799000000002</v>
      </c>
    </row>
    <row r="1857" spans="1:10" x14ac:dyDescent="0.3">
      <c r="A1857" s="2" t="s">
        <v>3822</v>
      </c>
      <c r="B1857" s="3">
        <v>45710</v>
      </c>
      <c r="C1857" s="2" t="s">
        <v>989</v>
      </c>
      <c r="D1857" s="2" t="s">
        <v>1631</v>
      </c>
      <c r="E1857" s="2" t="s">
        <v>1924</v>
      </c>
      <c r="F1857" s="2">
        <v>3</v>
      </c>
      <c r="G1857" s="2">
        <v>569.98</v>
      </c>
      <c r="H1857" s="2">
        <v>0.05</v>
      </c>
      <c r="I1857" s="2" t="s">
        <v>1959</v>
      </c>
      <c r="J1857" s="2">
        <v>1624.443</v>
      </c>
    </row>
    <row r="1858" spans="1:10" x14ac:dyDescent="0.3">
      <c r="A1858" s="2" t="s">
        <v>3823</v>
      </c>
      <c r="B1858" s="3">
        <v>45596</v>
      </c>
      <c r="C1858" s="2" t="s">
        <v>1040</v>
      </c>
      <c r="D1858" s="2" t="s">
        <v>1805</v>
      </c>
      <c r="E1858" s="2" t="s">
        <v>1929</v>
      </c>
      <c r="F1858" s="2">
        <v>3</v>
      </c>
      <c r="G1858" s="2">
        <v>306.52</v>
      </c>
      <c r="H1858" s="2">
        <v>0.01</v>
      </c>
      <c r="I1858" s="2" t="s">
        <v>1964</v>
      </c>
      <c r="J1858" s="2">
        <v>910.36440000000005</v>
      </c>
    </row>
    <row r="1859" spans="1:10" x14ac:dyDescent="0.3">
      <c r="A1859" s="2" t="s">
        <v>3824</v>
      </c>
      <c r="B1859" s="3">
        <v>45354</v>
      </c>
      <c r="C1859" s="2" t="s">
        <v>242</v>
      </c>
      <c r="D1859" s="2" t="s">
        <v>1750</v>
      </c>
      <c r="E1859" s="2" t="s">
        <v>1932</v>
      </c>
      <c r="F1859" s="2">
        <v>3</v>
      </c>
      <c r="G1859" s="2">
        <v>184.67</v>
      </c>
      <c r="H1859" s="2">
        <v>0.03</v>
      </c>
      <c r="I1859" s="2" t="s">
        <v>1964</v>
      </c>
      <c r="J1859" s="2">
        <v>537.38969999999995</v>
      </c>
    </row>
    <row r="1860" spans="1:10" x14ac:dyDescent="0.3">
      <c r="A1860" s="2" t="s">
        <v>3825</v>
      </c>
      <c r="B1860" s="3">
        <v>45428</v>
      </c>
      <c r="C1860" s="2" t="s">
        <v>1496</v>
      </c>
      <c r="D1860" s="2" t="s">
        <v>1655</v>
      </c>
      <c r="E1860" s="2" t="s">
        <v>1908</v>
      </c>
      <c r="F1860" s="2">
        <v>4</v>
      </c>
      <c r="G1860" s="2">
        <v>189.56</v>
      </c>
      <c r="H1860" s="2">
        <v>0</v>
      </c>
      <c r="I1860" s="2" t="s">
        <v>1964</v>
      </c>
      <c r="J1860" s="2">
        <v>758.24</v>
      </c>
    </row>
    <row r="1861" spans="1:10" x14ac:dyDescent="0.3">
      <c r="A1861" s="2" t="s">
        <v>3826</v>
      </c>
      <c r="B1861" s="3">
        <v>45511</v>
      </c>
      <c r="C1861" s="2" t="s">
        <v>686</v>
      </c>
      <c r="D1861" s="2" t="s">
        <v>1808</v>
      </c>
      <c r="E1861" s="2" t="s">
        <v>1908</v>
      </c>
      <c r="F1861" s="2">
        <v>1</v>
      </c>
      <c r="G1861" s="2">
        <v>805.24</v>
      </c>
      <c r="H1861" s="2">
        <v>0.04</v>
      </c>
      <c r="I1861" s="2" t="s">
        <v>1961</v>
      </c>
      <c r="J1861" s="2">
        <v>773.03039999999999</v>
      </c>
    </row>
    <row r="1862" spans="1:10" x14ac:dyDescent="0.3">
      <c r="A1862" s="2" t="s">
        <v>3827</v>
      </c>
      <c r="B1862" s="3">
        <v>45549</v>
      </c>
      <c r="C1862" s="2" t="s">
        <v>627</v>
      </c>
      <c r="D1862" s="2" t="s">
        <v>1744</v>
      </c>
      <c r="E1862" s="2" t="s">
        <v>1942</v>
      </c>
      <c r="F1862" s="2">
        <v>3</v>
      </c>
      <c r="G1862" s="2">
        <v>683.74</v>
      </c>
      <c r="H1862" s="2">
        <v>0.24</v>
      </c>
      <c r="I1862" s="2" t="s">
        <v>1959</v>
      </c>
      <c r="J1862" s="2">
        <v>1558.9272000000001</v>
      </c>
    </row>
    <row r="1863" spans="1:10" x14ac:dyDescent="0.3">
      <c r="A1863" s="2" t="s">
        <v>3828</v>
      </c>
      <c r="B1863" s="3">
        <v>45573</v>
      </c>
      <c r="C1863" s="2" t="s">
        <v>692</v>
      </c>
      <c r="D1863" s="2" t="s">
        <v>1750</v>
      </c>
      <c r="E1863" s="2" t="s">
        <v>1945</v>
      </c>
      <c r="F1863" s="2">
        <v>3</v>
      </c>
      <c r="G1863" s="2">
        <v>439.21</v>
      </c>
      <c r="H1863" s="2">
        <v>0.28000000000000003</v>
      </c>
      <c r="I1863" s="2" t="s">
        <v>1964</v>
      </c>
      <c r="J1863" s="2">
        <v>948.69359999999995</v>
      </c>
    </row>
    <row r="1864" spans="1:10" x14ac:dyDescent="0.3">
      <c r="A1864" s="2" t="s">
        <v>3829</v>
      </c>
      <c r="B1864" s="3">
        <v>45904</v>
      </c>
      <c r="C1864" s="2" t="s">
        <v>418</v>
      </c>
      <c r="D1864" s="2" t="s">
        <v>1780</v>
      </c>
      <c r="E1864" s="2" t="s">
        <v>1911</v>
      </c>
      <c r="F1864" s="2">
        <v>1</v>
      </c>
      <c r="G1864" s="2">
        <v>126.92</v>
      </c>
      <c r="H1864" s="2">
        <v>0.24</v>
      </c>
      <c r="I1864" s="2" t="s">
        <v>1964</v>
      </c>
      <c r="J1864" s="2">
        <v>96.459199999999996</v>
      </c>
    </row>
    <row r="1865" spans="1:10" x14ac:dyDescent="0.3">
      <c r="A1865" s="2" t="s">
        <v>3830</v>
      </c>
      <c r="B1865" s="3">
        <v>45489</v>
      </c>
      <c r="C1865" s="2" t="s">
        <v>29</v>
      </c>
      <c r="D1865" s="2" t="s">
        <v>1802</v>
      </c>
      <c r="E1865" s="2" t="s">
        <v>1904</v>
      </c>
      <c r="F1865" s="2">
        <v>4</v>
      </c>
      <c r="G1865" s="2">
        <v>834.7</v>
      </c>
      <c r="H1865" s="2">
        <v>0.14000000000000001</v>
      </c>
      <c r="I1865" s="2" t="s">
        <v>1959</v>
      </c>
      <c r="J1865" s="2">
        <v>2871.3679999999999</v>
      </c>
    </row>
    <row r="1866" spans="1:10" x14ac:dyDescent="0.3">
      <c r="A1866" s="2" t="s">
        <v>3831</v>
      </c>
      <c r="B1866" s="3">
        <v>45909</v>
      </c>
      <c r="C1866" s="2" t="s">
        <v>1082</v>
      </c>
      <c r="D1866" s="2" t="s">
        <v>1706</v>
      </c>
      <c r="E1866" s="2" t="s">
        <v>1927</v>
      </c>
      <c r="F1866" s="2">
        <v>2</v>
      </c>
      <c r="G1866" s="2">
        <v>271.88</v>
      </c>
      <c r="H1866" s="2">
        <v>0.11</v>
      </c>
      <c r="I1866" s="2" t="s">
        <v>1964</v>
      </c>
      <c r="J1866" s="2">
        <v>483.94639999999998</v>
      </c>
    </row>
    <row r="1867" spans="1:10" x14ac:dyDescent="0.3">
      <c r="A1867" s="2" t="s">
        <v>3832</v>
      </c>
      <c r="B1867" s="3">
        <v>45720</v>
      </c>
      <c r="C1867" s="2" t="s">
        <v>1490</v>
      </c>
      <c r="D1867" s="2" t="s">
        <v>1603</v>
      </c>
      <c r="E1867" s="2" t="s">
        <v>1892</v>
      </c>
      <c r="F1867" s="2">
        <v>4</v>
      </c>
      <c r="G1867" s="2">
        <v>972.14</v>
      </c>
      <c r="H1867" s="2">
        <v>0.25</v>
      </c>
      <c r="I1867" s="2" t="s">
        <v>1959</v>
      </c>
      <c r="J1867" s="2">
        <v>2916.42</v>
      </c>
    </row>
    <row r="1868" spans="1:10" x14ac:dyDescent="0.3">
      <c r="A1868" s="2" t="s">
        <v>3833</v>
      </c>
      <c r="B1868" s="3">
        <v>45831</v>
      </c>
      <c r="C1868" s="2" t="s">
        <v>339</v>
      </c>
      <c r="D1868" s="2" t="s">
        <v>1709</v>
      </c>
      <c r="E1868" s="2" t="s">
        <v>1904</v>
      </c>
      <c r="F1868" s="2">
        <v>3</v>
      </c>
      <c r="G1868" s="2">
        <v>523.66</v>
      </c>
      <c r="H1868" s="2">
        <v>0.27</v>
      </c>
      <c r="I1868" s="2" t="s">
        <v>1961</v>
      </c>
      <c r="J1868" s="2">
        <v>1146.8154</v>
      </c>
    </row>
    <row r="1869" spans="1:10" x14ac:dyDescent="0.3">
      <c r="A1869" s="2" t="s">
        <v>3834</v>
      </c>
      <c r="B1869" s="3">
        <v>45602</v>
      </c>
      <c r="C1869" s="2" t="s">
        <v>506</v>
      </c>
      <c r="D1869" s="2" t="s">
        <v>1774</v>
      </c>
      <c r="E1869" s="2" t="s">
        <v>1896</v>
      </c>
      <c r="F1869" s="2">
        <v>4</v>
      </c>
      <c r="G1869" s="2">
        <v>838.99</v>
      </c>
      <c r="H1869" s="2">
        <v>0.16</v>
      </c>
      <c r="I1869" s="2" t="s">
        <v>1959</v>
      </c>
      <c r="J1869" s="2">
        <v>2819.0064000000002</v>
      </c>
    </row>
    <row r="1870" spans="1:10" x14ac:dyDescent="0.3">
      <c r="A1870" s="2" t="s">
        <v>3835</v>
      </c>
      <c r="B1870" s="3">
        <v>45722</v>
      </c>
      <c r="C1870" s="2" t="s">
        <v>468</v>
      </c>
      <c r="D1870" s="2" t="s">
        <v>1603</v>
      </c>
      <c r="E1870" s="2" t="s">
        <v>1942</v>
      </c>
      <c r="F1870" s="2">
        <v>4</v>
      </c>
      <c r="G1870" s="2">
        <v>838.7</v>
      </c>
      <c r="H1870" s="2">
        <v>0.21</v>
      </c>
      <c r="I1870" s="2" t="s">
        <v>1964</v>
      </c>
      <c r="J1870" s="2">
        <v>2650.2919999999999</v>
      </c>
    </row>
    <row r="1871" spans="1:10" x14ac:dyDescent="0.3">
      <c r="A1871" s="2" t="s">
        <v>3836</v>
      </c>
      <c r="B1871" s="3">
        <v>45794</v>
      </c>
      <c r="C1871" s="2" t="s">
        <v>1316</v>
      </c>
      <c r="D1871" s="2" t="s">
        <v>1805</v>
      </c>
      <c r="E1871" s="2" t="s">
        <v>1917</v>
      </c>
      <c r="F1871" s="2">
        <v>3</v>
      </c>
      <c r="G1871" s="2">
        <v>943.24</v>
      </c>
      <c r="H1871" s="2">
        <v>0.21</v>
      </c>
      <c r="I1871" s="2" t="s">
        <v>1959</v>
      </c>
      <c r="J1871" s="2">
        <v>2235.4787999999999</v>
      </c>
    </row>
    <row r="1872" spans="1:10" x14ac:dyDescent="0.3">
      <c r="A1872" s="2" t="s">
        <v>3837</v>
      </c>
      <c r="B1872" s="3">
        <v>45659</v>
      </c>
      <c r="C1872" s="2" t="s">
        <v>956</v>
      </c>
      <c r="D1872" s="2" t="s">
        <v>1555</v>
      </c>
      <c r="E1872" s="2" t="s">
        <v>1942</v>
      </c>
      <c r="F1872" s="2">
        <v>2</v>
      </c>
      <c r="G1872" s="2">
        <v>310.33</v>
      </c>
      <c r="H1872" s="2">
        <v>0.26</v>
      </c>
      <c r="I1872" s="2" t="s">
        <v>1959</v>
      </c>
      <c r="J1872" s="2">
        <v>459.28840000000002</v>
      </c>
    </row>
    <row r="1873" spans="1:10" x14ac:dyDescent="0.3">
      <c r="A1873" s="2" t="s">
        <v>3838</v>
      </c>
      <c r="B1873" s="3">
        <v>45501</v>
      </c>
      <c r="C1873" s="2" t="s">
        <v>1097</v>
      </c>
      <c r="D1873" s="2" t="s">
        <v>1715</v>
      </c>
      <c r="E1873" s="2" t="s">
        <v>1887</v>
      </c>
      <c r="F1873" s="2">
        <v>3</v>
      </c>
      <c r="G1873" s="2">
        <v>201.05</v>
      </c>
      <c r="H1873" s="2">
        <v>0.23</v>
      </c>
      <c r="I1873" s="2" t="s">
        <v>1961</v>
      </c>
      <c r="J1873" s="2">
        <v>464.4255</v>
      </c>
    </row>
    <row r="1874" spans="1:10" x14ac:dyDescent="0.3">
      <c r="A1874" s="2" t="s">
        <v>3839</v>
      </c>
      <c r="B1874" s="3">
        <v>45408</v>
      </c>
      <c r="C1874" s="2" t="s">
        <v>817</v>
      </c>
      <c r="D1874" s="2" t="s">
        <v>1756</v>
      </c>
      <c r="E1874" s="2" t="s">
        <v>1942</v>
      </c>
      <c r="F1874" s="2">
        <v>1</v>
      </c>
      <c r="G1874" s="2">
        <v>803.37</v>
      </c>
      <c r="H1874" s="2">
        <v>0.3</v>
      </c>
      <c r="I1874" s="2" t="s">
        <v>1961</v>
      </c>
      <c r="J1874" s="2">
        <v>562.35900000000004</v>
      </c>
    </row>
    <row r="1875" spans="1:10" x14ac:dyDescent="0.3">
      <c r="A1875" s="2" t="s">
        <v>3840</v>
      </c>
      <c r="B1875" s="3">
        <v>45886</v>
      </c>
      <c r="C1875" s="2" t="s">
        <v>148</v>
      </c>
      <c r="D1875" s="2" t="s">
        <v>1765</v>
      </c>
      <c r="E1875" s="2" t="s">
        <v>1936</v>
      </c>
      <c r="F1875" s="2">
        <v>3</v>
      </c>
      <c r="G1875" s="2">
        <v>259.98</v>
      </c>
      <c r="H1875" s="2">
        <v>7.0000000000000007E-2</v>
      </c>
      <c r="I1875" s="2" t="s">
        <v>1964</v>
      </c>
      <c r="J1875" s="2">
        <v>725.3442</v>
      </c>
    </row>
    <row r="1876" spans="1:10" x14ac:dyDescent="0.3">
      <c r="A1876" s="2" t="s">
        <v>3841</v>
      </c>
      <c r="B1876" s="3">
        <v>45426</v>
      </c>
      <c r="C1876" s="2" t="s">
        <v>433</v>
      </c>
      <c r="D1876" s="2" t="s">
        <v>1565</v>
      </c>
      <c r="E1876" s="2" t="s">
        <v>1901</v>
      </c>
      <c r="F1876" s="2">
        <v>4</v>
      </c>
      <c r="G1876" s="2">
        <v>591.9</v>
      </c>
      <c r="H1876" s="2">
        <v>0.2</v>
      </c>
      <c r="I1876" s="2" t="s">
        <v>1961</v>
      </c>
      <c r="J1876" s="2">
        <v>1894.08</v>
      </c>
    </row>
    <row r="1877" spans="1:10" x14ac:dyDescent="0.3">
      <c r="A1877" s="2" t="s">
        <v>3842</v>
      </c>
      <c r="B1877" s="3">
        <v>45730</v>
      </c>
      <c r="C1877" s="2" t="s">
        <v>131</v>
      </c>
      <c r="D1877" s="2" t="s">
        <v>1762</v>
      </c>
      <c r="E1877" s="2" t="s">
        <v>1929</v>
      </c>
      <c r="F1877" s="2">
        <v>2</v>
      </c>
      <c r="G1877" s="2">
        <v>396.9</v>
      </c>
      <c r="H1877" s="2">
        <v>0.18</v>
      </c>
      <c r="I1877" s="2" t="s">
        <v>1961</v>
      </c>
      <c r="J1877" s="2">
        <v>650.91600000000005</v>
      </c>
    </row>
    <row r="1878" spans="1:10" x14ac:dyDescent="0.3">
      <c r="A1878" s="2" t="s">
        <v>3843</v>
      </c>
      <c r="B1878" s="3">
        <v>45731</v>
      </c>
      <c r="C1878" s="2" t="s">
        <v>1412</v>
      </c>
      <c r="D1878" s="2" t="s">
        <v>1877</v>
      </c>
      <c r="E1878" s="2" t="s">
        <v>1896</v>
      </c>
      <c r="F1878" s="2">
        <v>1</v>
      </c>
      <c r="G1878" s="2">
        <v>176.84</v>
      </c>
      <c r="H1878" s="2">
        <v>0.19</v>
      </c>
      <c r="I1878" s="2" t="s">
        <v>1959</v>
      </c>
      <c r="J1878" s="2">
        <v>143.24039999999999</v>
      </c>
    </row>
    <row r="1879" spans="1:10" x14ac:dyDescent="0.3">
      <c r="A1879" s="2" t="s">
        <v>3844</v>
      </c>
      <c r="B1879" s="3">
        <v>45272</v>
      </c>
      <c r="C1879" s="2" t="s">
        <v>823</v>
      </c>
      <c r="D1879" s="2" t="s">
        <v>1655</v>
      </c>
      <c r="E1879" s="2" t="s">
        <v>1887</v>
      </c>
      <c r="F1879" s="2">
        <v>2</v>
      </c>
      <c r="G1879" s="2">
        <v>614.21</v>
      </c>
      <c r="H1879" s="2">
        <v>0.11</v>
      </c>
      <c r="I1879" s="2" t="s">
        <v>1961</v>
      </c>
      <c r="J1879" s="2">
        <v>1093.2937999999999</v>
      </c>
    </row>
    <row r="1880" spans="1:10" x14ac:dyDescent="0.3">
      <c r="A1880" s="2" t="s">
        <v>3845</v>
      </c>
      <c r="B1880" s="3">
        <v>45584</v>
      </c>
      <c r="C1880" s="2" t="s">
        <v>385</v>
      </c>
      <c r="D1880" s="2" t="s">
        <v>2061</v>
      </c>
      <c r="E1880" s="2" t="s">
        <v>1914</v>
      </c>
      <c r="F1880" s="2">
        <v>3</v>
      </c>
      <c r="G1880" s="2">
        <v>604.66</v>
      </c>
      <c r="H1880" s="2">
        <v>0.18</v>
      </c>
      <c r="I1880" s="2" t="s">
        <v>1964</v>
      </c>
      <c r="J1880" s="2">
        <v>1487.4636</v>
      </c>
    </row>
    <row r="1881" spans="1:10" x14ac:dyDescent="0.3">
      <c r="A1881" s="2" t="s">
        <v>3846</v>
      </c>
      <c r="B1881" s="3">
        <v>45534</v>
      </c>
      <c r="C1881" s="2" t="s">
        <v>1542</v>
      </c>
      <c r="D1881" s="2" t="s">
        <v>1565</v>
      </c>
      <c r="E1881" s="2" t="s">
        <v>1929</v>
      </c>
      <c r="F1881" s="2">
        <v>3</v>
      </c>
      <c r="G1881" s="2">
        <v>24.29</v>
      </c>
      <c r="H1881" s="2">
        <v>0.12</v>
      </c>
      <c r="I1881" s="2" t="s">
        <v>1961</v>
      </c>
      <c r="J1881" s="2">
        <v>64.125600000000006</v>
      </c>
    </row>
    <row r="1882" spans="1:10" x14ac:dyDescent="0.3">
      <c r="A1882" s="2" t="s">
        <v>3847</v>
      </c>
      <c r="B1882" s="3">
        <v>45482</v>
      </c>
      <c r="C1882" s="2" t="s">
        <v>424</v>
      </c>
      <c r="D1882" s="2" t="s">
        <v>1771</v>
      </c>
      <c r="E1882" s="2" t="s">
        <v>1927</v>
      </c>
      <c r="F1882" s="2">
        <v>1</v>
      </c>
      <c r="G1882" s="2">
        <v>503.95</v>
      </c>
      <c r="H1882" s="2">
        <v>0.24</v>
      </c>
      <c r="I1882" s="2" t="s">
        <v>1961</v>
      </c>
      <c r="J1882" s="2">
        <v>383.00200000000001</v>
      </c>
    </row>
    <row r="1883" spans="1:10" x14ac:dyDescent="0.3">
      <c r="A1883" s="2" t="s">
        <v>3848</v>
      </c>
      <c r="B1883" s="3">
        <v>45475</v>
      </c>
      <c r="C1883" s="2" t="s">
        <v>1016</v>
      </c>
      <c r="D1883" s="2" t="s">
        <v>1735</v>
      </c>
      <c r="E1883" s="2" t="s">
        <v>1934</v>
      </c>
      <c r="F1883" s="2">
        <v>4</v>
      </c>
      <c r="G1883" s="2">
        <v>860.78</v>
      </c>
      <c r="H1883" s="2">
        <v>0.03</v>
      </c>
      <c r="I1883" s="2" t="s">
        <v>1959</v>
      </c>
      <c r="J1883" s="2">
        <v>3339.8263999999999</v>
      </c>
    </row>
    <row r="1884" spans="1:10" x14ac:dyDescent="0.3">
      <c r="A1884" s="2" t="s">
        <v>3849</v>
      </c>
      <c r="B1884" s="3">
        <v>45234</v>
      </c>
      <c r="C1884" s="2" t="s">
        <v>654</v>
      </c>
      <c r="D1884" s="2" t="s">
        <v>1706</v>
      </c>
      <c r="E1884" s="2" t="s">
        <v>1901</v>
      </c>
      <c r="F1884" s="2">
        <v>3</v>
      </c>
      <c r="G1884" s="2">
        <v>41.97</v>
      </c>
      <c r="H1884" s="2">
        <v>0.03</v>
      </c>
      <c r="I1884" s="2" t="s">
        <v>1964</v>
      </c>
      <c r="J1884" s="2">
        <v>122.1327</v>
      </c>
    </row>
    <row r="1885" spans="1:10" x14ac:dyDescent="0.3">
      <c r="A1885" s="2" t="s">
        <v>3850</v>
      </c>
      <c r="B1885" s="3">
        <v>45397</v>
      </c>
      <c r="C1885" s="2" t="s">
        <v>138</v>
      </c>
      <c r="D1885" s="2" t="s">
        <v>1617</v>
      </c>
      <c r="E1885" s="2" t="s">
        <v>1908</v>
      </c>
      <c r="F1885" s="2">
        <v>1</v>
      </c>
      <c r="G1885" s="2">
        <v>649.59</v>
      </c>
      <c r="H1885" s="2">
        <v>0.12</v>
      </c>
      <c r="I1885" s="2" t="s">
        <v>1964</v>
      </c>
      <c r="J1885" s="2">
        <v>571.63919999999996</v>
      </c>
    </row>
    <row r="1886" spans="1:10" x14ac:dyDescent="0.3">
      <c r="A1886" s="2" t="s">
        <v>3851</v>
      </c>
      <c r="B1886" s="3">
        <v>45502</v>
      </c>
      <c r="C1886" s="2" t="s">
        <v>206</v>
      </c>
      <c r="D1886" s="2" t="s">
        <v>1771</v>
      </c>
      <c r="E1886" s="2" t="s">
        <v>1921</v>
      </c>
      <c r="F1886" s="2">
        <v>2</v>
      </c>
      <c r="G1886" s="2">
        <v>386.09</v>
      </c>
      <c r="H1886" s="2">
        <v>0.19</v>
      </c>
      <c r="I1886" s="2" t="s">
        <v>1961</v>
      </c>
      <c r="J1886" s="2">
        <v>625.46579999999994</v>
      </c>
    </row>
    <row r="1887" spans="1:10" x14ac:dyDescent="0.3">
      <c r="A1887" s="2" t="s">
        <v>3852</v>
      </c>
      <c r="B1887" s="3">
        <v>45644</v>
      </c>
      <c r="C1887" s="2" t="s">
        <v>357</v>
      </c>
      <c r="D1887" s="2" t="s">
        <v>1735</v>
      </c>
      <c r="E1887" s="2" t="s">
        <v>1929</v>
      </c>
      <c r="F1887" s="2">
        <v>1</v>
      </c>
      <c r="G1887" s="2">
        <v>891.62</v>
      </c>
      <c r="H1887" s="2">
        <v>0.06</v>
      </c>
      <c r="I1887" s="2" t="s">
        <v>1961</v>
      </c>
      <c r="J1887" s="2">
        <v>838.12279999999998</v>
      </c>
    </row>
    <row r="1888" spans="1:10" x14ac:dyDescent="0.3">
      <c r="A1888" s="2" t="s">
        <v>3853</v>
      </c>
      <c r="B1888" s="3">
        <v>45617</v>
      </c>
      <c r="C1888" s="2" t="s">
        <v>1202</v>
      </c>
      <c r="D1888" s="2" t="s">
        <v>1774</v>
      </c>
      <c r="E1888" s="2" t="s">
        <v>1936</v>
      </c>
      <c r="F1888" s="2">
        <v>2</v>
      </c>
      <c r="G1888" s="2">
        <v>558.9</v>
      </c>
      <c r="H1888" s="2">
        <v>0.05</v>
      </c>
      <c r="I1888" s="2" t="s">
        <v>1964</v>
      </c>
      <c r="J1888" s="2">
        <v>1061.9100000000001</v>
      </c>
    </row>
    <row r="1889" spans="1:10" x14ac:dyDescent="0.3">
      <c r="A1889" s="2" t="s">
        <v>3854</v>
      </c>
      <c r="B1889" s="3">
        <v>45797</v>
      </c>
      <c r="C1889" s="2" t="s">
        <v>1115</v>
      </c>
      <c r="D1889" s="2" t="s">
        <v>1560</v>
      </c>
      <c r="E1889" s="2" t="s">
        <v>1901</v>
      </c>
      <c r="F1889" s="2">
        <v>2</v>
      </c>
      <c r="G1889" s="2">
        <v>99.04</v>
      </c>
      <c r="H1889" s="2">
        <v>0.26</v>
      </c>
      <c r="I1889" s="2" t="s">
        <v>1964</v>
      </c>
      <c r="J1889" s="2">
        <v>146.57919999999999</v>
      </c>
    </row>
    <row r="1890" spans="1:10" x14ac:dyDescent="0.3">
      <c r="A1890" s="2" t="s">
        <v>3855</v>
      </c>
      <c r="B1890" s="3">
        <v>45740</v>
      </c>
      <c r="C1890" s="2" t="s">
        <v>934</v>
      </c>
      <c r="D1890" s="2" t="s">
        <v>2061</v>
      </c>
      <c r="E1890" s="2" t="s">
        <v>1917</v>
      </c>
      <c r="F1890" s="2">
        <v>4</v>
      </c>
      <c r="G1890" s="2">
        <v>625.13</v>
      </c>
      <c r="H1890" s="2">
        <v>0.06</v>
      </c>
      <c r="I1890" s="2" t="s">
        <v>1959</v>
      </c>
      <c r="J1890" s="2">
        <v>2350.4888000000001</v>
      </c>
    </row>
    <row r="1891" spans="1:10" x14ac:dyDescent="0.3">
      <c r="A1891" s="2" t="s">
        <v>3856</v>
      </c>
      <c r="B1891" s="3">
        <v>45824</v>
      </c>
      <c r="C1891" s="2" t="s">
        <v>148</v>
      </c>
      <c r="D1891" s="2" t="s">
        <v>1700</v>
      </c>
      <c r="E1891" s="2" t="s">
        <v>1945</v>
      </c>
      <c r="F1891" s="2">
        <v>4</v>
      </c>
      <c r="G1891" s="2">
        <v>38.380000000000003</v>
      </c>
      <c r="H1891" s="2">
        <v>0.16</v>
      </c>
      <c r="I1891" s="2" t="s">
        <v>1964</v>
      </c>
      <c r="J1891" s="2">
        <v>128.95679999999999</v>
      </c>
    </row>
    <row r="1892" spans="1:10" x14ac:dyDescent="0.3">
      <c r="A1892" s="2" t="s">
        <v>3857</v>
      </c>
      <c r="B1892" s="3">
        <v>45404</v>
      </c>
      <c r="C1892" s="2" t="s">
        <v>1525</v>
      </c>
      <c r="D1892" s="2" t="s">
        <v>1865</v>
      </c>
      <c r="E1892" s="2" t="s">
        <v>1924</v>
      </c>
      <c r="F1892" s="2">
        <v>4</v>
      </c>
      <c r="G1892" s="2">
        <v>731.72</v>
      </c>
      <c r="H1892" s="2">
        <v>0.22</v>
      </c>
      <c r="I1892" s="2" t="s">
        <v>1964</v>
      </c>
      <c r="J1892" s="2">
        <v>2282.9663999999998</v>
      </c>
    </row>
    <row r="1893" spans="1:10" x14ac:dyDescent="0.3">
      <c r="A1893" s="2" t="s">
        <v>3858</v>
      </c>
      <c r="B1893" s="3">
        <v>45916</v>
      </c>
      <c r="C1893" s="2" t="s">
        <v>1423</v>
      </c>
      <c r="D1893" s="2" t="s">
        <v>1826</v>
      </c>
      <c r="E1893" s="2" t="s">
        <v>1948</v>
      </c>
      <c r="F1893" s="2">
        <v>3</v>
      </c>
      <c r="G1893" s="2">
        <v>825.33</v>
      </c>
      <c r="H1893" s="2">
        <v>0.21</v>
      </c>
      <c r="I1893" s="2" t="s">
        <v>1959</v>
      </c>
      <c r="J1893" s="2">
        <v>1956.0320999999999</v>
      </c>
    </row>
    <row r="1894" spans="1:10" x14ac:dyDescent="0.3">
      <c r="A1894" s="2" t="s">
        <v>3859</v>
      </c>
      <c r="B1894" s="3">
        <v>45269</v>
      </c>
      <c r="C1894" s="2" t="s">
        <v>225</v>
      </c>
      <c r="D1894" s="2" t="s">
        <v>1793</v>
      </c>
      <c r="E1894" s="2" t="s">
        <v>1934</v>
      </c>
      <c r="F1894" s="2">
        <v>2</v>
      </c>
      <c r="G1894" s="2">
        <v>47.3</v>
      </c>
      <c r="H1894" s="2">
        <v>0.01</v>
      </c>
      <c r="I1894" s="2" t="s">
        <v>1961</v>
      </c>
      <c r="J1894" s="2">
        <v>93.653999999999996</v>
      </c>
    </row>
    <row r="1895" spans="1:10" x14ac:dyDescent="0.3">
      <c r="A1895" s="2" t="s">
        <v>3860</v>
      </c>
      <c r="B1895" s="3">
        <v>45493</v>
      </c>
      <c r="C1895" s="2" t="s">
        <v>575</v>
      </c>
      <c r="D1895" s="2" t="s">
        <v>1799</v>
      </c>
      <c r="E1895" s="2" t="s">
        <v>1942</v>
      </c>
      <c r="F1895" s="2">
        <v>1</v>
      </c>
      <c r="G1895" s="2">
        <v>389.12</v>
      </c>
      <c r="H1895" s="2">
        <v>0.18</v>
      </c>
      <c r="I1895" s="2" t="s">
        <v>1961</v>
      </c>
      <c r="J1895" s="2">
        <v>319.07839999999999</v>
      </c>
    </row>
    <row r="1896" spans="1:10" x14ac:dyDescent="0.3">
      <c r="A1896" s="2" t="s">
        <v>3861</v>
      </c>
      <c r="B1896" s="3">
        <v>45558</v>
      </c>
      <c r="C1896" s="2" t="s">
        <v>1426</v>
      </c>
      <c r="D1896" s="2" t="s">
        <v>1829</v>
      </c>
      <c r="E1896" s="2" t="s">
        <v>1945</v>
      </c>
      <c r="F1896" s="2">
        <v>3</v>
      </c>
      <c r="G1896" s="2">
        <v>543.83000000000004</v>
      </c>
      <c r="H1896" s="2">
        <v>0.05</v>
      </c>
      <c r="I1896" s="2" t="s">
        <v>1959</v>
      </c>
      <c r="J1896" s="2">
        <v>1549.9155000000001</v>
      </c>
    </row>
    <row r="1897" spans="1:10" x14ac:dyDescent="0.3">
      <c r="A1897" s="2" t="s">
        <v>3862</v>
      </c>
      <c r="B1897" s="3">
        <v>45423</v>
      </c>
      <c r="C1897" s="2" t="s">
        <v>107</v>
      </c>
      <c r="D1897" s="2" t="s">
        <v>1613</v>
      </c>
      <c r="E1897" s="2" t="s">
        <v>1892</v>
      </c>
      <c r="F1897" s="2">
        <v>2</v>
      </c>
      <c r="G1897" s="2">
        <v>660.27</v>
      </c>
      <c r="H1897" s="2">
        <v>0.01</v>
      </c>
      <c r="I1897" s="2" t="s">
        <v>1961</v>
      </c>
      <c r="J1897" s="2">
        <v>1307.3345999999999</v>
      </c>
    </row>
    <row r="1898" spans="1:10" x14ac:dyDescent="0.3">
      <c r="A1898" s="2" t="s">
        <v>3863</v>
      </c>
      <c r="B1898" s="3">
        <v>45780</v>
      </c>
      <c r="C1898" s="2" t="s">
        <v>1358</v>
      </c>
      <c r="D1898" s="2" t="s">
        <v>1610</v>
      </c>
      <c r="E1898" s="2" t="s">
        <v>1917</v>
      </c>
      <c r="F1898" s="2">
        <v>4</v>
      </c>
      <c r="G1898" s="2">
        <v>729.31</v>
      </c>
      <c r="H1898" s="2">
        <v>0.03</v>
      </c>
      <c r="I1898" s="2" t="s">
        <v>1959</v>
      </c>
      <c r="J1898" s="2">
        <v>2829.7228</v>
      </c>
    </row>
    <row r="1899" spans="1:10" x14ac:dyDescent="0.3">
      <c r="A1899" s="2" t="s">
        <v>3864</v>
      </c>
      <c r="B1899" s="3">
        <v>45345</v>
      </c>
      <c r="C1899" s="2" t="s">
        <v>1319</v>
      </c>
      <c r="D1899" s="2" t="s">
        <v>1844</v>
      </c>
      <c r="E1899" s="2" t="s">
        <v>1911</v>
      </c>
      <c r="F1899" s="2">
        <v>2</v>
      </c>
      <c r="G1899" s="2">
        <v>152.91</v>
      </c>
      <c r="H1899" s="2">
        <v>0.24</v>
      </c>
      <c r="I1899" s="2" t="s">
        <v>1961</v>
      </c>
      <c r="J1899" s="2">
        <v>232.42320000000001</v>
      </c>
    </row>
    <row r="1900" spans="1:10" x14ac:dyDescent="0.3">
      <c r="A1900" s="2" t="s">
        <v>3865</v>
      </c>
      <c r="B1900" s="3">
        <v>45344</v>
      </c>
      <c r="C1900" s="2" t="s">
        <v>1434</v>
      </c>
      <c r="D1900" s="2" t="s">
        <v>1805</v>
      </c>
      <c r="E1900" s="2" t="s">
        <v>1936</v>
      </c>
      <c r="F1900" s="2">
        <v>4</v>
      </c>
      <c r="G1900" s="2">
        <v>592.14</v>
      </c>
      <c r="H1900" s="2">
        <v>0.12</v>
      </c>
      <c r="I1900" s="2" t="s">
        <v>1964</v>
      </c>
      <c r="J1900" s="2">
        <v>2084.3328000000001</v>
      </c>
    </row>
    <row r="1901" spans="1:10" x14ac:dyDescent="0.3">
      <c r="A1901" s="2" t="s">
        <v>3866</v>
      </c>
      <c r="B1901" s="3">
        <v>45525</v>
      </c>
      <c r="C1901" s="2" t="s">
        <v>234</v>
      </c>
      <c r="D1901" s="2" t="s">
        <v>1817</v>
      </c>
      <c r="E1901" s="2" t="s">
        <v>1929</v>
      </c>
      <c r="F1901" s="2">
        <v>1</v>
      </c>
      <c r="G1901" s="2">
        <v>984.37</v>
      </c>
      <c r="H1901" s="2">
        <v>0</v>
      </c>
      <c r="I1901" s="2" t="s">
        <v>1961</v>
      </c>
      <c r="J1901" s="2">
        <v>984.37</v>
      </c>
    </row>
    <row r="1902" spans="1:10" x14ac:dyDescent="0.3">
      <c r="A1902" s="2" t="s">
        <v>3867</v>
      </c>
      <c r="B1902" s="3">
        <v>45329</v>
      </c>
      <c r="C1902" s="2" t="s">
        <v>937</v>
      </c>
      <c r="D1902" s="2" t="s">
        <v>1560</v>
      </c>
      <c r="E1902" s="2" t="s">
        <v>1929</v>
      </c>
      <c r="F1902" s="2">
        <v>2</v>
      </c>
      <c r="G1902" s="2">
        <v>237.59</v>
      </c>
      <c r="H1902" s="2">
        <v>0.12</v>
      </c>
      <c r="I1902" s="2" t="s">
        <v>1959</v>
      </c>
      <c r="J1902" s="2">
        <v>418.15839999999997</v>
      </c>
    </row>
    <row r="1903" spans="1:10" x14ac:dyDescent="0.3">
      <c r="A1903" s="2" t="s">
        <v>3868</v>
      </c>
      <c r="B1903" s="3">
        <v>45250</v>
      </c>
      <c r="C1903" s="2" t="s">
        <v>1349</v>
      </c>
      <c r="D1903" s="2" t="s">
        <v>1652</v>
      </c>
      <c r="E1903" s="2" t="s">
        <v>1917</v>
      </c>
      <c r="F1903" s="2">
        <v>1</v>
      </c>
      <c r="G1903" s="2">
        <v>52.06</v>
      </c>
      <c r="H1903" s="2">
        <v>0.27</v>
      </c>
      <c r="I1903" s="2" t="s">
        <v>1964</v>
      </c>
      <c r="J1903" s="2">
        <v>38.003799999999998</v>
      </c>
    </row>
    <row r="1904" spans="1:10" x14ac:dyDescent="0.3">
      <c r="A1904" s="2" t="s">
        <v>3869</v>
      </c>
      <c r="B1904" s="3">
        <v>45691</v>
      </c>
      <c r="C1904" s="2" t="s">
        <v>1417</v>
      </c>
      <c r="D1904" s="2" t="s">
        <v>2061</v>
      </c>
      <c r="E1904" s="2" t="s">
        <v>1892</v>
      </c>
      <c r="F1904" s="2">
        <v>2</v>
      </c>
      <c r="G1904" s="2">
        <v>594.63</v>
      </c>
      <c r="H1904" s="2">
        <v>0.12</v>
      </c>
      <c r="I1904" s="2" t="s">
        <v>1959</v>
      </c>
      <c r="J1904" s="2">
        <v>1046.5488</v>
      </c>
    </row>
    <row r="1905" spans="1:10" x14ac:dyDescent="0.3">
      <c r="A1905" s="2" t="s">
        <v>3870</v>
      </c>
      <c r="B1905" s="3">
        <v>45644</v>
      </c>
      <c r="C1905" s="2" t="s">
        <v>563</v>
      </c>
      <c r="D1905" s="2" t="s">
        <v>2061</v>
      </c>
      <c r="E1905" s="2" t="s">
        <v>1887</v>
      </c>
      <c r="F1905" s="2">
        <v>3</v>
      </c>
      <c r="G1905" s="2">
        <v>476.1</v>
      </c>
      <c r="H1905" s="2">
        <v>0.05</v>
      </c>
      <c r="I1905" s="2" t="s">
        <v>1964</v>
      </c>
      <c r="J1905" s="2">
        <v>1356.885</v>
      </c>
    </row>
    <row r="1906" spans="1:10" x14ac:dyDescent="0.3">
      <c r="A1906" s="2" t="s">
        <v>3871</v>
      </c>
      <c r="B1906" s="3">
        <v>45514</v>
      </c>
      <c r="C1906" s="2" t="s">
        <v>231</v>
      </c>
      <c r="D1906" s="2" t="s">
        <v>1765</v>
      </c>
      <c r="E1906" s="2" t="s">
        <v>1911</v>
      </c>
      <c r="F1906" s="2">
        <v>1</v>
      </c>
      <c r="G1906" s="2">
        <v>546.47</v>
      </c>
      <c r="H1906" s="2">
        <v>0.08</v>
      </c>
      <c r="I1906" s="2" t="s">
        <v>1964</v>
      </c>
      <c r="J1906" s="2">
        <v>502.75240000000002</v>
      </c>
    </row>
    <row r="1907" spans="1:10" x14ac:dyDescent="0.3">
      <c r="A1907" s="2" t="s">
        <v>3872</v>
      </c>
      <c r="B1907" s="3">
        <v>45760</v>
      </c>
      <c r="C1907" s="2" t="s">
        <v>590</v>
      </c>
      <c r="D1907" s="2" t="s">
        <v>1808</v>
      </c>
      <c r="E1907" s="2" t="s">
        <v>1929</v>
      </c>
      <c r="F1907" s="2">
        <v>1</v>
      </c>
      <c r="G1907" s="2">
        <v>979.49</v>
      </c>
      <c r="H1907" s="2">
        <v>0.19</v>
      </c>
      <c r="I1907" s="2" t="s">
        <v>1964</v>
      </c>
      <c r="J1907" s="2">
        <v>793.38689999999997</v>
      </c>
    </row>
    <row r="1908" spans="1:10" x14ac:dyDescent="0.3">
      <c r="A1908" s="2" t="s">
        <v>3873</v>
      </c>
      <c r="B1908" s="3">
        <v>45289</v>
      </c>
      <c r="C1908" s="2" t="s">
        <v>642</v>
      </c>
      <c r="D1908" s="2" t="s">
        <v>1625</v>
      </c>
      <c r="E1908" s="2" t="s">
        <v>1896</v>
      </c>
      <c r="F1908" s="2">
        <v>3</v>
      </c>
      <c r="G1908" s="2">
        <v>988.53</v>
      </c>
      <c r="H1908" s="2">
        <v>0.3</v>
      </c>
      <c r="I1908" s="2" t="s">
        <v>1964</v>
      </c>
      <c r="J1908" s="2">
        <v>2075.913</v>
      </c>
    </row>
    <row r="1909" spans="1:10" x14ac:dyDescent="0.3">
      <c r="A1909" s="2" t="s">
        <v>3874</v>
      </c>
      <c r="B1909" s="3">
        <v>45704</v>
      </c>
      <c r="C1909" s="2" t="s">
        <v>826</v>
      </c>
      <c r="D1909" s="2" t="s">
        <v>1811</v>
      </c>
      <c r="E1909" s="2" t="s">
        <v>1901</v>
      </c>
      <c r="F1909" s="2">
        <v>4</v>
      </c>
      <c r="G1909" s="2">
        <v>849.29</v>
      </c>
      <c r="H1909" s="2">
        <v>0.26</v>
      </c>
      <c r="I1909" s="2" t="s">
        <v>1959</v>
      </c>
      <c r="J1909" s="2">
        <v>2513.8984</v>
      </c>
    </row>
    <row r="1910" spans="1:10" x14ac:dyDescent="0.3">
      <c r="A1910" s="2" t="s">
        <v>3875</v>
      </c>
      <c r="B1910" s="3">
        <v>45318</v>
      </c>
      <c r="C1910" s="2" t="s">
        <v>1088</v>
      </c>
      <c r="D1910" s="2" t="s">
        <v>1868</v>
      </c>
      <c r="E1910" s="2" t="s">
        <v>1934</v>
      </c>
      <c r="F1910" s="2">
        <v>2</v>
      </c>
      <c r="G1910" s="2">
        <v>452.29</v>
      </c>
      <c r="H1910" s="2">
        <v>0.01</v>
      </c>
      <c r="I1910" s="2" t="s">
        <v>1964</v>
      </c>
      <c r="J1910" s="2">
        <v>895.53420000000006</v>
      </c>
    </row>
    <row r="1911" spans="1:10" x14ac:dyDescent="0.3">
      <c r="A1911" s="2" t="s">
        <v>3876</v>
      </c>
      <c r="B1911" s="3">
        <v>45495</v>
      </c>
      <c r="C1911" s="2" t="s">
        <v>1389</v>
      </c>
      <c r="D1911" s="2" t="s">
        <v>1744</v>
      </c>
      <c r="E1911" s="2" t="s">
        <v>1945</v>
      </c>
      <c r="F1911" s="2">
        <v>2</v>
      </c>
      <c r="G1911" s="2">
        <v>810.81</v>
      </c>
      <c r="H1911" s="2">
        <v>0.11</v>
      </c>
      <c r="I1911" s="2" t="s">
        <v>1964</v>
      </c>
      <c r="J1911" s="2">
        <v>1443.2418</v>
      </c>
    </row>
    <row r="1912" spans="1:10" x14ac:dyDescent="0.3">
      <c r="A1912" s="2" t="s">
        <v>3877</v>
      </c>
      <c r="B1912" s="3">
        <v>45560</v>
      </c>
      <c r="C1912" s="2" t="s">
        <v>131</v>
      </c>
      <c r="D1912" s="2" t="s">
        <v>1765</v>
      </c>
      <c r="E1912" s="2" t="s">
        <v>1917</v>
      </c>
      <c r="F1912" s="2">
        <v>1</v>
      </c>
      <c r="G1912" s="2">
        <v>846.67</v>
      </c>
      <c r="H1912" s="2">
        <v>0.1</v>
      </c>
      <c r="I1912" s="2" t="s">
        <v>1964</v>
      </c>
      <c r="J1912" s="2">
        <v>762.00300000000004</v>
      </c>
    </row>
    <row r="1913" spans="1:10" x14ac:dyDescent="0.3">
      <c r="A1913" s="2" t="s">
        <v>3878</v>
      </c>
      <c r="B1913" s="3">
        <v>45367</v>
      </c>
      <c r="C1913" s="2" t="s">
        <v>81</v>
      </c>
      <c r="D1913" s="2" t="s">
        <v>1648</v>
      </c>
      <c r="E1913" s="2" t="s">
        <v>1911</v>
      </c>
      <c r="F1913" s="2">
        <v>4</v>
      </c>
      <c r="G1913" s="2">
        <v>73.55</v>
      </c>
      <c r="H1913" s="2">
        <v>0.24</v>
      </c>
      <c r="I1913" s="2" t="s">
        <v>1964</v>
      </c>
      <c r="J1913" s="2">
        <v>223.59200000000001</v>
      </c>
    </row>
    <row r="1914" spans="1:10" x14ac:dyDescent="0.3">
      <c r="A1914" s="2" t="s">
        <v>3879</v>
      </c>
      <c r="B1914" s="3">
        <v>45861</v>
      </c>
      <c r="C1914" s="2" t="s">
        <v>895</v>
      </c>
      <c r="D1914" s="2" t="s">
        <v>1859</v>
      </c>
      <c r="E1914" s="2" t="s">
        <v>1911</v>
      </c>
      <c r="F1914" s="2">
        <v>1</v>
      </c>
      <c r="G1914" s="2">
        <v>882.03</v>
      </c>
      <c r="H1914" s="2">
        <v>0.04</v>
      </c>
      <c r="I1914" s="2" t="s">
        <v>1964</v>
      </c>
      <c r="J1914" s="2">
        <v>846.74879999999996</v>
      </c>
    </row>
    <row r="1915" spans="1:10" x14ac:dyDescent="0.3">
      <c r="A1915" s="2" t="s">
        <v>3880</v>
      </c>
      <c r="B1915" s="3">
        <v>45589</v>
      </c>
      <c r="C1915" s="2" t="s">
        <v>46</v>
      </c>
      <c r="D1915" s="2" t="s">
        <v>1642</v>
      </c>
      <c r="E1915" s="2" t="s">
        <v>1934</v>
      </c>
      <c r="F1915" s="2">
        <v>1</v>
      </c>
      <c r="G1915" s="2">
        <v>958.44</v>
      </c>
      <c r="H1915" s="2">
        <v>0.21</v>
      </c>
      <c r="I1915" s="2" t="s">
        <v>1959</v>
      </c>
      <c r="J1915" s="2">
        <v>757.16759999999999</v>
      </c>
    </row>
    <row r="1916" spans="1:10" x14ac:dyDescent="0.3">
      <c r="A1916" s="2" t="s">
        <v>3881</v>
      </c>
      <c r="B1916" s="3">
        <v>45560</v>
      </c>
      <c r="C1916" s="2" t="s">
        <v>46</v>
      </c>
      <c r="D1916" s="2" t="s">
        <v>1880</v>
      </c>
      <c r="E1916" s="2" t="s">
        <v>1896</v>
      </c>
      <c r="F1916" s="2">
        <v>1</v>
      </c>
      <c r="G1916" s="2">
        <v>716.29</v>
      </c>
      <c r="H1916" s="2">
        <v>0.01</v>
      </c>
      <c r="I1916" s="2" t="s">
        <v>1961</v>
      </c>
      <c r="J1916" s="2">
        <v>709.12710000000004</v>
      </c>
    </row>
    <row r="1917" spans="1:10" x14ac:dyDescent="0.3">
      <c r="A1917" s="2" t="s">
        <v>3882</v>
      </c>
      <c r="B1917" s="3">
        <v>45408</v>
      </c>
      <c r="C1917" s="2" t="s">
        <v>1028</v>
      </c>
      <c r="D1917" s="2" t="s">
        <v>1594</v>
      </c>
      <c r="E1917" s="2" t="s">
        <v>1939</v>
      </c>
      <c r="F1917" s="2">
        <v>2</v>
      </c>
      <c r="G1917" s="2">
        <v>409.14</v>
      </c>
      <c r="H1917" s="2">
        <v>0.01</v>
      </c>
      <c r="I1917" s="2" t="s">
        <v>1961</v>
      </c>
      <c r="J1917" s="2">
        <v>810.09720000000004</v>
      </c>
    </row>
    <row r="1918" spans="1:10" x14ac:dyDescent="0.3">
      <c r="A1918" s="2" t="s">
        <v>3883</v>
      </c>
      <c r="B1918" s="3">
        <v>45714</v>
      </c>
      <c r="C1918" s="2" t="s">
        <v>308</v>
      </c>
      <c r="D1918" s="2" t="s">
        <v>1880</v>
      </c>
      <c r="E1918" s="2" t="s">
        <v>1921</v>
      </c>
      <c r="F1918" s="2">
        <v>4</v>
      </c>
      <c r="G1918" s="2">
        <v>261.73</v>
      </c>
      <c r="H1918" s="2">
        <v>0.1</v>
      </c>
      <c r="I1918" s="2" t="s">
        <v>1961</v>
      </c>
      <c r="J1918" s="2">
        <v>942.22799999999995</v>
      </c>
    </row>
    <row r="1919" spans="1:10" x14ac:dyDescent="0.3">
      <c r="A1919" s="2" t="s">
        <v>3884</v>
      </c>
      <c r="B1919" s="3">
        <v>45661</v>
      </c>
      <c r="C1919" s="2" t="s">
        <v>1449</v>
      </c>
      <c r="D1919" s="2" t="s">
        <v>1606</v>
      </c>
      <c r="E1919" s="2" t="s">
        <v>1887</v>
      </c>
      <c r="F1919" s="2">
        <v>2</v>
      </c>
      <c r="G1919" s="2">
        <v>687.35</v>
      </c>
      <c r="H1919" s="2">
        <v>0.2</v>
      </c>
      <c r="I1919" s="2" t="s">
        <v>1964</v>
      </c>
      <c r="J1919" s="2">
        <v>1099.76</v>
      </c>
    </row>
    <row r="1920" spans="1:10" x14ac:dyDescent="0.3">
      <c r="A1920" s="2" t="s">
        <v>3885</v>
      </c>
      <c r="B1920" s="3">
        <v>45921</v>
      </c>
      <c r="C1920" s="2" t="s">
        <v>683</v>
      </c>
      <c r="D1920" s="2" t="s">
        <v>1835</v>
      </c>
      <c r="E1920" s="2" t="s">
        <v>1917</v>
      </c>
      <c r="F1920" s="2">
        <v>2</v>
      </c>
      <c r="G1920" s="2">
        <v>30.14</v>
      </c>
      <c r="H1920" s="2">
        <v>0.21</v>
      </c>
      <c r="I1920" s="2" t="s">
        <v>1959</v>
      </c>
      <c r="J1920" s="2">
        <v>47.621200000000002</v>
      </c>
    </row>
    <row r="1921" spans="1:10" x14ac:dyDescent="0.3">
      <c r="A1921" s="2" t="s">
        <v>3886</v>
      </c>
      <c r="B1921" s="3">
        <v>45651</v>
      </c>
      <c r="C1921" s="2" t="s">
        <v>357</v>
      </c>
      <c r="D1921" s="2" t="s">
        <v>1680</v>
      </c>
      <c r="E1921" s="2" t="s">
        <v>1917</v>
      </c>
      <c r="F1921" s="2">
        <v>3</v>
      </c>
      <c r="G1921" s="2">
        <v>570.12</v>
      </c>
      <c r="H1921" s="2">
        <v>0.12</v>
      </c>
      <c r="I1921" s="2" t="s">
        <v>1961</v>
      </c>
      <c r="J1921" s="2">
        <v>1505.1168</v>
      </c>
    </row>
    <row r="1922" spans="1:10" x14ac:dyDescent="0.3">
      <c r="A1922" s="2" t="s">
        <v>3887</v>
      </c>
      <c r="B1922" s="3">
        <v>45883</v>
      </c>
      <c r="C1922" s="2" t="s">
        <v>904</v>
      </c>
      <c r="D1922" s="2" t="s">
        <v>1814</v>
      </c>
      <c r="E1922" s="2" t="s">
        <v>1948</v>
      </c>
      <c r="F1922" s="2">
        <v>3</v>
      </c>
      <c r="G1922" s="2">
        <v>401.87</v>
      </c>
      <c r="H1922" s="2">
        <v>0.28999999999999998</v>
      </c>
      <c r="I1922" s="2" t="s">
        <v>1964</v>
      </c>
      <c r="J1922" s="2">
        <v>855.98310000000004</v>
      </c>
    </row>
    <row r="1923" spans="1:10" x14ac:dyDescent="0.3">
      <c r="A1923" s="2" t="s">
        <v>3888</v>
      </c>
      <c r="B1923" s="3">
        <v>45624</v>
      </c>
      <c r="C1923" s="2" t="s">
        <v>1536</v>
      </c>
      <c r="D1923" s="2" t="s">
        <v>1820</v>
      </c>
      <c r="E1923" s="2" t="s">
        <v>1929</v>
      </c>
      <c r="F1923" s="2">
        <v>4</v>
      </c>
      <c r="G1923" s="2">
        <v>619.35</v>
      </c>
      <c r="H1923" s="2">
        <v>0.3</v>
      </c>
      <c r="I1923" s="2" t="s">
        <v>1959</v>
      </c>
      <c r="J1923" s="2">
        <v>1734.18</v>
      </c>
    </row>
    <row r="1924" spans="1:10" x14ac:dyDescent="0.3">
      <c r="A1924" s="2" t="s">
        <v>3889</v>
      </c>
      <c r="B1924" s="3">
        <v>45276</v>
      </c>
      <c r="C1924" s="2" t="s">
        <v>802</v>
      </c>
      <c r="D1924" s="2" t="s">
        <v>1718</v>
      </c>
      <c r="E1924" s="2" t="s">
        <v>1942</v>
      </c>
      <c r="F1924" s="2">
        <v>4</v>
      </c>
      <c r="G1924" s="2">
        <v>569.36</v>
      </c>
      <c r="H1924" s="2">
        <v>0.27</v>
      </c>
      <c r="I1924" s="2" t="s">
        <v>1961</v>
      </c>
      <c r="J1924" s="2">
        <v>1662.5311999999999</v>
      </c>
    </row>
    <row r="1925" spans="1:10" x14ac:dyDescent="0.3">
      <c r="A1925" s="2" t="s">
        <v>3890</v>
      </c>
      <c r="B1925" s="3">
        <v>45344</v>
      </c>
      <c r="C1925" s="2" t="s">
        <v>1478</v>
      </c>
      <c r="D1925" s="2" t="s">
        <v>1658</v>
      </c>
      <c r="E1925" s="2" t="s">
        <v>1904</v>
      </c>
      <c r="F1925" s="2">
        <v>2</v>
      </c>
      <c r="G1925" s="2">
        <v>846.35</v>
      </c>
      <c r="H1925" s="2">
        <v>0.3</v>
      </c>
      <c r="I1925" s="2" t="s">
        <v>1964</v>
      </c>
      <c r="J1925" s="2">
        <v>1184.8900000000001</v>
      </c>
    </row>
    <row r="1926" spans="1:10" x14ac:dyDescent="0.3">
      <c r="A1926" s="2" t="s">
        <v>3891</v>
      </c>
      <c r="B1926" s="3">
        <v>45849</v>
      </c>
      <c r="C1926" s="2" t="s">
        <v>1358</v>
      </c>
      <c r="D1926" s="2" t="s">
        <v>1667</v>
      </c>
      <c r="E1926" s="2" t="s">
        <v>1896</v>
      </c>
      <c r="F1926" s="2">
        <v>1</v>
      </c>
      <c r="G1926" s="2">
        <v>788.45</v>
      </c>
      <c r="H1926" s="2">
        <v>0.28999999999999998</v>
      </c>
      <c r="I1926" s="2" t="s">
        <v>1961</v>
      </c>
      <c r="J1926" s="2">
        <v>559.79949999999997</v>
      </c>
    </row>
    <row r="1927" spans="1:10" x14ac:dyDescent="0.3">
      <c r="A1927" s="2" t="s">
        <v>3892</v>
      </c>
      <c r="B1927" s="3">
        <v>45880</v>
      </c>
      <c r="C1927" s="2" t="s">
        <v>1139</v>
      </c>
      <c r="D1927" s="2" t="s">
        <v>1683</v>
      </c>
      <c r="E1927" s="2" t="s">
        <v>1929</v>
      </c>
      <c r="F1927" s="2">
        <v>2</v>
      </c>
      <c r="G1927" s="2">
        <v>338.81</v>
      </c>
      <c r="H1927" s="2">
        <v>7.0000000000000007E-2</v>
      </c>
      <c r="I1927" s="2" t="s">
        <v>1964</v>
      </c>
      <c r="J1927" s="2">
        <v>630.1866</v>
      </c>
    </row>
    <row r="1928" spans="1:10" x14ac:dyDescent="0.3">
      <c r="A1928" s="2" t="s">
        <v>3893</v>
      </c>
      <c r="B1928" s="3">
        <v>45907</v>
      </c>
      <c r="C1928" s="2" t="s">
        <v>114</v>
      </c>
      <c r="D1928" s="2" t="s">
        <v>1613</v>
      </c>
      <c r="E1928" s="2" t="s">
        <v>1908</v>
      </c>
      <c r="F1928" s="2">
        <v>4</v>
      </c>
      <c r="G1928" s="2">
        <v>94.48</v>
      </c>
      <c r="H1928" s="2">
        <v>0.06</v>
      </c>
      <c r="I1928" s="2" t="s">
        <v>1964</v>
      </c>
      <c r="J1928" s="2">
        <v>355.2448</v>
      </c>
    </row>
    <row r="1929" spans="1:10" x14ac:dyDescent="0.3">
      <c r="A1929" s="2" t="s">
        <v>3894</v>
      </c>
      <c r="B1929" s="3">
        <v>45545</v>
      </c>
      <c r="C1929" s="2" t="s">
        <v>1481</v>
      </c>
      <c r="D1929" s="2" t="s">
        <v>1631</v>
      </c>
      <c r="E1929" s="2" t="s">
        <v>1932</v>
      </c>
      <c r="F1929" s="2">
        <v>3</v>
      </c>
      <c r="G1929" s="2">
        <v>941.85</v>
      </c>
      <c r="H1929" s="2">
        <v>0.16</v>
      </c>
      <c r="I1929" s="2" t="s">
        <v>1961</v>
      </c>
      <c r="J1929" s="2">
        <v>2373.462</v>
      </c>
    </row>
    <row r="1930" spans="1:10" x14ac:dyDescent="0.3">
      <c r="A1930" s="2" t="s">
        <v>3895</v>
      </c>
      <c r="B1930" s="3">
        <v>45257</v>
      </c>
      <c r="C1930" s="2" t="s">
        <v>545</v>
      </c>
      <c r="D1930" s="2" t="s">
        <v>1715</v>
      </c>
      <c r="E1930" s="2" t="s">
        <v>1908</v>
      </c>
      <c r="F1930" s="2">
        <v>2</v>
      </c>
      <c r="G1930" s="2">
        <v>336.97</v>
      </c>
      <c r="H1930" s="2">
        <v>0.14000000000000001</v>
      </c>
      <c r="I1930" s="2" t="s">
        <v>1961</v>
      </c>
      <c r="J1930" s="2">
        <v>579.58839999999998</v>
      </c>
    </row>
    <row r="1931" spans="1:10" x14ac:dyDescent="0.3">
      <c r="A1931" s="2" t="s">
        <v>3896</v>
      </c>
      <c r="B1931" s="3">
        <v>45466</v>
      </c>
      <c r="C1931" s="2" t="s">
        <v>989</v>
      </c>
      <c r="D1931" s="2" t="s">
        <v>1576</v>
      </c>
      <c r="E1931" s="2" t="s">
        <v>1908</v>
      </c>
      <c r="F1931" s="2">
        <v>2</v>
      </c>
      <c r="G1931" s="2">
        <v>344.16</v>
      </c>
      <c r="H1931" s="2">
        <v>0.09</v>
      </c>
      <c r="I1931" s="2" t="s">
        <v>1961</v>
      </c>
      <c r="J1931" s="2">
        <v>626.37120000000004</v>
      </c>
    </row>
    <row r="1932" spans="1:10" x14ac:dyDescent="0.3">
      <c r="A1932" s="2" t="s">
        <v>3897</v>
      </c>
      <c r="B1932" s="3">
        <v>45847</v>
      </c>
      <c r="C1932" s="2" t="s">
        <v>959</v>
      </c>
      <c r="D1932" s="2" t="s">
        <v>1725</v>
      </c>
      <c r="E1932" s="2" t="s">
        <v>1921</v>
      </c>
      <c r="F1932" s="2">
        <v>1</v>
      </c>
      <c r="G1932" s="2">
        <v>841.53</v>
      </c>
      <c r="H1932" s="2">
        <v>0.15</v>
      </c>
      <c r="I1932" s="2" t="s">
        <v>1959</v>
      </c>
      <c r="J1932" s="2">
        <v>715.30050000000006</v>
      </c>
    </row>
    <row r="1933" spans="1:10" x14ac:dyDescent="0.3">
      <c r="A1933" s="2" t="s">
        <v>3898</v>
      </c>
      <c r="B1933" s="3">
        <v>45825</v>
      </c>
      <c r="C1933" s="2" t="s">
        <v>1328</v>
      </c>
      <c r="D1933" s="2" t="s">
        <v>1832</v>
      </c>
      <c r="E1933" s="2" t="s">
        <v>1942</v>
      </c>
      <c r="F1933" s="2">
        <v>3</v>
      </c>
      <c r="G1933" s="2">
        <v>63.36</v>
      </c>
      <c r="H1933" s="2">
        <v>0.28999999999999998</v>
      </c>
      <c r="I1933" s="2" t="s">
        <v>1964</v>
      </c>
      <c r="J1933" s="2">
        <v>134.95679999999999</v>
      </c>
    </row>
    <row r="1934" spans="1:10" x14ac:dyDescent="0.3">
      <c r="A1934" s="2" t="s">
        <v>3899</v>
      </c>
      <c r="B1934" s="3">
        <v>45839</v>
      </c>
      <c r="C1934" s="2" t="s">
        <v>1536</v>
      </c>
      <c r="D1934" s="2" t="s">
        <v>1817</v>
      </c>
      <c r="E1934" s="2" t="s">
        <v>1917</v>
      </c>
      <c r="F1934" s="2">
        <v>2</v>
      </c>
      <c r="G1934" s="2">
        <v>552.49</v>
      </c>
      <c r="H1934" s="2">
        <v>0.1</v>
      </c>
      <c r="I1934" s="2" t="s">
        <v>1959</v>
      </c>
      <c r="J1934" s="2">
        <v>994.48199999999997</v>
      </c>
    </row>
    <row r="1935" spans="1:10" x14ac:dyDescent="0.3">
      <c r="A1935" s="2" t="s">
        <v>3900</v>
      </c>
      <c r="B1935" s="3">
        <v>45720</v>
      </c>
      <c r="C1935" s="2" t="s">
        <v>769</v>
      </c>
      <c r="D1935" s="2" t="s">
        <v>1648</v>
      </c>
      <c r="E1935" s="2" t="s">
        <v>1911</v>
      </c>
      <c r="F1935" s="2">
        <v>3</v>
      </c>
      <c r="G1935" s="2">
        <v>447.38</v>
      </c>
      <c r="H1935" s="2">
        <v>0.03</v>
      </c>
      <c r="I1935" s="2" t="s">
        <v>1959</v>
      </c>
      <c r="J1935" s="2">
        <v>1301.8758</v>
      </c>
    </row>
    <row r="1936" spans="1:10" x14ac:dyDescent="0.3">
      <c r="A1936" s="2" t="s">
        <v>3901</v>
      </c>
      <c r="B1936" s="3">
        <v>45250</v>
      </c>
      <c r="C1936" s="2" t="s">
        <v>1404</v>
      </c>
      <c r="D1936" s="2" t="s">
        <v>1802</v>
      </c>
      <c r="E1936" s="2" t="s">
        <v>1948</v>
      </c>
      <c r="F1936" s="2">
        <v>1</v>
      </c>
      <c r="G1936" s="2">
        <v>727.7</v>
      </c>
      <c r="H1936" s="2">
        <v>0.21</v>
      </c>
      <c r="I1936" s="2" t="s">
        <v>1964</v>
      </c>
      <c r="J1936" s="2">
        <v>574.88300000000004</v>
      </c>
    </row>
    <row r="1937" spans="1:10" x14ac:dyDescent="0.3">
      <c r="A1937" s="2" t="s">
        <v>3902</v>
      </c>
      <c r="B1937" s="3">
        <v>45258</v>
      </c>
      <c r="C1937" s="2" t="s">
        <v>1364</v>
      </c>
      <c r="D1937" s="2" t="s">
        <v>1735</v>
      </c>
      <c r="E1937" s="2" t="s">
        <v>1914</v>
      </c>
      <c r="F1937" s="2">
        <v>4</v>
      </c>
      <c r="G1937" s="2">
        <v>581.34</v>
      </c>
      <c r="H1937" s="2">
        <v>0.08</v>
      </c>
      <c r="I1937" s="2" t="s">
        <v>1959</v>
      </c>
      <c r="J1937" s="2">
        <v>2139.3312000000001</v>
      </c>
    </row>
    <row r="1938" spans="1:10" x14ac:dyDescent="0.3">
      <c r="A1938" s="2" t="s">
        <v>3903</v>
      </c>
      <c r="B1938" s="3">
        <v>45793</v>
      </c>
      <c r="C1938" s="2" t="s">
        <v>348</v>
      </c>
      <c r="D1938" s="2" t="s">
        <v>1780</v>
      </c>
      <c r="E1938" s="2" t="s">
        <v>1892</v>
      </c>
      <c r="F1938" s="2">
        <v>1</v>
      </c>
      <c r="G1938" s="2">
        <v>338.83</v>
      </c>
      <c r="H1938" s="2">
        <v>0.19</v>
      </c>
      <c r="I1938" s="2" t="s">
        <v>1961</v>
      </c>
      <c r="J1938" s="2">
        <v>274.45229999999998</v>
      </c>
    </row>
    <row r="1939" spans="1:10" x14ac:dyDescent="0.3">
      <c r="A1939" s="2" t="s">
        <v>3904</v>
      </c>
      <c r="B1939" s="3">
        <v>45265</v>
      </c>
      <c r="C1939" s="2" t="s">
        <v>916</v>
      </c>
      <c r="D1939" s="2" t="s">
        <v>1728</v>
      </c>
      <c r="E1939" s="2" t="s">
        <v>1932</v>
      </c>
      <c r="F1939" s="2">
        <v>4</v>
      </c>
      <c r="G1939" s="2">
        <v>568.80999999999995</v>
      </c>
      <c r="H1939" s="2">
        <v>0.25</v>
      </c>
      <c r="I1939" s="2" t="s">
        <v>1959</v>
      </c>
      <c r="J1939" s="2">
        <v>1706.43</v>
      </c>
    </row>
    <row r="1940" spans="1:10" x14ac:dyDescent="0.3">
      <c r="A1940" s="2" t="s">
        <v>3905</v>
      </c>
      <c r="B1940" s="3">
        <v>45607</v>
      </c>
      <c r="C1940" s="2" t="s">
        <v>1184</v>
      </c>
      <c r="D1940" s="2" t="s">
        <v>1765</v>
      </c>
      <c r="E1940" s="2" t="s">
        <v>1942</v>
      </c>
      <c r="F1940" s="2">
        <v>2</v>
      </c>
      <c r="G1940" s="2">
        <v>352.63</v>
      </c>
      <c r="H1940" s="2">
        <v>0.15</v>
      </c>
      <c r="I1940" s="2" t="s">
        <v>1961</v>
      </c>
      <c r="J1940" s="2">
        <v>599.471</v>
      </c>
    </row>
    <row r="1941" spans="1:10" x14ac:dyDescent="0.3">
      <c r="A1941" s="2" t="s">
        <v>3906</v>
      </c>
      <c r="B1941" s="3">
        <v>45382</v>
      </c>
      <c r="C1941" s="2" t="s">
        <v>530</v>
      </c>
      <c r="D1941" s="2" t="s">
        <v>1871</v>
      </c>
      <c r="E1941" s="2" t="s">
        <v>1932</v>
      </c>
      <c r="F1941" s="2">
        <v>2</v>
      </c>
      <c r="G1941" s="2">
        <v>629.86</v>
      </c>
      <c r="H1941" s="2">
        <v>0.15</v>
      </c>
      <c r="I1941" s="2" t="s">
        <v>1961</v>
      </c>
      <c r="J1941" s="2">
        <v>1070.7619999999999</v>
      </c>
    </row>
    <row r="1942" spans="1:10" x14ac:dyDescent="0.3">
      <c r="A1942" s="2" t="s">
        <v>3907</v>
      </c>
      <c r="B1942" s="3">
        <v>45793</v>
      </c>
      <c r="C1942" s="2" t="s">
        <v>1528</v>
      </c>
      <c r="D1942" s="2" t="s">
        <v>1877</v>
      </c>
      <c r="E1942" s="2" t="s">
        <v>1901</v>
      </c>
      <c r="F1942" s="2">
        <v>3</v>
      </c>
      <c r="G1942" s="2">
        <v>212.08</v>
      </c>
      <c r="H1942" s="2">
        <v>7.0000000000000007E-2</v>
      </c>
      <c r="I1942" s="2" t="s">
        <v>1959</v>
      </c>
      <c r="J1942" s="2">
        <v>591.70320000000004</v>
      </c>
    </row>
    <row r="1943" spans="1:10" x14ac:dyDescent="0.3">
      <c r="A1943" s="2" t="s">
        <v>3908</v>
      </c>
      <c r="B1943" s="3">
        <v>45590</v>
      </c>
      <c r="C1943" s="2" t="s">
        <v>545</v>
      </c>
      <c r="D1943" s="2" t="s">
        <v>1753</v>
      </c>
      <c r="E1943" s="2" t="s">
        <v>1896</v>
      </c>
      <c r="F1943" s="2">
        <v>3</v>
      </c>
      <c r="G1943" s="2">
        <v>878.62</v>
      </c>
      <c r="H1943" s="2">
        <v>0.05</v>
      </c>
      <c r="I1943" s="2" t="s">
        <v>1961</v>
      </c>
      <c r="J1943" s="2">
        <v>2504.067</v>
      </c>
    </row>
    <row r="1944" spans="1:10" x14ac:dyDescent="0.3">
      <c r="A1944" s="2" t="s">
        <v>3909</v>
      </c>
      <c r="B1944" s="3">
        <v>45679</v>
      </c>
      <c r="C1944" s="2" t="s">
        <v>844</v>
      </c>
      <c r="D1944" s="2" t="s">
        <v>1823</v>
      </c>
      <c r="E1944" s="2" t="s">
        <v>1924</v>
      </c>
      <c r="F1944" s="2">
        <v>4</v>
      </c>
      <c r="G1944" s="2">
        <v>87.83</v>
      </c>
      <c r="H1944" s="2">
        <v>0.23</v>
      </c>
      <c r="I1944" s="2" t="s">
        <v>1961</v>
      </c>
      <c r="J1944" s="2">
        <v>270.51639999999998</v>
      </c>
    </row>
    <row r="1945" spans="1:10" x14ac:dyDescent="0.3">
      <c r="A1945" s="2" t="s">
        <v>3910</v>
      </c>
      <c r="B1945" s="3">
        <v>45814</v>
      </c>
      <c r="C1945" s="2" t="s">
        <v>886</v>
      </c>
      <c r="D1945" s="2" t="s">
        <v>1750</v>
      </c>
      <c r="E1945" s="2" t="s">
        <v>1921</v>
      </c>
      <c r="F1945" s="2">
        <v>3</v>
      </c>
      <c r="G1945" s="2">
        <v>442.64</v>
      </c>
      <c r="H1945" s="2">
        <v>0.15</v>
      </c>
      <c r="I1945" s="2" t="s">
        <v>1964</v>
      </c>
      <c r="J1945" s="2">
        <v>1128.732</v>
      </c>
    </row>
    <row r="1946" spans="1:10" x14ac:dyDescent="0.3">
      <c r="A1946" s="2" t="s">
        <v>3911</v>
      </c>
      <c r="B1946" s="3">
        <v>45795</v>
      </c>
      <c r="C1946" s="2" t="s">
        <v>339</v>
      </c>
      <c r="D1946" s="2" t="s">
        <v>1693</v>
      </c>
      <c r="E1946" s="2" t="s">
        <v>1896</v>
      </c>
      <c r="F1946" s="2">
        <v>3</v>
      </c>
      <c r="G1946" s="2">
        <v>410.04</v>
      </c>
      <c r="H1946" s="2">
        <v>0.09</v>
      </c>
      <c r="I1946" s="2" t="s">
        <v>1964</v>
      </c>
      <c r="J1946" s="2">
        <v>1119.4092000000001</v>
      </c>
    </row>
    <row r="1947" spans="1:10" x14ac:dyDescent="0.3">
      <c r="A1947" s="2" t="s">
        <v>3912</v>
      </c>
      <c r="B1947" s="3">
        <v>45797</v>
      </c>
      <c r="C1947" s="2" t="s">
        <v>462</v>
      </c>
      <c r="D1947" s="2" t="s">
        <v>1865</v>
      </c>
      <c r="E1947" s="2" t="s">
        <v>1942</v>
      </c>
      <c r="F1947" s="2">
        <v>1</v>
      </c>
      <c r="G1947" s="2">
        <v>355.31</v>
      </c>
      <c r="H1947" s="2">
        <v>0.27</v>
      </c>
      <c r="I1947" s="2" t="s">
        <v>1959</v>
      </c>
      <c r="J1947" s="2">
        <v>259.37630000000001</v>
      </c>
    </row>
    <row r="1948" spans="1:10" x14ac:dyDescent="0.3">
      <c r="A1948" s="2" t="s">
        <v>3913</v>
      </c>
      <c r="B1948" s="3">
        <v>45607</v>
      </c>
      <c r="C1948" s="2" t="s">
        <v>1187</v>
      </c>
      <c r="D1948" s="2" t="s">
        <v>1594</v>
      </c>
      <c r="E1948" s="2" t="s">
        <v>1932</v>
      </c>
      <c r="F1948" s="2">
        <v>4</v>
      </c>
      <c r="G1948" s="2">
        <v>243.13</v>
      </c>
      <c r="H1948" s="2">
        <v>0.25</v>
      </c>
      <c r="I1948" s="2" t="s">
        <v>1964</v>
      </c>
      <c r="J1948" s="2">
        <v>729.39</v>
      </c>
    </row>
    <row r="1949" spans="1:10" x14ac:dyDescent="0.3">
      <c r="A1949" s="2" t="s">
        <v>3914</v>
      </c>
      <c r="B1949" s="3">
        <v>45614</v>
      </c>
      <c r="C1949" s="2" t="s">
        <v>748</v>
      </c>
      <c r="D1949" s="2" t="s">
        <v>1759</v>
      </c>
      <c r="E1949" s="2" t="s">
        <v>1927</v>
      </c>
      <c r="F1949" s="2">
        <v>2</v>
      </c>
      <c r="G1949" s="2">
        <v>410.63</v>
      </c>
      <c r="H1949" s="2">
        <v>0.28000000000000003</v>
      </c>
      <c r="I1949" s="2" t="s">
        <v>1964</v>
      </c>
      <c r="J1949" s="2">
        <v>591.30719999999997</v>
      </c>
    </row>
    <row r="1950" spans="1:10" x14ac:dyDescent="0.3">
      <c r="A1950" s="2" t="s">
        <v>3915</v>
      </c>
      <c r="B1950" s="3">
        <v>45293</v>
      </c>
      <c r="C1950" s="2" t="s">
        <v>1331</v>
      </c>
      <c r="D1950" s="2" t="s">
        <v>1865</v>
      </c>
      <c r="E1950" s="2" t="s">
        <v>1924</v>
      </c>
      <c r="F1950" s="2">
        <v>4</v>
      </c>
      <c r="G1950" s="2">
        <v>101.25</v>
      </c>
      <c r="H1950" s="2">
        <v>0.16</v>
      </c>
      <c r="I1950" s="2" t="s">
        <v>1961</v>
      </c>
      <c r="J1950" s="2">
        <v>340.2</v>
      </c>
    </row>
    <row r="1951" spans="1:10" x14ac:dyDescent="0.3">
      <c r="A1951" s="2" t="s">
        <v>3916</v>
      </c>
      <c r="B1951" s="3">
        <v>45301</v>
      </c>
      <c r="C1951" s="2" t="s">
        <v>741</v>
      </c>
      <c r="D1951" s="2" t="s">
        <v>1585</v>
      </c>
      <c r="E1951" s="2" t="s">
        <v>1942</v>
      </c>
      <c r="F1951" s="2">
        <v>4</v>
      </c>
      <c r="G1951" s="2">
        <v>716.39</v>
      </c>
      <c r="H1951" s="2">
        <v>0.03</v>
      </c>
      <c r="I1951" s="2" t="s">
        <v>1961</v>
      </c>
      <c r="J1951" s="2">
        <v>2779.5931999999998</v>
      </c>
    </row>
    <row r="1952" spans="1:10" x14ac:dyDescent="0.3">
      <c r="A1952" s="2" t="s">
        <v>3917</v>
      </c>
      <c r="B1952" s="3">
        <v>45311</v>
      </c>
      <c r="C1952" s="2" t="s">
        <v>342</v>
      </c>
      <c r="D1952" s="2" t="s">
        <v>1802</v>
      </c>
      <c r="E1952" s="2" t="s">
        <v>1892</v>
      </c>
      <c r="F1952" s="2">
        <v>1</v>
      </c>
      <c r="G1952" s="2">
        <v>721.74</v>
      </c>
      <c r="H1952" s="2">
        <v>0.24</v>
      </c>
      <c r="I1952" s="2" t="s">
        <v>1961</v>
      </c>
      <c r="J1952" s="2">
        <v>548.52239999999995</v>
      </c>
    </row>
    <row r="1953" spans="1:10" x14ac:dyDescent="0.3">
      <c r="A1953" s="2" t="s">
        <v>3918</v>
      </c>
      <c r="B1953" s="3">
        <v>45702</v>
      </c>
      <c r="C1953" s="2" t="s">
        <v>209</v>
      </c>
      <c r="D1953" s="2" t="s">
        <v>1768</v>
      </c>
      <c r="E1953" s="2" t="s">
        <v>1927</v>
      </c>
      <c r="F1953" s="2">
        <v>2</v>
      </c>
      <c r="G1953" s="2">
        <v>527.91</v>
      </c>
      <c r="H1953" s="2">
        <v>0.02</v>
      </c>
      <c r="I1953" s="2" t="s">
        <v>1959</v>
      </c>
      <c r="J1953" s="2">
        <v>1034.7036000000001</v>
      </c>
    </row>
    <row r="1954" spans="1:10" x14ac:dyDescent="0.3">
      <c r="A1954" s="2" t="s">
        <v>3919</v>
      </c>
      <c r="B1954" s="3">
        <v>45525</v>
      </c>
      <c r="C1954" s="2" t="s">
        <v>1016</v>
      </c>
      <c r="D1954" s="2" t="s">
        <v>1738</v>
      </c>
      <c r="E1954" s="2" t="s">
        <v>1932</v>
      </c>
      <c r="F1954" s="2">
        <v>2</v>
      </c>
      <c r="G1954" s="2">
        <v>945.92</v>
      </c>
      <c r="H1954" s="2">
        <v>0.19</v>
      </c>
      <c r="I1954" s="2" t="s">
        <v>1964</v>
      </c>
      <c r="J1954" s="2">
        <v>1532.3904</v>
      </c>
    </row>
    <row r="1955" spans="1:10" x14ac:dyDescent="0.3">
      <c r="A1955" s="2" t="s">
        <v>3920</v>
      </c>
      <c r="B1955" s="3">
        <v>45780</v>
      </c>
      <c r="C1955" s="2" t="s">
        <v>299</v>
      </c>
      <c r="D1955" s="2" t="s">
        <v>1750</v>
      </c>
      <c r="E1955" s="2" t="s">
        <v>1942</v>
      </c>
      <c r="F1955" s="2">
        <v>2</v>
      </c>
      <c r="G1955" s="2">
        <v>981.35</v>
      </c>
      <c r="H1955" s="2">
        <v>0.16</v>
      </c>
      <c r="I1955" s="2" t="s">
        <v>1961</v>
      </c>
      <c r="J1955" s="2">
        <v>1648.6679999999999</v>
      </c>
    </row>
    <row r="1956" spans="1:10" x14ac:dyDescent="0.3">
      <c r="A1956" s="2" t="s">
        <v>3921</v>
      </c>
      <c r="B1956" s="3">
        <v>45819</v>
      </c>
      <c r="C1956" s="2" t="s">
        <v>732</v>
      </c>
      <c r="D1956" s="2" t="s">
        <v>1759</v>
      </c>
      <c r="E1956" s="2" t="s">
        <v>1901</v>
      </c>
      <c r="F1956" s="2">
        <v>1</v>
      </c>
      <c r="G1956" s="2">
        <v>913.99</v>
      </c>
      <c r="H1956" s="2">
        <v>0.14000000000000001</v>
      </c>
      <c r="I1956" s="2" t="s">
        <v>1959</v>
      </c>
      <c r="J1956" s="2">
        <v>786.03139999999996</v>
      </c>
    </row>
    <row r="1957" spans="1:10" x14ac:dyDescent="0.3">
      <c r="A1957" s="2" t="s">
        <v>3922</v>
      </c>
      <c r="B1957" s="3">
        <v>45863</v>
      </c>
      <c r="C1957" s="2" t="s">
        <v>58</v>
      </c>
      <c r="D1957" s="2" t="s">
        <v>1780</v>
      </c>
      <c r="E1957" s="2" t="s">
        <v>1917</v>
      </c>
      <c r="F1957" s="2">
        <v>4</v>
      </c>
      <c r="G1957" s="2">
        <v>270.69</v>
      </c>
      <c r="H1957" s="2">
        <v>0.18</v>
      </c>
      <c r="I1957" s="2" t="s">
        <v>1961</v>
      </c>
      <c r="J1957" s="2">
        <v>887.86320000000001</v>
      </c>
    </row>
    <row r="1958" spans="1:10" x14ac:dyDescent="0.3">
      <c r="A1958" s="2" t="s">
        <v>3923</v>
      </c>
      <c r="B1958" s="3">
        <v>45687</v>
      </c>
      <c r="C1958" s="2" t="s">
        <v>545</v>
      </c>
      <c r="D1958" s="2" t="s">
        <v>1814</v>
      </c>
      <c r="E1958" s="2" t="s">
        <v>1911</v>
      </c>
      <c r="F1958" s="2">
        <v>3</v>
      </c>
      <c r="G1958" s="2">
        <v>998.58</v>
      </c>
      <c r="H1958" s="2">
        <v>0.02</v>
      </c>
      <c r="I1958" s="2" t="s">
        <v>1959</v>
      </c>
      <c r="J1958" s="2">
        <v>2935.8252000000002</v>
      </c>
    </row>
    <row r="1959" spans="1:10" x14ac:dyDescent="0.3">
      <c r="A1959" s="2" t="s">
        <v>3924</v>
      </c>
      <c r="B1959" s="3">
        <v>45806</v>
      </c>
      <c r="C1959" s="2" t="s">
        <v>1420</v>
      </c>
      <c r="D1959" s="2" t="s">
        <v>1689</v>
      </c>
      <c r="E1959" s="2" t="s">
        <v>1921</v>
      </c>
      <c r="F1959" s="2">
        <v>3</v>
      </c>
      <c r="G1959" s="2">
        <v>765.12</v>
      </c>
      <c r="H1959" s="2">
        <v>0.18</v>
      </c>
      <c r="I1959" s="2" t="s">
        <v>1959</v>
      </c>
      <c r="J1959" s="2">
        <v>1882.1952000000001</v>
      </c>
    </row>
    <row r="1960" spans="1:10" x14ac:dyDescent="0.3">
      <c r="A1960" s="2" t="s">
        <v>3925</v>
      </c>
      <c r="B1960" s="3">
        <v>45216</v>
      </c>
      <c r="C1960" s="2" t="s">
        <v>268</v>
      </c>
      <c r="D1960" s="2" t="s">
        <v>1774</v>
      </c>
      <c r="E1960" s="2" t="s">
        <v>1948</v>
      </c>
      <c r="F1960" s="2">
        <v>3</v>
      </c>
      <c r="G1960" s="2">
        <v>449.99</v>
      </c>
      <c r="H1960" s="2">
        <v>0.17</v>
      </c>
      <c r="I1960" s="2" t="s">
        <v>1964</v>
      </c>
      <c r="J1960" s="2">
        <v>1120.4751000000001</v>
      </c>
    </row>
    <row r="1961" spans="1:10" x14ac:dyDescent="0.3">
      <c r="A1961" s="2" t="s">
        <v>3926</v>
      </c>
      <c r="B1961" s="3">
        <v>45639</v>
      </c>
      <c r="C1961" s="2" t="s">
        <v>817</v>
      </c>
      <c r="D1961" s="2" t="s">
        <v>1709</v>
      </c>
      <c r="E1961" s="2" t="s">
        <v>1927</v>
      </c>
      <c r="F1961" s="2">
        <v>2</v>
      </c>
      <c r="G1961" s="2">
        <v>249.02</v>
      </c>
      <c r="H1961" s="2">
        <v>0.01</v>
      </c>
      <c r="I1961" s="2" t="s">
        <v>1964</v>
      </c>
      <c r="J1961" s="2">
        <v>493.05959999999999</v>
      </c>
    </row>
    <row r="1962" spans="1:10" x14ac:dyDescent="0.3">
      <c r="A1962" s="2" t="s">
        <v>3927</v>
      </c>
      <c r="B1962" s="3">
        <v>45454</v>
      </c>
      <c r="C1962" s="2" t="s">
        <v>474</v>
      </c>
      <c r="D1962" s="2" t="s">
        <v>1753</v>
      </c>
      <c r="E1962" s="2" t="s">
        <v>1948</v>
      </c>
      <c r="F1962" s="2">
        <v>3</v>
      </c>
      <c r="G1962" s="2">
        <v>223.64</v>
      </c>
      <c r="H1962" s="2">
        <v>0.05</v>
      </c>
      <c r="I1962" s="2" t="s">
        <v>1959</v>
      </c>
      <c r="J1962" s="2">
        <v>637.37400000000002</v>
      </c>
    </row>
    <row r="1963" spans="1:10" x14ac:dyDescent="0.3">
      <c r="A1963" s="2" t="s">
        <v>3928</v>
      </c>
      <c r="B1963" s="3">
        <v>45934</v>
      </c>
      <c r="C1963" s="2" t="s">
        <v>379</v>
      </c>
      <c r="D1963" s="2" t="s">
        <v>1648</v>
      </c>
      <c r="E1963" s="2" t="s">
        <v>1904</v>
      </c>
      <c r="F1963" s="2">
        <v>2</v>
      </c>
      <c r="G1963" s="2">
        <v>92.94</v>
      </c>
      <c r="H1963" s="2">
        <v>0.12</v>
      </c>
      <c r="I1963" s="2" t="s">
        <v>1959</v>
      </c>
      <c r="J1963" s="2">
        <v>163.5744</v>
      </c>
    </row>
    <row r="1964" spans="1:10" x14ac:dyDescent="0.3">
      <c r="A1964" s="2" t="s">
        <v>3929</v>
      </c>
      <c r="B1964" s="3">
        <v>45401</v>
      </c>
      <c r="C1964" s="2" t="s">
        <v>1142</v>
      </c>
      <c r="D1964" s="2" t="s">
        <v>1998</v>
      </c>
      <c r="E1964" s="2" t="s">
        <v>1896</v>
      </c>
      <c r="F1964" s="2">
        <v>4</v>
      </c>
      <c r="G1964" s="2">
        <v>268.3</v>
      </c>
      <c r="H1964" s="2">
        <v>0.02</v>
      </c>
      <c r="I1964" s="2" t="s">
        <v>1964</v>
      </c>
      <c r="J1964" s="2">
        <v>1051.7360000000001</v>
      </c>
    </row>
    <row r="1965" spans="1:10" x14ac:dyDescent="0.3">
      <c r="A1965" s="2" t="s">
        <v>3930</v>
      </c>
      <c r="B1965" s="3">
        <v>45770</v>
      </c>
      <c r="C1965" s="2" t="s">
        <v>1380</v>
      </c>
      <c r="D1965" s="2" t="s">
        <v>1759</v>
      </c>
      <c r="E1965" s="2" t="s">
        <v>1948</v>
      </c>
      <c r="F1965" s="2">
        <v>4</v>
      </c>
      <c r="G1965" s="2">
        <v>835.61</v>
      </c>
      <c r="H1965" s="2">
        <v>0.03</v>
      </c>
      <c r="I1965" s="2" t="s">
        <v>1959</v>
      </c>
      <c r="J1965" s="2">
        <v>3242.1668</v>
      </c>
    </row>
    <row r="1966" spans="1:10" x14ac:dyDescent="0.3">
      <c r="A1966" s="2" t="s">
        <v>3931</v>
      </c>
      <c r="B1966" s="3">
        <v>45405</v>
      </c>
      <c r="C1966" s="2" t="s">
        <v>1205</v>
      </c>
      <c r="D1966" s="2" t="s">
        <v>1786</v>
      </c>
      <c r="E1966" s="2" t="s">
        <v>1908</v>
      </c>
      <c r="F1966" s="2">
        <v>3</v>
      </c>
      <c r="G1966" s="2">
        <v>120.97</v>
      </c>
      <c r="H1966" s="2">
        <v>0.11</v>
      </c>
      <c r="I1966" s="2" t="s">
        <v>1959</v>
      </c>
      <c r="J1966" s="2">
        <v>322.98989999999998</v>
      </c>
    </row>
    <row r="1967" spans="1:10" x14ac:dyDescent="0.3">
      <c r="A1967" s="2" t="s">
        <v>3932</v>
      </c>
      <c r="B1967" s="3">
        <v>45424</v>
      </c>
      <c r="C1967" s="2" t="s">
        <v>128</v>
      </c>
      <c r="D1967" s="2" t="s">
        <v>1700</v>
      </c>
      <c r="E1967" s="2" t="s">
        <v>1921</v>
      </c>
      <c r="F1967" s="2">
        <v>2</v>
      </c>
      <c r="G1967" s="2">
        <v>26.36</v>
      </c>
      <c r="H1967" s="2">
        <v>0.03</v>
      </c>
      <c r="I1967" s="2" t="s">
        <v>1964</v>
      </c>
      <c r="J1967" s="2">
        <v>51.138399999999997</v>
      </c>
    </row>
    <row r="1968" spans="1:10" x14ac:dyDescent="0.3">
      <c r="A1968" s="2" t="s">
        <v>3933</v>
      </c>
      <c r="B1968" s="3">
        <v>45881</v>
      </c>
      <c r="C1968" s="2" t="s">
        <v>138</v>
      </c>
      <c r="D1968" s="2" t="s">
        <v>1814</v>
      </c>
      <c r="E1968" s="2" t="s">
        <v>1911</v>
      </c>
      <c r="F1968" s="2">
        <v>1</v>
      </c>
      <c r="G1968" s="2">
        <v>918.87</v>
      </c>
      <c r="H1968" s="2">
        <v>0.11</v>
      </c>
      <c r="I1968" s="2" t="s">
        <v>1961</v>
      </c>
      <c r="J1968" s="2">
        <v>817.79430000000002</v>
      </c>
    </row>
    <row r="1969" spans="1:10" x14ac:dyDescent="0.3">
      <c r="A1969" s="2" t="s">
        <v>3934</v>
      </c>
      <c r="B1969" s="3">
        <v>45794</v>
      </c>
      <c r="C1969" s="2" t="s">
        <v>131</v>
      </c>
      <c r="D1969" s="2" t="s">
        <v>1783</v>
      </c>
      <c r="E1969" s="2" t="s">
        <v>1927</v>
      </c>
      <c r="F1969" s="2">
        <v>2</v>
      </c>
      <c r="G1969" s="2">
        <v>924.73</v>
      </c>
      <c r="H1969" s="2">
        <v>0.28999999999999998</v>
      </c>
      <c r="I1969" s="2" t="s">
        <v>1961</v>
      </c>
      <c r="J1969" s="2">
        <v>1313.1166000000001</v>
      </c>
    </row>
    <row r="1970" spans="1:10" x14ac:dyDescent="0.3">
      <c r="A1970" s="2" t="s">
        <v>3935</v>
      </c>
      <c r="B1970" s="3">
        <v>45665</v>
      </c>
      <c r="C1970" s="2" t="s">
        <v>96</v>
      </c>
      <c r="D1970" s="2" t="s">
        <v>1606</v>
      </c>
      <c r="E1970" s="2" t="s">
        <v>1924</v>
      </c>
      <c r="F1970" s="2">
        <v>3</v>
      </c>
      <c r="G1970" s="2">
        <v>195.31</v>
      </c>
      <c r="H1970" s="2">
        <v>0.13</v>
      </c>
      <c r="I1970" s="2" t="s">
        <v>1964</v>
      </c>
      <c r="J1970" s="2">
        <v>509.75909999999999</v>
      </c>
    </row>
    <row r="1971" spans="1:10" x14ac:dyDescent="0.3">
      <c r="A1971" s="2" t="s">
        <v>3936</v>
      </c>
      <c r="B1971" s="3">
        <v>45793</v>
      </c>
      <c r="C1971" s="2" t="s">
        <v>488</v>
      </c>
      <c r="D1971" s="2" t="s">
        <v>1693</v>
      </c>
      <c r="E1971" s="2" t="s">
        <v>1917</v>
      </c>
      <c r="F1971" s="2">
        <v>1</v>
      </c>
      <c r="G1971" s="2">
        <v>91.38</v>
      </c>
      <c r="H1971" s="2">
        <v>0.14000000000000001</v>
      </c>
      <c r="I1971" s="2" t="s">
        <v>1959</v>
      </c>
      <c r="J1971" s="2">
        <v>78.586799999999997</v>
      </c>
    </row>
    <row r="1972" spans="1:10" x14ac:dyDescent="0.3">
      <c r="A1972" s="2" t="s">
        <v>3937</v>
      </c>
      <c r="B1972" s="3">
        <v>45563</v>
      </c>
      <c r="C1972" s="2" t="s">
        <v>1499</v>
      </c>
      <c r="D1972" s="2" t="s">
        <v>1841</v>
      </c>
      <c r="E1972" s="2" t="s">
        <v>1927</v>
      </c>
      <c r="F1972" s="2">
        <v>2</v>
      </c>
      <c r="G1972" s="2">
        <v>494.35</v>
      </c>
      <c r="H1972" s="2">
        <v>0.1</v>
      </c>
      <c r="I1972" s="2" t="s">
        <v>1959</v>
      </c>
      <c r="J1972" s="2">
        <v>889.83</v>
      </c>
    </row>
    <row r="1973" spans="1:10" x14ac:dyDescent="0.3">
      <c r="A1973" s="2" t="s">
        <v>3938</v>
      </c>
      <c r="B1973" s="3">
        <v>45577</v>
      </c>
      <c r="C1973" s="2" t="s">
        <v>826</v>
      </c>
      <c r="D1973" s="2" t="s">
        <v>1648</v>
      </c>
      <c r="E1973" s="2" t="s">
        <v>1924</v>
      </c>
      <c r="F1973" s="2">
        <v>1</v>
      </c>
      <c r="G1973" s="2">
        <v>412.2</v>
      </c>
      <c r="H1973" s="2">
        <v>0.11</v>
      </c>
      <c r="I1973" s="2" t="s">
        <v>1959</v>
      </c>
      <c r="J1973" s="2">
        <v>366.858</v>
      </c>
    </row>
    <row r="1974" spans="1:10" x14ac:dyDescent="0.3">
      <c r="A1974" s="2" t="s">
        <v>3939</v>
      </c>
      <c r="B1974" s="3">
        <v>45466</v>
      </c>
      <c r="C1974" s="2" t="s">
        <v>1241</v>
      </c>
      <c r="D1974" s="2" t="s">
        <v>1820</v>
      </c>
      <c r="E1974" s="2" t="s">
        <v>1939</v>
      </c>
      <c r="F1974" s="2">
        <v>1</v>
      </c>
      <c r="G1974" s="2">
        <v>650.47</v>
      </c>
      <c r="H1974" s="2">
        <v>0.13</v>
      </c>
      <c r="I1974" s="2" t="s">
        <v>1961</v>
      </c>
      <c r="J1974" s="2">
        <v>565.90890000000002</v>
      </c>
    </row>
    <row r="1975" spans="1:10" x14ac:dyDescent="0.3">
      <c r="A1975" s="2" t="s">
        <v>3940</v>
      </c>
      <c r="B1975" s="3">
        <v>45256</v>
      </c>
      <c r="C1975" s="2" t="s">
        <v>527</v>
      </c>
      <c r="D1975" s="2" t="s">
        <v>1613</v>
      </c>
      <c r="E1975" s="2" t="s">
        <v>1929</v>
      </c>
      <c r="F1975" s="2">
        <v>1</v>
      </c>
      <c r="G1975" s="2">
        <v>68.209999999999994</v>
      </c>
      <c r="H1975" s="2">
        <v>0.05</v>
      </c>
      <c r="I1975" s="2" t="s">
        <v>1961</v>
      </c>
      <c r="J1975" s="2">
        <v>64.799499999999995</v>
      </c>
    </row>
    <row r="1976" spans="1:10" x14ac:dyDescent="0.3">
      <c r="A1976" s="2" t="s">
        <v>3941</v>
      </c>
      <c r="B1976" s="3">
        <v>45886</v>
      </c>
      <c r="C1976" s="2" t="s">
        <v>468</v>
      </c>
      <c r="D1976" s="2" t="s">
        <v>1741</v>
      </c>
      <c r="E1976" s="2" t="s">
        <v>1914</v>
      </c>
      <c r="F1976" s="2">
        <v>2</v>
      </c>
      <c r="G1976" s="2">
        <v>842.89</v>
      </c>
      <c r="H1976" s="2">
        <v>0.25</v>
      </c>
      <c r="I1976" s="2" t="s">
        <v>1964</v>
      </c>
      <c r="J1976" s="2">
        <v>1264.335</v>
      </c>
    </row>
    <row r="1977" spans="1:10" x14ac:dyDescent="0.3">
      <c r="A1977" s="2" t="s">
        <v>3942</v>
      </c>
      <c r="B1977" s="3">
        <v>45390</v>
      </c>
      <c r="C1977" s="2" t="s">
        <v>959</v>
      </c>
      <c r="D1977" s="2" t="s">
        <v>1576</v>
      </c>
      <c r="E1977" s="2" t="s">
        <v>1904</v>
      </c>
      <c r="F1977" s="2">
        <v>2</v>
      </c>
      <c r="G1977" s="2">
        <v>227.95</v>
      </c>
      <c r="H1977" s="2">
        <v>0.24</v>
      </c>
      <c r="I1977" s="2" t="s">
        <v>1964</v>
      </c>
      <c r="J1977" s="2">
        <v>346.48399999999998</v>
      </c>
    </row>
    <row r="1978" spans="1:10" x14ac:dyDescent="0.3">
      <c r="A1978" s="2" t="s">
        <v>3943</v>
      </c>
      <c r="B1978" s="3">
        <v>45388</v>
      </c>
      <c r="C1978" s="2" t="s">
        <v>639</v>
      </c>
      <c r="D1978" s="2" t="s">
        <v>1780</v>
      </c>
      <c r="E1978" s="2" t="s">
        <v>1929</v>
      </c>
      <c r="F1978" s="2">
        <v>3</v>
      </c>
      <c r="G1978" s="2">
        <v>685.97</v>
      </c>
      <c r="H1978" s="2">
        <v>0.24</v>
      </c>
      <c r="I1978" s="2" t="s">
        <v>1961</v>
      </c>
      <c r="J1978" s="2">
        <v>1564.0116</v>
      </c>
    </row>
    <row r="1979" spans="1:10" x14ac:dyDescent="0.3">
      <c r="A1979" s="2" t="s">
        <v>3944</v>
      </c>
      <c r="B1979" s="3">
        <v>45793</v>
      </c>
      <c r="C1979" s="2" t="s">
        <v>1154</v>
      </c>
      <c r="D1979" s="2" t="s">
        <v>1664</v>
      </c>
      <c r="E1979" s="2" t="s">
        <v>1896</v>
      </c>
      <c r="F1979" s="2">
        <v>1</v>
      </c>
      <c r="G1979" s="2">
        <v>722.57</v>
      </c>
      <c r="H1979" s="2">
        <v>0.18</v>
      </c>
      <c r="I1979" s="2" t="s">
        <v>1959</v>
      </c>
      <c r="J1979" s="2">
        <v>592.50739999999996</v>
      </c>
    </row>
    <row r="1980" spans="1:10" x14ac:dyDescent="0.3">
      <c r="A1980" s="2" t="s">
        <v>3945</v>
      </c>
      <c r="B1980" s="3">
        <v>45615</v>
      </c>
      <c r="C1980" s="2" t="s">
        <v>482</v>
      </c>
      <c r="D1980" s="2" t="s">
        <v>1683</v>
      </c>
      <c r="E1980" s="2" t="s">
        <v>1908</v>
      </c>
      <c r="F1980" s="2">
        <v>3</v>
      </c>
      <c r="G1980" s="2">
        <v>585.54999999999995</v>
      </c>
      <c r="H1980" s="2">
        <v>0.14000000000000001</v>
      </c>
      <c r="I1980" s="2" t="s">
        <v>1964</v>
      </c>
      <c r="J1980" s="2">
        <v>1510.7190000000001</v>
      </c>
    </row>
    <row r="1981" spans="1:10" x14ac:dyDescent="0.3">
      <c r="A1981" s="2" t="s">
        <v>3946</v>
      </c>
      <c r="B1981" s="3">
        <v>45666</v>
      </c>
      <c r="C1981" s="2" t="s">
        <v>986</v>
      </c>
      <c r="D1981" s="2" t="s">
        <v>1718</v>
      </c>
      <c r="E1981" s="2" t="s">
        <v>1932</v>
      </c>
      <c r="F1981" s="2">
        <v>2</v>
      </c>
      <c r="G1981" s="2">
        <v>635.80999999999995</v>
      </c>
      <c r="H1981" s="2">
        <v>0.13</v>
      </c>
      <c r="I1981" s="2" t="s">
        <v>1961</v>
      </c>
      <c r="J1981" s="2">
        <v>1106.3094000000001</v>
      </c>
    </row>
    <row r="1982" spans="1:10" x14ac:dyDescent="0.3">
      <c r="A1982" s="2" t="s">
        <v>3947</v>
      </c>
      <c r="B1982" s="3">
        <v>45644</v>
      </c>
      <c r="C1982" s="2" t="s">
        <v>892</v>
      </c>
      <c r="D1982" s="2" t="s">
        <v>1613</v>
      </c>
      <c r="E1982" s="2" t="s">
        <v>1904</v>
      </c>
      <c r="F1982" s="2">
        <v>2</v>
      </c>
      <c r="G1982" s="2">
        <v>353.74</v>
      </c>
      <c r="H1982" s="2">
        <v>0.01</v>
      </c>
      <c r="I1982" s="2" t="s">
        <v>1959</v>
      </c>
      <c r="J1982" s="2">
        <v>700.40520000000004</v>
      </c>
    </row>
    <row r="1983" spans="1:10" x14ac:dyDescent="0.3">
      <c r="A1983" s="2" t="s">
        <v>3948</v>
      </c>
      <c r="B1983" s="3">
        <v>45648</v>
      </c>
      <c r="C1983" s="2" t="s">
        <v>853</v>
      </c>
      <c r="D1983" s="2" t="s">
        <v>1686</v>
      </c>
      <c r="E1983" s="2" t="s">
        <v>1914</v>
      </c>
      <c r="F1983" s="2">
        <v>1</v>
      </c>
      <c r="G1983" s="2">
        <v>377.52</v>
      </c>
      <c r="H1983" s="2">
        <v>0.15</v>
      </c>
      <c r="I1983" s="2" t="s">
        <v>1959</v>
      </c>
      <c r="J1983" s="2">
        <v>320.892</v>
      </c>
    </row>
    <row r="1984" spans="1:10" x14ac:dyDescent="0.3">
      <c r="A1984" s="2" t="s">
        <v>3949</v>
      </c>
      <c r="B1984" s="3">
        <v>45500</v>
      </c>
      <c r="C1984" s="2" t="s">
        <v>677</v>
      </c>
      <c r="D1984" s="2" t="s">
        <v>1786</v>
      </c>
      <c r="E1984" s="2" t="s">
        <v>1896</v>
      </c>
      <c r="F1984" s="2">
        <v>3</v>
      </c>
      <c r="G1984" s="2">
        <v>901.49</v>
      </c>
      <c r="H1984" s="2">
        <v>0</v>
      </c>
      <c r="I1984" s="2" t="s">
        <v>1959</v>
      </c>
      <c r="J1984" s="2">
        <v>2704.47</v>
      </c>
    </row>
    <row r="1985" spans="1:10" x14ac:dyDescent="0.3">
      <c r="A1985" s="2" t="s">
        <v>3950</v>
      </c>
      <c r="B1985" s="3">
        <v>45806</v>
      </c>
      <c r="C1985" s="2" t="s">
        <v>662</v>
      </c>
      <c r="D1985" s="2" t="s">
        <v>1667</v>
      </c>
      <c r="E1985" s="2" t="s">
        <v>1908</v>
      </c>
      <c r="F1985" s="2">
        <v>1</v>
      </c>
      <c r="G1985" s="2">
        <v>563.01</v>
      </c>
      <c r="H1985" s="2">
        <v>0.1</v>
      </c>
      <c r="I1985" s="2" t="s">
        <v>1959</v>
      </c>
      <c r="J1985" s="2">
        <v>506.709</v>
      </c>
    </row>
    <row r="1986" spans="1:10" x14ac:dyDescent="0.3">
      <c r="A1986" s="2" t="s">
        <v>3951</v>
      </c>
      <c r="B1986" s="3">
        <v>45365</v>
      </c>
      <c r="C1986" s="2" t="s">
        <v>202</v>
      </c>
      <c r="D1986" s="2" t="s">
        <v>1793</v>
      </c>
      <c r="E1986" s="2" t="s">
        <v>1911</v>
      </c>
      <c r="F1986" s="2">
        <v>4</v>
      </c>
      <c r="G1986" s="2">
        <v>167.25</v>
      </c>
      <c r="H1986" s="2">
        <v>0.11</v>
      </c>
      <c r="I1986" s="2" t="s">
        <v>1959</v>
      </c>
      <c r="J1986" s="2">
        <v>595.41</v>
      </c>
    </row>
    <row r="1987" spans="1:10" x14ac:dyDescent="0.3">
      <c r="A1987" s="2" t="s">
        <v>3952</v>
      </c>
      <c r="B1987" s="3">
        <v>45229</v>
      </c>
      <c r="C1987" s="2" t="s">
        <v>1415</v>
      </c>
      <c r="D1987" s="2" t="s">
        <v>1762</v>
      </c>
      <c r="E1987" s="2" t="s">
        <v>1945</v>
      </c>
      <c r="F1987" s="2">
        <v>3</v>
      </c>
      <c r="G1987" s="2">
        <v>345.43</v>
      </c>
      <c r="H1987" s="2">
        <v>0.08</v>
      </c>
      <c r="I1987" s="2" t="s">
        <v>1964</v>
      </c>
      <c r="J1987" s="2">
        <v>953.38679999999999</v>
      </c>
    </row>
    <row r="1988" spans="1:10" x14ac:dyDescent="0.3">
      <c r="A1988" s="2" t="s">
        <v>3953</v>
      </c>
      <c r="B1988" s="3">
        <v>45349</v>
      </c>
      <c r="C1988" s="2" t="s">
        <v>983</v>
      </c>
      <c r="D1988" s="2" t="s">
        <v>1829</v>
      </c>
      <c r="E1988" s="2" t="s">
        <v>1921</v>
      </c>
      <c r="F1988" s="2">
        <v>4</v>
      </c>
      <c r="G1988" s="2">
        <v>752.48</v>
      </c>
      <c r="H1988" s="2">
        <v>0.23</v>
      </c>
      <c r="I1988" s="2" t="s">
        <v>1959</v>
      </c>
      <c r="J1988" s="2">
        <v>2317.6383999999998</v>
      </c>
    </row>
    <row r="1989" spans="1:10" x14ac:dyDescent="0.3">
      <c r="A1989" s="2" t="s">
        <v>3954</v>
      </c>
      <c r="B1989" s="3">
        <v>45886</v>
      </c>
      <c r="C1989" s="2" t="s">
        <v>1401</v>
      </c>
      <c r="D1989" s="2" t="s">
        <v>1753</v>
      </c>
      <c r="E1989" s="2" t="s">
        <v>1948</v>
      </c>
      <c r="F1989" s="2">
        <v>1</v>
      </c>
      <c r="G1989" s="2">
        <v>120.02</v>
      </c>
      <c r="H1989" s="2">
        <v>0.26</v>
      </c>
      <c r="I1989" s="2" t="s">
        <v>1959</v>
      </c>
      <c r="J1989" s="2">
        <v>88.814800000000005</v>
      </c>
    </row>
    <row r="1990" spans="1:10" x14ac:dyDescent="0.3">
      <c r="A1990" s="2" t="s">
        <v>3955</v>
      </c>
      <c r="B1990" s="3">
        <v>45359</v>
      </c>
      <c r="C1990" s="2" t="s">
        <v>1028</v>
      </c>
      <c r="D1990" s="2" t="s">
        <v>1703</v>
      </c>
      <c r="E1990" s="2" t="s">
        <v>1917</v>
      </c>
      <c r="F1990" s="2">
        <v>3</v>
      </c>
      <c r="G1990" s="2">
        <v>146.71</v>
      </c>
      <c r="H1990" s="2">
        <v>0.28000000000000003</v>
      </c>
      <c r="I1990" s="2" t="s">
        <v>1959</v>
      </c>
      <c r="J1990" s="2">
        <v>316.89359999999999</v>
      </c>
    </row>
    <row r="1991" spans="1:10" x14ac:dyDescent="0.3">
      <c r="A1991" s="2" t="s">
        <v>3956</v>
      </c>
      <c r="B1991" s="3">
        <v>45730</v>
      </c>
      <c r="C1991" s="2" t="s">
        <v>302</v>
      </c>
      <c r="D1991" s="2" t="s">
        <v>1774</v>
      </c>
      <c r="E1991" s="2" t="s">
        <v>1887</v>
      </c>
      <c r="F1991" s="2">
        <v>2</v>
      </c>
      <c r="G1991" s="2">
        <v>358.87</v>
      </c>
      <c r="H1991" s="2">
        <v>0.24</v>
      </c>
      <c r="I1991" s="2" t="s">
        <v>1959</v>
      </c>
      <c r="J1991" s="2">
        <v>545.48239999999998</v>
      </c>
    </row>
    <row r="1992" spans="1:10" x14ac:dyDescent="0.3">
      <c r="A1992" s="2" t="s">
        <v>3957</v>
      </c>
      <c r="B1992" s="3">
        <v>45456</v>
      </c>
      <c r="C1992" s="2" t="s">
        <v>784</v>
      </c>
      <c r="D1992" s="2" t="s">
        <v>1738</v>
      </c>
      <c r="E1992" s="2" t="s">
        <v>1901</v>
      </c>
      <c r="F1992" s="2">
        <v>4</v>
      </c>
      <c r="G1992" s="2">
        <v>212.75</v>
      </c>
      <c r="H1992" s="2">
        <v>0.11</v>
      </c>
      <c r="I1992" s="2" t="s">
        <v>1964</v>
      </c>
      <c r="J1992" s="2">
        <v>757.39</v>
      </c>
    </row>
    <row r="1993" spans="1:10" x14ac:dyDescent="0.3">
      <c r="A1993" s="2" t="s">
        <v>3958</v>
      </c>
      <c r="B1993" s="3">
        <v>45450</v>
      </c>
      <c r="C1993" s="2" t="s">
        <v>1040</v>
      </c>
      <c r="D1993" s="2" t="s">
        <v>1715</v>
      </c>
      <c r="E1993" s="2" t="s">
        <v>1927</v>
      </c>
      <c r="F1993" s="2">
        <v>1</v>
      </c>
      <c r="G1993" s="2">
        <v>183.47</v>
      </c>
      <c r="H1993" s="2">
        <v>0.17</v>
      </c>
      <c r="I1993" s="2" t="s">
        <v>1961</v>
      </c>
      <c r="J1993" s="2">
        <v>152.2801</v>
      </c>
    </row>
    <row r="1994" spans="1:10" x14ac:dyDescent="0.3">
      <c r="A1994" s="2" t="s">
        <v>3959</v>
      </c>
      <c r="B1994" s="3">
        <v>45493</v>
      </c>
      <c r="C1994" s="2" t="s">
        <v>255</v>
      </c>
      <c r="D1994" s="2" t="s">
        <v>1850</v>
      </c>
      <c r="E1994" s="2" t="s">
        <v>1936</v>
      </c>
      <c r="F1994" s="2">
        <v>4</v>
      </c>
      <c r="G1994" s="2">
        <v>569.98</v>
      </c>
      <c r="H1994" s="2">
        <v>0.23</v>
      </c>
      <c r="I1994" s="2" t="s">
        <v>1959</v>
      </c>
      <c r="J1994" s="2">
        <v>1755.5383999999999</v>
      </c>
    </row>
    <row r="1995" spans="1:10" x14ac:dyDescent="0.3">
      <c r="A1995" s="2" t="s">
        <v>3960</v>
      </c>
      <c r="B1995" s="3">
        <v>45274</v>
      </c>
      <c r="C1995" s="2" t="s">
        <v>1467</v>
      </c>
      <c r="D1995" s="2" t="s">
        <v>1638</v>
      </c>
      <c r="E1995" s="2" t="s">
        <v>1929</v>
      </c>
      <c r="F1995" s="2">
        <v>3</v>
      </c>
      <c r="G1995" s="2">
        <v>984.12</v>
      </c>
      <c r="H1995" s="2">
        <v>0.27</v>
      </c>
      <c r="I1995" s="2" t="s">
        <v>1959</v>
      </c>
      <c r="J1995" s="2">
        <v>2155.2228</v>
      </c>
    </row>
    <row r="1996" spans="1:10" x14ac:dyDescent="0.3">
      <c r="A1996" s="2" t="s">
        <v>3961</v>
      </c>
      <c r="B1996" s="3">
        <v>45844</v>
      </c>
      <c r="C1996" s="2" t="s">
        <v>1470</v>
      </c>
      <c r="D1996" s="2" t="s">
        <v>1835</v>
      </c>
      <c r="E1996" s="2" t="s">
        <v>1917</v>
      </c>
      <c r="F1996" s="2">
        <v>1</v>
      </c>
      <c r="G1996" s="2">
        <v>905.23</v>
      </c>
      <c r="H1996" s="2">
        <v>0</v>
      </c>
      <c r="I1996" s="2" t="s">
        <v>1959</v>
      </c>
      <c r="J1996" s="2">
        <v>905.23</v>
      </c>
    </row>
    <row r="1997" spans="1:10" x14ac:dyDescent="0.3">
      <c r="A1997" s="2" t="s">
        <v>3962</v>
      </c>
      <c r="B1997" s="3">
        <v>45264</v>
      </c>
      <c r="C1997" s="2" t="s">
        <v>621</v>
      </c>
      <c r="D1997" s="2" t="s">
        <v>1880</v>
      </c>
      <c r="E1997" s="2" t="s">
        <v>1948</v>
      </c>
      <c r="F1997" s="2">
        <v>3</v>
      </c>
      <c r="G1997" s="2">
        <v>112.77</v>
      </c>
      <c r="H1997" s="2">
        <v>0.19</v>
      </c>
      <c r="I1997" s="2" t="s">
        <v>1959</v>
      </c>
      <c r="J1997" s="2">
        <v>274.03109999999998</v>
      </c>
    </row>
    <row r="1998" spans="1:10" x14ac:dyDescent="0.3">
      <c r="A1998" s="2" t="s">
        <v>3963</v>
      </c>
      <c r="B1998" s="3">
        <v>45773</v>
      </c>
      <c r="C1998" s="2" t="s">
        <v>545</v>
      </c>
      <c r="D1998" s="2" t="s">
        <v>1683</v>
      </c>
      <c r="E1998" s="2" t="s">
        <v>1917</v>
      </c>
      <c r="F1998" s="2">
        <v>3</v>
      </c>
      <c r="G1998" s="2">
        <v>875.99</v>
      </c>
      <c r="H1998" s="2">
        <v>0.09</v>
      </c>
      <c r="I1998" s="2" t="s">
        <v>1961</v>
      </c>
      <c r="J1998" s="2">
        <v>2391.4526999999998</v>
      </c>
    </row>
    <row r="1999" spans="1:10" x14ac:dyDescent="0.3">
      <c r="A1999" s="2" t="s">
        <v>3964</v>
      </c>
      <c r="B1999" s="3">
        <v>45460</v>
      </c>
      <c r="C1999" s="2" t="s">
        <v>446</v>
      </c>
      <c r="D1999" s="2" t="s">
        <v>1850</v>
      </c>
      <c r="E1999" s="2" t="s">
        <v>1924</v>
      </c>
      <c r="F1999" s="2">
        <v>2</v>
      </c>
      <c r="G1999" s="2">
        <v>685.31</v>
      </c>
      <c r="H1999" s="2">
        <v>0.26</v>
      </c>
      <c r="I1999" s="2" t="s">
        <v>1961</v>
      </c>
      <c r="J1999" s="2">
        <v>1014.2588</v>
      </c>
    </row>
    <row r="2000" spans="1:10" x14ac:dyDescent="0.3">
      <c r="A2000" s="2" t="s">
        <v>3965</v>
      </c>
      <c r="B2000" s="3">
        <v>45607</v>
      </c>
      <c r="C2000" s="2" t="s">
        <v>202</v>
      </c>
      <c r="D2000" s="2" t="s">
        <v>1765</v>
      </c>
      <c r="E2000" s="2" t="s">
        <v>1927</v>
      </c>
      <c r="F2000" s="2">
        <v>3</v>
      </c>
      <c r="G2000" s="2">
        <v>945.37</v>
      </c>
      <c r="H2000" s="2">
        <v>0.05</v>
      </c>
      <c r="I2000" s="2" t="s">
        <v>1959</v>
      </c>
      <c r="J2000" s="2">
        <v>2694.3045000000002</v>
      </c>
    </row>
    <row r="2001" spans="1:10" x14ac:dyDescent="0.3">
      <c r="A2001" s="2" t="s">
        <v>3966</v>
      </c>
      <c r="B2001" s="3">
        <v>45267</v>
      </c>
      <c r="C2001" s="2" t="s">
        <v>104</v>
      </c>
      <c r="D2001" s="2" t="s">
        <v>1811</v>
      </c>
      <c r="E2001" s="2" t="s">
        <v>1948</v>
      </c>
      <c r="F2001" s="2">
        <v>3</v>
      </c>
      <c r="G2001" s="2">
        <v>68.45</v>
      </c>
      <c r="H2001" s="2">
        <v>0.17</v>
      </c>
      <c r="I2001" s="2" t="s">
        <v>1961</v>
      </c>
      <c r="J2001" s="2">
        <v>170.44049999999999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0D9DF-C881-4DD3-8A41-A8140E956FF0}">
  <dimension ref="A2:C22"/>
  <sheetViews>
    <sheetView workbookViewId="0">
      <selection activeCell="C12" sqref="C12"/>
    </sheetView>
  </sheetViews>
  <sheetFormatPr defaultRowHeight="14.4" x14ac:dyDescent="0.3"/>
  <cols>
    <col min="1" max="1" width="26.88671875" bestFit="1" customWidth="1"/>
    <col min="2" max="2" width="40.109375" bestFit="1" customWidth="1"/>
    <col min="3" max="3" width="55.33203125" bestFit="1" customWidth="1"/>
  </cols>
  <sheetData>
    <row r="2" spans="1:3" x14ac:dyDescent="0.3">
      <c r="A2" s="24" t="s">
        <v>4224</v>
      </c>
      <c r="B2" s="24" t="s">
        <v>4017</v>
      </c>
      <c r="C2" s="24" t="s">
        <v>4021</v>
      </c>
    </row>
    <row r="3" spans="1:3" ht="28.8" x14ac:dyDescent="0.3">
      <c r="A3" s="25" t="s">
        <v>4247</v>
      </c>
      <c r="B3" s="26" t="s">
        <v>4248</v>
      </c>
      <c r="C3" s="24"/>
    </row>
    <row r="4" spans="1:3" x14ac:dyDescent="0.3">
      <c r="A4" s="27" t="s">
        <v>4018</v>
      </c>
      <c r="B4" s="15" t="s">
        <v>4019</v>
      </c>
      <c r="C4" s="15" t="s">
        <v>4020</v>
      </c>
    </row>
    <row r="5" spans="1:3" x14ac:dyDescent="0.3">
      <c r="A5" s="27"/>
      <c r="B5" s="15" t="s">
        <v>4022</v>
      </c>
      <c r="C5" s="15" t="s">
        <v>4023</v>
      </c>
    </row>
    <row r="6" spans="1:3" x14ac:dyDescent="0.3">
      <c r="A6" s="27"/>
      <c r="B6" s="15" t="s">
        <v>4024</v>
      </c>
      <c r="C6" s="15" t="s">
        <v>4025</v>
      </c>
    </row>
    <row r="7" spans="1:3" x14ac:dyDescent="0.3">
      <c r="A7" s="27"/>
      <c r="B7" s="15" t="s">
        <v>4026</v>
      </c>
      <c r="C7" s="15" t="s">
        <v>4027</v>
      </c>
    </row>
    <row r="8" spans="1:3" x14ac:dyDescent="0.3">
      <c r="A8" s="27"/>
      <c r="B8" s="15" t="s">
        <v>3999</v>
      </c>
      <c r="C8" s="15" t="s">
        <v>4028</v>
      </c>
    </row>
    <row r="9" spans="1:3" x14ac:dyDescent="0.3">
      <c r="A9" s="27"/>
      <c r="B9" s="15" t="s">
        <v>4035</v>
      </c>
      <c r="C9" s="15" t="s">
        <v>4036</v>
      </c>
    </row>
    <row r="10" spans="1:3" x14ac:dyDescent="0.3">
      <c r="A10" s="27" t="s">
        <v>4029</v>
      </c>
      <c r="B10" s="15" t="s">
        <v>4030</v>
      </c>
      <c r="C10" s="15" t="s">
        <v>4031</v>
      </c>
    </row>
    <row r="11" spans="1:3" x14ac:dyDescent="0.3">
      <c r="A11" s="27"/>
      <c r="B11" s="15" t="s">
        <v>4032</v>
      </c>
      <c r="C11" s="15" t="s">
        <v>4033</v>
      </c>
    </row>
    <row r="12" spans="1:3" x14ac:dyDescent="0.3">
      <c r="A12" s="27"/>
      <c r="B12" s="15" t="s">
        <v>3999</v>
      </c>
      <c r="C12" s="15" t="s">
        <v>4028</v>
      </c>
    </row>
    <row r="13" spans="1:3" x14ac:dyDescent="0.3">
      <c r="A13" s="27"/>
      <c r="B13" s="15" t="s">
        <v>4215</v>
      </c>
      <c r="C13" s="15" t="s">
        <v>4216</v>
      </c>
    </row>
    <row r="14" spans="1:3" x14ac:dyDescent="0.3">
      <c r="A14" s="15" t="s">
        <v>4219</v>
      </c>
      <c r="B14" s="15" t="s">
        <v>4220</v>
      </c>
      <c r="C14" s="15" t="s">
        <v>4221</v>
      </c>
    </row>
    <row r="15" spans="1:3" x14ac:dyDescent="0.3">
      <c r="A15" s="27" t="s">
        <v>4225</v>
      </c>
      <c r="B15" s="15" t="s">
        <v>4226</v>
      </c>
      <c r="C15" s="15" t="s">
        <v>4227</v>
      </c>
    </row>
    <row r="16" spans="1:3" x14ac:dyDescent="0.3">
      <c r="A16" s="27"/>
      <c r="B16" s="15" t="s">
        <v>3999</v>
      </c>
      <c r="C16" s="15" t="s">
        <v>4028</v>
      </c>
    </row>
    <row r="17" spans="1:3" x14ac:dyDescent="0.3">
      <c r="A17" s="27"/>
      <c r="B17" s="15" t="s">
        <v>4228</v>
      </c>
      <c r="C17" s="15" t="s">
        <v>4229</v>
      </c>
    </row>
    <row r="18" spans="1:3" x14ac:dyDescent="0.3">
      <c r="A18" s="15" t="s">
        <v>4237</v>
      </c>
      <c r="B18" s="15"/>
      <c r="C18" s="15" t="s">
        <v>4238</v>
      </c>
    </row>
    <row r="19" spans="1:3" ht="28.8" x14ac:dyDescent="0.3">
      <c r="A19" s="28" t="s">
        <v>4239</v>
      </c>
      <c r="B19" s="15"/>
      <c r="C19" s="15" t="s">
        <v>4240</v>
      </c>
    </row>
    <row r="20" spans="1:3" x14ac:dyDescent="0.3">
      <c r="A20" s="15" t="s">
        <v>4241</v>
      </c>
      <c r="B20" s="15"/>
      <c r="C20" s="15" t="s">
        <v>4242</v>
      </c>
    </row>
    <row r="21" spans="1:3" x14ac:dyDescent="0.3">
      <c r="A21" s="15" t="s">
        <v>4243</v>
      </c>
      <c r="B21" s="15"/>
      <c r="C21" s="15" t="s">
        <v>4244</v>
      </c>
    </row>
    <row r="22" spans="1:3" x14ac:dyDescent="0.3">
      <c r="A22" s="15" t="s">
        <v>4245</v>
      </c>
      <c r="B22" s="15"/>
      <c r="C22" s="15" t="s">
        <v>4246</v>
      </c>
    </row>
  </sheetData>
  <mergeCells count="3">
    <mergeCell ref="A4:A9"/>
    <mergeCell ref="A10:A13"/>
    <mergeCell ref="A15:A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D035-A23D-4AFA-93B1-59937C992BF0}">
  <dimension ref="A1"/>
  <sheetViews>
    <sheetView topLeftCell="A7" workbookViewId="0">
      <selection activeCell="Q68" sqref="Q6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17C5-B73D-47B9-BD91-3BCB261BB731}">
  <sheetPr>
    <tabColor rgb="FF92D050"/>
  </sheetPr>
  <dimension ref="A1:X501"/>
  <sheetViews>
    <sheetView workbookViewId="0">
      <selection activeCell="K212" sqref="K212"/>
    </sheetView>
  </sheetViews>
  <sheetFormatPr defaultRowHeight="14.4" x14ac:dyDescent="0.3"/>
  <cols>
    <col min="1" max="1" width="13.77734375" customWidth="1"/>
    <col min="2" max="2" width="20.109375" bestFit="1" customWidth="1"/>
    <col min="4" max="4" width="9" customWidth="1"/>
    <col min="5" max="5" width="20.6640625" bestFit="1" customWidth="1"/>
    <col min="6" max="6" width="14" bestFit="1" customWidth="1"/>
    <col min="7" max="7" width="9.6640625" customWidth="1"/>
    <col min="8" max="8" width="14.33203125" customWidth="1"/>
    <col min="13" max="13" width="14.109375" bestFit="1" customWidth="1"/>
    <col min="14" max="14" width="19.77734375" bestFit="1" customWidth="1"/>
    <col min="15" max="15" width="6.44140625" bestFit="1" customWidth="1"/>
    <col min="16" max="16" width="9.33203125" bestFit="1" customWidth="1"/>
    <col min="17" max="17" width="20.6640625" bestFit="1" customWidth="1"/>
    <col min="18" max="18" width="14" bestFit="1" customWidth="1"/>
    <col min="19" max="19" width="10" bestFit="1" customWidth="1"/>
    <col min="20" max="20" width="14.6640625" bestFit="1" customWidth="1"/>
    <col min="21" max="21" width="20.109375" bestFit="1" customWidth="1"/>
    <col min="23" max="23" width="17.88671875" bestFit="1" customWidth="1"/>
    <col min="24" max="24" width="12.6640625" bestFit="1" customWidth="1"/>
  </cols>
  <sheetData>
    <row r="1" spans="1:2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4034</v>
      </c>
    </row>
    <row r="2" spans="1:24" x14ac:dyDescent="0.3">
      <c r="A2" s="2" t="s">
        <v>8</v>
      </c>
      <c r="B2" s="2" t="s">
        <v>9</v>
      </c>
      <c r="C2" s="2">
        <v>55</v>
      </c>
      <c r="D2" s="2" t="s">
        <v>10</v>
      </c>
      <c r="E2" s="2" t="s">
        <v>11</v>
      </c>
      <c r="F2" s="2" t="s">
        <v>12</v>
      </c>
      <c r="G2" s="2" t="s">
        <v>13</v>
      </c>
      <c r="H2" s="2"/>
      <c r="M2" t="s">
        <v>8</v>
      </c>
      <c r="N2" t="s">
        <v>3967</v>
      </c>
      <c r="O2">
        <v>55</v>
      </c>
      <c r="P2" t="s">
        <v>10</v>
      </c>
      <c r="Q2" t="s">
        <v>11</v>
      </c>
      <c r="R2" t="s">
        <v>12</v>
      </c>
      <c r="S2" t="s">
        <v>13</v>
      </c>
      <c r="T2" t="s">
        <v>3990</v>
      </c>
      <c r="U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" spans="1:24" x14ac:dyDescent="0.3">
      <c r="A3" s="2" t="s">
        <v>14</v>
      </c>
      <c r="B3" s="2" t="s">
        <v>15</v>
      </c>
      <c r="C3" s="2">
        <v>26</v>
      </c>
      <c r="D3" s="2" t="s">
        <v>16</v>
      </c>
      <c r="E3" s="2" t="s">
        <v>17</v>
      </c>
      <c r="F3" s="2" t="s">
        <v>18</v>
      </c>
      <c r="G3" s="2" t="s">
        <v>13</v>
      </c>
      <c r="H3" s="2" t="s">
        <v>19</v>
      </c>
      <c r="M3" t="s">
        <v>14</v>
      </c>
      <c r="N3" t="s">
        <v>15</v>
      </c>
      <c r="O3">
        <v>26</v>
      </c>
      <c r="P3" t="s">
        <v>16</v>
      </c>
      <c r="Q3" t="s">
        <v>17</v>
      </c>
      <c r="R3" t="s">
        <v>18</v>
      </c>
      <c r="S3" t="s">
        <v>13</v>
      </c>
      <c r="T3" t="s">
        <v>19</v>
      </c>
      <c r="U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  <c r="W3" s="19" t="s">
        <v>3999</v>
      </c>
      <c r="X3" s="20"/>
    </row>
    <row r="4" spans="1:24" x14ac:dyDescent="0.3">
      <c r="A4" s="2" t="s">
        <v>20</v>
      </c>
      <c r="B4" s="2" t="s">
        <v>21</v>
      </c>
      <c r="C4" s="2">
        <v>29</v>
      </c>
      <c r="D4" s="2" t="s">
        <v>16</v>
      </c>
      <c r="E4" s="2" t="s">
        <v>22</v>
      </c>
      <c r="F4" s="2" t="s">
        <v>23</v>
      </c>
      <c r="G4" s="2" t="s">
        <v>13</v>
      </c>
      <c r="H4" s="2" t="s">
        <v>19</v>
      </c>
      <c r="M4" t="s">
        <v>20</v>
      </c>
      <c r="N4" t="s">
        <v>3968</v>
      </c>
      <c r="O4">
        <v>29</v>
      </c>
      <c r="P4" t="s">
        <v>16</v>
      </c>
      <c r="Q4" t="s">
        <v>22</v>
      </c>
      <c r="R4" t="s">
        <v>23</v>
      </c>
      <c r="S4" t="s">
        <v>13</v>
      </c>
      <c r="T4" t="s">
        <v>19</v>
      </c>
      <c r="U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  <c r="W4" s="12" t="s">
        <v>2</v>
      </c>
      <c r="X4" s="12"/>
    </row>
    <row r="5" spans="1:24" x14ac:dyDescent="0.3">
      <c r="A5" s="2" t="s">
        <v>24</v>
      </c>
      <c r="B5" s="2" t="s">
        <v>25</v>
      </c>
      <c r="C5" s="2">
        <v>59</v>
      </c>
      <c r="D5" s="2" t="s">
        <v>16</v>
      </c>
      <c r="E5" s="2" t="s">
        <v>26</v>
      </c>
      <c r="F5" s="2" t="s">
        <v>27</v>
      </c>
      <c r="G5" s="2" t="s">
        <v>13</v>
      </c>
      <c r="H5" s="2" t="s">
        <v>28</v>
      </c>
      <c r="M5" t="s">
        <v>24</v>
      </c>
      <c r="N5" t="s">
        <v>3969</v>
      </c>
      <c r="O5">
        <v>59</v>
      </c>
      <c r="P5" t="s">
        <v>16</v>
      </c>
      <c r="Q5" t="s">
        <v>26</v>
      </c>
      <c r="R5" t="s">
        <v>27</v>
      </c>
      <c r="S5" t="s">
        <v>13</v>
      </c>
      <c r="T5" t="s">
        <v>28</v>
      </c>
      <c r="U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6" spans="1:24" x14ac:dyDescent="0.3">
      <c r="A6" s="2" t="s">
        <v>29</v>
      </c>
      <c r="B6" s="2" t="s">
        <v>30</v>
      </c>
      <c r="C6" s="2">
        <v>64</v>
      </c>
      <c r="D6" s="2" t="s">
        <v>16</v>
      </c>
      <c r="E6" s="2" t="s">
        <v>31</v>
      </c>
      <c r="F6" s="2" t="s">
        <v>32</v>
      </c>
      <c r="G6" s="2" t="s">
        <v>13</v>
      </c>
      <c r="H6" s="2" t="s">
        <v>33</v>
      </c>
      <c r="M6" t="s">
        <v>29</v>
      </c>
      <c r="N6" t="s">
        <v>30</v>
      </c>
      <c r="O6">
        <v>64</v>
      </c>
      <c r="P6" t="s">
        <v>16</v>
      </c>
      <c r="Q6" t="s">
        <v>31</v>
      </c>
      <c r="R6" t="s">
        <v>32</v>
      </c>
      <c r="S6" t="s">
        <v>13</v>
      </c>
      <c r="T6" t="s">
        <v>33</v>
      </c>
      <c r="U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  <c r="W6" t="s">
        <v>4000</v>
      </c>
      <c r="X6">
        <v>41.561999999999998</v>
      </c>
    </row>
    <row r="7" spans="1:24" x14ac:dyDescent="0.3">
      <c r="A7" s="2" t="s">
        <v>34</v>
      </c>
      <c r="B7" s="2" t="s">
        <v>35</v>
      </c>
      <c r="C7" s="2">
        <v>24</v>
      </c>
      <c r="D7" s="2" t="s">
        <v>10</v>
      </c>
      <c r="E7" s="2" t="s">
        <v>36</v>
      </c>
      <c r="F7" s="2" t="s">
        <v>37</v>
      </c>
      <c r="G7" s="2" t="s">
        <v>13</v>
      </c>
      <c r="H7" s="2" t="s">
        <v>28</v>
      </c>
      <c r="M7" t="s">
        <v>34</v>
      </c>
      <c r="N7" t="s">
        <v>35</v>
      </c>
      <c r="O7">
        <v>24</v>
      </c>
      <c r="P7" t="s">
        <v>10</v>
      </c>
      <c r="Q7" t="s">
        <v>36</v>
      </c>
      <c r="R7" t="s">
        <v>37</v>
      </c>
      <c r="S7" t="s">
        <v>13</v>
      </c>
      <c r="T7" t="s">
        <v>28</v>
      </c>
      <c r="U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  <c r="W7" t="s">
        <v>4001</v>
      </c>
      <c r="X7">
        <v>0.61138522699815301</v>
      </c>
    </row>
    <row r="8" spans="1:24" x14ac:dyDescent="0.3">
      <c r="A8" s="2" t="s">
        <v>38</v>
      </c>
      <c r="B8" s="2" t="s">
        <v>39</v>
      </c>
      <c r="C8" s="2">
        <v>29</v>
      </c>
      <c r="D8" s="2" t="s">
        <v>16</v>
      </c>
      <c r="E8" s="2" t="s">
        <v>40</v>
      </c>
      <c r="F8" s="2" t="s">
        <v>41</v>
      </c>
      <c r="G8" s="2" t="s">
        <v>13</v>
      </c>
      <c r="H8" s="2" t="s">
        <v>19</v>
      </c>
      <c r="M8" t="s">
        <v>38</v>
      </c>
      <c r="N8" t="s">
        <v>39</v>
      </c>
      <c r="O8">
        <v>29</v>
      </c>
      <c r="P8" t="s">
        <v>16</v>
      </c>
      <c r="Q8" t="s">
        <v>40</v>
      </c>
      <c r="R8" t="s">
        <v>41</v>
      </c>
      <c r="S8" t="s">
        <v>13</v>
      </c>
      <c r="T8" t="s">
        <v>19</v>
      </c>
      <c r="U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  <c r="W8" t="s">
        <v>4002</v>
      </c>
      <c r="X8">
        <v>42</v>
      </c>
    </row>
    <row r="9" spans="1:24" x14ac:dyDescent="0.3">
      <c r="A9" s="2" t="s">
        <v>42</v>
      </c>
      <c r="B9" s="2" t="s">
        <v>43</v>
      </c>
      <c r="C9" s="2">
        <v>29</v>
      </c>
      <c r="D9" s="2" t="s">
        <v>16</v>
      </c>
      <c r="E9" s="2" t="s">
        <v>44</v>
      </c>
      <c r="F9" s="2" t="s">
        <v>45</v>
      </c>
      <c r="G9" s="2" t="s">
        <v>13</v>
      </c>
      <c r="H9" s="2" t="s">
        <v>28</v>
      </c>
      <c r="M9" t="s">
        <v>42</v>
      </c>
      <c r="N9" t="s">
        <v>43</v>
      </c>
      <c r="O9">
        <v>29</v>
      </c>
      <c r="P9" t="s">
        <v>16</v>
      </c>
      <c r="Q9" t="s">
        <v>44</v>
      </c>
      <c r="R9" t="s">
        <v>45</v>
      </c>
      <c r="S9" t="s">
        <v>13</v>
      </c>
      <c r="T9" t="s">
        <v>28</v>
      </c>
      <c r="U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  <c r="W9" t="s">
        <v>4003</v>
      </c>
      <c r="X9">
        <v>46</v>
      </c>
    </row>
    <row r="10" spans="1:24" x14ac:dyDescent="0.3">
      <c r="A10" s="2" t="s">
        <v>46</v>
      </c>
      <c r="B10" s="2" t="s">
        <v>47</v>
      </c>
      <c r="C10" s="2">
        <v>53</v>
      </c>
      <c r="D10" s="2" t="s">
        <v>16</v>
      </c>
      <c r="E10" s="2" t="s">
        <v>48</v>
      </c>
      <c r="F10" s="2" t="s">
        <v>49</v>
      </c>
      <c r="G10" s="2" t="s">
        <v>13</v>
      </c>
      <c r="H10" s="2" t="s">
        <v>50</v>
      </c>
      <c r="M10" t="s">
        <v>46</v>
      </c>
      <c r="N10" t="s">
        <v>47</v>
      </c>
      <c r="O10">
        <v>53</v>
      </c>
      <c r="P10" t="s">
        <v>16</v>
      </c>
      <c r="Q10" t="s">
        <v>48</v>
      </c>
      <c r="R10" t="s">
        <v>49</v>
      </c>
      <c r="S10" t="s">
        <v>13</v>
      </c>
      <c r="T10" t="s">
        <v>50</v>
      </c>
      <c r="U1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  <c r="W10" t="s">
        <v>4004</v>
      </c>
      <c r="X10">
        <v>13.670989280070099</v>
      </c>
    </row>
    <row r="11" spans="1:24" x14ac:dyDescent="0.3">
      <c r="A11" s="2" t="s">
        <v>51</v>
      </c>
      <c r="B11" s="2" t="s">
        <v>52</v>
      </c>
      <c r="C11" s="2">
        <v>64</v>
      </c>
      <c r="D11" s="2" t="s">
        <v>10</v>
      </c>
      <c r="E11" s="2" t="s">
        <v>53</v>
      </c>
      <c r="F11" s="2" t="s">
        <v>54</v>
      </c>
      <c r="G11" s="2" t="s">
        <v>13</v>
      </c>
      <c r="H11" s="2" t="s">
        <v>19</v>
      </c>
      <c r="M11" t="s">
        <v>51</v>
      </c>
      <c r="N11" t="s">
        <v>52</v>
      </c>
      <c r="O11">
        <v>64</v>
      </c>
      <c r="P11" t="s">
        <v>10</v>
      </c>
      <c r="Q11" t="s">
        <v>53</v>
      </c>
      <c r="R11" t="s">
        <v>54</v>
      </c>
      <c r="S11" t="s">
        <v>13</v>
      </c>
      <c r="T11" t="s">
        <v>19</v>
      </c>
      <c r="U1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  <c r="W11" t="s">
        <v>4005</v>
      </c>
      <c r="X11">
        <v>186.89594789579155</v>
      </c>
    </row>
    <row r="12" spans="1:24" x14ac:dyDescent="0.3">
      <c r="A12" s="2" t="s">
        <v>55</v>
      </c>
      <c r="B12" s="2" t="s">
        <v>56</v>
      </c>
      <c r="C12" s="2">
        <v>53</v>
      </c>
      <c r="D12" s="2" t="s">
        <v>10</v>
      </c>
      <c r="E12" s="2" t="s">
        <v>57</v>
      </c>
      <c r="F12" s="2" t="s">
        <v>54</v>
      </c>
      <c r="G12" s="2" t="s">
        <v>13</v>
      </c>
      <c r="H12" s="2" t="s">
        <v>28</v>
      </c>
      <c r="M12" t="s">
        <v>55</v>
      </c>
      <c r="N12" t="s">
        <v>56</v>
      </c>
      <c r="O12">
        <v>53</v>
      </c>
      <c r="P12" t="s">
        <v>10</v>
      </c>
      <c r="Q12" t="s">
        <v>57</v>
      </c>
      <c r="R12" t="s">
        <v>54</v>
      </c>
      <c r="S12" t="s">
        <v>13</v>
      </c>
      <c r="T12" t="s">
        <v>28</v>
      </c>
      <c r="U1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  <c r="W12" t="s">
        <v>4006</v>
      </c>
      <c r="X12">
        <v>-1.2193919892240326</v>
      </c>
    </row>
    <row r="13" spans="1:24" x14ac:dyDescent="0.3">
      <c r="A13" s="2" t="s">
        <v>58</v>
      </c>
      <c r="B13" s="2" t="s">
        <v>59</v>
      </c>
      <c r="C13" s="2">
        <v>28</v>
      </c>
      <c r="D13" s="2" t="s">
        <v>16</v>
      </c>
      <c r="E13" s="2" t="s">
        <v>60</v>
      </c>
      <c r="F13" s="2" t="s">
        <v>61</v>
      </c>
      <c r="G13" s="2" t="s">
        <v>13</v>
      </c>
      <c r="H13" s="2" t="s">
        <v>50</v>
      </c>
      <c r="M13" t="s">
        <v>58</v>
      </c>
      <c r="N13" t="s">
        <v>59</v>
      </c>
      <c r="O13">
        <v>28</v>
      </c>
      <c r="P13" t="s">
        <v>16</v>
      </c>
      <c r="Q13" t="s">
        <v>60</v>
      </c>
      <c r="R13" t="s">
        <v>61</v>
      </c>
      <c r="S13" t="s">
        <v>13</v>
      </c>
      <c r="T13" t="s">
        <v>50</v>
      </c>
      <c r="U1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  <c r="W13" t="s">
        <v>4007</v>
      </c>
      <c r="X13">
        <v>-3.6548529921374591E-2</v>
      </c>
    </row>
    <row r="14" spans="1:24" x14ac:dyDescent="0.3">
      <c r="A14" s="2" t="s">
        <v>62</v>
      </c>
      <c r="B14" s="2" t="s">
        <v>63</v>
      </c>
      <c r="C14" s="2">
        <v>55</v>
      </c>
      <c r="D14" s="2" t="s">
        <v>16</v>
      </c>
      <c r="E14" s="2" t="s">
        <v>64</v>
      </c>
      <c r="F14" s="2" t="s">
        <v>65</v>
      </c>
      <c r="G14" s="2" t="s">
        <v>13</v>
      </c>
      <c r="H14" s="2" t="s">
        <v>19</v>
      </c>
      <c r="M14" t="s">
        <v>62</v>
      </c>
      <c r="N14" t="s">
        <v>63</v>
      </c>
      <c r="O14">
        <v>55</v>
      </c>
      <c r="P14" t="s">
        <v>16</v>
      </c>
      <c r="Q14" t="s">
        <v>64</v>
      </c>
      <c r="R14" t="s">
        <v>65</v>
      </c>
      <c r="S14" t="s">
        <v>13</v>
      </c>
      <c r="T14" t="s">
        <v>19</v>
      </c>
      <c r="U1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  <c r="W14" t="s">
        <v>4008</v>
      </c>
      <c r="X14">
        <v>46</v>
      </c>
    </row>
    <row r="15" spans="1:24" x14ac:dyDescent="0.3">
      <c r="A15" s="2" t="s">
        <v>66</v>
      </c>
      <c r="B15" s="2" t="s">
        <v>67</v>
      </c>
      <c r="C15" s="2">
        <v>32</v>
      </c>
      <c r="D15" s="2" t="s">
        <v>16</v>
      </c>
      <c r="E15" s="2" t="s">
        <v>68</v>
      </c>
      <c r="F15" s="2" t="s">
        <v>69</v>
      </c>
      <c r="G15" s="2" t="s">
        <v>13</v>
      </c>
      <c r="H15" s="2" t="s">
        <v>33</v>
      </c>
      <c r="M15" t="s">
        <v>66</v>
      </c>
      <c r="N15" t="s">
        <v>67</v>
      </c>
      <c r="O15">
        <v>32</v>
      </c>
      <c r="P15" t="s">
        <v>16</v>
      </c>
      <c r="Q15" t="s">
        <v>68</v>
      </c>
      <c r="R15" t="s">
        <v>69</v>
      </c>
      <c r="S15" t="s">
        <v>13</v>
      </c>
      <c r="T15" t="s">
        <v>33</v>
      </c>
      <c r="U1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  <c r="W15" t="s">
        <v>4009</v>
      </c>
      <c r="X15">
        <v>18</v>
      </c>
    </row>
    <row r="16" spans="1:24" x14ac:dyDescent="0.3">
      <c r="A16" s="2" t="s">
        <v>70</v>
      </c>
      <c r="B16" s="2" t="s">
        <v>71</v>
      </c>
      <c r="C16" s="2">
        <v>53</v>
      </c>
      <c r="D16" s="2" t="s">
        <v>16</v>
      </c>
      <c r="E16" s="2" t="s">
        <v>72</v>
      </c>
      <c r="F16" s="2" t="s">
        <v>73</v>
      </c>
      <c r="G16" s="2" t="s">
        <v>13</v>
      </c>
      <c r="H16" s="2" t="s">
        <v>33</v>
      </c>
      <c r="M16" t="s">
        <v>70</v>
      </c>
      <c r="N16" t="s">
        <v>71</v>
      </c>
      <c r="O16">
        <v>53</v>
      </c>
      <c r="P16" t="s">
        <v>16</v>
      </c>
      <c r="Q16" t="s">
        <v>72</v>
      </c>
      <c r="R16" t="s">
        <v>73</v>
      </c>
      <c r="S16" t="s">
        <v>13</v>
      </c>
      <c r="T16" t="s">
        <v>33</v>
      </c>
      <c r="U1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  <c r="W16" t="s">
        <v>4010</v>
      </c>
      <c r="X16">
        <v>64</v>
      </c>
    </row>
    <row r="17" spans="1:24" x14ac:dyDescent="0.3">
      <c r="A17" s="2" t="s">
        <v>74</v>
      </c>
      <c r="B17" s="2" t="s">
        <v>75</v>
      </c>
      <c r="C17" s="2">
        <v>49</v>
      </c>
      <c r="D17" s="2" t="s">
        <v>16</v>
      </c>
      <c r="E17" s="2" t="s">
        <v>76</v>
      </c>
      <c r="F17" s="2" t="s">
        <v>77</v>
      </c>
      <c r="G17" s="2" t="s">
        <v>13</v>
      </c>
      <c r="H17" s="2" t="s">
        <v>19</v>
      </c>
      <c r="M17" t="s">
        <v>74</v>
      </c>
      <c r="N17" t="s">
        <v>75</v>
      </c>
      <c r="O17">
        <v>49</v>
      </c>
      <c r="P17" t="s">
        <v>16</v>
      </c>
      <c r="Q17" t="s">
        <v>76</v>
      </c>
      <c r="R17" t="s">
        <v>77</v>
      </c>
      <c r="S17" t="s">
        <v>13</v>
      </c>
      <c r="T17" t="s">
        <v>19</v>
      </c>
      <c r="U1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  <c r="W17" t="s">
        <v>4011</v>
      </c>
      <c r="X17">
        <v>20781</v>
      </c>
    </row>
    <row r="18" spans="1:24" ht="15" thickBot="1" x14ac:dyDescent="0.35">
      <c r="A18" s="2" t="s">
        <v>78</v>
      </c>
      <c r="B18" s="2" t="s">
        <v>79</v>
      </c>
      <c r="C18" s="2">
        <v>24</v>
      </c>
      <c r="D18" s="2" t="s">
        <v>16</v>
      </c>
      <c r="E18" s="2" t="s">
        <v>80</v>
      </c>
      <c r="F18" s="2" t="s">
        <v>54</v>
      </c>
      <c r="G18" s="2" t="s">
        <v>13</v>
      </c>
      <c r="H18" s="2" t="s">
        <v>28</v>
      </c>
      <c r="M18" t="s">
        <v>78</v>
      </c>
      <c r="N18" t="s">
        <v>79</v>
      </c>
      <c r="O18">
        <v>24</v>
      </c>
      <c r="P18" t="s">
        <v>16</v>
      </c>
      <c r="Q18" t="s">
        <v>80</v>
      </c>
      <c r="R18" t="s">
        <v>54</v>
      </c>
      <c r="S18" t="s">
        <v>13</v>
      </c>
      <c r="T18" t="s">
        <v>28</v>
      </c>
      <c r="U1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  <c r="W18" s="10" t="s">
        <v>4012</v>
      </c>
      <c r="X18" s="10">
        <v>500</v>
      </c>
    </row>
    <row r="19" spans="1:24" x14ac:dyDescent="0.3">
      <c r="A19" s="2" t="s">
        <v>81</v>
      </c>
      <c r="B19" s="2" t="s">
        <v>82</v>
      </c>
      <c r="C19" s="2">
        <v>60</v>
      </c>
      <c r="D19" s="2" t="s">
        <v>16</v>
      </c>
      <c r="E19" s="2" t="s">
        <v>83</v>
      </c>
      <c r="F19" s="2" t="s">
        <v>84</v>
      </c>
      <c r="G19" s="2" t="s">
        <v>13</v>
      </c>
      <c r="H19" s="2" t="s">
        <v>19</v>
      </c>
      <c r="M19" t="s">
        <v>81</v>
      </c>
      <c r="N19" t="s">
        <v>82</v>
      </c>
      <c r="O19">
        <v>60</v>
      </c>
      <c r="P19" t="s">
        <v>16</v>
      </c>
      <c r="Q19" t="s">
        <v>83</v>
      </c>
      <c r="R19" t="s">
        <v>84</v>
      </c>
      <c r="S19" t="s">
        <v>13</v>
      </c>
      <c r="T19" t="s">
        <v>19</v>
      </c>
      <c r="U1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0" spans="1:24" x14ac:dyDescent="0.3">
      <c r="A20" s="2" t="s">
        <v>85</v>
      </c>
      <c r="B20" s="2" t="s">
        <v>86</v>
      </c>
      <c r="C20" s="2">
        <v>43</v>
      </c>
      <c r="D20" s="2" t="s">
        <v>10</v>
      </c>
      <c r="E20" s="2" t="s">
        <v>87</v>
      </c>
      <c r="F20" s="2" t="s">
        <v>65</v>
      </c>
      <c r="G20" s="2" t="s">
        <v>13</v>
      </c>
      <c r="H20" s="2"/>
      <c r="M20" t="s">
        <v>85</v>
      </c>
      <c r="N20" t="s">
        <v>86</v>
      </c>
      <c r="O20">
        <v>43</v>
      </c>
      <c r="P20" t="s">
        <v>10</v>
      </c>
      <c r="Q20" t="s">
        <v>87</v>
      </c>
      <c r="R20" t="s">
        <v>65</v>
      </c>
      <c r="S20" t="s">
        <v>13</v>
      </c>
      <c r="T20" t="s">
        <v>3990</v>
      </c>
      <c r="U2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1" spans="1:24" x14ac:dyDescent="0.3">
      <c r="A21" s="2" t="s">
        <v>88</v>
      </c>
      <c r="B21" s="2" t="s">
        <v>89</v>
      </c>
      <c r="C21" s="2">
        <v>46</v>
      </c>
      <c r="D21" s="2" t="s">
        <v>16</v>
      </c>
      <c r="E21" s="2" t="s">
        <v>90</v>
      </c>
      <c r="F21" s="2" t="s">
        <v>91</v>
      </c>
      <c r="G21" s="2" t="s">
        <v>13</v>
      </c>
      <c r="H21" s="2" t="s">
        <v>19</v>
      </c>
      <c r="M21" t="s">
        <v>88</v>
      </c>
      <c r="N21" t="s">
        <v>89</v>
      </c>
      <c r="O21">
        <v>46</v>
      </c>
      <c r="P21" t="s">
        <v>16</v>
      </c>
      <c r="Q21" t="s">
        <v>90</v>
      </c>
      <c r="R21" t="s">
        <v>91</v>
      </c>
      <c r="S21" t="s">
        <v>13</v>
      </c>
      <c r="T21" t="s">
        <v>19</v>
      </c>
      <c r="U2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2" spans="1:24" x14ac:dyDescent="0.3">
      <c r="A22" s="2" t="s">
        <v>92</v>
      </c>
      <c r="B22" s="2" t="s">
        <v>93</v>
      </c>
      <c r="C22" s="2">
        <v>59</v>
      </c>
      <c r="D22" s="2" t="s">
        <v>10</v>
      </c>
      <c r="E22" s="2" t="s">
        <v>94</v>
      </c>
      <c r="F22" s="2" t="s">
        <v>95</v>
      </c>
      <c r="G22" s="2" t="s">
        <v>13</v>
      </c>
      <c r="H22" s="2" t="s">
        <v>33</v>
      </c>
      <c r="M22" t="s">
        <v>92</v>
      </c>
      <c r="N22" t="s">
        <v>93</v>
      </c>
      <c r="O22">
        <v>59</v>
      </c>
      <c r="P22" t="s">
        <v>10</v>
      </c>
      <c r="Q22" t="s">
        <v>94</v>
      </c>
      <c r="R22" t="s">
        <v>95</v>
      </c>
      <c r="S22" t="s">
        <v>13</v>
      </c>
      <c r="T22" t="s">
        <v>33</v>
      </c>
      <c r="U2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3" spans="1:24" x14ac:dyDescent="0.3">
      <c r="A23" s="2" t="s">
        <v>96</v>
      </c>
      <c r="B23" s="2" t="s">
        <v>97</v>
      </c>
      <c r="C23" s="2">
        <v>36</v>
      </c>
      <c r="D23" s="2" t="s">
        <v>16</v>
      </c>
      <c r="E23" s="2" t="s">
        <v>98</v>
      </c>
      <c r="F23" s="2" t="s">
        <v>99</v>
      </c>
      <c r="G23" s="2" t="s">
        <v>13</v>
      </c>
      <c r="H23" s="2" t="s">
        <v>50</v>
      </c>
      <c r="M23" t="s">
        <v>96</v>
      </c>
      <c r="N23" t="s">
        <v>97</v>
      </c>
      <c r="O23">
        <v>36</v>
      </c>
      <c r="P23" t="s">
        <v>16</v>
      </c>
      <c r="Q23" t="s">
        <v>98</v>
      </c>
      <c r="R23" t="s">
        <v>99</v>
      </c>
      <c r="S23" t="s">
        <v>13</v>
      </c>
      <c r="T23" t="s">
        <v>50</v>
      </c>
      <c r="U2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4" spans="1:24" x14ac:dyDescent="0.3">
      <c r="A24" s="2" t="s">
        <v>100</v>
      </c>
      <c r="B24" s="2" t="s">
        <v>101</v>
      </c>
      <c r="C24" s="2">
        <v>33</v>
      </c>
      <c r="D24" s="2" t="s">
        <v>16</v>
      </c>
      <c r="E24" s="2" t="s">
        <v>102</v>
      </c>
      <c r="F24" s="2" t="s">
        <v>103</v>
      </c>
      <c r="G24" s="2" t="s">
        <v>13</v>
      </c>
      <c r="H24" s="2" t="s">
        <v>33</v>
      </c>
      <c r="M24" t="s">
        <v>100</v>
      </c>
      <c r="N24" t="s">
        <v>3970</v>
      </c>
      <c r="O24">
        <v>33</v>
      </c>
      <c r="P24" t="s">
        <v>16</v>
      </c>
      <c r="Q24" t="s">
        <v>102</v>
      </c>
      <c r="R24" t="s">
        <v>103</v>
      </c>
      <c r="S24" t="s">
        <v>13</v>
      </c>
      <c r="T24" t="s">
        <v>33</v>
      </c>
      <c r="U2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5" spans="1:24" x14ac:dyDescent="0.3">
      <c r="A25" s="2" t="s">
        <v>104</v>
      </c>
      <c r="B25" s="2" t="s">
        <v>105</v>
      </c>
      <c r="C25" s="2">
        <v>52</v>
      </c>
      <c r="D25" s="2" t="s">
        <v>16</v>
      </c>
      <c r="E25" s="2" t="s">
        <v>106</v>
      </c>
      <c r="F25" s="2" t="s">
        <v>37</v>
      </c>
      <c r="G25" s="2" t="s">
        <v>13</v>
      </c>
      <c r="H25" s="2" t="s">
        <v>33</v>
      </c>
      <c r="M25" t="s">
        <v>104</v>
      </c>
      <c r="N25" t="s">
        <v>105</v>
      </c>
      <c r="O25">
        <v>52</v>
      </c>
      <c r="P25" t="s">
        <v>16</v>
      </c>
      <c r="Q25" t="s">
        <v>106</v>
      </c>
      <c r="R25" t="s">
        <v>37</v>
      </c>
      <c r="S25" t="s">
        <v>13</v>
      </c>
      <c r="T25" t="s">
        <v>33</v>
      </c>
      <c r="U2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6" spans="1:24" x14ac:dyDescent="0.3">
      <c r="A26" s="2" t="s">
        <v>107</v>
      </c>
      <c r="B26" s="2" t="s">
        <v>108</v>
      </c>
      <c r="C26" s="2">
        <v>40</v>
      </c>
      <c r="D26" s="2" t="s">
        <v>10</v>
      </c>
      <c r="E26" s="2" t="s">
        <v>109</v>
      </c>
      <c r="F26" s="2" t="s">
        <v>110</v>
      </c>
      <c r="G26" s="2" t="s">
        <v>13</v>
      </c>
      <c r="H26" s="2" t="s">
        <v>19</v>
      </c>
      <c r="M26" t="s">
        <v>107</v>
      </c>
      <c r="N26" t="s">
        <v>108</v>
      </c>
      <c r="O26">
        <v>40</v>
      </c>
      <c r="P26" t="s">
        <v>10</v>
      </c>
      <c r="Q26" t="s">
        <v>109</v>
      </c>
      <c r="R26" t="s">
        <v>110</v>
      </c>
      <c r="S26" t="s">
        <v>13</v>
      </c>
      <c r="T26" t="s">
        <v>19</v>
      </c>
      <c r="U2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7" spans="1:24" x14ac:dyDescent="0.3">
      <c r="A27" s="2" t="s">
        <v>111</v>
      </c>
      <c r="B27" s="2" t="s">
        <v>112</v>
      </c>
      <c r="C27" s="2">
        <v>59</v>
      </c>
      <c r="D27" s="2" t="s">
        <v>16</v>
      </c>
      <c r="E27" s="2" t="s">
        <v>113</v>
      </c>
      <c r="F27" s="2" t="s">
        <v>32</v>
      </c>
      <c r="G27" s="2" t="s">
        <v>13</v>
      </c>
      <c r="H27" s="2" t="s">
        <v>28</v>
      </c>
      <c r="M27" t="s">
        <v>111</v>
      </c>
      <c r="N27" t="s">
        <v>112</v>
      </c>
      <c r="O27">
        <v>59</v>
      </c>
      <c r="P27" t="s">
        <v>16</v>
      </c>
      <c r="Q27" t="s">
        <v>113</v>
      </c>
      <c r="R27" t="s">
        <v>32</v>
      </c>
      <c r="S27" t="s">
        <v>13</v>
      </c>
      <c r="T27" t="s">
        <v>28</v>
      </c>
      <c r="U2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8" spans="1:24" x14ac:dyDescent="0.3">
      <c r="A28" s="2" t="s">
        <v>114</v>
      </c>
      <c r="B28" s="2" t="s">
        <v>115</v>
      </c>
      <c r="C28" s="2">
        <v>18</v>
      </c>
      <c r="D28" s="2" t="s">
        <v>16</v>
      </c>
      <c r="E28" s="2" t="s">
        <v>116</v>
      </c>
      <c r="F28" s="2" t="s">
        <v>117</v>
      </c>
      <c r="G28" s="2" t="s">
        <v>13</v>
      </c>
      <c r="H28" s="2" t="s">
        <v>50</v>
      </c>
      <c r="M28" t="s">
        <v>114</v>
      </c>
      <c r="N28" t="s">
        <v>115</v>
      </c>
      <c r="O28">
        <v>18</v>
      </c>
      <c r="P28" t="s">
        <v>16</v>
      </c>
      <c r="Q28" t="s">
        <v>116</v>
      </c>
      <c r="R28" t="s">
        <v>117</v>
      </c>
      <c r="S28" t="s">
        <v>13</v>
      </c>
      <c r="T28" t="s">
        <v>50</v>
      </c>
      <c r="U2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Teenage</v>
      </c>
    </row>
    <row r="29" spans="1:24" x14ac:dyDescent="0.3">
      <c r="A29" s="2" t="s">
        <v>118</v>
      </c>
      <c r="B29" s="2" t="s">
        <v>119</v>
      </c>
      <c r="C29" s="2">
        <v>31</v>
      </c>
      <c r="D29" s="2" t="s">
        <v>10</v>
      </c>
      <c r="E29" s="2" t="s">
        <v>120</v>
      </c>
      <c r="F29" s="2" t="s">
        <v>121</v>
      </c>
      <c r="G29" s="2" t="s">
        <v>13</v>
      </c>
      <c r="H29" s="2"/>
      <c r="M29" t="s">
        <v>118</v>
      </c>
      <c r="N29" t="s">
        <v>119</v>
      </c>
      <c r="O29">
        <v>31</v>
      </c>
      <c r="P29" t="s">
        <v>10</v>
      </c>
      <c r="Q29" t="s">
        <v>120</v>
      </c>
      <c r="R29" t="s">
        <v>121</v>
      </c>
      <c r="S29" t="s">
        <v>13</v>
      </c>
      <c r="T29" t="s">
        <v>3990</v>
      </c>
      <c r="U2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0" spans="1:24" x14ac:dyDescent="0.3">
      <c r="A30" s="2" t="s">
        <v>122</v>
      </c>
      <c r="B30" s="2" t="s">
        <v>123</v>
      </c>
      <c r="C30" s="2">
        <v>27</v>
      </c>
      <c r="D30" s="2" t="s">
        <v>16</v>
      </c>
      <c r="E30" s="2" t="s">
        <v>124</v>
      </c>
      <c r="F30" s="2" t="s">
        <v>91</v>
      </c>
      <c r="G30" s="2" t="s">
        <v>13</v>
      </c>
      <c r="H30" s="2" t="s">
        <v>19</v>
      </c>
      <c r="M30" t="s">
        <v>122</v>
      </c>
      <c r="N30" t="s">
        <v>123</v>
      </c>
      <c r="O30">
        <v>27</v>
      </c>
      <c r="P30" t="s">
        <v>16</v>
      </c>
      <c r="Q30" t="s">
        <v>124</v>
      </c>
      <c r="R30" t="s">
        <v>91</v>
      </c>
      <c r="S30" t="s">
        <v>13</v>
      </c>
      <c r="T30" t="s">
        <v>19</v>
      </c>
      <c r="U3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31" spans="1:24" x14ac:dyDescent="0.3">
      <c r="A31" s="2" t="s">
        <v>125</v>
      </c>
      <c r="B31" s="2" t="s">
        <v>126</v>
      </c>
      <c r="C31" s="2">
        <v>54</v>
      </c>
      <c r="D31" s="2" t="s">
        <v>16</v>
      </c>
      <c r="E31" s="2" t="s">
        <v>127</v>
      </c>
      <c r="F31" s="2" t="s">
        <v>32</v>
      </c>
      <c r="G31" s="2" t="s">
        <v>13</v>
      </c>
      <c r="H31" s="2" t="s">
        <v>33</v>
      </c>
      <c r="M31" t="s">
        <v>125</v>
      </c>
      <c r="N31" t="s">
        <v>126</v>
      </c>
      <c r="O31">
        <v>54</v>
      </c>
      <c r="P31" t="s">
        <v>16</v>
      </c>
      <c r="Q31" t="s">
        <v>127</v>
      </c>
      <c r="R31" t="s">
        <v>32</v>
      </c>
      <c r="S31" t="s">
        <v>13</v>
      </c>
      <c r="T31" t="s">
        <v>33</v>
      </c>
      <c r="U3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2" spans="1:24" x14ac:dyDescent="0.3">
      <c r="A32" s="2" t="s">
        <v>128</v>
      </c>
      <c r="B32" s="2" t="s">
        <v>129</v>
      </c>
      <c r="C32" s="2">
        <v>64</v>
      </c>
      <c r="D32" s="2" t="s">
        <v>16</v>
      </c>
      <c r="E32" s="2" t="s">
        <v>130</v>
      </c>
      <c r="F32" s="2" t="s">
        <v>54</v>
      </c>
      <c r="G32" s="2" t="s">
        <v>13</v>
      </c>
      <c r="H32" s="2" t="s">
        <v>28</v>
      </c>
      <c r="M32" t="s">
        <v>128</v>
      </c>
      <c r="N32" t="s">
        <v>129</v>
      </c>
      <c r="O32">
        <v>64</v>
      </c>
      <c r="P32" t="s">
        <v>16</v>
      </c>
      <c r="Q32" t="s">
        <v>130</v>
      </c>
      <c r="R32" t="s">
        <v>54</v>
      </c>
      <c r="S32" t="s">
        <v>13</v>
      </c>
      <c r="T32" t="s">
        <v>28</v>
      </c>
      <c r="U3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33" spans="1:21" x14ac:dyDescent="0.3">
      <c r="A33" s="2" t="s">
        <v>131</v>
      </c>
      <c r="B33" s="2" t="s">
        <v>132</v>
      </c>
      <c r="C33" s="2">
        <v>41</v>
      </c>
      <c r="D33" s="2" t="s">
        <v>10</v>
      </c>
      <c r="E33" s="2" t="s">
        <v>133</v>
      </c>
      <c r="F33" s="2" t="s">
        <v>37</v>
      </c>
      <c r="G33" s="2" t="s">
        <v>13</v>
      </c>
      <c r="H33" s="2" t="s">
        <v>33</v>
      </c>
      <c r="M33" t="s">
        <v>131</v>
      </c>
      <c r="N33" t="s">
        <v>132</v>
      </c>
      <c r="O33">
        <v>41</v>
      </c>
      <c r="P33" t="s">
        <v>10</v>
      </c>
      <c r="Q33" t="s">
        <v>133</v>
      </c>
      <c r="R33" t="s">
        <v>37</v>
      </c>
      <c r="S33" t="s">
        <v>13</v>
      </c>
      <c r="T33" t="s">
        <v>33</v>
      </c>
      <c r="U3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4" spans="1:21" x14ac:dyDescent="0.3">
      <c r="A34" s="2" t="s">
        <v>134</v>
      </c>
      <c r="B34" s="2" t="s">
        <v>135</v>
      </c>
      <c r="C34" s="2">
        <v>48</v>
      </c>
      <c r="D34" s="2" t="s">
        <v>16</v>
      </c>
      <c r="E34" s="2" t="s">
        <v>136</v>
      </c>
      <c r="F34" s="2" t="s">
        <v>137</v>
      </c>
      <c r="G34" s="2" t="s">
        <v>13</v>
      </c>
      <c r="H34" s="2" t="s">
        <v>50</v>
      </c>
      <c r="M34" t="s">
        <v>134</v>
      </c>
      <c r="N34" t="s">
        <v>135</v>
      </c>
      <c r="O34">
        <v>48</v>
      </c>
      <c r="P34" t="s">
        <v>16</v>
      </c>
      <c r="Q34" t="s">
        <v>136</v>
      </c>
      <c r="R34" t="s">
        <v>137</v>
      </c>
      <c r="S34" t="s">
        <v>13</v>
      </c>
      <c r="T34" t="s">
        <v>50</v>
      </c>
      <c r="U3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5" spans="1:21" x14ac:dyDescent="0.3">
      <c r="A35" s="2" t="s">
        <v>138</v>
      </c>
      <c r="B35" s="2" t="s">
        <v>139</v>
      </c>
      <c r="C35" s="2">
        <v>25</v>
      </c>
      <c r="D35" s="2" t="s">
        <v>10</v>
      </c>
      <c r="E35" s="2" t="s">
        <v>140</v>
      </c>
      <c r="F35" s="2" t="s">
        <v>99</v>
      </c>
      <c r="G35" s="2" t="s">
        <v>13</v>
      </c>
      <c r="H35" s="2" t="s">
        <v>19</v>
      </c>
      <c r="M35" t="s">
        <v>138</v>
      </c>
      <c r="N35" t="s">
        <v>3971</v>
      </c>
      <c r="O35">
        <v>25</v>
      </c>
      <c r="P35" t="s">
        <v>10</v>
      </c>
      <c r="Q35" t="s">
        <v>140</v>
      </c>
      <c r="R35" t="s">
        <v>99</v>
      </c>
      <c r="S35" t="s">
        <v>13</v>
      </c>
      <c r="T35" t="s">
        <v>19</v>
      </c>
      <c r="U3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36" spans="1:21" x14ac:dyDescent="0.3">
      <c r="A36" s="2" t="s">
        <v>141</v>
      </c>
      <c r="B36" s="2" t="s">
        <v>142</v>
      </c>
      <c r="C36" s="2">
        <v>27</v>
      </c>
      <c r="D36" s="2" t="s">
        <v>16</v>
      </c>
      <c r="E36" s="2" t="s">
        <v>143</v>
      </c>
      <c r="F36" s="2" t="s">
        <v>144</v>
      </c>
      <c r="G36" s="2" t="s">
        <v>13</v>
      </c>
      <c r="H36" s="2" t="s">
        <v>19</v>
      </c>
      <c r="M36" t="s">
        <v>141</v>
      </c>
      <c r="N36" t="s">
        <v>142</v>
      </c>
      <c r="O36">
        <v>27</v>
      </c>
      <c r="P36" t="s">
        <v>16</v>
      </c>
      <c r="Q36" t="s">
        <v>143</v>
      </c>
      <c r="R36" t="s">
        <v>144</v>
      </c>
      <c r="S36" t="s">
        <v>13</v>
      </c>
      <c r="T36" t="s">
        <v>19</v>
      </c>
      <c r="U3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37" spans="1:21" x14ac:dyDescent="0.3">
      <c r="A37" s="2" t="s">
        <v>145</v>
      </c>
      <c r="B37" s="2" t="s">
        <v>146</v>
      </c>
      <c r="C37" s="2">
        <v>52</v>
      </c>
      <c r="D37" s="2" t="s">
        <v>10</v>
      </c>
      <c r="E37" s="2" t="s">
        <v>147</v>
      </c>
      <c r="F37" s="2" t="s">
        <v>18</v>
      </c>
      <c r="G37" s="2" t="s">
        <v>13</v>
      </c>
      <c r="H37" s="2" t="s">
        <v>33</v>
      </c>
      <c r="M37" t="s">
        <v>145</v>
      </c>
      <c r="N37" t="s">
        <v>146</v>
      </c>
      <c r="O37">
        <v>52</v>
      </c>
      <c r="P37" t="s">
        <v>10</v>
      </c>
      <c r="Q37" t="s">
        <v>147</v>
      </c>
      <c r="R37" t="s">
        <v>18</v>
      </c>
      <c r="S37" t="s">
        <v>13</v>
      </c>
      <c r="T37" t="s">
        <v>33</v>
      </c>
      <c r="U3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8" spans="1:21" x14ac:dyDescent="0.3">
      <c r="A38" s="2" t="s">
        <v>148</v>
      </c>
      <c r="B38" s="2" t="s">
        <v>149</v>
      </c>
      <c r="C38" s="2">
        <v>20</v>
      </c>
      <c r="D38" s="2" t="s">
        <v>16</v>
      </c>
      <c r="E38" s="2" t="s">
        <v>150</v>
      </c>
      <c r="F38" s="2" t="s">
        <v>84</v>
      </c>
      <c r="G38" s="2" t="s">
        <v>13</v>
      </c>
      <c r="H38" s="2" t="s">
        <v>50</v>
      </c>
      <c r="M38" t="s">
        <v>148</v>
      </c>
      <c r="N38" t="s">
        <v>149</v>
      </c>
      <c r="O38">
        <v>20</v>
      </c>
      <c r="P38" t="s">
        <v>16</v>
      </c>
      <c r="Q38" t="s">
        <v>150</v>
      </c>
      <c r="R38" t="s">
        <v>84</v>
      </c>
      <c r="S38" t="s">
        <v>13</v>
      </c>
      <c r="T38" t="s">
        <v>50</v>
      </c>
      <c r="U3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39" spans="1:21" x14ac:dyDescent="0.3">
      <c r="A39" s="2" t="s">
        <v>151</v>
      </c>
      <c r="B39" s="2" t="s">
        <v>152</v>
      </c>
      <c r="C39" s="2">
        <v>27</v>
      </c>
      <c r="D39" s="2" t="s">
        <v>16</v>
      </c>
      <c r="E39" s="2" t="s">
        <v>153</v>
      </c>
      <c r="F39" s="2" t="s">
        <v>41</v>
      </c>
      <c r="G39" s="2" t="s">
        <v>13</v>
      </c>
      <c r="H39" s="2"/>
      <c r="M39" t="s">
        <v>151</v>
      </c>
      <c r="N39" t="s">
        <v>152</v>
      </c>
      <c r="O39">
        <v>27</v>
      </c>
      <c r="P39" t="s">
        <v>16</v>
      </c>
      <c r="Q39" t="s">
        <v>153</v>
      </c>
      <c r="R39" t="s">
        <v>41</v>
      </c>
      <c r="S39" t="s">
        <v>13</v>
      </c>
      <c r="T39" t="s">
        <v>3990</v>
      </c>
      <c r="U3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40" spans="1:21" x14ac:dyDescent="0.3">
      <c r="A40" s="2" t="s">
        <v>154</v>
      </c>
      <c r="B40" s="2" t="s">
        <v>155</v>
      </c>
      <c r="C40" s="2">
        <v>35</v>
      </c>
      <c r="D40" s="2" t="s">
        <v>16</v>
      </c>
      <c r="E40" s="2" t="s">
        <v>156</v>
      </c>
      <c r="F40" s="2" t="s">
        <v>18</v>
      </c>
      <c r="G40" s="2" t="s">
        <v>13</v>
      </c>
      <c r="H40" s="2" t="s">
        <v>28</v>
      </c>
      <c r="M40" t="s">
        <v>154</v>
      </c>
      <c r="N40" t="s">
        <v>155</v>
      </c>
      <c r="O40">
        <v>35</v>
      </c>
      <c r="P40" t="s">
        <v>16</v>
      </c>
      <c r="Q40" t="s">
        <v>156</v>
      </c>
      <c r="R40" t="s">
        <v>18</v>
      </c>
      <c r="S40" t="s">
        <v>13</v>
      </c>
      <c r="T40" t="s">
        <v>28</v>
      </c>
      <c r="U4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1" spans="1:21" x14ac:dyDescent="0.3">
      <c r="A41" s="2" t="s">
        <v>157</v>
      </c>
      <c r="B41" s="2" t="s">
        <v>158</v>
      </c>
      <c r="C41" s="2">
        <v>55</v>
      </c>
      <c r="D41" s="2" t="s">
        <v>16</v>
      </c>
      <c r="E41" s="2" t="s">
        <v>159</v>
      </c>
      <c r="F41" s="2" t="s">
        <v>160</v>
      </c>
      <c r="G41" s="2" t="s">
        <v>13</v>
      </c>
      <c r="H41" s="2" t="s">
        <v>50</v>
      </c>
      <c r="M41" t="s">
        <v>157</v>
      </c>
      <c r="N41" t="s">
        <v>158</v>
      </c>
      <c r="O41">
        <v>55</v>
      </c>
      <c r="P41" t="s">
        <v>16</v>
      </c>
      <c r="Q41" t="s">
        <v>159</v>
      </c>
      <c r="R41" t="s">
        <v>160</v>
      </c>
      <c r="S41" t="s">
        <v>13</v>
      </c>
      <c r="T41" t="s">
        <v>50</v>
      </c>
      <c r="U4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2" spans="1:21" x14ac:dyDescent="0.3">
      <c r="A42" s="2" t="s">
        <v>161</v>
      </c>
      <c r="B42" s="2" t="s">
        <v>162</v>
      </c>
      <c r="C42" s="2">
        <v>50</v>
      </c>
      <c r="D42" s="2" t="s">
        <v>10</v>
      </c>
      <c r="E42" s="2" t="s">
        <v>163</v>
      </c>
      <c r="F42" s="2" t="s">
        <v>65</v>
      </c>
      <c r="G42" s="2" t="s">
        <v>13</v>
      </c>
      <c r="H42" s="2" t="s">
        <v>50</v>
      </c>
      <c r="M42" t="s">
        <v>161</v>
      </c>
      <c r="N42" t="s">
        <v>162</v>
      </c>
      <c r="O42">
        <v>50</v>
      </c>
      <c r="P42" t="s">
        <v>10</v>
      </c>
      <c r="Q42" t="s">
        <v>163</v>
      </c>
      <c r="R42" t="s">
        <v>65</v>
      </c>
      <c r="S42" t="s">
        <v>13</v>
      </c>
      <c r="T42" t="s">
        <v>50</v>
      </c>
      <c r="U4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3" spans="1:21" x14ac:dyDescent="0.3">
      <c r="A43" s="2" t="s">
        <v>164</v>
      </c>
      <c r="B43" s="2" t="s">
        <v>165</v>
      </c>
      <c r="C43" s="2">
        <v>21</v>
      </c>
      <c r="D43" s="2" t="s">
        <v>10</v>
      </c>
      <c r="E43" s="2" t="s">
        <v>166</v>
      </c>
      <c r="F43" s="2" t="s">
        <v>167</v>
      </c>
      <c r="G43" s="2" t="s">
        <v>13</v>
      </c>
      <c r="H43" s="2" t="s">
        <v>19</v>
      </c>
      <c r="M43" t="s">
        <v>164</v>
      </c>
      <c r="N43" t="s">
        <v>165</v>
      </c>
      <c r="O43">
        <v>21</v>
      </c>
      <c r="P43" t="s">
        <v>10</v>
      </c>
      <c r="Q43" t="s">
        <v>166</v>
      </c>
      <c r="R43" t="s">
        <v>167</v>
      </c>
      <c r="S43" t="s">
        <v>13</v>
      </c>
      <c r="T43" t="s">
        <v>19</v>
      </c>
      <c r="U4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44" spans="1:21" x14ac:dyDescent="0.3">
      <c r="A44" s="2" t="s">
        <v>168</v>
      </c>
      <c r="B44" s="2" t="s">
        <v>169</v>
      </c>
      <c r="C44" s="2">
        <v>19</v>
      </c>
      <c r="D44" s="2" t="s">
        <v>10</v>
      </c>
      <c r="E44" s="2" t="s">
        <v>170</v>
      </c>
      <c r="F44" s="2" t="s">
        <v>171</v>
      </c>
      <c r="G44" s="2" t="s">
        <v>13</v>
      </c>
      <c r="H44" s="2" t="s">
        <v>19</v>
      </c>
      <c r="M44" t="s">
        <v>168</v>
      </c>
      <c r="N44" t="s">
        <v>169</v>
      </c>
      <c r="O44">
        <v>19</v>
      </c>
      <c r="P44" t="s">
        <v>10</v>
      </c>
      <c r="Q44" t="s">
        <v>170</v>
      </c>
      <c r="R44" t="s">
        <v>171</v>
      </c>
      <c r="S44" t="s">
        <v>13</v>
      </c>
      <c r="T44" t="s">
        <v>19</v>
      </c>
      <c r="U4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Teenage</v>
      </c>
    </row>
    <row r="45" spans="1:21" x14ac:dyDescent="0.3">
      <c r="A45" s="2" t="s">
        <v>172</v>
      </c>
      <c r="B45" s="2" t="s">
        <v>173</v>
      </c>
      <c r="C45" s="2">
        <v>45</v>
      </c>
      <c r="D45" s="2" t="s">
        <v>10</v>
      </c>
      <c r="E45" s="2" t="s">
        <v>174</v>
      </c>
      <c r="F45" s="2" t="s">
        <v>175</v>
      </c>
      <c r="G45" s="2" t="s">
        <v>13</v>
      </c>
      <c r="H45" s="2" t="s">
        <v>50</v>
      </c>
      <c r="M45" t="s">
        <v>172</v>
      </c>
      <c r="N45" t="s">
        <v>173</v>
      </c>
      <c r="O45">
        <v>45</v>
      </c>
      <c r="P45" t="s">
        <v>10</v>
      </c>
      <c r="Q45" t="s">
        <v>174</v>
      </c>
      <c r="R45" t="s">
        <v>175</v>
      </c>
      <c r="S45" t="s">
        <v>13</v>
      </c>
      <c r="T45" t="s">
        <v>50</v>
      </c>
      <c r="U4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6" spans="1:21" x14ac:dyDescent="0.3">
      <c r="A46" s="2" t="s">
        <v>176</v>
      </c>
      <c r="B46" s="2" t="s">
        <v>177</v>
      </c>
      <c r="C46" s="2">
        <v>34</v>
      </c>
      <c r="D46" s="2" t="s">
        <v>10</v>
      </c>
      <c r="E46" s="2" t="s">
        <v>178</v>
      </c>
      <c r="F46" s="2" t="s">
        <v>103</v>
      </c>
      <c r="G46" s="2" t="s">
        <v>13</v>
      </c>
      <c r="H46" s="2" t="s">
        <v>28</v>
      </c>
      <c r="M46" t="s">
        <v>176</v>
      </c>
      <c r="N46" t="s">
        <v>177</v>
      </c>
      <c r="O46">
        <v>34</v>
      </c>
      <c r="P46" t="s">
        <v>10</v>
      </c>
      <c r="Q46" t="s">
        <v>178</v>
      </c>
      <c r="R46" t="s">
        <v>103</v>
      </c>
      <c r="S46" t="s">
        <v>13</v>
      </c>
      <c r="T46" t="s">
        <v>28</v>
      </c>
      <c r="U4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7" spans="1:21" x14ac:dyDescent="0.3">
      <c r="A47" s="2" t="s">
        <v>179</v>
      </c>
      <c r="B47" s="2" t="s">
        <v>180</v>
      </c>
      <c r="C47" s="2">
        <v>54</v>
      </c>
      <c r="D47" s="2" t="s">
        <v>10</v>
      </c>
      <c r="E47" s="2" t="s">
        <v>181</v>
      </c>
      <c r="F47" s="2" t="s">
        <v>137</v>
      </c>
      <c r="G47" s="2" t="s">
        <v>13</v>
      </c>
      <c r="H47" s="2" t="s">
        <v>50</v>
      </c>
      <c r="M47" t="s">
        <v>179</v>
      </c>
      <c r="N47" t="s">
        <v>3972</v>
      </c>
      <c r="O47">
        <v>54</v>
      </c>
      <c r="P47" t="s">
        <v>10</v>
      </c>
      <c r="Q47" t="s">
        <v>181</v>
      </c>
      <c r="R47" t="s">
        <v>137</v>
      </c>
      <c r="S47" t="s">
        <v>13</v>
      </c>
      <c r="T47" t="s">
        <v>50</v>
      </c>
      <c r="U4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8" spans="1:21" x14ac:dyDescent="0.3">
      <c r="A48" s="2" t="s">
        <v>182</v>
      </c>
      <c r="B48" s="2" t="s">
        <v>183</v>
      </c>
      <c r="C48" s="2">
        <v>55</v>
      </c>
      <c r="D48" s="2" t="s">
        <v>16</v>
      </c>
      <c r="E48" s="2" t="s">
        <v>184</v>
      </c>
      <c r="F48" s="2" t="s">
        <v>27</v>
      </c>
      <c r="G48" s="2" t="s">
        <v>13</v>
      </c>
      <c r="H48" s="2" t="s">
        <v>19</v>
      </c>
      <c r="M48" t="s">
        <v>182</v>
      </c>
      <c r="N48" t="s">
        <v>3973</v>
      </c>
      <c r="O48">
        <v>55</v>
      </c>
      <c r="P48" t="s">
        <v>16</v>
      </c>
      <c r="Q48" t="s">
        <v>184</v>
      </c>
      <c r="R48" t="s">
        <v>27</v>
      </c>
      <c r="S48" t="s">
        <v>13</v>
      </c>
      <c r="T48" t="s">
        <v>19</v>
      </c>
      <c r="U4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9" spans="1:21" x14ac:dyDescent="0.3">
      <c r="A49" s="2" t="s">
        <v>185</v>
      </c>
      <c r="B49" s="2" t="s">
        <v>186</v>
      </c>
      <c r="C49" s="2">
        <v>54</v>
      </c>
      <c r="D49" s="2" t="s">
        <v>16</v>
      </c>
      <c r="E49" s="2" t="s">
        <v>187</v>
      </c>
      <c r="F49" s="2" t="s">
        <v>188</v>
      </c>
      <c r="G49" s="2" t="s">
        <v>13</v>
      </c>
      <c r="H49" s="2" t="s">
        <v>33</v>
      </c>
      <c r="M49" t="s">
        <v>185</v>
      </c>
      <c r="N49" t="s">
        <v>186</v>
      </c>
      <c r="O49">
        <v>54</v>
      </c>
      <c r="P49" t="s">
        <v>16</v>
      </c>
      <c r="Q49" t="s">
        <v>187</v>
      </c>
      <c r="R49" t="s">
        <v>188</v>
      </c>
      <c r="S49" t="s">
        <v>13</v>
      </c>
      <c r="T49" t="s">
        <v>33</v>
      </c>
      <c r="U4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50" spans="1:21" x14ac:dyDescent="0.3">
      <c r="A50" s="2" t="s">
        <v>189</v>
      </c>
      <c r="B50" s="2" t="s">
        <v>190</v>
      </c>
      <c r="C50" s="2">
        <v>54</v>
      </c>
      <c r="D50" s="2" t="s">
        <v>10</v>
      </c>
      <c r="E50" s="2" t="s">
        <v>191</v>
      </c>
      <c r="F50" s="2" t="s">
        <v>12</v>
      </c>
      <c r="G50" s="2" t="s">
        <v>13</v>
      </c>
      <c r="H50" s="2" t="s">
        <v>19</v>
      </c>
      <c r="M50" t="s">
        <v>189</v>
      </c>
      <c r="N50" t="s">
        <v>190</v>
      </c>
      <c r="O50">
        <v>54</v>
      </c>
      <c r="P50" t="s">
        <v>10</v>
      </c>
      <c r="Q50" t="s">
        <v>191</v>
      </c>
      <c r="R50" t="s">
        <v>12</v>
      </c>
      <c r="S50" t="s">
        <v>13</v>
      </c>
      <c r="T50" t="s">
        <v>19</v>
      </c>
      <c r="U5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51" spans="1:21" x14ac:dyDescent="0.3">
      <c r="A51" s="2" t="s">
        <v>192</v>
      </c>
      <c r="B51" s="2" t="s">
        <v>193</v>
      </c>
      <c r="C51" s="2">
        <v>45</v>
      </c>
      <c r="D51" s="2" t="s">
        <v>16</v>
      </c>
      <c r="E51" s="2" t="s">
        <v>194</v>
      </c>
      <c r="F51" s="2" t="s">
        <v>27</v>
      </c>
      <c r="G51" s="2" t="s">
        <v>13</v>
      </c>
      <c r="H51" s="2" t="s">
        <v>50</v>
      </c>
      <c r="M51" t="s">
        <v>192</v>
      </c>
      <c r="N51" t="s">
        <v>193</v>
      </c>
      <c r="O51">
        <v>45</v>
      </c>
      <c r="P51" t="s">
        <v>16</v>
      </c>
      <c r="Q51" t="s">
        <v>194</v>
      </c>
      <c r="R51" t="s">
        <v>27</v>
      </c>
      <c r="S51" t="s">
        <v>13</v>
      </c>
      <c r="T51" t="s">
        <v>50</v>
      </c>
      <c r="U5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52" spans="1:21" x14ac:dyDescent="0.3">
      <c r="A52" s="2" t="s">
        <v>195</v>
      </c>
      <c r="B52" s="2" t="s">
        <v>196</v>
      </c>
      <c r="C52" s="2">
        <v>61</v>
      </c>
      <c r="D52" s="2" t="s">
        <v>16</v>
      </c>
      <c r="E52" s="2" t="s">
        <v>197</v>
      </c>
      <c r="F52" s="2" t="s">
        <v>198</v>
      </c>
      <c r="G52" s="2" t="s">
        <v>13</v>
      </c>
      <c r="H52" s="2" t="s">
        <v>50</v>
      </c>
      <c r="M52" t="s">
        <v>195</v>
      </c>
      <c r="N52" t="s">
        <v>196</v>
      </c>
      <c r="O52">
        <v>61</v>
      </c>
      <c r="P52" t="s">
        <v>16</v>
      </c>
      <c r="Q52" t="s">
        <v>197</v>
      </c>
      <c r="R52" t="s">
        <v>198</v>
      </c>
      <c r="S52" t="s">
        <v>13</v>
      </c>
      <c r="T52" t="s">
        <v>50</v>
      </c>
      <c r="U5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53" spans="1:21" x14ac:dyDescent="0.3">
      <c r="A53" s="2" t="s">
        <v>199</v>
      </c>
      <c r="B53" s="2" t="s">
        <v>200</v>
      </c>
      <c r="C53" s="2">
        <v>23</v>
      </c>
      <c r="D53" s="2" t="s">
        <v>16</v>
      </c>
      <c r="E53" s="2" t="s">
        <v>201</v>
      </c>
      <c r="F53" s="2" t="s">
        <v>45</v>
      </c>
      <c r="G53" s="2" t="s">
        <v>13</v>
      </c>
      <c r="H53" s="2" t="s">
        <v>50</v>
      </c>
      <c r="M53" t="s">
        <v>199</v>
      </c>
      <c r="N53" t="s">
        <v>200</v>
      </c>
      <c r="O53">
        <v>23</v>
      </c>
      <c r="P53" t="s">
        <v>16</v>
      </c>
      <c r="Q53" t="s">
        <v>201</v>
      </c>
      <c r="R53" t="s">
        <v>45</v>
      </c>
      <c r="S53" t="s">
        <v>13</v>
      </c>
      <c r="T53" t="s">
        <v>50</v>
      </c>
      <c r="U5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54" spans="1:21" x14ac:dyDescent="0.3">
      <c r="A54" s="2" t="s">
        <v>202</v>
      </c>
      <c r="B54" s="2" t="s">
        <v>203</v>
      </c>
      <c r="C54" s="2">
        <v>55</v>
      </c>
      <c r="D54" s="2" t="s">
        <v>10</v>
      </c>
      <c r="E54" s="2" t="s">
        <v>204</v>
      </c>
      <c r="F54" s="2" t="s">
        <v>205</v>
      </c>
      <c r="G54" s="2" t="s">
        <v>13</v>
      </c>
      <c r="H54" s="2" t="s">
        <v>28</v>
      </c>
      <c r="M54" t="s">
        <v>202</v>
      </c>
      <c r="N54" t="s">
        <v>203</v>
      </c>
      <c r="O54">
        <v>55</v>
      </c>
      <c r="P54" t="s">
        <v>10</v>
      </c>
      <c r="Q54" t="s">
        <v>204</v>
      </c>
      <c r="R54" t="s">
        <v>205</v>
      </c>
      <c r="S54" t="s">
        <v>13</v>
      </c>
      <c r="T54" t="s">
        <v>28</v>
      </c>
      <c r="U5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55" spans="1:21" x14ac:dyDescent="0.3">
      <c r="A55" s="2" t="s">
        <v>206</v>
      </c>
      <c r="B55" s="2" t="s">
        <v>207</v>
      </c>
      <c r="C55" s="2">
        <v>37</v>
      </c>
      <c r="D55" s="2" t="s">
        <v>16</v>
      </c>
      <c r="E55" s="2" t="s">
        <v>208</v>
      </c>
      <c r="F55" s="2" t="s">
        <v>160</v>
      </c>
      <c r="G55" s="2" t="s">
        <v>13</v>
      </c>
      <c r="H55" s="2" t="s">
        <v>50</v>
      </c>
      <c r="M55" t="s">
        <v>206</v>
      </c>
      <c r="N55" t="s">
        <v>207</v>
      </c>
      <c r="O55">
        <v>37</v>
      </c>
      <c r="P55" t="s">
        <v>16</v>
      </c>
      <c r="Q55" t="s">
        <v>208</v>
      </c>
      <c r="R55" t="s">
        <v>160</v>
      </c>
      <c r="S55" t="s">
        <v>13</v>
      </c>
      <c r="T55" t="s">
        <v>50</v>
      </c>
      <c r="U5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56" spans="1:21" x14ac:dyDescent="0.3">
      <c r="A56" s="2" t="s">
        <v>209</v>
      </c>
      <c r="B56" s="2" t="s">
        <v>210</v>
      </c>
      <c r="C56" s="2">
        <v>24</v>
      </c>
      <c r="D56" s="2" t="s">
        <v>10</v>
      </c>
      <c r="E56" s="2" t="s">
        <v>211</v>
      </c>
      <c r="F56" s="2" t="s">
        <v>99</v>
      </c>
      <c r="G56" s="2" t="s">
        <v>13</v>
      </c>
      <c r="H56" s="2" t="s">
        <v>19</v>
      </c>
      <c r="M56" t="s">
        <v>209</v>
      </c>
      <c r="N56" t="s">
        <v>210</v>
      </c>
      <c r="O56">
        <v>24</v>
      </c>
      <c r="P56" t="s">
        <v>10</v>
      </c>
      <c r="Q56" t="s">
        <v>211</v>
      </c>
      <c r="R56" t="s">
        <v>99</v>
      </c>
      <c r="S56" t="s">
        <v>13</v>
      </c>
      <c r="T56" t="s">
        <v>19</v>
      </c>
      <c r="U5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57" spans="1:21" x14ac:dyDescent="0.3">
      <c r="A57" s="2" t="s">
        <v>212</v>
      </c>
      <c r="B57" s="2" t="s">
        <v>213</v>
      </c>
      <c r="C57" s="2">
        <v>56</v>
      </c>
      <c r="D57" s="2" t="s">
        <v>16</v>
      </c>
      <c r="E57" s="2" t="s">
        <v>214</v>
      </c>
      <c r="F57" s="2" t="s">
        <v>205</v>
      </c>
      <c r="G57" s="2" t="s">
        <v>13</v>
      </c>
      <c r="H57" s="2" t="s">
        <v>28</v>
      </c>
      <c r="M57" t="s">
        <v>212</v>
      </c>
      <c r="N57" t="s">
        <v>213</v>
      </c>
      <c r="O57">
        <v>56</v>
      </c>
      <c r="P57" t="s">
        <v>16</v>
      </c>
      <c r="Q57" t="s">
        <v>214</v>
      </c>
      <c r="R57" t="s">
        <v>205</v>
      </c>
      <c r="S57" t="s">
        <v>13</v>
      </c>
      <c r="T57" t="s">
        <v>28</v>
      </c>
      <c r="U5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58" spans="1:21" x14ac:dyDescent="0.3">
      <c r="A58" s="2" t="s">
        <v>215</v>
      </c>
      <c r="B58" s="2" t="s">
        <v>216</v>
      </c>
      <c r="C58" s="2">
        <v>49</v>
      </c>
      <c r="D58" s="2" t="s">
        <v>16</v>
      </c>
      <c r="E58" s="2" t="s">
        <v>217</v>
      </c>
      <c r="F58" s="2" t="s">
        <v>54</v>
      </c>
      <c r="G58" s="2" t="s">
        <v>13</v>
      </c>
      <c r="H58" s="2" t="s">
        <v>50</v>
      </c>
      <c r="M58" t="s">
        <v>215</v>
      </c>
      <c r="N58" t="s">
        <v>216</v>
      </c>
      <c r="O58">
        <v>49</v>
      </c>
      <c r="P58" t="s">
        <v>16</v>
      </c>
      <c r="Q58" t="s">
        <v>217</v>
      </c>
      <c r="R58" t="s">
        <v>54</v>
      </c>
      <c r="S58" t="s">
        <v>13</v>
      </c>
      <c r="T58" t="s">
        <v>50</v>
      </c>
      <c r="U5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59" spans="1:21" x14ac:dyDescent="0.3">
      <c r="A59" s="2" t="s">
        <v>218</v>
      </c>
      <c r="B59" s="2" t="s">
        <v>219</v>
      </c>
      <c r="C59" s="2">
        <v>43</v>
      </c>
      <c r="D59" s="2" t="s">
        <v>16</v>
      </c>
      <c r="E59" s="2" t="s">
        <v>220</v>
      </c>
      <c r="F59" s="2" t="s">
        <v>221</v>
      </c>
      <c r="G59" s="2" t="s">
        <v>13</v>
      </c>
      <c r="H59" s="2" t="s">
        <v>19</v>
      </c>
      <c r="M59" t="s">
        <v>218</v>
      </c>
      <c r="N59" t="s">
        <v>219</v>
      </c>
      <c r="O59">
        <v>43</v>
      </c>
      <c r="P59" t="s">
        <v>16</v>
      </c>
      <c r="Q59" t="s">
        <v>220</v>
      </c>
      <c r="R59" t="s">
        <v>221</v>
      </c>
      <c r="S59" t="s">
        <v>13</v>
      </c>
      <c r="T59" t="s">
        <v>19</v>
      </c>
      <c r="U5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60" spans="1:21" x14ac:dyDescent="0.3">
      <c r="A60" s="2" t="s">
        <v>222</v>
      </c>
      <c r="B60" s="2" t="s">
        <v>223</v>
      </c>
      <c r="C60" s="2">
        <v>51</v>
      </c>
      <c r="D60" s="2" t="s">
        <v>10</v>
      </c>
      <c r="E60" s="2" t="s">
        <v>224</v>
      </c>
      <c r="F60" s="2" t="s">
        <v>144</v>
      </c>
      <c r="G60" s="2" t="s">
        <v>13</v>
      </c>
      <c r="H60" s="2" t="s">
        <v>19</v>
      </c>
      <c r="M60" t="s">
        <v>222</v>
      </c>
      <c r="N60" t="s">
        <v>223</v>
      </c>
      <c r="O60">
        <v>51</v>
      </c>
      <c r="P60" t="s">
        <v>10</v>
      </c>
      <c r="Q60" t="s">
        <v>224</v>
      </c>
      <c r="R60" t="s">
        <v>144</v>
      </c>
      <c r="S60" t="s">
        <v>13</v>
      </c>
      <c r="T60" t="s">
        <v>19</v>
      </c>
      <c r="U6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61" spans="1:21" x14ac:dyDescent="0.3">
      <c r="A61" s="2" t="s">
        <v>225</v>
      </c>
      <c r="B61" s="2" t="s">
        <v>226</v>
      </c>
      <c r="C61" s="2">
        <v>53</v>
      </c>
      <c r="D61" s="2" t="s">
        <v>10</v>
      </c>
      <c r="E61" s="2" t="s">
        <v>227</v>
      </c>
      <c r="F61" s="2" t="s">
        <v>69</v>
      </c>
      <c r="G61" s="2" t="s">
        <v>13</v>
      </c>
      <c r="H61" s="2" t="s">
        <v>19</v>
      </c>
      <c r="M61" t="s">
        <v>225</v>
      </c>
      <c r="N61" t="s">
        <v>226</v>
      </c>
      <c r="O61">
        <v>53</v>
      </c>
      <c r="P61" t="s">
        <v>10</v>
      </c>
      <c r="Q61" t="s">
        <v>227</v>
      </c>
      <c r="R61" t="s">
        <v>69</v>
      </c>
      <c r="S61" t="s">
        <v>13</v>
      </c>
      <c r="T61" t="s">
        <v>19</v>
      </c>
      <c r="U6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62" spans="1:21" x14ac:dyDescent="0.3">
      <c r="A62" s="2" t="s">
        <v>228</v>
      </c>
      <c r="B62" s="2" t="s">
        <v>229</v>
      </c>
      <c r="C62" s="2">
        <v>22</v>
      </c>
      <c r="D62" s="2" t="s">
        <v>16</v>
      </c>
      <c r="E62" s="2" t="s">
        <v>230</v>
      </c>
      <c r="F62" s="2" t="s">
        <v>167</v>
      </c>
      <c r="G62" s="2" t="s">
        <v>13</v>
      </c>
      <c r="H62" s="2" t="s">
        <v>33</v>
      </c>
      <c r="M62" t="s">
        <v>228</v>
      </c>
      <c r="N62" t="s">
        <v>229</v>
      </c>
      <c r="O62">
        <v>22</v>
      </c>
      <c r="P62" t="s">
        <v>16</v>
      </c>
      <c r="Q62" t="s">
        <v>230</v>
      </c>
      <c r="R62" t="s">
        <v>167</v>
      </c>
      <c r="S62" t="s">
        <v>13</v>
      </c>
      <c r="T62" t="s">
        <v>33</v>
      </c>
      <c r="U6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63" spans="1:21" x14ac:dyDescent="0.3">
      <c r="A63" s="2" t="s">
        <v>231</v>
      </c>
      <c r="B63" s="2" t="s">
        <v>232</v>
      </c>
      <c r="C63" s="2">
        <v>23</v>
      </c>
      <c r="D63" s="2" t="s">
        <v>10</v>
      </c>
      <c r="E63" s="2" t="s">
        <v>233</v>
      </c>
      <c r="F63" s="2" t="s">
        <v>117</v>
      </c>
      <c r="G63" s="2" t="s">
        <v>13</v>
      </c>
      <c r="H63" s="2" t="s">
        <v>33</v>
      </c>
      <c r="M63" t="s">
        <v>231</v>
      </c>
      <c r="N63" t="s">
        <v>232</v>
      </c>
      <c r="O63">
        <v>23</v>
      </c>
      <c r="P63" t="s">
        <v>10</v>
      </c>
      <c r="Q63" t="s">
        <v>233</v>
      </c>
      <c r="R63" t="s">
        <v>117</v>
      </c>
      <c r="S63" t="s">
        <v>13</v>
      </c>
      <c r="T63" t="s">
        <v>33</v>
      </c>
      <c r="U6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64" spans="1:21" x14ac:dyDescent="0.3">
      <c r="A64" s="2" t="s">
        <v>234</v>
      </c>
      <c r="B64" s="2" t="s">
        <v>235</v>
      </c>
      <c r="C64" s="2">
        <v>50</v>
      </c>
      <c r="D64" s="2" t="s">
        <v>10</v>
      </c>
      <c r="E64" s="2" t="s">
        <v>236</v>
      </c>
      <c r="F64" s="2" t="s">
        <v>237</v>
      </c>
      <c r="G64" s="2" t="s">
        <v>13</v>
      </c>
      <c r="H64" s="2" t="s">
        <v>28</v>
      </c>
      <c r="M64" t="s">
        <v>234</v>
      </c>
      <c r="N64" t="s">
        <v>235</v>
      </c>
      <c r="O64">
        <v>50</v>
      </c>
      <c r="P64" t="s">
        <v>10</v>
      </c>
      <c r="Q64" t="s">
        <v>236</v>
      </c>
      <c r="R64" t="s">
        <v>237</v>
      </c>
      <c r="S64" t="s">
        <v>13</v>
      </c>
      <c r="T64" t="s">
        <v>28</v>
      </c>
      <c r="U6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65" spans="1:21" x14ac:dyDescent="0.3">
      <c r="A65" s="2" t="s">
        <v>238</v>
      </c>
      <c r="B65" s="2" t="s">
        <v>239</v>
      </c>
      <c r="C65" s="2">
        <v>51</v>
      </c>
      <c r="D65" s="2" t="s">
        <v>10</v>
      </c>
      <c r="E65" s="2" t="s">
        <v>240</v>
      </c>
      <c r="F65" s="2" t="s">
        <v>241</v>
      </c>
      <c r="G65" s="2" t="s">
        <v>13</v>
      </c>
      <c r="H65" s="2" t="s">
        <v>19</v>
      </c>
      <c r="M65" t="s">
        <v>238</v>
      </c>
      <c r="N65" t="s">
        <v>239</v>
      </c>
      <c r="O65">
        <v>51</v>
      </c>
      <c r="P65" t="s">
        <v>10</v>
      </c>
      <c r="Q65" t="s">
        <v>240</v>
      </c>
      <c r="R65" t="s">
        <v>241</v>
      </c>
      <c r="S65" t="s">
        <v>13</v>
      </c>
      <c r="T65" t="s">
        <v>19</v>
      </c>
      <c r="U6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66" spans="1:21" x14ac:dyDescent="0.3">
      <c r="A66" s="2" t="s">
        <v>242</v>
      </c>
      <c r="B66" s="2" t="s">
        <v>243</v>
      </c>
      <c r="C66" s="2">
        <v>33</v>
      </c>
      <c r="D66" s="2" t="s">
        <v>10</v>
      </c>
      <c r="E66" s="2" t="s">
        <v>244</v>
      </c>
      <c r="F66" s="2" t="s">
        <v>137</v>
      </c>
      <c r="G66" s="2" t="s">
        <v>13</v>
      </c>
      <c r="H66" s="2" t="s">
        <v>50</v>
      </c>
      <c r="M66" t="s">
        <v>242</v>
      </c>
      <c r="N66" t="s">
        <v>243</v>
      </c>
      <c r="O66">
        <v>33</v>
      </c>
      <c r="P66" t="s">
        <v>10</v>
      </c>
      <c r="Q66" t="s">
        <v>244</v>
      </c>
      <c r="R66" t="s">
        <v>137</v>
      </c>
      <c r="S66" t="s">
        <v>13</v>
      </c>
      <c r="T66" t="s">
        <v>50</v>
      </c>
      <c r="U6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67" spans="1:21" x14ac:dyDescent="0.3">
      <c r="A67" s="2" t="s">
        <v>245</v>
      </c>
      <c r="B67" s="2" t="s">
        <v>246</v>
      </c>
      <c r="C67" s="2">
        <v>21</v>
      </c>
      <c r="D67" s="2" t="s">
        <v>16</v>
      </c>
      <c r="E67" s="2" t="s">
        <v>247</v>
      </c>
      <c r="F67" s="2" t="s">
        <v>188</v>
      </c>
      <c r="G67" s="2" t="s">
        <v>13</v>
      </c>
      <c r="H67" s="2" t="s">
        <v>33</v>
      </c>
      <c r="M67" t="s">
        <v>245</v>
      </c>
      <c r="N67" t="s">
        <v>246</v>
      </c>
      <c r="O67">
        <v>21</v>
      </c>
      <c r="P67" t="s">
        <v>16</v>
      </c>
      <c r="Q67" t="s">
        <v>247</v>
      </c>
      <c r="R67" t="s">
        <v>188</v>
      </c>
      <c r="S67" t="s">
        <v>13</v>
      </c>
      <c r="T67" t="s">
        <v>33</v>
      </c>
      <c r="U6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68" spans="1:21" x14ac:dyDescent="0.3">
      <c r="A68" s="2" t="s">
        <v>248</v>
      </c>
      <c r="B68" s="2" t="s">
        <v>249</v>
      </c>
      <c r="C68" s="2">
        <v>27</v>
      </c>
      <c r="D68" s="2" t="s">
        <v>16</v>
      </c>
      <c r="E68" s="2" t="s">
        <v>250</v>
      </c>
      <c r="F68" s="2" t="s">
        <v>49</v>
      </c>
      <c r="G68" s="2" t="s">
        <v>13</v>
      </c>
      <c r="H68" s="2" t="s">
        <v>33</v>
      </c>
      <c r="M68" t="s">
        <v>248</v>
      </c>
      <c r="N68" t="s">
        <v>249</v>
      </c>
      <c r="O68">
        <v>27</v>
      </c>
      <c r="P68" t="s">
        <v>16</v>
      </c>
      <c r="Q68" t="s">
        <v>250</v>
      </c>
      <c r="R68" t="s">
        <v>49</v>
      </c>
      <c r="S68" t="s">
        <v>13</v>
      </c>
      <c r="T68" t="s">
        <v>33</v>
      </c>
      <c r="U6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69" spans="1:21" x14ac:dyDescent="0.3">
      <c r="A69" s="2" t="s">
        <v>251</v>
      </c>
      <c r="B69" s="2" t="s">
        <v>252</v>
      </c>
      <c r="C69" s="2">
        <v>58</v>
      </c>
      <c r="D69" s="2" t="s">
        <v>10</v>
      </c>
      <c r="E69" s="2" t="s">
        <v>253</v>
      </c>
      <c r="F69" s="2" t="s">
        <v>254</v>
      </c>
      <c r="G69" s="2" t="s">
        <v>13</v>
      </c>
      <c r="H69" s="2" t="s">
        <v>33</v>
      </c>
      <c r="M69" t="s">
        <v>251</v>
      </c>
      <c r="N69" t="s">
        <v>252</v>
      </c>
      <c r="O69">
        <v>58</v>
      </c>
      <c r="P69" t="s">
        <v>10</v>
      </c>
      <c r="Q69" t="s">
        <v>253</v>
      </c>
      <c r="R69" t="s">
        <v>254</v>
      </c>
      <c r="S69" t="s">
        <v>13</v>
      </c>
      <c r="T69" t="s">
        <v>33</v>
      </c>
      <c r="U6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70" spans="1:21" x14ac:dyDescent="0.3">
      <c r="A70" s="2" t="s">
        <v>255</v>
      </c>
      <c r="B70" s="2" t="s">
        <v>256</v>
      </c>
      <c r="C70" s="2">
        <v>24</v>
      </c>
      <c r="D70" s="2" t="s">
        <v>16</v>
      </c>
      <c r="E70" s="2" t="s">
        <v>257</v>
      </c>
      <c r="F70" s="2" t="s">
        <v>258</v>
      </c>
      <c r="G70" s="2" t="s">
        <v>13</v>
      </c>
      <c r="H70" s="2" t="s">
        <v>33</v>
      </c>
      <c r="M70" t="s">
        <v>255</v>
      </c>
      <c r="N70" t="s">
        <v>256</v>
      </c>
      <c r="O70">
        <v>24</v>
      </c>
      <c r="P70" t="s">
        <v>16</v>
      </c>
      <c r="Q70" t="s">
        <v>257</v>
      </c>
      <c r="R70" t="s">
        <v>258</v>
      </c>
      <c r="S70" t="s">
        <v>13</v>
      </c>
      <c r="T70" t="s">
        <v>33</v>
      </c>
      <c r="U7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71" spans="1:21" x14ac:dyDescent="0.3">
      <c r="A71" s="2" t="s">
        <v>259</v>
      </c>
      <c r="B71" s="2" t="s">
        <v>260</v>
      </c>
      <c r="C71" s="2">
        <v>24</v>
      </c>
      <c r="D71" s="2" t="s">
        <v>16</v>
      </c>
      <c r="E71" s="2" t="s">
        <v>261</v>
      </c>
      <c r="F71" s="2" t="s">
        <v>91</v>
      </c>
      <c r="G71" s="2" t="s">
        <v>13</v>
      </c>
      <c r="H71" s="2" t="s">
        <v>19</v>
      </c>
      <c r="M71" t="s">
        <v>259</v>
      </c>
      <c r="N71" t="s">
        <v>260</v>
      </c>
      <c r="O71">
        <v>24</v>
      </c>
      <c r="P71" t="s">
        <v>16</v>
      </c>
      <c r="Q71" t="s">
        <v>261</v>
      </c>
      <c r="R71" t="s">
        <v>91</v>
      </c>
      <c r="S71" t="s">
        <v>13</v>
      </c>
      <c r="T71" t="s">
        <v>19</v>
      </c>
      <c r="U7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72" spans="1:21" x14ac:dyDescent="0.3">
      <c r="A72" s="2" t="s">
        <v>262</v>
      </c>
      <c r="B72" s="2" t="s">
        <v>263</v>
      </c>
      <c r="C72" s="2">
        <v>29</v>
      </c>
      <c r="D72" s="2" t="s">
        <v>16</v>
      </c>
      <c r="E72" s="2" t="s">
        <v>264</v>
      </c>
      <c r="F72" s="2" t="s">
        <v>237</v>
      </c>
      <c r="G72" s="2" t="s">
        <v>13</v>
      </c>
      <c r="H72" s="2" t="s">
        <v>50</v>
      </c>
      <c r="M72" t="s">
        <v>262</v>
      </c>
      <c r="N72" t="s">
        <v>263</v>
      </c>
      <c r="O72">
        <v>29</v>
      </c>
      <c r="P72" t="s">
        <v>16</v>
      </c>
      <c r="Q72" t="s">
        <v>264</v>
      </c>
      <c r="R72" t="s">
        <v>237</v>
      </c>
      <c r="S72" t="s">
        <v>13</v>
      </c>
      <c r="T72" t="s">
        <v>50</v>
      </c>
      <c r="U7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73" spans="1:21" x14ac:dyDescent="0.3">
      <c r="A73" s="2" t="s">
        <v>265</v>
      </c>
      <c r="B73" s="2" t="s">
        <v>266</v>
      </c>
      <c r="C73" s="2">
        <v>61</v>
      </c>
      <c r="D73" s="2" t="s">
        <v>16</v>
      </c>
      <c r="E73" s="2" t="s">
        <v>267</v>
      </c>
      <c r="F73" s="2" t="s">
        <v>237</v>
      </c>
      <c r="G73" s="2" t="s">
        <v>13</v>
      </c>
      <c r="H73" s="2" t="s">
        <v>50</v>
      </c>
      <c r="M73" t="s">
        <v>265</v>
      </c>
      <c r="N73" t="s">
        <v>266</v>
      </c>
      <c r="O73">
        <v>61</v>
      </c>
      <c r="P73" t="s">
        <v>16</v>
      </c>
      <c r="Q73" t="s">
        <v>267</v>
      </c>
      <c r="R73" t="s">
        <v>237</v>
      </c>
      <c r="S73" t="s">
        <v>13</v>
      </c>
      <c r="T73" t="s">
        <v>50</v>
      </c>
      <c r="U7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74" spans="1:21" x14ac:dyDescent="0.3">
      <c r="A74" s="2" t="s">
        <v>268</v>
      </c>
      <c r="B74" s="2" t="s">
        <v>269</v>
      </c>
      <c r="C74" s="2">
        <v>39</v>
      </c>
      <c r="D74" s="2" t="s">
        <v>16</v>
      </c>
      <c r="E74" s="2" t="s">
        <v>270</v>
      </c>
      <c r="F74" s="2" t="s">
        <v>271</v>
      </c>
      <c r="G74" s="2" t="s">
        <v>13</v>
      </c>
      <c r="H74" s="2" t="s">
        <v>50</v>
      </c>
      <c r="M74" t="s">
        <v>268</v>
      </c>
      <c r="N74" t="s">
        <v>269</v>
      </c>
      <c r="O74">
        <v>39</v>
      </c>
      <c r="P74" t="s">
        <v>16</v>
      </c>
      <c r="Q74" t="s">
        <v>270</v>
      </c>
      <c r="R74" t="s">
        <v>271</v>
      </c>
      <c r="S74" t="s">
        <v>13</v>
      </c>
      <c r="T74" t="s">
        <v>50</v>
      </c>
      <c r="U7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75" spans="1:21" x14ac:dyDescent="0.3">
      <c r="A75" s="2" t="s">
        <v>272</v>
      </c>
      <c r="B75" s="2" t="s">
        <v>273</v>
      </c>
      <c r="C75" s="2">
        <v>56</v>
      </c>
      <c r="D75" s="2" t="s">
        <v>16</v>
      </c>
      <c r="E75" s="2" t="s">
        <v>274</v>
      </c>
      <c r="F75" s="2" t="s">
        <v>45</v>
      </c>
      <c r="G75" s="2" t="s">
        <v>13</v>
      </c>
      <c r="H75" s="2" t="s">
        <v>33</v>
      </c>
      <c r="M75" t="s">
        <v>272</v>
      </c>
      <c r="N75" t="s">
        <v>273</v>
      </c>
      <c r="O75">
        <v>56</v>
      </c>
      <c r="P75" t="s">
        <v>16</v>
      </c>
      <c r="Q75" t="s">
        <v>274</v>
      </c>
      <c r="R75" t="s">
        <v>45</v>
      </c>
      <c r="S75" t="s">
        <v>13</v>
      </c>
      <c r="T75" t="s">
        <v>33</v>
      </c>
      <c r="U7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76" spans="1:21" x14ac:dyDescent="0.3">
      <c r="A76" s="2" t="s">
        <v>275</v>
      </c>
      <c r="B76" s="2" t="s">
        <v>276</v>
      </c>
      <c r="C76" s="2">
        <v>58</v>
      </c>
      <c r="D76" s="2" t="s">
        <v>10</v>
      </c>
      <c r="E76" s="2" t="s">
        <v>277</v>
      </c>
      <c r="F76" s="2" t="s">
        <v>278</v>
      </c>
      <c r="G76" s="2" t="s">
        <v>13</v>
      </c>
      <c r="H76" s="2" t="s">
        <v>28</v>
      </c>
      <c r="M76" t="s">
        <v>275</v>
      </c>
      <c r="N76" t="s">
        <v>276</v>
      </c>
      <c r="O76">
        <v>58</v>
      </c>
      <c r="P76" t="s">
        <v>10</v>
      </c>
      <c r="Q76" t="s">
        <v>277</v>
      </c>
      <c r="R76" t="s">
        <v>278</v>
      </c>
      <c r="S76" t="s">
        <v>13</v>
      </c>
      <c r="T76" t="s">
        <v>28</v>
      </c>
      <c r="U7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77" spans="1:21" x14ac:dyDescent="0.3">
      <c r="A77" s="2" t="s">
        <v>279</v>
      </c>
      <c r="B77" s="2" t="s">
        <v>280</v>
      </c>
      <c r="C77" s="2">
        <v>61</v>
      </c>
      <c r="D77" s="2" t="s">
        <v>16</v>
      </c>
      <c r="E77" s="2" t="s">
        <v>281</v>
      </c>
      <c r="F77" s="2" t="s">
        <v>32</v>
      </c>
      <c r="G77" s="2" t="s">
        <v>13</v>
      </c>
      <c r="H77" s="2" t="s">
        <v>50</v>
      </c>
      <c r="M77" t="s">
        <v>279</v>
      </c>
      <c r="N77" t="s">
        <v>280</v>
      </c>
      <c r="O77">
        <v>61</v>
      </c>
      <c r="P77" t="s">
        <v>16</v>
      </c>
      <c r="Q77" t="s">
        <v>281</v>
      </c>
      <c r="R77" t="s">
        <v>32</v>
      </c>
      <c r="S77" t="s">
        <v>13</v>
      </c>
      <c r="T77" t="s">
        <v>50</v>
      </c>
      <c r="U7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78" spans="1:21" x14ac:dyDescent="0.3">
      <c r="A78" s="2" t="s">
        <v>282</v>
      </c>
      <c r="B78" s="2" t="s">
        <v>283</v>
      </c>
      <c r="C78" s="2">
        <v>37</v>
      </c>
      <c r="D78" s="2" t="s">
        <v>10</v>
      </c>
      <c r="E78" s="2" t="s">
        <v>284</v>
      </c>
      <c r="F78" s="2" t="s">
        <v>99</v>
      </c>
      <c r="G78" s="2" t="s">
        <v>13</v>
      </c>
      <c r="H78" s="2" t="s">
        <v>50</v>
      </c>
      <c r="M78" t="s">
        <v>282</v>
      </c>
      <c r="N78" t="s">
        <v>283</v>
      </c>
      <c r="O78">
        <v>37</v>
      </c>
      <c r="P78" t="s">
        <v>10</v>
      </c>
      <c r="Q78" t="s">
        <v>284</v>
      </c>
      <c r="R78" t="s">
        <v>99</v>
      </c>
      <c r="S78" t="s">
        <v>13</v>
      </c>
      <c r="T78" t="s">
        <v>50</v>
      </c>
      <c r="U7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79" spans="1:21" x14ac:dyDescent="0.3">
      <c r="A79" s="2" t="s">
        <v>285</v>
      </c>
      <c r="B79" s="2" t="s">
        <v>286</v>
      </c>
      <c r="C79" s="2">
        <v>29</v>
      </c>
      <c r="D79" s="2" t="s">
        <v>10</v>
      </c>
      <c r="E79" s="2" t="s">
        <v>287</v>
      </c>
      <c r="F79" s="2" t="s">
        <v>175</v>
      </c>
      <c r="G79" s="2" t="s">
        <v>13</v>
      </c>
      <c r="H79" s="2" t="s">
        <v>50</v>
      </c>
      <c r="M79" t="s">
        <v>285</v>
      </c>
      <c r="N79" t="s">
        <v>286</v>
      </c>
      <c r="O79">
        <v>29</v>
      </c>
      <c r="P79" t="s">
        <v>10</v>
      </c>
      <c r="Q79" t="s">
        <v>287</v>
      </c>
      <c r="R79" t="s">
        <v>175</v>
      </c>
      <c r="S79" t="s">
        <v>13</v>
      </c>
      <c r="T79" t="s">
        <v>50</v>
      </c>
      <c r="U7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80" spans="1:21" x14ac:dyDescent="0.3">
      <c r="A80" s="2" t="s">
        <v>288</v>
      </c>
      <c r="B80" s="2" t="s">
        <v>289</v>
      </c>
      <c r="C80" s="2">
        <v>21</v>
      </c>
      <c r="D80" s="2" t="s">
        <v>10</v>
      </c>
      <c r="E80" s="2" t="s">
        <v>290</v>
      </c>
      <c r="F80" s="2" t="s">
        <v>291</v>
      </c>
      <c r="G80" s="2" t="s">
        <v>13</v>
      </c>
      <c r="H80" s="2" t="s">
        <v>50</v>
      </c>
      <c r="M80" t="s">
        <v>288</v>
      </c>
      <c r="N80" t="s">
        <v>289</v>
      </c>
      <c r="O80">
        <v>21</v>
      </c>
      <c r="P80" t="s">
        <v>10</v>
      </c>
      <c r="Q80" t="s">
        <v>290</v>
      </c>
      <c r="R80" t="s">
        <v>291</v>
      </c>
      <c r="S80" t="s">
        <v>13</v>
      </c>
      <c r="T80" t="s">
        <v>50</v>
      </c>
      <c r="U8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81" spans="1:21" x14ac:dyDescent="0.3">
      <c r="A81" s="2" t="s">
        <v>292</v>
      </c>
      <c r="B81" s="2" t="s">
        <v>293</v>
      </c>
      <c r="C81" s="2">
        <v>22</v>
      </c>
      <c r="D81" s="2" t="s">
        <v>16</v>
      </c>
      <c r="E81" s="2" t="s">
        <v>294</v>
      </c>
      <c r="F81" s="2" t="s">
        <v>295</v>
      </c>
      <c r="G81" s="2" t="s">
        <v>13</v>
      </c>
      <c r="H81" s="2" t="s">
        <v>19</v>
      </c>
      <c r="M81" t="s">
        <v>292</v>
      </c>
      <c r="N81" t="s">
        <v>293</v>
      </c>
      <c r="O81">
        <v>22</v>
      </c>
      <c r="P81" t="s">
        <v>16</v>
      </c>
      <c r="Q81" t="s">
        <v>294</v>
      </c>
      <c r="R81" t="s">
        <v>295</v>
      </c>
      <c r="S81" t="s">
        <v>13</v>
      </c>
      <c r="T81" t="s">
        <v>19</v>
      </c>
      <c r="U8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82" spans="1:21" x14ac:dyDescent="0.3">
      <c r="A82" s="2" t="s">
        <v>296</v>
      </c>
      <c r="B82" s="2" t="s">
        <v>297</v>
      </c>
      <c r="C82" s="2">
        <v>61</v>
      </c>
      <c r="D82" s="2" t="s">
        <v>16</v>
      </c>
      <c r="E82" s="2" t="s">
        <v>298</v>
      </c>
      <c r="F82" s="2" t="s">
        <v>237</v>
      </c>
      <c r="G82" s="2" t="s">
        <v>13</v>
      </c>
      <c r="H82" s="2" t="s">
        <v>28</v>
      </c>
      <c r="M82" t="s">
        <v>296</v>
      </c>
      <c r="N82" t="s">
        <v>297</v>
      </c>
      <c r="O82">
        <v>61</v>
      </c>
      <c r="P82" t="s">
        <v>16</v>
      </c>
      <c r="Q82" t="s">
        <v>298</v>
      </c>
      <c r="R82" t="s">
        <v>237</v>
      </c>
      <c r="S82" t="s">
        <v>13</v>
      </c>
      <c r="T82" t="s">
        <v>28</v>
      </c>
      <c r="U8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83" spans="1:21" x14ac:dyDescent="0.3">
      <c r="A83" s="2" t="s">
        <v>299</v>
      </c>
      <c r="B83" s="2" t="s">
        <v>300</v>
      </c>
      <c r="C83" s="2">
        <v>34</v>
      </c>
      <c r="D83" s="2" t="s">
        <v>16</v>
      </c>
      <c r="E83" s="2" t="s">
        <v>301</v>
      </c>
      <c r="F83" s="2" t="s">
        <v>137</v>
      </c>
      <c r="G83" s="2" t="s">
        <v>13</v>
      </c>
      <c r="H83" s="2" t="s">
        <v>19</v>
      </c>
      <c r="M83" t="s">
        <v>299</v>
      </c>
      <c r="N83" t="s">
        <v>300</v>
      </c>
      <c r="O83">
        <v>34</v>
      </c>
      <c r="P83" t="s">
        <v>16</v>
      </c>
      <c r="Q83" t="s">
        <v>301</v>
      </c>
      <c r="R83" t="s">
        <v>137</v>
      </c>
      <c r="S83" t="s">
        <v>13</v>
      </c>
      <c r="T83" t="s">
        <v>19</v>
      </c>
      <c r="U8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84" spans="1:21" x14ac:dyDescent="0.3">
      <c r="A84" s="2" t="s">
        <v>302</v>
      </c>
      <c r="B84" s="2" t="s">
        <v>303</v>
      </c>
      <c r="C84" s="2">
        <v>53</v>
      </c>
      <c r="D84" s="2" t="s">
        <v>10</v>
      </c>
      <c r="E84" s="2" t="s">
        <v>304</v>
      </c>
      <c r="F84" s="2" t="s">
        <v>254</v>
      </c>
      <c r="G84" s="2" t="s">
        <v>13</v>
      </c>
      <c r="H84" s="2" t="s">
        <v>28</v>
      </c>
      <c r="M84" t="s">
        <v>302</v>
      </c>
      <c r="N84" t="s">
        <v>303</v>
      </c>
      <c r="O84">
        <v>53</v>
      </c>
      <c r="P84" t="s">
        <v>10</v>
      </c>
      <c r="Q84" t="s">
        <v>304</v>
      </c>
      <c r="R84" t="s">
        <v>254</v>
      </c>
      <c r="S84" t="s">
        <v>13</v>
      </c>
      <c r="T84" t="s">
        <v>28</v>
      </c>
      <c r="U8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85" spans="1:21" x14ac:dyDescent="0.3">
      <c r="A85" s="2" t="s">
        <v>305</v>
      </c>
      <c r="B85" s="2" t="s">
        <v>306</v>
      </c>
      <c r="C85" s="2">
        <v>48</v>
      </c>
      <c r="D85" s="2" t="s">
        <v>16</v>
      </c>
      <c r="E85" s="2" t="s">
        <v>307</v>
      </c>
      <c r="F85" s="2" t="s">
        <v>84</v>
      </c>
      <c r="G85" s="2" t="s">
        <v>13</v>
      </c>
      <c r="H85" s="2" t="s">
        <v>28</v>
      </c>
      <c r="M85" t="s">
        <v>305</v>
      </c>
      <c r="N85" t="s">
        <v>306</v>
      </c>
      <c r="O85">
        <v>48</v>
      </c>
      <c r="P85" t="s">
        <v>16</v>
      </c>
      <c r="Q85" t="s">
        <v>307</v>
      </c>
      <c r="R85" t="s">
        <v>84</v>
      </c>
      <c r="S85" t="s">
        <v>13</v>
      </c>
      <c r="T85" t="s">
        <v>28</v>
      </c>
      <c r="U8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86" spans="1:21" x14ac:dyDescent="0.3">
      <c r="A86" s="2" t="s">
        <v>308</v>
      </c>
      <c r="B86" s="2" t="s">
        <v>309</v>
      </c>
      <c r="C86" s="2">
        <v>26</v>
      </c>
      <c r="D86" s="2" t="s">
        <v>16</v>
      </c>
      <c r="E86" s="2" t="s">
        <v>310</v>
      </c>
      <c r="F86" s="2" t="s">
        <v>258</v>
      </c>
      <c r="G86" s="2" t="s">
        <v>13</v>
      </c>
      <c r="H86" s="2" t="s">
        <v>19</v>
      </c>
      <c r="M86" t="s">
        <v>308</v>
      </c>
      <c r="N86" t="s">
        <v>309</v>
      </c>
      <c r="O86">
        <v>26</v>
      </c>
      <c r="P86" t="s">
        <v>16</v>
      </c>
      <c r="Q86" t="s">
        <v>310</v>
      </c>
      <c r="R86" t="s">
        <v>258</v>
      </c>
      <c r="S86" t="s">
        <v>13</v>
      </c>
      <c r="T86" t="s">
        <v>19</v>
      </c>
      <c r="U8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87" spans="1:21" x14ac:dyDescent="0.3">
      <c r="A87" s="2" t="s">
        <v>311</v>
      </c>
      <c r="B87" s="2" t="s">
        <v>312</v>
      </c>
      <c r="C87" s="2">
        <v>36</v>
      </c>
      <c r="D87" s="2" t="s">
        <v>10</v>
      </c>
      <c r="E87" s="2" t="s">
        <v>313</v>
      </c>
      <c r="F87" s="2" t="s">
        <v>54</v>
      </c>
      <c r="G87" s="2" t="s">
        <v>13</v>
      </c>
      <c r="H87" s="2" t="s">
        <v>33</v>
      </c>
      <c r="M87" t="s">
        <v>311</v>
      </c>
      <c r="N87" t="s">
        <v>312</v>
      </c>
      <c r="O87">
        <v>36</v>
      </c>
      <c r="P87" t="s">
        <v>10</v>
      </c>
      <c r="Q87" t="s">
        <v>313</v>
      </c>
      <c r="R87" t="s">
        <v>54</v>
      </c>
      <c r="S87" t="s">
        <v>13</v>
      </c>
      <c r="T87" t="s">
        <v>33</v>
      </c>
      <c r="U8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88" spans="1:21" x14ac:dyDescent="0.3">
      <c r="A88" s="2" t="s">
        <v>314</v>
      </c>
      <c r="B88" s="2" t="s">
        <v>315</v>
      </c>
      <c r="C88" s="2">
        <v>19</v>
      </c>
      <c r="D88" s="2" t="s">
        <v>16</v>
      </c>
      <c r="E88" s="2" t="s">
        <v>316</v>
      </c>
      <c r="F88" s="2" t="s">
        <v>317</v>
      </c>
      <c r="G88" s="2" t="s">
        <v>13</v>
      </c>
      <c r="H88" s="2" t="s">
        <v>50</v>
      </c>
      <c r="M88" t="s">
        <v>314</v>
      </c>
      <c r="N88" t="s">
        <v>3974</v>
      </c>
      <c r="O88">
        <v>19</v>
      </c>
      <c r="P88" t="s">
        <v>16</v>
      </c>
      <c r="Q88" t="s">
        <v>316</v>
      </c>
      <c r="R88" t="s">
        <v>317</v>
      </c>
      <c r="S88" t="s">
        <v>13</v>
      </c>
      <c r="T88" t="s">
        <v>50</v>
      </c>
      <c r="U8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Teenage</v>
      </c>
    </row>
    <row r="89" spans="1:21" x14ac:dyDescent="0.3">
      <c r="A89" s="2" t="s">
        <v>318</v>
      </c>
      <c r="B89" s="2" t="s">
        <v>319</v>
      </c>
      <c r="C89" s="2">
        <v>58</v>
      </c>
      <c r="D89" s="2" t="s">
        <v>16</v>
      </c>
      <c r="E89" s="2" t="s">
        <v>320</v>
      </c>
      <c r="F89" s="2" t="s">
        <v>321</v>
      </c>
      <c r="G89" s="2" t="s">
        <v>13</v>
      </c>
      <c r="H89" s="2" t="s">
        <v>28</v>
      </c>
      <c r="M89" t="s">
        <v>318</v>
      </c>
      <c r="N89" t="s">
        <v>3975</v>
      </c>
      <c r="O89">
        <v>58</v>
      </c>
      <c r="P89" t="s">
        <v>16</v>
      </c>
      <c r="Q89" t="s">
        <v>320</v>
      </c>
      <c r="R89" t="s">
        <v>321</v>
      </c>
      <c r="S89" t="s">
        <v>13</v>
      </c>
      <c r="T89" t="s">
        <v>28</v>
      </c>
      <c r="U8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90" spans="1:21" x14ac:dyDescent="0.3">
      <c r="A90" s="2" t="s">
        <v>322</v>
      </c>
      <c r="B90" s="2" t="s">
        <v>323</v>
      </c>
      <c r="C90" s="2">
        <v>58</v>
      </c>
      <c r="D90" s="2" t="s">
        <v>10</v>
      </c>
      <c r="E90" s="2" t="s">
        <v>324</v>
      </c>
      <c r="F90" s="2" t="s">
        <v>295</v>
      </c>
      <c r="G90" s="2" t="s">
        <v>13</v>
      </c>
      <c r="H90" s="2" t="s">
        <v>33</v>
      </c>
      <c r="M90" t="s">
        <v>322</v>
      </c>
      <c r="N90" t="s">
        <v>323</v>
      </c>
      <c r="O90">
        <v>58</v>
      </c>
      <c r="P90" t="s">
        <v>10</v>
      </c>
      <c r="Q90" t="s">
        <v>324</v>
      </c>
      <c r="R90" t="s">
        <v>295</v>
      </c>
      <c r="S90" t="s">
        <v>13</v>
      </c>
      <c r="T90" t="s">
        <v>33</v>
      </c>
      <c r="U9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91" spans="1:21" x14ac:dyDescent="0.3">
      <c r="A91" s="2" t="s">
        <v>325</v>
      </c>
      <c r="B91" s="2" t="s">
        <v>326</v>
      </c>
      <c r="C91" s="2">
        <v>43</v>
      </c>
      <c r="D91" s="2" t="s">
        <v>10</v>
      </c>
      <c r="E91" s="2" t="s">
        <v>327</v>
      </c>
      <c r="F91" s="2" t="s">
        <v>328</v>
      </c>
      <c r="G91" s="2" t="s">
        <v>13</v>
      </c>
      <c r="H91" s="2" t="s">
        <v>19</v>
      </c>
      <c r="M91" t="s">
        <v>325</v>
      </c>
      <c r="N91" t="s">
        <v>326</v>
      </c>
      <c r="O91">
        <v>43</v>
      </c>
      <c r="P91" t="s">
        <v>10</v>
      </c>
      <c r="Q91" t="s">
        <v>327</v>
      </c>
      <c r="R91" t="s">
        <v>328</v>
      </c>
      <c r="S91" t="s">
        <v>13</v>
      </c>
      <c r="T91" t="s">
        <v>19</v>
      </c>
      <c r="U9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92" spans="1:21" x14ac:dyDescent="0.3">
      <c r="A92" s="2" t="s">
        <v>329</v>
      </c>
      <c r="B92" s="2" t="s">
        <v>330</v>
      </c>
      <c r="C92" s="2">
        <v>58</v>
      </c>
      <c r="D92" s="2" t="s">
        <v>16</v>
      </c>
      <c r="E92" s="2" t="s">
        <v>331</v>
      </c>
      <c r="F92" s="2" t="s">
        <v>332</v>
      </c>
      <c r="G92" s="2" t="s">
        <v>13</v>
      </c>
      <c r="H92" s="2" t="s">
        <v>19</v>
      </c>
      <c r="M92" t="s">
        <v>329</v>
      </c>
      <c r="N92" t="s">
        <v>330</v>
      </c>
      <c r="O92">
        <v>58</v>
      </c>
      <c r="P92" t="s">
        <v>16</v>
      </c>
      <c r="Q92" t="s">
        <v>331</v>
      </c>
      <c r="R92" t="s">
        <v>332</v>
      </c>
      <c r="S92" t="s">
        <v>13</v>
      </c>
      <c r="T92" t="s">
        <v>19</v>
      </c>
      <c r="U9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93" spans="1:21" x14ac:dyDescent="0.3">
      <c r="A93" s="2" t="s">
        <v>333</v>
      </c>
      <c r="B93" s="2" t="s">
        <v>334</v>
      </c>
      <c r="C93" s="2">
        <v>29</v>
      </c>
      <c r="D93" s="2" t="s">
        <v>16</v>
      </c>
      <c r="E93" s="2" t="s">
        <v>335</v>
      </c>
      <c r="F93" s="2" t="s">
        <v>137</v>
      </c>
      <c r="G93" s="2" t="s">
        <v>13</v>
      </c>
      <c r="H93" s="2" t="s">
        <v>33</v>
      </c>
      <c r="M93" t="s">
        <v>333</v>
      </c>
      <c r="N93" t="s">
        <v>334</v>
      </c>
      <c r="O93">
        <v>29</v>
      </c>
      <c r="P93" t="s">
        <v>16</v>
      </c>
      <c r="Q93" t="s">
        <v>335</v>
      </c>
      <c r="R93" t="s">
        <v>137</v>
      </c>
      <c r="S93" t="s">
        <v>13</v>
      </c>
      <c r="T93" t="s">
        <v>33</v>
      </c>
      <c r="U9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94" spans="1:21" x14ac:dyDescent="0.3">
      <c r="A94" s="2" t="s">
        <v>336</v>
      </c>
      <c r="B94" s="2" t="s">
        <v>337</v>
      </c>
      <c r="C94" s="2">
        <v>44</v>
      </c>
      <c r="D94" s="2" t="s">
        <v>16</v>
      </c>
      <c r="E94" s="2" t="s">
        <v>338</v>
      </c>
      <c r="F94" s="2" t="s">
        <v>241</v>
      </c>
      <c r="G94" s="2" t="s">
        <v>13</v>
      </c>
      <c r="H94" s="2" t="s">
        <v>19</v>
      </c>
      <c r="M94" t="s">
        <v>336</v>
      </c>
      <c r="N94" t="s">
        <v>337</v>
      </c>
      <c r="O94">
        <v>44</v>
      </c>
      <c r="P94" t="s">
        <v>16</v>
      </c>
      <c r="Q94" t="s">
        <v>338</v>
      </c>
      <c r="R94" t="s">
        <v>241</v>
      </c>
      <c r="S94" t="s">
        <v>13</v>
      </c>
      <c r="T94" t="s">
        <v>19</v>
      </c>
      <c r="U9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95" spans="1:21" x14ac:dyDescent="0.3">
      <c r="A95" s="2" t="s">
        <v>339</v>
      </c>
      <c r="B95" s="2" t="s">
        <v>340</v>
      </c>
      <c r="C95" s="2">
        <v>28</v>
      </c>
      <c r="D95" s="2" t="s">
        <v>16</v>
      </c>
      <c r="E95" s="2" t="s">
        <v>341</v>
      </c>
      <c r="F95" s="2" t="s">
        <v>321</v>
      </c>
      <c r="G95" s="2" t="s">
        <v>13</v>
      </c>
      <c r="H95" s="2" t="s">
        <v>50</v>
      </c>
      <c r="M95" t="s">
        <v>339</v>
      </c>
      <c r="N95" t="s">
        <v>340</v>
      </c>
      <c r="O95">
        <v>28</v>
      </c>
      <c r="P95" t="s">
        <v>16</v>
      </c>
      <c r="Q95" t="s">
        <v>341</v>
      </c>
      <c r="R95" t="s">
        <v>321</v>
      </c>
      <c r="S95" t="s">
        <v>13</v>
      </c>
      <c r="T95" t="s">
        <v>50</v>
      </c>
      <c r="U9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96" spans="1:21" x14ac:dyDescent="0.3">
      <c r="A96" s="2" t="s">
        <v>342</v>
      </c>
      <c r="B96" s="2" t="s">
        <v>343</v>
      </c>
      <c r="C96" s="2">
        <v>43</v>
      </c>
      <c r="D96" s="2" t="s">
        <v>16</v>
      </c>
      <c r="E96" s="2" t="s">
        <v>344</v>
      </c>
      <c r="F96" s="2" t="s">
        <v>188</v>
      </c>
      <c r="G96" s="2" t="s">
        <v>13</v>
      </c>
      <c r="H96" s="2" t="s">
        <v>50</v>
      </c>
      <c r="M96" t="s">
        <v>342</v>
      </c>
      <c r="N96" t="s">
        <v>343</v>
      </c>
      <c r="O96">
        <v>43</v>
      </c>
      <c r="P96" t="s">
        <v>16</v>
      </c>
      <c r="Q96" t="s">
        <v>344</v>
      </c>
      <c r="R96" t="s">
        <v>188</v>
      </c>
      <c r="S96" t="s">
        <v>13</v>
      </c>
      <c r="T96" t="s">
        <v>50</v>
      </c>
      <c r="U9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97" spans="1:21" x14ac:dyDescent="0.3">
      <c r="A97" s="2" t="s">
        <v>345</v>
      </c>
      <c r="B97" s="2" t="s">
        <v>346</v>
      </c>
      <c r="C97" s="2">
        <v>62</v>
      </c>
      <c r="D97" s="2" t="s">
        <v>16</v>
      </c>
      <c r="E97" s="2" t="s">
        <v>347</v>
      </c>
      <c r="F97" s="2" t="s">
        <v>61</v>
      </c>
      <c r="G97" s="2" t="s">
        <v>13</v>
      </c>
      <c r="H97" s="2" t="s">
        <v>19</v>
      </c>
      <c r="M97" t="s">
        <v>345</v>
      </c>
      <c r="N97" t="s">
        <v>346</v>
      </c>
      <c r="O97">
        <v>62</v>
      </c>
      <c r="P97" t="s">
        <v>16</v>
      </c>
      <c r="Q97" t="s">
        <v>347</v>
      </c>
      <c r="R97" t="s">
        <v>61</v>
      </c>
      <c r="S97" t="s">
        <v>13</v>
      </c>
      <c r="T97" t="s">
        <v>19</v>
      </c>
      <c r="U9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98" spans="1:21" x14ac:dyDescent="0.3">
      <c r="A98" s="2" t="s">
        <v>348</v>
      </c>
      <c r="B98" s="2" t="s">
        <v>349</v>
      </c>
      <c r="C98" s="2">
        <v>30</v>
      </c>
      <c r="D98" s="2" t="s">
        <v>16</v>
      </c>
      <c r="E98" s="2" t="s">
        <v>350</v>
      </c>
      <c r="F98" s="2" t="s">
        <v>332</v>
      </c>
      <c r="G98" s="2" t="s">
        <v>13</v>
      </c>
      <c r="H98" s="2" t="s">
        <v>19</v>
      </c>
      <c r="M98" t="s">
        <v>348</v>
      </c>
      <c r="N98" t="s">
        <v>349</v>
      </c>
      <c r="O98">
        <v>30</v>
      </c>
      <c r="P98" t="s">
        <v>16</v>
      </c>
      <c r="Q98" t="s">
        <v>350</v>
      </c>
      <c r="R98" t="s">
        <v>332</v>
      </c>
      <c r="S98" t="s">
        <v>13</v>
      </c>
      <c r="T98" t="s">
        <v>19</v>
      </c>
      <c r="U9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99" spans="1:21" x14ac:dyDescent="0.3">
      <c r="A99" s="2" t="s">
        <v>351</v>
      </c>
      <c r="B99" s="2" t="s">
        <v>352</v>
      </c>
      <c r="C99" s="2">
        <v>36</v>
      </c>
      <c r="D99" s="2" t="s">
        <v>10</v>
      </c>
      <c r="E99" s="2" t="s">
        <v>353</v>
      </c>
      <c r="F99" s="2" t="s">
        <v>41</v>
      </c>
      <c r="G99" s="2" t="s">
        <v>13</v>
      </c>
      <c r="H99" s="2" t="s">
        <v>33</v>
      </c>
      <c r="M99" t="s">
        <v>351</v>
      </c>
      <c r="N99" t="s">
        <v>352</v>
      </c>
      <c r="O99">
        <v>36</v>
      </c>
      <c r="P99" t="s">
        <v>10</v>
      </c>
      <c r="Q99" t="s">
        <v>353</v>
      </c>
      <c r="R99" t="s">
        <v>41</v>
      </c>
      <c r="S99" t="s">
        <v>13</v>
      </c>
      <c r="T99" t="s">
        <v>33</v>
      </c>
      <c r="U9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00" spans="1:21" x14ac:dyDescent="0.3">
      <c r="A100" s="2" t="s">
        <v>354</v>
      </c>
      <c r="B100" s="2" t="s">
        <v>355</v>
      </c>
      <c r="C100" s="2">
        <v>24</v>
      </c>
      <c r="D100" s="2" t="s">
        <v>10</v>
      </c>
      <c r="E100" s="2" t="s">
        <v>356</v>
      </c>
      <c r="F100" s="2" t="s">
        <v>167</v>
      </c>
      <c r="G100" s="2" t="s">
        <v>13</v>
      </c>
      <c r="H100" s="2" t="s">
        <v>50</v>
      </c>
      <c r="M100" t="s">
        <v>354</v>
      </c>
      <c r="N100" t="s">
        <v>355</v>
      </c>
      <c r="O100">
        <v>24</v>
      </c>
      <c r="P100" t="s">
        <v>10</v>
      </c>
      <c r="Q100" t="s">
        <v>356</v>
      </c>
      <c r="R100" t="s">
        <v>167</v>
      </c>
      <c r="S100" t="s">
        <v>13</v>
      </c>
      <c r="T100" t="s">
        <v>50</v>
      </c>
      <c r="U10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101" spans="1:21" x14ac:dyDescent="0.3">
      <c r="A101" s="2" t="s">
        <v>357</v>
      </c>
      <c r="B101" s="2" t="s">
        <v>358</v>
      </c>
      <c r="C101" s="2">
        <v>35</v>
      </c>
      <c r="D101" s="2" t="s">
        <v>10</v>
      </c>
      <c r="E101" s="2" t="s">
        <v>359</v>
      </c>
      <c r="F101" s="2" t="s">
        <v>241</v>
      </c>
      <c r="G101" s="2" t="s">
        <v>13</v>
      </c>
      <c r="H101" s="2" t="s">
        <v>33</v>
      </c>
      <c r="M101" t="s">
        <v>357</v>
      </c>
      <c r="N101" t="s">
        <v>358</v>
      </c>
      <c r="O101">
        <v>35</v>
      </c>
      <c r="P101" t="s">
        <v>10</v>
      </c>
      <c r="Q101" t="s">
        <v>359</v>
      </c>
      <c r="R101" t="s">
        <v>241</v>
      </c>
      <c r="S101" t="s">
        <v>13</v>
      </c>
      <c r="T101" t="s">
        <v>33</v>
      </c>
      <c r="U10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02" spans="1:21" x14ac:dyDescent="0.3">
      <c r="A102" s="2" t="s">
        <v>360</v>
      </c>
      <c r="B102" s="2" t="s">
        <v>361</v>
      </c>
      <c r="C102" s="2">
        <v>53</v>
      </c>
      <c r="D102" s="2" t="s">
        <v>16</v>
      </c>
      <c r="E102" s="2" t="s">
        <v>362</v>
      </c>
      <c r="F102" s="2" t="s">
        <v>363</v>
      </c>
      <c r="G102" s="2" t="s">
        <v>13</v>
      </c>
      <c r="H102" s="2" t="s">
        <v>19</v>
      </c>
      <c r="M102" t="s">
        <v>360</v>
      </c>
      <c r="N102" t="s">
        <v>361</v>
      </c>
      <c r="O102">
        <v>53</v>
      </c>
      <c r="P102" t="s">
        <v>16</v>
      </c>
      <c r="Q102" t="s">
        <v>362</v>
      </c>
      <c r="R102" t="s">
        <v>363</v>
      </c>
      <c r="S102" t="s">
        <v>13</v>
      </c>
      <c r="T102" t="s">
        <v>19</v>
      </c>
      <c r="U10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03" spans="1:21" x14ac:dyDescent="0.3">
      <c r="A103" s="2" t="s">
        <v>364</v>
      </c>
      <c r="B103" s="2" t="s">
        <v>365</v>
      </c>
      <c r="C103" s="2">
        <v>29</v>
      </c>
      <c r="D103" s="2" t="s">
        <v>10</v>
      </c>
      <c r="E103" s="2" t="s">
        <v>366</v>
      </c>
      <c r="F103" s="2" t="s">
        <v>121</v>
      </c>
      <c r="G103" s="2" t="s">
        <v>13</v>
      </c>
      <c r="H103" s="2" t="s">
        <v>50</v>
      </c>
      <c r="M103" t="s">
        <v>364</v>
      </c>
      <c r="N103" t="s">
        <v>365</v>
      </c>
      <c r="O103">
        <v>29</v>
      </c>
      <c r="P103" t="s">
        <v>10</v>
      </c>
      <c r="Q103" t="s">
        <v>366</v>
      </c>
      <c r="R103" t="s">
        <v>121</v>
      </c>
      <c r="S103" t="s">
        <v>13</v>
      </c>
      <c r="T103" t="s">
        <v>50</v>
      </c>
      <c r="U10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104" spans="1:21" x14ac:dyDescent="0.3">
      <c r="A104" s="2" t="s">
        <v>367</v>
      </c>
      <c r="B104" s="2" t="s">
        <v>368</v>
      </c>
      <c r="C104" s="2">
        <v>34</v>
      </c>
      <c r="D104" s="2" t="s">
        <v>16</v>
      </c>
      <c r="E104" s="2" t="s">
        <v>369</v>
      </c>
      <c r="F104" s="2" t="s">
        <v>54</v>
      </c>
      <c r="G104" s="2" t="s">
        <v>13</v>
      </c>
      <c r="H104" s="2" t="s">
        <v>28</v>
      </c>
      <c r="M104" t="s">
        <v>367</v>
      </c>
      <c r="N104" t="s">
        <v>368</v>
      </c>
      <c r="O104">
        <v>34</v>
      </c>
      <c r="P104" t="s">
        <v>16</v>
      </c>
      <c r="Q104" t="s">
        <v>369</v>
      </c>
      <c r="R104" t="s">
        <v>54</v>
      </c>
      <c r="S104" t="s">
        <v>13</v>
      </c>
      <c r="T104" t="s">
        <v>28</v>
      </c>
      <c r="U10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05" spans="1:21" x14ac:dyDescent="0.3">
      <c r="A105" s="2" t="s">
        <v>370</v>
      </c>
      <c r="B105" s="2" t="s">
        <v>371</v>
      </c>
      <c r="C105" s="2">
        <v>21</v>
      </c>
      <c r="D105" s="2" t="s">
        <v>10</v>
      </c>
      <c r="E105" s="2" t="s">
        <v>372</v>
      </c>
      <c r="F105" s="2" t="s">
        <v>171</v>
      </c>
      <c r="G105" s="2" t="s">
        <v>13</v>
      </c>
      <c r="H105" s="2" t="s">
        <v>28</v>
      </c>
      <c r="M105" t="s">
        <v>370</v>
      </c>
      <c r="N105" t="s">
        <v>371</v>
      </c>
      <c r="O105">
        <v>21</v>
      </c>
      <c r="P105" t="s">
        <v>10</v>
      </c>
      <c r="Q105" t="s">
        <v>372</v>
      </c>
      <c r="R105" t="s">
        <v>171</v>
      </c>
      <c r="S105" t="s">
        <v>13</v>
      </c>
      <c r="T105" t="s">
        <v>28</v>
      </c>
      <c r="U10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106" spans="1:21" x14ac:dyDescent="0.3">
      <c r="A106" s="2" t="s">
        <v>373</v>
      </c>
      <c r="B106" s="2" t="s">
        <v>374</v>
      </c>
      <c r="C106" s="2">
        <v>64</v>
      </c>
      <c r="D106" s="2" t="s">
        <v>10</v>
      </c>
      <c r="E106" s="2" t="s">
        <v>375</v>
      </c>
      <c r="F106" s="2" t="s">
        <v>84</v>
      </c>
      <c r="G106" s="2" t="s">
        <v>13</v>
      </c>
      <c r="H106" s="2" t="s">
        <v>33</v>
      </c>
      <c r="M106" t="s">
        <v>373</v>
      </c>
      <c r="N106" t="s">
        <v>374</v>
      </c>
      <c r="O106">
        <v>64</v>
      </c>
      <c r="P106" t="s">
        <v>10</v>
      </c>
      <c r="Q106" t="s">
        <v>375</v>
      </c>
      <c r="R106" t="s">
        <v>84</v>
      </c>
      <c r="S106" t="s">
        <v>13</v>
      </c>
      <c r="T106" t="s">
        <v>33</v>
      </c>
      <c r="U10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107" spans="1:21" x14ac:dyDescent="0.3">
      <c r="A107" s="2" t="s">
        <v>376</v>
      </c>
      <c r="B107" s="2" t="s">
        <v>377</v>
      </c>
      <c r="C107" s="2">
        <v>50</v>
      </c>
      <c r="D107" s="2" t="s">
        <v>16</v>
      </c>
      <c r="E107" s="2" t="s">
        <v>378</v>
      </c>
      <c r="F107" s="2" t="s">
        <v>254</v>
      </c>
      <c r="G107" s="2" t="s">
        <v>13</v>
      </c>
      <c r="H107" s="2" t="s">
        <v>50</v>
      </c>
      <c r="M107" t="s">
        <v>376</v>
      </c>
      <c r="N107" t="s">
        <v>377</v>
      </c>
      <c r="O107">
        <v>50</v>
      </c>
      <c r="P107" t="s">
        <v>16</v>
      </c>
      <c r="Q107" t="s">
        <v>378</v>
      </c>
      <c r="R107" t="s">
        <v>254</v>
      </c>
      <c r="S107" t="s">
        <v>13</v>
      </c>
      <c r="T107" t="s">
        <v>50</v>
      </c>
      <c r="U10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08" spans="1:21" x14ac:dyDescent="0.3">
      <c r="A108" s="2" t="s">
        <v>379</v>
      </c>
      <c r="B108" s="2" t="s">
        <v>380</v>
      </c>
      <c r="C108" s="2">
        <v>53</v>
      </c>
      <c r="D108" s="2" t="s">
        <v>16</v>
      </c>
      <c r="E108" s="2" t="s">
        <v>381</v>
      </c>
      <c r="F108" s="2" t="s">
        <v>221</v>
      </c>
      <c r="G108" s="2" t="s">
        <v>13</v>
      </c>
      <c r="H108" s="2" t="s">
        <v>28</v>
      </c>
      <c r="M108" t="s">
        <v>379</v>
      </c>
      <c r="N108" t="s">
        <v>380</v>
      </c>
      <c r="O108">
        <v>53</v>
      </c>
      <c r="P108" t="s">
        <v>16</v>
      </c>
      <c r="Q108" t="s">
        <v>381</v>
      </c>
      <c r="R108" t="s">
        <v>221</v>
      </c>
      <c r="S108" t="s">
        <v>13</v>
      </c>
      <c r="T108" t="s">
        <v>28</v>
      </c>
      <c r="U10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09" spans="1:21" x14ac:dyDescent="0.3">
      <c r="A109" s="2" t="s">
        <v>382</v>
      </c>
      <c r="B109" s="2" t="s">
        <v>383</v>
      </c>
      <c r="C109" s="2">
        <v>62</v>
      </c>
      <c r="D109" s="2" t="s">
        <v>16</v>
      </c>
      <c r="E109" s="2" t="s">
        <v>384</v>
      </c>
      <c r="F109" s="2" t="s">
        <v>18</v>
      </c>
      <c r="G109" s="2" t="s">
        <v>13</v>
      </c>
      <c r="H109" s="2" t="s">
        <v>19</v>
      </c>
      <c r="M109" t="s">
        <v>382</v>
      </c>
      <c r="N109" t="s">
        <v>383</v>
      </c>
      <c r="O109">
        <v>62</v>
      </c>
      <c r="P109" t="s">
        <v>16</v>
      </c>
      <c r="Q109" t="s">
        <v>384</v>
      </c>
      <c r="R109" t="s">
        <v>18</v>
      </c>
      <c r="S109" t="s">
        <v>13</v>
      </c>
      <c r="T109" t="s">
        <v>19</v>
      </c>
      <c r="U10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110" spans="1:21" x14ac:dyDescent="0.3">
      <c r="A110" s="2" t="s">
        <v>385</v>
      </c>
      <c r="B110" s="2" t="s">
        <v>386</v>
      </c>
      <c r="C110" s="2">
        <v>38</v>
      </c>
      <c r="D110" s="2" t="s">
        <v>10</v>
      </c>
      <c r="E110" s="2" t="s">
        <v>387</v>
      </c>
      <c r="F110" s="2" t="s">
        <v>49</v>
      </c>
      <c r="G110" s="2" t="s">
        <v>13</v>
      </c>
      <c r="H110" s="2" t="s">
        <v>28</v>
      </c>
      <c r="M110" t="s">
        <v>385</v>
      </c>
      <c r="N110" t="s">
        <v>386</v>
      </c>
      <c r="O110">
        <v>38</v>
      </c>
      <c r="P110" t="s">
        <v>10</v>
      </c>
      <c r="Q110" t="s">
        <v>387</v>
      </c>
      <c r="R110" t="s">
        <v>49</v>
      </c>
      <c r="S110" t="s">
        <v>13</v>
      </c>
      <c r="T110" t="s">
        <v>28</v>
      </c>
      <c r="U11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11" spans="1:21" x14ac:dyDescent="0.3">
      <c r="A111" s="2" t="s">
        <v>388</v>
      </c>
      <c r="B111" s="2" t="s">
        <v>389</v>
      </c>
      <c r="C111" s="2">
        <v>27</v>
      </c>
      <c r="D111" s="2" t="s">
        <v>10</v>
      </c>
      <c r="E111" s="2" t="s">
        <v>390</v>
      </c>
      <c r="F111" s="2" t="s">
        <v>45</v>
      </c>
      <c r="G111" s="2" t="s">
        <v>13</v>
      </c>
      <c r="H111" s="2" t="s">
        <v>33</v>
      </c>
      <c r="M111" t="s">
        <v>388</v>
      </c>
      <c r="N111" t="s">
        <v>389</v>
      </c>
      <c r="O111">
        <v>27</v>
      </c>
      <c r="P111" t="s">
        <v>10</v>
      </c>
      <c r="Q111" t="s">
        <v>390</v>
      </c>
      <c r="R111" t="s">
        <v>45</v>
      </c>
      <c r="S111" t="s">
        <v>13</v>
      </c>
      <c r="T111" t="s">
        <v>33</v>
      </c>
      <c r="U11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112" spans="1:21" x14ac:dyDescent="0.3">
      <c r="A112" s="2" t="s">
        <v>391</v>
      </c>
      <c r="B112" s="2" t="s">
        <v>392</v>
      </c>
      <c r="C112" s="2">
        <v>40</v>
      </c>
      <c r="D112" s="2" t="s">
        <v>16</v>
      </c>
      <c r="E112" s="2" t="s">
        <v>393</v>
      </c>
      <c r="F112" s="2" t="s">
        <v>144</v>
      </c>
      <c r="G112" s="2" t="s">
        <v>13</v>
      </c>
      <c r="H112" s="2" t="s">
        <v>50</v>
      </c>
      <c r="M112" t="s">
        <v>391</v>
      </c>
      <c r="N112" t="s">
        <v>392</v>
      </c>
      <c r="O112">
        <v>40</v>
      </c>
      <c r="P112" t="s">
        <v>16</v>
      </c>
      <c r="Q112" t="s">
        <v>393</v>
      </c>
      <c r="R112" t="s">
        <v>144</v>
      </c>
      <c r="S112" t="s">
        <v>13</v>
      </c>
      <c r="T112" t="s">
        <v>50</v>
      </c>
      <c r="U11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13" spans="1:21" x14ac:dyDescent="0.3">
      <c r="A113" s="2" t="s">
        <v>394</v>
      </c>
      <c r="B113" s="2" t="s">
        <v>395</v>
      </c>
      <c r="C113" s="2">
        <v>18</v>
      </c>
      <c r="D113" s="2" t="s">
        <v>16</v>
      </c>
      <c r="E113" s="2" t="s">
        <v>396</v>
      </c>
      <c r="F113" s="2" t="s">
        <v>137</v>
      </c>
      <c r="G113" s="2" t="s">
        <v>13</v>
      </c>
      <c r="H113" s="2" t="s">
        <v>19</v>
      </c>
      <c r="M113" t="s">
        <v>394</v>
      </c>
      <c r="N113" t="s">
        <v>395</v>
      </c>
      <c r="O113">
        <v>18</v>
      </c>
      <c r="P113" t="s">
        <v>16</v>
      </c>
      <c r="Q113" t="s">
        <v>396</v>
      </c>
      <c r="R113" t="s">
        <v>137</v>
      </c>
      <c r="S113" t="s">
        <v>13</v>
      </c>
      <c r="T113" t="s">
        <v>19</v>
      </c>
      <c r="U11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Teenage</v>
      </c>
    </row>
    <row r="114" spans="1:21" x14ac:dyDescent="0.3">
      <c r="A114" s="2" t="s">
        <v>397</v>
      </c>
      <c r="B114" s="2" t="s">
        <v>398</v>
      </c>
      <c r="C114" s="2">
        <v>27</v>
      </c>
      <c r="D114" s="2" t="s">
        <v>16</v>
      </c>
      <c r="E114" s="2" t="s">
        <v>399</v>
      </c>
      <c r="F114" s="2" t="s">
        <v>160</v>
      </c>
      <c r="G114" s="2" t="s">
        <v>13</v>
      </c>
      <c r="H114" s="2" t="s">
        <v>33</v>
      </c>
      <c r="M114" t="s">
        <v>397</v>
      </c>
      <c r="N114" t="s">
        <v>398</v>
      </c>
      <c r="O114">
        <v>27</v>
      </c>
      <c r="P114" t="s">
        <v>16</v>
      </c>
      <c r="Q114" t="s">
        <v>399</v>
      </c>
      <c r="R114" t="s">
        <v>160</v>
      </c>
      <c r="S114" t="s">
        <v>13</v>
      </c>
      <c r="T114" t="s">
        <v>33</v>
      </c>
      <c r="U11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115" spans="1:21" x14ac:dyDescent="0.3">
      <c r="A115" s="2" t="s">
        <v>400</v>
      </c>
      <c r="B115" s="2" t="s">
        <v>401</v>
      </c>
      <c r="C115" s="2">
        <v>51</v>
      </c>
      <c r="D115" s="2" t="s">
        <v>10</v>
      </c>
      <c r="E115" s="2" t="s">
        <v>402</v>
      </c>
      <c r="F115" s="2" t="s">
        <v>237</v>
      </c>
      <c r="G115" s="2" t="s">
        <v>13</v>
      </c>
      <c r="H115" s="2" t="s">
        <v>50</v>
      </c>
      <c r="M115" t="s">
        <v>400</v>
      </c>
      <c r="N115" t="s">
        <v>401</v>
      </c>
      <c r="O115">
        <v>51</v>
      </c>
      <c r="P115" t="s">
        <v>10</v>
      </c>
      <c r="Q115" t="s">
        <v>402</v>
      </c>
      <c r="R115" t="s">
        <v>237</v>
      </c>
      <c r="S115" t="s">
        <v>13</v>
      </c>
      <c r="T115" t="s">
        <v>50</v>
      </c>
      <c r="U11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16" spans="1:21" x14ac:dyDescent="0.3">
      <c r="A116" s="2" t="s">
        <v>403</v>
      </c>
      <c r="B116" s="2" t="s">
        <v>404</v>
      </c>
      <c r="C116" s="2">
        <v>30</v>
      </c>
      <c r="D116" s="2" t="s">
        <v>10</v>
      </c>
      <c r="E116" s="2" t="s">
        <v>405</v>
      </c>
      <c r="F116" s="2" t="s">
        <v>188</v>
      </c>
      <c r="G116" s="2" t="s">
        <v>13</v>
      </c>
      <c r="H116" s="2" t="s">
        <v>28</v>
      </c>
      <c r="M116" t="s">
        <v>403</v>
      </c>
      <c r="N116" t="s">
        <v>404</v>
      </c>
      <c r="O116">
        <v>30</v>
      </c>
      <c r="P116" t="s">
        <v>10</v>
      </c>
      <c r="Q116" t="s">
        <v>405</v>
      </c>
      <c r="R116" t="s">
        <v>188</v>
      </c>
      <c r="S116" t="s">
        <v>13</v>
      </c>
      <c r="T116" t="s">
        <v>28</v>
      </c>
      <c r="U11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117" spans="1:21" x14ac:dyDescent="0.3">
      <c r="A117" s="2" t="s">
        <v>406</v>
      </c>
      <c r="B117" s="2" t="s">
        <v>407</v>
      </c>
      <c r="C117" s="2">
        <v>53</v>
      </c>
      <c r="D117" s="2" t="s">
        <v>16</v>
      </c>
      <c r="E117" s="2" t="s">
        <v>408</v>
      </c>
      <c r="F117" s="2" t="s">
        <v>18</v>
      </c>
      <c r="G117" s="2" t="s">
        <v>13</v>
      </c>
      <c r="H117" s="2" t="s">
        <v>19</v>
      </c>
      <c r="M117" t="s">
        <v>406</v>
      </c>
      <c r="N117" t="s">
        <v>407</v>
      </c>
      <c r="O117">
        <v>53</v>
      </c>
      <c r="P117" t="s">
        <v>16</v>
      </c>
      <c r="Q117" t="s">
        <v>408</v>
      </c>
      <c r="R117" t="s">
        <v>18</v>
      </c>
      <c r="S117" t="s">
        <v>13</v>
      </c>
      <c r="T117" t="s">
        <v>19</v>
      </c>
      <c r="U11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18" spans="1:21" x14ac:dyDescent="0.3">
      <c r="A118" s="2" t="s">
        <v>409</v>
      </c>
      <c r="B118" s="2" t="s">
        <v>410</v>
      </c>
      <c r="C118" s="2">
        <v>18</v>
      </c>
      <c r="D118" s="2" t="s">
        <v>16</v>
      </c>
      <c r="E118" s="2" t="s">
        <v>411</v>
      </c>
      <c r="F118" s="2" t="s">
        <v>221</v>
      </c>
      <c r="G118" s="2" t="s">
        <v>13</v>
      </c>
      <c r="H118" s="2" t="s">
        <v>19</v>
      </c>
      <c r="M118" t="s">
        <v>409</v>
      </c>
      <c r="N118" t="s">
        <v>410</v>
      </c>
      <c r="O118">
        <v>18</v>
      </c>
      <c r="P118" t="s">
        <v>16</v>
      </c>
      <c r="Q118" t="s">
        <v>411</v>
      </c>
      <c r="R118" t="s">
        <v>221</v>
      </c>
      <c r="S118" t="s">
        <v>13</v>
      </c>
      <c r="T118" t="s">
        <v>19</v>
      </c>
      <c r="U11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Teenage</v>
      </c>
    </row>
    <row r="119" spans="1:21" x14ac:dyDescent="0.3">
      <c r="A119" s="2" t="s">
        <v>412</v>
      </c>
      <c r="B119" s="2" t="s">
        <v>413</v>
      </c>
      <c r="C119" s="2">
        <v>21</v>
      </c>
      <c r="D119" s="2" t="s">
        <v>16</v>
      </c>
      <c r="E119" s="2" t="s">
        <v>414</v>
      </c>
      <c r="F119" s="2" t="s">
        <v>77</v>
      </c>
      <c r="G119" s="2" t="s">
        <v>13</v>
      </c>
      <c r="H119" s="2" t="s">
        <v>19</v>
      </c>
      <c r="M119" t="s">
        <v>412</v>
      </c>
      <c r="N119" t="s">
        <v>413</v>
      </c>
      <c r="O119">
        <v>21</v>
      </c>
      <c r="P119" t="s">
        <v>16</v>
      </c>
      <c r="Q119" t="s">
        <v>414</v>
      </c>
      <c r="R119" t="s">
        <v>77</v>
      </c>
      <c r="S119" t="s">
        <v>13</v>
      </c>
      <c r="T119" t="s">
        <v>19</v>
      </c>
      <c r="U11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120" spans="1:21" x14ac:dyDescent="0.3">
      <c r="A120" s="2" t="s">
        <v>415</v>
      </c>
      <c r="B120" s="2" t="s">
        <v>416</v>
      </c>
      <c r="C120" s="2">
        <v>36</v>
      </c>
      <c r="D120" s="2" t="s">
        <v>10</v>
      </c>
      <c r="E120" s="2" t="s">
        <v>417</v>
      </c>
      <c r="F120" s="2" t="s">
        <v>73</v>
      </c>
      <c r="G120" s="2" t="s">
        <v>13</v>
      </c>
      <c r="H120" s="2" t="s">
        <v>19</v>
      </c>
      <c r="M120" t="s">
        <v>415</v>
      </c>
      <c r="N120" t="s">
        <v>416</v>
      </c>
      <c r="O120">
        <v>36</v>
      </c>
      <c r="P120" t="s">
        <v>10</v>
      </c>
      <c r="Q120" t="s">
        <v>417</v>
      </c>
      <c r="R120" t="s">
        <v>73</v>
      </c>
      <c r="S120" t="s">
        <v>13</v>
      </c>
      <c r="T120" t="s">
        <v>19</v>
      </c>
      <c r="U12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21" spans="1:21" x14ac:dyDescent="0.3">
      <c r="A121" s="2" t="s">
        <v>418</v>
      </c>
      <c r="B121" s="2" t="s">
        <v>419</v>
      </c>
      <c r="C121" s="2">
        <v>40</v>
      </c>
      <c r="D121" s="2" t="s">
        <v>10</v>
      </c>
      <c r="E121" s="2" t="s">
        <v>420</v>
      </c>
      <c r="F121" s="2" t="s">
        <v>241</v>
      </c>
      <c r="G121" s="2" t="s">
        <v>13</v>
      </c>
      <c r="H121" s="2" t="s">
        <v>28</v>
      </c>
      <c r="M121" t="s">
        <v>418</v>
      </c>
      <c r="N121" t="s">
        <v>419</v>
      </c>
      <c r="O121">
        <v>40</v>
      </c>
      <c r="P121" t="s">
        <v>10</v>
      </c>
      <c r="Q121" t="s">
        <v>420</v>
      </c>
      <c r="R121" t="s">
        <v>241</v>
      </c>
      <c r="S121" t="s">
        <v>13</v>
      </c>
      <c r="T121" t="s">
        <v>28</v>
      </c>
      <c r="U12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22" spans="1:21" x14ac:dyDescent="0.3">
      <c r="A122" s="2" t="s">
        <v>421</v>
      </c>
      <c r="B122" s="2" t="s">
        <v>422</v>
      </c>
      <c r="C122" s="2">
        <v>44</v>
      </c>
      <c r="D122" s="2" t="s">
        <v>16</v>
      </c>
      <c r="E122" s="2" t="s">
        <v>423</v>
      </c>
      <c r="F122" s="2" t="s">
        <v>54</v>
      </c>
      <c r="G122" s="2" t="s">
        <v>13</v>
      </c>
      <c r="H122" s="2" t="s">
        <v>19</v>
      </c>
      <c r="M122" t="s">
        <v>421</v>
      </c>
      <c r="N122" t="s">
        <v>422</v>
      </c>
      <c r="O122">
        <v>44</v>
      </c>
      <c r="P122" t="s">
        <v>16</v>
      </c>
      <c r="Q122" t="s">
        <v>423</v>
      </c>
      <c r="R122" t="s">
        <v>54</v>
      </c>
      <c r="S122" t="s">
        <v>13</v>
      </c>
      <c r="T122" t="s">
        <v>19</v>
      </c>
      <c r="U12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23" spans="1:21" x14ac:dyDescent="0.3">
      <c r="A123" s="2" t="s">
        <v>424</v>
      </c>
      <c r="B123" s="2" t="s">
        <v>425</v>
      </c>
      <c r="C123" s="2">
        <v>62</v>
      </c>
      <c r="D123" s="2" t="s">
        <v>10</v>
      </c>
      <c r="E123" s="2" t="s">
        <v>426</v>
      </c>
      <c r="F123" s="2" t="s">
        <v>103</v>
      </c>
      <c r="G123" s="2" t="s">
        <v>13</v>
      </c>
      <c r="H123" s="2" t="s">
        <v>19</v>
      </c>
      <c r="M123" t="s">
        <v>424</v>
      </c>
      <c r="N123" t="s">
        <v>425</v>
      </c>
      <c r="O123">
        <v>62</v>
      </c>
      <c r="P123" t="s">
        <v>10</v>
      </c>
      <c r="Q123" t="s">
        <v>426</v>
      </c>
      <c r="R123" t="s">
        <v>103</v>
      </c>
      <c r="S123" t="s">
        <v>13</v>
      </c>
      <c r="T123" t="s">
        <v>19</v>
      </c>
      <c r="U12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124" spans="1:21" x14ac:dyDescent="0.3">
      <c r="A124" s="2" t="s">
        <v>427</v>
      </c>
      <c r="B124" s="2" t="s">
        <v>428</v>
      </c>
      <c r="C124" s="2">
        <v>50</v>
      </c>
      <c r="D124" s="2" t="s">
        <v>10</v>
      </c>
      <c r="E124" s="2" t="s">
        <v>429</v>
      </c>
      <c r="F124" s="2" t="s">
        <v>12</v>
      </c>
      <c r="G124" s="2" t="s">
        <v>13</v>
      </c>
      <c r="H124" s="2" t="s">
        <v>19</v>
      </c>
      <c r="M124" t="s">
        <v>427</v>
      </c>
      <c r="N124" t="s">
        <v>428</v>
      </c>
      <c r="O124">
        <v>50</v>
      </c>
      <c r="P124" t="s">
        <v>10</v>
      </c>
      <c r="Q124" t="s">
        <v>429</v>
      </c>
      <c r="R124" t="s">
        <v>12</v>
      </c>
      <c r="S124" t="s">
        <v>13</v>
      </c>
      <c r="T124" t="s">
        <v>19</v>
      </c>
      <c r="U12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25" spans="1:21" x14ac:dyDescent="0.3">
      <c r="A125" s="2" t="s">
        <v>430</v>
      </c>
      <c r="B125" s="2" t="s">
        <v>431</v>
      </c>
      <c r="C125" s="2">
        <v>40</v>
      </c>
      <c r="D125" s="2" t="s">
        <v>10</v>
      </c>
      <c r="E125" s="2" t="s">
        <v>432</v>
      </c>
      <c r="F125" s="2" t="s">
        <v>271</v>
      </c>
      <c r="G125" s="2" t="s">
        <v>13</v>
      </c>
      <c r="H125" s="2" t="s">
        <v>33</v>
      </c>
      <c r="M125" t="s">
        <v>430</v>
      </c>
      <c r="N125" t="s">
        <v>431</v>
      </c>
      <c r="O125">
        <v>40</v>
      </c>
      <c r="P125" t="s">
        <v>10</v>
      </c>
      <c r="Q125" t="s">
        <v>432</v>
      </c>
      <c r="R125" t="s">
        <v>271</v>
      </c>
      <c r="S125" t="s">
        <v>13</v>
      </c>
      <c r="T125" t="s">
        <v>33</v>
      </c>
      <c r="U12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26" spans="1:21" x14ac:dyDescent="0.3">
      <c r="A126" s="2" t="s">
        <v>433</v>
      </c>
      <c r="B126" s="2" t="s">
        <v>434</v>
      </c>
      <c r="C126" s="2">
        <v>26</v>
      </c>
      <c r="D126" s="2" t="s">
        <v>10</v>
      </c>
      <c r="E126" s="2" t="s">
        <v>435</v>
      </c>
      <c r="F126" s="2" t="s">
        <v>198</v>
      </c>
      <c r="G126" s="2" t="s">
        <v>13</v>
      </c>
      <c r="H126" s="2" t="s">
        <v>28</v>
      </c>
      <c r="M126" t="s">
        <v>433</v>
      </c>
      <c r="N126" t="s">
        <v>434</v>
      </c>
      <c r="O126">
        <v>26</v>
      </c>
      <c r="P126" t="s">
        <v>10</v>
      </c>
      <c r="Q126" t="s">
        <v>435</v>
      </c>
      <c r="R126" t="s">
        <v>198</v>
      </c>
      <c r="S126" t="s">
        <v>13</v>
      </c>
      <c r="T126" t="s">
        <v>28</v>
      </c>
      <c r="U12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127" spans="1:21" x14ac:dyDescent="0.3">
      <c r="A127" s="2" t="s">
        <v>436</v>
      </c>
      <c r="B127" s="2" t="s">
        <v>437</v>
      </c>
      <c r="C127" s="2">
        <v>64</v>
      </c>
      <c r="D127" s="2" t="s">
        <v>16</v>
      </c>
      <c r="E127" s="2" t="s">
        <v>438</v>
      </c>
      <c r="F127" s="2" t="s">
        <v>439</v>
      </c>
      <c r="G127" s="2" t="s">
        <v>13</v>
      </c>
      <c r="H127" s="2" t="s">
        <v>19</v>
      </c>
      <c r="M127" t="s">
        <v>436</v>
      </c>
      <c r="N127" t="s">
        <v>437</v>
      </c>
      <c r="O127">
        <v>64</v>
      </c>
      <c r="P127" t="s">
        <v>16</v>
      </c>
      <c r="Q127" t="s">
        <v>438</v>
      </c>
      <c r="R127" t="s">
        <v>439</v>
      </c>
      <c r="S127" t="s">
        <v>13</v>
      </c>
      <c r="T127" t="s">
        <v>19</v>
      </c>
      <c r="U12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128" spans="1:21" x14ac:dyDescent="0.3">
      <c r="A128" s="2" t="s">
        <v>440</v>
      </c>
      <c r="B128" s="2" t="s">
        <v>441</v>
      </c>
      <c r="C128" s="2">
        <v>62</v>
      </c>
      <c r="D128" s="2" t="s">
        <v>16</v>
      </c>
      <c r="E128" s="2" t="s">
        <v>442</v>
      </c>
      <c r="F128" s="2" t="s">
        <v>137</v>
      </c>
      <c r="G128" s="2" t="s">
        <v>13</v>
      </c>
      <c r="H128" s="2" t="s">
        <v>50</v>
      </c>
      <c r="M128" t="s">
        <v>440</v>
      </c>
      <c r="N128" t="s">
        <v>441</v>
      </c>
      <c r="O128">
        <v>62</v>
      </c>
      <c r="P128" t="s">
        <v>16</v>
      </c>
      <c r="Q128" t="s">
        <v>442</v>
      </c>
      <c r="R128" t="s">
        <v>137</v>
      </c>
      <c r="S128" t="s">
        <v>13</v>
      </c>
      <c r="T128" t="s">
        <v>50</v>
      </c>
      <c r="U12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129" spans="1:21" x14ac:dyDescent="0.3">
      <c r="A129" s="2" t="s">
        <v>443</v>
      </c>
      <c r="B129" s="2" t="s">
        <v>444</v>
      </c>
      <c r="C129" s="2">
        <v>39</v>
      </c>
      <c r="D129" s="2" t="s">
        <v>10</v>
      </c>
      <c r="E129" s="2" t="s">
        <v>445</v>
      </c>
      <c r="F129" s="2" t="s">
        <v>175</v>
      </c>
      <c r="G129" s="2" t="s">
        <v>13</v>
      </c>
      <c r="H129" s="2" t="s">
        <v>19</v>
      </c>
      <c r="M129" t="s">
        <v>443</v>
      </c>
      <c r="N129" t="s">
        <v>444</v>
      </c>
      <c r="O129">
        <v>39</v>
      </c>
      <c r="P129" t="s">
        <v>10</v>
      </c>
      <c r="Q129" t="s">
        <v>445</v>
      </c>
      <c r="R129" t="s">
        <v>175</v>
      </c>
      <c r="S129" t="s">
        <v>13</v>
      </c>
      <c r="T129" t="s">
        <v>19</v>
      </c>
      <c r="U12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30" spans="1:21" x14ac:dyDescent="0.3">
      <c r="A130" s="2" t="s">
        <v>446</v>
      </c>
      <c r="B130" s="2" t="s">
        <v>447</v>
      </c>
      <c r="C130" s="2">
        <v>45</v>
      </c>
      <c r="D130" s="2" t="s">
        <v>10</v>
      </c>
      <c r="E130" s="2" t="s">
        <v>448</v>
      </c>
      <c r="F130" s="2" t="s">
        <v>295</v>
      </c>
      <c r="G130" s="2" t="s">
        <v>13</v>
      </c>
      <c r="H130" s="2" t="s">
        <v>33</v>
      </c>
      <c r="M130" t="s">
        <v>446</v>
      </c>
      <c r="N130" t="s">
        <v>447</v>
      </c>
      <c r="O130">
        <v>45</v>
      </c>
      <c r="P130" t="s">
        <v>10</v>
      </c>
      <c r="Q130" t="s">
        <v>448</v>
      </c>
      <c r="R130" t="s">
        <v>295</v>
      </c>
      <c r="S130" t="s">
        <v>13</v>
      </c>
      <c r="T130" t="s">
        <v>33</v>
      </c>
      <c r="U13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31" spans="1:21" x14ac:dyDescent="0.3">
      <c r="A131" s="2" t="s">
        <v>449</v>
      </c>
      <c r="B131" s="2" t="s">
        <v>450</v>
      </c>
      <c r="C131" s="2">
        <v>43</v>
      </c>
      <c r="D131" s="2" t="s">
        <v>16</v>
      </c>
      <c r="E131" s="2" t="s">
        <v>451</v>
      </c>
      <c r="F131" s="2" t="s">
        <v>41</v>
      </c>
      <c r="G131" s="2" t="s">
        <v>13</v>
      </c>
      <c r="H131" s="2" t="s">
        <v>33</v>
      </c>
      <c r="M131" t="s">
        <v>449</v>
      </c>
      <c r="N131" t="s">
        <v>450</v>
      </c>
      <c r="O131">
        <v>43</v>
      </c>
      <c r="P131" t="s">
        <v>16</v>
      </c>
      <c r="Q131" t="s">
        <v>451</v>
      </c>
      <c r="R131" t="s">
        <v>41</v>
      </c>
      <c r="S131" t="s">
        <v>13</v>
      </c>
      <c r="T131" t="s">
        <v>33</v>
      </c>
      <c r="U13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32" spans="1:21" x14ac:dyDescent="0.3">
      <c r="A132" s="2" t="s">
        <v>452</v>
      </c>
      <c r="B132" s="2" t="s">
        <v>453</v>
      </c>
      <c r="C132" s="2">
        <v>29</v>
      </c>
      <c r="D132" s="2" t="s">
        <v>10</v>
      </c>
      <c r="E132" s="2" t="s">
        <v>454</v>
      </c>
      <c r="F132" s="2" t="s">
        <v>171</v>
      </c>
      <c r="G132" s="2" t="s">
        <v>455</v>
      </c>
      <c r="H132" s="2" t="s">
        <v>19</v>
      </c>
      <c r="M132" t="s">
        <v>452</v>
      </c>
      <c r="N132" t="s">
        <v>453</v>
      </c>
      <c r="O132">
        <v>29</v>
      </c>
      <c r="P132" t="s">
        <v>10</v>
      </c>
      <c r="Q132" t="s">
        <v>454</v>
      </c>
      <c r="R132" t="s">
        <v>171</v>
      </c>
      <c r="S132" t="s">
        <v>13</v>
      </c>
      <c r="T132" t="s">
        <v>19</v>
      </c>
      <c r="U13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133" spans="1:21" x14ac:dyDescent="0.3">
      <c r="A133" s="2" t="s">
        <v>456</v>
      </c>
      <c r="B133" s="2" t="s">
        <v>457</v>
      </c>
      <c r="C133" s="2">
        <v>34</v>
      </c>
      <c r="D133" s="2" t="s">
        <v>16</v>
      </c>
      <c r="E133" s="2" t="s">
        <v>458</v>
      </c>
      <c r="F133" s="2" t="s">
        <v>23</v>
      </c>
      <c r="G133" s="2" t="s">
        <v>13</v>
      </c>
      <c r="H133" s="2" t="s">
        <v>28</v>
      </c>
      <c r="M133" t="s">
        <v>456</v>
      </c>
      <c r="N133" t="s">
        <v>457</v>
      </c>
      <c r="O133">
        <v>34</v>
      </c>
      <c r="P133" t="s">
        <v>16</v>
      </c>
      <c r="Q133" t="s">
        <v>458</v>
      </c>
      <c r="R133" t="s">
        <v>23</v>
      </c>
      <c r="S133" t="s">
        <v>13</v>
      </c>
      <c r="T133" t="s">
        <v>28</v>
      </c>
      <c r="U13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34" spans="1:21" x14ac:dyDescent="0.3">
      <c r="A134" s="2" t="s">
        <v>459</v>
      </c>
      <c r="B134" s="2" t="s">
        <v>460</v>
      </c>
      <c r="C134" s="2">
        <v>57</v>
      </c>
      <c r="D134" s="2" t="s">
        <v>16</v>
      </c>
      <c r="E134" s="2" t="s">
        <v>461</v>
      </c>
      <c r="F134" s="2" t="s">
        <v>27</v>
      </c>
      <c r="G134" s="2" t="s">
        <v>13</v>
      </c>
      <c r="H134" s="2" t="s">
        <v>50</v>
      </c>
      <c r="M134" t="s">
        <v>459</v>
      </c>
      <c r="N134" t="s">
        <v>460</v>
      </c>
      <c r="O134">
        <v>57</v>
      </c>
      <c r="P134" t="s">
        <v>16</v>
      </c>
      <c r="Q134" t="s">
        <v>461</v>
      </c>
      <c r="R134" t="s">
        <v>27</v>
      </c>
      <c r="S134" t="s">
        <v>13</v>
      </c>
      <c r="T134" t="s">
        <v>50</v>
      </c>
      <c r="U13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35" spans="1:21" x14ac:dyDescent="0.3">
      <c r="A135" s="2" t="s">
        <v>462</v>
      </c>
      <c r="B135" s="2" t="s">
        <v>463</v>
      </c>
      <c r="C135" s="2">
        <v>62</v>
      </c>
      <c r="D135" s="2" t="s">
        <v>16</v>
      </c>
      <c r="E135" s="2" t="s">
        <v>464</v>
      </c>
      <c r="F135" s="2" t="s">
        <v>254</v>
      </c>
      <c r="G135" s="2" t="s">
        <v>13</v>
      </c>
      <c r="H135" s="2" t="s">
        <v>28</v>
      </c>
      <c r="M135" t="s">
        <v>462</v>
      </c>
      <c r="N135" t="s">
        <v>463</v>
      </c>
      <c r="O135">
        <v>62</v>
      </c>
      <c r="P135" t="s">
        <v>16</v>
      </c>
      <c r="Q135" t="s">
        <v>464</v>
      </c>
      <c r="R135" t="s">
        <v>254</v>
      </c>
      <c r="S135" t="s">
        <v>13</v>
      </c>
      <c r="T135" t="s">
        <v>28</v>
      </c>
      <c r="U13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136" spans="1:21" x14ac:dyDescent="0.3">
      <c r="A136" s="2" t="s">
        <v>465</v>
      </c>
      <c r="B136" s="2" t="s">
        <v>466</v>
      </c>
      <c r="C136" s="2">
        <v>54</v>
      </c>
      <c r="D136" s="2" t="s">
        <v>10</v>
      </c>
      <c r="E136" s="2" t="s">
        <v>467</v>
      </c>
      <c r="F136" s="2" t="s">
        <v>77</v>
      </c>
      <c r="G136" s="2" t="s">
        <v>13</v>
      </c>
      <c r="H136" s="2" t="s">
        <v>50</v>
      </c>
      <c r="M136" t="s">
        <v>465</v>
      </c>
      <c r="N136" t="s">
        <v>466</v>
      </c>
      <c r="O136">
        <v>54</v>
      </c>
      <c r="P136" t="s">
        <v>10</v>
      </c>
      <c r="Q136" t="s">
        <v>467</v>
      </c>
      <c r="R136" t="s">
        <v>77</v>
      </c>
      <c r="S136" t="s">
        <v>13</v>
      </c>
      <c r="T136" t="s">
        <v>50</v>
      </c>
      <c r="U13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37" spans="1:21" x14ac:dyDescent="0.3">
      <c r="A137" s="2" t="s">
        <v>468</v>
      </c>
      <c r="B137" s="2" t="s">
        <v>469</v>
      </c>
      <c r="C137" s="2">
        <v>33</v>
      </c>
      <c r="D137" s="2" t="s">
        <v>16</v>
      </c>
      <c r="E137" s="2" t="s">
        <v>470</v>
      </c>
      <c r="F137" s="2" t="s">
        <v>160</v>
      </c>
      <c r="G137" s="2" t="s">
        <v>13</v>
      </c>
      <c r="H137" s="2" t="s">
        <v>19</v>
      </c>
      <c r="M137" t="s">
        <v>468</v>
      </c>
      <c r="N137" t="s">
        <v>469</v>
      </c>
      <c r="O137">
        <v>33</v>
      </c>
      <c r="P137" t="s">
        <v>16</v>
      </c>
      <c r="Q137" t="s">
        <v>470</v>
      </c>
      <c r="R137" t="s">
        <v>160</v>
      </c>
      <c r="S137" t="s">
        <v>13</v>
      </c>
      <c r="T137" t="s">
        <v>19</v>
      </c>
      <c r="U13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38" spans="1:21" x14ac:dyDescent="0.3">
      <c r="A138" s="2" t="s">
        <v>471</v>
      </c>
      <c r="B138" s="2" t="s">
        <v>472</v>
      </c>
      <c r="C138" s="2">
        <v>29</v>
      </c>
      <c r="D138" s="2" t="s">
        <v>10</v>
      </c>
      <c r="E138" s="2" t="s">
        <v>473</v>
      </c>
      <c r="F138" s="2" t="s">
        <v>73</v>
      </c>
      <c r="G138" s="2" t="s">
        <v>13</v>
      </c>
      <c r="H138" s="2" t="s">
        <v>33</v>
      </c>
      <c r="M138" t="s">
        <v>471</v>
      </c>
      <c r="N138" t="s">
        <v>472</v>
      </c>
      <c r="O138">
        <v>29</v>
      </c>
      <c r="P138" t="s">
        <v>10</v>
      </c>
      <c r="Q138" t="s">
        <v>473</v>
      </c>
      <c r="R138" t="s">
        <v>73</v>
      </c>
      <c r="S138" t="s">
        <v>13</v>
      </c>
      <c r="T138" t="s">
        <v>33</v>
      </c>
      <c r="U13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139" spans="1:21" x14ac:dyDescent="0.3">
      <c r="A139" s="2" t="s">
        <v>474</v>
      </c>
      <c r="B139" s="2" t="s">
        <v>475</v>
      </c>
      <c r="C139" s="2">
        <v>55</v>
      </c>
      <c r="D139" s="2" t="s">
        <v>16</v>
      </c>
      <c r="E139" s="2" t="s">
        <v>476</v>
      </c>
      <c r="F139" s="2" t="s">
        <v>27</v>
      </c>
      <c r="G139" s="2" t="s">
        <v>13</v>
      </c>
      <c r="H139" s="2" t="s">
        <v>19</v>
      </c>
      <c r="M139" t="s">
        <v>474</v>
      </c>
      <c r="N139" t="s">
        <v>475</v>
      </c>
      <c r="O139">
        <v>55</v>
      </c>
      <c r="P139" t="s">
        <v>16</v>
      </c>
      <c r="Q139" t="s">
        <v>476</v>
      </c>
      <c r="R139" t="s">
        <v>27</v>
      </c>
      <c r="S139" t="s">
        <v>13</v>
      </c>
      <c r="T139" t="s">
        <v>19</v>
      </c>
      <c r="U13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40" spans="1:21" x14ac:dyDescent="0.3">
      <c r="A140" s="2" t="s">
        <v>477</v>
      </c>
      <c r="B140" s="2" t="s">
        <v>478</v>
      </c>
      <c r="C140" s="2">
        <v>43</v>
      </c>
      <c r="D140" s="2" t="s">
        <v>10</v>
      </c>
      <c r="E140" s="2" t="s">
        <v>399</v>
      </c>
      <c r="F140" s="2" t="s">
        <v>291</v>
      </c>
      <c r="G140" s="2" t="s">
        <v>13</v>
      </c>
      <c r="H140" s="2" t="s">
        <v>50</v>
      </c>
      <c r="M140" t="s">
        <v>477</v>
      </c>
      <c r="N140" t="s">
        <v>478</v>
      </c>
      <c r="O140">
        <v>43</v>
      </c>
      <c r="P140" t="s">
        <v>10</v>
      </c>
      <c r="Q140" t="s">
        <v>399</v>
      </c>
      <c r="R140" t="s">
        <v>291</v>
      </c>
      <c r="S140" t="s">
        <v>13</v>
      </c>
      <c r="T140" t="s">
        <v>50</v>
      </c>
      <c r="U14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41" spans="1:21" x14ac:dyDescent="0.3">
      <c r="A141" s="2" t="s">
        <v>479</v>
      </c>
      <c r="B141" s="2" t="s">
        <v>480</v>
      </c>
      <c r="C141" s="2">
        <v>32</v>
      </c>
      <c r="D141" s="2" t="s">
        <v>10</v>
      </c>
      <c r="E141" s="2" t="s">
        <v>481</v>
      </c>
      <c r="F141" s="2" t="s">
        <v>121</v>
      </c>
      <c r="G141" s="2" t="s">
        <v>13</v>
      </c>
      <c r="H141" s="2" t="s">
        <v>28</v>
      </c>
      <c r="M141" t="s">
        <v>479</v>
      </c>
      <c r="N141" t="s">
        <v>480</v>
      </c>
      <c r="O141">
        <v>32</v>
      </c>
      <c r="P141" t="s">
        <v>10</v>
      </c>
      <c r="Q141" t="s">
        <v>481</v>
      </c>
      <c r="R141" t="s">
        <v>121</v>
      </c>
      <c r="S141" t="s">
        <v>13</v>
      </c>
      <c r="T141" t="s">
        <v>28</v>
      </c>
      <c r="U14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42" spans="1:21" x14ac:dyDescent="0.3">
      <c r="A142" s="2" t="s">
        <v>482</v>
      </c>
      <c r="B142" s="2" t="s">
        <v>483</v>
      </c>
      <c r="C142" s="2">
        <v>63</v>
      </c>
      <c r="D142" s="2" t="s">
        <v>16</v>
      </c>
      <c r="E142" s="2" t="s">
        <v>484</v>
      </c>
      <c r="F142" s="2" t="s">
        <v>54</v>
      </c>
      <c r="G142" s="2" t="s">
        <v>13</v>
      </c>
      <c r="H142" s="2" t="s">
        <v>50</v>
      </c>
      <c r="M142" t="s">
        <v>482</v>
      </c>
      <c r="N142" t="s">
        <v>483</v>
      </c>
      <c r="O142">
        <v>63</v>
      </c>
      <c r="P142" t="s">
        <v>16</v>
      </c>
      <c r="Q142" t="s">
        <v>484</v>
      </c>
      <c r="R142" t="s">
        <v>54</v>
      </c>
      <c r="S142" t="s">
        <v>13</v>
      </c>
      <c r="T142" t="s">
        <v>50</v>
      </c>
      <c r="U14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143" spans="1:21" x14ac:dyDescent="0.3">
      <c r="A143" s="2" t="s">
        <v>485</v>
      </c>
      <c r="B143" s="2" t="s">
        <v>486</v>
      </c>
      <c r="C143" s="2">
        <v>30</v>
      </c>
      <c r="D143" s="2" t="s">
        <v>10</v>
      </c>
      <c r="E143" s="2" t="s">
        <v>487</v>
      </c>
      <c r="F143" s="2" t="s">
        <v>32</v>
      </c>
      <c r="G143" s="2" t="s">
        <v>455</v>
      </c>
      <c r="H143" s="2" t="s">
        <v>28</v>
      </c>
      <c r="M143" t="s">
        <v>485</v>
      </c>
      <c r="N143" t="s">
        <v>486</v>
      </c>
      <c r="O143">
        <v>30</v>
      </c>
      <c r="P143" t="s">
        <v>10</v>
      </c>
      <c r="Q143" t="s">
        <v>487</v>
      </c>
      <c r="R143" t="s">
        <v>32</v>
      </c>
      <c r="S143" t="s">
        <v>13</v>
      </c>
      <c r="T143" t="s">
        <v>28</v>
      </c>
      <c r="U14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144" spans="1:21" x14ac:dyDescent="0.3">
      <c r="A144" s="2" t="s">
        <v>488</v>
      </c>
      <c r="B144" s="2" t="s">
        <v>489</v>
      </c>
      <c r="C144" s="2">
        <v>37</v>
      </c>
      <c r="D144" s="2" t="s">
        <v>10</v>
      </c>
      <c r="E144" s="2" t="s">
        <v>490</v>
      </c>
      <c r="F144" s="2" t="s">
        <v>69</v>
      </c>
      <c r="G144" s="2" t="s">
        <v>13</v>
      </c>
      <c r="H144" s="2" t="s">
        <v>28</v>
      </c>
      <c r="M144" t="s">
        <v>488</v>
      </c>
      <c r="N144" t="s">
        <v>489</v>
      </c>
      <c r="O144">
        <v>37</v>
      </c>
      <c r="P144" t="s">
        <v>10</v>
      </c>
      <c r="Q144" t="s">
        <v>490</v>
      </c>
      <c r="R144" t="s">
        <v>69</v>
      </c>
      <c r="S144" t="s">
        <v>13</v>
      </c>
      <c r="T144" t="s">
        <v>28</v>
      </c>
      <c r="U14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45" spans="1:21" x14ac:dyDescent="0.3">
      <c r="A145" s="2" t="s">
        <v>491</v>
      </c>
      <c r="B145" s="2" t="s">
        <v>492</v>
      </c>
      <c r="C145" s="2">
        <v>46</v>
      </c>
      <c r="D145" s="2" t="s">
        <v>10</v>
      </c>
      <c r="E145" s="2" t="s">
        <v>493</v>
      </c>
      <c r="F145" s="2" t="s">
        <v>23</v>
      </c>
      <c r="G145" s="2" t="s">
        <v>13</v>
      </c>
      <c r="H145" s="2" t="s">
        <v>28</v>
      </c>
      <c r="M145" t="s">
        <v>491</v>
      </c>
      <c r="N145" t="s">
        <v>492</v>
      </c>
      <c r="O145">
        <v>46</v>
      </c>
      <c r="P145" t="s">
        <v>10</v>
      </c>
      <c r="Q145" t="s">
        <v>493</v>
      </c>
      <c r="R145" t="s">
        <v>23</v>
      </c>
      <c r="S145" t="s">
        <v>13</v>
      </c>
      <c r="T145" t="s">
        <v>28</v>
      </c>
      <c r="U14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46" spans="1:21" x14ac:dyDescent="0.3">
      <c r="A146" s="2" t="s">
        <v>494</v>
      </c>
      <c r="B146" s="2" t="s">
        <v>495</v>
      </c>
      <c r="C146" s="2">
        <v>62</v>
      </c>
      <c r="D146" s="2" t="s">
        <v>16</v>
      </c>
      <c r="E146" s="2" t="s">
        <v>496</v>
      </c>
      <c r="F146" s="2" t="s">
        <v>188</v>
      </c>
      <c r="G146" s="2" t="s">
        <v>13</v>
      </c>
      <c r="H146" s="2" t="s">
        <v>28</v>
      </c>
      <c r="M146" t="s">
        <v>494</v>
      </c>
      <c r="N146" t="s">
        <v>495</v>
      </c>
      <c r="O146">
        <v>62</v>
      </c>
      <c r="P146" t="s">
        <v>16</v>
      </c>
      <c r="Q146" t="s">
        <v>496</v>
      </c>
      <c r="R146" t="s">
        <v>188</v>
      </c>
      <c r="S146" t="s">
        <v>13</v>
      </c>
      <c r="T146" t="s">
        <v>28</v>
      </c>
      <c r="U14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147" spans="1:21" x14ac:dyDescent="0.3">
      <c r="A147" s="2" t="s">
        <v>497</v>
      </c>
      <c r="B147" s="2" t="s">
        <v>498</v>
      </c>
      <c r="C147" s="2">
        <v>46</v>
      </c>
      <c r="D147" s="2" t="s">
        <v>10</v>
      </c>
      <c r="E147" s="2" t="s">
        <v>499</v>
      </c>
      <c r="F147" s="2" t="s">
        <v>258</v>
      </c>
      <c r="G147" s="2" t="s">
        <v>13</v>
      </c>
      <c r="H147" s="2" t="s">
        <v>19</v>
      </c>
      <c r="M147" t="s">
        <v>497</v>
      </c>
      <c r="N147" t="s">
        <v>498</v>
      </c>
      <c r="O147">
        <v>46</v>
      </c>
      <c r="P147" t="s">
        <v>10</v>
      </c>
      <c r="Q147" t="s">
        <v>499</v>
      </c>
      <c r="R147" t="s">
        <v>258</v>
      </c>
      <c r="S147" t="s">
        <v>13</v>
      </c>
      <c r="T147" t="s">
        <v>19</v>
      </c>
      <c r="U14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48" spans="1:21" x14ac:dyDescent="0.3">
      <c r="A148" s="2" t="s">
        <v>500</v>
      </c>
      <c r="B148" s="2" t="s">
        <v>501</v>
      </c>
      <c r="C148" s="2">
        <v>32</v>
      </c>
      <c r="D148" s="2" t="s">
        <v>16</v>
      </c>
      <c r="E148" s="2" t="s">
        <v>502</v>
      </c>
      <c r="F148" s="2" t="s">
        <v>321</v>
      </c>
      <c r="G148" s="2" t="s">
        <v>13</v>
      </c>
      <c r="H148" s="2" t="s">
        <v>50</v>
      </c>
      <c r="M148" t="s">
        <v>500</v>
      </c>
      <c r="N148" t="s">
        <v>501</v>
      </c>
      <c r="O148">
        <v>32</v>
      </c>
      <c r="P148" t="s">
        <v>16</v>
      </c>
      <c r="Q148" t="s">
        <v>502</v>
      </c>
      <c r="R148" t="s">
        <v>321</v>
      </c>
      <c r="S148" t="s">
        <v>13</v>
      </c>
      <c r="T148" t="s">
        <v>50</v>
      </c>
      <c r="U14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49" spans="1:21" x14ac:dyDescent="0.3">
      <c r="A149" s="2" t="s">
        <v>503</v>
      </c>
      <c r="B149" s="2" t="s">
        <v>504</v>
      </c>
      <c r="C149" s="2">
        <v>49</v>
      </c>
      <c r="D149" s="2" t="s">
        <v>16</v>
      </c>
      <c r="E149" s="2" t="s">
        <v>505</v>
      </c>
      <c r="F149" s="2" t="s">
        <v>167</v>
      </c>
      <c r="G149" s="2" t="s">
        <v>13</v>
      </c>
      <c r="H149" s="2" t="s">
        <v>19</v>
      </c>
      <c r="M149" t="s">
        <v>503</v>
      </c>
      <c r="N149" t="s">
        <v>504</v>
      </c>
      <c r="O149">
        <v>49</v>
      </c>
      <c r="P149" t="s">
        <v>16</v>
      </c>
      <c r="Q149" t="s">
        <v>505</v>
      </c>
      <c r="R149" t="s">
        <v>167</v>
      </c>
      <c r="S149" t="s">
        <v>13</v>
      </c>
      <c r="T149" t="s">
        <v>19</v>
      </c>
      <c r="U14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50" spans="1:21" x14ac:dyDescent="0.3">
      <c r="A150" s="2" t="s">
        <v>506</v>
      </c>
      <c r="B150" s="2" t="s">
        <v>507</v>
      </c>
      <c r="C150" s="2">
        <v>42</v>
      </c>
      <c r="D150" s="2" t="s">
        <v>16</v>
      </c>
      <c r="E150" s="2" t="s">
        <v>508</v>
      </c>
      <c r="F150" s="2" t="s">
        <v>328</v>
      </c>
      <c r="G150" s="2" t="s">
        <v>13</v>
      </c>
      <c r="H150" s="2" t="s">
        <v>28</v>
      </c>
      <c r="M150" t="s">
        <v>506</v>
      </c>
      <c r="N150" t="s">
        <v>507</v>
      </c>
      <c r="O150">
        <v>42</v>
      </c>
      <c r="P150" t="s">
        <v>16</v>
      </c>
      <c r="Q150" t="s">
        <v>508</v>
      </c>
      <c r="R150" t="s">
        <v>328</v>
      </c>
      <c r="S150" t="s">
        <v>13</v>
      </c>
      <c r="T150" t="s">
        <v>28</v>
      </c>
      <c r="U15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51" spans="1:21" x14ac:dyDescent="0.3">
      <c r="A151" s="2" t="s">
        <v>509</v>
      </c>
      <c r="B151" s="2" t="s">
        <v>510</v>
      </c>
      <c r="C151" s="2">
        <v>33</v>
      </c>
      <c r="D151" s="2" t="s">
        <v>10</v>
      </c>
      <c r="E151" s="2" t="s">
        <v>511</v>
      </c>
      <c r="F151" s="2" t="s">
        <v>254</v>
      </c>
      <c r="G151" s="2" t="s">
        <v>13</v>
      </c>
      <c r="H151" s="2" t="s">
        <v>19</v>
      </c>
      <c r="M151" t="s">
        <v>509</v>
      </c>
      <c r="N151" t="s">
        <v>510</v>
      </c>
      <c r="O151">
        <v>33</v>
      </c>
      <c r="P151" t="s">
        <v>10</v>
      </c>
      <c r="Q151" t="s">
        <v>511</v>
      </c>
      <c r="R151" t="s">
        <v>254</v>
      </c>
      <c r="S151" t="s">
        <v>13</v>
      </c>
      <c r="T151" t="s">
        <v>19</v>
      </c>
      <c r="U15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52" spans="1:21" x14ac:dyDescent="0.3">
      <c r="A152" s="2" t="s">
        <v>512</v>
      </c>
      <c r="B152" s="2" t="s">
        <v>513</v>
      </c>
      <c r="C152" s="2">
        <v>24</v>
      </c>
      <c r="D152" s="2" t="s">
        <v>10</v>
      </c>
      <c r="E152" s="2" t="s">
        <v>514</v>
      </c>
      <c r="F152" s="2" t="s">
        <v>317</v>
      </c>
      <c r="G152" s="2" t="s">
        <v>13</v>
      </c>
      <c r="H152" s="2" t="s">
        <v>50</v>
      </c>
      <c r="M152" t="s">
        <v>512</v>
      </c>
      <c r="N152" t="s">
        <v>513</v>
      </c>
      <c r="O152">
        <v>24</v>
      </c>
      <c r="P152" t="s">
        <v>10</v>
      </c>
      <c r="Q152" t="s">
        <v>514</v>
      </c>
      <c r="R152" t="s">
        <v>317</v>
      </c>
      <c r="S152" t="s">
        <v>13</v>
      </c>
      <c r="T152" t="s">
        <v>50</v>
      </c>
      <c r="U15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153" spans="1:21" x14ac:dyDescent="0.3">
      <c r="A153" s="2" t="s">
        <v>515</v>
      </c>
      <c r="B153" s="2" t="s">
        <v>516</v>
      </c>
      <c r="C153" s="2">
        <v>25</v>
      </c>
      <c r="D153" s="2" t="s">
        <v>16</v>
      </c>
      <c r="E153" s="2" t="s">
        <v>517</v>
      </c>
      <c r="F153" s="2" t="s">
        <v>37</v>
      </c>
      <c r="G153" s="2" t="s">
        <v>13</v>
      </c>
      <c r="H153" s="2" t="s">
        <v>50</v>
      </c>
      <c r="M153" t="s">
        <v>515</v>
      </c>
      <c r="N153" t="s">
        <v>516</v>
      </c>
      <c r="O153">
        <v>25</v>
      </c>
      <c r="P153" t="s">
        <v>16</v>
      </c>
      <c r="Q153" t="s">
        <v>517</v>
      </c>
      <c r="R153" t="s">
        <v>37</v>
      </c>
      <c r="S153" t="s">
        <v>13</v>
      </c>
      <c r="T153" t="s">
        <v>50</v>
      </c>
      <c r="U15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154" spans="1:21" x14ac:dyDescent="0.3">
      <c r="A154" s="2" t="s">
        <v>518</v>
      </c>
      <c r="B154" s="2" t="s">
        <v>519</v>
      </c>
      <c r="C154" s="2">
        <v>41</v>
      </c>
      <c r="D154" s="2" t="s">
        <v>16</v>
      </c>
      <c r="E154" s="2" t="s">
        <v>520</v>
      </c>
      <c r="F154" s="2" t="s">
        <v>117</v>
      </c>
      <c r="G154" s="2" t="s">
        <v>13</v>
      </c>
      <c r="H154" s="2" t="s">
        <v>19</v>
      </c>
      <c r="M154" t="s">
        <v>518</v>
      </c>
      <c r="N154" t="s">
        <v>519</v>
      </c>
      <c r="O154">
        <v>41</v>
      </c>
      <c r="P154" t="s">
        <v>16</v>
      </c>
      <c r="Q154" t="s">
        <v>520</v>
      </c>
      <c r="R154" t="s">
        <v>117</v>
      </c>
      <c r="S154" t="s">
        <v>13</v>
      </c>
      <c r="T154" t="s">
        <v>19</v>
      </c>
      <c r="U15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55" spans="1:21" x14ac:dyDescent="0.3">
      <c r="A155" s="2" t="s">
        <v>521</v>
      </c>
      <c r="B155" s="2" t="s">
        <v>522</v>
      </c>
      <c r="C155" s="2">
        <v>31</v>
      </c>
      <c r="D155" s="2" t="s">
        <v>10</v>
      </c>
      <c r="E155" s="2" t="s">
        <v>523</v>
      </c>
      <c r="F155" s="2" t="s">
        <v>18</v>
      </c>
      <c r="G155" s="2" t="s">
        <v>13</v>
      </c>
      <c r="H155" s="2" t="s">
        <v>28</v>
      </c>
      <c r="M155" t="s">
        <v>521</v>
      </c>
      <c r="N155" t="s">
        <v>522</v>
      </c>
      <c r="O155">
        <v>31</v>
      </c>
      <c r="P155" t="s">
        <v>10</v>
      </c>
      <c r="Q155" t="s">
        <v>523</v>
      </c>
      <c r="R155" t="s">
        <v>18</v>
      </c>
      <c r="S155" t="s">
        <v>13</v>
      </c>
      <c r="T155" t="s">
        <v>28</v>
      </c>
      <c r="U15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56" spans="1:21" x14ac:dyDescent="0.3">
      <c r="A156" s="2" t="s">
        <v>524</v>
      </c>
      <c r="B156" s="2" t="s">
        <v>525</v>
      </c>
      <c r="C156" s="2">
        <v>35</v>
      </c>
      <c r="D156" s="2" t="s">
        <v>16</v>
      </c>
      <c r="E156" s="2" t="s">
        <v>526</v>
      </c>
      <c r="F156" s="2" t="s">
        <v>175</v>
      </c>
      <c r="G156" s="2" t="s">
        <v>13</v>
      </c>
      <c r="H156" s="2" t="s">
        <v>50</v>
      </c>
      <c r="M156" t="s">
        <v>524</v>
      </c>
      <c r="N156" t="s">
        <v>525</v>
      </c>
      <c r="O156">
        <v>35</v>
      </c>
      <c r="P156" t="s">
        <v>16</v>
      </c>
      <c r="Q156" t="s">
        <v>526</v>
      </c>
      <c r="R156" t="s">
        <v>175</v>
      </c>
      <c r="S156" t="s">
        <v>13</v>
      </c>
      <c r="T156" t="s">
        <v>50</v>
      </c>
      <c r="U15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57" spans="1:21" x14ac:dyDescent="0.3">
      <c r="A157" s="2" t="s">
        <v>527</v>
      </c>
      <c r="B157" s="2" t="s">
        <v>528</v>
      </c>
      <c r="C157" s="2">
        <v>60</v>
      </c>
      <c r="D157" s="2" t="s">
        <v>16</v>
      </c>
      <c r="E157" s="2" t="s">
        <v>529</v>
      </c>
      <c r="F157" s="2" t="s">
        <v>271</v>
      </c>
      <c r="G157" s="2" t="s">
        <v>13</v>
      </c>
      <c r="H157" s="2" t="s">
        <v>50</v>
      </c>
      <c r="M157" t="s">
        <v>527</v>
      </c>
      <c r="N157" t="s">
        <v>528</v>
      </c>
      <c r="O157">
        <v>60</v>
      </c>
      <c r="P157" t="s">
        <v>16</v>
      </c>
      <c r="Q157" t="s">
        <v>529</v>
      </c>
      <c r="R157" t="s">
        <v>271</v>
      </c>
      <c r="S157" t="s">
        <v>13</v>
      </c>
      <c r="T157" t="s">
        <v>50</v>
      </c>
      <c r="U15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58" spans="1:21" x14ac:dyDescent="0.3">
      <c r="A158" s="2" t="s">
        <v>530</v>
      </c>
      <c r="B158" s="2" t="s">
        <v>531</v>
      </c>
      <c r="C158" s="2">
        <v>46</v>
      </c>
      <c r="D158" s="2" t="s">
        <v>10</v>
      </c>
      <c r="E158" s="2" t="s">
        <v>532</v>
      </c>
      <c r="F158" s="2" t="s">
        <v>18</v>
      </c>
      <c r="G158" s="2" t="s">
        <v>13</v>
      </c>
      <c r="H158" s="2" t="s">
        <v>28</v>
      </c>
      <c r="M158" t="s">
        <v>530</v>
      </c>
      <c r="N158" t="s">
        <v>531</v>
      </c>
      <c r="O158">
        <v>46</v>
      </c>
      <c r="P158" t="s">
        <v>10</v>
      </c>
      <c r="Q158" t="s">
        <v>532</v>
      </c>
      <c r="R158" t="s">
        <v>18</v>
      </c>
      <c r="S158" t="s">
        <v>13</v>
      </c>
      <c r="T158" t="s">
        <v>28</v>
      </c>
      <c r="U15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59" spans="1:21" x14ac:dyDescent="0.3">
      <c r="A159" s="2" t="s">
        <v>533</v>
      </c>
      <c r="B159" s="2" t="s">
        <v>534</v>
      </c>
      <c r="C159" s="2">
        <v>59</v>
      </c>
      <c r="D159" s="2" t="s">
        <v>10</v>
      </c>
      <c r="E159" s="2" t="s">
        <v>535</v>
      </c>
      <c r="F159" s="2" t="s">
        <v>18</v>
      </c>
      <c r="G159" s="2" t="s">
        <v>13</v>
      </c>
      <c r="H159" s="2" t="s">
        <v>19</v>
      </c>
      <c r="M159" t="s">
        <v>533</v>
      </c>
      <c r="N159" t="s">
        <v>534</v>
      </c>
      <c r="O159">
        <v>59</v>
      </c>
      <c r="P159" t="s">
        <v>10</v>
      </c>
      <c r="Q159" t="s">
        <v>535</v>
      </c>
      <c r="R159" t="s">
        <v>18</v>
      </c>
      <c r="S159" t="s">
        <v>13</v>
      </c>
      <c r="T159" t="s">
        <v>19</v>
      </c>
      <c r="U15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60" spans="1:21" x14ac:dyDescent="0.3">
      <c r="A160" s="2" t="s">
        <v>536</v>
      </c>
      <c r="B160" s="2" t="s">
        <v>537</v>
      </c>
      <c r="C160" s="2">
        <v>43</v>
      </c>
      <c r="D160" s="2" t="s">
        <v>10</v>
      </c>
      <c r="E160" s="2" t="s">
        <v>538</v>
      </c>
      <c r="F160" s="2" t="s">
        <v>175</v>
      </c>
      <c r="G160" s="2" t="s">
        <v>13</v>
      </c>
      <c r="H160" s="2" t="s">
        <v>28</v>
      </c>
      <c r="M160" t="s">
        <v>536</v>
      </c>
      <c r="N160" t="s">
        <v>537</v>
      </c>
      <c r="O160">
        <v>43</v>
      </c>
      <c r="P160" t="s">
        <v>10</v>
      </c>
      <c r="Q160" t="s">
        <v>538</v>
      </c>
      <c r="R160" t="s">
        <v>175</v>
      </c>
      <c r="S160" t="s">
        <v>13</v>
      </c>
      <c r="T160" t="s">
        <v>28</v>
      </c>
      <c r="U16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61" spans="1:21" x14ac:dyDescent="0.3">
      <c r="A161" s="2" t="s">
        <v>539</v>
      </c>
      <c r="B161" s="2" t="s">
        <v>540</v>
      </c>
      <c r="C161" s="2">
        <v>46</v>
      </c>
      <c r="D161" s="2" t="s">
        <v>16</v>
      </c>
      <c r="E161" s="2" t="s">
        <v>541</v>
      </c>
      <c r="F161" s="2" t="s">
        <v>91</v>
      </c>
      <c r="G161" s="2" t="s">
        <v>13</v>
      </c>
      <c r="H161" s="2" t="s">
        <v>50</v>
      </c>
      <c r="M161" t="s">
        <v>539</v>
      </c>
      <c r="N161" t="s">
        <v>540</v>
      </c>
      <c r="O161">
        <v>46</v>
      </c>
      <c r="P161" t="s">
        <v>16</v>
      </c>
      <c r="Q161" t="s">
        <v>541</v>
      </c>
      <c r="R161" t="s">
        <v>91</v>
      </c>
      <c r="S161" t="s">
        <v>13</v>
      </c>
      <c r="T161" t="s">
        <v>50</v>
      </c>
      <c r="U16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62" spans="1:21" x14ac:dyDescent="0.3">
      <c r="A162" s="2" t="s">
        <v>542</v>
      </c>
      <c r="B162" s="2" t="s">
        <v>543</v>
      </c>
      <c r="C162" s="2">
        <v>41</v>
      </c>
      <c r="D162" s="2" t="s">
        <v>16</v>
      </c>
      <c r="E162" s="2" t="s">
        <v>544</v>
      </c>
      <c r="F162" s="2" t="s">
        <v>12</v>
      </c>
      <c r="G162" s="2" t="s">
        <v>13</v>
      </c>
      <c r="H162" s="2" t="s">
        <v>19</v>
      </c>
      <c r="M162" t="s">
        <v>542</v>
      </c>
      <c r="N162" t="s">
        <v>543</v>
      </c>
      <c r="O162">
        <v>41</v>
      </c>
      <c r="P162" t="s">
        <v>16</v>
      </c>
      <c r="Q162" t="s">
        <v>544</v>
      </c>
      <c r="R162" t="s">
        <v>12</v>
      </c>
      <c r="S162" t="s">
        <v>13</v>
      </c>
      <c r="T162" t="s">
        <v>19</v>
      </c>
      <c r="U16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63" spans="1:21" x14ac:dyDescent="0.3">
      <c r="A163" s="2" t="s">
        <v>545</v>
      </c>
      <c r="B163" s="2" t="s">
        <v>546</v>
      </c>
      <c r="C163" s="2">
        <v>18</v>
      </c>
      <c r="D163" s="2" t="s">
        <v>16</v>
      </c>
      <c r="E163" s="2" t="s">
        <v>547</v>
      </c>
      <c r="F163" s="2" t="s">
        <v>137</v>
      </c>
      <c r="G163" s="2" t="s">
        <v>13</v>
      </c>
      <c r="H163" s="2" t="s">
        <v>33</v>
      </c>
      <c r="M163" t="s">
        <v>545</v>
      </c>
      <c r="N163" t="s">
        <v>546</v>
      </c>
      <c r="O163">
        <v>18</v>
      </c>
      <c r="P163" t="s">
        <v>16</v>
      </c>
      <c r="Q163" t="s">
        <v>547</v>
      </c>
      <c r="R163" t="s">
        <v>137</v>
      </c>
      <c r="S163" t="s">
        <v>13</v>
      </c>
      <c r="T163" t="s">
        <v>33</v>
      </c>
      <c r="U16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Teenage</v>
      </c>
    </row>
    <row r="164" spans="1:21" x14ac:dyDescent="0.3">
      <c r="A164" s="2" t="s">
        <v>548</v>
      </c>
      <c r="B164" s="2" t="s">
        <v>549</v>
      </c>
      <c r="C164" s="2">
        <v>37</v>
      </c>
      <c r="D164" s="2" t="s">
        <v>10</v>
      </c>
      <c r="E164" s="2" t="s">
        <v>550</v>
      </c>
      <c r="F164" s="2" t="s">
        <v>241</v>
      </c>
      <c r="G164" s="2" t="s">
        <v>455</v>
      </c>
      <c r="H164" s="2" t="s">
        <v>33</v>
      </c>
      <c r="M164" t="s">
        <v>548</v>
      </c>
      <c r="N164" t="s">
        <v>549</v>
      </c>
      <c r="O164">
        <v>37</v>
      </c>
      <c r="P164" t="s">
        <v>10</v>
      </c>
      <c r="Q164" t="s">
        <v>550</v>
      </c>
      <c r="R164" t="s">
        <v>241</v>
      </c>
      <c r="S164" t="s">
        <v>13</v>
      </c>
      <c r="T164" t="s">
        <v>33</v>
      </c>
      <c r="U16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65" spans="1:21" x14ac:dyDescent="0.3">
      <c r="A165" s="2" t="s">
        <v>551</v>
      </c>
      <c r="B165" s="2" t="s">
        <v>552</v>
      </c>
      <c r="C165" s="2">
        <v>21</v>
      </c>
      <c r="D165" s="2" t="s">
        <v>10</v>
      </c>
      <c r="E165" s="2" t="s">
        <v>553</v>
      </c>
      <c r="F165" s="2" t="s">
        <v>198</v>
      </c>
      <c r="G165" s="2" t="s">
        <v>13</v>
      </c>
      <c r="H165" s="2" t="s">
        <v>28</v>
      </c>
      <c r="M165" t="s">
        <v>551</v>
      </c>
      <c r="N165" t="s">
        <v>552</v>
      </c>
      <c r="O165">
        <v>21</v>
      </c>
      <c r="P165" t="s">
        <v>10</v>
      </c>
      <c r="Q165" t="s">
        <v>553</v>
      </c>
      <c r="R165" t="s">
        <v>198</v>
      </c>
      <c r="S165" t="s">
        <v>13</v>
      </c>
      <c r="T165" t="s">
        <v>28</v>
      </c>
      <c r="U16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166" spans="1:21" x14ac:dyDescent="0.3">
      <c r="A166" s="2" t="s">
        <v>554</v>
      </c>
      <c r="B166" s="2" t="s">
        <v>555</v>
      </c>
      <c r="C166" s="2">
        <v>39</v>
      </c>
      <c r="D166" s="2" t="s">
        <v>16</v>
      </c>
      <c r="E166" s="2" t="s">
        <v>556</v>
      </c>
      <c r="F166" s="2" t="s">
        <v>84</v>
      </c>
      <c r="G166" s="2" t="s">
        <v>13</v>
      </c>
      <c r="H166" s="2" t="s">
        <v>33</v>
      </c>
      <c r="M166" t="s">
        <v>554</v>
      </c>
      <c r="N166" t="s">
        <v>555</v>
      </c>
      <c r="O166">
        <v>39</v>
      </c>
      <c r="P166" t="s">
        <v>16</v>
      </c>
      <c r="Q166" t="s">
        <v>556</v>
      </c>
      <c r="R166" t="s">
        <v>84</v>
      </c>
      <c r="S166" t="s">
        <v>13</v>
      </c>
      <c r="T166" t="s">
        <v>33</v>
      </c>
      <c r="U16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67" spans="1:21" x14ac:dyDescent="0.3">
      <c r="A167" s="2" t="s">
        <v>557</v>
      </c>
      <c r="B167" s="2" t="s">
        <v>558</v>
      </c>
      <c r="C167" s="2">
        <v>47</v>
      </c>
      <c r="D167" s="2" t="s">
        <v>16</v>
      </c>
      <c r="E167" s="2" t="s">
        <v>559</v>
      </c>
      <c r="F167" s="2" t="s">
        <v>198</v>
      </c>
      <c r="G167" s="2" t="s">
        <v>13</v>
      </c>
      <c r="H167" s="2" t="s">
        <v>19</v>
      </c>
      <c r="M167" t="s">
        <v>557</v>
      </c>
      <c r="N167" t="s">
        <v>558</v>
      </c>
      <c r="O167">
        <v>47</v>
      </c>
      <c r="P167" t="s">
        <v>16</v>
      </c>
      <c r="Q167" t="s">
        <v>559</v>
      </c>
      <c r="R167" t="s">
        <v>198</v>
      </c>
      <c r="S167" t="s">
        <v>13</v>
      </c>
      <c r="T167" t="s">
        <v>19</v>
      </c>
      <c r="U16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68" spans="1:21" x14ac:dyDescent="0.3">
      <c r="A168" s="2" t="s">
        <v>560</v>
      </c>
      <c r="B168" s="2" t="s">
        <v>561</v>
      </c>
      <c r="C168" s="2">
        <v>25</v>
      </c>
      <c r="D168" s="2" t="s">
        <v>16</v>
      </c>
      <c r="E168" s="2" t="s">
        <v>562</v>
      </c>
      <c r="F168" s="2" t="s">
        <v>160</v>
      </c>
      <c r="G168" s="2" t="s">
        <v>13</v>
      </c>
      <c r="H168" s="2" t="s">
        <v>33</v>
      </c>
      <c r="M168" t="s">
        <v>560</v>
      </c>
      <c r="N168" t="s">
        <v>561</v>
      </c>
      <c r="O168">
        <v>25</v>
      </c>
      <c r="P168" t="s">
        <v>16</v>
      </c>
      <c r="Q168" t="s">
        <v>562</v>
      </c>
      <c r="R168" t="s">
        <v>160</v>
      </c>
      <c r="S168" t="s">
        <v>13</v>
      </c>
      <c r="T168" t="s">
        <v>33</v>
      </c>
      <c r="U16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169" spans="1:21" x14ac:dyDescent="0.3">
      <c r="A169" s="2" t="s">
        <v>563</v>
      </c>
      <c r="B169" s="2" t="s">
        <v>564</v>
      </c>
      <c r="C169" s="2">
        <v>36</v>
      </c>
      <c r="D169" s="2" t="s">
        <v>16</v>
      </c>
      <c r="E169" s="2" t="s">
        <v>565</v>
      </c>
      <c r="F169" s="2" t="s">
        <v>241</v>
      </c>
      <c r="G169" s="2" t="s">
        <v>13</v>
      </c>
      <c r="H169" s="2" t="s">
        <v>50</v>
      </c>
      <c r="M169" t="s">
        <v>563</v>
      </c>
      <c r="N169" t="s">
        <v>564</v>
      </c>
      <c r="O169">
        <v>36</v>
      </c>
      <c r="P169" t="s">
        <v>16</v>
      </c>
      <c r="Q169" t="s">
        <v>565</v>
      </c>
      <c r="R169" t="s">
        <v>241</v>
      </c>
      <c r="S169" t="s">
        <v>13</v>
      </c>
      <c r="T169" t="s">
        <v>50</v>
      </c>
      <c r="U16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70" spans="1:21" x14ac:dyDescent="0.3">
      <c r="A170" s="2" t="s">
        <v>566</v>
      </c>
      <c r="B170" s="2" t="s">
        <v>567</v>
      </c>
      <c r="C170" s="2">
        <v>36</v>
      </c>
      <c r="D170" s="2" t="s">
        <v>16</v>
      </c>
      <c r="E170" s="2" t="s">
        <v>568</v>
      </c>
      <c r="F170" s="2" t="s">
        <v>254</v>
      </c>
      <c r="G170" s="2" t="s">
        <v>13</v>
      </c>
      <c r="H170" s="2" t="s">
        <v>19</v>
      </c>
      <c r="M170" t="s">
        <v>566</v>
      </c>
      <c r="N170" t="s">
        <v>567</v>
      </c>
      <c r="O170">
        <v>36</v>
      </c>
      <c r="P170" t="s">
        <v>16</v>
      </c>
      <c r="Q170" t="s">
        <v>568</v>
      </c>
      <c r="R170" t="s">
        <v>254</v>
      </c>
      <c r="S170" t="s">
        <v>13</v>
      </c>
      <c r="T170" t="s">
        <v>19</v>
      </c>
      <c r="U17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71" spans="1:21" x14ac:dyDescent="0.3">
      <c r="A171" s="2" t="s">
        <v>569</v>
      </c>
      <c r="B171" s="2" t="s">
        <v>570</v>
      </c>
      <c r="C171" s="2">
        <v>64</v>
      </c>
      <c r="D171" s="2" t="s">
        <v>10</v>
      </c>
      <c r="E171" s="2" t="s">
        <v>571</v>
      </c>
      <c r="F171" s="2" t="s">
        <v>49</v>
      </c>
      <c r="G171" s="2" t="s">
        <v>13</v>
      </c>
      <c r="H171" s="2" t="s">
        <v>28</v>
      </c>
      <c r="M171" t="s">
        <v>569</v>
      </c>
      <c r="N171" t="s">
        <v>570</v>
      </c>
      <c r="O171">
        <v>64</v>
      </c>
      <c r="P171" t="s">
        <v>10</v>
      </c>
      <c r="Q171" t="s">
        <v>571</v>
      </c>
      <c r="R171" t="s">
        <v>49</v>
      </c>
      <c r="S171" t="s">
        <v>13</v>
      </c>
      <c r="T171" t="s">
        <v>28</v>
      </c>
      <c r="U17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172" spans="1:21" x14ac:dyDescent="0.3">
      <c r="A172" s="2" t="s">
        <v>572</v>
      </c>
      <c r="B172" s="2" t="s">
        <v>573</v>
      </c>
      <c r="C172" s="2">
        <v>18</v>
      </c>
      <c r="D172" s="2" t="s">
        <v>10</v>
      </c>
      <c r="E172" s="2" t="s">
        <v>574</v>
      </c>
      <c r="F172" s="2" t="s">
        <v>117</v>
      </c>
      <c r="G172" s="2" t="s">
        <v>13</v>
      </c>
      <c r="H172" s="2" t="s">
        <v>50</v>
      </c>
      <c r="M172" t="s">
        <v>572</v>
      </c>
      <c r="N172" t="s">
        <v>3976</v>
      </c>
      <c r="O172">
        <v>18</v>
      </c>
      <c r="P172" t="s">
        <v>10</v>
      </c>
      <c r="Q172" t="s">
        <v>574</v>
      </c>
      <c r="R172" t="s">
        <v>117</v>
      </c>
      <c r="S172" t="s">
        <v>13</v>
      </c>
      <c r="T172" t="s">
        <v>50</v>
      </c>
      <c r="U17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Teenage</v>
      </c>
    </row>
    <row r="173" spans="1:21" x14ac:dyDescent="0.3">
      <c r="A173" s="2" t="s">
        <v>575</v>
      </c>
      <c r="B173" s="2" t="s">
        <v>576</v>
      </c>
      <c r="C173" s="2">
        <v>44</v>
      </c>
      <c r="D173" s="2" t="s">
        <v>16</v>
      </c>
      <c r="E173" s="2" t="s">
        <v>577</v>
      </c>
      <c r="F173" s="2" t="s">
        <v>258</v>
      </c>
      <c r="G173" s="2" t="s">
        <v>13</v>
      </c>
      <c r="H173" s="2" t="s">
        <v>19</v>
      </c>
      <c r="M173" t="s">
        <v>575</v>
      </c>
      <c r="N173" t="s">
        <v>576</v>
      </c>
      <c r="O173">
        <v>44</v>
      </c>
      <c r="P173" t="s">
        <v>16</v>
      </c>
      <c r="Q173" t="s">
        <v>577</v>
      </c>
      <c r="R173" t="s">
        <v>258</v>
      </c>
      <c r="S173" t="s">
        <v>13</v>
      </c>
      <c r="T173" t="s">
        <v>19</v>
      </c>
      <c r="U17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74" spans="1:21" x14ac:dyDescent="0.3">
      <c r="A174" s="2" t="s">
        <v>578</v>
      </c>
      <c r="B174" s="2" t="s">
        <v>579</v>
      </c>
      <c r="C174" s="2">
        <v>41</v>
      </c>
      <c r="D174" s="2" t="s">
        <v>16</v>
      </c>
      <c r="E174" s="2" t="s">
        <v>580</v>
      </c>
      <c r="F174" s="2" t="s">
        <v>45</v>
      </c>
      <c r="G174" s="2" t="s">
        <v>13</v>
      </c>
      <c r="H174" s="2" t="s">
        <v>28</v>
      </c>
      <c r="M174" t="s">
        <v>578</v>
      </c>
      <c r="N174" t="s">
        <v>579</v>
      </c>
      <c r="O174">
        <v>41</v>
      </c>
      <c r="P174" t="s">
        <v>16</v>
      </c>
      <c r="Q174" t="s">
        <v>580</v>
      </c>
      <c r="R174" t="s">
        <v>45</v>
      </c>
      <c r="S174" t="s">
        <v>13</v>
      </c>
      <c r="T174" t="s">
        <v>28</v>
      </c>
      <c r="U17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75" spans="1:21" x14ac:dyDescent="0.3">
      <c r="A175" s="2" t="s">
        <v>581</v>
      </c>
      <c r="B175" s="2" t="s">
        <v>582</v>
      </c>
      <c r="C175" s="2">
        <v>41</v>
      </c>
      <c r="D175" s="2" t="s">
        <v>16</v>
      </c>
      <c r="E175" s="2" t="s">
        <v>402</v>
      </c>
      <c r="F175" s="2" t="s">
        <v>271</v>
      </c>
      <c r="G175" s="2" t="s">
        <v>583</v>
      </c>
      <c r="H175" s="2" t="s">
        <v>19</v>
      </c>
      <c r="M175" t="s">
        <v>581</v>
      </c>
      <c r="N175" t="s">
        <v>582</v>
      </c>
      <c r="O175">
        <v>41</v>
      </c>
      <c r="P175" t="s">
        <v>16</v>
      </c>
      <c r="Q175" t="s">
        <v>402</v>
      </c>
      <c r="R175" t="s">
        <v>271</v>
      </c>
      <c r="S175" t="s">
        <v>13</v>
      </c>
      <c r="T175" t="s">
        <v>19</v>
      </c>
      <c r="U17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76" spans="1:21" x14ac:dyDescent="0.3">
      <c r="A176" s="2" t="s">
        <v>584</v>
      </c>
      <c r="B176" s="2" t="s">
        <v>585</v>
      </c>
      <c r="C176" s="2">
        <v>26</v>
      </c>
      <c r="D176" s="2" t="s">
        <v>16</v>
      </c>
      <c r="E176" s="2" t="s">
        <v>586</v>
      </c>
      <c r="F176" s="2" t="s">
        <v>175</v>
      </c>
      <c r="G176" s="2" t="s">
        <v>13</v>
      </c>
      <c r="H176" s="2" t="s">
        <v>50</v>
      </c>
      <c r="M176" t="s">
        <v>584</v>
      </c>
      <c r="N176" t="s">
        <v>585</v>
      </c>
      <c r="O176">
        <v>26</v>
      </c>
      <c r="P176" t="s">
        <v>16</v>
      </c>
      <c r="Q176" t="s">
        <v>586</v>
      </c>
      <c r="R176" t="s">
        <v>175</v>
      </c>
      <c r="S176" t="s">
        <v>13</v>
      </c>
      <c r="T176" t="s">
        <v>50</v>
      </c>
      <c r="U17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177" spans="1:21" x14ac:dyDescent="0.3">
      <c r="A177" s="2" t="s">
        <v>587</v>
      </c>
      <c r="B177" s="2" t="s">
        <v>588</v>
      </c>
      <c r="C177" s="2">
        <v>56</v>
      </c>
      <c r="D177" s="2" t="s">
        <v>10</v>
      </c>
      <c r="E177" s="2" t="s">
        <v>589</v>
      </c>
      <c r="F177" s="2" t="s">
        <v>103</v>
      </c>
      <c r="G177" s="2" t="s">
        <v>13</v>
      </c>
      <c r="H177" s="2" t="s">
        <v>19</v>
      </c>
      <c r="M177" t="s">
        <v>587</v>
      </c>
      <c r="N177" t="s">
        <v>588</v>
      </c>
      <c r="O177">
        <v>56</v>
      </c>
      <c r="P177" t="s">
        <v>10</v>
      </c>
      <c r="Q177" t="s">
        <v>589</v>
      </c>
      <c r="R177" t="s">
        <v>103</v>
      </c>
      <c r="S177" t="s">
        <v>13</v>
      </c>
      <c r="T177" t="s">
        <v>19</v>
      </c>
      <c r="U17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78" spans="1:21" x14ac:dyDescent="0.3">
      <c r="A178" s="2" t="s">
        <v>590</v>
      </c>
      <c r="B178" s="2" t="s">
        <v>591</v>
      </c>
      <c r="C178" s="2">
        <v>48</v>
      </c>
      <c r="D178" s="2" t="s">
        <v>10</v>
      </c>
      <c r="E178" s="2" t="s">
        <v>592</v>
      </c>
      <c r="F178" s="2" t="s">
        <v>175</v>
      </c>
      <c r="G178" s="2" t="s">
        <v>13</v>
      </c>
      <c r="H178" s="2" t="s">
        <v>33</v>
      </c>
      <c r="M178" t="s">
        <v>590</v>
      </c>
      <c r="N178" t="s">
        <v>591</v>
      </c>
      <c r="O178">
        <v>48</v>
      </c>
      <c r="P178" t="s">
        <v>10</v>
      </c>
      <c r="Q178" t="s">
        <v>592</v>
      </c>
      <c r="R178" t="s">
        <v>175</v>
      </c>
      <c r="S178" t="s">
        <v>13</v>
      </c>
      <c r="T178" t="s">
        <v>33</v>
      </c>
      <c r="U17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79" spans="1:21" x14ac:dyDescent="0.3">
      <c r="A179" s="2" t="s">
        <v>593</v>
      </c>
      <c r="B179" s="2" t="s">
        <v>594</v>
      </c>
      <c r="C179" s="2">
        <v>55</v>
      </c>
      <c r="D179" s="2" t="s">
        <v>10</v>
      </c>
      <c r="E179" s="2" t="s">
        <v>595</v>
      </c>
      <c r="F179" s="2" t="s">
        <v>596</v>
      </c>
      <c r="G179" s="2" t="s">
        <v>13</v>
      </c>
      <c r="H179" s="2" t="s">
        <v>19</v>
      </c>
      <c r="M179" t="s">
        <v>593</v>
      </c>
      <c r="N179" t="s">
        <v>594</v>
      </c>
      <c r="O179">
        <v>55</v>
      </c>
      <c r="P179" t="s">
        <v>10</v>
      </c>
      <c r="Q179" t="s">
        <v>595</v>
      </c>
      <c r="R179" t="s">
        <v>596</v>
      </c>
      <c r="S179" t="s">
        <v>13</v>
      </c>
      <c r="T179" t="s">
        <v>19</v>
      </c>
      <c r="U17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80" spans="1:21" x14ac:dyDescent="0.3">
      <c r="A180" s="2" t="s">
        <v>597</v>
      </c>
      <c r="B180" s="2" t="s">
        <v>598</v>
      </c>
      <c r="C180" s="2">
        <v>33</v>
      </c>
      <c r="D180" s="2" t="s">
        <v>16</v>
      </c>
      <c r="E180" s="2" t="s">
        <v>599</v>
      </c>
      <c r="F180" s="2" t="s">
        <v>321</v>
      </c>
      <c r="G180" s="2" t="s">
        <v>13</v>
      </c>
      <c r="H180" s="2" t="s">
        <v>28</v>
      </c>
      <c r="M180" t="s">
        <v>597</v>
      </c>
      <c r="N180" t="s">
        <v>598</v>
      </c>
      <c r="O180">
        <v>33</v>
      </c>
      <c r="P180" t="s">
        <v>16</v>
      </c>
      <c r="Q180" t="s">
        <v>599</v>
      </c>
      <c r="R180" t="s">
        <v>321</v>
      </c>
      <c r="S180" t="s">
        <v>13</v>
      </c>
      <c r="T180" t="s">
        <v>28</v>
      </c>
      <c r="U18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81" spans="1:21" x14ac:dyDescent="0.3">
      <c r="A181" s="2" t="s">
        <v>600</v>
      </c>
      <c r="B181" s="2" t="s">
        <v>601</v>
      </c>
      <c r="C181" s="2">
        <v>43</v>
      </c>
      <c r="D181" s="2" t="s">
        <v>16</v>
      </c>
      <c r="E181" s="2" t="s">
        <v>602</v>
      </c>
      <c r="F181" s="2" t="s">
        <v>121</v>
      </c>
      <c r="G181" s="2" t="s">
        <v>13</v>
      </c>
      <c r="H181" s="2" t="s">
        <v>33</v>
      </c>
      <c r="M181" t="s">
        <v>600</v>
      </c>
      <c r="N181" t="s">
        <v>601</v>
      </c>
      <c r="O181">
        <v>43</v>
      </c>
      <c r="P181" t="s">
        <v>16</v>
      </c>
      <c r="Q181" t="s">
        <v>602</v>
      </c>
      <c r="R181" t="s">
        <v>121</v>
      </c>
      <c r="S181" t="s">
        <v>13</v>
      </c>
      <c r="T181" t="s">
        <v>33</v>
      </c>
      <c r="U18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82" spans="1:21" x14ac:dyDescent="0.3">
      <c r="A182" s="2" t="s">
        <v>603</v>
      </c>
      <c r="B182" s="2" t="s">
        <v>604</v>
      </c>
      <c r="C182" s="2">
        <v>38</v>
      </c>
      <c r="D182" s="2" t="s">
        <v>10</v>
      </c>
      <c r="E182" s="2" t="s">
        <v>605</v>
      </c>
      <c r="F182" s="2" t="s">
        <v>439</v>
      </c>
      <c r="G182" s="2" t="s">
        <v>13</v>
      </c>
      <c r="H182" s="2" t="s">
        <v>28</v>
      </c>
      <c r="M182" t="s">
        <v>603</v>
      </c>
      <c r="N182" t="s">
        <v>604</v>
      </c>
      <c r="O182">
        <v>38</v>
      </c>
      <c r="P182" t="s">
        <v>10</v>
      </c>
      <c r="Q182" t="s">
        <v>605</v>
      </c>
      <c r="R182" t="s">
        <v>439</v>
      </c>
      <c r="S182" t="s">
        <v>13</v>
      </c>
      <c r="T182" t="s">
        <v>28</v>
      </c>
      <c r="U18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83" spans="1:21" x14ac:dyDescent="0.3">
      <c r="A183" s="2" t="s">
        <v>606</v>
      </c>
      <c r="B183" s="2" t="s">
        <v>607</v>
      </c>
      <c r="C183" s="2">
        <v>60</v>
      </c>
      <c r="D183" s="2" t="s">
        <v>10</v>
      </c>
      <c r="E183" s="2" t="s">
        <v>608</v>
      </c>
      <c r="F183" s="2" t="s">
        <v>61</v>
      </c>
      <c r="G183" s="2" t="s">
        <v>13</v>
      </c>
      <c r="H183" s="2" t="s">
        <v>28</v>
      </c>
      <c r="M183" t="s">
        <v>606</v>
      </c>
      <c r="N183" t="s">
        <v>607</v>
      </c>
      <c r="O183">
        <v>60</v>
      </c>
      <c r="P183" t="s">
        <v>10</v>
      </c>
      <c r="Q183" t="s">
        <v>608</v>
      </c>
      <c r="R183" t="s">
        <v>61</v>
      </c>
      <c r="S183" t="s">
        <v>13</v>
      </c>
      <c r="T183" t="s">
        <v>28</v>
      </c>
      <c r="U18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84" spans="1:21" x14ac:dyDescent="0.3">
      <c r="A184" s="2" t="s">
        <v>609</v>
      </c>
      <c r="B184" s="2" t="s">
        <v>610</v>
      </c>
      <c r="C184" s="2">
        <v>23</v>
      </c>
      <c r="D184" s="2" t="s">
        <v>16</v>
      </c>
      <c r="E184" s="2" t="s">
        <v>611</v>
      </c>
      <c r="F184" s="2" t="s">
        <v>99</v>
      </c>
      <c r="G184" s="2" t="s">
        <v>13</v>
      </c>
      <c r="H184" s="2" t="s">
        <v>33</v>
      </c>
      <c r="M184" t="s">
        <v>609</v>
      </c>
      <c r="N184" t="s">
        <v>610</v>
      </c>
      <c r="O184">
        <v>23</v>
      </c>
      <c r="P184" t="s">
        <v>16</v>
      </c>
      <c r="Q184" t="s">
        <v>611</v>
      </c>
      <c r="R184" t="s">
        <v>99</v>
      </c>
      <c r="S184" t="s">
        <v>13</v>
      </c>
      <c r="T184" t="s">
        <v>33</v>
      </c>
      <c r="U18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185" spans="1:21" x14ac:dyDescent="0.3">
      <c r="A185" s="2" t="s">
        <v>612</v>
      </c>
      <c r="B185" s="2" t="s">
        <v>613</v>
      </c>
      <c r="C185" s="2">
        <v>18</v>
      </c>
      <c r="D185" s="2" t="s">
        <v>10</v>
      </c>
      <c r="E185" s="2" t="s">
        <v>614</v>
      </c>
      <c r="F185" s="2" t="s">
        <v>61</v>
      </c>
      <c r="G185" s="2" t="s">
        <v>13</v>
      </c>
      <c r="H185" s="2" t="s">
        <v>19</v>
      </c>
      <c r="M185" t="s">
        <v>612</v>
      </c>
      <c r="N185" t="s">
        <v>613</v>
      </c>
      <c r="O185">
        <v>18</v>
      </c>
      <c r="P185" t="s">
        <v>10</v>
      </c>
      <c r="Q185" t="s">
        <v>614</v>
      </c>
      <c r="R185" t="s">
        <v>61</v>
      </c>
      <c r="S185" t="s">
        <v>13</v>
      </c>
      <c r="T185" t="s">
        <v>19</v>
      </c>
      <c r="U18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Teenage</v>
      </c>
    </row>
    <row r="186" spans="1:21" x14ac:dyDescent="0.3">
      <c r="A186" s="2" t="s">
        <v>615</v>
      </c>
      <c r="B186" s="2" t="s">
        <v>616</v>
      </c>
      <c r="C186" s="2">
        <v>46</v>
      </c>
      <c r="D186" s="2" t="s">
        <v>16</v>
      </c>
      <c r="E186" s="2" t="s">
        <v>617</v>
      </c>
      <c r="F186" s="2" t="s">
        <v>18</v>
      </c>
      <c r="G186" s="2" t="s">
        <v>13</v>
      </c>
      <c r="H186" s="2" t="s">
        <v>33</v>
      </c>
      <c r="M186" t="s">
        <v>615</v>
      </c>
      <c r="N186" t="s">
        <v>616</v>
      </c>
      <c r="O186">
        <v>46</v>
      </c>
      <c r="P186" t="s">
        <v>16</v>
      </c>
      <c r="Q186" t="s">
        <v>617</v>
      </c>
      <c r="R186" t="s">
        <v>18</v>
      </c>
      <c r="S186" t="s">
        <v>13</v>
      </c>
      <c r="T186" t="s">
        <v>33</v>
      </c>
      <c r="U18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87" spans="1:21" x14ac:dyDescent="0.3">
      <c r="A187" s="2" t="s">
        <v>618</v>
      </c>
      <c r="B187" s="2" t="s">
        <v>619</v>
      </c>
      <c r="C187" s="2">
        <v>54</v>
      </c>
      <c r="D187" s="2" t="s">
        <v>16</v>
      </c>
      <c r="E187" s="2" t="s">
        <v>620</v>
      </c>
      <c r="F187" s="2" t="s">
        <v>91</v>
      </c>
      <c r="G187" s="2" t="s">
        <v>13</v>
      </c>
      <c r="H187" s="2" t="s">
        <v>19</v>
      </c>
      <c r="M187" t="s">
        <v>618</v>
      </c>
      <c r="N187" t="s">
        <v>619</v>
      </c>
      <c r="O187">
        <v>54</v>
      </c>
      <c r="P187" t="s">
        <v>16</v>
      </c>
      <c r="Q187" t="s">
        <v>620</v>
      </c>
      <c r="R187" t="s">
        <v>91</v>
      </c>
      <c r="S187" t="s">
        <v>13</v>
      </c>
      <c r="T187" t="s">
        <v>19</v>
      </c>
      <c r="U18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88" spans="1:21" x14ac:dyDescent="0.3">
      <c r="A188" s="2" t="s">
        <v>621</v>
      </c>
      <c r="B188" s="2" t="s">
        <v>622</v>
      </c>
      <c r="C188" s="2">
        <v>53</v>
      </c>
      <c r="D188" s="2" t="s">
        <v>10</v>
      </c>
      <c r="E188" s="2" t="s">
        <v>623</v>
      </c>
      <c r="F188" s="2" t="s">
        <v>117</v>
      </c>
      <c r="G188" s="2" t="s">
        <v>13</v>
      </c>
      <c r="H188" s="2" t="s">
        <v>33</v>
      </c>
      <c r="M188" t="s">
        <v>621</v>
      </c>
      <c r="N188" t="s">
        <v>622</v>
      </c>
      <c r="O188">
        <v>53</v>
      </c>
      <c r="P188" t="s">
        <v>10</v>
      </c>
      <c r="Q188" t="s">
        <v>623</v>
      </c>
      <c r="R188" t="s">
        <v>117</v>
      </c>
      <c r="S188" t="s">
        <v>13</v>
      </c>
      <c r="T188" t="s">
        <v>33</v>
      </c>
      <c r="U18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89" spans="1:21" x14ac:dyDescent="0.3">
      <c r="A189" s="2" t="s">
        <v>624</v>
      </c>
      <c r="B189" s="2" t="s">
        <v>625</v>
      </c>
      <c r="C189" s="2">
        <v>60</v>
      </c>
      <c r="D189" s="2" t="s">
        <v>16</v>
      </c>
      <c r="E189" s="2" t="s">
        <v>626</v>
      </c>
      <c r="F189" s="2" t="s">
        <v>23</v>
      </c>
      <c r="G189" s="2" t="s">
        <v>13</v>
      </c>
      <c r="H189" s="2" t="s">
        <v>19</v>
      </c>
      <c r="M189" t="s">
        <v>624</v>
      </c>
      <c r="N189" t="s">
        <v>625</v>
      </c>
      <c r="O189">
        <v>60</v>
      </c>
      <c r="P189" t="s">
        <v>16</v>
      </c>
      <c r="Q189" t="s">
        <v>626</v>
      </c>
      <c r="R189" t="s">
        <v>23</v>
      </c>
      <c r="S189" t="s">
        <v>13</v>
      </c>
      <c r="T189" t="s">
        <v>19</v>
      </c>
      <c r="U18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90" spans="1:21" x14ac:dyDescent="0.3">
      <c r="A190" s="2" t="s">
        <v>627</v>
      </c>
      <c r="B190" s="2" t="s">
        <v>628</v>
      </c>
      <c r="C190" s="2">
        <v>42</v>
      </c>
      <c r="D190" s="2" t="s">
        <v>10</v>
      </c>
      <c r="E190" s="2" t="s">
        <v>629</v>
      </c>
      <c r="F190" s="2" t="s">
        <v>237</v>
      </c>
      <c r="G190" s="2" t="s">
        <v>13</v>
      </c>
      <c r="H190" s="2" t="s">
        <v>33</v>
      </c>
      <c r="M190" t="s">
        <v>627</v>
      </c>
      <c r="N190" t="s">
        <v>628</v>
      </c>
      <c r="O190">
        <v>42</v>
      </c>
      <c r="P190" t="s">
        <v>10</v>
      </c>
      <c r="Q190" t="s">
        <v>629</v>
      </c>
      <c r="R190" t="s">
        <v>237</v>
      </c>
      <c r="S190" t="s">
        <v>13</v>
      </c>
      <c r="T190" t="s">
        <v>33</v>
      </c>
      <c r="U19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91" spans="1:21" x14ac:dyDescent="0.3">
      <c r="A191" s="2" t="s">
        <v>630</v>
      </c>
      <c r="B191" s="2" t="s">
        <v>631</v>
      </c>
      <c r="C191" s="2">
        <v>29</v>
      </c>
      <c r="D191" s="2" t="s">
        <v>10</v>
      </c>
      <c r="E191" s="2" t="s">
        <v>632</v>
      </c>
      <c r="F191" s="2" t="s">
        <v>596</v>
      </c>
      <c r="G191" s="2" t="s">
        <v>13</v>
      </c>
      <c r="H191" s="2" t="s">
        <v>50</v>
      </c>
      <c r="M191" t="s">
        <v>630</v>
      </c>
      <c r="N191" t="s">
        <v>631</v>
      </c>
      <c r="O191">
        <v>29</v>
      </c>
      <c r="P191" t="s">
        <v>10</v>
      </c>
      <c r="Q191" t="s">
        <v>632</v>
      </c>
      <c r="R191" t="s">
        <v>596</v>
      </c>
      <c r="S191" t="s">
        <v>13</v>
      </c>
      <c r="T191" t="s">
        <v>50</v>
      </c>
      <c r="U19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192" spans="1:21" x14ac:dyDescent="0.3">
      <c r="A192" s="2" t="s">
        <v>633</v>
      </c>
      <c r="B192" s="2" t="s">
        <v>634</v>
      </c>
      <c r="C192" s="2">
        <v>21</v>
      </c>
      <c r="D192" s="2" t="s">
        <v>10</v>
      </c>
      <c r="E192" s="2" t="s">
        <v>635</v>
      </c>
      <c r="F192" s="2" t="s">
        <v>61</v>
      </c>
      <c r="G192" s="2" t="s">
        <v>13</v>
      </c>
      <c r="H192" s="2" t="s">
        <v>28</v>
      </c>
      <c r="M192" t="s">
        <v>633</v>
      </c>
      <c r="N192" t="s">
        <v>634</v>
      </c>
      <c r="O192">
        <v>21</v>
      </c>
      <c r="P192" t="s">
        <v>10</v>
      </c>
      <c r="Q192" t="s">
        <v>635</v>
      </c>
      <c r="R192" t="s">
        <v>61</v>
      </c>
      <c r="S192" t="s">
        <v>13</v>
      </c>
      <c r="T192" t="s">
        <v>28</v>
      </c>
      <c r="U19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193" spans="1:21" x14ac:dyDescent="0.3">
      <c r="A193" s="2" t="s">
        <v>636</v>
      </c>
      <c r="B193" s="2" t="s">
        <v>637</v>
      </c>
      <c r="C193" s="2">
        <v>29</v>
      </c>
      <c r="D193" s="2" t="s">
        <v>16</v>
      </c>
      <c r="E193" s="2" t="s">
        <v>638</v>
      </c>
      <c r="F193" s="2" t="s">
        <v>27</v>
      </c>
      <c r="G193" s="2" t="s">
        <v>13</v>
      </c>
      <c r="H193" s="2" t="s">
        <v>28</v>
      </c>
      <c r="M193" t="s">
        <v>636</v>
      </c>
      <c r="N193" t="s">
        <v>637</v>
      </c>
      <c r="O193">
        <v>29</v>
      </c>
      <c r="P193" t="s">
        <v>16</v>
      </c>
      <c r="Q193" t="s">
        <v>638</v>
      </c>
      <c r="R193" t="s">
        <v>27</v>
      </c>
      <c r="S193" t="s">
        <v>13</v>
      </c>
      <c r="T193" t="s">
        <v>28</v>
      </c>
      <c r="U19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194" spans="1:21" x14ac:dyDescent="0.3">
      <c r="A194" s="2" t="s">
        <v>639</v>
      </c>
      <c r="B194" s="2" t="s">
        <v>640</v>
      </c>
      <c r="C194" s="2">
        <v>26</v>
      </c>
      <c r="D194" s="2" t="s">
        <v>10</v>
      </c>
      <c r="E194" s="2" t="s">
        <v>641</v>
      </c>
      <c r="F194" s="2" t="s">
        <v>110</v>
      </c>
      <c r="G194" s="2" t="s">
        <v>13</v>
      </c>
      <c r="H194" s="2" t="s">
        <v>50</v>
      </c>
      <c r="M194" t="s">
        <v>639</v>
      </c>
      <c r="N194" t="s">
        <v>640</v>
      </c>
      <c r="O194">
        <v>26</v>
      </c>
      <c r="P194" t="s">
        <v>10</v>
      </c>
      <c r="Q194" t="s">
        <v>641</v>
      </c>
      <c r="R194" t="s">
        <v>110</v>
      </c>
      <c r="S194" t="s">
        <v>13</v>
      </c>
      <c r="T194" t="s">
        <v>50</v>
      </c>
      <c r="U19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195" spans="1:21" x14ac:dyDescent="0.3">
      <c r="A195" s="2" t="s">
        <v>642</v>
      </c>
      <c r="B195" s="2" t="s">
        <v>643</v>
      </c>
      <c r="C195" s="2">
        <v>38</v>
      </c>
      <c r="D195" s="2" t="s">
        <v>10</v>
      </c>
      <c r="E195" s="2" t="s">
        <v>644</v>
      </c>
      <c r="F195" s="2" t="s">
        <v>84</v>
      </c>
      <c r="G195" s="2" t="s">
        <v>13</v>
      </c>
      <c r="H195" s="2" t="s">
        <v>50</v>
      </c>
      <c r="M195" t="s">
        <v>642</v>
      </c>
      <c r="N195" t="s">
        <v>643</v>
      </c>
      <c r="O195">
        <v>38</v>
      </c>
      <c r="P195" t="s">
        <v>10</v>
      </c>
      <c r="Q195" t="s">
        <v>644</v>
      </c>
      <c r="R195" t="s">
        <v>84</v>
      </c>
      <c r="S195" t="s">
        <v>13</v>
      </c>
      <c r="T195" t="s">
        <v>50</v>
      </c>
      <c r="U19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96" spans="1:21" x14ac:dyDescent="0.3">
      <c r="A196" s="2" t="s">
        <v>645</v>
      </c>
      <c r="B196" s="2" t="s">
        <v>646</v>
      </c>
      <c r="C196" s="2">
        <v>46</v>
      </c>
      <c r="D196" s="2" t="s">
        <v>10</v>
      </c>
      <c r="E196" s="2" t="s">
        <v>647</v>
      </c>
      <c r="F196" s="2" t="s">
        <v>54</v>
      </c>
      <c r="G196" s="2" t="s">
        <v>13</v>
      </c>
      <c r="H196" s="2" t="s">
        <v>50</v>
      </c>
      <c r="M196" t="s">
        <v>645</v>
      </c>
      <c r="N196" t="s">
        <v>646</v>
      </c>
      <c r="O196">
        <v>46</v>
      </c>
      <c r="P196" t="s">
        <v>10</v>
      </c>
      <c r="Q196" t="s">
        <v>647</v>
      </c>
      <c r="R196" t="s">
        <v>54</v>
      </c>
      <c r="S196" t="s">
        <v>13</v>
      </c>
      <c r="T196" t="s">
        <v>50</v>
      </c>
      <c r="U19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97" spans="1:21" x14ac:dyDescent="0.3">
      <c r="A197" s="2" t="s">
        <v>648</v>
      </c>
      <c r="B197" s="2" t="s">
        <v>649</v>
      </c>
      <c r="C197" s="2">
        <v>60</v>
      </c>
      <c r="D197" s="2" t="s">
        <v>10</v>
      </c>
      <c r="E197" s="2" t="s">
        <v>650</v>
      </c>
      <c r="F197" s="2" t="s">
        <v>137</v>
      </c>
      <c r="G197" s="2" t="s">
        <v>13</v>
      </c>
      <c r="H197" s="2" t="s">
        <v>33</v>
      </c>
      <c r="M197" t="s">
        <v>648</v>
      </c>
      <c r="N197" t="s">
        <v>649</v>
      </c>
      <c r="O197">
        <v>60</v>
      </c>
      <c r="P197" t="s">
        <v>10</v>
      </c>
      <c r="Q197" t="s">
        <v>650</v>
      </c>
      <c r="R197" t="s">
        <v>137</v>
      </c>
      <c r="S197" t="s">
        <v>13</v>
      </c>
      <c r="T197" t="s">
        <v>33</v>
      </c>
      <c r="U19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198" spans="1:21" x14ac:dyDescent="0.3">
      <c r="A198" s="2" t="s">
        <v>651</v>
      </c>
      <c r="B198" s="2" t="s">
        <v>652</v>
      </c>
      <c r="C198" s="2">
        <v>18</v>
      </c>
      <c r="D198" s="2" t="s">
        <v>16</v>
      </c>
      <c r="E198" s="2" t="s">
        <v>653</v>
      </c>
      <c r="F198" s="2" t="s">
        <v>167</v>
      </c>
      <c r="G198" s="2" t="s">
        <v>13</v>
      </c>
      <c r="H198" s="2" t="s">
        <v>19</v>
      </c>
      <c r="M198" t="s">
        <v>651</v>
      </c>
      <c r="N198" t="s">
        <v>652</v>
      </c>
      <c r="O198">
        <v>18</v>
      </c>
      <c r="P198" t="s">
        <v>16</v>
      </c>
      <c r="Q198" t="s">
        <v>653</v>
      </c>
      <c r="R198" t="s">
        <v>167</v>
      </c>
      <c r="S198" t="s">
        <v>13</v>
      </c>
      <c r="T198" t="s">
        <v>19</v>
      </c>
      <c r="U19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Teenage</v>
      </c>
    </row>
    <row r="199" spans="1:21" x14ac:dyDescent="0.3">
      <c r="A199" s="2" t="s">
        <v>654</v>
      </c>
      <c r="B199" s="2" t="s">
        <v>655</v>
      </c>
      <c r="C199" s="2">
        <v>45</v>
      </c>
      <c r="D199" s="2" t="s">
        <v>16</v>
      </c>
      <c r="E199" s="2" t="s">
        <v>211</v>
      </c>
      <c r="F199" s="2" t="s">
        <v>205</v>
      </c>
      <c r="G199" s="2" t="s">
        <v>13</v>
      </c>
      <c r="H199" s="2" t="s">
        <v>19</v>
      </c>
      <c r="M199" t="s">
        <v>654</v>
      </c>
      <c r="N199" t="s">
        <v>655</v>
      </c>
      <c r="O199">
        <v>45</v>
      </c>
      <c r="P199" t="s">
        <v>16</v>
      </c>
      <c r="Q199" t="s">
        <v>211</v>
      </c>
      <c r="R199" t="s">
        <v>205</v>
      </c>
      <c r="S199" t="s">
        <v>13</v>
      </c>
      <c r="T199" t="s">
        <v>19</v>
      </c>
      <c r="U19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00" spans="1:21" x14ac:dyDescent="0.3">
      <c r="A200" s="2" t="s">
        <v>656</v>
      </c>
      <c r="B200" s="2" t="s">
        <v>657</v>
      </c>
      <c r="C200" s="2">
        <v>54</v>
      </c>
      <c r="D200" s="2" t="s">
        <v>10</v>
      </c>
      <c r="E200" s="2" t="s">
        <v>658</v>
      </c>
      <c r="F200" s="2" t="s">
        <v>175</v>
      </c>
      <c r="G200" s="2" t="s">
        <v>13</v>
      </c>
      <c r="H200" s="2" t="s">
        <v>28</v>
      </c>
      <c r="M200" t="s">
        <v>656</v>
      </c>
      <c r="N200" t="s">
        <v>657</v>
      </c>
      <c r="O200">
        <v>54</v>
      </c>
      <c r="P200" t="s">
        <v>10</v>
      </c>
      <c r="Q200" t="s">
        <v>658</v>
      </c>
      <c r="R200" t="s">
        <v>175</v>
      </c>
      <c r="S200" t="s">
        <v>13</v>
      </c>
      <c r="T200" t="s">
        <v>28</v>
      </c>
      <c r="U20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01" spans="1:21" x14ac:dyDescent="0.3">
      <c r="A201" s="2" t="s">
        <v>659</v>
      </c>
      <c r="B201" s="2" t="s">
        <v>660</v>
      </c>
      <c r="C201" s="2">
        <v>46</v>
      </c>
      <c r="D201" s="2" t="s">
        <v>10</v>
      </c>
      <c r="E201" s="2" t="s">
        <v>661</v>
      </c>
      <c r="F201" s="2" t="s">
        <v>241</v>
      </c>
      <c r="G201" s="2" t="s">
        <v>13</v>
      </c>
      <c r="H201" s="2" t="s">
        <v>28</v>
      </c>
      <c r="M201" t="s">
        <v>659</v>
      </c>
      <c r="N201" t="s">
        <v>660</v>
      </c>
      <c r="O201">
        <v>46</v>
      </c>
      <c r="P201" t="s">
        <v>10</v>
      </c>
      <c r="Q201" t="s">
        <v>661</v>
      </c>
      <c r="R201" t="s">
        <v>241</v>
      </c>
      <c r="S201" t="s">
        <v>13</v>
      </c>
      <c r="T201" t="s">
        <v>28</v>
      </c>
      <c r="U20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02" spans="1:21" x14ac:dyDescent="0.3">
      <c r="A202" s="2" t="s">
        <v>662</v>
      </c>
      <c r="B202" s="2" t="s">
        <v>663</v>
      </c>
      <c r="C202" s="2">
        <v>30</v>
      </c>
      <c r="D202" s="2" t="s">
        <v>10</v>
      </c>
      <c r="E202" s="2" t="s">
        <v>664</v>
      </c>
      <c r="F202" s="2" t="s">
        <v>439</v>
      </c>
      <c r="G202" s="2" t="s">
        <v>13</v>
      </c>
      <c r="H202" s="2" t="s">
        <v>19</v>
      </c>
      <c r="M202" t="s">
        <v>662</v>
      </c>
      <c r="N202" t="s">
        <v>663</v>
      </c>
      <c r="O202">
        <v>30</v>
      </c>
      <c r="P202" t="s">
        <v>10</v>
      </c>
      <c r="Q202" t="s">
        <v>664</v>
      </c>
      <c r="R202" t="s">
        <v>439</v>
      </c>
      <c r="S202" t="s">
        <v>13</v>
      </c>
      <c r="T202" t="s">
        <v>19</v>
      </c>
      <c r="U20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203" spans="1:21" x14ac:dyDescent="0.3">
      <c r="A203" s="2" t="s">
        <v>665</v>
      </c>
      <c r="B203" s="2" t="s">
        <v>666</v>
      </c>
      <c r="C203" s="2">
        <v>25</v>
      </c>
      <c r="D203" s="2" t="s">
        <v>16</v>
      </c>
      <c r="E203" s="2" t="s">
        <v>667</v>
      </c>
      <c r="F203" s="2" t="s">
        <v>160</v>
      </c>
      <c r="G203" s="2" t="s">
        <v>13</v>
      </c>
      <c r="H203" s="2" t="s">
        <v>28</v>
      </c>
      <c r="M203" t="s">
        <v>665</v>
      </c>
      <c r="N203" t="s">
        <v>666</v>
      </c>
      <c r="O203">
        <v>25</v>
      </c>
      <c r="P203" t="s">
        <v>16</v>
      </c>
      <c r="Q203" t="s">
        <v>667</v>
      </c>
      <c r="R203" t="s">
        <v>160</v>
      </c>
      <c r="S203" t="s">
        <v>13</v>
      </c>
      <c r="T203" t="s">
        <v>28</v>
      </c>
      <c r="U20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204" spans="1:21" x14ac:dyDescent="0.3">
      <c r="A204" s="2" t="s">
        <v>668</v>
      </c>
      <c r="B204" s="2" t="s">
        <v>669</v>
      </c>
      <c r="C204" s="2">
        <v>37</v>
      </c>
      <c r="D204" s="2" t="s">
        <v>16</v>
      </c>
      <c r="E204" s="2" t="s">
        <v>670</v>
      </c>
      <c r="F204" s="2" t="s">
        <v>65</v>
      </c>
      <c r="G204" s="2" t="s">
        <v>13</v>
      </c>
      <c r="H204" s="2" t="s">
        <v>19</v>
      </c>
      <c r="M204" t="s">
        <v>668</v>
      </c>
      <c r="N204" t="s">
        <v>669</v>
      </c>
      <c r="O204">
        <v>37</v>
      </c>
      <c r="P204" t="s">
        <v>16</v>
      </c>
      <c r="Q204" t="s">
        <v>670</v>
      </c>
      <c r="R204" t="s">
        <v>65</v>
      </c>
      <c r="S204" t="s">
        <v>13</v>
      </c>
      <c r="T204" t="s">
        <v>19</v>
      </c>
      <c r="U20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05" spans="1:21" x14ac:dyDescent="0.3">
      <c r="A205" s="2" t="s">
        <v>671</v>
      </c>
      <c r="B205" s="2" t="s">
        <v>672</v>
      </c>
      <c r="C205" s="2">
        <v>47</v>
      </c>
      <c r="D205" s="2" t="s">
        <v>10</v>
      </c>
      <c r="E205" s="2" t="s">
        <v>673</v>
      </c>
      <c r="F205" s="2" t="s">
        <v>271</v>
      </c>
      <c r="G205" s="2" t="s">
        <v>13</v>
      </c>
      <c r="H205" s="2" t="s">
        <v>19</v>
      </c>
      <c r="M205" t="s">
        <v>671</v>
      </c>
      <c r="N205" t="s">
        <v>672</v>
      </c>
      <c r="O205">
        <v>47</v>
      </c>
      <c r="P205" t="s">
        <v>10</v>
      </c>
      <c r="Q205" t="s">
        <v>673</v>
      </c>
      <c r="R205" t="s">
        <v>271</v>
      </c>
      <c r="S205" t="s">
        <v>13</v>
      </c>
      <c r="T205" t="s">
        <v>19</v>
      </c>
      <c r="U20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06" spans="1:21" x14ac:dyDescent="0.3">
      <c r="A206" s="2" t="s">
        <v>674</v>
      </c>
      <c r="B206" s="2" t="s">
        <v>675</v>
      </c>
      <c r="C206" s="2">
        <v>52</v>
      </c>
      <c r="D206" s="2" t="s">
        <v>10</v>
      </c>
      <c r="E206" s="2" t="s">
        <v>676</v>
      </c>
      <c r="F206" s="2" t="s">
        <v>291</v>
      </c>
      <c r="G206" s="2" t="s">
        <v>13</v>
      </c>
      <c r="H206" s="2" t="s">
        <v>19</v>
      </c>
      <c r="M206" t="s">
        <v>674</v>
      </c>
      <c r="N206" t="s">
        <v>675</v>
      </c>
      <c r="O206">
        <v>52</v>
      </c>
      <c r="P206" t="s">
        <v>10</v>
      </c>
      <c r="Q206" t="s">
        <v>676</v>
      </c>
      <c r="R206" t="s">
        <v>291</v>
      </c>
      <c r="S206" t="s">
        <v>13</v>
      </c>
      <c r="T206" t="s">
        <v>19</v>
      </c>
      <c r="U20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07" spans="1:21" x14ac:dyDescent="0.3">
      <c r="A207" s="2" t="s">
        <v>677</v>
      </c>
      <c r="B207" s="2" t="s">
        <v>678</v>
      </c>
      <c r="C207" s="2">
        <v>44</v>
      </c>
      <c r="D207" s="2" t="s">
        <v>16</v>
      </c>
      <c r="E207" s="2" t="s">
        <v>679</v>
      </c>
      <c r="F207" s="2" t="s">
        <v>91</v>
      </c>
      <c r="G207" s="2" t="s">
        <v>13</v>
      </c>
      <c r="H207" s="2" t="s">
        <v>50</v>
      </c>
      <c r="M207" t="s">
        <v>677</v>
      </c>
      <c r="N207" t="s">
        <v>678</v>
      </c>
      <c r="O207">
        <v>44</v>
      </c>
      <c r="P207" t="s">
        <v>16</v>
      </c>
      <c r="Q207" t="s">
        <v>679</v>
      </c>
      <c r="R207" t="s">
        <v>91</v>
      </c>
      <c r="S207" t="s">
        <v>13</v>
      </c>
      <c r="T207" t="s">
        <v>50</v>
      </c>
      <c r="U20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08" spans="1:21" x14ac:dyDescent="0.3">
      <c r="A208" s="2" t="s">
        <v>680</v>
      </c>
      <c r="B208" s="2" t="s">
        <v>681</v>
      </c>
      <c r="C208" s="2">
        <v>26</v>
      </c>
      <c r="D208" s="2" t="s">
        <v>16</v>
      </c>
      <c r="E208" s="2" t="s">
        <v>682</v>
      </c>
      <c r="F208" s="2" t="s">
        <v>241</v>
      </c>
      <c r="G208" s="2" t="s">
        <v>13</v>
      </c>
      <c r="H208" s="2" t="s">
        <v>33</v>
      </c>
      <c r="M208" t="s">
        <v>680</v>
      </c>
      <c r="N208" t="s">
        <v>681</v>
      </c>
      <c r="O208">
        <v>26</v>
      </c>
      <c r="P208" t="s">
        <v>16</v>
      </c>
      <c r="Q208" t="s">
        <v>682</v>
      </c>
      <c r="R208" t="s">
        <v>241</v>
      </c>
      <c r="S208" t="s">
        <v>13</v>
      </c>
      <c r="T208" t="s">
        <v>33</v>
      </c>
      <c r="U20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209" spans="1:21" x14ac:dyDescent="0.3">
      <c r="A209" s="2" t="s">
        <v>683</v>
      </c>
      <c r="B209" s="2" t="s">
        <v>684</v>
      </c>
      <c r="C209" s="2">
        <v>28</v>
      </c>
      <c r="D209" s="2" t="s">
        <v>16</v>
      </c>
      <c r="E209" s="2" t="s">
        <v>685</v>
      </c>
      <c r="F209" s="2" t="s">
        <v>91</v>
      </c>
      <c r="G209" s="2" t="s">
        <v>13</v>
      </c>
      <c r="H209" s="2" t="s">
        <v>28</v>
      </c>
      <c r="M209" t="s">
        <v>683</v>
      </c>
      <c r="N209" t="s">
        <v>684</v>
      </c>
      <c r="O209">
        <v>28</v>
      </c>
      <c r="P209" t="s">
        <v>16</v>
      </c>
      <c r="Q209" t="s">
        <v>685</v>
      </c>
      <c r="R209" t="s">
        <v>91</v>
      </c>
      <c r="S209" t="s">
        <v>13</v>
      </c>
      <c r="T209" t="s">
        <v>28</v>
      </c>
      <c r="U20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210" spans="1:21" x14ac:dyDescent="0.3">
      <c r="A210" s="2" t="s">
        <v>686</v>
      </c>
      <c r="B210" s="2" t="s">
        <v>687</v>
      </c>
      <c r="C210" s="2">
        <v>54</v>
      </c>
      <c r="D210" s="2" t="s">
        <v>10</v>
      </c>
      <c r="E210" s="2" t="s">
        <v>688</v>
      </c>
      <c r="F210" s="2" t="s">
        <v>332</v>
      </c>
      <c r="G210" s="2" t="s">
        <v>13</v>
      </c>
      <c r="H210" s="2" t="s">
        <v>19</v>
      </c>
      <c r="M210" t="s">
        <v>686</v>
      </c>
      <c r="N210" t="s">
        <v>687</v>
      </c>
      <c r="O210">
        <v>54</v>
      </c>
      <c r="P210" t="s">
        <v>10</v>
      </c>
      <c r="Q210" t="s">
        <v>688</v>
      </c>
      <c r="R210" t="s">
        <v>332</v>
      </c>
      <c r="S210" t="s">
        <v>13</v>
      </c>
      <c r="T210" t="s">
        <v>19</v>
      </c>
      <c r="U21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11" spans="1:21" x14ac:dyDescent="0.3">
      <c r="A211" s="2" t="s">
        <v>689</v>
      </c>
      <c r="B211" s="2" t="s">
        <v>690</v>
      </c>
      <c r="C211" s="2">
        <v>50</v>
      </c>
      <c r="D211" s="2" t="s">
        <v>16</v>
      </c>
      <c r="E211" s="2" t="s">
        <v>691</v>
      </c>
      <c r="F211" s="2" t="s">
        <v>439</v>
      </c>
      <c r="G211" s="2" t="s">
        <v>13</v>
      </c>
      <c r="H211" s="2" t="s">
        <v>19</v>
      </c>
      <c r="M211" t="s">
        <v>689</v>
      </c>
      <c r="N211" t="s">
        <v>690</v>
      </c>
      <c r="O211">
        <v>50</v>
      </c>
      <c r="P211" t="s">
        <v>16</v>
      </c>
      <c r="Q211" t="s">
        <v>691</v>
      </c>
      <c r="R211" t="s">
        <v>439</v>
      </c>
      <c r="S211" t="s">
        <v>13</v>
      </c>
      <c r="T211" t="s">
        <v>19</v>
      </c>
      <c r="U21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12" spans="1:21" x14ac:dyDescent="0.3">
      <c r="A212" s="2" t="s">
        <v>692</v>
      </c>
      <c r="B212" s="2" t="s">
        <v>693</v>
      </c>
      <c r="C212" s="2">
        <v>48</v>
      </c>
      <c r="D212" s="2" t="s">
        <v>10</v>
      </c>
      <c r="E212" s="2" t="s">
        <v>694</v>
      </c>
      <c r="F212" s="2" t="s">
        <v>84</v>
      </c>
      <c r="G212" s="2" t="s">
        <v>13</v>
      </c>
      <c r="H212" s="2" t="s">
        <v>33</v>
      </c>
      <c r="M212" t="s">
        <v>692</v>
      </c>
      <c r="N212" t="s">
        <v>693</v>
      </c>
      <c r="O212">
        <v>48</v>
      </c>
      <c r="P212" t="s">
        <v>10</v>
      </c>
      <c r="Q212" t="s">
        <v>694</v>
      </c>
      <c r="R212" t="s">
        <v>84</v>
      </c>
      <c r="S212" t="s">
        <v>13</v>
      </c>
      <c r="T212" t="s">
        <v>33</v>
      </c>
      <c r="U21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13" spans="1:21" x14ac:dyDescent="0.3">
      <c r="A213" s="2" t="s">
        <v>695</v>
      </c>
      <c r="B213" s="2" t="s">
        <v>696</v>
      </c>
      <c r="C213" s="2">
        <v>20</v>
      </c>
      <c r="D213" s="2" t="s">
        <v>16</v>
      </c>
      <c r="E213" s="2" t="s">
        <v>697</v>
      </c>
      <c r="F213" s="2" t="s">
        <v>95</v>
      </c>
      <c r="G213" s="2" t="s">
        <v>13</v>
      </c>
      <c r="H213" s="2" t="s">
        <v>33</v>
      </c>
      <c r="M213" t="s">
        <v>695</v>
      </c>
      <c r="N213" t="s">
        <v>696</v>
      </c>
      <c r="O213">
        <v>20</v>
      </c>
      <c r="P213" t="s">
        <v>16</v>
      </c>
      <c r="Q213" t="s">
        <v>697</v>
      </c>
      <c r="R213" t="s">
        <v>95</v>
      </c>
      <c r="S213" t="s">
        <v>13</v>
      </c>
      <c r="T213" t="s">
        <v>33</v>
      </c>
      <c r="U21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214" spans="1:21" x14ac:dyDescent="0.3">
      <c r="A214" s="2" t="s">
        <v>698</v>
      </c>
      <c r="B214" s="2" t="s">
        <v>699</v>
      </c>
      <c r="C214" s="2">
        <v>63</v>
      </c>
      <c r="D214" s="2" t="s">
        <v>16</v>
      </c>
      <c r="E214" s="2" t="s">
        <v>700</v>
      </c>
      <c r="F214" s="2" t="s">
        <v>77</v>
      </c>
      <c r="G214" s="2" t="s">
        <v>13</v>
      </c>
      <c r="H214" s="2" t="s">
        <v>19</v>
      </c>
      <c r="M214" t="s">
        <v>698</v>
      </c>
      <c r="N214" t="s">
        <v>699</v>
      </c>
      <c r="O214">
        <v>63</v>
      </c>
      <c r="P214" t="s">
        <v>16</v>
      </c>
      <c r="Q214" t="s">
        <v>700</v>
      </c>
      <c r="R214" t="s">
        <v>77</v>
      </c>
      <c r="S214" t="s">
        <v>13</v>
      </c>
      <c r="T214" t="s">
        <v>19</v>
      </c>
      <c r="U21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215" spans="1:21" x14ac:dyDescent="0.3">
      <c r="A215" s="2" t="s">
        <v>701</v>
      </c>
      <c r="B215" s="2" t="s">
        <v>702</v>
      </c>
      <c r="C215" s="2">
        <v>42</v>
      </c>
      <c r="D215" s="2" t="s">
        <v>16</v>
      </c>
      <c r="E215" s="2" t="s">
        <v>703</v>
      </c>
      <c r="F215" s="2" t="s">
        <v>18</v>
      </c>
      <c r="G215" s="2" t="s">
        <v>13</v>
      </c>
      <c r="H215" s="2" t="s">
        <v>19</v>
      </c>
      <c r="M215" t="s">
        <v>701</v>
      </c>
      <c r="N215" t="s">
        <v>702</v>
      </c>
      <c r="O215">
        <v>42</v>
      </c>
      <c r="P215" t="s">
        <v>16</v>
      </c>
      <c r="Q215" t="s">
        <v>703</v>
      </c>
      <c r="R215" t="s">
        <v>18</v>
      </c>
      <c r="S215" t="s">
        <v>13</v>
      </c>
      <c r="T215" t="s">
        <v>19</v>
      </c>
      <c r="U21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16" spans="1:21" x14ac:dyDescent="0.3">
      <c r="A216" s="2" t="s">
        <v>704</v>
      </c>
      <c r="B216" s="2" t="s">
        <v>705</v>
      </c>
      <c r="C216" s="2">
        <v>61</v>
      </c>
      <c r="D216" s="2" t="s">
        <v>10</v>
      </c>
      <c r="E216" s="2" t="s">
        <v>706</v>
      </c>
      <c r="F216" s="2" t="s">
        <v>69</v>
      </c>
      <c r="G216" s="2" t="s">
        <v>13</v>
      </c>
      <c r="H216" s="2" t="s">
        <v>50</v>
      </c>
      <c r="M216" t="s">
        <v>704</v>
      </c>
      <c r="N216" t="s">
        <v>705</v>
      </c>
      <c r="O216">
        <v>61</v>
      </c>
      <c r="P216" t="s">
        <v>10</v>
      </c>
      <c r="Q216" t="s">
        <v>706</v>
      </c>
      <c r="R216" t="s">
        <v>69</v>
      </c>
      <c r="S216" t="s">
        <v>13</v>
      </c>
      <c r="T216" t="s">
        <v>50</v>
      </c>
      <c r="U21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217" spans="1:21" x14ac:dyDescent="0.3">
      <c r="A217" s="2" t="s">
        <v>707</v>
      </c>
      <c r="B217" s="2" t="s">
        <v>708</v>
      </c>
      <c r="C217" s="2">
        <v>50</v>
      </c>
      <c r="D217" s="2" t="s">
        <v>16</v>
      </c>
      <c r="E217" s="2" t="s">
        <v>709</v>
      </c>
      <c r="F217" s="2" t="s">
        <v>37</v>
      </c>
      <c r="G217" s="2" t="s">
        <v>13</v>
      </c>
      <c r="H217" s="2" t="s">
        <v>50</v>
      </c>
      <c r="M217" t="s">
        <v>707</v>
      </c>
      <c r="N217" t="s">
        <v>708</v>
      </c>
      <c r="O217">
        <v>50</v>
      </c>
      <c r="P217" t="s">
        <v>16</v>
      </c>
      <c r="Q217" t="s">
        <v>709</v>
      </c>
      <c r="R217" t="s">
        <v>37</v>
      </c>
      <c r="S217" t="s">
        <v>13</v>
      </c>
      <c r="T217" t="s">
        <v>50</v>
      </c>
      <c r="U21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18" spans="1:21" x14ac:dyDescent="0.3">
      <c r="A218" s="2" t="s">
        <v>710</v>
      </c>
      <c r="B218" s="2" t="s">
        <v>711</v>
      </c>
      <c r="C218" s="2">
        <v>44</v>
      </c>
      <c r="D218" s="2" t="s">
        <v>10</v>
      </c>
      <c r="E218" s="2" t="s">
        <v>712</v>
      </c>
      <c r="F218" s="2" t="s">
        <v>32</v>
      </c>
      <c r="G218" s="2" t="s">
        <v>13</v>
      </c>
      <c r="H218" s="2" t="s">
        <v>19</v>
      </c>
      <c r="M218" t="s">
        <v>710</v>
      </c>
      <c r="N218" t="s">
        <v>711</v>
      </c>
      <c r="O218">
        <v>44</v>
      </c>
      <c r="P218" t="s">
        <v>10</v>
      </c>
      <c r="Q218" t="s">
        <v>712</v>
      </c>
      <c r="R218" t="s">
        <v>32</v>
      </c>
      <c r="S218" t="s">
        <v>13</v>
      </c>
      <c r="T218" t="s">
        <v>19</v>
      </c>
      <c r="U21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19" spans="1:21" x14ac:dyDescent="0.3">
      <c r="A219" s="2" t="s">
        <v>713</v>
      </c>
      <c r="B219" s="2" t="s">
        <v>714</v>
      </c>
      <c r="C219" s="2">
        <v>42</v>
      </c>
      <c r="D219" s="2" t="s">
        <v>10</v>
      </c>
      <c r="E219" s="2" t="s">
        <v>715</v>
      </c>
      <c r="F219" s="2" t="s">
        <v>117</v>
      </c>
      <c r="G219" s="2" t="s">
        <v>13</v>
      </c>
      <c r="H219" s="2" t="s">
        <v>33</v>
      </c>
      <c r="M219" t="s">
        <v>713</v>
      </c>
      <c r="N219" t="s">
        <v>714</v>
      </c>
      <c r="O219">
        <v>42</v>
      </c>
      <c r="P219" t="s">
        <v>10</v>
      </c>
      <c r="Q219" t="s">
        <v>715</v>
      </c>
      <c r="R219" t="s">
        <v>117</v>
      </c>
      <c r="S219" t="s">
        <v>13</v>
      </c>
      <c r="T219" t="s">
        <v>33</v>
      </c>
      <c r="U21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20" spans="1:21" x14ac:dyDescent="0.3">
      <c r="A220" s="2" t="s">
        <v>716</v>
      </c>
      <c r="B220" s="2" t="s">
        <v>717</v>
      </c>
      <c r="C220" s="2">
        <v>46</v>
      </c>
      <c r="D220" s="2" t="s">
        <v>10</v>
      </c>
      <c r="E220" s="2" t="s">
        <v>718</v>
      </c>
      <c r="F220" s="2" t="s">
        <v>32</v>
      </c>
      <c r="G220" s="2" t="s">
        <v>13</v>
      </c>
      <c r="H220" s="2" t="s">
        <v>19</v>
      </c>
      <c r="M220" t="s">
        <v>716</v>
      </c>
      <c r="N220" t="s">
        <v>717</v>
      </c>
      <c r="O220">
        <v>46</v>
      </c>
      <c r="P220" t="s">
        <v>10</v>
      </c>
      <c r="Q220" t="s">
        <v>718</v>
      </c>
      <c r="R220" t="s">
        <v>32</v>
      </c>
      <c r="S220" t="s">
        <v>13</v>
      </c>
      <c r="T220" t="s">
        <v>19</v>
      </c>
      <c r="U22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21" spans="1:21" x14ac:dyDescent="0.3">
      <c r="A221" s="2" t="s">
        <v>719</v>
      </c>
      <c r="B221" s="2" t="s">
        <v>720</v>
      </c>
      <c r="C221" s="2">
        <v>47</v>
      </c>
      <c r="D221" s="2" t="s">
        <v>16</v>
      </c>
      <c r="E221" s="2" t="s">
        <v>721</v>
      </c>
      <c r="F221" s="2" t="s">
        <v>91</v>
      </c>
      <c r="G221" s="2" t="s">
        <v>13</v>
      </c>
      <c r="H221" s="2" t="s">
        <v>50</v>
      </c>
      <c r="M221" t="s">
        <v>719</v>
      </c>
      <c r="N221" t="s">
        <v>720</v>
      </c>
      <c r="O221">
        <v>47</v>
      </c>
      <c r="P221" t="s">
        <v>16</v>
      </c>
      <c r="Q221" t="s">
        <v>721</v>
      </c>
      <c r="R221" t="s">
        <v>91</v>
      </c>
      <c r="S221" t="s">
        <v>13</v>
      </c>
      <c r="T221" t="s">
        <v>50</v>
      </c>
      <c r="U22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22" spans="1:21" x14ac:dyDescent="0.3">
      <c r="A222" s="2" t="s">
        <v>722</v>
      </c>
      <c r="B222" s="2" t="s">
        <v>723</v>
      </c>
      <c r="C222" s="2">
        <v>50</v>
      </c>
      <c r="D222" s="2" t="s">
        <v>16</v>
      </c>
      <c r="E222" s="2" t="s">
        <v>724</v>
      </c>
      <c r="F222" s="2" t="s">
        <v>725</v>
      </c>
      <c r="G222" s="2" t="s">
        <v>583</v>
      </c>
      <c r="H222" s="2" t="s">
        <v>28</v>
      </c>
      <c r="M222" t="s">
        <v>722</v>
      </c>
      <c r="N222" t="s">
        <v>723</v>
      </c>
      <c r="O222">
        <v>50</v>
      </c>
      <c r="P222" t="s">
        <v>16</v>
      </c>
      <c r="Q222" t="s">
        <v>724</v>
      </c>
      <c r="R222" t="s">
        <v>725</v>
      </c>
      <c r="S222" t="s">
        <v>13</v>
      </c>
      <c r="T222" t="s">
        <v>28</v>
      </c>
      <c r="U22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23" spans="1:21" x14ac:dyDescent="0.3">
      <c r="A223" s="2" t="s">
        <v>726</v>
      </c>
      <c r="B223" s="2" t="s">
        <v>727</v>
      </c>
      <c r="C223" s="2">
        <v>38</v>
      </c>
      <c r="D223" s="2" t="s">
        <v>10</v>
      </c>
      <c r="E223" s="2" t="s">
        <v>728</v>
      </c>
      <c r="F223" s="2" t="s">
        <v>84</v>
      </c>
      <c r="G223" s="2" t="s">
        <v>13</v>
      </c>
      <c r="H223" s="2" t="s">
        <v>19</v>
      </c>
      <c r="M223" t="s">
        <v>726</v>
      </c>
      <c r="N223" t="s">
        <v>727</v>
      </c>
      <c r="O223">
        <v>38</v>
      </c>
      <c r="P223" t="s">
        <v>10</v>
      </c>
      <c r="Q223" t="s">
        <v>728</v>
      </c>
      <c r="R223" t="s">
        <v>84</v>
      </c>
      <c r="S223" t="s">
        <v>13</v>
      </c>
      <c r="T223" t="s">
        <v>19</v>
      </c>
      <c r="U22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24" spans="1:21" x14ac:dyDescent="0.3">
      <c r="A224" s="2" t="s">
        <v>729</v>
      </c>
      <c r="B224" s="2" t="s">
        <v>730</v>
      </c>
      <c r="C224" s="2">
        <v>35</v>
      </c>
      <c r="D224" s="2" t="s">
        <v>10</v>
      </c>
      <c r="E224" s="2" t="s">
        <v>731</v>
      </c>
      <c r="F224" s="2" t="s">
        <v>237</v>
      </c>
      <c r="G224" s="2" t="s">
        <v>13</v>
      </c>
      <c r="H224" s="2" t="s">
        <v>19</v>
      </c>
      <c r="M224" t="s">
        <v>729</v>
      </c>
      <c r="N224" t="s">
        <v>730</v>
      </c>
      <c r="O224">
        <v>35</v>
      </c>
      <c r="P224" t="s">
        <v>10</v>
      </c>
      <c r="Q224" t="s">
        <v>731</v>
      </c>
      <c r="R224" t="s">
        <v>237</v>
      </c>
      <c r="S224" t="s">
        <v>13</v>
      </c>
      <c r="T224" t="s">
        <v>19</v>
      </c>
      <c r="U22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25" spans="1:21" x14ac:dyDescent="0.3">
      <c r="A225" s="2" t="s">
        <v>732</v>
      </c>
      <c r="B225" s="2" t="s">
        <v>733</v>
      </c>
      <c r="C225" s="2">
        <v>50</v>
      </c>
      <c r="D225" s="2" t="s">
        <v>10</v>
      </c>
      <c r="E225" s="2" t="s">
        <v>734</v>
      </c>
      <c r="F225" s="2" t="s">
        <v>271</v>
      </c>
      <c r="G225" s="2" t="s">
        <v>13</v>
      </c>
      <c r="H225" s="2" t="s">
        <v>19</v>
      </c>
      <c r="M225" t="s">
        <v>732</v>
      </c>
      <c r="N225" t="s">
        <v>733</v>
      </c>
      <c r="O225">
        <v>50</v>
      </c>
      <c r="P225" t="s">
        <v>10</v>
      </c>
      <c r="Q225" t="s">
        <v>734</v>
      </c>
      <c r="R225" t="s">
        <v>271</v>
      </c>
      <c r="S225" t="s">
        <v>13</v>
      </c>
      <c r="T225" t="s">
        <v>19</v>
      </c>
      <c r="U22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26" spans="1:21" x14ac:dyDescent="0.3">
      <c r="A226" s="2" t="s">
        <v>735</v>
      </c>
      <c r="B226" s="2" t="s">
        <v>736</v>
      </c>
      <c r="C226" s="2">
        <v>29</v>
      </c>
      <c r="D226" s="2" t="s">
        <v>10</v>
      </c>
      <c r="E226" s="2" t="s">
        <v>737</v>
      </c>
      <c r="F226" s="2" t="s">
        <v>117</v>
      </c>
      <c r="G226" s="2" t="s">
        <v>13</v>
      </c>
      <c r="H226" s="2" t="s">
        <v>33</v>
      </c>
      <c r="M226" t="s">
        <v>735</v>
      </c>
      <c r="N226" t="s">
        <v>736</v>
      </c>
      <c r="O226">
        <v>29</v>
      </c>
      <c r="P226" t="s">
        <v>10</v>
      </c>
      <c r="Q226" t="s">
        <v>737</v>
      </c>
      <c r="R226" t="s">
        <v>117</v>
      </c>
      <c r="S226" t="s">
        <v>13</v>
      </c>
      <c r="T226" t="s">
        <v>33</v>
      </c>
      <c r="U22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227" spans="1:21" x14ac:dyDescent="0.3">
      <c r="A227" s="2" t="s">
        <v>738</v>
      </c>
      <c r="B227" s="2" t="s">
        <v>739</v>
      </c>
      <c r="C227" s="2">
        <v>46</v>
      </c>
      <c r="D227" s="2" t="s">
        <v>16</v>
      </c>
      <c r="E227" s="2" t="s">
        <v>740</v>
      </c>
      <c r="F227" s="2" t="s">
        <v>121</v>
      </c>
      <c r="G227" s="2" t="s">
        <v>13</v>
      </c>
      <c r="H227" s="2" t="s">
        <v>19</v>
      </c>
      <c r="M227" t="s">
        <v>738</v>
      </c>
      <c r="N227" t="s">
        <v>739</v>
      </c>
      <c r="O227">
        <v>46</v>
      </c>
      <c r="P227" t="s">
        <v>16</v>
      </c>
      <c r="Q227" t="s">
        <v>740</v>
      </c>
      <c r="R227" t="s">
        <v>121</v>
      </c>
      <c r="S227" t="s">
        <v>13</v>
      </c>
      <c r="T227" t="s">
        <v>19</v>
      </c>
      <c r="U22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28" spans="1:21" x14ac:dyDescent="0.3">
      <c r="A228" s="2" t="s">
        <v>741</v>
      </c>
      <c r="B228" s="2" t="s">
        <v>742</v>
      </c>
      <c r="C228" s="2">
        <v>54</v>
      </c>
      <c r="D228" s="2" t="s">
        <v>10</v>
      </c>
      <c r="E228" s="2" t="s">
        <v>220</v>
      </c>
      <c r="F228" s="2" t="s">
        <v>167</v>
      </c>
      <c r="G228" s="2" t="s">
        <v>13</v>
      </c>
      <c r="H228" s="2" t="s">
        <v>50</v>
      </c>
      <c r="M228" t="s">
        <v>741</v>
      </c>
      <c r="N228" t="s">
        <v>742</v>
      </c>
      <c r="O228">
        <v>54</v>
      </c>
      <c r="P228" t="s">
        <v>10</v>
      </c>
      <c r="Q228" t="s">
        <v>220</v>
      </c>
      <c r="R228" t="s">
        <v>167</v>
      </c>
      <c r="S228" t="s">
        <v>13</v>
      </c>
      <c r="T228" t="s">
        <v>50</v>
      </c>
      <c r="U22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29" spans="1:21" x14ac:dyDescent="0.3">
      <c r="A229" s="2" t="s">
        <v>743</v>
      </c>
      <c r="B229" s="2" t="s">
        <v>744</v>
      </c>
      <c r="C229" s="2">
        <v>63</v>
      </c>
      <c r="D229" s="2" t="s">
        <v>16</v>
      </c>
      <c r="E229" s="2" t="s">
        <v>745</v>
      </c>
      <c r="F229" s="2" t="s">
        <v>65</v>
      </c>
      <c r="G229" s="2" t="s">
        <v>13</v>
      </c>
      <c r="H229" s="2" t="s">
        <v>50</v>
      </c>
      <c r="M229" t="s">
        <v>743</v>
      </c>
      <c r="N229" t="s">
        <v>744</v>
      </c>
      <c r="O229">
        <v>63</v>
      </c>
      <c r="P229" t="s">
        <v>16</v>
      </c>
      <c r="Q229" t="s">
        <v>745</v>
      </c>
      <c r="R229" t="s">
        <v>65</v>
      </c>
      <c r="S229" t="s">
        <v>13</v>
      </c>
      <c r="T229" t="s">
        <v>50</v>
      </c>
      <c r="U22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230" spans="1:21" x14ac:dyDescent="0.3">
      <c r="A230" s="2" t="s">
        <v>746</v>
      </c>
      <c r="B230" s="2" t="s">
        <v>747</v>
      </c>
      <c r="C230" s="2">
        <v>52</v>
      </c>
      <c r="D230" s="2" t="s">
        <v>16</v>
      </c>
      <c r="E230" s="2" t="s">
        <v>399</v>
      </c>
      <c r="F230" s="2" t="s">
        <v>121</v>
      </c>
      <c r="G230" s="2" t="s">
        <v>13</v>
      </c>
      <c r="H230" s="2" t="s">
        <v>50</v>
      </c>
      <c r="M230" t="s">
        <v>746</v>
      </c>
      <c r="N230" t="s">
        <v>747</v>
      </c>
      <c r="O230">
        <v>52</v>
      </c>
      <c r="P230" t="s">
        <v>16</v>
      </c>
      <c r="Q230" t="s">
        <v>399</v>
      </c>
      <c r="R230" t="s">
        <v>121</v>
      </c>
      <c r="S230" t="s">
        <v>13</v>
      </c>
      <c r="T230" t="s">
        <v>50</v>
      </c>
      <c r="U23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31" spans="1:21" x14ac:dyDescent="0.3">
      <c r="A231" s="2" t="s">
        <v>748</v>
      </c>
      <c r="B231" s="2" t="s">
        <v>749</v>
      </c>
      <c r="C231" s="2">
        <v>32</v>
      </c>
      <c r="D231" s="2" t="s">
        <v>16</v>
      </c>
      <c r="E231" s="2" t="s">
        <v>750</v>
      </c>
      <c r="F231" s="2" t="s">
        <v>144</v>
      </c>
      <c r="G231" s="2" t="s">
        <v>13</v>
      </c>
      <c r="H231" s="2" t="s">
        <v>28</v>
      </c>
      <c r="M231" t="s">
        <v>748</v>
      </c>
      <c r="N231" t="s">
        <v>749</v>
      </c>
      <c r="O231">
        <v>32</v>
      </c>
      <c r="P231" t="s">
        <v>16</v>
      </c>
      <c r="Q231" t="s">
        <v>750</v>
      </c>
      <c r="R231" t="s">
        <v>144</v>
      </c>
      <c r="S231" t="s">
        <v>13</v>
      </c>
      <c r="T231" t="s">
        <v>28</v>
      </c>
      <c r="U23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32" spans="1:21" x14ac:dyDescent="0.3">
      <c r="A232" s="2" t="s">
        <v>751</v>
      </c>
      <c r="B232" s="2" t="s">
        <v>752</v>
      </c>
      <c r="C232" s="2">
        <v>29</v>
      </c>
      <c r="D232" s="2" t="s">
        <v>10</v>
      </c>
      <c r="E232" s="2" t="s">
        <v>753</v>
      </c>
      <c r="F232" s="2" t="s">
        <v>254</v>
      </c>
      <c r="G232" s="2" t="s">
        <v>13</v>
      </c>
      <c r="H232" s="2" t="s">
        <v>28</v>
      </c>
      <c r="M232" t="s">
        <v>751</v>
      </c>
      <c r="N232" t="s">
        <v>752</v>
      </c>
      <c r="O232">
        <v>29</v>
      </c>
      <c r="P232" t="s">
        <v>10</v>
      </c>
      <c r="Q232" t="s">
        <v>753</v>
      </c>
      <c r="R232" t="s">
        <v>254</v>
      </c>
      <c r="S232" t="s">
        <v>13</v>
      </c>
      <c r="T232" t="s">
        <v>28</v>
      </c>
      <c r="U23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233" spans="1:21" x14ac:dyDescent="0.3">
      <c r="A233" s="2" t="s">
        <v>754</v>
      </c>
      <c r="B233" s="2" t="s">
        <v>755</v>
      </c>
      <c r="C233" s="2">
        <v>22</v>
      </c>
      <c r="D233" s="2" t="s">
        <v>16</v>
      </c>
      <c r="E233" s="2" t="s">
        <v>756</v>
      </c>
      <c r="F233" s="2" t="s">
        <v>321</v>
      </c>
      <c r="G233" s="2" t="s">
        <v>13</v>
      </c>
      <c r="H233" s="2" t="s">
        <v>28</v>
      </c>
      <c r="M233" t="s">
        <v>754</v>
      </c>
      <c r="N233" t="s">
        <v>755</v>
      </c>
      <c r="O233">
        <v>22</v>
      </c>
      <c r="P233" t="s">
        <v>16</v>
      </c>
      <c r="Q233" t="s">
        <v>756</v>
      </c>
      <c r="R233" t="s">
        <v>321</v>
      </c>
      <c r="S233" t="s">
        <v>13</v>
      </c>
      <c r="T233" t="s">
        <v>28</v>
      </c>
      <c r="U23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234" spans="1:21" x14ac:dyDescent="0.3">
      <c r="A234" s="2" t="s">
        <v>757</v>
      </c>
      <c r="B234" s="2" t="s">
        <v>758</v>
      </c>
      <c r="C234" s="2">
        <v>27</v>
      </c>
      <c r="D234" s="2" t="s">
        <v>16</v>
      </c>
      <c r="E234" s="2" t="s">
        <v>759</v>
      </c>
      <c r="F234" s="2" t="s">
        <v>91</v>
      </c>
      <c r="G234" s="2" t="s">
        <v>13</v>
      </c>
      <c r="H234" s="2" t="s">
        <v>19</v>
      </c>
      <c r="M234" t="s">
        <v>757</v>
      </c>
      <c r="N234" t="s">
        <v>758</v>
      </c>
      <c r="O234">
        <v>27</v>
      </c>
      <c r="P234" t="s">
        <v>16</v>
      </c>
      <c r="Q234" t="s">
        <v>759</v>
      </c>
      <c r="R234" t="s">
        <v>91</v>
      </c>
      <c r="S234" t="s">
        <v>13</v>
      </c>
      <c r="T234" t="s">
        <v>19</v>
      </c>
      <c r="U23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235" spans="1:21" x14ac:dyDescent="0.3">
      <c r="A235" s="2" t="s">
        <v>760</v>
      </c>
      <c r="B235" s="2" t="s">
        <v>761</v>
      </c>
      <c r="C235" s="2">
        <v>59</v>
      </c>
      <c r="D235" s="2" t="s">
        <v>10</v>
      </c>
      <c r="E235" s="2" t="s">
        <v>762</v>
      </c>
      <c r="F235" s="2" t="s">
        <v>45</v>
      </c>
      <c r="G235" s="2" t="s">
        <v>13</v>
      </c>
      <c r="H235" s="2" t="s">
        <v>33</v>
      </c>
      <c r="M235" t="s">
        <v>760</v>
      </c>
      <c r="N235" t="s">
        <v>761</v>
      </c>
      <c r="O235">
        <v>59</v>
      </c>
      <c r="P235" t="s">
        <v>10</v>
      </c>
      <c r="Q235" t="s">
        <v>762</v>
      </c>
      <c r="R235" t="s">
        <v>45</v>
      </c>
      <c r="S235" t="s">
        <v>13</v>
      </c>
      <c r="T235" t="s">
        <v>33</v>
      </c>
      <c r="U23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36" spans="1:21" x14ac:dyDescent="0.3">
      <c r="A236" s="2" t="s">
        <v>763</v>
      </c>
      <c r="B236" s="2" t="s">
        <v>764</v>
      </c>
      <c r="C236" s="2">
        <v>43</v>
      </c>
      <c r="D236" s="2" t="s">
        <v>16</v>
      </c>
      <c r="E236" s="2" t="s">
        <v>765</v>
      </c>
      <c r="F236" s="2" t="s">
        <v>65</v>
      </c>
      <c r="G236" s="2" t="s">
        <v>13</v>
      </c>
      <c r="H236" s="2" t="s">
        <v>50</v>
      </c>
      <c r="M236" t="s">
        <v>763</v>
      </c>
      <c r="N236" t="s">
        <v>764</v>
      </c>
      <c r="O236">
        <v>43</v>
      </c>
      <c r="P236" t="s">
        <v>16</v>
      </c>
      <c r="Q236" t="s">
        <v>765</v>
      </c>
      <c r="R236" t="s">
        <v>65</v>
      </c>
      <c r="S236" t="s">
        <v>13</v>
      </c>
      <c r="T236" t="s">
        <v>50</v>
      </c>
      <c r="U23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37" spans="1:21" x14ac:dyDescent="0.3">
      <c r="A237" s="2" t="s">
        <v>766</v>
      </c>
      <c r="B237" s="2" t="s">
        <v>767</v>
      </c>
      <c r="C237" s="2">
        <v>28</v>
      </c>
      <c r="D237" s="2" t="s">
        <v>16</v>
      </c>
      <c r="E237" s="2" t="s">
        <v>768</v>
      </c>
      <c r="F237" s="2" t="s">
        <v>95</v>
      </c>
      <c r="G237" s="2" t="s">
        <v>13</v>
      </c>
      <c r="H237" s="2" t="s">
        <v>28</v>
      </c>
      <c r="M237" t="s">
        <v>766</v>
      </c>
      <c r="N237" t="s">
        <v>767</v>
      </c>
      <c r="O237">
        <v>28</v>
      </c>
      <c r="P237" t="s">
        <v>16</v>
      </c>
      <c r="Q237" t="s">
        <v>768</v>
      </c>
      <c r="R237" t="s">
        <v>95</v>
      </c>
      <c r="S237" t="s">
        <v>13</v>
      </c>
      <c r="T237" t="s">
        <v>28</v>
      </c>
      <c r="U23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238" spans="1:21" x14ac:dyDescent="0.3">
      <c r="A238" s="2" t="s">
        <v>769</v>
      </c>
      <c r="B238" s="2" t="s">
        <v>770</v>
      </c>
      <c r="C238" s="2">
        <v>42</v>
      </c>
      <c r="D238" s="2" t="s">
        <v>16</v>
      </c>
      <c r="E238" s="2" t="s">
        <v>771</v>
      </c>
      <c r="F238" s="2" t="s">
        <v>291</v>
      </c>
      <c r="G238" s="2" t="s">
        <v>13</v>
      </c>
      <c r="H238" s="2" t="s">
        <v>28</v>
      </c>
      <c r="M238" t="s">
        <v>769</v>
      </c>
      <c r="N238" t="s">
        <v>770</v>
      </c>
      <c r="O238">
        <v>42</v>
      </c>
      <c r="P238" t="s">
        <v>16</v>
      </c>
      <c r="Q238" t="s">
        <v>771</v>
      </c>
      <c r="R238" t="s">
        <v>291</v>
      </c>
      <c r="S238" t="s">
        <v>13</v>
      </c>
      <c r="T238" t="s">
        <v>28</v>
      </c>
      <c r="U23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39" spans="1:21" x14ac:dyDescent="0.3">
      <c r="A239" s="2" t="s">
        <v>772</v>
      </c>
      <c r="B239" s="2" t="s">
        <v>773</v>
      </c>
      <c r="C239" s="2">
        <v>41</v>
      </c>
      <c r="D239" s="2" t="s">
        <v>16</v>
      </c>
      <c r="E239" s="2" t="s">
        <v>774</v>
      </c>
      <c r="F239" s="2" t="s">
        <v>69</v>
      </c>
      <c r="G239" s="2" t="s">
        <v>13</v>
      </c>
      <c r="H239" s="2" t="s">
        <v>50</v>
      </c>
      <c r="M239" t="s">
        <v>772</v>
      </c>
      <c r="N239" t="s">
        <v>773</v>
      </c>
      <c r="O239">
        <v>41</v>
      </c>
      <c r="P239" t="s">
        <v>16</v>
      </c>
      <c r="Q239" t="s">
        <v>774</v>
      </c>
      <c r="R239" t="s">
        <v>69</v>
      </c>
      <c r="S239" t="s">
        <v>13</v>
      </c>
      <c r="T239" t="s">
        <v>50</v>
      </c>
      <c r="U23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40" spans="1:21" x14ac:dyDescent="0.3">
      <c r="A240" s="2" t="s">
        <v>775</v>
      </c>
      <c r="B240" s="2" t="s">
        <v>776</v>
      </c>
      <c r="C240" s="2">
        <v>40</v>
      </c>
      <c r="D240" s="2" t="s">
        <v>10</v>
      </c>
      <c r="E240" s="2" t="s">
        <v>777</v>
      </c>
      <c r="F240" s="2" t="s">
        <v>45</v>
      </c>
      <c r="G240" s="2" t="s">
        <v>13</v>
      </c>
      <c r="H240" s="2" t="s">
        <v>19</v>
      </c>
      <c r="M240" t="s">
        <v>775</v>
      </c>
      <c r="N240" t="s">
        <v>776</v>
      </c>
      <c r="O240">
        <v>40</v>
      </c>
      <c r="P240" t="s">
        <v>10</v>
      </c>
      <c r="Q240" t="s">
        <v>777</v>
      </c>
      <c r="R240" t="s">
        <v>45</v>
      </c>
      <c r="S240" t="s">
        <v>13</v>
      </c>
      <c r="T240" t="s">
        <v>19</v>
      </c>
      <c r="U24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41" spans="1:21" x14ac:dyDescent="0.3">
      <c r="A241" s="2" t="s">
        <v>778</v>
      </c>
      <c r="B241" s="2" t="s">
        <v>779</v>
      </c>
      <c r="C241" s="2">
        <v>58</v>
      </c>
      <c r="D241" s="2" t="s">
        <v>16</v>
      </c>
      <c r="E241" s="2" t="s">
        <v>780</v>
      </c>
      <c r="F241" s="2" t="s">
        <v>188</v>
      </c>
      <c r="G241" s="2" t="s">
        <v>13</v>
      </c>
      <c r="H241" s="2" t="s">
        <v>19</v>
      </c>
      <c r="M241" t="s">
        <v>778</v>
      </c>
      <c r="N241" t="s">
        <v>779</v>
      </c>
      <c r="O241">
        <v>58</v>
      </c>
      <c r="P241" t="s">
        <v>16</v>
      </c>
      <c r="Q241" t="s">
        <v>780</v>
      </c>
      <c r="R241" t="s">
        <v>188</v>
      </c>
      <c r="S241" t="s">
        <v>13</v>
      </c>
      <c r="T241" t="s">
        <v>19</v>
      </c>
      <c r="U24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42" spans="1:21" x14ac:dyDescent="0.3">
      <c r="A242" s="2" t="s">
        <v>781</v>
      </c>
      <c r="B242" s="2" t="s">
        <v>782</v>
      </c>
      <c r="C242" s="2">
        <v>59</v>
      </c>
      <c r="D242" s="2" t="s">
        <v>16</v>
      </c>
      <c r="E242" s="2" t="s">
        <v>783</v>
      </c>
      <c r="F242" s="2" t="s">
        <v>160</v>
      </c>
      <c r="G242" s="2" t="s">
        <v>13</v>
      </c>
      <c r="H242" s="2" t="s">
        <v>19</v>
      </c>
      <c r="M242" t="s">
        <v>781</v>
      </c>
      <c r="N242" t="s">
        <v>782</v>
      </c>
      <c r="O242">
        <v>59</v>
      </c>
      <c r="P242" t="s">
        <v>16</v>
      </c>
      <c r="Q242" t="s">
        <v>783</v>
      </c>
      <c r="R242" t="s">
        <v>160</v>
      </c>
      <c r="S242" t="s">
        <v>13</v>
      </c>
      <c r="T242" t="s">
        <v>19</v>
      </c>
      <c r="U24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43" spans="1:21" x14ac:dyDescent="0.3">
      <c r="A243" s="2" t="s">
        <v>784</v>
      </c>
      <c r="B243" s="2" t="s">
        <v>785</v>
      </c>
      <c r="C243" s="2">
        <v>31</v>
      </c>
      <c r="D243" s="2" t="s">
        <v>10</v>
      </c>
      <c r="E243" s="2" t="s">
        <v>786</v>
      </c>
      <c r="F243" s="2" t="s">
        <v>291</v>
      </c>
      <c r="G243" s="2" t="s">
        <v>13</v>
      </c>
      <c r="H243" s="2" t="s">
        <v>19</v>
      </c>
      <c r="M243" t="s">
        <v>784</v>
      </c>
      <c r="N243" t="s">
        <v>785</v>
      </c>
      <c r="O243">
        <v>31</v>
      </c>
      <c r="P243" t="s">
        <v>10</v>
      </c>
      <c r="Q243" t="s">
        <v>786</v>
      </c>
      <c r="R243" t="s">
        <v>291</v>
      </c>
      <c r="S243" t="s">
        <v>13</v>
      </c>
      <c r="T243" t="s">
        <v>19</v>
      </c>
      <c r="U24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44" spans="1:21" x14ac:dyDescent="0.3">
      <c r="A244" s="2" t="s">
        <v>787</v>
      </c>
      <c r="B244" s="2" t="s">
        <v>788</v>
      </c>
      <c r="C244" s="2">
        <v>58</v>
      </c>
      <c r="D244" s="2" t="s">
        <v>16</v>
      </c>
      <c r="E244" s="2" t="s">
        <v>789</v>
      </c>
      <c r="F244" s="2" t="s">
        <v>171</v>
      </c>
      <c r="G244" s="2" t="s">
        <v>13</v>
      </c>
      <c r="H244" s="2" t="s">
        <v>33</v>
      </c>
      <c r="M244" t="s">
        <v>787</v>
      </c>
      <c r="N244" t="s">
        <v>788</v>
      </c>
      <c r="O244">
        <v>58</v>
      </c>
      <c r="P244" t="s">
        <v>16</v>
      </c>
      <c r="Q244" t="s">
        <v>789</v>
      </c>
      <c r="R244" t="s">
        <v>171</v>
      </c>
      <c r="S244" t="s">
        <v>13</v>
      </c>
      <c r="T244" t="s">
        <v>33</v>
      </c>
      <c r="U24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45" spans="1:21" x14ac:dyDescent="0.3">
      <c r="A245" s="2" t="s">
        <v>790</v>
      </c>
      <c r="B245" s="2" t="s">
        <v>791</v>
      </c>
      <c r="C245" s="2">
        <v>56</v>
      </c>
      <c r="D245" s="2" t="s">
        <v>16</v>
      </c>
      <c r="E245" s="2" t="s">
        <v>792</v>
      </c>
      <c r="F245" s="2" t="s">
        <v>363</v>
      </c>
      <c r="G245" s="2" t="s">
        <v>13</v>
      </c>
      <c r="H245" s="2" t="s">
        <v>50</v>
      </c>
      <c r="M245" t="s">
        <v>790</v>
      </c>
      <c r="N245" t="s">
        <v>791</v>
      </c>
      <c r="O245">
        <v>56</v>
      </c>
      <c r="P245" t="s">
        <v>16</v>
      </c>
      <c r="Q245" t="s">
        <v>792</v>
      </c>
      <c r="R245" t="s">
        <v>363</v>
      </c>
      <c r="S245" t="s">
        <v>13</v>
      </c>
      <c r="T245" t="s">
        <v>50</v>
      </c>
      <c r="U24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46" spans="1:21" x14ac:dyDescent="0.3">
      <c r="A246" s="2" t="s">
        <v>793</v>
      </c>
      <c r="B246" s="2" t="s">
        <v>794</v>
      </c>
      <c r="C246" s="2">
        <v>19</v>
      </c>
      <c r="D246" s="2" t="s">
        <v>10</v>
      </c>
      <c r="E246" s="2" t="s">
        <v>795</v>
      </c>
      <c r="F246" s="2" t="s">
        <v>121</v>
      </c>
      <c r="G246" s="2" t="s">
        <v>13</v>
      </c>
      <c r="H246" s="2" t="s">
        <v>28</v>
      </c>
      <c r="M246" t="s">
        <v>793</v>
      </c>
      <c r="N246" t="s">
        <v>794</v>
      </c>
      <c r="O246">
        <v>19</v>
      </c>
      <c r="P246" t="s">
        <v>10</v>
      </c>
      <c r="Q246" t="s">
        <v>795</v>
      </c>
      <c r="R246" t="s">
        <v>121</v>
      </c>
      <c r="S246" t="s">
        <v>13</v>
      </c>
      <c r="T246" t="s">
        <v>28</v>
      </c>
      <c r="U24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Teenage</v>
      </c>
    </row>
    <row r="247" spans="1:21" x14ac:dyDescent="0.3">
      <c r="A247" s="2" t="s">
        <v>796</v>
      </c>
      <c r="B247" s="2" t="s">
        <v>797</v>
      </c>
      <c r="C247" s="2">
        <v>57</v>
      </c>
      <c r="D247" s="2" t="s">
        <v>16</v>
      </c>
      <c r="E247" s="2" t="s">
        <v>798</v>
      </c>
      <c r="F247" s="2" t="s">
        <v>160</v>
      </c>
      <c r="G247" s="2" t="s">
        <v>13</v>
      </c>
      <c r="H247" s="2" t="s">
        <v>19</v>
      </c>
      <c r="M247" t="s">
        <v>796</v>
      </c>
      <c r="N247" t="s">
        <v>797</v>
      </c>
      <c r="O247">
        <v>57</v>
      </c>
      <c r="P247" t="s">
        <v>16</v>
      </c>
      <c r="Q247" t="s">
        <v>798</v>
      </c>
      <c r="R247" t="s">
        <v>160</v>
      </c>
      <c r="S247" t="s">
        <v>13</v>
      </c>
      <c r="T247" t="s">
        <v>19</v>
      </c>
      <c r="U24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48" spans="1:21" x14ac:dyDescent="0.3">
      <c r="A248" s="2" t="s">
        <v>799</v>
      </c>
      <c r="B248" s="2" t="s">
        <v>800</v>
      </c>
      <c r="C248" s="2">
        <v>58</v>
      </c>
      <c r="D248" s="2" t="s">
        <v>10</v>
      </c>
      <c r="E248" s="2" t="s">
        <v>801</v>
      </c>
      <c r="F248" s="2" t="s">
        <v>295</v>
      </c>
      <c r="G248" s="2" t="s">
        <v>13</v>
      </c>
      <c r="H248" s="2" t="s">
        <v>28</v>
      </c>
      <c r="M248" t="s">
        <v>799</v>
      </c>
      <c r="N248" t="s">
        <v>800</v>
      </c>
      <c r="O248">
        <v>58</v>
      </c>
      <c r="P248" t="s">
        <v>10</v>
      </c>
      <c r="Q248" t="s">
        <v>801</v>
      </c>
      <c r="R248" t="s">
        <v>295</v>
      </c>
      <c r="S248" t="s">
        <v>13</v>
      </c>
      <c r="T248" t="s">
        <v>28</v>
      </c>
      <c r="U24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49" spans="1:21" x14ac:dyDescent="0.3">
      <c r="A249" s="2" t="s">
        <v>802</v>
      </c>
      <c r="B249" s="2" t="s">
        <v>803</v>
      </c>
      <c r="C249" s="2">
        <v>32</v>
      </c>
      <c r="D249" s="2" t="s">
        <v>10</v>
      </c>
      <c r="E249" s="2" t="s">
        <v>804</v>
      </c>
      <c r="F249" s="2" t="s">
        <v>49</v>
      </c>
      <c r="G249" s="2" t="s">
        <v>13</v>
      </c>
      <c r="H249" s="2" t="s">
        <v>19</v>
      </c>
      <c r="M249" t="s">
        <v>802</v>
      </c>
      <c r="N249" t="s">
        <v>803</v>
      </c>
      <c r="O249">
        <v>32</v>
      </c>
      <c r="P249" t="s">
        <v>10</v>
      </c>
      <c r="Q249" t="s">
        <v>804</v>
      </c>
      <c r="R249" t="s">
        <v>49</v>
      </c>
      <c r="S249" t="s">
        <v>13</v>
      </c>
      <c r="T249" t="s">
        <v>19</v>
      </c>
      <c r="U24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50" spans="1:21" x14ac:dyDescent="0.3">
      <c r="A250" s="2" t="s">
        <v>805</v>
      </c>
      <c r="B250" s="2" t="s">
        <v>806</v>
      </c>
      <c r="C250" s="2">
        <v>19</v>
      </c>
      <c r="D250" s="2" t="s">
        <v>10</v>
      </c>
      <c r="E250" s="2" t="s">
        <v>807</v>
      </c>
      <c r="F250" s="2" t="s">
        <v>188</v>
      </c>
      <c r="G250" s="2" t="s">
        <v>13</v>
      </c>
      <c r="H250" s="2" t="s">
        <v>50</v>
      </c>
      <c r="M250" t="s">
        <v>805</v>
      </c>
      <c r="N250" t="s">
        <v>806</v>
      </c>
      <c r="O250">
        <v>19</v>
      </c>
      <c r="P250" t="s">
        <v>10</v>
      </c>
      <c r="Q250" t="s">
        <v>807</v>
      </c>
      <c r="R250" t="s">
        <v>188</v>
      </c>
      <c r="S250" t="s">
        <v>13</v>
      </c>
      <c r="T250" t="s">
        <v>50</v>
      </c>
      <c r="U25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Teenage</v>
      </c>
    </row>
    <row r="251" spans="1:21" x14ac:dyDescent="0.3">
      <c r="A251" s="2" t="s">
        <v>808</v>
      </c>
      <c r="B251" s="2" t="s">
        <v>809</v>
      </c>
      <c r="C251" s="2">
        <v>41</v>
      </c>
      <c r="D251" s="2" t="s">
        <v>16</v>
      </c>
      <c r="E251" s="2" t="s">
        <v>810</v>
      </c>
      <c r="F251" s="2" t="s">
        <v>61</v>
      </c>
      <c r="G251" s="2" t="s">
        <v>13</v>
      </c>
      <c r="H251" s="2" t="s">
        <v>50</v>
      </c>
      <c r="M251" t="s">
        <v>808</v>
      </c>
      <c r="N251" t="s">
        <v>809</v>
      </c>
      <c r="O251">
        <v>41</v>
      </c>
      <c r="P251" t="s">
        <v>16</v>
      </c>
      <c r="Q251" t="s">
        <v>810</v>
      </c>
      <c r="R251" t="s">
        <v>61</v>
      </c>
      <c r="S251" t="s">
        <v>13</v>
      </c>
      <c r="T251" t="s">
        <v>50</v>
      </c>
      <c r="U25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52" spans="1:21" x14ac:dyDescent="0.3">
      <c r="A252" s="2" t="s">
        <v>811</v>
      </c>
      <c r="B252" s="2" t="s">
        <v>812</v>
      </c>
      <c r="C252" s="2">
        <v>48</v>
      </c>
      <c r="D252" s="2" t="s">
        <v>10</v>
      </c>
      <c r="E252" s="2" t="s">
        <v>813</v>
      </c>
      <c r="F252" s="2" t="s">
        <v>95</v>
      </c>
      <c r="G252" s="2" t="s">
        <v>13</v>
      </c>
      <c r="H252" s="2" t="s">
        <v>19</v>
      </c>
      <c r="M252" t="s">
        <v>811</v>
      </c>
      <c r="N252" t="s">
        <v>812</v>
      </c>
      <c r="O252">
        <v>48</v>
      </c>
      <c r="P252" t="s">
        <v>10</v>
      </c>
      <c r="Q252" t="s">
        <v>813</v>
      </c>
      <c r="R252" t="s">
        <v>95</v>
      </c>
      <c r="S252" t="s">
        <v>13</v>
      </c>
      <c r="T252" t="s">
        <v>19</v>
      </c>
      <c r="U25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53" spans="1:21" x14ac:dyDescent="0.3">
      <c r="A253" s="2" t="s">
        <v>814</v>
      </c>
      <c r="B253" s="2" t="s">
        <v>815</v>
      </c>
      <c r="C253" s="2">
        <v>64</v>
      </c>
      <c r="D253" s="2" t="s">
        <v>10</v>
      </c>
      <c r="E253" s="2" t="s">
        <v>816</v>
      </c>
      <c r="F253" s="2" t="s">
        <v>23</v>
      </c>
      <c r="G253" s="2" t="s">
        <v>13</v>
      </c>
      <c r="H253" s="2" t="s">
        <v>33</v>
      </c>
      <c r="M253" t="s">
        <v>814</v>
      </c>
      <c r="N253" t="s">
        <v>815</v>
      </c>
      <c r="O253">
        <v>64</v>
      </c>
      <c r="P253" t="s">
        <v>10</v>
      </c>
      <c r="Q253" t="s">
        <v>816</v>
      </c>
      <c r="R253" t="s">
        <v>23</v>
      </c>
      <c r="S253" t="s">
        <v>13</v>
      </c>
      <c r="T253" t="s">
        <v>33</v>
      </c>
      <c r="U25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254" spans="1:21" x14ac:dyDescent="0.3">
      <c r="A254" s="2" t="s">
        <v>817</v>
      </c>
      <c r="B254" s="2" t="s">
        <v>818</v>
      </c>
      <c r="C254" s="2">
        <v>26</v>
      </c>
      <c r="D254" s="2" t="s">
        <v>10</v>
      </c>
      <c r="E254" s="2" t="s">
        <v>819</v>
      </c>
      <c r="F254" s="2" t="s">
        <v>41</v>
      </c>
      <c r="G254" s="2" t="s">
        <v>13</v>
      </c>
      <c r="H254" s="2" t="s">
        <v>33</v>
      </c>
      <c r="M254" t="s">
        <v>817</v>
      </c>
      <c r="N254" t="s">
        <v>818</v>
      </c>
      <c r="O254">
        <v>26</v>
      </c>
      <c r="P254" t="s">
        <v>10</v>
      </c>
      <c r="Q254" t="s">
        <v>819</v>
      </c>
      <c r="R254" t="s">
        <v>41</v>
      </c>
      <c r="S254" t="s">
        <v>13</v>
      </c>
      <c r="T254" t="s">
        <v>33</v>
      </c>
      <c r="U25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255" spans="1:21" x14ac:dyDescent="0.3">
      <c r="A255" s="2" t="s">
        <v>820</v>
      </c>
      <c r="B255" s="2" t="s">
        <v>821</v>
      </c>
      <c r="C255" s="2">
        <v>32</v>
      </c>
      <c r="D255" s="2" t="s">
        <v>10</v>
      </c>
      <c r="E255" s="2" t="s">
        <v>822</v>
      </c>
      <c r="F255" s="2" t="s">
        <v>328</v>
      </c>
      <c r="G255" s="2" t="s">
        <v>13</v>
      </c>
      <c r="H255" s="2" t="s">
        <v>28</v>
      </c>
      <c r="M255" t="s">
        <v>820</v>
      </c>
      <c r="N255" t="s">
        <v>3977</v>
      </c>
      <c r="O255">
        <v>32</v>
      </c>
      <c r="P255" t="s">
        <v>10</v>
      </c>
      <c r="Q255" t="s">
        <v>822</v>
      </c>
      <c r="R255" t="s">
        <v>328</v>
      </c>
      <c r="S255" t="s">
        <v>13</v>
      </c>
      <c r="T255" t="s">
        <v>28</v>
      </c>
      <c r="U25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56" spans="1:21" x14ac:dyDescent="0.3">
      <c r="A256" s="2" t="s">
        <v>823</v>
      </c>
      <c r="B256" s="2" t="s">
        <v>824</v>
      </c>
      <c r="C256" s="2">
        <v>34</v>
      </c>
      <c r="D256" s="2" t="s">
        <v>10</v>
      </c>
      <c r="E256" s="2" t="s">
        <v>825</v>
      </c>
      <c r="F256" s="2" t="s">
        <v>167</v>
      </c>
      <c r="G256" s="2" t="s">
        <v>13</v>
      </c>
      <c r="H256" s="2" t="s">
        <v>33</v>
      </c>
      <c r="M256" t="s">
        <v>823</v>
      </c>
      <c r="N256" t="s">
        <v>824</v>
      </c>
      <c r="O256">
        <v>34</v>
      </c>
      <c r="P256" t="s">
        <v>10</v>
      </c>
      <c r="Q256" t="s">
        <v>825</v>
      </c>
      <c r="R256" t="s">
        <v>167</v>
      </c>
      <c r="S256" t="s">
        <v>13</v>
      </c>
      <c r="T256" t="s">
        <v>33</v>
      </c>
      <c r="U25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57" spans="1:21" x14ac:dyDescent="0.3">
      <c r="A257" s="2" t="s">
        <v>826</v>
      </c>
      <c r="B257" s="2" t="s">
        <v>827</v>
      </c>
      <c r="C257" s="2">
        <v>21</v>
      </c>
      <c r="D257" s="2" t="s">
        <v>10</v>
      </c>
      <c r="E257" s="2" t="s">
        <v>828</v>
      </c>
      <c r="F257" s="2" t="s">
        <v>27</v>
      </c>
      <c r="G257" s="2" t="s">
        <v>13</v>
      </c>
      <c r="H257" s="2" t="s">
        <v>50</v>
      </c>
      <c r="M257" t="s">
        <v>826</v>
      </c>
      <c r="N257" t="s">
        <v>827</v>
      </c>
      <c r="O257">
        <v>21</v>
      </c>
      <c r="P257" t="s">
        <v>10</v>
      </c>
      <c r="Q257" t="s">
        <v>828</v>
      </c>
      <c r="R257" t="s">
        <v>27</v>
      </c>
      <c r="S257" t="s">
        <v>13</v>
      </c>
      <c r="T257" t="s">
        <v>50</v>
      </c>
      <c r="U25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258" spans="1:21" x14ac:dyDescent="0.3">
      <c r="A258" s="2" t="s">
        <v>829</v>
      </c>
      <c r="B258" s="2" t="s">
        <v>830</v>
      </c>
      <c r="C258" s="2">
        <v>57</v>
      </c>
      <c r="D258" s="2" t="s">
        <v>10</v>
      </c>
      <c r="E258" s="2" t="s">
        <v>831</v>
      </c>
      <c r="F258" s="2" t="s">
        <v>295</v>
      </c>
      <c r="G258" s="2" t="s">
        <v>13</v>
      </c>
      <c r="H258" s="2" t="s">
        <v>19</v>
      </c>
      <c r="M258" t="s">
        <v>829</v>
      </c>
      <c r="N258" t="s">
        <v>830</v>
      </c>
      <c r="O258">
        <v>57</v>
      </c>
      <c r="P258" t="s">
        <v>10</v>
      </c>
      <c r="Q258" t="s">
        <v>831</v>
      </c>
      <c r="R258" t="s">
        <v>295</v>
      </c>
      <c r="S258" t="s">
        <v>13</v>
      </c>
      <c r="T258" t="s">
        <v>19</v>
      </c>
      <c r="U25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59" spans="1:21" x14ac:dyDescent="0.3">
      <c r="A259" s="2" t="s">
        <v>832</v>
      </c>
      <c r="B259" s="2" t="s">
        <v>833</v>
      </c>
      <c r="C259" s="2">
        <v>42</v>
      </c>
      <c r="D259" s="2" t="s">
        <v>10</v>
      </c>
      <c r="E259" s="2" t="s">
        <v>834</v>
      </c>
      <c r="F259" s="2" t="s">
        <v>725</v>
      </c>
      <c r="G259" s="2" t="s">
        <v>13</v>
      </c>
      <c r="H259" s="2" t="s">
        <v>33</v>
      </c>
      <c r="M259" t="s">
        <v>832</v>
      </c>
      <c r="N259" t="s">
        <v>833</v>
      </c>
      <c r="O259">
        <v>42</v>
      </c>
      <c r="P259" t="s">
        <v>10</v>
      </c>
      <c r="Q259" t="s">
        <v>834</v>
      </c>
      <c r="R259" t="s">
        <v>725</v>
      </c>
      <c r="S259" t="s">
        <v>13</v>
      </c>
      <c r="T259" t="s">
        <v>33</v>
      </c>
      <c r="U25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60" spans="1:21" x14ac:dyDescent="0.3">
      <c r="A260" s="2" t="s">
        <v>835</v>
      </c>
      <c r="B260" s="2" t="s">
        <v>836</v>
      </c>
      <c r="C260" s="2">
        <v>24</v>
      </c>
      <c r="D260" s="2" t="s">
        <v>16</v>
      </c>
      <c r="E260" s="2" t="s">
        <v>837</v>
      </c>
      <c r="F260" s="2" t="s">
        <v>363</v>
      </c>
      <c r="G260" s="2" t="s">
        <v>13</v>
      </c>
      <c r="H260" s="2" t="s">
        <v>19</v>
      </c>
      <c r="M260" t="s">
        <v>835</v>
      </c>
      <c r="N260" t="s">
        <v>836</v>
      </c>
      <c r="O260">
        <v>24</v>
      </c>
      <c r="P260" t="s">
        <v>16</v>
      </c>
      <c r="Q260" t="s">
        <v>837</v>
      </c>
      <c r="R260" t="s">
        <v>363</v>
      </c>
      <c r="S260" t="s">
        <v>13</v>
      </c>
      <c r="T260" t="s">
        <v>19</v>
      </c>
      <c r="U26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261" spans="1:21" x14ac:dyDescent="0.3">
      <c r="A261" s="2" t="s">
        <v>838</v>
      </c>
      <c r="B261" s="2" t="s">
        <v>839</v>
      </c>
      <c r="C261" s="2">
        <v>32</v>
      </c>
      <c r="D261" s="2" t="s">
        <v>16</v>
      </c>
      <c r="E261" s="2" t="s">
        <v>840</v>
      </c>
      <c r="F261" s="2" t="s">
        <v>99</v>
      </c>
      <c r="G261" s="2" t="s">
        <v>13</v>
      </c>
      <c r="H261" s="2" t="s">
        <v>33</v>
      </c>
      <c r="M261" t="s">
        <v>838</v>
      </c>
      <c r="N261" t="s">
        <v>839</v>
      </c>
      <c r="O261">
        <v>32</v>
      </c>
      <c r="P261" t="s">
        <v>16</v>
      </c>
      <c r="Q261" t="s">
        <v>840</v>
      </c>
      <c r="R261" t="s">
        <v>99</v>
      </c>
      <c r="S261" t="s">
        <v>13</v>
      </c>
      <c r="T261" t="s">
        <v>33</v>
      </c>
      <c r="U26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62" spans="1:21" x14ac:dyDescent="0.3">
      <c r="A262" s="2" t="s">
        <v>841</v>
      </c>
      <c r="B262" s="2" t="s">
        <v>842</v>
      </c>
      <c r="C262" s="2">
        <v>63</v>
      </c>
      <c r="D262" s="2" t="s">
        <v>16</v>
      </c>
      <c r="E262" s="2" t="s">
        <v>843</v>
      </c>
      <c r="F262" s="2" t="s">
        <v>137</v>
      </c>
      <c r="G262" s="2" t="s">
        <v>13</v>
      </c>
      <c r="H262" s="2" t="s">
        <v>19</v>
      </c>
      <c r="M262" t="s">
        <v>841</v>
      </c>
      <c r="N262" t="s">
        <v>842</v>
      </c>
      <c r="O262">
        <v>63</v>
      </c>
      <c r="P262" t="s">
        <v>16</v>
      </c>
      <c r="Q262" t="s">
        <v>843</v>
      </c>
      <c r="R262" t="s">
        <v>137</v>
      </c>
      <c r="S262" t="s">
        <v>13</v>
      </c>
      <c r="T262" t="s">
        <v>19</v>
      </c>
      <c r="U26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263" spans="1:21" x14ac:dyDescent="0.3">
      <c r="A263" s="2" t="s">
        <v>844</v>
      </c>
      <c r="B263" s="2" t="s">
        <v>845</v>
      </c>
      <c r="C263" s="2">
        <v>27</v>
      </c>
      <c r="D263" s="2" t="s">
        <v>16</v>
      </c>
      <c r="E263" s="2" t="s">
        <v>846</v>
      </c>
      <c r="F263" s="2" t="s">
        <v>37</v>
      </c>
      <c r="G263" s="2" t="s">
        <v>13</v>
      </c>
      <c r="H263" s="2" t="s">
        <v>33</v>
      </c>
      <c r="M263" t="s">
        <v>844</v>
      </c>
      <c r="N263" t="s">
        <v>845</v>
      </c>
      <c r="O263">
        <v>27</v>
      </c>
      <c r="P263" t="s">
        <v>16</v>
      </c>
      <c r="Q263" t="s">
        <v>846</v>
      </c>
      <c r="R263" t="s">
        <v>37</v>
      </c>
      <c r="S263" t="s">
        <v>13</v>
      </c>
      <c r="T263" t="s">
        <v>33</v>
      </c>
      <c r="U26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264" spans="1:21" x14ac:dyDescent="0.3">
      <c r="A264" s="2" t="s">
        <v>847</v>
      </c>
      <c r="B264" s="2" t="s">
        <v>848</v>
      </c>
      <c r="C264" s="2">
        <v>60</v>
      </c>
      <c r="D264" s="2" t="s">
        <v>16</v>
      </c>
      <c r="E264" s="2" t="s">
        <v>849</v>
      </c>
      <c r="F264" s="2" t="s">
        <v>69</v>
      </c>
      <c r="G264" s="2" t="s">
        <v>13</v>
      </c>
      <c r="H264" s="2" t="s">
        <v>33</v>
      </c>
      <c r="M264" t="s">
        <v>847</v>
      </c>
      <c r="N264" t="s">
        <v>848</v>
      </c>
      <c r="O264">
        <v>60</v>
      </c>
      <c r="P264" t="s">
        <v>16</v>
      </c>
      <c r="Q264" t="s">
        <v>849</v>
      </c>
      <c r="R264" t="s">
        <v>69</v>
      </c>
      <c r="S264" t="s">
        <v>13</v>
      </c>
      <c r="T264" t="s">
        <v>33</v>
      </c>
      <c r="U26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65" spans="1:21" x14ac:dyDescent="0.3">
      <c r="A265" s="2" t="s">
        <v>850</v>
      </c>
      <c r="B265" s="2" t="s">
        <v>851</v>
      </c>
      <c r="C265" s="2">
        <v>50</v>
      </c>
      <c r="D265" s="2" t="s">
        <v>10</v>
      </c>
      <c r="E265" s="2" t="s">
        <v>852</v>
      </c>
      <c r="F265" s="2" t="s">
        <v>332</v>
      </c>
      <c r="G265" s="2" t="s">
        <v>13</v>
      </c>
      <c r="H265" s="2" t="s">
        <v>28</v>
      </c>
      <c r="M265" t="s">
        <v>850</v>
      </c>
      <c r="N265" t="s">
        <v>851</v>
      </c>
      <c r="O265">
        <v>50</v>
      </c>
      <c r="P265" t="s">
        <v>10</v>
      </c>
      <c r="Q265" t="s">
        <v>852</v>
      </c>
      <c r="R265" t="s">
        <v>332</v>
      </c>
      <c r="S265" t="s">
        <v>13</v>
      </c>
      <c r="T265" t="s">
        <v>28</v>
      </c>
      <c r="U26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66" spans="1:21" x14ac:dyDescent="0.3">
      <c r="A266" s="2" t="s">
        <v>853</v>
      </c>
      <c r="B266" s="2" t="s">
        <v>854</v>
      </c>
      <c r="C266" s="2">
        <v>25</v>
      </c>
      <c r="D266" s="2" t="s">
        <v>10</v>
      </c>
      <c r="E266" s="2" t="s">
        <v>855</v>
      </c>
      <c r="F266" s="2" t="s">
        <v>856</v>
      </c>
      <c r="G266" s="2" t="s">
        <v>13</v>
      </c>
      <c r="H266" s="2" t="s">
        <v>50</v>
      </c>
      <c r="M266" t="s">
        <v>853</v>
      </c>
      <c r="N266" t="s">
        <v>854</v>
      </c>
      <c r="O266">
        <v>25</v>
      </c>
      <c r="P266" t="s">
        <v>10</v>
      </c>
      <c r="Q266" t="s">
        <v>855</v>
      </c>
      <c r="R266" t="s">
        <v>856</v>
      </c>
      <c r="S266" t="s">
        <v>13</v>
      </c>
      <c r="T266" t="s">
        <v>50</v>
      </c>
      <c r="U26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267" spans="1:21" x14ac:dyDescent="0.3">
      <c r="A267" s="2" t="s">
        <v>857</v>
      </c>
      <c r="B267" s="2" t="s">
        <v>858</v>
      </c>
      <c r="C267" s="2">
        <v>38</v>
      </c>
      <c r="D267" s="2" t="s">
        <v>10</v>
      </c>
      <c r="E267" s="2" t="s">
        <v>859</v>
      </c>
      <c r="F267" s="2" t="s">
        <v>241</v>
      </c>
      <c r="G267" s="2" t="s">
        <v>13</v>
      </c>
      <c r="H267" s="2" t="s">
        <v>33</v>
      </c>
      <c r="M267" t="s">
        <v>857</v>
      </c>
      <c r="N267" t="s">
        <v>858</v>
      </c>
      <c r="O267">
        <v>38</v>
      </c>
      <c r="P267" t="s">
        <v>10</v>
      </c>
      <c r="Q267" t="s">
        <v>859</v>
      </c>
      <c r="R267" t="s">
        <v>241</v>
      </c>
      <c r="S267" t="s">
        <v>13</v>
      </c>
      <c r="T267" t="s">
        <v>33</v>
      </c>
      <c r="U26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68" spans="1:21" x14ac:dyDescent="0.3">
      <c r="A268" s="2" t="s">
        <v>860</v>
      </c>
      <c r="B268" s="2" t="s">
        <v>861</v>
      </c>
      <c r="C268" s="2">
        <v>32</v>
      </c>
      <c r="D268" s="2" t="s">
        <v>16</v>
      </c>
      <c r="E268" s="2" t="s">
        <v>862</v>
      </c>
      <c r="F268" s="2" t="s">
        <v>596</v>
      </c>
      <c r="G268" s="2" t="s">
        <v>13</v>
      </c>
      <c r="H268" s="2" t="s">
        <v>28</v>
      </c>
      <c r="M268" t="s">
        <v>860</v>
      </c>
      <c r="N268" t="s">
        <v>861</v>
      </c>
      <c r="O268">
        <v>32</v>
      </c>
      <c r="P268" t="s">
        <v>16</v>
      </c>
      <c r="Q268" t="s">
        <v>862</v>
      </c>
      <c r="R268" t="s">
        <v>596</v>
      </c>
      <c r="S268" t="s">
        <v>13</v>
      </c>
      <c r="T268" t="s">
        <v>28</v>
      </c>
      <c r="U26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69" spans="1:21" x14ac:dyDescent="0.3">
      <c r="A269" s="2" t="s">
        <v>863</v>
      </c>
      <c r="B269" s="2" t="s">
        <v>864</v>
      </c>
      <c r="C269" s="2">
        <v>18</v>
      </c>
      <c r="D269" s="2" t="s">
        <v>10</v>
      </c>
      <c r="E269" s="2" t="s">
        <v>792</v>
      </c>
      <c r="F269" s="2" t="s">
        <v>69</v>
      </c>
      <c r="G269" s="2" t="s">
        <v>13</v>
      </c>
      <c r="H269" s="2" t="s">
        <v>28</v>
      </c>
      <c r="M269" t="s">
        <v>863</v>
      </c>
      <c r="N269" t="s">
        <v>864</v>
      </c>
      <c r="O269">
        <v>18</v>
      </c>
      <c r="P269" t="s">
        <v>10</v>
      </c>
      <c r="Q269" t="s">
        <v>792</v>
      </c>
      <c r="R269" t="s">
        <v>69</v>
      </c>
      <c r="S269" t="s">
        <v>13</v>
      </c>
      <c r="T269" t="s">
        <v>28</v>
      </c>
      <c r="U26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Teenage</v>
      </c>
    </row>
    <row r="270" spans="1:21" x14ac:dyDescent="0.3">
      <c r="A270" s="2" t="s">
        <v>865</v>
      </c>
      <c r="B270" s="2" t="s">
        <v>866</v>
      </c>
      <c r="C270" s="2">
        <v>53</v>
      </c>
      <c r="D270" s="2" t="s">
        <v>16</v>
      </c>
      <c r="E270" s="2" t="s">
        <v>867</v>
      </c>
      <c r="F270" s="2" t="s">
        <v>205</v>
      </c>
      <c r="G270" s="2" t="s">
        <v>13</v>
      </c>
      <c r="H270" s="2" t="s">
        <v>28</v>
      </c>
      <c r="M270" t="s">
        <v>865</v>
      </c>
      <c r="N270" t="s">
        <v>866</v>
      </c>
      <c r="O270">
        <v>53</v>
      </c>
      <c r="P270" t="s">
        <v>16</v>
      </c>
      <c r="Q270" t="s">
        <v>867</v>
      </c>
      <c r="R270" t="s">
        <v>205</v>
      </c>
      <c r="S270" t="s">
        <v>13</v>
      </c>
      <c r="T270" t="s">
        <v>28</v>
      </c>
      <c r="U27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71" spans="1:21" x14ac:dyDescent="0.3">
      <c r="A271" s="2" t="s">
        <v>868</v>
      </c>
      <c r="B271" s="2" t="s">
        <v>869</v>
      </c>
      <c r="C271" s="2">
        <v>45</v>
      </c>
      <c r="D271" s="2" t="s">
        <v>16</v>
      </c>
      <c r="E271" s="2" t="s">
        <v>870</v>
      </c>
      <c r="F271" s="2" t="s">
        <v>32</v>
      </c>
      <c r="G271" s="2" t="s">
        <v>13</v>
      </c>
      <c r="H271" s="2" t="s">
        <v>33</v>
      </c>
      <c r="M271" t="s">
        <v>868</v>
      </c>
      <c r="N271" t="s">
        <v>869</v>
      </c>
      <c r="O271">
        <v>45</v>
      </c>
      <c r="P271" t="s">
        <v>16</v>
      </c>
      <c r="Q271" t="s">
        <v>870</v>
      </c>
      <c r="R271" t="s">
        <v>32</v>
      </c>
      <c r="S271" t="s">
        <v>13</v>
      </c>
      <c r="T271" t="s">
        <v>33</v>
      </c>
      <c r="U27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72" spans="1:21" x14ac:dyDescent="0.3">
      <c r="A272" s="2" t="s">
        <v>871</v>
      </c>
      <c r="B272" s="2" t="s">
        <v>872</v>
      </c>
      <c r="C272" s="2">
        <v>31</v>
      </c>
      <c r="D272" s="2" t="s">
        <v>16</v>
      </c>
      <c r="E272" s="2" t="s">
        <v>873</v>
      </c>
      <c r="F272" s="2" t="s">
        <v>332</v>
      </c>
      <c r="G272" s="2" t="s">
        <v>13</v>
      </c>
      <c r="H272" s="2" t="s">
        <v>50</v>
      </c>
      <c r="M272" t="s">
        <v>871</v>
      </c>
      <c r="N272" t="s">
        <v>872</v>
      </c>
      <c r="O272">
        <v>31</v>
      </c>
      <c r="P272" t="s">
        <v>16</v>
      </c>
      <c r="Q272" t="s">
        <v>873</v>
      </c>
      <c r="R272" t="s">
        <v>332</v>
      </c>
      <c r="S272" t="s">
        <v>13</v>
      </c>
      <c r="T272" t="s">
        <v>50</v>
      </c>
      <c r="U27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73" spans="1:21" x14ac:dyDescent="0.3">
      <c r="A273" s="2" t="s">
        <v>874</v>
      </c>
      <c r="B273" s="2" t="s">
        <v>875</v>
      </c>
      <c r="C273" s="2">
        <v>64</v>
      </c>
      <c r="D273" s="2" t="s">
        <v>10</v>
      </c>
      <c r="E273" s="2" t="s">
        <v>876</v>
      </c>
      <c r="F273" s="2" t="s">
        <v>73</v>
      </c>
      <c r="G273" s="2" t="s">
        <v>13</v>
      </c>
      <c r="H273" s="2" t="s">
        <v>19</v>
      </c>
      <c r="M273" t="s">
        <v>874</v>
      </c>
      <c r="N273" t="s">
        <v>3978</v>
      </c>
      <c r="O273">
        <v>64</v>
      </c>
      <c r="P273" t="s">
        <v>10</v>
      </c>
      <c r="Q273" t="s">
        <v>876</v>
      </c>
      <c r="R273" t="s">
        <v>73</v>
      </c>
      <c r="S273" t="s">
        <v>13</v>
      </c>
      <c r="T273" t="s">
        <v>19</v>
      </c>
      <c r="U27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274" spans="1:21" x14ac:dyDescent="0.3">
      <c r="A274" s="2" t="s">
        <v>877</v>
      </c>
      <c r="B274" s="2" t="s">
        <v>878</v>
      </c>
      <c r="C274" s="2">
        <v>48</v>
      </c>
      <c r="D274" s="2" t="s">
        <v>16</v>
      </c>
      <c r="E274" s="2" t="s">
        <v>879</v>
      </c>
      <c r="F274" s="2" t="s">
        <v>32</v>
      </c>
      <c r="G274" s="2" t="s">
        <v>13</v>
      </c>
      <c r="H274" s="2" t="s">
        <v>50</v>
      </c>
      <c r="M274" t="s">
        <v>877</v>
      </c>
      <c r="N274" t="s">
        <v>878</v>
      </c>
      <c r="O274">
        <v>48</v>
      </c>
      <c r="P274" t="s">
        <v>16</v>
      </c>
      <c r="Q274" t="s">
        <v>879</v>
      </c>
      <c r="R274" t="s">
        <v>32</v>
      </c>
      <c r="S274" t="s">
        <v>13</v>
      </c>
      <c r="T274" t="s">
        <v>50</v>
      </c>
      <c r="U27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75" spans="1:21" x14ac:dyDescent="0.3">
      <c r="A275" s="2" t="s">
        <v>880</v>
      </c>
      <c r="B275" s="2" t="s">
        <v>881</v>
      </c>
      <c r="C275" s="2">
        <v>23</v>
      </c>
      <c r="D275" s="2" t="s">
        <v>10</v>
      </c>
      <c r="E275" s="2" t="s">
        <v>882</v>
      </c>
      <c r="F275" s="2" t="s">
        <v>317</v>
      </c>
      <c r="G275" s="2" t="s">
        <v>13</v>
      </c>
      <c r="H275" s="2" t="s">
        <v>28</v>
      </c>
      <c r="M275" t="s">
        <v>880</v>
      </c>
      <c r="N275" t="s">
        <v>881</v>
      </c>
      <c r="O275">
        <v>23</v>
      </c>
      <c r="P275" t="s">
        <v>10</v>
      </c>
      <c r="Q275" t="s">
        <v>882</v>
      </c>
      <c r="R275" t="s">
        <v>317</v>
      </c>
      <c r="S275" t="s">
        <v>13</v>
      </c>
      <c r="T275" t="s">
        <v>28</v>
      </c>
      <c r="U27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276" spans="1:21" x14ac:dyDescent="0.3">
      <c r="A276" s="2" t="s">
        <v>883</v>
      </c>
      <c r="B276" s="2" t="s">
        <v>884</v>
      </c>
      <c r="C276" s="2">
        <v>38</v>
      </c>
      <c r="D276" s="2" t="s">
        <v>10</v>
      </c>
      <c r="E276" s="2" t="s">
        <v>885</v>
      </c>
      <c r="F276" s="2" t="s">
        <v>175</v>
      </c>
      <c r="G276" s="2" t="s">
        <v>13</v>
      </c>
      <c r="H276" s="2" t="s">
        <v>33</v>
      </c>
      <c r="M276" t="s">
        <v>883</v>
      </c>
      <c r="N276" t="s">
        <v>884</v>
      </c>
      <c r="O276">
        <v>38</v>
      </c>
      <c r="P276" t="s">
        <v>10</v>
      </c>
      <c r="Q276" t="s">
        <v>885</v>
      </c>
      <c r="R276" t="s">
        <v>175</v>
      </c>
      <c r="S276" t="s">
        <v>13</v>
      </c>
      <c r="T276" t="s">
        <v>33</v>
      </c>
      <c r="U27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77" spans="1:21" x14ac:dyDescent="0.3">
      <c r="A277" s="2" t="s">
        <v>886</v>
      </c>
      <c r="B277" s="2" t="s">
        <v>887</v>
      </c>
      <c r="C277" s="2">
        <v>22</v>
      </c>
      <c r="D277" s="2" t="s">
        <v>10</v>
      </c>
      <c r="E277" s="2" t="s">
        <v>888</v>
      </c>
      <c r="F277" s="2" t="s">
        <v>596</v>
      </c>
      <c r="G277" s="2" t="s">
        <v>13</v>
      </c>
      <c r="H277" s="2" t="s">
        <v>50</v>
      </c>
      <c r="M277" t="s">
        <v>886</v>
      </c>
      <c r="N277" t="s">
        <v>887</v>
      </c>
      <c r="O277">
        <v>22</v>
      </c>
      <c r="P277" t="s">
        <v>10</v>
      </c>
      <c r="Q277" t="s">
        <v>888</v>
      </c>
      <c r="R277" t="s">
        <v>596</v>
      </c>
      <c r="S277" t="s">
        <v>13</v>
      </c>
      <c r="T277" t="s">
        <v>50</v>
      </c>
      <c r="U27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278" spans="1:21" x14ac:dyDescent="0.3">
      <c r="A278" s="2" t="s">
        <v>889</v>
      </c>
      <c r="B278" s="2" t="s">
        <v>890</v>
      </c>
      <c r="C278" s="2">
        <v>38</v>
      </c>
      <c r="D278" s="2" t="s">
        <v>10</v>
      </c>
      <c r="E278" s="2" t="s">
        <v>891</v>
      </c>
      <c r="F278" s="2" t="s">
        <v>188</v>
      </c>
      <c r="G278" s="2" t="s">
        <v>13</v>
      </c>
      <c r="H278" s="2" t="s">
        <v>50</v>
      </c>
      <c r="M278" t="s">
        <v>889</v>
      </c>
      <c r="N278" t="s">
        <v>890</v>
      </c>
      <c r="O278">
        <v>38</v>
      </c>
      <c r="P278" t="s">
        <v>10</v>
      </c>
      <c r="Q278" t="s">
        <v>891</v>
      </c>
      <c r="R278" t="s">
        <v>188</v>
      </c>
      <c r="S278" t="s">
        <v>13</v>
      </c>
      <c r="T278" t="s">
        <v>50</v>
      </c>
      <c r="U27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79" spans="1:21" x14ac:dyDescent="0.3">
      <c r="A279" s="2" t="s">
        <v>892</v>
      </c>
      <c r="B279" s="2" t="s">
        <v>893</v>
      </c>
      <c r="C279" s="2">
        <v>22</v>
      </c>
      <c r="D279" s="2" t="s">
        <v>16</v>
      </c>
      <c r="E279" s="2" t="s">
        <v>894</v>
      </c>
      <c r="F279" s="2" t="s">
        <v>278</v>
      </c>
      <c r="G279" s="2" t="s">
        <v>13</v>
      </c>
      <c r="H279" s="2" t="s">
        <v>19</v>
      </c>
      <c r="M279" t="s">
        <v>892</v>
      </c>
      <c r="N279" t="s">
        <v>893</v>
      </c>
      <c r="O279">
        <v>22</v>
      </c>
      <c r="P279" t="s">
        <v>16</v>
      </c>
      <c r="Q279" t="s">
        <v>894</v>
      </c>
      <c r="R279" t="s">
        <v>278</v>
      </c>
      <c r="S279" t="s">
        <v>13</v>
      </c>
      <c r="T279" t="s">
        <v>19</v>
      </c>
      <c r="U27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280" spans="1:21" x14ac:dyDescent="0.3">
      <c r="A280" s="2" t="s">
        <v>895</v>
      </c>
      <c r="B280" s="2" t="s">
        <v>896</v>
      </c>
      <c r="C280" s="2">
        <v>42</v>
      </c>
      <c r="D280" s="2" t="s">
        <v>16</v>
      </c>
      <c r="E280" s="2" t="s">
        <v>897</v>
      </c>
      <c r="F280" s="2" t="s">
        <v>221</v>
      </c>
      <c r="G280" s="2" t="s">
        <v>13</v>
      </c>
      <c r="H280" s="2" t="s">
        <v>19</v>
      </c>
      <c r="M280" t="s">
        <v>895</v>
      </c>
      <c r="N280" t="s">
        <v>896</v>
      </c>
      <c r="O280">
        <v>42</v>
      </c>
      <c r="P280" t="s">
        <v>16</v>
      </c>
      <c r="Q280" t="s">
        <v>897</v>
      </c>
      <c r="R280" t="s">
        <v>221</v>
      </c>
      <c r="S280" t="s">
        <v>13</v>
      </c>
      <c r="T280" t="s">
        <v>19</v>
      </c>
      <c r="U28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81" spans="1:21" x14ac:dyDescent="0.3">
      <c r="A281" s="2" t="s">
        <v>898</v>
      </c>
      <c r="B281" s="2" t="s">
        <v>899</v>
      </c>
      <c r="C281" s="2">
        <v>21</v>
      </c>
      <c r="D281" s="2" t="s">
        <v>16</v>
      </c>
      <c r="E281" s="2" t="s">
        <v>900</v>
      </c>
      <c r="F281" s="2" t="s">
        <v>27</v>
      </c>
      <c r="G281" s="2" t="s">
        <v>13</v>
      </c>
      <c r="H281" s="2" t="s">
        <v>28</v>
      </c>
      <c r="M281" t="s">
        <v>898</v>
      </c>
      <c r="N281" t="s">
        <v>899</v>
      </c>
      <c r="O281">
        <v>21</v>
      </c>
      <c r="P281" t="s">
        <v>16</v>
      </c>
      <c r="Q281" t="s">
        <v>900</v>
      </c>
      <c r="R281" t="s">
        <v>27</v>
      </c>
      <c r="S281" t="s">
        <v>13</v>
      </c>
      <c r="T281" t="s">
        <v>28</v>
      </c>
      <c r="U28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282" spans="1:21" x14ac:dyDescent="0.3">
      <c r="A282" s="2" t="s">
        <v>901</v>
      </c>
      <c r="B282" s="2" t="s">
        <v>902</v>
      </c>
      <c r="C282" s="2">
        <v>48</v>
      </c>
      <c r="D282" s="2" t="s">
        <v>10</v>
      </c>
      <c r="E282" s="2" t="s">
        <v>903</v>
      </c>
      <c r="F282" s="2" t="s">
        <v>103</v>
      </c>
      <c r="G282" s="2" t="s">
        <v>13</v>
      </c>
      <c r="H282" s="2" t="s">
        <v>28</v>
      </c>
      <c r="M282" t="s">
        <v>901</v>
      </c>
      <c r="N282" t="s">
        <v>902</v>
      </c>
      <c r="O282">
        <v>48</v>
      </c>
      <c r="P282" t="s">
        <v>10</v>
      </c>
      <c r="Q282" t="s">
        <v>903</v>
      </c>
      <c r="R282" t="s">
        <v>103</v>
      </c>
      <c r="S282" t="s">
        <v>13</v>
      </c>
      <c r="T282" t="s">
        <v>28</v>
      </c>
      <c r="U28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83" spans="1:21" x14ac:dyDescent="0.3">
      <c r="A283" s="2" t="s">
        <v>904</v>
      </c>
      <c r="B283" s="2" t="s">
        <v>905</v>
      </c>
      <c r="C283" s="2">
        <v>59</v>
      </c>
      <c r="D283" s="2" t="s">
        <v>10</v>
      </c>
      <c r="E283" s="2" t="s">
        <v>906</v>
      </c>
      <c r="F283" s="2" t="s">
        <v>171</v>
      </c>
      <c r="G283" s="2" t="s">
        <v>13</v>
      </c>
      <c r="H283" s="2" t="s">
        <v>19</v>
      </c>
      <c r="M283" t="s">
        <v>904</v>
      </c>
      <c r="N283" t="s">
        <v>905</v>
      </c>
      <c r="O283">
        <v>59</v>
      </c>
      <c r="P283" t="s">
        <v>10</v>
      </c>
      <c r="Q283" t="s">
        <v>906</v>
      </c>
      <c r="R283" t="s">
        <v>171</v>
      </c>
      <c r="S283" t="s">
        <v>13</v>
      </c>
      <c r="T283" t="s">
        <v>19</v>
      </c>
      <c r="U28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84" spans="1:21" x14ac:dyDescent="0.3">
      <c r="A284" s="2" t="s">
        <v>907</v>
      </c>
      <c r="B284" s="2" t="s">
        <v>908</v>
      </c>
      <c r="C284" s="2">
        <v>46</v>
      </c>
      <c r="D284" s="2" t="s">
        <v>16</v>
      </c>
      <c r="E284" s="2" t="s">
        <v>909</v>
      </c>
      <c r="F284" s="2" t="s">
        <v>91</v>
      </c>
      <c r="G284" s="2" t="s">
        <v>13</v>
      </c>
      <c r="H284" s="2" t="s">
        <v>50</v>
      </c>
      <c r="M284" t="s">
        <v>907</v>
      </c>
      <c r="N284" t="s">
        <v>908</v>
      </c>
      <c r="O284">
        <v>46</v>
      </c>
      <c r="P284" t="s">
        <v>16</v>
      </c>
      <c r="Q284" t="s">
        <v>909</v>
      </c>
      <c r="R284" t="s">
        <v>91</v>
      </c>
      <c r="S284" t="s">
        <v>13</v>
      </c>
      <c r="T284" t="s">
        <v>50</v>
      </c>
      <c r="U28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85" spans="1:21" x14ac:dyDescent="0.3">
      <c r="A285" s="2" t="s">
        <v>910</v>
      </c>
      <c r="B285" s="2" t="s">
        <v>911</v>
      </c>
      <c r="C285" s="2">
        <v>54</v>
      </c>
      <c r="D285" s="2" t="s">
        <v>16</v>
      </c>
      <c r="E285" s="2" t="s">
        <v>912</v>
      </c>
      <c r="F285" s="2" t="s">
        <v>856</v>
      </c>
      <c r="G285" s="2" t="s">
        <v>13</v>
      </c>
      <c r="H285" s="2" t="s">
        <v>33</v>
      </c>
      <c r="M285" t="s">
        <v>910</v>
      </c>
      <c r="N285" t="s">
        <v>911</v>
      </c>
      <c r="O285">
        <v>54</v>
      </c>
      <c r="P285" t="s">
        <v>16</v>
      </c>
      <c r="Q285" t="s">
        <v>912</v>
      </c>
      <c r="R285" t="s">
        <v>856</v>
      </c>
      <c r="S285" t="s">
        <v>13</v>
      </c>
      <c r="T285" t="s">
        <v>33</v>
      </c>
      <c r="U28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86" spans="1:21" x14ac:dyDescent="0.3">
      <c r="A286" s="2" t="s">
        <v>913</v>
      </c>
      <c r="B286" s="2" t="s">
        <v>914</v>
      </c>
      <c r="C286" s="2">
        <v>54</v>
      </c>
      <c r="D286" s="2" t="s">
        <v>10</v>
      </c>
      <c r="E286" s="2" t="s">
        <v>915</v>
      </c>
      <c r="F286" s="2" t="s">
        <v>171</v>
      </c>
      <c r="G286" s="2" t="s">
        <v>13</v>
      </c>
      <c r="H286" s="2" t="s">
        <v>50</v>
      </c>
      <c r="M286" t="s">
        <v>913</v>
      </c>
      <c r="N286" t="s">
        <v>914</v>
      </c>
      <c r="O286">
        <v>54</v>
      </c>
      <c r="P286" t="s">
        <v>10</v>
      </c>
      <c r="Q286" t="s">
        <v>915</v>
      </c>
      <c r="R286" t="s">
        <v>171</v>
      </c>
      <c r="S286" t="s">
        <v>13</v>
      </c>
      <c r="T286" t="s">
        <v>50</v>
      </c>
      <c r="U28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87" spans="1:21" x14ac:dyDescent="0.3">
      <c r="A287" s="2" t="s">
        <v>916</v>
      </c>
      <c r="B287" s="2" t="s">
        <v>917</v>
      </c>
      <c r="C287" s="2">
        <v>46</v>
      </c>
      <c r="D287" s="2" t="s">
        <v>16</v>
      </c>
      <c r="E287" s="2" t="s">
        <v>918</v>
      </c>
      <c r="F287" s="2" t="s">
        <v>725</v>
      </c>
      <c r="G287" s="2" t="s">
        <v>13</v>
      </c>
      <c r="H287" s="2" t="s">
        <v>33</v>
      </c>
      <c r="M287" t="s">
        <v>916</v>
      </c>
      <c r="N287" t="s">
        <v>917</v>
      </c>
      <c r="O287">
        <v>46</v>
      </c>
      <c r="P287" t="s">
        <v>16</v>
      </c>
      <c r="Q287" t="s">
        <v>918</v>
      </c>
      <c r="R287" t="s">
        <v>725</v>
      </c>
      <c r="S287" t="s">
        <v>13</v>
      </c>
      <c r="T287" t="s">
        <v>33</v>
      </c>
      <c r="U28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88" spans="1:21" x14ac:dyDescent="0.3">
      <c r="A288" s="2" t="s">
        <v>919</v>
      </c>
      <c r="B288" s="2" t="s">
        <v>920</v>
      </c>
      <c r="C288" s="2">
        <v>22</v>
      </c>
      <c r="D288" s="2" t="s">
        <v>10</v>
      </c>
      <c r="E288" s="2" t="s">
        <v>921</v>
      </c>
      <c r="F288" s="2" t="s">
        <v>41</v>
      </c>
      <c r="G288" s="2" t="s">
        <v>13</v>
      </c>
      <c r="H288" s="2" t="s">
        <v>33</v>
      </c>
      <c r="M288" t="s">
        <v>919</v>
      </c>
      <c r="N288" t="s">
        <v>920</v>
      </c>
      <c r="O288">
        <v>22</v>
      </c>
      <c r="P288" t="s">
        <v>10</v>
      </c>
      <c r="Q288" t="s">
        <v>921</v>
      </c>
      <c r="R288" t="s">
        <v>41</v>
      </c>
      <c r="S288" t="s">
        <v>13</v>
      </c>
      <c r="T288" t="s">
        <v>33</v>
      </c>
      <c r="U28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289" spans="1:21" x14ac:dyDescent="0.3">
      <c r="A289" s="2" t="s">
        <v>922</v>
      </c>
      <c r="B289" s="2" t="s">
        <v>923</v>
      </c>
      <c r="C289" s="2">
        <v>22</v>
      </c>
      <c r="D289" s="2" t="s">
        <v>16</v>
      </c>
      <c r="E289" s="2" t="s">
        <v>924</v>
      </c>
      <c r="F289" s="2" t="s">
        <v>175</v>
      </c>
      <c r="G289" s="2" t="s">
        <v>13</v>
      </c>
      <c r="H289" s="2" t="s">
        <v>50</v>
      </c>
      <c r="M289" t="s">
        <v>922</v>
      </c>
      <c r="N289" t="s">
        <v>923</v>
      </c>
      <c r="O289">
        <v>22</v>
      </c>
      <c r="P289" t="s">
        <v>16</v>
      </c>
      <c r="Q289" t="s">
        <v>924</v>
      </c>
      <c r="R289" t="s">
        <v>175</v>
      </c>
      <c r="S289" t="s">
        <v>13</v>
      </c>
      <c r="T289" t="s">
        <v>50</v>
      </c>
      <c r="U28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290" spans="1:21" x14ac:dyDescent="0.3">
      <c r="A290" s="2" t="s">
        <v>925</v>
      </c>
      <c r="B290" s="2" t="s">
        <v>926</v>
      </c>
      <c r="C290" s="2">
        <v>58</v>
      </c>
      <c r="D290" s="2" t="s">
        <v>10</v>
      </c>
      <c r="E290" s="2" t="s">
        <v>927</v>
      </c>
      <c r="F290" s="2" t="s">
        <v>171</v>
      </c>
      <c r="G290" s="2" t="s">
        <v>13</v>
      </c>
      <c r="H290" s="2" t="s">
        <v>50</v>
      </c>
      <c r="M290" t="s">
        <v>925</v>
      </c>
      <c r="N290" t="s">
        <v>926</v>
      </c>
      <c r="O290">
        <v>58</v>
      </c>
      <c r="P290" t="s">
        <v>10</v>
      </c>
      <c r="Q290" t="s">
        <v>927</v>
      </c>
      <c r="R290" t="s">
        <v>171</v>
      </c>
      <c r="S290" t="s">
        <v>13</v>
      </c>
      <c r="T290" t="s">
        <v>50</v>
      </c>
      <c r="U29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91" spans="1:21" x14ac:dyDescent="0.3">
      <c r="A291" s="2" t="s">
        <v>928</v>
      </c>
      <c r="B291" s="2" t="s">
        <v>929</v>
      </c>
      <c r="C291" s="2">
        <v>45</v>
      </c>
      <c r="D291" s="2" t="s">
        <v>10</v>
      </c>
      <c r="E291" s="2" t="s">
        <v>930</v>
      </c>
      <c r="F291" s="2" t="s">
        <v>27</v>
      </c>
      <c r="G291" s="2" t="s">
        <v>13</v>
      </c>
      <c r="H291" s="2" t="s">
        <v>28</v>
      </c>
      <c r="M291" t="s">
        <v>928</v>
      </c>
      <c r="N291" t="s">
        <v>929</v>
      </c>
      <c r="O291">
        <v>45</v>
      </c>
      <c r="P291" t="s">
        <v>10</v>
      </c>
      <c r="Q291" t="s">
        <v>930</v>
      </c>
      <c r="R291" t="s">
        <v>27</v>
      </c>
      <c r="S291" t="s">
        <v>13</v>
      </c>
      <c r="T291" t="s">
        <v>28</v>
      </c>
      <c r="U29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92" spans="1:21" x14ac:dyDescent="0.3">
      <c r="A292" s="2" t="s">
        <v>931</v>
      </c>
      <c r="B292" s="2" t="s">
        <v>932</v>
      </c>
      <c r="C292" s="2">
        <v>52</v>
      </c>
      <c r="D292" s="2" t="s">
        <v>16</v>
      </c>
      <c r="E292" s="2" t="s">
        <v>933</v>
      </c>
      <c r="F292" s="2" t="s">
        <v>291</v>
      </c>
      <c r="G292" s="2" t="s">
        <v>13</v>
      </c>
      <c r="H292" s="2" t="s">
        <v>33</v>
      </c>
      <c r="M292" t="s">
        <v>931</v>
      </c>
      <c r="N292" t="s">
        <v>3979</v>
      </c>
      <c r="O292">
        <v>52</v>
      </c>
      <c r="P292" t="s">
        <v>16</v>
      </c>
      <c r="Q292" t="s">
        <v>933</v>
      </c>
      <c r="R292" t="s">
        <v>291</v>
      </c>
      <c r="S292" t="s">
        <v>13</v>
      </c>
      <c r="T292" t="s">
        <v>33</v>
      </c>
      <c r="U29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93" spans="1:21" x14ac:dyDescent="0.3">
      <c r="A293" s="2" t="s">
        <v>934</v>
      </c>
      <c r="B293" s="2" t="s">
        <v>935</v>
      </c>
      <c r="C293" s="2">
        <v>40</v>
      </c>
      <c r="D293" s="2" t="s">
        <v>16</v>
      </c>
      <c r="E293" s="2" t="s">
        <v>936</v>
      </c>
      <c r="F293" s="2" t="s">
        <v>117</v>
      </c>
      <c r="G293" s="2" t="s">
        <v>13</v>
      </c>
      <c r="H293" s="2" t="s">
        <v>28</v>
      </c>
      <c r="M293" t="s">
        <v>934</v>
      </c>
      <c r="N293" t="s">
        <v>935</v>
      </c>
      <c r="O293">
        <v>40</v>
      </c>
      <c r="P293" t="s">
        <v>16</v>
      </c>
      <c r="Q293" t="s">
        <v>936</v>
      </c>
      <c r="R293" t="s">
        <v>117</v>
      </c>
      <c r="S293" t="s">
        <v>13</v>
      </c>
      <c r="T293" t="s">
        <v>28</v>
      </c>
      <c r="U29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94" spans="1:21" x14ac:dyDescent="0.3">
      <c r="A294" s="2" t="s">
        <v>937</v>
      </c>
      <c r="B294" s="2" t="s">
        <v>938</v>
      </c>
      <c r="C294" s="2">
        <v>30</v>
      </c>
      <c r="D294" s="2" t="s">
        <v>10</v>
      </c>
      <c r="E294" s="2" t="s">
        <v>939</v>
      </c>
      <c r="F294" s="2" t="s">
        <v>205</v>
      </c>
      <c r="G294" s="2" t="s">
        <v>13</v>
      </c>
      <c r="H294" s="2" t="s">
        <v>33</v>
      </c>
      <c r="M294" t="s">
        <v>937</v>
      </c>
      <c r="N294" t="s">
        <v>938</v>
      </c>
      <c r="O294">
        <v>30</v>
      </c>
      <c r="P294" t="s">
        <v>10</v>
      </c>
      <c r="Q294" t="s">
        <v>939</v>
      </c>
      <c r="R294" t="s">
        <v>205</v>
      </c>
      <c r="S294" t="s">
        <v>13</v>
      </c>
      <c r="T294" t="s">
        <v>33</v>
      </c>
      <c r="U29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295" spans="1:21" x14ac:dyDescent="0.3">
      <c r="A295" s="2" t="s">
        <v>940</v>
      </c>
      <c r="B295" s="2" t="s">
        <v>941</v>
      </c>
      <c r="C295" s="2">
        <v>56</v>
      </c>
      <c r="D295" s="2" t="s">
        <v>16</v>
      </c>
      <c r="E295" s="2" t="s">
        <v>942</v>
      </c>
      <c r="F295" s="2" t="s">
        <v>332</v>
      </c>
      <c r="G295" s="2" t="s">
        <v>13</v>
      </c>
      <c r="H295" s="2" t="s">
        <v>19</v>
      </c>
      <c r="M295" t="s">
        <v>940</v>
      </c>
      <c r="N295" t="s">
        <v>941</v>
      </c>
      <c r="O295">
        <v>56</v>
      </c>
      <c r="P295" t="s">
        <v>16</v>
      </c>
      <c r="Q295" t="s">
        <v>942</v>
      </c>
      <c r="R295" t="s">
        <v>332</v>
      </c>
      <c r="S295" t="s">
        <v>13</v>
      </c>
      <c r="T295" t="s">
        <v>19</v>
      </c>
      <c r="U29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296" spans="1:21" x14ac:dyDescent="0.3">
      <c r="A296" s="2" t="s">
        <v>943</v>
      </c>
      <c r="B296" s="2" t="s">
        <v>944</v>
      </c>
      <c r="C296" s="2">
        <v>29</v>
      </c>
      <c r="D296" s="2" t="s">
        <v>10</v>
      </c>
      <c r="E296" s="2" t="s">
        <v>580</v>
      </c>
      <c r="F296" s="2" t="s">
        <v>69</v>
      </c>
      <c r="G296" s="2" t="s">
        <v>13</v>
      </c>
      <c r="H296" s="2" t="s">
        <v>19</v>
      </c>
      <c r="M296" t="s">
        <v>943</v>
      </c>
      <c r="N296" t="s">
        <v>944</v>
      </c>
      <c r="O296">
        <v>29</v>
      </c>
      <c r="P296" t="s">
        <v>10</v>
      </c>
      <c r="Q296" t="s">
        <v>580</v>
      </c>
      <c r="R296" t="s">
        <v>69</v>
      </c>
      <c r="S296" t="s">
        <v>13</v>
      </c>
      <c r="T296" t="s">
        <v>19</v>
      </c>
      <c r="U29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297" spans="1:21" x14ac:dyDescent="0.3">
      <c r="A297" s="2" t="s">
        <v>945</v>
      </c>
      <c r="B297" s="2" t="s">
        <v>946</v>
      </c>
      <c r="C297" s="2">
        <v>19</v>
      </c>
      <c r="D297" s="2" t="s">
        <v>16</v>
      </c>
      <c r="E297" s="2" t="s">
        <v>947</v>
      </c>
      <c r="F297" s="2" t="s">
        <v>65</v>
      </c>
      <c r="G297" s="2" t="s">
        <v>13</v>
      </c>
      <c r="H297" s="2" t="s">
        <v>28</v>
      </c>
      <c r="M297" t="s">
        <v>945</v>
      </c>
      <c r="N297" t="s">
        <v>946</v>
      </c>
      <c r="O297">
        <v>19</v>
      </c>
      <c r="P297" t="s">
        <v>16</v>
      </c>
      <c r="Q297" t="s">
        <v>947</v>
      </c>
      <c r="R297" t="s">
        <v>65</v>
      </c>
      <c r="S297" t="s">
        <v>13</v>
      </c>
      <c r="T297" t="s">
        <v>28</v>
      </c>
      <c r="U29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Teenage</v>
      </c>
    </row>
    <row r="298" spans="1:21" x14ac:dyDescent="0.3">
      <c r="A298" s="2" t="s">
        <v>948</v>
      </c>
      <c r="B298" s="2" t="s">
        <v>949</v>
      </c>
      <c r="C298" s="2">
        <v>28</v>
      </c>
      <c r="D298" s="2" t="s">
        <v>16</v>
      </c>
      <c r="E298" s="2" t="s">
        <v>301</v>
      </c>
      <c r="F298" s="2" t="s">
        <v>45</v>
      </c>
      <c r="G298" s="2" t="s">
        <v>13</v>
      </c>
      <c r="H298" s="2" t="s">
        <v>28</v>
      </c>
      <c r="M298" t="s">
        <v>948</v>
      </c>
      <c r="N298" t="s">
        <v>949</v>
      </c>
      <c r="O298">
        <v>28</v>
      </c>
      <c r="P298" t="s">
        <v>16</v>
      </c>
      <c r="Q298" t="s">
        <v>301</v>
      </c>
      <c r="R298" t="s">
        <v>45</v>
      </c>
      <c r="S298" t="s">
        <v>13</v>
      </c>
      <c r="T298" t="s">
        <v>28</v>
      </c>
      <c r="U29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299" spans="1:21" x14ac:dyDescent="0.3">
      <c r="A299" s="2" t="s">
        <v>950</v>
      </c>
      <c r="B299" s="2" t="s">
        <v>951</v>
      </c>
      <c r="C299" s="2">
        <v>47</v>
      </c>
      <c r="D299" s="2" t="s">
        <v>16</v>
      </c>
      <c r="E299" s="2" t="s">
        <v>952</v>
      </c>
      <c r="F299" s="2" t="s">
        <v>117</v>
      </c>
      <c r="G299" s="2" t="s">
        <v>13</v>
      </c>
      <c r="H299" s="2" t="s">
        <v>33</v>
      </c>
      <c r="M299" t="s">
        <v>950</v>
      </c>
      <c r="N299" t="s">
        <v>951</v>
      </c>
      <c r="O299">
        <v>47</v>
      </c>
      <c r="P299" t="s">
        <v>16</v>
      </c>
      <c r="Q299" t="s">
        <v>952</v>
      </c>
      <c r="R299" t="s">
        <v>117</v>
      </c>
      <c r="S299" t="s">
        <v>13</v>
      </c>
      <c r="T299" t="s">
        <v>33</v>
      </c>
      <c r="U29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00" spans="1:21" x14ac:dyDescent="0.3">
      <c r="A300" s="2" t="s">
        <v>953</v>
      </c>
      <c r="B300" s="2" t="s">
        <v>954</v>
      </c>
      <c r="C300" s="2">
        <v>64</v>
      </c>
      <c r="D300" s="2" t="s">
        <v>10</v>
      </c>
      <c r="E300" s="2" t="s">
        <v>955</v>
      </c>
      <c r="F300" s="2" t="s">
        <v>439</v>
      </c>
      <c r="G300" s="2" t="s">
        <v>13</v>
      </c>
      <c r="H300" s="2" t="s">
        <v>19</v>
      </c>
      <c r="M300" t="s">
        <v>953</v>
      </c>
      <c r="N300" t="s">
        <v>954</v>
      </c>
      <c r="O300">
        <v>64</v>
      </c>
      <c r="P300" t="s">
        <v>10</v>
      </c>
      <c r="Q300" t="s">
        <v>955</v>
      </c>
      <c r="R300" t="s">
        <v>439</v>
      </c>
      <c r="S300" t="s">
        <v>13</v>
      </c>
      <c r="T300" t="s">
        <v>19</v>
      </c>
      <c r="U30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301" spans="1:21" x14ac:dyDescent="0.3">
      <c r="A301" s="2" t="s">
        <v>956</v>
      </c>
      <c r="B301" s="2" t="s">
        <v>957</v>
      </c>
      <c r="C301" s="2">
        <v>48</v>
      </c>
      <c r="D301" s="2" t="s">
        <v>16</v>
      </c>
      <c r="E301" s="2" t="s">
        <v>958</v>
      </c>
      <c r="F301" s="2" t="s">
        <v>332</v>
      </c>
      <c r="G301" s="2" t="s">
        <v>13</v>
      </c>
      <c r="H301" s="2" t="s">
        <v>19</v>
      </c>
      <c r="M301" t="s">
        <v>956</v>
      </c>
      <c r="N301" t="s">
        <v>957</v>
      </c>
      <c r="O301">
        <v>48</v>
      </c>
      <c r="P301" t="s">
        <v>16</v>
      </c>
      <c r="Q301" t="s">
        <v>958</v>
      </c>
      <c r="R301" t="s">
        <v>332</v>
      </c>
      <c r="S301" t="s">
        <v>13</v>
      </c>
      <c r="T301" t="s">
        <v>19</v>
      </c>
      <c r="U30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02" spans="1:21" x14ac:dyDescent="0.3">
      <c r="A302" s="2" t="s">
        <v>959</v>
      </c>
      <c r="B302" s="2" t="s">
        <v>960</v>
      </c>
      <c r="C302" s="2">
        <v>29</v>
      </c>
      <c r="D302" s="2" t="s">
        <v>10</v>
      </c>
      <c r="E302" s="2" t="s">
        <v>961</v>
      </c>
      <c r="F302" s="2" t="s">
        <v>37</v>
      </c>
      <c r="G302" s="2" t="s">
        <v>13</v>
      </c>
      <c r="H302" s="2" t="s">
        <v>33</v>
      </c>
      <c r="M302" t="s">
        <v>959</v>
      </c>
      <c r="N302" t="s">
        <v>960</v>
      </c>
      <c r="O302">
        <v>29</v>
      </c>
      <c r="P302" t="s">
        <v>10</v>
      </c>
      <c r="Q302" t="s">
        <v>961</v>
      </c>
      <c r="R302" t="s">
        <v>37</v>
      </c>
      <c r="S302" t="s">
        <v>13</v>
      </c>
      <c r="T302" t="s">
        <v>33</v>
      </c>
      <c r="U30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303" spans="1:21" x14ac:dyDescent="0.3">
      <c r="A303" s="2" t="s">
        <v>962</v>
      </c>
      <c r="B303" s="2" t="s">
        <v>963</v>
      </c>
      <c r="C303" s="2">
        <v>50</v>
      </c>
      <c r="D303" s="2" t="s">
        <v>10</v>
      </c>
      <c r="E303" s="2" t="s">
        <v>964</v>
      </c>
      <c r="F303" s="2" t="s">
        <v>291</v>
      </c>
      <c r="G303" s="2" t="s">
        <v>13</v>
      </c>
      <c r="H303" s="2" t="s">
        <v>50</v>
      </c>
      <c r="M303" t="s">
        <v>962</v>
      </c>
      <c r="N303" t="s">
        <v>963</v>
      </c>
      <c r="O303">
        <v>50</v>
      </c>
      <c r="P303" t="s">
        <v>10</v>
      </c>
      <c r="Q303" t="s">
        <v>964</v>
      </c>
      <c r="R303" t="s">
        <v>291</v>
      </c>
      <c r="S303" t="s">
        <v>13</v>
      </c>
      <c r="T303" t="s">
        <v>50</v>
      </c>
      <c r="U30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04" spans="1:21" x14ac:dyDescent="0.3">
      <c r="A304" s="2" t="s">
        <v>965</v>
      </c>
      <c r="B304" s="2" t="s">
        <v>966</v>
      </c>
      <c r="C304" s="2">
        <v>36</v>
      </c>
      <c r="D304" s="2" t="s">
        <v>10</v>
      </c>
      <c r="E304" s="2" t="s">
        <v>967</v>
      </c>
      <c r="F304" s="2" t="s">
        <v>137</v>
      </c>
      <c r="G304" s="2" t="s">
        <v>13</v>
      </c>
      <c r="H304" s="2" t="s">
        <v>50</v>
      </c>
      <c r="M304" t="s">
        <v>965</v>
      </c>
      <c r="N304" t="s">
        <v>966</v>
      </c>
      <c r="O304">
        <v>36</v>
      </c>
      <c r="P304" t="s">
        <v>10</v>
      </c>
      <c r="Q304" t="s">
        <v>967</v>
      </c>
      <c r="R304" t="s">
        <v>137</v>
      </c>
      <c r="S304" t="s">
        <v>13</v>
      </c>
      <c r="T304" t="s">
        <v>50</v>
      </c>
      <c r="U30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05" spans="1:21" x14ac:dyDescent="0.3">
      <c r="A305" s="2" t="s">
        <v>968</v>
      </c>
      <c r="B305" s="2" t="s">
        <v>969</v>
      </c>
      <c r="C305" s="2">
        <v>23</v>
      </c>
      <c r="D305" s="2" t="s">
        <v>16</v>
      </c>
      <c r="E305" s="2" t="s">
        <v>970</v>
      </c>
      <c r="F305" s="2" t="s">
        <v>95</v>
      </c>
      <c r="G305" s="2" t="s">
        <v>13</v>
      </c>
      <c r="H305" s="2" t="s">
        <v>19</v>
      </c>
      <c r="M305" t="s">
        <v>968</v>
      </c>
      <c r="N305" t="s">
        <v>969</v>
      </c>
      <c r="O305">
        <v>23</v>
      </c>
      <c r="P305" t="s">
        <v>16</v>
      </c>
      <c r="Q305" t="s">
        <v>970</v>
      </c>
      <c r="R305" t="s">
        <v>95</v>
      </c>
      <c r="S305" t="s">
        <v>13</v>
      </c>
      <c r="T305" t="s">
        <v>19</v>
      </c>
      <c r="U30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306" spans="1:21" x14ac:dyDescent="0.3">
      <c r="A306" s="2" t="s">
        <v>971</v>
      </c>
      <c r="B306" s="2" t="s">
        <v>972</v>
      </c>
      <c r="C306" s="2">
        <v>41</v>
      </c>
      <c r="D306" s="2" t="s">
        <v>10</v>
      </c>
      <c r="E306" s="2" t="s">
        <v>973</v>
      </c>
      <c r="F306" s="2" t="s">
        <v>65</v>
      </c>
      <c r="G306" s="2" t="s">
        <v>13</v>
      </c>
      <c r="H306" s="2" t="s">
        <v>33</v>
      </c>
      <c r="M306" t="s">
        <v>971</v>
      </c>
      <c r="N306" t="s">
        <v>3980</v>
      </c>
      <c r="O306">
        <v>41</v>
      </c>
      <c r="P306" t="s">
        <v>10</v>
      </c>
      <c r="Q306" t="s">
        <v>973</v>
      </c>
      <c r="R306" t="s">
        <v>65</v>
      </c>
      <c r="S306" t="s">
        <v>13</v>
      </c>
      <c r="T306" t="s">
        <v>33</v>
      </c>
      <c r="U30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07" spans="1:21" x14ac:dyDescent="0.3">
      <c r="A307" s="2" t="s">
        <v>974</v>
      </c>
      <c r="B307" s="2" t="s">
        <v>975</v>
      </c>
      <c r="C307" s="2">
        <v>64</v>
      </c>
      <c r="D307" s="2" t="s">
        <v>10</v>
      </c>
      <c r="E307" s="2" t="s">
        <v>976</v>
      </c>
      <c r="F307" s="2" t="s">
        <v>77</v>
      </c>
      <c r="G307" s="2" t="s">
        <v>13</v>
      </c>
      <c r="H307" s="2" t="s">
        <v>19</v>
      </c>
      <c r="M307" t="s">
        <v>974</v>
      </c>
      <c r="N307" t="s">
        <v>975</v>
      </c>
      <c r="O307">
        <v>64</v>
      </c>
      <c r="P307" t="s">
        <v>10</v>
      </c>
      <c r="Q307" t="s">
        <v>976</v>
      </c>
      <c r="R307" t="s">
        <v>77</v>
      </c>
      <c r="S307" t="s">
        <v>13</v>
      </c>
      <c r="T307" t="s">
        <v>19</v>
      </c>
      <c r="U30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308" spans="1:21" x14ac:dyDescent="0.3">
      <c r="A308" s="2" t="s">
        <v>977</v>
      </c>
      <c r="B308" s="2" t="s">
        <v>978</v>
      </c>
      <c r="C308" s="2">
        <v>44</v>
      </c>
      <c r="D308" s="2" t="s">
        <v>10</v>
      </c>
      <c r="E308" s="2" t="s">
        <v>979</v>
      </c>
      <c r="F308" s="2" t="s">
        <v>241</v>
      </c>
      <c r="G308" s="2" t="s">
        <v>13</v>
      </c>
      <c r="H308" s="2" t="s">
        <v>19</v>
      </c>
      <c r="M308" t="s">
        <v>977</v>
      </c>
      <c r="N308" t="s">
        <v>978</v>
      </c>
      <c r="O308">
        <v>44</v>
      </c>
      <c r="P308" t="s">
        <v>10</v>
      </c>
      <c r="Q308" t="s">
        <v>979</v>
      </c>
      <c r="R308" t="s">
        <v>241</v>
      </c>
      <c r="S308" t="s">
        <v>13</v>
      </c>
      <c r="T308" t="s">
        <v>19</v>
      </c>
      <c r="U30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09" spans="1:21" x14ac:dyDescent="0.3">
      <c r="A309" s="2" t="s">
        <v>980</v>
      </c>
      <c r="B309" s="2" t="s">
        <v>981</v>
      </c>
      <c r="C309" s="2">
        <v>56</v>
      </c>
      <c r="D309" s="2" t="s">
        <v>16</v>
      </c>
      <c r="E309" s="2" t="s">
        <v>982</v>
      </c>
      <c r="F309" s="2" t="s">
        <v>23</v>
      </c>
      <c r="G309" s="2" t="s">
        <v>13</v>
      </c>
      <c r="H309" s="2" t="s">
        <v>28</v>
      </c>
      <c r="M309" t="s">
        <v>980</v>
      </c>
      <c r="N309" t="s">
        <v>981</v>
      </c>
      <c r="O309">
        <v>56</v>
      </c>
      <c r="P309" t="s">
        <v>16</v>
      </c>
      <c r="Q309" t="s">
        <v>982</v>
      </c>
      <c r="R309" t="s">
        <v>23</v>
      </c>
      <c r="S309" t="s">
        <v>13</v>
      </c>
      <c r="T309" t="s">
        <v>28</v>
      </c>
      <c r="U30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10" spans="1:21" x14ac:dyDescent="0.3">
      <c r="A310" s="2" t="s">
        <v>983</v>
      </c>
      <c r="B310" s="2" t="s">
        <v>984</v>
      </c>
      <c r="C310" s="2">
        <v>60</v>
      </c>
      <c r="D310" s="2" t="s">
        <v>16</v>
      </c>
      <c r="E310" s="2" t="s">
        <v>985</v>
      </c>
      <c r="F310" s="2" t="s">
        <v>271</v>
      </c>
      <c r="G310" s="2" t="s">
        <v>13</v>
      </c>
      <c r="H310" s="2" t="s">
        <v>50</v>
      </c>
      <c r="M310" t="s">
        <v>983</v>
      </c>
      <c r="N310" t="s">
        <v>984</v>
      </c>
      <c r="O310">
        <v>60</v>
      </c>
      <c r="P310" t="s">
        <v>16</v>
      </c>
      <c r="Q310" t="s">
        <v>985</v>
      </c>
      <c r="R310" t="s">
        <v>271</v>
      </c>
      <c r="S310" t="s">
        <v>13</v>
      </c>
      <c r="T310" t="s">
        <v>50</v>
      </c>
      <c r="U31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11" spans="1:21" x14ac:dyDescent="0.3">
      <c r="A311" s="2" t="s">
        <v>986</v>
      </c>
      <c r="B311" s="2" t="s">
        <v>987</v>
      </c>
      <c r="C311" s="2">
        <v>41</v>
      </c>
      <c r="D311" s="2" t="s">
        <v>16</v>
      </c>
      <c r="E311" s="2" t="s">
        <v>988</v>
      </c>
      <c r="F311" s="2" t="s">
        <v>32</v>
      </c>
      <c r="G311" s="2" t="s">
        <v>13</v>
      </c>
      <c r="H311" s="2" t="s">
        <v>28</v>
      </c>
      <c r="M311" t="s">
        <v>986</v>
      </c>
      <c r="N311" t="s">
        <v>987</v>
      </c>
      <c r="O311">
        <v>41</v>
      </c>
      <c r="P311" t="s">
        <v>16</v>
      </c>
      <c r="Q311" t="s">
        <v>988</v>
      </c>
      <c r="R311" t="s">
        <v>32</v>
      </c>
      <c r="S311" t="s">
        <v>13</v>
      </c>
      <c r="T311" t="s">
        <v>28</v>
      </c>
      <c r="U31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12" spans="1:21" x14ac:dyDescent="0.3">
      <c r="A312" s="2" t="s">
        <v>989</v>
      </c>
      <c r="B312" s="2" t="s">
        <v>990</v>
      </c>
      <c r="C312" s="2">
        <v>20</v>
      </c>
      <c r="D312" s="2" t="s">
        <v>10</v>
      </c>
      <c r="E312" s="2" t="s">
        <v>991</v>
      </c>
      <c r="F312" s="2" t="s">
        <v>175</v>
      </c>
      <c r="G312" s="2" t="s">
        <v>13</v>
      </c>
      <c r="H312" s="2" t="s">
        <v>33</v>
      </c>
      <c r="M312" t="s">
        <v>989</v>
      </c>
      <c r="N312" t="s">
        <v>990</v>
      </c>
      <c r="O312">
        <v>20</v>
      </c>
      <c r="P312" t="s">
        <v>10</v>
      </c>
      <c r="Q312" t="s">
        <v>991</v>
      </c>
      <c r="R312" t="s">
        <v>175</v>
      </c>
      <c r="S312" t="s">
        <v>13</v>
      </c>
      <c r="T312" t="s">
        <v>33</v>
      </c>
      <c r="U31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313" spans="1:21" x14ac:dyDescent="0.3">
      <c r="A313" s="2" t="s">
        <v>992</v>
      </c>
      <c r="B313" s="2" t="s">
        <v>993</v>
      </c>
      <c r="C313" s="2">
        <v>35</v>
      </c>
      <c r="D313" s="2" t="s">
        <v>10</v>
      </c>
      <c r="E313" s="2" t="s">
        <v>994</v>
      </c>
      <c r="F313" s="2" t="s">
        <v>37</v>
      </c>
      <c r="G313" s="2" t="s">
        <v>13</v>
      </c>
      <c r="H313" s="2" t="s">
        <v>19</v>
      </c>
      <c r="M313" t="s">
        <v>992</v>
      </c>
      <c r="N313" t="s">
        <v>993</v>
      </c>
      <c r="O313">
        <v>35</v>
      </c>
      <c r="P313" t="s">
        <v>10</v>
      </c>
      <c r="Q313" t="s">
        <v>994</v>
      </c>
      <c r="R313" t="s">
        <v>37</v>
      </c>
      <c r="S313" t="s">
        <v>13</v>
      </c>
      <c r="T313" t="s">
        <v>19</v>
      </c>
      <c r="U31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14" spans="1:21" x14ac:dyDescent="0.3">
      <c r="A314" s="2" t="s">
        <v>995</v>
      </c>
      <c r="B314" s="2" t="s">
        <v>996</v>
      </c>
      <c r="C314" s="2">
        <v>47</v>
      </c>
      <c r="D314" s="2" t="s">
        <v>16</v>
      </c>
      <c r="E314" s="2" t="s">
        <v>997</v>
      </c>
      <c r="F314" s="2" t="s">
        <v>95</v>
      </c>
      <c r="G314" s="2" t="s">
        <v>13</v>
      </c>
      <c r="H314" s="2" t="s">
        <v>33</v>
      </c>
      <c r="M314" t="s">
        <v>995</v>
      </c>
      <c r="N314" t="s">
        <v>996</v>
      </c>
      <c r="O314">
        <v>47</v>
      </c>
      <c r="P314" t="s">
        <v>16</v>
      </c>
      <c r="Q314" t="s">
        <v>997</v>
      </c>
      <c r="R314" t="s">
        <v>95</v>
      </c>
      <c r="S314" t="s">
        <v>13</v>
      </c>
      <c r="T314" t="s">
        <v>33</v>
      </c>
      <c r="U31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15" spans="1:21" x14ac:dyDescent="0.3">
      <c r="A315" s="2" t="s">
        <v>998</v>
      </c>
      <c r="B315" s="2" t="s">
        <v>999</v>
      </c>
      <c r="C315" s="2">
        <v>62</v>
      </c>
      <c r="D315" s="2" t="s">
        <v>10</v>
      </c>
      <c r="E315" s="2" t="s">
        <v>1000</v>
      </c>
      <c r="F315" s="2" t="s">
        <v>144</v>
      </c>
      <c r="G315" s="2" t="s">
        <v>13</v>
      </c>
      <c r="H315" s="2" t="s">
        <v>19</v>
      </c>
      <c r="M315" t="s">
        <v>998</v>
      </c>
      <c r="N315" t="s">
        <v>999</v>
      </c>
      <c r="O315">
        <v>62</v>
      </c>
      <c r="P315" t="s">
        <v>10</v>
      </c>
      <c r="Q315" t="s">
        <v>1000</v>
      </c>
      <c r="R315" t="s">
        <v>144</v>
      </c>
      <c r="S315" t="s">
        <v>13</v>
      </c>
      <c r="T315" t="s">
        <v>19</v>
      </c>
      <c r="U31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316" spans="1:21" x14ac:dyDescent="0.3">
      <c r="A316" s="2" t="s">
        <v>1001</v>
      </c>
      <c r="B316" s="2" t="s">
        <v>1002</v>
      </c>
      <c r="C316" s="2">
        <v>53</v>
      </c>
      <c r="D316" s="2" t="s">
        <v>16</v>
      </c>
      <c r="E316" s="2" t="s">
        <v>1003</v>
      </c>
      <c r="F316" s="2" t="s">
        <v>77</v>
      </c>
      <c r="G316" s="2" t="s">
        <v>13</v>
      </c>
      <c r="H316" s="2" t="s">
        <v>33</v>
      </c>
      <c r="M316" t="s">
        <v>1001</v>
      </c>
      <c r="N316" t="s">
        <v>1002</v>
      </c>
      <c r="O316">
        <v>53</v>
      </c>
      <c r="P316" t="s">
        <v>16</v>
      </c>
      <c r="Q316" t="s">
        <v>1003</v>
      </c>
      <c r="R316" t="s">
        <v>77</v>
      </c>
      <c r="S316" t="s">
        <v>13</v>
      </c>
      <c r="T316" t="s">
        <v>33</v>
      </c>
      <c r="U31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17" spans="1:21" x14ac:dyDescent="0.3">
      <c r="A317" s="2" t="s">
        <v>1004</v>
      </c>
      <c r="B317" s="2" t="s">
        <v>1005</v>
      </c>
      <c r="C317" s="2">
        <v>49</v>
      </c>
      <c r="D317" s="2" t="s">
        <v>10</v>
      </c>
      <c r="E317" s="2" t="s">
        <v>1006</v>
      </c>
      <c r="F317" s="2" t="s">
        <v>725</v>
      </c>
      <c r="G317" s="2" t="s">
        <v>13</v>
      </c>
      <c r="H317" s="2" t="s">
        <v>33</v>
      </c>
      <c r="M317" t="s">
        <v>1004</v>
      </c>
      <c r="N317" t="s">
        <v>1005</v>
      </c>
      <c r="O317">
        <v>49</v>
      </c>
      <c r="P317" t="s">
        <v>10</v>
      </c>
      <c r="Q317" t="s">
        <v>1006</v>
      </c>
      <c r="R317" t="s">
        <v>725</v>
      </c>
      <c r="S317" t="s">
        <v>13</v>
      </c>
      <c r="T317" t="s">
        <v>33</v>
      </c>
      <c r="U31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18" spans="1:21" x14ac:dyDescent="0.3">
      <c r="A318" s="2" t="s">
        <v>1007</v>
      </c>
      <c r="B318" s="2" t="s">
        <v>1008</v>
      </c>
      <c r="C318" s="2">
        <v>34</v>
      </c>
      <c r="D318" s="2" t="s">
        <v>10</v>
      </c>
      <c r="E318" s="2" t="s">
        <v>1009</v>
      </c>
      <c r="F318" s="2" t="s">
        <v>144</v>
      </c>
      <c r="G318" s="2" t="s">
        <v>13</v>
      </c>
      <c r="H318" s="2" t="s">
        <v>50</v>
      </c>
      <c r="M318" t="s">
        <v>1007</v>
      </c>
      <c r="N318" t="s">
        <v>1008</v>
      </c>
      <c r="O318">
        <v>34</v>
      </c>
      <c r="P318" t="s">
        <v>10</v>
      </c>
      <c r="Q318" t="s">
        <v>1009</v>
      </c>
      <c r="R318" t="s">
        <v>144</v>
      </c>
      <c r="S318" t="s">
        <v>13</v>
      </c>
      <c r="T318" t="s">
        <v>50</v>
      </c>
      <c r="U31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19" spans="1:21" x14ac:dyDescent="0.3">
      <c r="A319" s="2" t="s">
        <v>1010</v>
      </c>
      <c r="B319" s="2" t="s">
        <v>1011</v>
      </c>
      <c r="C319" s="2">
        <v>64</v>
      </c>
      <c r="D319" s="2" t="s">
        <v>16</v>
      </c>
      <c r="E319" s="2" t="s">
        <v>1012</v>
      </c>
      <c r="F319" s="2" t="s">
        <v>49</v>
      </c>
      <c r="G319" s="2" t="s">
        <v>13</v>
      </c>
      <c r="H319" s="2" t="s">
        <v>50</v>
      </c>
      <c r="M319" t="s">
        <v>1010</v>
      </c>
      <c r="N319" t="s">
        <v>1011</v>
      </c>
      <c r="O319">
        <v>64</v>
      </c>
      <c r="P319" t="s">
        <v>16</v>
      </c>
      <c r="Q319" t="s">
        <v>1012</v>
      </c>
      <c r="R319" t="s">
        <v>49</v>
      </c>
      <c r="S319" t="s">
        <v>13</v>
      </c>
      <c r="T319" t="s">
        <v>50</v>
      </c>
      <c r="U31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320" spans="1:21" x14ac:dyDescent="0.3">
      <c r="A320" s="2" t="s">
        <v>1013</v>
      </c>
      <c r="B320" s="2" t="s">
        <v>1014</v>
      </c>
      <c r="C320" s="2">
        <v>25</v>
      </c>
      <c r="D320" s="2" t="s">
        <v>10</v>
      </c>
      <c r="E320" s="2" t="s">
        <v>1015</v>
      </c>
      <c r="F320" s="2" t="s">
        <v>65</v>
      </c>
      <c r="G320" s="2" t="s">
        <v>13</v>
      </c>
      <c r="H320" s="2" t="s">
        <v>19</v>
      </c>
      <c r="M320" t="s">
        <v>1013</v>
      </c>
      <c r="N320" t="s">
        <v>1014</v>
      </c>
      <c r="O320">
        <v>25</v>
      </c>
      <c r="P320" t="s">
        <v>10</v>
      </c>
      <c r="Q320" t="s">
        <v>1015</v>
      </c>
      <c r="R320" t="s">
        <v>65</v>
      </c>
      <c r="S320" t="s">
        <v>13</v>
      </c>
      <c r="T320" t="s">
        <v>19</v>
      </c>
      <c r="U32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321" spans="1:21" x14ac:dyDescent="0.3">
      <c r="A321" s="2" t="s">
        <v>1016</v>
      </c>
      <c r="B321" s="2" t="s">
        <v>1017</v>
      </c>
      <c r="C321" s="2">
        <v>54</v>
      </c>
      <c r="D321" s="2" t="s">
        <v>10</v>
      </c>
      <c r="E321" s="2" t="s">
        <v>1018</v>
      </c>
      <c r="F321" s="2" t="s">
        <v>317</v>
      </c>
      <c r="G321" s="2" t="s">
        <v>13</v>
      </c>
      <c r="H321" s="2" t="s">
        <v>19</v>
      </c>
      <c r="M321" t="s">
        <v>1016</v>
      </c>
      <c r="N321" t="s">
        <v>1017</v>
      </c>
      <c r="O321">
        <v>54</v>
      </c>
      <c r="P321" t="s">
        <v>10</v>
      </c>
      <c r="Q321" t="s">
        <v>1018</v>
      </c>
      <c r="R321" t="s">
        <v>317</v>
      </c>
      <c r="S321" t="s">
        <v>13</v>
      </c>
      <c r="T321" t="s">
        <v>19</v>
      </c>
      <c r="U32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22" spans="1:21" x14ac:dyDescent="0.3">
      <c r="A322" s="2" t="s">
        <v>1019</v>
      </c>
      <c r="B322" s="2" t="s">
        <v>1020</v>
      </c>
      <c r="C322" s="2">
        <v>34</v>
      </c>
      <c r="D322" s="2" t="s">
        <v>16</v>
      </c>
      <c r="E322" s="2" t="s">
        <v>1021</v>
      </c>
      <c r="F322" s="2" t="s">
        <v>271</v>
      </c>
      <c r="G322" s="2" t="s">
        <v>13</v>
      </c>
      <c r="H322" s="2" t="s">
        <v>28</v>
      </c>
      <c r="M322" t="s">
        <v>1019</v>
      </c>
      <c r="N322" t="s">
        <v>1020</v>
      </c>
      <c r="O322">
        <v>34</v>
      </c>
      <c r="P322" t="s">
        <v>16</v>
      </c>
      <c r="Q322" t="s">
        <v>1021</v>
      </c>
      <c r="R322" t="s">
        <v>271</v>
      </c>
      <c r="S322" t="s">
        <v>13</v>
      </c>
      <c r="T322" t="s">
        <v>28</v>
      </c>
      <c r="U32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23" spans="1:21" x14ac:dyDescent="0.3">
      <c r="A323" s="2" t="s">
        <v>1022</v>
      </c>
      <c r="B323" s="2" t="s">
        <v>1023</v>
      </c>
      <c r="C323" s="2">
        <v>21</v>
      </c>
      <c r="D323" s="2" t="s">
        <v>16</v>
      </c>
      <c r="E323" s="2" t="s">
        <v>1024</v>
      </c>
      <c r="F323" s="2" t="s">
        <v>241</v>
      </c>
      <c r="G323" s="2" t="s">
        <v>13</v>
      </c>
      <c r="H323" s="2" t="s">
        <v>28</v>
      </c>
      <c r="M323" t="s">
        <v>1022</v>
      </c>
      <c r="N323" t="s">
        <v>1023</v>
      </c>
      <c r="O323">
        <v>21</v>
      </c>
      <c r="P323" t="s">
        <v>16</v>
      </c>
      <c r="Q323" t="s">
        <v>1024</v>
      </c>
      <c r="R323" t="s">
        <v>241</v>
      </c>
      <c r="S323" t="s">
        <v>13</v>
      </c>
      <c r="T323" t="s">
        <v>28</v>
      </c>
      <c r="U32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324" spans="1:21" x14ac:dyDescent="0.3">
      <c r="A324" s="2" t="s">
        <v>1025</v>
      </c>
      <c r="B324" s="2" t="s">
        <v>1026</v>
      </c>
      <c r="C324" s="2">
        <v>54</v>
      </c>
      <c r="D324" s="2" t="s">
        <v>10</v>
      </c>
      <c r="E324" s="2" t="s">
        <v>1027</v>
      </c>
      <c r="F324" s="2" t="s">
        <v>856</v>
      </c>
      <c r="G324" s="2" t="s">
        <v>13</v>
      </c>
      <c r="H324" s="2" t="s">
        <v>28</v>
      </c>
      <c r="M324" t="s">
        <v>1025</v>
      </c>
      <c r="N324" t="s">
        <v>1026</v>
      </c>
      <c r="O324">
        <v>54</v>
      </c>
      <c r="P324" t="s">
        <v>10</v>
      </c>
      <c r="Q324" t="s">
        <v>1027</v>
      </c>
      <c r="R324" t="s">
        <v>856</v>
      </c>
      <c r="S324" t="s">
        <v>13</v>
      </c>
      <c r="T324" t="s">
        <v>28</v>
      </c>
      <c r="U32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25" spans="1:21" x14ac:dyDescent="0.3">
      <c r="A325" s="2" t="s">
        <v>1028</v>
      </c>
      <c r="B325" s="2" t="s">
        <v>1029</v>
      </c>
      <c r="C325" s="2">
        <v>64</v>
      </c>
      <c r="D325" s="2" t="s">
        <v>16</v>
      </c>
      <c r="E325" s="2" t="s">
        <v>1030</v>
      </c>
      <c r="F325" s="2" t="s">
        <v>12</v>
      </c>
      <c r="G325" s="2" t="s">
        <v>13</v>
      </c>
      <c r="H325" s="2" t="s">
        <v>19</v>
      </c>
      <c r="M325" t="s">
        <v>1028</v>
      </c>
      <c r="N325" t="s">
        <v>1029</v>
      </c>
      <c r="O325">
        <v>64</v>
      </c>
      <c r="P325" t="s">
        <v>16</v>
      </c>
      <c r="Q325" t="s">
        <v>1030</v>
      </c>
      <c r="R325" t="s">
        <v>12</v>
      </c>
      <c r="S325" t="s">
        <v>13</v>
      </c>
      <c r="T325" t="s">
        <v>19</v>
      </c>
      <c r="U32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326" spans="1:21" x14ac:dyDescent="0.3">
      <c r="A326" s="2" t="s">
        <v>1031</v>
      </c>
      <c r="B326" s="2" t="s">
        <v>1032</v>
      </c>
      <c r="C326" s="2">
        <v>58</v>
      </c>
      <c r="D326" s="2" t="s">
        <v>10</v>
      </c>
      <c r="E326" s="2" t="s">
        <v>1033</v>
      </c>
      <c r="F326" s="2" t="s">
        <v>99</v>
      </c>
      <c r="G326" s="2" t="s">
        <v>13</v>
      </c>
      <c r="H326" s="2" t="s">
        <v>28</v>
      </c>
      <c r="M326" t="s">
        <v>1031</v>
      </c>
      <c r="N326" t="s">
        <v>3981</v>
      </c>
      <c r="O326">
        <v>58</v>
      </c>
      <c r="P326" t="s">
        <v>10</v>
      </c>
      <c r="Q326" t="s">
        <v>1033</v>
      </c>
      <c r="R326" t="s">
        <v>99</v>
      </c>
      <c r="S326" t="s">
        <v>13</v>
      </c>
      <c r="T326" t="s">
        <v>28</v>
      </c>
      <c r="U32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27" spans="1:21" x14ac:dyDescent="0.3">
      <c r="A327" s="2" t="s">
        <v>1034</v>
      </c>
      <c r="B327" s="2" t="s">
        <v>1035</v>
      </c>
      <c r="C327" s="2">
        <v>60</v>
      </c>
      <c r="D327" s="2" t="s">
        <v>10</v>
      </c>
      <c r="E327" s="2" t="s">
        <v>1036</v>
      </c>
      <c r="F327" s="2" t="s">
        <v>328</v>
      </c>
      <c r="G327" s="2" t="s">
        <v>13</v>
      </c>
      <c r="H327" s="2" t="s">
        <v>28</v>
      </c>
      <c r="M327" t="s">
        <v>1034</v>
      </c>
      <c r="N327" t="s">
        <v>1035</v>
      </c>
      <c r="O327">
        <v>60</v>
      </c>
      <c r="P327" t="s">
        <v>10</v>
      </c>
      <c r="Q327" t="s">
        <v>1036</v>
      </c>
      <c r="R327" t="s">
        <v>328</v>
      </c>
      <c r="S327" t="s">
        <v>13</v>
      </c>
      <c r="T327" t="s">
        <v>28</v>
      </c>
      <c r="U32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28" spans="1:21" x14ac:dyDescent="0.3">
      <c r="A328" s="2" t="s">
        <v>1037</v>
      </c>
      <c r="B328" s="2" t="s">
        <v>1038</v>
      </c>
      <c r="C328" s="2">
        <v>58</v>
      </c>
      <c r="D328" s="2" t="s">
        <v>16</v>
      </c>
      <c r="E328" s="2" t="s">
        <v>1039</v>
      </c>
      <c r="F328" s="2" t="s">
        <v>221</v>
      </c>
      <c r="G328" s="2" t="s">
        <v>13</v>
      </c>
      <c r="H328" s="2" t="s">
        <v>50</v>
      </c>
      <c r="M328" t="s">
        <v>1037</v>
      </c>
      <c r="N328" t="s">
        <v>1038</v>
      </c>
      <c r="O328">
        <v>58</v>
      </c>
      <c r="P328" t="s">
        <v>16</v>
      </c>
      <c r="Q328" t="s">
        <v>1039</v>
      </c>
      <c r="R328" t="s">
        <v>221</v>
      </c>
      <c r="S328" t="s">
        <v>13</v>
      </c>
      <c r="T328" t="s">
        <v>50</v>
      </c>
      <c r="U32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29" spans="1:21" x14ac:dyDescent="0.3">
      <c r="A329" s="2" t="s">
        <v>1040</v>
      </c>
      <c r="B329" s="2" t="s">
        <v>1041</v>
      </c>
      <c r="C329" s="2">
        <v>62</v>
      </c>
      <c r="D329" s="2" t="s">
        <v>16</v>
      </c>
      <c r="E329" s="2" t="s">
        <v>1042</v>
      </c>
      <c r="F329" s="2" t="s">
        <v>61</v>
      </c>
      <c r="G329" s="2" t="s">
        <v>13</v>
      </c>
      <c r="H329" s="2" t="s">
        <v>28</v>
      </c>
      <c r="M329" t="s">
        <v>1040</v>
      </c>
      <c r="N329" t="s">
        <v>1041</v>
      </c>
      <c r="O329">
        <v>62</v>
      </c>
      <c r="P329" t="s">
        <v>16</v>
      </c>
      <c r="Q329" t="s">
        <v>1042</v>
      </c>
      <c r="R329" t="s">
        <v>61</v>
      </c>
      <c r="S329" t="s">
        <v>13</v>
      </c>
      <c r="T329" t="s">
        <v>28</v>
      </c>
      <c r="U32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330" spans="1:21" x14ac:dyDescent="0.3">
      <c r="A330" s="2" t="s">
        <v>1043</v>
      </c>
      <c r="B330" s="2" t="s">
        <v>1044</v>
      </c>
      <c r="C330" s="2">
        <v>46</v>
      </c>
      <c r="D330" s="2" t="s">
        <v>10</v>
      </c>
      <c r="E330" s="2" t="s">
        <v>1045</v>
      </c>
      <c r="F330" s="2" t="s">
        <v>205</v>
      </c>
      <c r="G330" s="2" t="s">
        <v>13</v>
      </c>
      <c r="H330" s="2" t="s">
        <v>19</v>
      </c>
      <c r="M330" t="s">
        <v>1043</v>
      </c>
      <c r="N330" t="s">
        <v>1044</v>
      </c>
      <c r="O330">
        <v>46</v>
      </c>
      <c r="P330" t="s">
        <v>10</v>
      </c>
      <c r="Q330" t="s">
        <v>1045</v>
      </c>
      <c r="R330" t="s">
        <v>205</v>
      </c>
      <c r="S330" t="s">
        <v>13</v>
      </c>
      <c r="T330" t="s">
        <v>19</v>
      </c>
      <c r="U33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31" spans="1:21" x14ac:dyDescent="0.3">
      <c r="A331" s="2" t="s">
        <v>1046</v>
      </c>
      <c r="B331" s="2" t="s">
        <v>1047</v>
      </c>
      <c r="C331" s="2">
        <v>62</v>
      </c>
      <c r="D331" s="2" t="s">
        <v>16</v>
      </c>
      <c r="E331" s="2" t="s">
        <v>1048</v>
      </c>
      <c r="F331" s="2" t="s">
        <v>205</v>
      </c>
      <c r="G331" s="2" t="s">
        <v>13</v>
      </c>
      <c r="H331" s="2" t="s">
        <v>28</v>
      </c>
      <c r="M331" t="s">
        <v>1046</v>
      </c>
      <c r="N331" t="s">
        <v>1047</v>
      </c>
      <c r="O331">
        <v>62</v>
      </c>
      <c r="P331" t="s">
        <v>16</v>
      </c>
      <c r="Q331" t="s">
        <v>1048</v>
      </c>
      <c r="R331" t="s">
        <v>205</v>
      </c>
      <c r="S331" t="s">
        <v>13</v>
      </c>
      <c r="T331" t="s">
        <v>28</v>
      </c>
      <c r="U33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332" spans="1:21" x14ac:dyDescent="0.3">
      <c r="A332" s="2" t="s">
        <v>1049</v>
      </c>
      <c r="B332" s="2" t="s">
        <v>1050</v>
      </c>
      <c r="C332" s="2">
        <v>54</v>
      </c>
      <c r="D332" s="2" t="s">
        <v>10</v>
      </c>
      <c r="E332" s="2" t="s">
        <v>1051</v>
      </c>
      <c r="F332" s="2" t="s">
        <v>198</v>
      </c>
      <c r="G332" s="2" t="s">
        <v>13</v>
      </c>
      <c r="H332" s="2" t="s">
        <v>19</v>
      </c>
      <c r="M332" t="s">
        <v>1049</v>
      </c>
      <c r="N332" t="s">
        <v>1050</v>
      </c>
      <c r="O332">
        <v>54</v>
      </c>
      <c r="P332" t="s">
        <v>10</v>
      </c>
      <c r="Q332" t="s">
        <v>1051</v>
      </c>
      <c r="R332" t="s">
        <v>198</v>
      </c>
      <c r="S332" t="s">
        <v>13</v>
      </c>
      <c r="T332" t="s">
        <v>19</v>
      </c>
      <c r="U33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33" spans="1:21" x14ac:dyDescent="0.3">
      <c r="A333" s="2" t="s">
        <v>1052</v>
      </c>
      <c r="B333" s="2" t="s">
        <v>1053</v>
      </c>
      <c r="C333" s="2">
        <v>38</v>
      </c>
      <c r="D333" s="2" t="s">
        <v>16</v>
      </c>
      <c r="E333" s="2" t="s">
        <v>1054</v>
      </c>
      <c r="F333" s="2" t="s">
        <v>69</v>
      </c>
      <c r="G333" s="2" t="s">
        <v>13</v>
      </c>
      <c r="H333" s="2" t="s">
        <v>28</v>
      </c>
      <c r="M333" t="s">
        <v>1052</v>
      </c>
      <c r="N333" t="s">
        <v>1053</v>
      </c>
      <c r="O333">
        <v>38</v>
      </c>
      <c r="P333" t="s">
        <v>16</v>
      </c>
      <c r="Q333" t="s">
        <v>1054</v>
      </c>
      <c r="R333" t="s">
        <v>69</v>
      </c>
      <c r="S333" t="s">
        <v>13</v>
      </c>
      <c r="T333" t="s">
        <v>28</v>
      </c>
      <c r="U33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34" spans="1:21" x14ac:dyDescent="0.3">
      <c r="A334" s="2" t="s">
        <v>1055</v>
      </c>
      <c r="B334" s="2" t="s">
        <v>1056</v>
      </c>
      <c r="C334" s="2">
        <v>34</v>
      </c>
      <c r="D334" s="2" t="s">
        <v>16</v>
      </c>
      <c r="E334" s="2" t="s">
        <v>1057</v>
      </c>
      <c r="F334" s="2" t="s">
        <v>103</v>
      </c>
      <c r="G334" s="2" t="s">
        <v>13</v>
      </c>
      <c r="H334" s="2" t="s">
        <v>28</v>
      </c>
      <c r="M334" t="s">
        <v>1055</v>
      </c>
      <c r="N334" t="s">
        <v>1056</v>
      </c>
      <c r="O334">
        <v>34</v>
      </c>
      <c r="P334" t="s">
        <v>16</v>
      </c>
      <c r="Q334" t="s">
        <v>1057</v>
      </c>
      <c r="R334" t="s">
        <v>103</v>
      </c>
      <c r="S334" t="s">
        <v>13</v>
      </c>
      <c r="T334" t="s">
        <v>28</v>
      </c>
      <c r="U33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35" spans="1:21" x14ac:dyDescent="0.3">
      <c r="A335" s="2" t="s">
        <v>1058</v>
      </c>
      <c r="B335" s="2" t="s">
        <v>1059</v>
      </c>
      <c r="C335" s="2">
        <v>64</v>
      </c>
      <c r="D335" s="2" t="s">
        <v>16</v>
      </c>
      <c r="E335" s="2" t="s">
        <v>1060</v>
      </c>
      <c r="F335" s="2" t="s">
        <v>84</v>
      </c>
      <c r="G335" s="2" t="s">
        <v>13</v>
      </c>
      <c r="H335" s="2" t="s">
        <v>50</v>
      </c>
      <c r="M335" t="s">
        <v>1058</v>
      </c>
      <c r="N335" t="s">
        <v>1059</v>
      </c>
      <c r="O335">
        <v>64</v>
      </c>
      <c r="P335" t="s">
        <v>16</v>
      </c>
      <c r="Q335" t="s">
        <v>1060</v>
      </c>
      <c r="R335" t="s">
        <v>84</v>
      </c>
      <c r="S335" t="s">
        <v>13</v>
      </c>
      <c r="T335" t="s">
        <v>50</v>
      </c>
      <c r="U33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336" spans="1:21" x14ac:dyDescent="0.3">
      <c r="A336" s="2" t="s">
        <v>1061</v>
      </c>
      <c r="B336" s="2" t="s">
        <v>1062</v>
      </c>
      <c r="C336" s="2">
        <v>50</v>
      </c>
      <c r="D336" s="2" t="s">
        <v>16</v>
      </c>
      <c r="E336" s="2" t="s">
        <v>1063</v>
      </c>
      <c r="F336" s="2" t="s">
        <v>171</v>
      </c>
      <c r="G336" s="2" t="s">
        <v>13</v>
      </c>
      <c r="H336" s="2" t="s">
        <v>33</v>
      </c>
      <c r="M336" t="s">
        <v>1061</v>
      </c>
      <c r="N336" t="s">
        <v>1062</v>
      </c>
      <c r="O336">
        <v>50</v>
      </c>
      <c r="P336" t="s">
        <v>16</v>
      </c>
      <c r="Q336" t="s">
        <v>1063</v>
      </c>
      <c r="R336" t="s">
        <v>171</v>
      </c>
      <c r="S336" t="s">
        <v>13</v>
      </c>
      <c r="T336" t="s">
        <v>33</v>
      </c>
      <c r="U33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37" spans="1:21" x14ac:dyDescent="0.3">
      <c r="A337" s="2" t="s">
        <v>1064</v>
      </c>
      <c r="B337" s="2" t="s">
        <v>1065</v>
      </c>
      <c r="C337" s="2">
        <v>37</v>
      </c>
      <c r="D337" s="2" t="s">
        <v>10</v>
      </c>
      <c r="E337" s="2" t="s">
        <v>1066</v>
      </c>
      <c r="F337" s="2" t="s">
        <v>12</v>
      </c>
      <c r="G337" s="2" t="s">
        <v>13</v>
      </c>
      <c r="H337" s="2" t="s">
        <v>19</v>
      </c>
      <c r="M337" t="s">
        <v>1064</v>
      </c>
      <c r="N337" t="s">
        <v>1065</v>
      </c>
      <c r="O337">
        <v>37</v>
      </c>
      <c r="P337" t="s">
        <v>10</v>
      </c>
      <c r="Q337" t="s">
        <v>1066</v>
      </c>
      <c r="R337" t="s">
        <v>12</v>
      </c>
      <c r="S337" t="s">
        <v>13</v>
      </c>
      <c r="T337" t="s">
        <v>19</v>
      </c>
      <c r="U33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38" spans="1:21" x14ac:dyDescent="0.3">
      <c r="A338" s="2" t="s">
        <v>1067</v>
      </c>
      <c r="B338" s="2" t="s">
        <v>1068</v>
      </c>
      <c r="C338" s="2">
        <v>58</v>
      </c>
      <c r="D338" s="2" t="s">
        <v>16</v>
      </c>
      <c r="E338" s="2" t="s">
        <v>1069</v>
      </c>
      <c r="F338" s="2" t="s">
        <v>37</v>
      </c>
      <c r="G338" s="2" t="s">
        <v>13</v>
      </c>
      <c r="H338" s="2" t="s">
        <v>33</v>
      </c>
      <c r="M338" t="s">
        <v>1067</v>
      </c>
      <c r="N338" t="s">
        <v>1068</v>
      </c>
      <c r="O338">
        <v>58</v>
      </c>
      <c r="P338" t="s">
        <v>16</v>
      </c>
      <c r="Q338" t="s">
        <v>1069</v>
      </c>
      <c r="R338" t="s">
        <v>37</v>
      </c>
      <c r="S338" t="s">
        <v>13</v>
      </c>
      <c r="T338" t="s">
        <v>33</v>
      </c>
      <c r="U33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39" spans="1:21" x14ac:dyDescent="0.3">
      <c r="A339" s="2" t="s">
        <v>1070</v>
      </c>
      <c r="B339" s="2" t="s">
        <v>1071</v>
      </c>
      <c r="C339" s="2">
        <v>40</v>
      </c>
      <c r="D339" s="2" t="s">
        <v>16</v>
      </c>
      <c r="E339" s="2" t="s">
        <v>1072</v>
      </c>
      <c r="F339" s="2" t="s">
        <v>12</v>
      </c>
      <c r="G339" s="2" t="s">
        <v>13</v>
      </c>
      <c r="H339" s="2" t="s">
        <v>28</v>
      </c>
      <c r="M339" t="s">
        <v>1070</v>
      </c>
      <c r="N339" t="s">
        <v>1071</v>
      </c>
      <c r="O339">
        <v>40</v>
      </c>
      <c r="P339" t="s">
        <v>16</v>
      </c>
      <c r="Q339" t="s">
        <v>1072</v>
      </c>
      <c r="R339" t="s">
        <v>12</v>
      </c>
      <c r="S339" t="s">
        <v>13</v>
      </c>
      <c r="T339" t="s">
        <v>28</v>
      </c>
      <c r="U33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40" spans="1:21" x14ac:dyDescent="0.3">
      <c r="A340" s="2" t="s">
        <v>1073</v>
      </c>
      <c r="B340" s="2" t="s">
        <v>1074</v>
      </c>
      <c r="C340" s="2">
        <v>46</v>
      </c>
      <c r="D340" s="2" t="s">
        <v>16</v>
      </c>
      <c r="E340" s="2" t="s">
        <v>1075</v>
      </c>
      <c r="F340" s="2" t="s">
        <v>171</v>
      </c>
      <c r="G340" s="2" t="s">
        <v>13</v>
      </c>
      <c r="H340" s="2" t="s">
        <v>33</v>
      </c>
      <c r="M340" t="s">
        <v>1073</v>
      </c>
      <c r="N340" t="s">
        <v>1074</v>
      </c>
      <c r="O340">
        <v>46</v>
      </c>
      <c r="P340" t="s">
        <v>16</v>
      </c>
      <c r="Q340" t="s">
        <v>1075</v>
      </c>
      <c r="R340" t="s">
        <v>171</v>
      </c>
      <c r="S340" t="s">
        <v>13</v>
      </c>
      <c r="T340" t="s">
        <v>33</v>
      </c>
      <c r="U34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41" spans="1:21" x14ac:dyDescent="0.3">
      <c r="A341" s="2" t="s">
        <v>1076</v>
      </c>
      <c r="B341" s="2" t="s">
        <v>1077</v>
      </c>
      <c r="C341" s="2">
        <v>52</v>
      </c>
      <c r="D341" s="2" t="s">
        <v>16</v>
      </c>
      <c r="E341" s="2" t="s">
        <v>1078</v>
      </c>
      <c r="F341" s="2" t="s">
        <v>137</v>
      </c>
      <c r="G341" s="2" t="s">
        <v>13</v>
      </c>
      <c r="H341" s="2" t="s">
        <v>19</v>
      </c>
      <c r="M341" t="s">
        <v>1076</v>
      </c>
      <c r="N341" t="s">
        <v>1077</v>
      </c>
      <c r="O341">
        <v>52</v>
      </c>
      <c r="P341" t="s">
        <v>16</v>
      </c>
      <c r="Q341" t="s">
        <v>1078</v>
      </c>
      <c r="R341" t="s">
        <v>137</v>
      </c>
      <c r="S341" t="s">
        <v>13</v>
      </c>
      <c r="T341" t="s">
        <v>19</v>
      </c>
      <c r="U34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42" spans="1:21" x14ac:dyDescent="0.3">
      <c r="A342" s="2" t="s">
        <v>1079</v>
      </c>
      <c r="B342" s="2" t="s">
        <v>1080</v>
      </c>
      <c r="C342" s="2">
        <v>27</v>
      </c>
      <c r="D342" s="2" t="s">
        <v>10</v>
      </c>
      <c r="E342" s="2" t="s">
        <v>1081</v>
      </c>
      <c r="F342" s="2" t="s">
        <v>278</v>
      </c>
      <c r="G342" s="2" t="s">
        <v>13</v>
      </c>
      <c r="H342" s="2" t="s">
        <v>28</v>
      </c>
      <c r="M342" t="s">
        <v>1079</v>
      </c>
      <c r="N342" t="s">
        <v>1080</v>
      </c>
      <c r="O342">
        <v>27</v>
      </c>
      <c r="P342" t="s">
        <v>10</v>
      </c>
      <c r="Q342" t="s">
        <v>1081</v>
      </c>
      <c r="R342" t="s">
        <v>278</v>
      </c>
      <c r="S342" t="s">
        <v>13</v>
      </c>
      <c r="T342" t="s">
        <v>28</v>
      </c>
      <c r="U34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343" spans="1:21" x14ac:dyDescent="0.3">
      <c r="A343" s="2" t="s">
        <v>1082</v>
      </c>
      <c r="B343" s="2" t="s">
        <v>1083</v>
      </c>
      <c r="C343" s="2">
        <v>56</v>
      </c>
      <c r="D343" s="2" t="s">
        <v>16</v>
      </c>
      <c r="E343" s="2" t="s">
        <v>1084</v>
      </c>
      <c r="F343" s="2" t="s">
        <v>198</v>
      </c>
      <c r="G343" s="2" t="s">
        <v>13</v>
      </c>
      <c r="H343" s="2" t="s">
        <v>28</v>
      </c>
      <c r="M343" t="s">
        <v>1082</v>
      </c>
      <c r="N343" t="s">
        <v>1083</v>
      </c>
      <c r="O343">
        <v>56</v>
      </c>
      <c r="P343" t="s">
        <v>16</v>
      </c>
      <c r="Q343" t="s">
        <v>1084</v>
      </c>
      <c r="R343" t="s">
        <v>198</v>
      </c>
      <c r="S343" t="s">
        <v>13</v>
      </c>
      <c r="T343" t="s">
        <v>28</v>
      </c>
      <c r="U34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44" spans="1:21" x14ac:dyDescent="0.3">
      <c r="A344" s="2" t="s">
        <v>1085</v>
      </c>
      <c r="B344" s="2" t="s">
        <v>1086</v>
      </c>
      <c r="C344" s="2">
        <v>30</v>
      </c>
      <c r="D344" s="2" t="s">
        <v>16</v>
      </c>
      <c r="E344" s="2" t="s">
        <v>1087</v>
      </c>
      <c r="F344" s="2" t="s">
        <v>171</v>
      </c>
      <c r="G344" s="2" t="s">
        <v>13</v>
      </c>
      <c r="H344" s="2" t="s">
        <v>28</v>
      </c>
      <c r="M344" t="s">
        <v>1085</v>
      </c>
      <c r="N344" t="s">
        <v>1086</v>
      </c>
      <c r="O344">
        <v>30</v>
      </c>
      <c r="P344" t="s">
        <v>16</v>
      </c>
      <c r="Q344" t="s">
        <v>1087</v>
      </c>
      <c r="R344" t="s">
        <v>171</v>
      </c>
      <c r="S344" t="s">
        <v>13</v>
      </c>
      <c r="T344" t="s">
        <v>28</v>
      </c>
      <c r="U34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345" spans="1:21" x14ac:dyDescent="0.3">
      <c r="A345" s="2" t="s">
        <v>1088</v>
      </c>
      <c r="B345" s="2" t="s">
        <v>1089</v>
      </c>
      <c r="C345" s="2">
        <v>38</v>
      </c>
      <c r="D345" s="2" t="s">
        <v>10</v>
      </c>
      <c r="E345" s="2" t="s">
        <v>1090</v>
      </c>
      <c r="F345" s="2" t="s">
        <v>291</v>
      </c>
      <c r="G345" s="2" t="s">
        <v>13</v>
      </c>
      <c r="H345" s="2" t="s">
        <v>28</v>
      </c>
      <c r="M345" t="s">
        <v>1088</v>
      </c>
      <c r="N345" t="s">
        <v>1089</v>
      </c>
      <c r="O345">
        <v>38</v>
      </c>
      <c r="P345" t="s">
        <v>10</v>
      </c>
      <c r="Q345" t="s">
        <v>1090</v>
      </c>
      <c r="R345" t="s">
        <v>291</v>
      </c>
      <c r="S345" t="s">
        <v>13</v>
      </c>
      <c r="T345" t="s">
        <v>28</v>
      </c>
      <c r="U34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46" spans="1:21" x14ac:dyDescent="0.3">
      <c r="A346" s="2" t="s">
        <v>1091</v>
      </c>
      <c r="B346" s="2" t="s">
        <v>1092</v>
      </c>
      <c r="C346" s="2">
        <v>39</v>
      </c>
      <c r="D346" s="2" t="s">
        <v>10</v>
      </c>
      <c r="E346" s="2" t="s">
        <v>1093</v>
      </c>
      <c r="F346" s="2" t="s">
        <v>237</v>
      </c>
      <c r="G346" s="2" t="s">
        <v>13</v>
      </c>
      <c r="H346" s="2" t="s">
        <v>50</v>
      </c>
      <c r="M346" t="s">
        <v>1091</v>
      </c>
      <c r="N346" t="s">
        <v>1092</v>
      </c>
      <c r="O346">
        <v>39</v>
      </c>
      <c r="P346" t="s">
        <v>10</v>
      </c>
      <c r="Q346" t="s">
        <v>1093</v>
      </c>
      <c r="R346" t="s">
        <v>237</v>
      </c>
      <c r="S346" t="s">
        <v>13</v>
      </c>
      <c r="T346" t="s">
        <v>50</v>
      </c>
      <c r="U34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47" spans="1:21" x14ac:dyDescent="0.3">
      <c r="A347" s="2" t="s">
        <v>1094</v>
      </c>
      <c r="B347" s="2" t="s">
        <v>1095</v>
      </c>
      <c r="C347" s="2">
        <v>33</v>
      </c>
      <c r="D347" s="2" t="s">
        <v>10</v>
      </c>
      <c r="E347" s="2" t="s">
        <v>1096</v>
      </c>
      <c r="F347" s="2" t="s">
        <v>99</v>
      </c>
      <c r="G347" s="2" t="s">
        <v>13</v>
      </c>
      <c r="H347" s="2" t="s">
        <v>28</v>
      </c>
      <c r="M347" t="s">
        <v>1094</v>
      </c>
      <c r="N347" t="s">
        <v>1095</v>
      </c>
      <c r="O347">
        <v>33</v>
      </c>
      <c r="P347" t="s">
        <v>10</v>
      </c>
      <c r="Q347" t="s">
        <v>1096</v>
      </c>
      <c r="R347" t="s">
        <v>99</v>
      </c>
      <c r="S347" t="s">
        <v>13</v>
      </c>
      <c r="T347" t="s">
        <v>28</v>
      </c>
      <c r="U34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48" spans="1:21" x14ac:dyDescent="0.3">
      <c r="A348" s="2" t="s">
        <v>1097</v>
      </c>
      <c r="B348" s="2" t="s">
        <v>1098</v>
      </c>
      <c r="C348" s="2">
        <v>58</v>
      </c>
      <c r="D348" s="2" t="s">
        <v>16</v>
      </c>
      <c r="E348" s="2" t="s">
        <v>1099</v>
      </c>
      <c r="F348" s="2" t="s">
        <v>241</v>
      </c>
      <c r="G348" s="2" t="s">
        <v>13</v>
      </c>
      <c r="H348" s="2" t="s">
        <v>19</v>
      </c>
      <c r="M348" t="s">
        <v>1097</v>
      </c>
      <c r="N348" t="s">
        <v>1098</v>
      </c>
      <c r="O348">
        <v>58</v>
      </c>
      <c r="P348" t="s">
        <v>16</v>
      </c>
      <c r="Q348" t="s">
        <v>1099</v>
      </c>
      <c r="R348" t="s">
        <v>241</v>
      </c>
      <c r="S348" t="s">
        <v>13</v>
      </c>
      <c r="T348" t="s">
        <v>19</v>
      </c>
      <c r="U34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49" spans="1:21" x14ac:dyDescent="0.3">
      <c r="A349" s="2" t="s">
        <v>1100</v>
      </c>
      <c r="B349" s="2" t="s">
        <v>1101</v>
      </c>
      <c r="C349" s="2">
        <v>39</v>
      </c>
      <c r="D349" s="2" t="s">
        <v>16</v>
      </c>
      <c r="E349" s="2" t="s">
        <v>1102</v>
      </c>
      <c r="F349" s="2" t="s">
        <v>171</v>
      </c>
      <c r="G349" s="2" t="s">
        <v>13</v>
      </c>
      <c r="H349" s="2" t="s">
        <v>50</v>
      </c>
      <c r="M349" t="s">
        <v>1100</v>
      </c>
      <c r="N349" t="s">
        <v>3982</v>
      </c>
      <c r="O349">
        <v>39</v>
      </c>
      <c r="P349" t="s">
        <v>16</v>
      </c>
      <c r="Q349" t="s">
        <v>1102</v>
      </c>
      <c r="R349" t="s">
        <v>171</v>
      </c>
      <c r="S349" t="s">
        <v>13</v>
      </c>
      <c r="T349" t="s">
        <v>50</v>
      </c>
      <c r="U34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50" spans="1:21" x14ac:dyDescent="0.3">
      <c r="A350" s="2" t="s">
        <v>1103</v>
      </c>
      <c r="B350" s="2" t="s">
        <v>1104</v>
      </c>
      <c r="C350" s="2">
        <v>55</v>
      </c>
      <c r="D350" s="2" t="s">
        <v>10</v>
      </c>
      <c r="E350" s="2" t="s">
        <v>1105</v>
      </c>
      <c r="F350" s="2" t="s">
        <v>54</v>
      </c>
      <c r="G350" s="2" t="s">
        <v>13</v>
      </c>
      <c r="H350" s="2" t="s">
        <v>33</v>
      </c>
      <c r="M350" t="s">
        <v>1103</v>
      </c>
      <c r="N350" t="s">
        <v>1104</v>
      </c>
      <c r="O350">
        <v>55</v>
      </c>
      <c r="P350" t="s">
        <v>10</v>
      </c>
      <c r="Q350" t="s">
        <v>1105</v>
      </c>
      <c r="R350" t="s">
        <v>54</v>
      </c>
      <c r="S350" t="s">
        <v>13</v>
      </c>
      <c r="T350" t="s">
        <v>33</v>
      </c>
      <c r="U35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51" spans="1:21" x14ac:dyDescent="0.3">
      <c r="A351" s="2" t="s">
        <v>1106</v>
      </c>
      <c r="B351" s="2" t="s">
        <v>1107</v>
      </c>
      <c r="C351" s="2">
        <v>31</v>
      </c>
      <c r="D351" s="2" t="s">
        <v>10</v>
      </c>
      <c r="E351" s="2" t="s">
        <v>1108</v>
      </c>
      <c r="F351" s="2" t="s">
        <v>167</v>
      </c>
      <c r="G351" s="2" t="s">
        <v>13</v>
      </c>
      <c r="H351" s="2" t="s">
        <v>28</v>
      </c>
      <c r="M351" t="s">
        <v>1106</v>
      </c>
      <c r="N351" t="s">
        <v>1107</v>
      </c>
      <c r="O351">
        <v>31</v>
      </c>
      <c r="P351" t="s">
        <v>10</v>
      </c>
      <c r="Q351" t="s">
        <v>1108</v>
      </c>
      <c r="R351" t="s">
        <v>167</v>
      </c>
      <c r="S351" t="s">
        <v>13</v>
      </c>
      <c r="T351" t="s">
        <v>28</v>
      </c>
      <c r="U35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52" spans="1:21" x14ac:dyDescent="0.3">
      <c r="A352" s="2" t="s">
        <v>1109</v>
      </c>
      <c r="B352" s="2" t="s">
        <v>1110</v>
      </c>
      <c r="C352" s="2">
        <v>26</v>
      </c>
      <c r="D352" s="2" t="s">
        <v>10</v>
      </c>
      <c r="E352" s="2" t="s">
        <v>1111</v>
      </c>
      <c r="F352" s="2" t="s">
        <v>271</v>
      </c>
      <c r="G352" s="2" t="s">
        <v>13</v>
      </c>
      <c r="H352" s="2" t="s">
        <v>33</v>
      </c>
      <c r="M352" t="s">
        <v>1109</v>
      </c>
      <c r="N352" t="s">
        <v>1110</v>
      </c>
      <c r="O352">
        <v>26</v>
      </c>
      <c r="P352" t="s">
        <v>10</v>
      </c>
      <c r="Q352" t="s">
        <v>1111</v>
      </c>
      <c r="R352" t="s">
        <v>271</v>
      </c>
      <c r="S352" t="s">
        <v>13</v>
      </c>
      <c r="T352" t="s">
        <v>33</v>
      </c>
      <c r="U35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353" spans="1:21" x14ac:dyDescent="0.3">
      <c r="A353" s="2" t="s">
        <v>1112</v>
      </c>
      <c r="B353" s="2" t="s">
        <v>1113</v>
      </c>
      <c r="C353" s="2">
        <v>25</v>
      </c>
      <c r="D353" s="2" t="s">
        <v>16</v>
      </c>
      <c r="E353" s="2" t="s">
        <v>1114</v>
      </c>
      <c r="F353" s="2" t="s">
        <v>73</v>
      </c>
      <c r="G353" s="2" t="s">
        <v>13</v>
      </c>
      <c r="H353" s="2" t="s">
        <v>28</v>
      </c>
      <c r="M353" t="s">
        <v>1112</v>
      </c>
      <c r="N353" t="s">
        <v>1113</v>
      </c>
      <c r="O353">
        <v>25</v>
      </c>
      <c r="P353" t="s">
        <v>16</v>
      </c>
      <c r="Q353" t="s">
        <v>1114</v>
      </c>
      <c r="R353" t="s">
        <v>73</v>
      </c>
      <c r="S353" t="s">
        <v>13</v>
      </c>
      <c r="T353" t="s">
        <v>28</v>
      </c>
      <c r="U35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354" spans="1:21" x14ac:dyDescent="0.3">
      <c r="A354" s="2" t="s">
        <v>1115</v>
      </c>
      <c r="B354" s="2" t="s">
        <v>1116</v>
      </c>
      <c r="C354" s="2">
        <v>52</v>
      </c>
      <c r="D354" s="2" t="s">
        <v>16</v>
      </c>
      <c r="E354" s="2" t="s">
        <v>1117</v>
      </c>
      <c r="F354" s="2" t="s">
        <v>328</v>
      </c>
      <c r="G354" s="2" t="s">
        <v>13</v>
      </c>
      <c r="H354" s="2" t="s">
        <v>33</v>
      </c>
      <c r="M354" t="s">
        <v>1115</v>
      </c>
      <c r="N354" t="s">
        <v>1116</v>
      </c>
      <c r="O354">
        <v>52</v>
      </c>
      <c r="P354" t="s">
        <v>16</v>
      </c>
      <c r="Q354" t="s">
        <v>1117</v>
      </c>
      <c r="R354" t="s">
        <v>328</v>
      </c>
      <c r="S354" t="s">
        <v>13</v>
      </c>
      <c r="T354" t="s">
        <v>33</v>
      </c>
      <c r="U35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55" spans="1:21" x14ac:dyDescent="0.3">
      <c r="A355" s="2" t="s">
        <v>1118</v>
      </c>
      <c r="B355" s="2" t="s">
        <v>1119</v>
      </c>
      <c r="C355" s="2">
        <v>56</v>
      </c>
      <c r="D355" s="2" t="s">
        <v>16</v>
      </c>
      <c r="E355" s="2" t="s">
        <v>1120</v>
      </c>
      <c r="F355" s="2" t="s">
        <v>37</v>
      </c>
      <c r="G355" s="2" t="s">
        <v>13</v>
      </c>
      <c r="H355" s="2" t="s">
        <v>19</v>
      </c>
      <c r="M355" t="s">
        <v>1118</v>
      </c>
      <c r="N355" t="s">
        <v>3983</v>
      </c>
      <c r="O355">
        <v>56</v>
      </c>
      <c r="P355" t="s">
        <v>16</v>
      </c>
      <c r="Q355" t="s">
        <v>1120</v>
      </c>
      <c r="R355" t="s">
        <v>37</v>
      </c>
      <c r="S355" t="s">
        <v>13</v>
      </c>
      <c r="T355" t="s">
        <v>19</v>
      </c>
      <c r="U35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56" spans="1:21" x14ac:dyDescent="0.3">
      <c r="A356" s="2" t="s">
        <v>1121</v>
      </c>
      <c r="B356" s="2" t="s">
        <v>1122</v>
      </c>
      <c r="C356" s="2">
        <v>38</v>
      </c>
      <c r="D356" s="2" t="s">
        <v>10</v>
      </c>
      <c r="E356" s="2" t="s">
        <v>1123</v>
      </c>
      <c r="F356" s="2" t="s">
        <v>171</v>
      </c>
      <c r="G356" s="2" t="s">
        <v>13</v>
      </c>
      <c r="H356" s="2" t="s">
        <v>33</v>
      </c>
      <c r="M356" t="s">
        <v>1121</v>
      </c>
      <c r="N356" t="s">
        <v>1122</v>
      </c>
      <c r="O356">
        <v>38</v>
      </c>
      <c r="P356" t="s">
        <v>10</v>
      </c>
      <c r="Q356" t="s">
        <v>1123</v>
      </c>
      <c r="R356" t="s">
        <v>171</v>
      </c>
      <c r="S356" t="s">
        <v>13</v>
      </c>
      <c r="T356" t="s">
        <v>33</v>
      </c>
      <c r="U35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57" spans="1:21" x14ac:dyDescent="0.3">
      <c r="A357" s="2" t="s">
        <v>1124</v>
      </c>
      <c r="B357" s="2" t="s">
        <v>1125</v>
      </c>
      <c r="C357" s="2">
        <v>20</v>
      </c>
      <c r="D357" s="2" t="s">
        <v>10</v>
      </c>
      <c r="E357" s="2" t="s">
        <v>1126</v>
      </c>
      <c r="F357" s="2" t="s">
        <v>77</v>
      </c>
      <c r="G357" s="2" t="s">
        <v>13</v>
      </c>
      <c r="H357" s="2" t="s">
        <v>50</v>
      </c>
      <c r="M357" t="s">
        <v>1124</v>
      </c>
      <c r="N357" t="s">
        <v>1125</v>
      </c>
      <c r="O357">
        <v>20</v>
      </c>
      <c r="P357" t="s">
        <v>10</v>
      </c>
      <c r="Q357" t="s">
        <v>1126</v>
      </c>
      <c r="R357" t="s">
        <v>77</v>
      </c>
      <c r="S357" t="s">
        <v>13</v>
      </c>
      <c r="T357" t="s">
        <v>50</v>
      </c>
      <c r="U35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358" spans="1:21" x14ac:dyDescent="0.3">
      <c r="A358" s="2" t="s">
        <v>1127</v>
      </c>
      <c r="B358" s="2" t="s">
        <v>1128</v>
      </c>
      <c r="C358" s="2">
        <v>54</v>
      </c>
      <c r="D358" s="2" t="s">
        <v>10</v>
      </c>
      <c r="E358" s="2" t="s">
        <v>1129</v>
      </c>
      <c r="F358" s="2" t="s">
        <v>291</v>
      </c>
      <c r="G358" s="2" t="s">
        <v>13</v>
      </c>
      <c r="H358" s="2" t="s">
        <v>28</v>
      </c>
      <c r="M358" t="s">
        <v>1127</v>
      </c>
      <c r="N358" t="s">
        <v>1128</v>
      </c>
      <c r="O358">
        <v>54</v>
      </c>
      <c r="P358" t="s">
        <v>10</v>
      </c>
      <c r="Q358" t="s">
        <v>1129</v>
      </c>
      <c r="R358" t="s">
        <v>291</v>
      </c>
      <c r="S358" t="s">
        <v>13</v>
      </c>
      <c r="T358" t="s">
        <v>28</v>
      </c>
      <c r="U35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59" spans="1:21" x14ac:dyDescent="0.3">
      <c r="A359" s="2" t="s">
        <v>1130</v>
      </c>
      <c r="B359" s="2" t="s">
        <v>1131</v>
      </c>
      <c r="C359" s="2">
        <v>41</v>
      </c>
      <c r="D359" s="2" t="s">
        <v>10</v>
      </c>
      <c r="E359" s="2" t="s">
        <v>1132</v>
      </c>
      <c r="F359" s="2" t="s">
        <v>241</v>
      </c>
      <c r="G359" s="2" t="s">
        <v>13</v>
      </c>
      <c r="H359" s="2" t="s">
        <v>50</v>
      </c>
      <c r="M359" t="s">
        <v>1130</v>
      </c>
      <c r="N359" t="s">
        <v>1131</v>
      </c>
      <c r="O359">
        <v>41</v>
      </c>
      <c r="P359" t="s">
        <v>10</v>
      </c>
      <c r="Q359" t="s">
        <v>1132</v>
      </c>
      <c r="R359" t="s">
        <v>241</v>
      </c>
      <c r="S359" t="s">
        <v>13</v>
      </c>
      <c r="T359" t="s">
        <v>50</v>
      </c>
      <c r="U35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60" spans="1:21" x14ac:dyDescent="0.3">
      <c r="A360" s="2" t="s">
        <v>1133</v>
      </c>
      <c r="B360" s="2" t="s">
        <v>1134</v>
      </c>
      <c r="C360" s="2">
        <v>60</v>
      </c>
      <c r="D360" s="2" t="s">
        <v>16</v>
      </c>
      <c r="E360" s="2" t="s">
        <v>1135</v>
      </c>
      <c r="F360" s="2" t="s">
        <v>317</v>
      </c>
      <c r="G360" s="2" t="s">
        <v>13</v>
      </c>
      <c r="H360" s="2" t="s">
        <v>50</v>
      </c>
      <c r="M360" t="s">
        <v>1133</v>
      </c>
      <c r="N360" t="s">
        <v>1134</v>
      </c>
      <c r="O360">
        <v>60</v>
      </c>
      <c r="P360" t="s">
        <v>16</v>
      </c>
      <c r="Q360" t="s">
        <v>1135</v>
      </c>
      <c r="R360" t="s">
        <v>317</v>
      </c>
      <c r="S360" t="s">
        <v>13</v>
      </c>
      <c r="T360" t="s">
        <v>50</v>
      </c>
      <c r="U36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61" spans="1:21" x14ac:dyDescent="0.3">
      <c r="A361" s="2" t="s">
        <v>1136</v>
      </c>
      <c r="B361" s="2" t="s">
        <v>1137</v>
      </c>
      <c r="C361" s="2">
        <v>32</v>
      </c>
      <c r="D361" s="2" t="s">
        <v>10</v>
      </c>
      <c r="E361" s="2" t="s">
        <v>1138</v>
      </c>
      <c r="F361" s="2" t="s">
        <v>65</v>
      </c>
      <c r="G361" s="2" t="s">
        <v>13</v>
      </c>
      <c r="H361" s="2" t="s">
        <v>33</v>
      </c>
      <c r="M361" t="s">
        <v>1136</v>
      </c>
      <c r="N361" t="s">
        <v>1137</v>
      </c>
      <c r="O361">
        <v>32</v>
      </c>
      <c r="P361" t="s">
        <v>10</v>
      </c>
      <c r="Q361" t="s">
        <v>1138</v>
      </c>
      <c r="R361" t="s">
        <v>65</v>
      </c>
      <c r="S361" t="s">
        <v>13</v>
      </c>
      <c r="T361" t="s">
        <v>33</v>
      </c>
      <c r="U36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62" spans="1:21" x14ac:dyDescent="0.3">
      <c r="A362" s="2" t="s">
        <v>1139</v>
      </c>
      <c r="B362" s="2" t="s">
        <v>1140</v>
      </c>
      <c r="C362" s="2">
        <v>34</v>
      </c>
      <c r="D362" s="2" t="s">
        <v>10</v>
      </c>
      <c r="E362" s="2" t="s">
        <v>1141</v>
      </c>
      <c r="F362" s="2" t="s">
        <v>295</v>
      </c>
      <c r="G362" s="2" t="s">
        <v>13</v>
      </c>
      <c r="H362" s="2" t="s">
        <v>19</v>
      </c>
      <c r="M362" t="s">
        <v>1139</v>
      </c>
      <c r="N362" t="s">
        <v>1140</v>
      </c>
      <c r="O362">
        <v>34</v>
      </c>
      <c r="P362" t="s">
        <v>10</v>
      </c>
      <c r="Q362" t="s">
        <v>1141</v>
      </c>
      <c r="R362" t="s">
        <v>295</v>
      </c>
      <c r="S362" t="s">
        <v>13</v>
      </c>
      <c r="T362" t="s">
        <v>19</v>
      </c>
      <c r="U36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63" spans="1:21" x14ac:dyDescent="0.3">
      <c r="A363" s="2" t="s">
        <v>1142</v>
      </c>
      <c r="B363" s="2" t="s">
        <v>1143</v>
      </c>
      <c r="C363" s="2">
        <v>64</v>
      </c>
      <c r="D363" s="2" t="s">
        <v>10</v>
      </c>
      <c r="E363" s="2" t="s">
        <v>1144</v>
      </c>
      <c r="F363" s="2" t="s">
        <v>258</v>
      </c>
      <c r="G363" s="2" t="s">
        <v>13</v>
      </c>
      <c r="H363" s="2" t="s">
        <v>19</v>
      </c>
      <c r="M363" t="s">
        <v>1142</v>
      </c>
      <c r="N363" t="s">
        <v>1143</v>
      </c>
      <c r="O363">
        <v>64</v>
      </c>
      <c r="P363" t="s">
        <v>10</v>
      </c>
      <c r="Q363" t="s">
        <v>1144</v>
      </c>
      <c r="R363" t="s">
        <v>258</v>
      </c>
      <c r="S363" t="s">
        <v>13</v>
      </c>
      <c r="T363" t="s">
        <v>19</v>
      </c>
      <c r="U36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364" spans="1:21" x14ac:dyDescent="0.3">
      <c r="A364" s="2" t="s">
        <v>1145</v>
      </c>
      <c r="B364" s="2" t="s">
        <v>1146</v>
      </c>
      <c r="C364" s="2">
        <v>60</v>
      </c>
      <c r="D364" s="2" t="s">
        <v>10</v>
      </c>
      <c r="E364" s="2" t="s">
        <v>1147</v>
      </c>
      <c r="F364" s="2" t="s">
        <v>167</v>
      </c>
      <c r="G364" s="2" t="s">
        <v>13</v>
      </c>
      <c r="H364" s="2" t="s">
        <v>50</v>
      </c>
      <c r="M364" t="s">
        <v>1145</v>
      </c>
      <c r="N364" t="s">
        <v>3984</v>
      </c>
      <c r="O364">
        <v>60</v>
      </c>
      <c r="P364" t="s">
        <v>10</v>
      </c>
      <c r="Q364" t="s">
        <v>1147</v>
      </c>
      <c r="R364" t="s">
        <v>167</v>
      </c>
      <c r="S364" t="s">
        <v>13</v>
      </c>
      <c r="T364" t="s">
        <v>50</v>
      </c>
      <c r="U36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65" spans="1:21" x14ac:dyDescent="0.3">
      <c r="A365" s="2" t="s">
        <v>1148</v>
      </c>
      <c r="B365" s="2" t="s">
        <v>1149</v>
      </c>
      <c r="C365" s="2">
        <v>23</v>
      </c>
      <c r="D365" s="2" t="s">
        <v>10</v>
      </c>
      <c r="E365" s="2" t="s">
        <v>1150</v>
      </c>
      <c r="F365" s="2" t="s">
        <v>27</v>
      </c>
      <c r="G365" s="2" t="s">
        <v>13</v>
      </c>
      <c r="H365" s="2" t="s">
        <v>28</v>
      </c>
      <c r="M365" t="s">
        <v>1148</v>
      </c>
      <c r="N365" t="s">
        <v>1149</v>
      </c>
      <c r="O365">
        <v>23</v>
      </c>
      <c r="P365" t="s">
        <v>10</v>
      </c>
      <c r="Q365" t="s">
        <v>1150</v>
      </c>
      <c r="R365" t="s">
        <v>27</v>
      </c>
      <c r="S365" t="s">
        <v>13</v>
      </c>
      <c r="T365" t="s">
        <v>28</v>
      </c>
      <c r="U36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366" spans="1:21" x14ac:dyDescent="0.3">
      <c r="A366" s="2" t="s">
        <v>1151</v>
      </c>
      <c r="B366" s="2" t="s">
        <v>1152</v>
      </c>
      <c r="C366" s="2">
        <v>58</v>
      </c>
      <c r="D366" s="2" t="s">
        <v>10</v>
      </c>
      <c r="E366" s="2" t="s">
        <v>1153</v>
      </c>
      <c r="F366" s="2" t="s">
        <v>137</v>
      </c>
      <c r="G366" s="2" t="s">
        <v>13</v>
      </c>
      <c r="H366" s="2" t="s">
        <v>28</v>
      </c>
      <c r="M366" t="s">
        <v>1151</v>
      </c>
      <c r="N366" t="s">
        <v>1152</v>
      </c>
      <c r="O366">
        <v>58</v>
      </c>
      <c r="P366" t="s">
        <v>10</v>
      </c>
      <c r="Q366" t="s">
        <v>1153</v>
      </c>
      <c r="R366" t="s">
        <v>137</v>
      </c>
      <c r="S366" t="s">
        <v>13</v>
      </c>
      <c r="T366" t="s">
        <v>28</v>
      </c>
      <c r="U36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67" spans="1:21" x14ac:dyDescent="0.3">
      <c r="A367" s="2" t="s">
        <v>1154</v>
      </c>
      <c r="B367" s="2" t="s">
        <v>1155</v>
      </c>
      <c r="C367" s="2">
        <v>63</v>
      </c>
      <c r="D367" s="2" t="s">
        <v>16</v>
      </c>
      <c r="E367" s="2" t="s">
        <v>1156</v>
      </c>
      <c r="F367" s="2" t="s">
        <v>167</v>
      </c>
      <c r="G367" s="2" t="s">
        <v>13</v>
      </c>
      <c r="H367" s="2" t="s">
        <v>19</v>
      </c>
      <c r="M367" t="s">
        <v>1154</v>
      </c>
      <c r="N367" t="s">
        <v>1155</v>
      </c>
      <c r="O367">
        <v>63</v>
      </c>
      <c r="P367" t="s">
        <v>16</v>
      </c>
      <c r="Q367" t="s">
        <v>1156</v>
      </c>
      <c r="R367" t="s">
        <v>167</v>
      </c>
      <c r="S367" t="s">
        <v>13</v>
      </c>
      <c r="T367" t="s">
        <v>19</v>
      </c>
      <c r="U36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368" spans="1:21" x14ac:dyDescent="0.3">
      <c r="A368" s="2" t="s">
        <v>1157</v>
      </c>
      <c r="B368" s="2" t="s">
        <v>1158</v>
      </c>
      <c r="C368" s="2">
        <v>40</v>
      </c>
      <c r="D368" s="2" t="s">
        <v>16</v>
      </c>
      <c r="E368" s="2" t="s">
        <v>1159</v>
      </c>
      <c r="F368" s="2" t="s">
        <v>23</v>
      </c>
      <c r="G368" s="2" t="s">
        <v>13</v>
      </c>
      <c r="H368" s="2" t="s">
        <v>19</v>
      </c>
      <c r="M368" t="s">
        <v>1157</v>
      </c>
      <c r="N368" t="s">
        <v>1158</v>
      </c>
      <c r="O368">
        <v>40</v>
      </c>
      <c r="P368" t="s">
        <v>16</v>
      </c>
      <c r="Q368" t="s">
        <v>1159</v>
      </c>
      <c r="R368" t="s">
        <v>23</v>
      </c>
      <c r="S368" t="s">
        <v>13</v>
      </c>
      <c r="T368" t="s">
        <v>19</v>
      </c>
      <c r="U36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69" spans="1:21" x14ac:dyDescent="0.3">
      <c r="A369" s="2" t="s">
        <v>1160</v>
      </c>
      <c r="B369" s="2" t="s">
        <v>1161</v>
      </c>
      <c r="C369" s="2">
        <v>51</v>
      </c>
      <c r="D369" s="2" t="s">
        <v>10</v>
      </c>
      <c r="E369" s="2" t="s">
        <v>1162</v>
      </c>
      <c r="F369" s="2" t="s">
        <v>27</v>
      </c>
      <c r="G369" s="2" t="s">
        <v>13</v>
      </c>
      <c r="H369" s="2" t="s">
        <v>28</v>
      </c>
      <c r="M369" t="s">
        <v>1160</v>
      </c>
      <c r="N369" t="s">
        <v>1161</v>
      </c>
      <c r="O369">
        <v>51</v>
      </c>
      <c r="P369" t="s">
        <v>10</v>
      </c>
      <c r="Q369" t="s">
        <v>1162</v>
      </c>
      <c r="R369" t="s">
        <v>27</v>
      </c>
      <c r="S369" t="s">
        <v>13</v>
      </c>
      <c r="T369" t="s">
        <v>28</v>
      </c>
      <c r="U36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70" spans="1:21" x14ac:dyDescent="0.3">
      <c r="A370" s="2" t="s">
        <v>1163</v>
      </c>
      <c r="B370" s="2" t="s">
        <v>1164</v>
      </c>
      <c r="C370" s="2">
        <v>34</v>
      </c>
      <c r="D370" s="2" t="s">
        <v>16</v>
      </c>
      <c r="E370" s="2" t="s">
        <v>1165</v>
      </c>
      <c r="F370" s="2" t="s">
        <v>61</v>
      </c>
      <c r="G370" s="2" t="s">
        <v>13</v>
      </c>
      <c r="H370" s="2" t="s">
        <v>19</v>
      </c>
      <c r="M370" t="s">
        <v>1163</v>
      </c>
      <c r="N370" t="s">
        <v>1164</v>
      </c>
      <c r="O370">
        <v>34</v>
      </c>
      <c r="P370" t="s">
        <v>16</v>
      </c>
      <c r="Q370" t="s">
        <v>1165</v>
      </c>
      <c r="R370" t="s">
        <v>61</v>
      </c>
      <c r="S370" t="s">
        <v>13</v>
      </c>
      <c r="T370" t="s">
        <v>19</v>
      </c>
      <c r="U37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71" spans="1:21" x14ac:dyDescent="0.3">
      <c r="A371" s="2" t="s">
        <v>1166</v>
      </c>
      <c r="B371" s="2" t="s">
        <v>1167</v>
      </c>
      <c r="C371" s="2">
        <v>20</v>
      </c>
      <c r="D371" s="2" t="s">
        <v>16</v>
      </c>
      <c r="E371" s="2" t="s">
        <v>1168</v>
      </c>
      <c r="F371" s="2" t="s">
        <v>175</v>
      </c>
      <c r="G371" s="2" t="s">
        <v>13</v>
      </c>
      <c r="H371" s="2" t="s">
        <v>19</v>
      </c>
      <c r="M371" t="s">
        <v>1166</v>
      </c>
      <c r="N371" t="s">
        <v>1167</v>
      </c>
      <c r="O371">
        <v>20</v>
      </c>
      <c r="P371" t="s">
        <v>16</v>
      </c>
      <c r="Q371" t="s">
        <v>1168</v>
      </c>
      <c r="R371" t="s">
        <v>175</v>
      </c>
      <c r="S371" t="s">
        <v>13</v>
      </c>
      <c r="T371" t="s">
        <v>19</v>
      </c>
      <c r="U37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372" spans="1:21" x14ac:dyDescent="0.3">
      <c r="A372" s="2" t="s">
        <v>1169</v>
      </c>
      <c r="B372" s="2" t="s">
        <v>1170</v>
      </c>
      <c r="C372" s="2">
        <v>45</v>
      </c>
      <c r="D372" s="2" t="s">
        <v>10</v>
      </c>
      <c r="E372" s="2" t="s">
        <v>1171</v>
      </c>
      <c r="F372" s="2" t="s">
        <v>258</v>
      </c>
      <c r="G372" s="2" t="s">
        <v>13</v>
      </c>
      <c r="H372" s="2" t="s">
        <v>33</v>
      </c>
      <c r="M372" t="s">
        <v>1169</v>
      </c>
      <c r="N372" t="s">
        <v>1170</v>
      </c>
      <c r="O372">
        <v>45</v>
      </c>
      <c r="P372" t="s">
        <v>10</v>
      </c>
      <c r="Q372" t="s">
        <v>1171</v>
      </c>
      <c r="R372" t="s">
        <v>258</v>
      </c>
      <c r="S372" t="s">
        <v>13</v>
      </c>
      <c r="T372" t="s">
        <v>33</v>
      </c>
      <c r="U37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73" spans="1:21" x14ac:dyDescent="0.3">
      <c r="A373" s="2" t="s">
        <v>1172</v>
      </c>
      <c r="B373" s="2" t="s">
        <v>1173</v>
      </c>
      <c r="C373" s="2">
        <v>21</v>
      </c>
      <c r="D373" s="2" t="s">
        <v>16</v>
      </c>
      <c r="E373" s="2" t="s">
        <v>1174</v>
      </c>
      <c r="F373" s="2" t="s">
        <v>49</v>
      </c>
      <c r="G373" s="2" t="s">
        <v>13</v>
      </c>
      <c r="H373" s="2" t="s">
        <v>19</v>
      </c>
      <c r="M373" t="s">
        <v>1172</v>
      </c>
      <c r="N373" t="s">
        <v>1173</v>
      </c>
      <c r="O373">
        <v>21</v>
      </c>
      <c r="P373" t="s">
        <v>16</v>
      </c>
      <c r="Q373" t="s">
        <v>1174</v>
      </c>
      <c r="R373" t="s">
        <v>49</v>
      </c>
      <c r="S373" t="s">
        <v>13</v>
      </c>
      <c r="T373" t="s">
        <v>19</v>
      </c>
      <c r="U37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374" spans="1:21" x14ac:dyDescent="0.3">
      <c r="A374" s="2" t="s">
        <v>1175</v>
      </c>
      <c r="B374" s="2" t="s">
        <v>1176</v>
      </c>
      <c r="C374" s="2">
        <v>28</v>
      </c>
      <c r="D374" s="2" t="s">
        <v>10</v>
      </c>
      <c r="E374" s="2" t="s">
        <v>1177</v>
      </c>
      <c r="F374" s="2" t="s">
        <v>27</v>
      </c>
      <c r="G374" s="2" t="s">
        <v>13</v>
      </c>
      <c r="H374" s="2" t="s">
        <v>28</v>
      </c>
      <c r="M374" t="s">
        <v>1175</v>
      </c>
      <c r="N374" t="s">
        <v>1176</v>
      </c>
      <c r="O374">
        <v>28</v>
      </c>
      <c r="P374" t="s">
        <v>10</v>
      </c>
      <c r="Q374" t="s">
        <v>1177</v>
      </c>
      <c r="R374" t="s">
        <v>27</v>
      </c>
      <c r="S374" t="s">
        <v>13</v>
      </c>
      <c r="T374" t="s">
        <v>28</v>
      </c>
      <c r="U37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375" spans="1:21" x14ac:dyDescent="0.3">
      <c r="A375" s="2" t="s">
        <v>1178</v>
      </c>
      <c r="B375" s="2" t="s">
        <v>1179</v>
      </c>
      <c r="C375" s="2">
        <v>37</v>
      </c>
      <c r="D375" s="2" t="s">
        <v>16</v>
      </c>
      <c r="E375" s="2" t="s">
        <v>1180</v>
      </c>
      <c r="F375" s="2" t="s">
        <v>439</v>
      </c>
      <c r="G375" s="2" t="s">
        <v>13</v>
      </c>
      <c r="H375" s="2" t="s">
        <v>50</v>
      </c>
      <c r="M375" t="s">
        <v>1178</v>
      </c>
      <c r="N375" t="s">
        <v>1179</v>
      </c>
      <c r="O375">
        <v>37</v>
      </c>
      <c r="P375" t="s">
        <v>16</v>
      </c>
      <c r="Q375" t="s">
        <v>1180</v>
      </c>
      <c r="R375" t="s">
        <v>439</v>
      </c>
      <c r="S375" t="s">
        <v>13</v>
      </c>
      <c r="T375" t="s">
        <v>50</v>
      </c>
      <c r="U37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76" spans="1:21" x14ac:dyDescent="0.3">
      <c r="A376" s="2" t="s">
        <v>1181</v>
      </c>
      <c r="B376" s="2" t="s">
        <v>1182</v>
      </c>
      <c r="C376" s="2">
        <v>60</v>
      </c>
      <c r="D376" s="2" t="s">
        <v>10</v>
      </c>
      <c r="E376" s="2" t="s">
        <v>1183</v>
      </c>
      <c r="F376" s="2" t="s">
        <v>103</v>
      </c>
      <c r="G376" s="2" t="s">
        <v>13</v>
      </c>
      <c r="H376" s="2" t="s">
        <v>19</v>
      </c>
      <c r="M376" t="s">
        <v>1181</v>
      </c>
      <c r="N376" t="s">
        <v>1182</v>
      </c>
      <c r="O376">
        <v>60</v>
      </c>
      <c r="P376" t="s">
        <v>10</v>
      </c>
      <c r="Q376" t="s">
        <v>1183</v>
      </c>
      <c r="R376" t="s">
        <v>103</v>
      </c>
      <c r="S376" t="s">
        <v>13</v>
      </c>
      <c r="T376" t="s">
        <v>19</v>
      </c>
      <c r="U37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77" spans="1:21" x14ac:dyDescent="0.3">
      <c r="A377" s="2" t="s">
        <v>1184</v>
      </c>
      <c r="B377" s="2" t="s">
        <v>1185</v>
      </c>
      <c r="C377" s="2">
        <v>26</v>
      </c>
      <c r="D377" s="2" t="s">
        <v>10</v>
      </c>
      <c r="E377" s="2" t="s">
        <v>1186</v>
      </c>
      <c r="F377" s="2" t="s">
        <v>205</v>
      </c>
      <c r="G377" s="2" t="s">
        <v>13</v>
      </c>
      <c r="H377" s="2" t="s">
        <v>19</v>
      </c>
      <c r="M377" t="s">
        <v>1184</v>
      </c>
      <c r="N377" t="s">
        <v>1185</v>
      </c>
      <c r="O377">
        <v>26</v>
      </c>
      <c r="P377" t="s">
        <v>10</v>
      </c>
      <c r="Q377" t="s">
        <v>1186</v>
      </c>
      <c r="R377" t="s">
        <v>205</v>
      </c>
      <c r="S377" t="s">
        <v>13</v>
      </c>
      <c r="T377" t="s">
        <v>19</v>
      </c>
      <c r="U37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378" spans="1:21" x14ac:dyDescent="0.3">
      <c r="A378" s="2" t="s">
        <v>1187</v>
      </c>
      <c r="B378" s="2" t="s">
        <v>1188</v>
      </c>
      <c r="C378" s="2">
        <v>30</v>
      </c>
      <c r="D378" s="2" t="s">
        <v>10</v>
      </c>
      <c r="E378" s="2" t="s">
        <v>1189</v>
      </c>
      <c r="F378" s="2" t="s">
        <v>171</v>
      </c>
      <c r="G378" s="2" t="s">
        <v>13</v>
      </c>
      <c r="H378" s="2" t="s">
        <v>28</v>
      </c>
      <c r="M378" t="s">
        <v>1187</v>
      </c>
      <c r="N378" t="s">
        <v>1188</v>
      </c>
      <c r="O378">
        <v>30</v>
      </c>
      <c r="P378" t="s">
        <v>10</v>
      </c>
      <c r="Q378" t="s">
        <v>1189</v>
      </c>
      <c r="R378" t="s">
        <v>171</v>
      </c>
      <c r="S378" t="s">
        <v>13</v>
      </c>
      <c r="T378" t="s">
        <v>28</v>
      </c>
      <c r="U37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379" spans="1:21" x14ac:dyDescent="0.3">
      <c r="A379" s="2" t="s">
        <v>1190</v>
      </c>
      <c r="B379" s="2" t="s">
        <v>1191</v>
      </c>
      <c r="C379" s="2">
        <v>39</v>
      </c>
      <c r="D379" s="2" t="s">
        <v>16</v>
      </c>
      <c r="E379" s="2" t="s">
        <v>1192</v>
      </c>
      <c r="F379" s="2" t="s">
        <v>439</v>
      </c>
      <c r="G379" s="2" t="s">
        <v>13</v>
      </c>
      <c r="H379" s="2" t="s">
        <v>50</v>
      </c>
      <c r="M379" t="s">
        <v>1190</v>
      </c>
      <c r="N379" t="s">
        <v>1191</v>
      </c>
      <c r="O379">
        <v>39</v>
      </c>
      <c r="P379" t="s">
        <v>16</v>
      </c>
      <c r="Q379" t="s">
        <v>1192</v>
      </c>
      <c r="R379" t="s">
        <v>439</v>
      </c>
      <c r="S379" t="s">
        <v>13</v>
      </c>
      <c r="T379" t="s">
        <v>50</v>
      </c>
      <c r="U37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80" spans="1:21" x14ac:dyDescent="0.3">
      <c r="A380" s="2" t="s">
        <v>1193</v>
      </c>
      <c r="B380" s="2" t="s">
        <v>1194</v>
      </c>
      <c r="C380" s="2">
        <v>44</v>
      </c>
      <c r="D380" s="2" t="s">
        <v>16</v>
      </c>
      <c r="E380" s="2" t="s">
        <v>1195</v>
      </c>
      <c r="F380" s="2" t="s">
        <v>95</v>
      </c>
      <c r="G380" s="2" t="s">
        <v>13</v>
      </c>
      <c r="H380" s="2" t="s">
        <v>28</v>
      </c>
      <c r="M380" t="s">
        <v>1193</v>
      </c>
      <c r="N380" t="s">
        <v>1194</v>
      </c>
      <c r="O380">
        <v>44</v>
      </c>
      <c r="P380" t="s">
        <v>16</v>
      </c>
      <c r="Q380" t="s">
        <v>1195</v>
      </c>
      <c r="R380" t="s">
        <v>95</v>
      </c>
      <c r="S380" t="s">
        <v>13</v>
      </c>
      <c r="T380" t="s">
        <v>28</v>
      </c>
      <c r="U38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81" spans="1:21" x14ac:dyDescent="0.3">
      <c r="A381" s="2" t="s">
        <v>1196</v>
      </c>
      <c r="B381" s="2" t="s">
        <v>1197</v>
      </c>
      <c r="C381" s="2">
        <v>34</v>
      </c>
      <c r="D381" s="2" t="s">
        <v>16</v>
      </c>
      <c r="E381" s="2" t="s">
        <v>1198</v>
      </c>
      <c r="F381" s="2" t="s">
        <v>271</v>
      </c>
      <c r="G381" s="2" t="s">
        <v>13</v>
      </c>
      <c r="H381" s="2" t="s">
        <v>50</v>
      </c>
      <c r="M381" t="s">
        <v>1196</v>
      </c>
      <c r="N381" t="s">
        <v>1197</v>
      </c>
      <c r="O381">
        <v>34</v>
      </c>
      <c r="P381" t="s">
        <v>16</v>
      </c>
      <c r="Q381" t="s">
        <v>1198</v>
      </c>
      <c r="R381" t="s">
        <v>271</v>
      </c>
      <c r="S381" t="s">
        <v>13</v>
      </c>
      <c r="T381" t="s">
        <v>50</v>
      </c>
      <c r="U38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82" spans="1:21" x14ac:dyDescent="0.3">
      <c r="A382" s="2" t="s">
        <v>1199</v>
      </c>
      <c r="B382" s="2" t="s">
        <v>1200</v>
      </c>
      <c r="C382" s="2">
        <v>23</v>
      </c>
      <c r="D382" s="2" t="s">
        <v>10</v>
      </c>
      <c r="E382" s="2" t="s">
        <v>1201</v>
      </c>
      <c r="F382" s="2" t="s">
        <v>221</v>
      </c>
      <c r="G382" s="2" t="s">
        <v>13</v>
      </c>
      <c r="H382" s="2" t="s">
        <v>50</v>
      </c>
      <c r="M382" t="s">
        <v>1199</v>
      </c>
      <c r="N382" t="s">
        <v>1200</v>
      </c>
      <c r="O382">
        <v>23</v>
      </c>
      <c r="P382" t="s">
        <v>10</v>
      </c>
      <c r="Q382" t="s">
        <v>1201</v>
      </c>
      <c r="R382" t="s">
        <v>221</v>
      </c>
      <c r="S382" t="s">
        <v>13</v>
      </c>
      <c r="T382" t="s">
        <v>50</v>
      </c>
      <c r="U38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383" spans="1:21" x14ac:dyDescent="0.3">
      <c r="A383" s="2" t="s">
        <v>1202</v>
      </c>
      <c r="B383" s="2" t="s">
        <v>1203</v>
      </c>
      <c r="C383" s="2">
        <v>50</v>
      </c>
      <c r="D383" s="2" t="s">
        <v>10</v>
      </c>
      <c r="E383" s="2" t="s">
        <v>1204</v>
      </c>
      <c r="F383" s="2" t="s">
        <v>23</v>
      </c>
      <c r="G383" s="2" t="s">
        <v>13</v>
      </c>
      <c r="H383" s="2" t="s">
        <v>33</v>
      </c>
      <c r="M383" t="s">
        <v>1202</v>
      </c>
      <c r="N383" t="s">
        <v>1203</v>
      </c>
      <c r="O383">
        <v>50</v>
      </c>
      <c r="P383" t="s">
        <v>10</v>
      </c>
      <c r="Q383" t="s">
        <v>1204</v>
      </c>
      <c r="R383" t="s">
        <v>23</v>
      </c>
      <c r="S383" t="s">
        <v>13</v>
      </c>
      <c r="T383" t="s">
        <v>33</v>
      </c>
      <c r="U38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84" spans="1:21" x14ac:dyDescent="0.3">
      <c r="A384" s="2" t="s">
        <v>1205</v>
      </c>
      <c r="B384" s="2" t="s">
        <v>1206</v>
      </c>
      <c r="C384" s="2">
        <v>20</v>
      </c>
      <c r="D384" s="2" t="s">
        <v>16</v>
      </c>
      <c r="E384" s="2" t="s">
        <v>1207</v>
      </c>
      <c r="F384" s="2" t="s">
        <v>32</v>
      </c>
      <c r="G384" s="2" t="s">
        <v>13</v>
      </c>
      <c r="H384" s="2" t="s">
        <v>50</v>
      </c>
      <c r="M384" t="s">
        <v>1205</v>
      </c>
      <c r="N384" t="s">
        <v>1206</v>
      </c>
      <c r="O384">
        <v>20</v>
      </c>
      <c r="P384" t="s">
        <v>16</v>
      </c>
      <c r="Q384" t="s">
        <v>1207</v>
      </c>
      <c r="R384" t="s">
        <v>32</v>
      </c>
      <c r="S384" t="s">
        <v>13</v>
      </c>
      <c r="T384" t="s">
        <v>50</v>
      </c>
      <c r="U38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385" spans="1:21" x14ac:dyDescent="0.3">
      <c r="A385" s="2" t="s">
        <v>1208</v>
      </c>
      <c r="B385" s="2" t="s">
        <v>1209</v>
      </c>
      <c r="C385" s="2">
        <v>27</v>
      </c>
      <c r="D385" s="2" t="s">
        <v>16</v>
      </c>
      <c r="E385" s="2" t="s">
        <v>1210</v>
      </c>
      <c r="F385" s="2" t="s">
        <v>321</v>
      </c>
      <c r="G385" s="2" t="s">
        <v>13</v>
      </c>
      <c r="H385" s="2" t="s">
        <v>33</v>
      </c>
      <c r="M385" t="s">
        <v>1208</v>
      </c>
      <c r="N385" t="s">
        <v>1209</v>
      </c>
      <c r="O385">
        <v>27</v>
      </c>
      <c r="P385" t="s">
        <v>16</v>
      </c>
      <c r="Q385" t="s">
        <v>1210</v>
      </c>
      <c r="R385" t="s">
        <v>321</v>
      </c>
      <c r="S385" t="s">
        <v>13</v>
      </c>
      <c r="T385" t="s">
        <v>33</v>
      </c>
      <c r="U38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386" spans="1:21" x14ac:dyDescent="0.3">
      <c r="A386" s="2" t="s">
        <v>1211</v>
      </c>
      <c r="B386" s="2" t="s">
        <v>1212</v>
      </c>
      <c r="C386" s="2">
        <v>52</v>
      </c>
      <c r="D386" s="2" t="s">
        <v>16</v>
      </c>
      <c r="E386" s="2" t="s">
        <v>1213</v>
      </c>
      <c r="F386" s="2" t="s">
        <v>271</v>
      </c>
      <c r="G386" s="2" t="s">
        <v>13</v>
      </c>
      <c r="H386" s="2" t="s">
        <v>28</v>
      </c>
      <c r="M386" t="s">
        <v>1211</v>
      </c>
      <c r="N386" t="s">
        <v>1212</v>
      </c>
      <c r="O386">
        <v>52</v>
      </c>
      <c r="P386" t="s">
        <v>16</v>
      </c>
      <c r="Q386" t="s">
        <v>1213</v>
      </c>
      <c r="R386" t="s">
        <v>271</v>
      </c>
      <c r="S386" t="s">
        <v>13</v>
      </c>
      <c r="T386" t="s">
        <v>28</v>
      </c>
      <c r="U38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87" spans="1:21" x14ac:dyDescent="0.3">
      <c r="A387" s="2" t="s">
        <v>1214</v>
      </c>
      <c r="B387" s="2" t="s">
        <v>1215</v>
      </c>
      <c r="C387" s="2">
        <v>60</v>
      </c>
      <c r="D387" s="2" t="s">
        <v>10</v>
      </c>
      <c r="E387" s="2" t="s">
        <v>1216</v>
      </c>
      <c r="F387" s="2" t="s">
        <v>321</v>
      </c>
      <c r="G387" s="2" t="s">
        <v>13</v>
      </c>
      <c r="H387" s="2" t="s">
        <v>50</v>
      </c>
      <c r="M387" t="s">
        <v>1214</v>
      </c>
      <c r="N387" t="s">
        <v>1215</v>
      </c>
      <c r="O387">
        <v>60</v>
      </c>
      <c r="P387" t="s">
        <v>10</v>
      </c>
      <c r="Q387" t="s">
        <v>1216</v>
      </c>
      <c r="R387" t="s">
        <v>321</v>
      </c>
      <c r="S387" t="s">
        <v>13</v>
      </c>
      <c r="T387" t="s">
        <v>50</v>
      </c>
      <c r="U38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88" spans="1:21" x14ac:dyDescent="0.3">
      <c r="A388" s="2" t="s">
        <v>1217</v>
      </c>
      <c r="B388" s="2" t="s">
        <v>1218</v>
      </c>
      <c r="C388" s="2">
        <v>18</v>
      </c>
      <c r="D388" s="2" t="s">
        <v>16</v>
      </c>
      <c r="E388" s="2" t="s">
        <v>1219</v>
      </c>
      <c r="F388" s="2" t="s">
        <v>144</v>
      </c>
      <c r="G388" s="2" t="s">
        <v>13</v>
      </c>
      <c r="H388" s="2" t="s">
        <v>28</v>
      </c>
      <c r="M388" t="s">
        <v>1217</v>
      </c>
      <c r="N388" t="s">
        <v>1218</v>
      </c>
      <c r="O388">
        <v>18</v>
      </c>
      <c r="P388" t="s">
        <v>16</v>
      </c>
      <c r="Q388" t="s">
        <v>1219</v>
      </c>
      <c r="R388" t="s">
        <v>144</v>
      </c>
      <c r="S388" t="s">
        <v>13</v>
      </c>
      <c r="T388" t="s">
        <v>28</v>
      </c>
      <c r="U38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Teenage</v>
      </c>
    </row>
    <row r="389" spans="1:21" x14ac:dyDescent="0.3">
      <c r="A389" s="2" t="s">
        <v>1220</v>
      </c>
      <c r="B389" s="2" t="s">
        <v>1221</v>
      </c>
      <c r="C389" s="2">
        <v>28</v>
      </c>
      <c r="D389" s="2" t="s">
        <v>16</v>
      </c>
      <c r="E389" s="2" t="s">
        <v>1222</v>
      </c>
      <c r="F389" s="2" t="s">
        <v>91</v>
      </c>
      <c r="G389" s="2" t="s">
        <v>13</v>
      </c>
      <c r="H389" s="2" t="s">
        <v>33</v>
      </c>
      <c r="M389" t="s">
        <v>1220</v>
      </c>
      <c r="N389" t="s">
        <v>1221</v>
      </c>
      <c r="O389">
        <v>28</v>
      </c>
      <c r="P389" t="s">
        <v>16</v>
      </c>
      <c r="Q389" t="s">
        <v>1222</v>
      </c>
      <c r="R389" t="s">
        <v>91</v>
      </c>
      <c r="S389" t="s">
        <v>13</v>
      </c>
      <c r="T389" t="s">
        <v>33</v>
      </c>
      <c r="U38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390" spans="1:21" x14ac:dyDescent="0.3">
      <c r="A390" s="2" t="s">
        <v>1223</v>
      </c>
      <c r="B390" s="2" t="s">
        <v>1224</v>
      </c>
      <c r="C390" s="2">
        <v>53</v>
      </c>
      <c r="D390" s="2" t="s">
        <v>10</v>
      </c>
      <c r="E390" s="2" t="s">
        <v>1225</v>
      </c>
      <c r="F390" s="2" t="s">
        <v>117</v>
      </c>
      <c r="G390" s="2" t="s">
        <v>13</v>
      </c>
      <c r="H390" s="2" t="s">
        <v>19</v>
      </c>
      <c r="M390" t="s">
        <v>1223</v>
      </c>
      <c r="N390" t="s">
        <v>1224</v>
      </c>
      <c r="O390">
        <v>53</v>
      </c>
      <c r="P390" t="s">
        <v>10</v>
      </c>
      <c r="Q390" t="s">
        <v>1225</v>
      </c>
      <c r="R390" t="s">
        <v>117</v>
      </c>
      <c r="S390" t="s">
        <v>13</v>
      </c>
      <c r="T390" t="s">
        <v>19</v>
      </c>
      <c r="U39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91" spans="1:21" x14ac:dyDescent="0.3">
      <c r="A391" s="2" t="s">
        <v>1226</v>
      </c>
      <c r="B391" s="2" t="s">
        <v>1227</v>
      </c>
      <c r="C391" s="2">
        <v>50</v>
      </c>
      <c r="D391" s="2" t="s">
        <v>10</v>
      </c>
      <c r="E391" s="2" t="s">
        <v>1228</v>
      </c>
      <c r="F391" s="2" t="s">
        <v>73</v>
      </c>
      <c r="G391" s="2" t="s">
        <v>13</v>
      </c>
      <c r="H391" s="2" t="s">
        <v>19</v>
      </c>
      <c r="M391" t="s">
        <v>1226</v>
      </c>
      <c r="N391" t="s">
        <v>1227</v>
      </c>
      <c r="O391">
        <v>50</v>
      </c>
      <c r="P391" t="s">
        <v>10</v>
      </c>
      <c r="Q391" t="s">
        <v>1228</v>
      </c>
      <c r="R391" t="s">
        <v>73</v>
      </c>
      <c r="S391" t="s">
        <v>13</v>
      </c>
      <c r="T391" t="s">
        <v>19</v>
      </c>
      <c r="U39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92" spans="1:21" x14ac:dyDescent="0.3">
      <c r="A392" s="2" t="s">
        <v>1229</v>
      </c>
      <c r="B392" s="2" t="s">
        <v>1230</v>
      </c>
      <c r="C392" s="2">
        <v>56</v>
      </c>
      <c r="D392" s="2" t="s">
        <v>10</v>
      </c>
      <c r="E392" s="2" t="s">
        <v>1231</v>
      </c>
      <c r="F392" s="2" t="s">
        <v>295</v>
      </c>
      <c r="G392" s="2" t="s">
        <v>13</v>
      </c>
      <c r="H392" s="2" t="s">
        <v>33</v>
      </c>
      <c r="M392" t="s">
        <v>1229</v>
      </c>
      <c r="N392" t="s">
        <v>1230</v>
      </c>
      <c r="O392">
        <v>56</v>
      </c>
      <c r="P392" t="s">
        <v>10</v>
      </c>
      <c r="Q392" t="s">
        <v>1231</v>
      </c>
      <c r="R392" t="s">
        <v>295</v>
      </c>
      <c r="S392" t="s">
        <v>13</v>
      </c>
      <c r="T392" t="s">
        <v>33</v>
      </c>
      <c r="U39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93" spans="1:21" x14ac:dyDescent="0.3">
      <c r="A393" s="2" t="s">
        <v>1232</v>
      </c>
      <c r="B393" s="2" t="s">
        <v>1233</v>
      </c>
      <c r="C393" s="2">
        <v>40</v>
      </c>
      <c r="D393" s="2" t="s">
        <v>16</v>
      </c>
      <c r="E393" s="2" t="s">
        <v>1234</v>
      </c>
      <c r="F393" s="2" t="s">
        <v>37</v>
      </c>
      <c r="G393" s="2" t="s">
        <v>13</v>
      </c>
      <c r="H393" s="2" t="s">
        <v>28</v>
      </c>
      <c r="M393" t="s">
        <v>1232</v>
      </c>
      <c r="N393" t="s">
        <v>1233</v>
      </c>
      <c r="O393">
        <v>40</v>
      </c>
      <c r="P393" t="s">
        <v>16</v>
      </c>
      <c r="Q393" t="s">
        <v>1234</v>
      </c>
      <c r="R393" t="s">
        <v>37</v>
      </c>
      <c r="S393" t="s">
        <v>13</v>
      </c>
      <c r="T393" t="s">
        <v>28</v>
      </c>
      <c r="U39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94" spans="1:21" x14ac:dyDescent="0.3">
      <c r="A394" s="2" t="s">
        <v>1235</v>
      </c>
      <c r="B394" s="2" t="s">
        <v>1236</v>
      </c>
      <c r="C394" s="2">
        <v>46</v>
      </c>
      <c r="D394" s="2" t="s">
        <v>10</v>
      </c>
      <c r="E394" s="2" t="s">
        <v>1237</v>
      </c>
      <c r="F394" s="2" t="s">
        <v>117</v>
      </c>
      <c r="G394" s="2" t="s">
        <v>13</v>
      </c>
      <c r="H394" s="2" t="s">
        <v>50</v>
      </c>
      <c r="M394" t="s">
        <v>1235</v>
      </c>
      <c r="N394" t="s">
        <v>1236</v>
      </c>
      <c r="O394">
        <v>46</v>
      </c>
      <c r="P394" t="s">
        <v>10</v>
      </c>
      <c r="Q394" t="s">
        <v>1237</v>
      </c>
      <c r="R394" t="s">
        <v>117</v>
      </c>
      <c r="S394" t="s">
        <v>13</v>
      </c>
      <c r="T394" t="s">
        <v>50</v>
      </c>
      <c r="U39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95" spans="1:21" x14ac:dyDescent="0.3">
      <c r="A395" s="2" t="s">
        <v>1238</v>
      </c>
      <c r="B395" s="2" t="s">
        <v>1239</v>
      </c>
      <c r="C395" s="2">
        <v>46</v>
      </c>
      <c r="D395" s="2" t="s">
        <v>10</v>
      </c>
      <c r="E395" s="2" t="s">
        <v>1240</v>
      </c>
      <c r="F395" s="2" t="s">
        <v>121</v>
      </c>
      <c r="G395" s="2" t="s">
        <v>13</v>
      </c>
      <c r="H395" s="2" t="s">
        <v>28</v>
      </c>
      <c r="M395" t="s">
        <v>1238</v>
      </c>
      <c r="N395" t="s">
        <v>1239</v>
      </c>
      <c r="O395">
        <v>46</v>
      </c>
      <c r="P395" t="s">
        <v>10</v>
      </c>
      <c r="Q395" t="s">
        <v>1240</v>
      </c>
      <c r="R395" t="s">
        <v>121</v>
      </c>
      <c r="S395" t="s">
        <v>13</v>
      </c>
      <c r="T395" t="s">
        <v>28</v>
      </c>
      <c r="U39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96" spans="1:21" x14ac:dyDescent="0.3">
      <c r="A396" s="2" t="s">
        <v>1241</v>
      </c>
      <c r="B396" s="2" t="s">
        <v>1242</v>
      </c>
      <c r="C396" s="2">
        <v>43</v>
      </c>
      <c r="D396" s="2" t="s">
        <v>16</v>
      </c>
      <c r="E396" s="2" t="s">
        <v>1243</v>
      </c>
      <c r="F396" s="2" t="s">
        <v>171</v>
      </c>
      <c r="G396" s="2" t="s">
        <v>13</v>
      </c>
      <c r="H396" s="2" t="s">
        <v>28</v>
      </c>
      <c r="M396" t="s">
        <v>1241</v>
      </c>
      <c r="N396" t="s">
        <v>1242</v>
      </c>
      <c r="O396">
        <v>43</v>
      </c>
      <c r="P396" t="s">
        <v>16</v>
      </c>
      <c r="Q396" t="s">
        <v>1243</v>
      </c>
      <c r="R396" t="s">
        <v>171</v>
      </c>
      <c r="S396" t="s">
        <v>13</v>
      </c>
      <c r="T396" t="s">
        <v>28</v>
      </c>
      <c r="U39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97" spans="1:21" x14ac:dyDescent="0.3">
      <c r="A397" s="2" t="s">
        <v>1244</v>
      </c>
      <c r="B397" s="2" t="s">
        <v>1245</v>
      </c>
      <c r="C397" s="2">
        <v>50</v>
      </c>
      <c r="D397" s="2" t="s">
        <v>10</v>
      </c>
      <c r="E397" s="2" t="s">
        <v>1246</v>
      </c>
      <c r="F397" s="2" t="s">
        <v>65</v>
      </c>
      <c r="G397" s="2" t="s">
        <v>13</v>
      </c>
      <c r="H397" s="2" t="s">
        <v>50</v>
      </c>
      <c r="M397" t="s">
        <v>1244</v>
      </c>
      <c r="N397" t="s">
        <v>1245</v>
      </c>
      <c r="O397">
        <v>50</v>
      </c>
      <c r="P397" t="s">
        <v>10</v>
      </c>
      <c r="Q397" t="s">
        <v>1246</v>
      </c>
      <c r="R397" t="s">
        <v>65</v>
      </c>
      <c r="S397" t="s">
        <v>13</v>
      </c>
      <c r="T397" t="s">
        <v>50</v>
      </c>
      <c r="U39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398" spans="1:21" x14ac:dyDescent="0.3">
      <c r="A398" s="2" t="s">
        <v>1247</v>
      </c>
      <c r="B398" s="2" t="s">
        <v>1248</v>
      </c>
      <c r="C398" s="2">
        <v>25</v>
      </c>
      <c r="D398" s="2" t="s">
        <v>16</v>
      </c>
      <c r="E398" s="2" t="s">
        <v>1249</v>
      </c>
      <c r="F398" s="2" t="s">
        <v>61</v>
      </c>
      <c r="G398" s="2" t="s">
        <v>13</v>
      </c>
      <c r="H398" s="2" t="s">
        <v>33</v>
      </c>
      <c r="M398" t="s">
        <v>1247</v>
      </c>
      <c r="N398" t="s">
        <v>1248</v>
      </c>
      <c r="O398">
        <v>25</v>
      </c>
      <c r="P398" t="s">
        <v>16</v>
      </c>
      <c r="Q398" t="s">
        <v>1249</v>
      </c>
      <c r="R398" t="s">
        <v>61</v>
      </c>
      <c r="S398" t="s">
        <v>13</v>
      </c>
      <c r="T398" t="s">
        <v>33</v>
      </c>
      <c r="U39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399" spans="1:21" x14ac:dyDescent="0.3">
      <c r="A399" s="2" t="s">
        <v>1250</v>
      </c>
      <c r="B399" s="2" t="s">
        <v>1251</v>
      </c>
      <c r="C399" s="2">
        <v>62</v>
      </c>
      <c r="D399" s="2" t="s">
        <v>16</v>
      </c>
      <c r="E399" s="2" t="s">
        <v>127</v>
      </c>
      <c r="F399" s="2" t="s">
        <v>65</v>
      </c>
      <c r="G399" s="2" t="s">
        <v>13</v>
      </c>
      <c r="H399" s="2" t="s">
        <v>19</v>
      </c>
      <c r="M399" t="s">
        <v>1250</v>
      </c>
      <c r="N399" t="s">
        <v>3985</v>
      </c>
      <c r="O399">
        <v>62</v>
      </c>
      <c r="P399" t="s">
        <v>16</v>
      </c>
      <c r="Q399" t="s">
        <v>127</v>
      </c>
      <c r="R399" t="s">
        <v>65</v>
      </c>
      <c r="S399" t="s">
        <v>13</v>
      </c>
      <c r="T399" t="s">
        <v>19</v>
      </c>
      <c r="U39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400" spans="1:21" x14ac:dyDescent="0.3">
      <c r="A400" s="2" t="s">
        <v>1252</v>
      </c>
      <c r="B400" s="2" t="s">
        <v>1253</v>
      </c>
      <c r="C400" s="2">
        <v>54</v>
      </c>
      <c r="D400" s="2" t="s">
        <v>10</v>
      </c>
      <c r="E400" s="2" t="s">
        <v>1254</v>
      </c>
      <c r="F400" s="2" t="s">
        <v>49</v>
      </c>
      <c r="G400" s="2" t="s">
        <v>13</v>
      </c>
      <c r="H400" s="2" t="s">
        <v>28</v>
      </c>
      <c r="M400" t="s">
        <v>1252</v>
      </c>
      <c r="N400" t="s">
        <v>1253</v>
      </c>
      <c r="O400">
        <v>54</v>
      </c>
      <c r="P400" t="s">
        <v>10</v>
      </c>
      <c r="Q400" t="s">
        <v>1254</v>
      </c>
      <c r="R400" t="s">
        <v>49</v>
      </c>
      <c r="S400" t="s">
        <v>13</v>
      </c>
      <c r="T400" t="s">
        <v>28</v>
      </c>
      <c r="U40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01" spans="1:21" x14ac:dyDescent="0.3">
      <c r="A401" s="2" t="s">
        <v>1255</v>
      </c>
      <c r="B401" s="2" t="s">
        <v>1256</v>
      </c>
      <c r="C401" s="2">
        <v>27</v>
      </c>
      <c r="D401" s="2" t="s">
        <v>10</v>
      </c>
      <c r="E401" s="2" t="s">
        <v>1257</v>
      </c>
      <c r="F401" s="2" t="s">
        <v>439</v>
      </c>
      <c r="G401" s="2" t="s">
        <v>13</v>
      </c>
      <c r="H401" s="2" t="s">
        <v>28</v>
      </c>
      <c r="M401" t="s">
        <v>1255</v>
      </c>
      <c r="N401" t="s">
        <v>1256</v>
      </c>
      <c r="O401">
        <v>27</v>
      </c>
      <c r="P401" t="s">
        <v>10</v>
      </c>
      <c r="Q401" t="s">
        <v>1257</v>
      </c>
      <c r="R401" t="s">
        <v>439</v>
      </c>
      <c r="S401" t="s">
        <v>13</v>
      </c>
      <c r="T401" t="s">
        <v>28</v>
      </c>
      <c r="U40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402" spans="1:21" x14ac:dyDescent="0.3">
      <c r="A402" s="2" t="s">
        <v>1258</v>
      </c>
      <c r="B402" s="2" t="s">
        <v>1259</v>
      </c>
      <c r="C402" s="2">
        <v>57</v>
      </c>
      <c r="D402" s="2" t="s">
        <v>16</v>
      </c>
      <c r="E402" s="2" t="s">
        <v>1260</v>
      </c>
      <c r="F402" s="2" t="s">
        <v>99</v>
      </c>
      <c r="G402" s="2" t="s">
        <v>13</v>
      </c>
      <c r="H402" s="2" t="s">
        <v>19</v>
      </c>
      <c r="M402" t="s">
        <v>1258</v>
      </c>
      <c r="N402" t="s">
        <v>1259</v>
      </c>
      <c r="O402">
        <v>57</v>
      </c>
      <c r="P402" t="s">
        <v>16</v>
      </c>
      <c r="Q402" t="s">
        <v>1260</v>
      </c>
      <c r="R402" t="s">
        <v>99</v>
      </c>
      <c r="S402" t="s">
        <v>13</v>
      </c>
      <c r="T402" t="s">
        <v>19</v>
      </c>
      <c r="U40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03" spans="1:21" x14ac:dyDescent="0.3">
      <c r="A403" s="2" t="s">
        <v>1261</v>
      </c>
      <c r="B403" s="2" t="s">
        <v>1262</v>
      </c>
      <c r="C403" s="2">
        <v>51</v>
      </c>
      <c r="D403" s="2" t="s">
        <v>16</v>
      </c>
      <c r="E403" s="2" t="s">
        <v>1263</v>
      </c>
      <c r="F403" s="2" t="s">
        <v>188</v>
      </c>
      <c r="G403" s="2" t="s">
        <v>13</v>
      </c>
      <c r="H403" s="2" t="s">
        <v>19</v>
      </c>
      <c r="M403" t="s">
        <v>1261</v>
      </c>
      <c r="N403" t="s">
        <v>1262</v>
      </c>
      <c r="O403">
        <v>51</v>
      </c>
      <c r="P403" t="s">
        <v>16</v>
      </c>
      <c r="Q403" t="s">
        <v>1263</v>
      </c>
      <c r="R403" t="s">
        <v>188</v>
      </c>
      <c r="S403" t="s">
        <v>13</v>
      </c>
      <c r="T403" t="s">
        <v>19</v>
      </c>
      <c r="U40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04" spans="1:21" x14ac:dyDescent="0.3">
      <c r="A404" s="2" t="s">
        <v>1264</v>
      </c>
      <c r="B404" s="2" t="s">
        <v>1265</v>
      </c>
      <c r="C404" s="2">
        <v>31</v>
      </c>
      <c r="D404" s="2" t="s">
        <v>10</v>
      </c>
      <c r="E404" s="2" t="s">
        <v>83</v>
      </c>
      <c r="F404" s="2" t="s">
        <v>317</v>
      </c>
      <c r="G404" s="2" t="s">
        <v>13</v>
      </c>
      <c r="H404" s="2" t="s">
        <v>28</v>
      </c>
      <c r="M404" t="s">
        <v>1264</v>
      </c>
      <c r="N404" t="s">
        <v>1265</v>
      </c>
      <c r="O404">
        <v>31</v>
      </c>
      <c r="P404" t="s">
        <v>10</v>
      </c>
      <c r="Q404" t="s">
        <v>83</v>
      </c>
      <c r="R404" t="s">
        <v>317</v>
      </c>
      <c r="S404" t="s">
        <v>13</v>
      </c>
      <c r="T404" t="s">
        <v>28</v>
      </c>
      <c r="U40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05" spans="1:21" x14ac:dyDescent="0.3">
      <c r="A405" s="2" t="s">
        <v>1266</v>
      </c>
      <c r="B405" s="2" t="s">
        <v>1267</v>
      </c>
      <c r="C405" s="2">
        <v>34</v>
      </c>
      <c r="D405" s="2" t="s">
        <v>10</v>
      </c>
      <c r="E405" s="2" t="s">
        <v>1268</v>
      </c>
      <c r="F405" s="2" t="s">
        <v>332</v>
      </c>
      <c r="G405" s="2" t="s">
        <v>13</v>
      </c>
      <c r="H405" s="2" t="s">
        <v>28</v>
      </c>
      <c r="M405" t="s">
        <v>1266</v>
      </c>
      <c r="N405" t="s">
        <v>1267</v>
      </c>
      <c r="O405">
        <v>34</v>
      </c>
      <c r="P405" t="s">
        <v>10</v>
      </c>
      <c r="Q405" t="s">
        <v>1268</v>
      </c>
      <c r="R405" t="s">
        <v>332</v>
      </c>
      <c r="S405" t="s">
        <v>13</v>
      </c>
      <c r="T405" t="s">
        <v>28</v>
      </c>
      <c r="U40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06" spans="1:21" x14ac:dyDescent="0.3">
      <c r="A406" s="2" t="s">
        <v>1269</v>
      </c>
      <c r="B406" s="2" t="s">
        <v>1270</v>
      </c>
      <c r="C406" s="2">
        <v>22</v>
      </c>
      <c r="D406" s="2" t="s">
        <v>16</v>
      </c>
      <c r="E406" s="2" t="s">
        <v>1271</v>
      </c>
      <c r="F406" s="2" t="s">
        <v>295</v>
      </c>
      <c r="G406" s="2" t="s">
        <v>13</v>
      </c>
      <c r="H406" s="2" t="s">
        <v>33</v>
      </c>
      <c r="M406" t="s">
        <v>1269</v>
      </c>
      <c r="N406" t="s">
        <v>1270</v>
      </c>
      <c r="O406">
        <v>22</v>
      </c>
      <c r="P406" t="s">
        <v>16</v>
      </c>
      <c r="Q406" t="s">
        <v>1271</v>
      </c>
      <c r="R406" t="s">
        <v>295</v>
      </c>
      <c r="S406" t="s">
        <v>13</v>
      </c>
      <c r="T406" t="s">
        <v>33</v>
      </c>
      <c r="U40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407" spans="1:21" x14ac:dyDescent="0.3">
      <c r="A407" s="2" t="s">
        <v>1272</v>
      </c>
      <c r="B407" s="2" t="s">
        <v>1273</v>
      </c>
      <c r="C407" s="2">
        <v>18</v>
      </c>
      <c r="D407" s="2" t="s">
        <v>16</v>
      </c>
      <c r="E407" s="2" t="s">
        <v>1274</v>
      </c>
      <c r="F407" s="2" t="s">
        <v>332</v>
      </c>
      <c r="G407" s="2" t="s">
        <v>13</v>
      </c>
      <c r="H407" s="2" t="s">
        <v>50</v>
      </c>
      <c r="M407" t="s">
        <v>1272</v>
      </c>
      <c r="N407" t="s">
        <v>1273</v>
      </c>
      <c r="O407">
        <v>18</v>
      </c>
      <c r="P407" t="s">
        <v>16</v>
      </c>
      <c r="Q407" t="s">
        <v>1274</v>
      </c>
      <c r="R407" t="s">
        <v>332</v>
      </c>
      <c r="S407" t="s">
        <v>13</v>
      </c>
      <c r="T407" t="s">
        <v>50</v>
      </c>
      <c r="U40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Teenage</v>
      </c>
    </row>
    <row r="408" spans="1:21" x14ac:dyDescent="0.3">
      <c r="A408" s="2" t="s">
        <v>1275</v>
      </c>
      <c r="B408" s="2" t="s">
        <v>1276</v>
      </c>
      <c r="C408" s="2">
        <v>23</v>
      </c>
      <c r="D408" s="2" t="s">
        <v>16</v>
      </c>
      <c r="E408" s="2" t="s">
        <v>1277</v>
      </c>
      <c r="F408" s="2" t="s">
        <v>328</v>
      </c>
      <c r="G408" s="2" t="s">
        <v>13</v>
      </c>
      <c r="H408" s="2" t="s">
        <v>50</v>
      </c>
      <c r="M408" t="s">
        <v>1275</v>
      </c>
      <c r="N408" t="s">
        <v>1276</v>
      </c>
      <c r="O408">
        <v>23</v>
      </c>
      <c r="P408" t="s">
        <v>16</v>
      </c>
      <c r="Q408" t="s">
        <v>1277</v>
      </c>
      <c r="R408" t="s">
        <v>328</v>
      </c>
      <c r="S408" t="s">
        <v>13</v>
      </c>
      <c r="T408" t="s">
        <v>50</v>
      </c>
      <c r="U40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409" spans="1:21" x14ac:dyDescent="0.3">
      <c r="A409" s="2" t="s">
        <v>1278</v>
      </c>
      <c r="B409" s="2" t="s">
        <v>1279</v>
      </c>
      <c r="C409" s="2">
        <v>33</v>
      </c>
      <c r="D409" s="2" t="s">
        <v>10</v>
      </c>
      <c r="E409" s="2" t="s">
        <v>1280</v>
      </c>
      <c r="F409" s="2" t="s">
        <v>144</v>
      </c>
      <c r="G409" s="2" t="s">
        <v>13</v>
      </c>
      <c r="H409" s="2" t="s">
        <v>50</v>
      </c>
      <c r="M409" t="s">
        <v>1278</v>
      </c>
      <c r="N409" t="s">
        <v>1279</v>
      </c>
      <c r="O409">
        <v>33</v>
      </c>
      <c r="P409" t="s">
        <v>10</v>
      </c>
      <c r="Q409" t="s">
        <v>1280</v>
      </c>
      <c r="R409" t="s">
        <v>144</v>
      </c>
      <c r="S409" t="s">
        <v>13</v>
      </c>
      <c r="T409" t="s">
        <v>50</v>
      </c>
      <c r="U40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10" spans="1:21" x14ac:dyDescent="0.3">
      <c r="A410" s="2" t="s">
        <v>1281</v>
      </c>
      <c r="B410" s="2" t="s">
        <v>1282</v>
      </c>
      <c r="C410" s="2">
        <v>36</v>
      </c>
      <c r="D410" s="2" t="s">
        <v>10</v>
      </c>
      <c r="E410" s="2" t="s">
        <v>1283</v>
      </c>
      <c r="F410" s="2" t="s">
        <v>91</v>
      </c>
      <c r="G410" s="2" t="s">
        <v>13</v>
      </c>
      <c r="H410" s="2" t="s">
        <v>50</v>
      </c>
      <c r="M410" t="s">
        <v>1281</v>
      </c>
      <c r="N410" t="s">
        <v>1282</v>
      </c>
      <c r="O410">
        <v>36</v>
      </c>
      <c r="P410" t="s">
        <v>10</v>
      </c>
      <c r="Q410" t="s">
        <v>1283</v>
      </c>
      <c r="R410" t="s">
        <v>91</v>
      </c>
      <c r="S410" t="s">
        <v>13</v>
      </c>
      <c r="T410" t="s">
        <v>50</v>
      </c>
      <c r="U41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11" spans="1:21" x14ac:dyDescent="0.3">
      <c r="A411" s="2" t="s">
        <v>1284</v>
      </c>
      <c r="B411" s="2" t="s">
        <v>1285</v>
      </c>
      <c r="C411" s="2">
        <v>55</v>
      </c>
      <c r="D411" s="2" t="s">
        <v>10</v>
      </c>
      <c r="E411" s="2" t="s">
        <v>1286</v>
      </c>
      <c r="F411" s="2" t="s">
        <v>856</v>
      </c>
      <c r="G411" s="2" t="s">
        <v>13</v>
      </c>
      <c r="H411" s="2" t="s">
        <v>50</v>
      </c>
      <c r="M411" t="s">
        <v>1284</v>
      </c>
      <c r="N411" t="s">
        <v>1285</v>
      </c>
      <c r="O411">
        <v>55</v>
      </c>
      <c r="P411" t="s">
        <v>10</v>
      </c>
      <c r="Q411" t="s">
        <v>1286</v>
      </c>
      <c r="R411" t="s">
        <v>856</v>
      </c>
      <c r="S411" t="s">
        <v>13</v>
      </c>
      <c r="T411" t="s">
        <v>50</v>
      </c>
      <c r="U41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12" spans="1:21" x14ac:dyDescent="0.3">
      <c r="A412" s="2" t="s">
        <v>1287</v>
      </c>
      <c r="B412" s="2" t="s">
        <v>1288</v>
      </c>
      <c r="C412" s="2">
        <v>48</v>
      </c>
      <c r="D412" s="2" t="s">
        <v>16</v>
      </c>
      <c r="E412" s="2" t="s">
        <v>1289</v>
      </c>
      <c r="F412" s="2" t="s">
        <v>91</v>
      </c>
      <c r="G412" s="2" t="s">
        <v>13</v>
      </c>
      <c r="H412" s="2" t="s">
        <v>28</v>
      </c>
      <c r="M412" t="s">
        <v>1287</v>
      </c>
      <c r="N412" t="s">
        <v>1288</v>
      </c>
      <c r="O412">
        <v>48</v>
      </c>
      <c r="P412" t="s">
        <v>16</v>
      </c>
      <c r="Q412" t="s">
        <v>1289</v>
      </c>
      <c r="R412" t="s">
        <v>91</v>
      </c>
      <c r="S412" t="s">
        <v>13</v>
      </c>
      <c r="T412" t="s">
        <v>28</v>
      </c>
      <c r="U41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13" spans="1:21" x14ac:dyDescent="0.3">
      <c r="A413" s="2" t="s">
        <v>1290</v>
      </c>
      <c r="B413" s="2" t="s">
        <v>1291</v>
      </c>
      <c r="C413" s="2">
        <v>63</v>
      </c>
      <c r="D413" s="2" t="s">
        <v>10</v>
      </c>
      <c r="E413" s="2" t="s">
        <v>1292</v>
      </c>
      <c r="F413" s="2" t="s">
        <v>27</v>
      </c>
      <c r="G413" s="2" t="s">
        <v>13</v>
      </c>
      <c r="H413" s="2" t="s">
        <v>33</v>
      </c>
      <c r="M413" t="s">
        <v>1290</v>
      </c>
      <c r="N413" t="s">
        <v>1291</v>
      </c>
      <c r="O413">
        <v>63</v>
      </c>
      <c r="P413" t="s">
        <v>10</v>
      </c>
      <c r="Q413" t="s">
        <v>1292</v>
      </c>
      <c r="R413" t="s">
        <v>27</v>
      </c>
      <c r="S413" t="s">
        <v>13</v>
      </c>
      <c r="T413" t="s">
        <v>33</v>
      </c>
      <c r="U41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414" spans="1:21" x14ac:dyDescent="0.3">
      <c r="A414" s="2" t="s">
        <v>1293</v>
      </c>
      <c r="B414" s="2" t="s">
        <v>1294</v>
      </c>
      <c r="C414" s="2">
        <v>23</v>
      </c>
      <c r="D414" s="2" t="s">
        <v>16</v>
      </c>
      <c r="E414" s="2" t="s">
        <v>208</v>
      </c>
      <c r="F414" s="2" t="s">
        <v>160</v>
      </c>
      <c r="G414" s="2" t="s">
        <v>13</v>
      </c>
      <c r="H414" s="2" t="s">
        <v>50</v>
      </c>
      <c r="M414" t="s">
        <v>1293</v>
      </c>
      <c r="N414" t="s">
        <v>1294</v>
      </c>
      <c r="O414">
        <v>23</v>
      </c>
      <c r="P414" t="s">
        <v>16</v>
      </c>
      <c r="Q414" t="s">
        <v>208</v>
      </c>
      <c r="R414" t="s">
        <v>160</v>
      </c>
      <c r="S414" t="s">
        <v>13</v>
      </c>
      <c r="T414" t="s">
        <v>50</v>
      </c>
      <c r="U41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415" spans="1:21" x14ac:dyDescent="0.3">
      <c r="A415" s="2" t="s">
        <v>1295</v>
      </c>
      <c r="B415" s="2" t="s">
        <v>1296</v>
      </c>
      <c r="C415" s="2">
        <v>59</v>
      </c>
      <c r="D415" s="2" t="s">
        <v>16</v>
      </c>
      <c r="E415" s="2" t="s">
        <v>1297</v>
      </c>
      <c r="F415" s="2" t="s">
        <v>110</v>
      </c>
      <c r="G415" s="2" t="s">
        <v>13</v>
      </c>
      <c r="H415" s="2" t="s">
        <v>28</v>
      </c>
      <c r="M415" t="s">
        <v>1295</v>
      </c>
      <c r="N415" t="s">
        <v>1296</v>
      </c>
      <c r="O415">
        <v>59</v>
      </c>
      <c r="P415" t="s">
        <v>16</v>
      </c>
      <c r="Q415" t="s">
        <v>1297</v>
      </c>
      <c r="R415" t="s">
        <v>110</v>
      </c>
      <c r="S415" t="s">
        <v>13</v>
      </c>
      <c r="T415" t="s">
        <v>28</v>
      </c>
      <c r="U41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16" spans="1:21" x14ac:dyDescent="0.3">
      <c r="A416" s="2" t="s">
        <v>1298</v>
      </c>
      <c r="B416" s="2" t="s">
        <v>1299</v>
      </c>
      <c r="C416" s="2">
        <v>35</v>
      </c>
      <c r="D416" s="2" t="s">
        <v>16</v>
      </c>
      <c r="E416" s="2" t="s">
        <v>1300</v>
      </c>
      <c r="F416" s="2" t="s">
        <v>117</v>
      </c>
      <c r="G416" s="2" t="s">
        <v>13</v>
      </c>
      <c r="H416" s="2" t="s">
        <v>50</v>
      </c>
      <c r="M416" t="s">
        <v>1298</v>
      </c>
      <c r="N416" t="s">
        <v>1299</v>
      </c>
      <c r="O416">
        <v>35</v>
      </c>
      <c r="P416" t="s">
        <v>16</v>
      </c>
      <c r="Q416" t="s">
        <v>1300</v>
      </c>
      <c r="R416" t="s">
        <v>117</v>
      </c>
      <c r="S416" t="s">
        <v>13</v>
      </c>
      <c r="T416" t="s">
        <v>50</v>
      </c>
      <c r="U41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17" spans="1:21" x14ac:dyDescent="0.3">
      <c r="A417" s="2" t="s">
        <v>1301</v>
      </c>
      <c r="B417" s="2" t="s">
        <v>1302</v>
      </c>
      <c r="C417" s="2">
        <v>26</v>
      </c>
      <c r="D417" s="2" t="s">
        <v>16</v>
      </c>
      <c r="E417" s="2" t="s">
        <v>1303</v>
      </c>
      <c r="F417" s="2" t="s">
        <v>167</v>
      </c>
      <c r="G417" s="2" t="s">
        <v>13</v>
      </c>
      <c r="H417" s="2" t="s">
        <v>33</v>
      </c>
      <c r="M417" t="s">
        <v>1301</v>
      </c>
      <c r="N417" t="s">
        <v>1302</v>
      </c>
      <c r="O417">
        <v>26</v>
      </c>
      <c r="P417" t="s">
        <v>16</v>
      </c>
      <c r="Q417" t="s">
        <v>1303</v>
      </c>
      <c r="R417" t="s">
        <v>167</v>
      </c>
      <c r="S417" t="s">
        <v>13</v>
      </c>
      <c r="T417" t="s">
        <v>33</v>
      </c>
      <c r="U41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418" spans="1:21" x14ac:dyDescent="0.3">
      <c r="A418" s="2" t="s">
        <v>1304</v>
      </c>
      <c r="B418" s="2" t="s">
        <v>1305</v>
      </c>
      <c r="C418" s="2">
        <v>46</v>
      </c>
      <c r="D418" s="2" t="s">
        <v>10</v>
      </c>
      <c r="E418" s="2" t="s">
        <v>1306</v>
      </c>
      <c r="F418" s="2" t="s">
        <v>328</v>
      </c>
      <c r="G418" s="2" t="s">
        <v>13</v>
      </c>
      <c r="H418" s="2" t="s">
        <v>19</v>
      </c>
      <c r="M418" t="s">
        <v>1304</v>
      </c>
      <c r="N418" t="s">
        <v>1305</v>
      </c>
      <c r="O418">
        <v>46</v>
      </c>
      <c r="P418" t="s">
        <v>10</v>
      </c>
      <c r="Q418" t="s">
        <v>1306</v>
      </c>
      <c r="R418" t="s">
        <v>328</v>
      </c>
      <c r="S418" t="s">
        <v>13</v>
      </c>
      <c r="T418" t="s">
        <v>19</v>
      </c>
      <c r="U41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19" spans="1:21" x14ac:dyDescent="0.3">
      <c r="A419" s="2" t="s">
        <v>1307</v>
      </c>
      <c r="B419" s="2" t="s">
        <v>1308</v>
      </c>
      <c r="C419" s="2">
        <v>64</v>
      </c>
      <c r="D419" s="2" t="s">
        <v>16</v>
      </c>
      <c r="E419" s="2" t="s">
        <v>1309</v>
      </c>
      <c r="F419" s="2" t="s">
        <v>12</v>
      </c>
      <c r="G419" s="2" t="s">
        <v>13</v>
      </c>
      <c r="H419" s="2" t="s">
        <v>28</v>
      </c>
      <c r="M419" t="s">
        <v>1307</v>
      </c>
      <c r="N419" t="s">
        <v>1308</v>
      </c>
      <c r="O419">
        <v>64</v>
      </c>
      <c r="P419" t="s">
        <v>16</v>
      </c>
      <c r="Q419" t="s">
        <v>1309</v>
      </c>
      <c r="R419" t="s">
        <v>12</v>
      </c>
      <c r="S419" t="s">
        <v>13</v>
      </c>
      <c r="T419" t="s">
        <v>28</v>
      </c>
      <c r="U41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420" spans="1:21" x14ac:dyDescent="0.3">
      <c r="A420" s="2" t="s">
        <v>1310</v>
      </c>
      <c r="B420" s="2" t="s">
        <v>1311</v>
      </c>
      <c r="C420" s="2">
        <v>60</v>
      </c>
      <c r="D420" s="2" t="s">
        <v>16</v>
      </c>
      <c r="E420" s="2" t="s">
        <v>1312</v>
      </c>
      <c r="F420" s="2" t="s">
        <v>49</v>
      </c>
      <c r="G420" s="2" t="s">
        <v>13</v>
      </c>
      <c r="H420" s="2" t="s">
        <v>33</v>
      </c>
      <c r="M420" t="s">
        <v>1310</v>
      </c>
      <c r="N420" t="s">
        <v>1311</v>
      </c>
      <c r="O420">
        <v>60</v>
      </c>
      <c r="P420" t="s">
        <v>16</v>
      </c>
      <c r="Q420" t="s">
        <v>1312</v>
      </c>
      <c r="R420" t="s">
        <v>49</v>
      </c>
      <c r="S420" t="s">
        <v>13</v>
      </c>
      <c r="T420" t="s">
        <v>33</v>
      </c>
      <c r="U42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21" spans="1:21" x14ac:dyDescent="0.3">
      <c r="A421" s="2" t="s">
        <v>1313</v>
      </c>
      <c r="B421" s="2" t="s">
        <v>1314</v>
      </c>
      <c r="C421" s="2">
        <v>33</v>
      </c>
      <c r="D421" s="2" t="s">
        <v>10</v>
      </c>
      <c r="E421" s="2" t="s">
        <v>1315</v>
      </c>
      <c r="F421" s="2" t="s">
        <v>317</v>
      </c>
      <c r="G421" s="2" t="s">
        <v>13</v>
      </c>
      <c r="H421" s="2" t="s">
        <v>50</v>
      </c>
      <c r="M421" t="s">
        <v>1313</v>
      </c>
      <c r="N421" t="s">
        <v>1314</v>
      </c>
      <c r="O421">
        <v>33</v>
      </c>
      <c r="P421" t="s">
        <v>10</v>
      </c>
      <c r="Q421" t="s">
        <v>1315</v>
      </c>
      <c r="R421" t="s">
        <v>317</v>
      </c>
      <c r="S421" t="s">
        <v>13</v>
      </c>
      <c r="T421" t="s">
        <v>50</v>
      </c>
      <c r="U42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22" spans="1:21" x14ac:dyDescent="0.3">
      <c r="A422" s="2" t="s">
        <v>1316</v>
      </c>
      <c r="B422" s="2" t="s">
        <v>1317</v>
      </c>
      <c r="C422" s="2">
        <v>60</v>
      </c>
      <c r="D422" s="2" t="s">
        <v>10</v>
      </c>
      <c r="E422" s="2" t="s">
        <v>1318</v>
      </c>
      <c r="F422" s="2" t="s">
        <v>12</v>
      </c>
      <c r="G422" s="2" t="s">
        <v>13</v>
      </c>
      <c r="H422" s="2" t="s">
        <v>28</v>
      </c>
      <c r="M422" t="s">
        <v>1316</v>
      </c>
      <c r="N422" t="s">
        <v>3986</v>
      </c>
      <c r="O422">
        <v>60</v>
      </c>
      <c r="P422" t="s">
        <v>10</v>
      </c>
      <c r="Q422" t="s">
        <v>1318</v>
      </c>
      <c r="R422" t="s">
        <v>12</v>
      </c>
      <c r="S422" t="s">
        <v>13</v>
      </c>
      <c r="T422" t="s">
        <v>28</v>
      </c>
      <c r="U42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23" spans="1:21" x14ac:dyDescent="0.3">
      <c r="A423" s="2" t="s">
        <v>1319</v>
      </c>
      <c r="B423" s="2" t="s">
        <v>1320</v>
      </c>
      <c r="C423" s="2">
        <v>45</v>
      </c>
      <c r="D423" s="2" t="s">
        <v>16</v>
      </c>
      <c r="E423" s="2" t="s">
        <v>1321</v>
      </c>
      <c r="F423" s="2" t="s">
        <v>77</v>
      </c>
      <c r="G423" s="2" t="s">
        <v>13</v>
      </c>
      <c r="H423" s="2" t="s">
        <v>19</v>
      </c>
      <c r="M423" t="s">
        <v>1319</v>
      </c>
      <c r="N423" t="s">
        <v>1320</v>
      </c>
      <c r="O423">
        <v>45</v>
      </c>
      <c r="P423" t="s">
        <v>16</v>
      </c>
      <c r="Q423" t="s">
        <v>1321</v>
      </c>
      <c r="R423" t="s">
        <v>77</v>
      </c>
      <c r="S423" t="s">
        <v>13</v>
      </c>
      <c r="T423" t="s">
        <v>19</v>
      </c>
      <c r="U42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24" spans="1:21" x14ac:dyDescent="0.3">
      <c r="A424" s="2" t="s">
        <v>1322</v>
      </c>
      <c r="B424" s="2" t="s">
        <v>1323</v>
      </c>
      <c r="C424" s="2">
        <v>42</v>
      </c>
      <c r="D424" s="2" t="s">
        <v>16</v>
      </c>
      <c r="E424" s="2" t="s">
        <v>1324</v>
      </c>
      <c r="F424" s="2" t="s">
        <v>65</v>
      </c>
      <c r="G424" s="2" t="s">
        <v>13</v>
      </c>
      <c r="H424" s="2" t="s">
        <v>19</v>
      </c>
      <c r="M424" t="s">
        <v>1322</v>
      </c>
      <c r="N424" t="s">
        <v>3987</v>
      </c>
      <c r="O424">
        <v>42</v>
      </c>
      <c r="P424" t="s">
        <v>16</v>
      </c>
      <c r="Q424" t="s">
        <v>1324</v>
      </c>
      <c r="R424" t="s">
        <v>65</v>
      </c>
      <c r="S424" t="s">
        <v>13</v>
      </c>
      <c r="T424" t="s">
        <v>19</v>
      </c>
      <c r="U42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25" spans="1:21" x14ac:dyDescent="0.3">
      <c r="A425" s="2" t="s">
        <v>1325</v>
      </c>
      <c r="B425" s="2" t="s">
        <v>1326</v>
      </c>
      <c r="C425" s="2">
        <v>35</v>
      </c>
      <c r="D425" s="2" t="s">
        <v>10</v>
      </c>
      <c r="E425" s="2" t="s">
        <v>1327</v>
      </c>
      <c r="F425" s="2" t="s">
        <v>65</v>
      </c>
      <c r="G425" s="2" t="s">
        <v>13</v>
      </c>
      <c r="H425" s="2" t="s">
        <v>33</v>
      </c>
      <c r="M425" t="s">
        <v>1325</v>
      </c>
      <c r="N425" t="s">
        <v>1326</v>
      </c>
      <c r="O425">
        <v>35</v>
      </c>
      <c r="P425" t="s">
        <v>10</v>
      </c>
      <c r="Q425" t="s">
        <v>1327</v>
      </c>
      <c r="R425" t="s">
        <v>65</v>
      </c>
      <c r="S425" t="s">
        <v>13</v>
      </c>
      <c r="T425" t="s">
        <v>33</v>
      </c>
      <c r="U42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26" spans="1:21" x14ac:dyDescent="0.3">
      <c r="A426" s="2" t="s">
        <v>1328</v>
      </c>
      <c r="B426" s="2" t="s">
        <v>1329</v>
      </c>
      <c r="C426" s="2">
        <v>53</v>
      </c>
      <c r="D426" s="2" t="s">
        <v>10</v>
      </c>
      <c r="E426" s="2" t="s">
        <v>1330</v>
      </c>
      <c r="F426" s="2" t="s">
        <v>12</v>
      </c>
      <c r="G426" s="2" t="s">
        <v>13</v>
      </c>
      <c r="H426" s="2" t="s">
        <v>28</v>
      </c>
      <c r="M426" t="s">
        <v>1328</v>
      </c>
      <c r="N426" t="s">
        <v>1329</v>
      </c>
      <c r="O426">
        <v>53</v>
      </c>
      <c r="P426" t="s">
        <v>10</v>
      </c>
      <c r="Q426" t="s">
        <v>1330</v>
      </c>
      <c r="R426" t="s">
        <v>12</v>
      </c>
      <c r="S426" t="s">
        <v>13</v>
      </c>
      <c r="T426" t="s">
        <v>28</v>
      </c>
      <c r="U42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27" spans="1:21" x14ac:dyDescent="0.3">
      <c r="A427" s="2" t="s">
        <v>1331</v>
      </c>
      <c r="B427" s="2" t="s">
        <v>1332</v>
      </c>
      <c r="C427" s="2">
        <v>40</v>
      </c>
      <c r="D427" s="2" t="s">
        <v>10</v>
      </c>
      <c r="E427" s="2" t="s">
        <v>1333</v>
      </c>
      <c r="F427" s="2" t="s">
        <v>121</v>
      </c>
      <c r="G427" s="2" t="s">
        <v>13</v>
      </c>
      <c r="H427" s="2" t="s">
        <v>28</v>
      </c>
      <c r="M427" t="s">
        <v>1331</v>
      </c>
      <c r="N427" t="s">
        <v>1332</v>
      </c>
      <c r="O427">
        <v>40</v>
      </c>
      <c r="P427" t="s">
        <v>10</v>
      </c>
      <c r="Q427" t="s">
        <v>1333</v>
      </c>
      <c r="R427" t="s">
        <v>121</v>
      </c>
      <c r="S427" t="s">
        <v>13</v>
      </c>
      <c r="T427" t="s">
        <v>28</v>
      </c>
      <c r="U42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28" spans="1:21" x14ac:dyDescent="0.3">
      <c r="A428" s="2" t="s">
        <v>1334</v>
      </c>
      <c r="B428" s="2" t="s">
        <v>1335</v>
      </c>
      <c r="C428" s="2">
        <v>28</v>
      </c>
      <c r="D428" s="2" t="s">
        <v>10</v>
      </c>
      <c r="E428" s="2" t="s">
        <v>1336</v>
      </c>
      <c r="F428" s="2" t="s">
        <v>12</v>
      </c>
      <c r="G428" s="2" t="s">
        <v>13</v>
      </c>
      <c r="H428" s="2" t="s">
        <v>19</v>
      </c>
      <c r="M428" t="s">
        <v>1334</v>
      </c>
      <c r="N428" t="s">
        <v>1335</v>
      </c>
      <c r="O428">
        <v>28</v>
      </c>
      <c r="P428" t="s">
        <v>10</v>
      </c>
      <c r="Q428" t="s">
        <v>1336</v>
      </c>
      <c r="R428" t="s">
        <v>12</v>
      </c>
      <c r="S428" t="s">
        <v>13</v>
      </c>
      <c r="T428" t="s">
        <v>19</v>
      </c>
      <c r="U42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429" spans="1:21" x14ac:dyDescent="0.3">
      <c r="A429" s="2" t="s">
        <v>1337</v>
      </c>
      <c r="B429" s="2" t="s">
        <v>1338</v>
      </c>
      <c r="C429" s="2">
        <v>18</v>
      </c>
      <c r="D429" s="2" t="s">
        <v>16</v>
      </c>
      <c r="E429" s="2" t="s">
        <v>1339</v>
      </c>
      <c r="F429" s="2" t="s">
        <v>439</v>
      </c>
      <c r="G429" s="2" t="s">
        <v>13</v>
      </c>
      <c r="H429" s="2" t="s">
        <v>50</v>
      </c>
      <c r="M429" t="s">
        <v>1337</v>
      </c>
      <c r="N429" t="s">
        <v>1338</v>
      </c>
      <c r="O429">
        <v>18</v>
      </c>
      <c r="P429" t="s">
        <v>16</v>
      </c>
      <c r="Q429" t="s">
        <v>1339</v>
      </c>
      <c r="R429" t="s">
        <v>439</v>
      </c>
      <c r="S429" t="s">
        <v>13</v>
      </c>
      <c r="T429" t="s">
        <v>50</v>
      </c>
      <c r="U42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Teenage</v>
      </c>
    </row>
    <row r="430" spans="1:21" x14ac:dyDescent="0.3">
      <c r="A430" s="2" t="s">
        <v>1340</v>
      </c>
      <c r="B430" s="2" t="s">
        <v>1341</v>
      </c>
      <c r="C430" s="2">
        <v>27</v>
      </c>
      <c r="D430" s="2" t="s">
        <v>16</v>
      </c>
      <c r="E430" s="2" t="s">
        <v>1342</v>
      </c>
      <c r="F430" s="2" t="s">
        <v>332</v>
      </c>
      <c r="G430" s="2" t="s">
        <v>13</v>
      </c>
      <c r="H430" s="2" t="s">
        <v>28</v>
      </c>
      <c r="M430" t="s">
        <v>1340</v>
      </c>
      <c r="N430" t="s">
        <v>1341</v>
      </c>
      <c r="O430">
        <v>27</v>
      </c>
      <c r="P430" t="s">
        <v>16</v>
      </c>
      <c r="Q430" t="s">
        <v>1342</v>
      </c>
      <c r="R430" t="s">
        <v>332</v>
      </c>
      <c r="S430" t="s">
        <v>13</v>
      </c>
      <c r="T430" t="s">
        <v>28</v>
      </c>
      <c r="U43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431" spans="1:21" x14ac:dyDescent="0.3">
      <c r="A431" s="2" t="s">
        <v>1343</v>
      </c>
      <c r="B431" s="2" t="s">
        <v>1344</v>
      </c>
      <c r="C431" s="2">
        <v>43</v>
      </c>
      <c r="D431" s="2" t="s">
        <v>10</v>
      </c>
      <c r="E431" s="2" t="s">
        <v>1345</v>
      </c>
      <c r="F431" s="2" t="s">
        <v>110</v>
      </c>
      <c r="G431" s="2" t="s">
        <v>13</v>
      </c>
      <c r="H431" s="2" t="s">
        <v>19</v>
      </c>
      <c r="M431" t="s">
        <v>1343</v>
      </c>
      <c r="N431" t="s">
        <v>1344</v>
      </c>
      <c r="O431">
        <v>43</v>
      </c>
      <c r="P431" t="s">
        <v>10</v>
      </c>
      <c r="Q431" t="s">
        <v>1345</v>
      </c>
      <c r="R431" t="s">
        <v>110</v>
      </c>
      <c r="S431" t="s">
        <v>13</v>
      </c>
      <c r="T431" t="s">
        <v>19</v>
      </c>
      <c r="U43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32" spans="1:21" x14ac:dyDescent="0.3">
      <c r="A432" s="2" t="s">
        <v>1346</v>
      </c>
      <c r="B432" s="2" t="s">
        <v>1347</v>
      </c>
      <c r="C432" s="2">
        <v>36</v>
      </c>
      <c r="D432" s="2" t="s">
        <v>16</v>
      </c>
      <c r="E432" s="2" t="s">
        <v>1348</v>
      </c>
      <c r="F432" s="2" t="s">
        <v>91</v>
      </c>
      <c r="G432" s="2" t="s">
        <v>13</v>
      </c>
      <c r="H432" s="2" t="s">
        <v>50</v>
      </c>
      <c r="M432" t="s">
        <v>1346</v>
      </c>
      <c r="N432" t="s">
        <v>1347</v>
      </c>
      <c r="O432">
        <v>36</v>
      </c>
      <c r="P432" t="s">
        <v>16</v>
      </c>
      <c r="Q432" t="s">
        <v>1348</v>
      </c>
      <c r="R432" t="s">
        <v>91</v>
      </c>
      <c r="S432" t="s">
        <v>13</v>
      </c>
      <c r="T432" t="s">
        <v>50</v>
      </c>
      <c r="U43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33" spans="1:21" x14ac:dyDescent="0.3">
      <c r="A433" s="2" t="s">
        <v>1349</v>
      </c>
      <c r="B433" s="2" t="s">
        <v>1350</v>
      </c>
      <c r="C433" s="2">
        <v>27</v>
      </c>
      <c r="D433" s="2" t="s">
        <v>10</v>
      </c>
      <c r="E433" s="2" t="s">
        <v>1351</v>
      </c>
      <c r="F433" s="2" t="s">
        <v>32</v>
      </c>
      <c r="G433" s="2" t="s">
        <v>13</v>
      </c>
      <c r="H433" s="2" t="s">
        <v>19</v>
      </c>
      <c r="M433" t="s">
        <v>1349</v>
      </c>
      <c r="N433" t="s">
        <v>1350</v>
      </c>
      <c r="O433">
        <v>27</v>
      </c>
      <c r="P433" t="s">
        <v>10</v>
      </c>
      <c r="Q433" t="s">
        <v>1351</v>
      </c>
      <c r="R433" t="s">
        <v>32</v>
      </c>
      <c r="S433" t="s">
        <v>13</v>
      </c>
      <c r="T433" t="s">
        <v>19</v>
      </c>
      <c r="U43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434" spans="1:21" x14ac:dyDescent="0.3">
      <c r="A434" s="2" t="s">
        <v>1352</v>
      </c>
      <c r="B434" s="2" t="s">
        <v>1353</v>
      </c>
      <c r="C434" s="2">
        <v>37</v>
      </c>
      <c r="D434" s="2" t="s">
        <v>10</v>
      </c>
      <c r="E434" s="2" t="s">
        <v>1354</v>
      </c>
      <c r="F434" s="2" t="s">
        <v>91</v>
      </c>
      <c r="G434" s="2" t="s">
        <v>13</v>
      </c>
      <c r="H434" s="2" t="s">
        <v>28</v>
      </c>
      <c r="M434" t="s">
        <v>1352</v>
      </c>
      <c r="N434" t="s">
        <v>1353</v>
      </c>
      <c r="O434">
        <v>37</v>
      </c>
      <c r="P434" t="s">
        <v>10</v>
      </c>
      <c r="Q434" t="s">
        <v>1354</v>
      </c>
      <c r="R434" t="s">
        <v>91</v>
      </c>
      <c r="S434" t="s">
        <v>13</v>
      </c>
      <c r="T434" t="s">
        <v>28</v>
      </c>
      <c r="U43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35" spans="1:21" x14ac:dyDescent="0.3">
      <c r="A435" s="2" t="s">
        <v>1355</v>
      </c>
      <c r="B435" s="2" t="s">
        <v>1356</v>
      </c>
      <c r="C435" s="2">
        <v>51</v>
      </c>
      <c r="D435" s="2" t="s">
        <v>16</v>
      </c>
      <c r="E435" s="2" t="s">
        <v>1357</v>
      </c>
      <c r="F435" s="2" t="s">
        <v>61</v>
      </c>
      <c r="G435" s="2" t="s">
        <v>13</v>
      </c>
      <c r="H435" s="2" t="s">
        <v>33</v>
      </c>
      <c r="M435" t="s">
        <v>1355</v>
      </c>
      <c r="N435" t="s">
        <v>1356</v>
      </c>
      <c r="O435">
        <v>51</v>
      </c>
      <c r="P435" t="s">
        <v>16</v>
      </c>
      <c r="Q435" t="s">
        <v>1357</v>
      </c>
      <c r="R435" t="s">
        <v>61</v>
      </c>
      <c r="S435" t="s">
        <v>13</v>
      </c>
      <c r="T435" t="s">
        <v>33</v>
      </c>
      <c r="U43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36" spans="1:21" x14ac:dyDescent="0.3">
      <c r="A436" s="2" t="s">
        <v>1358</v>
      </c>
      <c r="B436" s="2" t="s">
        <v>1359</v>
      </c>
      <c r="C436" s="2">
        <v>48</v>
      </c>
      <c r="D436" s="2" t="s">
        <v>16</v>
      </c>
      <c r="E436" s="2" t="s">
        <v>1360</v>
      </c>
      <c r="F436" s="2" t="s">
        <v>258</v>
      </c>
      <c r="G436" s="2" t="s">
        <v>13</v>
      </c>
      <c r="H436" s="2" t="s">
        <v>50</v>
      </c>
      <c r="M436" t="s">
        <v>1358</v>
      </c>
      <c r="N436" t="s">
        <v>1359</v>
      </c>
      <c r="O436">
        <v>48</v>
      </c>
      <c r="P436" t="s">
        <v>16</v>
      </c>
      <c r="Q436" t="s">
        <v>1360</v>
      </c>
      <c r="R436" t="s">
        <v>258</v>
      </c>
      <c r="S436" t="s">
        <v>13</v>
      </c>
      <c r="T436" t="s">
        <v>50</v>
      </c>
      <c r="U43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37" spans="1:21" x14ac:dyDescent="0.3">
      <c r="A437" s="2" t="s">
        <v>1361</v>
      </c>
      <c r="B437" s="2" t="s">
        <v>1362</v>
      </c>
      <c r="C437" s="2">
        <v>37</v>
      </c>
      <c r="D437" s="2" t="s">
        <v>16</v>
      </c>
      <c r="E437" s="2" t="s">
        <v>1363</v>
      </c>
      <c r="F437" s="2" t="s">
        <v>110</v>
      </c>
      <c r="G437" s="2" t="s">
        <v>13</v>
      </c>
      <c r="H437" s="2" t="s">
        <v>33</v>
      </c>
      <c r="M437" t="s">
        <v>1361</v>
      </c>
      <c r="N437" t="s">
        <v>1362</v>
      </c>
      <c r="O437">
        <v>37</v>
      </c>
      <c r="P437" t="s">
        <v>16</v>
      </c>
      <c r="Q437" t="s">
        <v>1363</v>
      </c>
      <c r="R437" t="s">
        <v>110</v>
      </c>
      <c r="S437" t="s">
        <v>13</v>
      </c>
      <c r="T437" t="s">
        <v>33</v>
      </c>
      <c r="U43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38" spans="1:21" x14ac:dyDescent="0.3">
      <c r="A438" s="2" t="s">
        <v>1364</v>
      </c>
      <c r="B438" s="2" t="s">
        <v>1365</v>
      </c>
      <c r="C438" s="2">
        <v>61</v>
      </c>
      <c r="D438" s="2" t="s">
        <v>10</v>
      </c>
      <c r="E438" s="2" t="s">
        <v>1366</v>
      </c>
      <c r="F438" s="2" t="s">
        <v>41</v>
      </c>
      <c r="G438" s="2" t="s">
        <v>13</v>
      </c>
      <c r="H438" s="2" t="s">
        <v>50</v>
      </c>
      <c r="M438" t="s">
        <v>1364</v>
      </c>
      <c r="N438" t="s">
        <v>1365</v>
      </c>
      <c r="O438">
        <v>61</v>
      </c>
      <c r="P438" t="s">
        <v>10</v>
      </c>
      <c r="Q438" t="s">
        <v>1366</v>
      </c>
      <c r="R438" t="s">
        <v>41</v>
      </c>
      <c r="S438" t="s">
        <v>13</v>
      </c>
      <c r="T438" t="s">
        <v>50</v>
      </c>
      <c r="U43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439" spans="1:21" x14ac:dyDescent="0.3">
      <c r="A439" s="2" t="s">
        <v>1367</v>
      </c>
      <c r="B439" s="2" t="s">
        <v>1368</v>
      </c>
      <c r="C439" s="2">
        <v>47</v>
      </c>
      <c r="D439" s="2" t="s">
        <v>16</v>
      </c>
      <c r="E439" s="2" t="s">
        <v>605</v>
      </c>
      <c r="F439" s="2" t="s">
        <v>49</v>
      </c>
      <c r="G439" s="2" t="s">
        <v>13</v>
      </c>
      <c r="H439" s="2" t="s">
        <v>19</v>
      </c>
      <c r="M439" t="s">
        <v>1367</v>
      </c>
      <c r="N439" t="s">
        <v>1368</v>
      </c>
      <c r="O439">
        <v>47</v>
      </c>
      <c r="P439" t="s">
        <v>16</v>
      </c>
      <c r="Q439" t="s">
        <v>605</v>
      </c>
      <c r="R439" t="s">
        <v>49</v>
      </c>
      <c r="S439" t="s">
        <v>13</v>
      </c>
      <c r="T439" t="s">
        <v>19</v>
      </c>
      <c r="U43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40" spans="1:21" x14ac:dyDescent="0.3">
      <c r="A440" s="2" t="s">
        <v>1369</v>
      </c>
      <c r="B440" s="2" t="s">
        <v>1370</v>
      </c>
      <c r="C440" s="2">
        <v>59</v>
      </c>
      <c r="D440" s="2" t="s">
        <v>16</v>
      </c>
      <c r="E440" s="2" t="s">
        <v>1371</v>
      </c>
      <c r="F440" s="2" t="s">
        <v>241</v>
      </c>
      <c r="G440" s="2" t="s">
        <v>13</v>
      </c>
      <c r="H440" s="2" t="s">
        <v>19</v>
      </c>
      <c r="M440" t="s">
        <v>1369</v>
      </c>
      <c r="N440" t="s">
        <v>1370</v>
      </c>
      <c r="O440">
        <v>59</v>
      </c>
      <c r="P440" t="s">
        <v>16</v>
      </c>
      <c r="Q440" t="s">
        <v>1371</v>
      </c>
      <c r="R440" t="s">
        <v>241</v>
      </c>
      <c r="S440" t="s">
        <v>13</v>
      </c>
      <c r="T440" t="s">
        <v>19</v>
      </c>
      <c r="U44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41" spans="1:21" x14ac:dyDescent="0.3">
      <c r="A441" s="2" t="s">
        <v>1372</v>
      </c>
      <c r="B441" s="2" t="s">
        <v>1373</v>
      </c>
      <c r="C441" s="2">
        <v>53</v>
      </c>
      <c r="D441" s="2" t="s">
        <v>10</v>
      </c>
      <c r="E441" s="2" t="s">
        <v>942</v>
      </c>
      <c r="F441" s="2" t="s">
        <v>160</v>
      </c>
      <c r="G441" s="2" t="s">
        <v>13</v>
      </c>
      <c r="H441" s="2" t="s">
        <v>33</v>
      </c>
      <c r="M441" t="s">
        <v>1372</v>
      </c>
      <c r="N441" t="s">
        <v>1373</v>
      </c>
      <c r="O441">
        <v>53</v>
      </c>
      <c r="P441" t="s">
        <v>10</v>
      </c>
      <c r="Q441" t="s">
        <v>942</v>
      </c>
      <c r="R441" t="s">
        <v>160</v>
      </c>
      <c r="S441" t="s">
        <v>13</v>
      </c>
      <c r="T441" t="s">
        <v>33</v>
      </c>
      <c r="U44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42" spans="1:21" x14ac:dyDescent="0.3">
      <c r="A442" s="2" t="s">
        <v>1374</v>
      </c>
      <c r="B442" s="2" t="s">
        <v>1375</v>
      </c>
      <c r="C442" s="2">
        <v>60</v>
      </c>
      <c r="D442" s="2" t="s">
        <v>10</v>
      </c>
      <c r="E442" s="2" t="s">
        <v>1376</v>
      </c>
      <c r="F442" s="2" t="s">
        <v>18</v>
      </c>
      <c r="G442" s="2" t="s">
        <v>13</v>
      </c>
      <c r="H442" s="2" t="s">
        <v>33</v>
      </c>
      <c r="M442" t="s">
        <v>1374</v>
      </c>
      <c r="N442" t="s">
        <v>1375</v>
      </c>
      <c r="O442">
        <v>60</v>
      </c>
      <c r="P442" t="s">
        <v>10</v>
      </c>
      <c r="Q442" t="s">
        <v>1376</v>
      </c>
      <c r="R442" t="s">
        <v>18</v>
      </c>
      <c r="S442" t="s">
        <v>13</v>
      </c>
      <c r="T442" t="s">
        <v>33</v>
      </c>
      <c r="U44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43" spans="1:21" x14ac:dyDescent="0.3">
      <c r="A443" s="2" t="s">
        <v>1377</v>
      </c>
      <c r="B443" s="2" t="s">
        <v>1378</v>
      </c>
      <c r="C443" s="2">
        <v>31</v>
      </c>
      <c r="D443" s="2" t="s">
        <v>10</v>
      </c>
      <c r="E443" s="2" t="s">
        <v>1379</v>
      </c>
      <c r="F443" s="2" t="s">
        <v>328</v>
      </c>
      <c r="G443" s="2" t="s">
        <v>13</v>
      </c>
      <c r="H443" s="2" t="s">
        <v>33</v>
      </c>
      <c r="M443" t="s">
        <v>1377</v>
      </c>
      <c r="N443" t="s">
        <v>1378</v>
      </c>
      <c r="O443">
        <v>31</v>
      </c>
      <c r="P443" t="s">
        <v>10</v>
      </c>
      <c r="Q443" t="s">
        <v>1379</v>
      </c>
      <c r="R443" t="s">
        <v>328</v>
      </c>
      <c r="S443" t="s">
        <v>13</v>
      </c>
      <c r="T443" t="s">
        <v>33</v>
      </c>
      <c r="U44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44" spans="1:21" x14ac:dyDescent="0.3">
      <c r="A444" s="2" t="s">
        <v>1380</v>
      </c>
      <c r="B444" s="2" t="s">
        <v>1381</v>
      </c>
      <c r="C444" s="2">
        <v>42</v>
      </c>
      <c r="D444" s="2" t="s">
        <v>16</v>
      </c>
      <c r="E444" s="2" t="s">
        <v>1382</v>
      </c>
      <c r="F444" s="2" t="s">
        <v>37</v>
      </c>
      <c r="G444" s="2" t="s">
        <v>13</v>
      </c>
      <c r="H444" s="2" t="s">
        <v>28</v>
      </c>
      <c r="M444" t="s">
        <v>1380</v>
      </c>
      <c r="N444" t="s">
        <v>1381</v>
      </c>
      <c r="O444">
        <v>42</v>
      </c>
      <c r="P444" t="s">
        <v>16</v>
      </c>
      <c r="Q444" t="s">
        <v>1382</v>
      </c>
      <c r="R444" t="s">
        <v>37</v>
      </c>
      <c r="S444" t="s">
        <v>13</v>
      </c>
      <c r="T444" t="s">
        <v>28</v>
      </c>
      <c r="U44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45" spans="1:21" x14ac:dyDescent="0.3">
      <c r="A445" s="2" t="s">
        <v>1383</v>
      </c>
      <c r="B445" s="2" t="s">
        <v>1384</v>
      </c>
      <c r="C445" s="2">
        <v>51</v>
      </c>
      <c r="D445" s="2" t="s">
        <v>10</v>
      </c>
      <c r="E445" s="2" t="s">
        <v>1385</v>
      </c>
      <c r="F445" s="2" t="s">
        <v>363</v>
      </c>
      <c r="G445" s="2" t="s">
        <v>13</v>
      </c>
      <c r="H445" s="2" t="s">
        <v>33</v>
      </c>
      <c r="M445" t="s">
        <v>1383</v>
      </c>
      <c r="N445" t="s">
        <v>1384</v>
      </c>
      <c r="O445">
        <v>51</v>
      </c>
      <c r="P445" t="s">
        <v>10</v>
      </c>
      <c r="Q445" t="s">
        <v>1385</v>
      </c>
      <c r="R445" t="s">
        <v>363</v>
      </c>
      <c r="S445" t="s">
        <v>13</v>
      </c>
      <c r="T445" t="s">
        <v>33</v>
      </c>
      <c r="U44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46" spans="1:21" x14ac:dyDescent="0.3">
      <c r="A446" s="2" t="s">
        <v>1386</v>
      </c>
      <c r="B446" s="2" t="s">
        <v>1387</v>
      </c>
      <c r="C446" s="2">
        <v>19</v>
      </c>
      <c r="D446" s="2" t="s">
        <v>10</v>
      </c>
      <c r="E446" s="2" t="s">
        <v>1388</v>
      </c>
      <c r="F446" s="2" t="s">
        <v>856</v>
      </c>
      <c r="G446" s="2" t="s">
        <v>13</v>
      </c>
      <c r="H446" s="2" t="s">
        <v>50</v>
      </c>
      <c r="M446" t="s">
        <v>1386</v>
      </c>
      <c r="N446" t="s">
        <v>1387</v>
      </c>
      <c r="O446">
        <v>19</v>
      </c>
      <c r="P446" t="s">
        <v>10</v>
      </c>
      <c r="Q446" t="s">
        <v>1388</v>
      </c>
      <c r="R446" t="s">
        <v>856</v>
      </c>
      <c r="S446" t="s">
        <v>13</v>
      </c>
      <c r="T446" t="s">
        <v>50</v>
      </c>
      <c r="U44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Teenage</v>
      </c>
    </row>
    <row r="447" spans="1:21" x14ac:dyDescent="0.3">
      <c r="A447" s="2" t="s">
        <v>1389</v>
      </c>
      <c r="B447" s="2" t="s">
        <v>1390</v>
      </c>
      <c r="C447" s="2">
        <v>41</v>
      </c>
      <c r="D447" s="2" t="s">
        <v>16</v>
      </c>
      <c r="E447" s="2" t="s">
        <v>1391</v>
      </c>
      <c r="F447" s="2" t="s">
        <v>291</v>
      </c>
      <c r="G447" s="2" t="s">
        <v>13</v>
      </c>
      <c r="H447" s="2" t="s">
        <v>19</v>
      </c>
      <c r="M447" t="s">
        <v>1389</v>
      </c>
      <c r="N447" t="s">
        <v>1390</v>
      </c>
      <c r="O447">
        <v>41</v>
      </c>
      <c r="P447" t="s">
        <v>16</v>
      </c>
      <c r="Q447" t="s">
        <v>1391</v>
      </c>
      <c r="R447" t="s">
        <v>291</v>
      </c>
      <c r="S447" t="s">
        <v>13</v>
      </c>
      <c r="T447" t="s">
        <v>19</v>
      </c>
      <c r="U44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48" spans="1:21" x14ac:dyDescent="0.3">
      <c r="A448" s="2" t="s">
        <v>1392</v>
      </c>
      <c r="B448" s="2" t="s">
        <v>1393</v>
      </c>
      <c r="C448" s="2">
        <v>35</v>
      </c>
      <c r="D448" s="2" t="s">
        <v>10</v>
      </c>
      <c r="E448" s="2" t="s">
        <v>1394</v>
      </c>
      <c r="F448" s="2" t="s">
        <v>99</v>
      </c>
      <c r="G448" s="2" t="s">
        <v>13</v>
      </c>
      <c r="H448" s="2" t="s">
        <v>33</v>
      </c>
      <c r="M448" t="s">
        <v>1392</v>
      </c>
      <c r="N448" t="s">
        <v>1393</v>
      </c>
      <c r="O448">
        <v>35</v>
      </c>
      <c r="P448" t="s">
        <v>10</v>
      </c>
      <c r="Q448" t="s">
        <v>1394</v>
      </c>
      <c r="R448" t="s">
        <v>99</v>
      </c>
      <c r="S448" t="s">
        <v>13</v>
      </c>
      <c r="T448" t="s">
        <v>33</v>
      </c>
      <c r="U44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49" spans="1:21" x14ac:dyDescent="0.3">
      <c r="A449" s="2" t="s">
        <v>1395</v>
      </c>
      <c r="B449" s="2" t="s">
        <v>1396</v>
      </c>
      <c r="C449" s="2">
        <v>45</v>
      </c>
      <c r="D449" s="2" t="s">
        <v>10</v>
      </c>
      <c r="E449" s="2" t="s">
        <v>1397</v>
      </c>
      <c r="F449" s="2" t="s">
        <v>12</v>
      </c>
      <c r="G449" s="2" t="s">
        <v>13</v>
      </c>
      <c r="H449" s="2" t="s">
        <v>50</v>
      </c>
      <c r="M449" t="s">
        <v>1395</v>
      </c>
      <c r="N449" t="s">
        <v>1396</v>
      </c>
      <c r="O449">
        <v>45</v>
      </c>
      <c r="P449" t="s">
        <v>10</v>
      </c>
      <c r="Q449" t="s">
        <v>1397</v>
      </c>
      <c r="R449" t="s">
        <v>12</v>
      </c>
      <c r="S449" t="s">
        <v>13</v>
      </c>
      <c r="T449" t="s">
        <v>50</v>
      </c>
      <c r="U44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50" spans="1:21" x14ac:dyDescent="0.3">
      <c r="A450" s="2" t="s">
        <v>1398</v>
      </c>
      <c r="B450" s="2" t="s">
        <v>1399</v>
      </c>
      <c r="C450" s="2">
        <v>64</v>
      </c>
      <c r="D450" s="2" t="s">
        <v>16</v>
      </c>
      <c r="E450" s="2" t="s">
        <v>1400</v>
      </c>
      <c r="F450" s="2" t="s">
        <v>856</v>
      </c>
      <c r="G450" s="2" t="s">
        <v>13</v>
      </c>
      <c r="H450" s="2" t="s">
        <v>28</v>
      </c>
      <c r="M450" t="s">
        <v>1398</v>
      </c>
      <c r="N450" t="s">
        <v>1399</v>
      </c>
      <c r="O450">
        <v>64</v>
      </c>
      <c r="P450" t="s">
        <v>16</v>
      </c>
      <c r="Q450" t="s">
        <v>1400</v>
      </c>
      <c r="R450" t="s">
        <v>856</v>
      </c>
      <c r="S450" t="s">
        <v>13</v>
      </c>
      <c r="T450" t="s">
        <v>28</v>
      </c>
      <c r="U45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451" spans="1:21" x14ac:dyDescent="0.3">
      <c r="A451" s="2" t="s">
        <v>1401</v>
      </c>
      <c r="B451" s="2" t="s">
        <v>1402</v>
      </c>
      <c r="C451" s="2">
        <v>29</v>
      </c>
      <c r="D451" s="2" t="s">
        <v>10</v>
      </c>
      <c r="E451" s="2" t="s">
        <v>1403</v>
      </c>
      <c r="F451" s="2" t="s">
        <v>27</v>
      </c>
      <c r="G451" s="2" t="s">
        <v>13</v>
      </c>
      <c r="H451" s="2" t="s">
        <v>28</v>
      </c>
      <c r="M451" t="s">
        <v>1401</v>
      </c>
      <c r="N451" t="s">
        <v>1402</v>
      </c>
      <c r="O451">
        <v>29</v>
      </c>
      <c r="P451" t="s">
        <v>10</v>
      </c>
      <c r="Q451" t="s">
        <v>1403</v>
      </c>
      <c r="R451" t="s">
        <v>27</v>
      </c>
      <c r="S451" t="s">
        <v>13</v>
      </c>
      <c r="T451" t="s">
        <v>28</v>
      </c>
      <c r="U45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452" spans="1:21" x14ac:dyDescent="0.3">
      <c r="A452" s="2" t="s">
        <v>1404</v>
      </c>
      <c r="B452" s="2" t="s">
        <v>1405</v>
      </c>
      <c r="C452" s="2">
        <v>59</v>
      </c>
      <c r="D452" s="2" t="s">
        <v>10</v>
      </c>
      <c r="E452" s="2" t="s">
        <v>1406</v>
      </c>
      <c r="F452" s="2" t="s">
        <v>73</v>
      </c>
      <c r="G452" s="2" t="s">
        <v>13</v>
      </c>
      <c r="H452" s="2" t="s">
        <v>28</v>
      </c>
      <c r="M452" t="s">
        <v>1404</v>
      </c>
      <c r="N452" t="s">
        <v>1405</v>
      </c>
      <c r="O452">
        <v>59</v>
      </c>
      <c r="P452" t="s">
        <v>10</v>
      </c>
      <c r="Q452" t="s">
        <v>1406</v>
      </c>
      <c r="R452" t="s">
        <v>73</v>
      </c>
      <c r="S452" t="s">
        <v>13</v>
      </c>
      <c r="T452" t="s">
        <v>28</v>
      </c>
      <c r="U45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53" spans="1:21" x14ac:dyDescent="0.3">
      <c r="A453" s="2" t="s">
        <v>1407</v>
      </c>
      <c r="B453" s="2" t="s">
        <v>1408</v>
      </c>
      <c r="C453" s="2">
        <v>46</v>
      </c>
      <c r="D453" s="2" t="s">
        <v>10</v>
      </c>
      <c r="E453" s="2" t="s">
        <v>571</v>
      </c>
      <c r="F453" s="2" t="s">
        <v>237</v>
      </c>
      <c r="G453" s="2" t="s">
        <v>13</v>
      </c>
      <c r="H453" s="2" t="s">
        <v>50</v>
      </c>
      <c r="M453" t="s">
        <v>1407</v>
      </c>
      <c r="N453" t="s">
        <v>1408</v>
      </c>
      <c r="O453">
        <v>46</v>
      </c>
      <c r="P453" t="s">
        <v>10</v>
      </c>
      <c r="Q453" t="s">
        <v>571</v>
      </c>
      <c r="R453" t="s">
        <v>237</v>
      </c>
      <c r="S453" t="s">
        <v>13</v>
      </c>
      <c r="T453" t="s">
        <v>50</v>
      </c>
      <c r="U45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54" spans="1:21" x14ac:dyDescent="0.3">
      <c r="A454" s="2" t="s">
        <v>1409</v>
      </c>
      <c r="B454" s="2" t="s">
        <v>1410</v>
      </c>
      <c r="C454" s="2">
        <v>60</v>
      </c>
      <c r="D454" s="2" t="s">
        <v>16</v>
      </c>
      <c r="E454" s="2" t="s">
        <v>1411</v>
      </c>
      <c r="F454" s="2" t="s">
        <v>317</v>
      </c>
      <c r="G454" s="2" t="s">
        <v>13</v>
      </c>
      <c r="H454" s="2" t="s">
        <v>28</v>
      </c>
      <c r="M454" t="s">
        <v>1409</v>
      </c>
      <c r="N454" t="s">
        <v>1410</v>
      </c>
      <c r="O454">
        <v>60</v>
      </c>
      <c r="P454" t="s">
        <v>16</v>
      </c>
      <c r="Q454" t="s">
        <v>1411</v>
      </c>
      <c r="R454" t="s">
        <v>317</v>
      </c>
      <c r="S454" t="s">
        <v>13</v>
      </c>
      <c r="T454" t="s">
        <v>28</v>
      </c>
      <c r="U45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55" spans="1:21" x14ac:dyDescent="0.3">
      <c r="A455" s="2" t="s">
        <v>1412</v>
      </c>
      <c r="B455" s="2" t="s">
        <v>1413</v>
      </c>
      <c r="C455" s="2">
        <v>62</v>
      </c>
      <c r="D455" s="2" t="s">
        <v>16</v>
      </c>
      <c r="E455" s="2" t="s">
        <v>1414</v>
      </c>
      <c r="F455" s="2" t="s">
        <v>103</v>
      </c>
      <c r="G455" s="2" t="s">
        <v>13</v>
      </c>
      <c r="H455" s="2" t="s">
        <v>19</v>
      </c>
      <c r="M455" t="s">
        <v>1412</v>
      </c>
      <c r="N455" t="s">
        <v>1413</v>
      </c>
      <c r="O455">
        <v>62</v>
      </c>
      <c r="P455" t="s">
        <v>16</v>
      </c>
      <c r="Q455" t="s">
        <v>1414</v>
      </c>
      <c r="R455" t="s">
        <v>103</v>
      </c>
      <c r="S455" t="s">
        <v>13</v>
      </c>
      <c r="T455" t="s">
        <v>19</v>
      </c>
      <c r="U45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456" spans="1:21" x14ac:dyDescent="0.3">
      <c r="A456" s="2" t="s">
        <v>1415</v>
      </c>
      <c r="B456" s="2" t="s">
        <v>1416</v>
      </c>
      <c r="C456" s="2">
        <v>60</v>
      </c>
      <c r="D456" s="2" t="s">
        <v>10</v>
      </c>
      <c r="E456" s="2" t="s">
        <v>133</v>
      </c>
      <c r="F456" s="2" t="s">
        <v>99</v>
      </c>
      <c r="G456" s="2" t="s">
        <v>13</v>
      </c>
      <c r="H456" s="2" t="s">
        <v>50</v>
      </c>
      <c r="M456" t="s">
        <v>1415</v>
      </c>
      <c r="N456" t="s">
        <v>1416</v>
      </c>
      <c r="O456">
        <v>60</v>
      </c>
      <c r="P456" t="s">
        <v>10</v>
      </c>
      <c r="Q456" t="s">
        <v>133</v>
      </c>
      <c r="R456" t="s">
        <v>99</v>
      </c>
      <c r="S456" t="s">
        <v>13</v>
      </c>
      <c r="T456" t="s">
        <v>50</v>
      </c>
      <c r="U45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57" spans="1:21" x14ac:dyDescent="0.3">
      <c r="A457" s="2" t="s">
        <v>1417</v>
      </c>
      <c r="B457" s="2" t="s">
        <v>1418</v>
      </c>
      <c r="C457" s="2">
        <v>54</v>
      </c>
      <c r="D457" s="2" t="s">
        <v>10</v>
      </c>
      <c r="E457" s="2" t="s">
        <v>1419</v>
      </c>
      <c r="F457" s="2" t="s">
        <v>198</v>
      </c>
      <c r="G457" s="2" t="s">
        <v>13</v>
      </c>
      <c r="H457" s="2" t="s">
        <v>50</v>
      </c>
      <c r="M457" t="s">
        <v>1417</v>
      </c>
      <c r="N457" t="s">
        <v>1418</v>
      </c>
      <c r="O457">
        <v>54</v>
      </c>
      <c r="P457" t="s">
        <v>10</v>
      </c>
      <c r="Q457" t="s">
        <v>1419</v>
      </c>
      <c r="R457" t="s">
        <v>198</v>
      </c>
      <c r="S457" t="s">
        <v>13</v>
      </c>
      <c r="T457" t="s">
        <v>50</v>
      </c>
      <c r="U45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58" spans="1:21" x14ac:dyDescent="0.3">
      <c r="A458" s="2" t="s">
        <v>1420</v>
      </c>
      <c r="B458" s="2" t="s">
        <v>1421</v>
      </c>
      <c r="C458" s="2">
        <v>59</v>
      </c>
      <c r="D458" s="2" t="s">
        <v>16</v>
      </c>
      <c r="E458" s="2" t="s">
        <v>1422</v>
      </c>
      <c r="F458" s="2" t="s">
        <v>295</v>
      </c>
      <c r="G458" s="2" t="s">
        <v>13</v>
      </c>
      <c r="H458" s="2" t="s">
        <v>50</v>
      </c>
      <c r="M458" t="s">
        <v>1420</v>
      </c>
      <c r="N458" t="s">
        <v>1421</v>
      </c>
      <c r="O458">
        <v>59</v>
      </c>
      <c r="P458" t="s">
        <v>16</v>
      </c>
      <c r="Q458" t="s">
        <v>1422</v>
      </c>
      <c r="R458" t="s">
        <v>295</v>
      </c>
      <c r="S458" t="s">
        <v>13</v>
      </c>
      <c r="T458" t="s">
        <v>50</v>
      </c>
      <c r="U45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59" spans="1:21" x14ac:dyDescent="0.3">
      <c r="A459" s="2" t="s">
        <v>1423</v>
      </c>
      <c r="B459" s="2" t="s">
        <v>1424</v>
      </c>
      <c r="C459" s="2">
        <v>59</v>
      </c>
      <c r="D459" s="2" t="s">
        <v>10</v>
      </c>
      <c r="E459" s="2" t="s">
        <v>1425</v>
      </c>
      <c r="F459" s="2" t="s">
        <v>596</v>
      </c>
      <c r="G459" s="2" t="s">
        <v>13</v>
      </c>
      <c r="H459" s="2" t="s">
        <v>19</v>
      </c>
      <c r="M459" t="s">
        <v>1423</v>
      </c>
      <c r="N459" t="s">
        <v>1424</v>
      </c>
      <c r="O459">
        <v>59</v>
      </c>
      <c r="P459" t="s">
        <v>10</v>
      </c>
      <c r="Q459" t="s">
        <v>1425</v>
      </c>
      <c r="R459" t="s">
        <v>596</v>
      </c>
      <c r="S459" t="s">
        <v>13</v>
      </c>
      <c r="T459" t="s">
        <v>19</v>
      </c>
      <c r="U45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60" spans="1:21" x14ac:dyDescent="0.3">
      <c r="A460" s="2" t="s">
        <v>1426</v>
      </c>
      <c r="B460" s="2" t="s">
        <v>1427</v>
      </c>
      <c r="C460" s="2">
        <v>62</v>
      </c>
      <c r="D460" s="2" t="s">
        <v>16</v>
      </c>
      <c r="E460" s="2" t="s">
        <v>1428</v>
      </c>
      <c r="F460" s="2" t="s">
        <v>54</v>
      </c>
      <c r="G460" s="2" t="s">
        <v>13</v>
      </c>
      <c r="H460" s="2" t="s">
        <v>33</v>
      </c>
      <c r="M460" t="s">
        <v>1426</v>
      </c>
      <c r="N460" t="s">
        <v>1427</v>
      </c>
      <c r="O460">
        <v>62</v>
      </c>
      <c r="P460" t="s">
        <v>16</v>
      </c>
      <c r="Q460" t="s">
        <v>1428</v>
      </c>
      <c r="R460" t="s">
        <v>54</v>
      </c>
      <c r="S460" t="s">
        <v>13</v>
      </c>
      <c r="T460" t="s">
        <v>33</v>
      </c>
      <c r="U46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461" spans="1:21" x14ac:dyDescent="0.3">
      <c r="A461" s="2" t="s">
        <v>1429</v>
      </c>
      <c r="B461" s="2" t="s">
        <v>687</v>
      </c>
      <c r="C461" s="2">
        <v>29</v>
      </c>
      <c r="D461" s="2" t="s">
        <v>16</v>
      </c>
      <c r="E461" s="2" t="s">
        <v>1430</v>
      </c>
      <c r="F461" s="2" t="s">
        <v>321</v>
      </c>
      <c r="G461" s="2" t="s">
        <v>13</v>
      </c>
      <c r="H461" s="2" t="s">
        <v>50</v>
      </c>
      <c r="M461" t="s">
        <v>1429</v>
      </c>
      <c r="N461" t="s">
        <v>687</v>
      </c>
      <c r="O461">
        <v>29</v>
      </c>
      <c r="P461" t="s">
        <v>16</v>
      </c>
      <c r="Q461" t="s">
        <v>1430</v>
      </c>
      <c r="R461" t="s">
        <v>321</v>
      </c>
      <c r="S461" t="s">
        <v>13</v>
      </c>
      <c r="T461" t="s">
        <v>50</v>
      </c>
      <c r="U46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462" spans="1:21" x14ac:dyDescent="0.3">
      <c r="A462" s="2" t="s">
        <v>1431</v>
      </c>
      <c r="B462" s="2" t="s">
        <v>1432</v>
      </c>
      <c r="C462" s="2">
        <v>35</v>
      </c>
      <c r="D462" s="2" t="s">
        <v>10</v>
      </c>
      <c r="E462" s="2" t="s">
        <v>1433</v>
      </c>
      <c r="F462" s="2" t="s">
        <v>271</v>
      </c>
      <c r="G462" s="2" t="s">
        <v>13</v>
      </c>
      <c r="H462" s="2" t="s">
        <v>50</v>
      </c>
      <c r="M462" t="s">
        <v>1431</v>
      </c>
      <c r="N462" t="s">
        <v>1432</v>
      </c>
      <c r="O462">
        <v>35</v>
      </c>
      <c r="P462" t="s">
        <v>10</v>
      </c>
      <c r="Q462" t="s">
        <v>1433</v>
      </c>
      <c r="R462" t="s">
        <v>271</v>
      </c>
      <c r="S462" t="s">
        <v>13</v>
      </c>
      <c r="T462" t="s">
        <v>50</v>
      </c>
      <c r="U46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63" spans="1:21" x14ac:dyDescent="0.3">
      <c r="A463" s="2" t="s">
        <v>1434</v>
      </c>
      <c r="B463" s="2" t="s">
        <v>1435</v>
      </c>
      <c r="C463" s="2">
        <v>60</v>
      </c>
      <c r="D463" s="2" t="s">
        <v>16</v>
      </c>
      <c r="E463" s="2" t="s">
        <v>1436</v>
      </c>
      <c r="F463" s="2" t="s">
        <v>65</v>
      </c>
      <c r="G463" s="2" t="s">
        <v>13</v>
      </c>
      <c r="H463" s="2" t="s">
        <v>33</v>
      </c>
      <c r="M463" t="s">
        <v>1434</v>
      </c>
      <c r="N463" t="s">
        <v>1435</v>
      </c>
      <c r="O463">
        <v>60</v>
      </c>
      <c r="P463" t="s">
        <v>16</v>
      </c>
      <c r="Q463" t="s">
        <v>1436</v>
      </c>
      <c r="R463" t="s">
        <v>65</v>
      </c>
      <c r="S463" t="s">
        <v>13</v>
      </c>
      <c r="T463" t="s">
        <v>33</v>
      </c>
      <c r="U46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64" spans="1:21" x14ac:dyDescent="0.3">
      <c r="A464" s="2" t="s">
        <v>1437</v>
      </c>
      <c r="B464" s="2" t="s">
        <v>1438</v>
      </c>
      <c r="C464" s="2">
        <v>34</v>
      </c>
      <c r="D464" s="2" t="s">
        <v>16</v>
      </c>
      <c r="E464" s="2" t="s">
        <v>1439</v>
      </c>
      <c r="F464" s="2" t="s">
        <v>45</v>
      </c>
      <c r="G464" s="2" t="s">
        <v>13</v>
      </c>
      <c r="H464" s="2" t="s">
        <v>33</v>
      </c>
      <c r="M464" t="s">
        <v>1437</v>
      </c>
      <c r="N464" t="s">
        <v>1438</v>
      </c>
      <c r="O464">
        <v>34</v>
      </c>
      <c r="P464" t="s">
        <v>16</v>
      </c>
      <c r="Q464" t="s">
        <v>1439</v>
      </c>
      <c r="R464" t="s">
        <v>45</v>
      </c>
      <c r="S464" t="s">
        <v>13</v>
      </c>
      <c r="T464" t="s">
        <v>33</v>
      </c>
      <c r="U46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65" spans="1:21" x14ac:dyDescent="0.3">
      <c r="A465" s="2" t="s">
        <v>1440</v>
      </c>
      <c r="B465" s="2" t="s">
        <v>1441</v>
      </c>
      <c r="C465" s="2">
        <v>36</v>
      </c>
      <c r="D465" s="2" t="s">
        <v>16</v>
      </c>
      <c r="E465" s="2" t="s">
        <v>1442</v>
      </c>
      <c r="F465" s="2" t="s">
        <v>171</v>
      </c>
      <c r="G465" s="2" t="s">
        <v>13</v>
      </c>
      <c r="H465" s="2" t="s">
        <v>28</v>
      </c>
      <c r="M465" t="s">
        <v>1440</v>
      </c>
      <c r="N465" t="s">
        <v>1441</v>
      </c>
      <c r="O465">
        <v>36</v>
      </c>
      <c r="P465" t="s">
        <v>16</v>
      </c>
      <c r="Q465" t="s">
        <v>1442</v>
      </c>
      <c r="R465" t="s">
        <v>171</v>
      </c>
      <c r="S465" t="s">
        <v>13</v>
      </c>
      <c r="T465" t="s">
        <v>28</v>
      </c>
      <c r="U46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66" spans="1:21" x14ac:dyDescent="0.3">
      <c r="A466" s="2" t="s">
        <v>1971</v>
      </c>
      <c r="B466" s="2" t="s">
        <v>1444</v>
      </c>
      <c r="C466" s="2">
        <v>45</v>
      </c>
      <c r="D466" s="2" t="s">
        <v>16</v>
      </c>
      <c r="E466" s="2" t="s">
        <v>1445</v>
      </c>
      <c r="F466" s="2" t="s">
        <v>77</v>
      </c>
      <c r="G466" s="2" t="s">
        <v>13</v>
      </c>
      <c r="H466" s="2" t="s">
        <v>19</v>
      </c>
      <c r="M466" t="s">
        <v>1971</v>
      </c>
      <c r="N466" t="s">
        <v>1444</v>
      </c>
      <c r="O466">
        <v>45</v>
      </c>
      <c r="P466" t="s">
        <v>16</v>
      </c>
      <c r="Q466" t="s">
        <v>1445</v>
      </c>
      <c r="R466" t="s">
        <v>77</v>
      </c>
      <c r="S466" t="s">
        <v>13</v>
      </c>
      <c r="T466" t="s">
        <v>19</v>
      </c>
      <c r="U46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67" spans="1:21" x14ac:dyDescent="0.3">
      <c r="A467" s="2" t="s">
        <v>1446</v>
      </c>
      <c r="B467" s="2" t="s">
        <v>1447</v>
      </c>
      <c r="C467" s="2">
        <v>28</v>
      </c>
      <c r="D467" s="2" t="s">
        <v>16</v>
      </c>
      <c r="E467" s="2" t="s">
        <v>1448</v>
      </c>
      <c r="F467" s="2" t="s">
        <v>12</v>
      </c>
      <c r="G467" s="2" t="s">
        <v>13</v>
      </c>
      <c r="H467" s="2" t="s">
        <v>33</v>
      </c>
      <c r="M467" t="s">
        <v>1446</v>
      </c>
      <c r="N467" t="s">
        <v>1447</v>
      </c>
      <c r="O467">
        <v>28</v>
      </c>
      <c r="P467" t="s">
        <v>16</v>
      </c>
      <c r="Q467" t="s">
        <v>1448</v>
      </c>
      <c r="R467" t="s">
        <v>12</v>
      </c>
      <c r="S467" t="s">
        <v>13</v>
      </c>
      <c r="T467" t="s">
        <v>33</v>
      </c>
      <c r="U46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468" spans="1:21" x14ac:dyDescent="0.3">
      <c r="A468" s="2" t="s">
        <v>1449</v>
      </c>
      <c r="B468" s="2" t="s">
        <v>1450</v>
      </c>
      <c r="C468" s="2">
        <v>18</v>
      </c>
      <c r="D468" s="2" t="s">
        <v>10</v>
      </c>
      <c r="E468" s="2" t="s">
        <v>1451</v>
      </c>
      <c r="F468" s="2" t="s">
        <v>205</v>
      </c>
      <c r="G468" s="2" t="s">
        <v>13</v>
      </c>
      <c r="H468" s="2" t="s">
        <v>33</v>
      </c>
      <c r="M468" t="s">
        <v>1449</v>
      </c>
      <c r="N468" t="s">
        <v>1450</v>
      </c>
      <c r="O468">
        <v>18</v>
      </c>
      <c r="P468" t="s">
        <v>10</v>
      </c>
      <c r="Q468" t="s">
        <v>1451</v>
      </c>
      <c r="R468" t="s">
        <v>205</v>
      </c>
      <c r="S468" t="s">
        <v>13</v>
      </c>
      <c r="T468" t="s">
        <v>33</v>
      </c>
      <c r="U46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Teenage</v>
      </c>
    </row>
    <row r="469" spans="1:21" x14ac:dyDescent="0.3">
      <c r="A469" s="2" t="s">
        <v>1452</v>
      </c>
      <c r="B469" s="2" t="s">
        <v>1453</v>
      </c>
      <c r="C469" s="2">
        <v>63</v>
      </c>
      <c r="D469" s="2" t="s">
        <v>16</v>
      </c>
      <c r="E469" s="2" t="s">
        <v>1454</v>
      </c>
      <c r="F469" s="2" t="s">
        <v>175</v>
      </c>
      <c r="G469" s="2" t="s">
        <v>13</v>
      </c>
      <c r="H469" s="2" t="s">
        <v>50</v>
      </c>
      <c r="M469" t="s">
        <v>1452</v>
      </c>
      <c r="N469" t="s">
        <v>1453</v>
      </c>
      <c r="O469">
        <v>63</v>
      </c>
      <c r="P469" t="s">
        <v>16</v>
      </c>
      <c r="Q469" t="s">
        <v>1454</v>
      </c>
      <c r="R469" t="s">
        <v>175</v>
      </c>
      <c r="S469" t="s">
        <v>13</v>
      </c>
      <c r="T469" t="s">
        <v>50</v>
      </c>
      <c r="U46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Retired</v>
      </c>
    </row>
    <row r="470" spans="1:21" x14ac:dyDescent="0.3">
      <c r="A470" s="2" t="s">
        <v>1455</v>
      </c>
      <c r="B470" s="2" t="s">
        <v>1456</v>
      </c>
      <c r="C470" s="2">
        <v>45</v>
      </c>
      <c r="D470" s="2" t="s">
        <v>10</v>
      </c>
      <c r="E470" s="2" t="s">
        <v>1457</v>
      </c>
      <c r="F470" s="2" t="s">
        <v>175</v>
      </c>
      <c r="G470" s="2" t="s">
        <v>13</v>
      </c>
      <c r="H470" s="2" t="s">
        <v>28</v>
      </c>
      <c r="M470" t="s">
        <v>1455</v>
      </c>
      <c r="N470" t="s">
        <v>1456</v>
      </c>
      <c r="O470">
        <v>45</v>
      </c>
      <c r="P470" t="s">
        <v>10</v>
      </c>
      <c r="Q470" t="s">
        <v>1457</v>
      </c>
      <c r="R470" t="s">
        <v>175</v>
      </c>
      <c r="S470" t="s">
        <v>13</v>
      </c>
      <c r="T470" t="s">
        <v>28</v>
      </c>
      <c r="U47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71" spans="1:21" x14ac:dyDescent="0.3">
      <c r="A471" s="2" t="s">
        <v>1458</v>
      </c>
      <c r="B471" s="2" t="s">
        <v>1459</v>
      </c>
      <c r="C471" s="2">
        <v>19</v>
      </c>
      <c r="D471" s="2" t="s">
        <v>10</v>
      </c>
      <c r="E471" s="2" t="s">
        <v>1460</v>
      </c>
      <c r="F471" s="2" t="s">
        <v>121</v>
      </c>
      <c r="G471" s="2" t="s">
        <v>13</v>
      </c>
      <c r="H471" s="2" t="s">
        <v>50</v>
      </c>
      <c r="M471" t="s">
        <v>1458</v>
      </c>
      <c r="N471" t="s">
        <v>1459</v>
      </c>
      <c r="O471">
        <v>19</v>
      </c>
      <c r="P471" t="s">
        <v>10</v>
      </c>
      <c r="Q471" t="s">
        <v>1460</v>
      </c>
      <c r="R471" t="s">
        <v>121</v>
      </c>
      <c r="S471" t="s">
        <v>13</v>
      </c>
      <c r="T471" t="s">
        <v>50</v>
      </c>
      <c r="U47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Teenage</v>
      </c>
    </row>
    <row r="472" spans="1:21" x14ac:dyDescent="0.3">
      <c r="A472" s="2" t="s">
        <v>1461</v>
      </c>
      <c r="B472" s="2" t="s">
        <v>1462</v>
      </c>
      <c r="C472" s="2">
        <v>21</v>
      </c>
      <c r="D472" s="2" t="s">
        <v>16</v>
      </c>
      <c r="E472" s="2" t="s">
        <v>1463</v>
      </c>
      <c r="F472" s="2" t="s">
        <v>49</v>
      </c>
      <c r="G472" s="2" t="s">
        <v>13</v>
      </c>
      <c r="H472" s="2" t="s">
        <v>50</v>
      </c>
      <c r="M472" t="s">
        <v>1461</v>
      </c>
      <c r="N472" t="s">
        <v>1462</v>
      </c>
      <c r="O472">
        <v>21</v>
      </c>
      <c r="P472" t="s">
        <v>16</v>
      </c>
      <c r="Q472" t="s">
        <v>1463</v>
      </c>
      <c r="R472" t="s">
        <v>49</v>
      </c>
      <c r="S472" t="s">
        <v>13</v>
      </c>
      <c r="T472" t="s">
        <v>50</v>
      </c>
      <c r="U47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473" spans="1:21" x14ac:dyDescent="0.3">
      <c r="A473" s="2" t="s">
        <v>1464</v>
      </c>
      <c r="B473" s="2" t="s">
        <v>1465</v>
      </c>
      <c r="C473" s="2">
        <v>42</v>
      </c>
      <c r="D473" s="2" t="s">
        <v>10</v>
      </c>
      <c r="E473" s="2" t="s">
        <v>1466</v>
      </c>
      <c r="F473" s="2" t="s">
        <v>69</v>
      </c>
      <c r="G473" s="2" t="s">
        <v>13</v>
      </c>
      <c r="H473" s="2" t="s">
        <v>19</v>
      </c>
      <c r="M473" t="s">
        <v>1464</v>
      </c>
      <c r="N473" t="s">
        <v>1465</v>
      </c>
      <c r="O473">
        <v>42</v>
      </c>
      <c r="P473" t="s">
        <v>10</v>
      </c>
      <c r="Q473" t="s">
        <v>1466</v>
      </c>
      <c r="R473" t="s">
        <v>69</v>
      </c>
      <c r="S473" t="s">
        <v>13</v>
      </c>
      <c r="T473" t="s">
        <v>19</v>
      </c>
      <c r="U47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74" spans="1:21" x14ac:dyDescent="0.3">
      <c r="A474" s="2" t="s">
        <v>1467</v>
      </c>
      <c r="B474" s="2" t="s">
        <v>1468</v>
      </c>
      <c r="C474" s="2">
        <v>42</v>
      </c>
      <c r="D474" s="2" t="s">
        <v>10</v>
      </c>
      <c r="E474" s="2" t="s">
        <v>1469</v>
      </c>
      <c r="F474" s="2" t="s">
        <v>725</v>
      </c>
      <c r="G474" s="2" t="s">
        <v>13</v>
      </c>
      <c r="H474" s="2" t="s">
        <v>33</v>
      </c>
      <c r="M474" t="s">
        <v>1467</v>
      </c>
      <c r="N474" t="s">
        <v>1468</v>
      </c>
      <c r="O474">
        <v>42</v>
      </c>
      <c r="P474" t="s">
        <v>10</v>
      </c>
      <c r="Q474" t="s">
        <v>1469</v>
      </c>
      <c r="R474" t="s">
        <v>725</v>
      </c>
      <c r="S474" t="s">
        <v>13</v>
      </c>
      <c r="T474" t="s">
        <v>33</v>
      </c>
      <c r="U47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75" spans="1:21" x14ac:dyDescent="0.3">
      <c r="A475" s="2" t="s">
        <v>1470</v>
      </c>
      <c r="B475" s="2" t="s">
        <v>1471</v>
      </c>
      <c r="C475" s="2">
        <v>53</v>
      </c>
      <c r="D475" s="2" t="s">
        <v>10</v>
      </c>
      <c r="E475" s="2" t="s">
        <v>1472</v>
      </c>
      <c r="F475" s="2" t="s">
        <v>328</v>
      </c>
      <c r="G475" s="2" t="s">
        <v>13</v>
      </c>
      <c r="H475" s="2" t="s">
        <v>28</v>
      </c>
      <c r="M475" t="s">
        <v>1470</v>
      </c>
      <c r="N475" t="s">
        <v>1471</v>
      </c>
      <c r="O475">
        <v>53</v>
      </c>
      <c r="P475" t="s">
        <v>10</v>
      </c>
      <c r="Q475" t="s">
        <v>1472</v>
      </c>
      <c r="R475" t="s">
        <v>328</v>
      </c>
      <c r="S475" t="s">
        <v>13</v>
      </c>
      <c r="T475" t="s">
        <v>28</v>
      </c>
      <c r="U47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76" spans="1:21" x14ac:dyDescent="0.3">
      <c r="A476" s="2" t="s">
        <v>1473</v>
      </c>
      <c r="B476" s="2" t="s">
        <v>1474</v>
      </c>
      <c r="C476" s="2">
        <v>32</v>
      </c>
      <c r="D476" s="2" t="s">
        <v>16</v>
      </c>
      <c r="E476" s="2" t="s">
        <v>1475</v>
      </c>
      <c r="F476" s="2" t="s">
        <v>41</v>
      </c>
      <c r="G476" s="2" t="s">
        <v>13</v>
      </c>
      <c r="H476" s="2" t="s">
        <v>19</v>
      </c>
      <c r="M476" t="s">
        <v>1473</v>
      </c>
      <c r="N476" t="s">
        <v>1474</v>
      </c>
      <c r="O476">
        <v>32</v>
      </c>
      <c r="P476" t="s">
        <v>16</v>
      </c>
      <c r="Q476" t="s">
        <v>1475</v>
      </c>
      <c r="R476" t="s">
        <v>41</v>
      </c>
      <c r="S476" t="s">
        <v>13</v>
      </c>
      <c r="T476" t="s">
        <v>19</v>
      </c>
      <c r="U47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77" spans="1:21" x14ac:dyDescent="0.3">
      <c r="A477" s="2" t="s">
        <v>1476</v>
      </c>
      <c r="B477" s="2" t="s">
        <v>1477</v>
      </c>
      <c r="C477" s="2">
        <v>18</v>
      </c>
      <c r="D477" s="2" t="s">
        <v>16</v>
      </c>
      <c r="E477" s="2" t="s">
        <v>399</v>
      </c>
      <c r="F477" s="2" t="s">
        <v>175</v>
      </c>
      <c r="G477" s="2" t="s">
        <v>13</v>
      </c>
      <c r="H477" s="2" t="s">
        <v>19</v>
      </c>
      <c r="M477" t="s">
        <v>1476</v>
      </c>
      <c r="N477" t="s">
        <v>1477</v>
      </c>
      <c r="O477">
        <v>18</v>
      </c>
      <c r="P477" t="s">
        <v>16</v>
      </c>
      <c r="Q477" t="s">
        <v>399</v>
      </c>
      <c r="R477" t="s">
        <v>175</v>
      </c>
      <c r="S477" t="s">
        <v>13</v>
      </c>
      <c r="T477" t="s">
        <v>19</v>
      </c>
      <c r="U47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Teenage</v>
      </c>
    </row>
    <row r="478" spans="1:21" x14ac:dyDescent="0.3">
      <c r="A478" s="2" t="s">
        <v>1478</v>
      </c>
      <c r="B478" s="2" t="s">
        <v>1479</v>
      </c>
      <c r="C478" s="2">
        <v>33</v>
      </c>
      <c r="D478" s="2" t="s">
        <v>16</v>
      </c>
      <c r="E478" s="2" t="s">
        <v>1480</v>
      </c>
      <c r="F478" s="2" t="s">
        <v>99</v>
      </c>
      <c r="G478" s="2" t="s">
        <v>13</v>
      </c>
      <c r="H478" s="2" t="s">
        <v>50</v>
      </c>
      <c r="M478" t="s">
        <v>1478</v>
      </c>
      <c r="N478" t="s">
        <v>1479</v>
      </c>
      <c r="O478">
        <v>33</v>
      </c>
      <c r="P478" t="s">
        <v>16</v>
      </c>
      <c r="Q478" t="s">
        <v>1480</v>
      </c>
      <c r="R478" t="s">
        <v>99</v>
      </c>
      <c r="S478" t="s">
        <v>13</v>
      </c>
      <c r="T478" t="s">
        <v>50</v>
      </c>
      <c r="U47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79" spans="1:21" x14ac:dyDescent="0.3">
      <c r="A479" s="2" t="s">
        <v>1481</v>
      </c>
      <c r="B479" s="2" t="s">
        <v>1482</v>
      </c>
      <c r="C479" s="2">
        <v>41</v>
      </c>
      <c r="D479" s="2" t="s">
        <v>16</v>
      </c>
      <c r="E479" s="2" t="s">
        <v>1483</v>
      </c>
      <c r="F479" s="2" t="s">
        <v>65</v>
      </c>
      <c r="G479" s="2" t="s">
        <v>13</v>
      </c>
      <c r="H479" s="2" t="s">
        <v>19</v>
      </c>
      <c r="M479" t="s">
        <v>1481</v>
      </c>
      <c r="N479" t="s">
        <v>1482</v>
      </c>
      <c r="O479">
        <v>41</v>
      </c>
      <c r="P479" t="s">
        <v>16</v>
      </c>
      <c r="Q479" t="s">
        <v>1483</v>
      </c>
      <c r="R479" t="s">
        <v>65</v>
      </c>
      <c r="S479" t="s">
        <v>13</v>
      </c>
      <c r="T479" t="s">
        <v>19</v>
      </c>
      <c r="U47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80" spans="1:21" x14ac:dyDescent="0.3">
      <c r="A480" s="2" t="s">
        <v>1484</v>
      </c>
      <c r="B480" s="2" t="s">
        <v>1485</v>
      </c>
      <c r="C480" s="2">
        <v>59</v>
      </c>
      <c r="D480" s="2" t="s">
        <v>10</v>
      </c>
      <c r="E480" s="2" t="s">
        <v>1486</v>
      </c>
      <c r="F480" s="2" t="s">
        <v>41</v>
      </c>
      <c r="G480" s="2" t="s">
        <v>13</v>
      </c>
      <c r="H480" s="2" t="s">
        <v>50</v>
      </c>
      <c r="M480" t="s">
        <v>1484</v>
      </c>
      <c r="N480" t="s">
        <v>3988</v>
      </c>
      <c r="O480">
        <v>59</v>
      </c>
      <c r="P480" t="s">
        <v>10</v>
      </c>
      <c r="Q480" t="s">
        <v>1486</v>
      </c>
      <c r="R480" t="s">
        <v>41</v>
      </c>
      <c r="S480" t="s">
        <v>13</v>
      </c>
      <c r="T480" t="s">
        <v>50</v>
      </c>
      <c r="U48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81" spans="1:21" x14ac:dyDescent="0.3">
      <c r="A481" s="2" t="s">
        <v>1487</v>
      </c>
      <c r="B481" s="2" t="s">
        <v>1488</v>
      </c>
      <c r="C481" s="2">
        <v>40</v>
      </c>
      <c r="D481" s="2" t="s">
        <v>10</v>
      </c>
      <c r="E481" s="2" t="s">
        <v>1489</v>
      </c>
      <c r="F481" s="2" t="s">
        <v>45</v>
      </c>
      <c r="G481" s="2" t="s">
        <v>13</v>
      </c>
      <c r="H481" s="2" t="s">
        <v>28</v>
      </c>
      <c r="M481" t="s">
        <v>1487</v>
      </c>
      <c r="N481" t="s">
        <v>1488</v>
      </c>
      <c r="O481">
        <v>40</v>
      </c>
      <c r="P481" t="s">
        <v>10</v>
      </c>
      <c r="Q481" t="s">
        <v>1489</v>
      </c>
      <c r="R481" t="s">
        <v>45</v>
      </c>
      <c r="S481" t="s">
        <v>13</v>
      </c>
      <c r="T481" t="s">
        <v>28</v>
      </c>
      <c r="U48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82" spans="1:21" x14ac:dyDescent="0.3">
      <c r="A482" s="2" t="s">
        <v>1490</v>
      </c>
      <c r="B482" s="2" t="s">
        <v>1491</v>
      </c>
      <c r="C482" s="2">
        <v>33</v>
      </c>
      <c r="D482" s="2" t="s">
        <v>10</v>
      </c>
      <c r="E482" s="2" t="s">
        <v>1492</v>
      </c>
      <c r="F482" s="2" t="s">
        <v>254</v>
      </c>
      <c r="G482" s="2" t="s">
        <v>13</v>
      </c>
      <c r="H482" s="2" t="s">
        <v>28</v>
      </c>
      <c r="M482" t="s">
        <v>1490</v>
      </c>
      <c r="N482" t="s">
        <v>1491</v>
      </c>
      <c r="O482">
        <v>33</v>
      </c>
      <c r="P482" t="s">
        <v>10</v>
      </c>
      <c r="Q482" t="s">
        <v>1492</v>
      </c>
      <c r="R482" t="s">
        <v>254</v>
      </c>
      <c r="S482" t="s">
        <v>13</v>
      </c>
      <c r="T482" t="s">
        <v>28</v>
      </c>
      <c r="U48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83" spans="1:21" x14ac:dyDescent="0.3">
      <c r="A483" s="2" t="s">
        <v>1493</v>
      </c>
      <c r="B483" s="2" t="s">
        <v>1494</v>
      </c>
      <c r="C483" s="2">
        <v>21</v>
      </c>
      <c r="D483" s="2" t="s">
        <v>10</v>
      </c>
      <c r="E483" s="2" t="s">
        <v>1495</v>
      </c>
      <c r="F483" s="2" t="s">
        <v>84</v>
      </c>
      <c r="G483" s="2" t="s">
        <v>13</v>
      </c>
      <c r="H483" s="2" t="s">
        <v>50</v>
      </c>
      <c r="M483" t="s">
        <v>1493</v>
      </c>
      <c r="N483" t="s">
        <v>1494</v>
      </c>
      <c r="O483">
        <v>21</v>
      </c>
      <c r="P483" t="s">
        <v>10</v>
      </c>
      <c r="Q483" t="s">
        <v>1495</v>
      </c>
      <c r="R483" t="s">
        <v>84</v>
      </c>
      <c r="S483" t="s">
        <v>13</v>
      </c>
      <c r="T483" t="s">
        <v>50</v>
      </c>
      <c r="U48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484" spans="1:21" x14ac:dyDescent="0.3">
      <c r="A484" s="2" t="s">
        <v>1496</v>
      </c>
      <c r="B484" s="2" t="s">
        <v>1497</v>
      </c>
      <c r="C484" s="2">
        <v>26</v>
      </c>
      <c r="D484" s="2" t="s">
        <v>10</v>
      </c>
      <c r="E484" s="2" t="s">
        <v>1498</v>
      </c>
      <c r="F484" s="2" t="s">
        <v>596</v>
      </c>
      <c r="G484" s="2" t="s">
        <v>13</v>
      </c>
      <c r="H484" s="2" t="s">
        <v>19</v>
      </c>
      <c r="M484" t="s">
        <v>1496</v>
      </c>
      <c r="N484" t="s">
        <v>1497</v>
      </c>
      <c r="O484">
        <v>26</v>
      </c>
      <c r="P484" t="s">
        <v>10</v>
      </c>
      <c r="Q484" t="s">
        <v>1498</v>
      </c>
      <c r="R484" t="s">
        <v>596</v>
      </c>
      <c r="S484" t="s">
        <v>13</v>
      </c>
      <c r="T484" t="s">
        <v>19</v>
      </c>
      <c r="U48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485" spans="1:21" x14ac:dyDescent="0.3">
      <c r="A485" s="2" t="s">
        <v>1499</v>
      </c>
      <c r="B485" s="2" t="s">
        <v>1285</v>
      </c>
      <c r="C485" s="2">
        <v>48</v>
      </c>
      <c r="D485" s="2" t="s">
        <v>10</v>
      </c>
      <c r="E485" s="2" t="s">
        <v>1500</v>
      </c>
      <c r="F485" s="2" t="s">
        <v>188</v>
      </c>
      <c r="G485" s="2" t="s">
        <v>13</v>
      </c>
      <c r="H485" s="2" t="s">
        <v>50</v>
      </c>
      <c r="M485" t="s">
        <v>1499</v>
      </c>
      <c r="N485" t="s">
        <v>1285</v>
      </c>
      <c r="O485">
        <v>48</v>
      </c>
      <c r="P485" t="s">
        <v>10</v>
      </c>
      <c r="Q485" t="s">
        <v>1500</v>
      </c>
      <c r="R485" t="s">
        <v>188</v>
      </c>
      <c r="S485" t="s">
        <v>13</v>
      </c>
      <c r="T485" t="s">
        <v>50</v>
      </c>
      <c r="U48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86" spans="1:21" x14ac:dyDescent="0.3">
      <c r="A486" s="2" t="s">
        <v>1501</v>
      </c>
      <c r="B486" s="2" t="s">
        <v>1502</v>
      </c>
      <c r="C486" s="2">
        <v>32</v>
      </c>
      <c r="D486" s="2" t="s">
        <v>10</v>
      </c>
      <c r="E486" s="2" t="s">
        <v>1503</v>
      </c>
      <c r="F486" s="2" t="s">
        <v>725</v>
      </c>
      <c r="G486" s="2" t="s">
        <v>13</v>
      </c>
      <c r="H486" s="2" t="s">
        <v>28</v>
      </c>
      <c r="M486" t="s">
        <v>1501</v>
      </c>
      <c r="N486" t="s">
        <v>1502</v>
      </c>
      <c r="O486">
        <v>32</v>
      </c>
      <c r="P486" t="s">
        <v>10</v>
      </c>
      <c r="Q486" t="s">
        <v>1503</v>
      </c>
      <c r="R486" t="s">
        <v>725</v>
      </c>
      <c r="S486" t="s">
        <v>13</v>
      </c>
      <c r="T486" t="s">
        <v>28</v>
      </c>
      <c r="U48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87" spans="1:21" x14ac:dyDescent="0.3">
      <c r="A487" s="2" t="s">
        <v>1504</v>
      </c>
      <c r="B487" s="2" t="s">
        <v>1505</v>
      </c>
      <c r="C487" s="2">
        <v>46</v>
      </c>
      <c r="D487" s="2" t="s">
        <v>16</v>
      </c>
      <c r="E487" s="2" t="s">
        <v>1506</v>
      </c>
      <c r="F487" s="2" t="s">
        <v>291</v>
      </c>
      <c r="G487" s="2" t="s">
        <v>13</v>
      </c>
      <c r="H487" s="2" t="s">
        <v>28</v>
      </c>
      <c r="M487" t="s">
        <v>1504</v>
      </c>
      <c r="N487" t="s">
        <v>1505</v>
      </c>
      <c r="O487">
        <v>46</v>
      </c>
      <c r="P487" t="s">
        <v>16</v>
      </c>
      <c r="Q487" t="s">
        <v>1506</v>
      </c>
      <c r="R487" t="s">
        <v>291</v>
      </c>
      <c r="S487" t="s">
        <v>13</v>
      </c>
      <c r="T487" t="s">
        <v>28</v>
      </c>
      <c r="U48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88" spans="1:21" x14ac:dyDescent="0.3">
      <c r="A488" s="2" t="s">
        <v>2639</v>
      </c>
      <c r="B488" s="2" t="s">
        <v>1508</v>
      </c>
      <c r="C488" s="2">
        <v>22</v>
      </c>
      <c r="D488" s="2" t="s">
        <v>16</v>
      </c>
      <c r="E488" s="2" t="s">
        <v>1509</v>
      </c>
      <c r="F488" s="2" t="s">
        <v>175</v>
      </c>
      <c r="G488" s="2" t="s">
        <v>13</v>
      </c>
      <c r="H488" s="2" t="s">
        <v>28</v>
      </c>
      <c r="M488" t="s">
        <v>2639</v>
      </c>
      <c r="N488" t="s">
        <v>1508</v>
      </c>
      <c r="O488">
        <v>22</v>
      </c>
      <c r="P488" t="s">
        <v>16</v>
      </c>
      <c r="Q488" t="s">
        <v>1509</v>
      </c>
      <c r="R488" t="s">
        <v>175</v>
      </c>
      <c r="S488" t="s">
        <v>13</v>
      </c>
      <c r="T488" t="s">
        <v>28</v>
      </c>
      <c r="U48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489" spans="1:21" x14ac:dyDescent="0.3">
      <c r="A489" s="2" t="s">
        <v>1510</v>
      </c>
      <c r="B489" s="2" t="s">
        <v>1511</v>
      </c>
      <c r="C489" s="2">
        <v>36</v>
      </c>
      <c r="D489" s="2" t="s">
        <v>16</v>
      </c>
      <c r="E489" s="2" t="s">
        <v>1512</v>
      </c>
      <c r="F489" s="2" t="s">
        <v>121</v>
      </c>
      <c r="G489" s="2" t="s">
        <v>13</v>
      </c>
      <c r="H489" s="2" t="s">
        <v>19</v>
      </c>
      <c r="M489" t="s">
        <v>1510</v>
      </c>
      <c r="N489" t="s">
        <v>1511</v>
      </c>
      <c r="O489">
        <v>36</v>
      </c>
      <c r="P489" t="s">
        <v>16</v>
      </c>
      <c r="Q489" t="s">
        <v>1512</v>
      </c>
      <c r="R489" t="s">
        <v>121</v>
      </c>
      <c r="S489" t="s">
        <v>13</v>
      </c>
      <c r="T489" t="s">
        <v>19</v>
      </c>
      <c r="U48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90" spans="1:21" x14ac:dyDescent="0.3">
      <c r="A490" s="2" t="s">
        <v>1513</v>
      </c>
      <c r="B490" s="2" t="s">
        <v>1514</v>
      </c>
      <c r="C490" s="2">
        <v>23</v>
      </c>
      <c r="D490" s="2" t="s">
        <v>16</v>
      </c>
      <c r="E490" s="2" t="s">
        <v>1515</v>
      </c>
      <c r="F490" s="2" t="s">
        <v>32</v>
      </c>
      <c r="G490" s="2" t="s">
        <v>13</v>
      </c>
      <c r="H490" s="2" t="s">
        <v>19</v>
      </c>
      <c r="M490" t="s">
        <v>1513</v>
      </c>
      <c r="N490" t="s">
        <v>1514</v>
      </c>
      <c r="O490">
        <v>23</v>
      </c>
      <c r="P490" t="s">
        <v>16</v>
      </c>
      <c r="Q490" t="s">
        <v>1515</v>
      </c>
      <c r="R490" t="s">
        <v>32</v>
      </c>
      <c r="S490" t="s">
        <v>13</v>
      </c>
      <c r="T490" t="s">
        <v>19</v>
      </c>
      <c r="U49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491" spans="1:21" x14ac:dyDescent="0.3">
      <c r="A491" s="2" t="s">
        <v>1516</v>
      </c>
      <c r="B491" s="2" t="s">
        <v>1517</v>
      </c>
      <c r="C491" s="2">
        <v>42</v>
      </c>
      <c r="D491" s="2" t="s">
        <v>16</v>
      </c>
      <c r="E491" s="2" t="s">
        <v>1518</v>
      </c>
      <c r="F491" s="2" t="s">
        <v>258</v>
      </c>
      <c r="G491" s="2" t="s">
        <v>13</v>
      </c>
      <c r="H491" s="2" t="s">
        <v>33</v>
      </c>
      <c r="M491" t="s">
        <v>1516</v>
      </c>
      <c r="N491" t="s">
        <v>1517</v>
      </c>
      <c r="O491">
        <v>42</v>
      </c>
      <c r="P491" t="s">
        <v>16</v>
      </c>
      <c r="Q491" t="s">
        <v>1518</v>
      </c>
      <c r="R491" t="s">
        <v>258</v>
      </c>
      <c r="S491" t="s">
        <v>13</v>
      </c>
      <c r="T491" t="s">
        <v>33</v>
      </c>
      <c r="U49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92" spans="1:21" x14ac:dyDescent="0.3">
      <c r="A492" s="2" t="s">
        <v>1519</v>
      </c>
      <c r="B492" s="2" t="s">
        <v>1520</v>
      </c>
      <c r="C492" s="2">
        <v>23</v>
      </c>
      <c r="D492" s="2" t="s">
        <v>10</v>
      </c>
      <c r="E492" s="2" t="s">
        <v>1521</v>
      </c>
      <c r="F492" s="2" t="s">
        <v>144</v>
      </c>
      <c r="G492" s="2" t="s">
        <v>13</v>
      </c>
      <c r="H492" s="2" t="s">
        <v>19</v>
      </c>
      <c r="M492" t="s">
        <v>1519</v>
      </c>
      <c r="N492" t="s">
        <v>1520</v>
      </c>
      <c r="O492">
        <v>23</v>
      </c>
      <c r="P492" t="s">
        <v>10</v>
      </c>
      <c r="Q492" t="s">
        <v>1521</v>
      </c>
      <c r="R492" t="s">
        <v>144</v>
      </c>
      <c r="S492" t="s">
        <v>13</v>
      </c>
      <c r="T492" t="s">
        <v>19</v>
      </c>
      <c r="U492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493" spans="1:21" x14ac:dyDescent="0.3">
      <c r="A493" s="2" t="s">
        <v>2580</v>
      </c>
      <c r="B493" s="2" t="s">
        <v>1523</v>
      </c>
      <c r="C493" s="2">
        <v>52</v>
      </c>
      <c r="D493" s="2" t="s">
        <v>16</v>
      </c>
      <c r="E493" s="2" t="s">
        <v>1524</v>
      </c>
      <c r="F493" s="2" t="s">
        <v>41</v>
      </c>
      <c r="G493" s="2" t="s">
        <v>13</v>
      </c>
      <c r="H493" s="2" t="s">
        <v>50</v>
      </c>
      <c r="M493" t="s">
        <v>2580</v>
      </c>
      <c r="N493" t="s">
        <v>1523</v>
      </c>
      <c r="O493">
        <v>52</v>
      </c>
      <c r="P493" t="s">
        <v>16</v>
      </c>
      <c r="Q493" t="s">
        <v>1524</v>
      </c>
      <c r="R493" t="s">
        <v>41</v>
      </c>
      <c r="S493" t="s">
        <v>13</v>
      </c>
      <c r="T493" t="s">
        <v>50</v>
      </c>
      <c r="U493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94" spans="1:21" x14ac:dyDescent="0.3">
      <c r="A494" s="2" t="s">
        <v>1525</v>
      </c>
      <c r="B494" s="2" t="s">
        <v>1526</v>
      </c>
      <c r="C494" s="2">
        <v>59</v>
      </c>
      <c r="D494" s="2" t="s">
        <v>16</v>
      </c>
      <c r="E494" s="2" t="s">
        <v>1527</v>
      </c>
      <c r="F494" s="2" t="s">
        <v>254</v>
      </c>
      <c r="G494" s="2" t="s">
        <v>13</v>
      </c>
      <c r="H494" s="2" t="s">
        <v>19</v>
      </c>
      <c r="M494" t="s">
        <v>1525</v>
      </c>
      <c r="N494" t="s">
        <v>1526</v>
      </c>
      <c r="O494">
        <v>59</v>
      </c>
      <c r="P494" t="s">
        <v>16</v>
      </c>
      <c r="Q494" t="s">
        <v>1527</v>
      </c>
      <c r="R494" t="s">
        <v>254</v>
      </c>
      <c r="S494" t="s">
        <v>13</v>
      </c>
      <c r="T494" t="s">
        <v>19</v>
      </c>
      <c r="U494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95" spans="1:21" x14ac:dyDescent="0.3">
      <c r="A495" s="2" t="s">
        <v>1528</v>
      </c>
      <c r="B495" s="2" t="s">
        <v>1529</v>
      </c>
      <c r="C495" s="2">
        <v>28</v>
      </c>
      <c r="D495" s="2" t="s">
        <v>10</v>
      </c>
      <c r="E495" s="2" t="s">
        <v>87</v>
      </c>
      <c r="F495" s="2" t="s">
        <v>23</v>
      </c>
      <c r="G495" s="2" t="s">
        <v>13</v>
      </c>
      <c r="H495" s="2" t="s">
        <v>33</v>
      </c>
      <c r="M495" t="s">
        <v>1528</v>
      </c>
      <c r="N495" t="s">
        <v>1529</v>
      </c>
      <c r="O495">
        <v>28</v>
      </c>
      <c r="P495" t="s">
        <v>10</v>
      </c>
      <c r="Q495" t="s">
        <v>87</v>
      </c>
      <c r="R495" t="s">
        <v>23</v>
      </c>
      <c r="S495" t="s">
        <v>13</v>
      </c>
      <c r="T495" t="s">
        <v>33</v>
      </c>
      <c r="U495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  <row r="496" spans="1:21" x14ac:dyDescent="0.3">
      <c r="A496" s="2" t="s">
        <v>1530</v>
      </c>
      <c r="B496" s="2" t="s">
        <v>1531</v>
      </c>
      <c r="C496" s="2">
        <v>21</v>
      </c>
      <c r="D496" s="2" t="s">
        <v>10</v>
      </c>
      <c r="E496" s="2" t="s">
        <v>1532</v>
      </c>
      <c r="F496" s="2" t="s">
        <v>363</v>
      </c>
      <c r="G496" s="2" t="s">
        <v>13</v>
      </c>
      <c r="H496" s="2" t="s">
        <v>50</v>
      </c>
      <c r="M496" t="s">
        <v>1530</v>
      </c>
      <c r="N496" t="s">
        <v>1531</v>
      </c>
      <c r="O496">
        <v>21</v>
      </c>
      <c r="P496" t="s">
        <v>10</v>
      </c>
      <c r="Q496" t="s">
        <v>1532</v>
      </c>
      <c r="R496" t="s">
        <v>363</v>
      </c>
      <c r="S496" t="s">
        <v>13</v>
      </c>
      <c r="T496" t="s">
        <v>50</v>
      </c>
      <c r="U496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497" spans="1:21" x14ac:dyDescent="0.3">
      <c r="A497" s="2" t="s">
        <v>1533</v>
      </c>
      <c r="B497" s="2" t="s">
        <v>1534</v>
      </c>
      <c r="C497" s="2">
        <v>23</v>
      </c>
      <c r="D497" s="2" t="s">
        <v>16</v>
      </c>
      <c r="E497" s="2" t="s">
        <v>1535</v>
      </c>
      <c r="F497" s="2" t="s">
        <v>95</v>
      </c>
      <c r="G497" s="2" t="s">
        <v>13</v>
      </c>
      <c r="H497" s="2" t="s">
        <v>28</v>
      </c>
      <c r="M497" t="s">
        <v>1533</v>
      </c>
      <c r="N497" t="s">
        <v>1534</v>
      </c>
      <c r="O497">
        <v>23</v>
      </c>
      <c r="P497" t="s">
        <v>16</v>
      </c>
      <c r="Q497" t="s">
        <v>1535</v>
      </c>
      <c r="R497" t="s">
        <v>95</v>
      </c>
      <c r="S497" t="s">
        <v>13</v>
      </c>
      <c r="T497" t="s">
        <v>28</v>
      </c>
      <c r="U497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Students</v>
      </c>
    </row>
    <row r="498" spans="1:21" x14ac:dyDescent="0.3">
      <c r="A498" s="2" t="s">
        <v>1536</v>
      </c>
      <c r="B498" s="2" t="s">
        <v>1537</v>
      </c>
      <c r="C498" s="2">
        <v>56</v>
      </c>
      <c r="D498" s="2" t="s">
        <v>10</v>
      </c>
      <c r="E498" s="2" t="s">
        <v>1538</v>
      </c>
      <c r="F498" s="2" t="s">
        <v>27</v>
      </c>
      <c r="G498" s="2" t="s">
        <v>13</v>
      </c>
      <c r="H498" s="2" t="s">
        <v>28</v>
      </c>
      <c r="M498" t="s">
        <v>1536</v>
      </c>
      <c r="N498" t="s">
        <v>1537</v>
      </c>
      <c r="O498">
        <v>56</v>
      </c>
      <c r="P498" t="s">
        <v>10</v>
      </c>
      <c r="Q498" t="s">
        <v>1538</v>
      </c>
      <c r="R498" t="s">
        <v>27</v>
      </c>
      <c r="S498" t="s">
        <v>13</v>
      </c>
      <c r="T498" t="s">
        <v>28</v>
      </c>
      <c r="U498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499" spans="1:21" x14ac:dyDescent="0.3">
      <c r="A499" s="2" t="s">
        <v>1539</v>
      </c>
      <c r="B499" s="2" t="s">
        <v>1540</v>
      </c>
      <c r="C499" s="2">
        <v>47</v>
      </c>
      <c r="D499" s="2" t="s">
        <v>16</v>
      </c>
      <c r="E499" s="2" t="s">
        <v>1541</v>
      </c>
      <c r="F499" s="2" t="s">
        <v>61</v>
      </c>
      <c r="G499" s="2" t="s">
        <v>13</v>
      </c>
      <c r="H499" s="2" t="s">
        <v>50</v>
      </c>
      <c r="M499" t="s">
        <v>1539</v>
      </c>
      <c r="N499" t="s">
        <v>1540</v>
      </c>
      <c r="O499">
        <v>47</v>
      </c>
      <c r="P499" t="s">
        <v>16</v>
      </c>
      <c r="Q499" t="s">
        <v>1541</v>
      </c>
      <c r="R499" t="s">
        <v>61</v>
      </c>
      <c r="S499" t="s">
        <v>13</v>
      </c>
      <c r="T499" t="s">
        <v>50</v>
      </c>
      <c r="U499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500" spans="1:21" x14ac:dyDescent="0.3">
      <c r="A500" s="2" t="s">
        <v>1542</v>
      </c>
      <c r="B500" s="2" t="s">
        <v>1543</v>
      </c>
      <c r="C500" s="2">
        <v>35</v>
      </c>
      <c r="D500" s="2" t="s">
        <v>10</v>
      </c>
      <c r="E500" s="2" t="s">
        <v>1544</v>
      </c>
      <c r="F500" s="2" t="s">
        <v>237</v>
      </c>
      <c r="G500" s="2" t="s">
        <v>13</v>
      </c>
      <c r="H500" s="2" t="s">
        <v>33</v>
      </c>
      <c r="M500" t="s">
        <v>1542</v>
      </c>
      <c r="N500" t="s">
        <v>1543</v>
      </c>
      <c r="O500">
        <v>35</v>
      </c>
      <c r="P500" t="s">
        <v>10</v>
      </c>
      <c r="Q500" t="s">
        <v>1544</v>
      </c>
      <c r="R500" t="s">
        <v>237</v>
      </c>
      <c r="S500" t="s">
        <v>13</v>
      </c>
      <c r="T500" t="s">
        <v>33</v>
      </c>
      <c r="U500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Experienced</v>
      </c>
    </row>
    <row r="501" spans="1:21" x14ac:dyDescent="0.3">
      <c r="A501" s="2" t="s">
        <v>2142</v>
      </c>
      <c r="B501" s="2" t="s">
        <v>1546</v>
      </c>
      <c r="C501" s="2">
        <v>27</v>
      </c>
      <c r="D501" s="2" t="s">
        <v>16</v>
      </c>
      <c r="E501" s="2" t="s">
        <v>1547</v>
      </c>
      <c r="F501" s="2" t="s">
        <v>37</v>
      </c>
      <c r="G501" s="2" t="s">
        <v>13</v>
      </c>
      <c r="H501" s="2" t="s">
        <v>19</v>
      </c>
      <c r="M501" t="s">
        <v>2142</v>
      </c>
      <c r="N501" t="s">
        <v>1546</v>
      </c>
      <c r="O501">
        <v>27</v>
      </c>
      <c r="P501" t="s">
        <v>16</v>
      </c>
      <c r="Q501" t="s">
        <v>1547</v>
      </c>
      <c r="R501" t="s">
        <v>37</v>
      </c>
      <c r="S501" t="s">
        <v>13</v>
      </c>
      <c r="T501" t="s">
        <v>19</v>
      </c>
      <c r="U501" s="22" t="str">
        <f>_xlfn.IFS(Table1__2[[#This Row],[Age]]&lt;=19,"Teenage",Table1__2[[#This Row],[Age]]&lt;=24,"Students",Table1__2[[#This Row],[Age]]&lt;=30,"Entry level Professionel",Table1__2[[#This Row],[Age]]&lt;=60,"Experienced",Table1__2[[#This Row],[Age]]&gt;60,"Retired")</f>
        <v>Entry level Professionel</v>
      </c>
    </row>
  </sheetData>
  <mergeCells count="1">
    <mergeCell ref="W3:X3"/>
  </mergeCell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38DC9-463C-427F-859F-5ED0BFB41F4A}">
  <sheetPr>
    <tabColor rgb="FF92D050"/>
  </sheetPr>
  <dimension ref="A1:W101"/>
  <sheetViews>
    <sheetView topLeftCell="F1" workbookViewId="0">
      <selection activeCell="N3" sqref="N3"/>
    </sheetView>
  </sheetViews>
  <sheetFormatPr defaultRowHeight="14.4" x14ac:dyDescent="0.3"/>
  <cols>
    <col min="1" max="1" width="12.33203125" customWidth="1"/>
    <col min="2" max="2" width="25.44140625" bestFit="1" customWidth="1"/>
    <col min="3" max="3" width="10.44140625" customWidth="1"/>
    <col min="4" max="4" width="14.6640625" customWidth="1"/>
    <col min="5" max="5" width="27.33203125" bestFit="1" customWidth="1"/>
    <col min="6" max="6" width="7" bestFit="1" customWidth="1"/>
    <col min="7" max="7" width="7.5546875" customWidth="1"/>
    <col min="11" max="11" width="12.6640625" bestFit="1" customWidth="1"/>
    <col min="12" max="12" width="25.44140625" bestFit="1" customWidth="1"/>
    <col min="13" max="14" width="15" bestFit="1" customWidth="1"/>
    <col min="15" max="16" width="27.33203125" bestFit="1" customWidth="1"/>
    <col min="17" max="17" width="7.88671875" bestFit="1" customWidth="1"/>
    <col min="20" max="20" width="17.88671875" bestFit="1" customWidth="1"/>
    <col min="21" max="21" width="10.109375" bestFit="1" customWidth="1"/>
    <col min="22" max="22" width="12.6640625" bestFit="1" customWidth="1"/>
    <col min="23" max="23" width="7" bestFit="1" customWidth="1"/>
    <col min="24" max="24" width="10.77734375" bestFit="1" customWidth="1"/>
    <col min="25" max="25" width="15" bestFit="1" customWidth="1"/>
    <col min="26" max="26" width="27.33203125" bestFit="1" customWidth="1"/>
    <col min="27" max="27" width="7" bestFit="1" customWidth="1"/>
    <col min="28" max="28" width="7.88671875" bestFit="1" customWidth="1"/>
  </cols>
  <sheetData>
    <row r="1" spans="1:23" x14ac:dyDescent="0.3">
      <c r="A1" s="4" t="s">
        <v>1548</v>
      </c>
      <c r="B1" s="4" t="s">
        <v>1549</v>
      </c>
      <c r="C1" s="4" t="s">
        <v>1550</v>
      </c>
      <c r="D1" s="4" t="s">
        <v>1551</v>
      </c>
      <c r="E1" s="4" t="s">
        <v>1552</v>
      </c>
      <c r="F1" s="4" t="s">
        <v>1553</v>
      </c>
      <c r="G1" s="4" t="s">
        <v>1554</v>
      </c>
      <c r="K1" t="s">
        <v>1548</v>
      </c>
      <c r="L1" t="s">
        <v>4037</v>
      </c>
      <c r="M1" t="s">
        <v>4038</v>
      </c>
      <c r="N1" t="s">
        <v>1550</v>
      </c>
      <c r="O1" t="s">
        <v>1551</v>
      </c>
      <c r="P1" t="s">
        <v>1552</v>
      </c>
      <c r="Q1" t="s">
        <v>1553</v>
      </c>
      <c r="R1" t="s">
        <v>1554</v>
      </c>
    </row>
    <row r="2" spans="1:23" x14ac:dyDescent="0.3">
      <c r="A2" s="2" t="s">
        <v>1555</v>
      </c>
      <c r="B2" s="2" t="s">
        <v>1556</v>
      </c>
      <c r="C2" s="2" t="s">
        <v>1557</v>
      </c>
      <c r="D2" s="2" t="s">
        <v>1558</v>
      </c>
      <c r="E2" s="2" t="s">
        <v>1559</v>
      </c>
      <c r="F2" s="2">
        <v>112.42</v>
      </c>
      <c r="G2" s="2">
        <v>416</v>
      </c>
      <c r="K2" s="22" t="s">
        <v>1555</v>
      </c>
      <c r="L2" s="22" t="s">
        <v>4039</v>
      </c>
      <c r="M2" s="22" t="s">
        <v>4040</v>
      </c>
      <c r="N2" s="22" t="s">
        <v>1557</v>
      </c>
      <c r="O2" s="22" t="s">
        <v>1558</v>
      </c>
      <c r="P2" s="22" t="s">
        <v>1559</v>
      </c>
      <c r="Q2">
        <v>112.42</v>
      </c>
      <c r="R2">
        <v>416</v>
      </c>
    </row>
    <row r="3" spans="1:23" x14ac:dyDescent="0.3">
      <c r="A3" s="2" t="s">
        <v>1560</v>
      </c>
      <c r="B3" s="2" t="s">
        <v>1561</v>
      </c>
      <c r="C3" s="2" t="s">
        <v>1562</v>
      </c>
      <c r="D3" s="2" t="s">
        <v>1563</v>
      </c>
      <c r="E3" s="2" t="s">
        <v>1564</v>
      </c>
      <c r="F3" s="2">
        <v>342.56</v>
      </c>
      <c r="G3" s="2">
        <v>181</v>
      </c>
      <c r="K3" s="22" t="s">
        <v>1560</v>
      </c>
      <c r="L3" s="22" t="s">
        <v>4041</v>
      </c>
      <c r="M3" s="22" t="s">
        <v>4042</v>
      </c>
      <c r="N3" s="22" t="s">
        <v>1562</v>
      </c>
      <c r="O3" s="22" t="s">
        <v>1563</v>
      </c>
      <c r="P3" s="22" t="s">
        <v>1564</v>
      </c>
      <c r="Q3">
        <v>342.56</v>
      </c>
      <c r="R3">
        <v>181</v>
      </c>
      <c r="T3" s="21"/>
      <c r="U3" s="21"/>
      <c r="V3" s="21"/>
      <c r="W3" s="21"/>
    </row>
    <row r="4" spans="1:23" x14ac:dyDescent="0.3">
      <c r="A4" s="2" t="s">
        <v>1565</v>
      </c>
      <c r="B4" s="2" t="s">
        <v>1566</v>
      </c>
      <c r="C4" s="2" t="s">
        <v>1562</v>
      </c>
      <c r="D4" s="2" t="s">
        <v>1567</v>
      </c>
      <c r="E4" s="2" t="s">
        <v>1568</v>
      </c>
      <c r="F4" s="2"/>
      <c r="G4" s="2">
        <v>352</v>
      </c>
      <c r="K4" s="22" t="s">
        <v>1565</v>
      </c>
      <c r="L4" s="22" t="s">
        <v>4043</v>
      </c>
      <c r="M4" s="22" t="s">
        <v>4044</v>
      </c>
      <c r="N4" s="22" t="s">
        <v>1562</v>
      </c>
      <c r="O4" s="22" t="s">
        <v>1567</v>
      </c>
      <c r="P4" s="22" t="s">
        <v>1568</v>
      </c>
      <c r="Q4">
        <v>254.04</v>
      </c>
      <c r="R4">
        <v>352</v>
      </c>
      <c r="T4" s="16"/>
      <c r="U4" s="16"/>
      <c r="V4" s="16"/>
      <c r="W4" s="16"/>
    </row>
    <row r="5" spans="1:23" x14ac:dyDescent="0.3">
      <c r="A5" s="2" t="s">
        <v>1569</v>
      </c>
      <c r="B5" s="2" t="s">
        <v>1570</v>
      </c>
      <c r="C5" s="2" t="s">
        <v>1562</v>
      </c>
      <c r="D5" s="2" t="s">
        <v>1567</v>
      </c>
      <c r="E5" s="2" t="s">
        <v>1571</v>
      </c>
      <c r="F5" s="2">
        <v>364.67</v>
      </c>
      <c r="G5" s="2">
        <v>452</v>
      </c>
      <c r="K5" s="22" t="s">
        <v>2061</v>
      </c>
      <c r="L5" s="22" t="s">
        <v>4045</v>
      </c>
      <c r="M5" s="22" t="s">
        <v>4046</v>
      </c>
      <c r="N5" s="22" t="s">
        <v>1562</v>
      </c>
      <c r="O5" s="22" t="s">
        <v>1567</v>
      </c>
      <c r="P5" s="22" t="s">
        <v>1571</v>
      </c>
      <c r="Q5">
        <v>364.67</v>
      </c>
      <c r="R5">
        <v>452</v>
      </c>
    </row>
    <row r="6" spans="1:23" x14ac:dyDescent="0.3">
      <c r="A6" s="2" t="s">
        <v>1572</v>
      </c>
      <c r="B6" s="2" t="s">
        <v>1573</v>
      </c>
      <c r="C6" s="2" t="s">
        <v>1562</v>
      </c>
      <c r="D6" s="2" t="s">
        <v>1574</v>
      </c>
      <c r="E6" s="2" t="s">
        <v>1575</v>
      </c>
      <c r="F6" s="2">
        <v>306.45999999999998</v>
      </c>
      <c r="G6" s="2">
        <v>487</v>
      </c>
      <c r="K6" s="22" t="s">
        <v>1572</v>
      </c>
      <c r="L6" s="22" t="s">
        <v>4047</v>
      </c>
      <c r="M6" s="22" t="s">
        <v>4048</v>
      </c>
      <c r="N6" s="22" t="s">
        <v>1562</v>
      </c>
      <c r="O6" s="22" t="s">
        <v>1574</v>
      </c>
      <c r="P6" s="22" t="s">
        <v>1575</v>
      </c>
      <c r="Q6">
        <v>306.45999999999998</v>
      </c>
      <c r="R6">
        <v>487</v>
      </c>
    </row>
    <row r="7" spans="1:23" x14ac:dyDescent="0.3">
      <c r="A7" s="2" t="s">
        <v>1576</v>
      </c>
      <c r="B7" s="2" t="s">
        <v>1577</v>
      </c>
      <c r="C7" s="2" t="s">
        <v>1562</v>
      </c>
      <c r="D7" s="2" t="s">
        <v>1578</v>
      </c>
      <c r="E7" s="2" t="s">
        <v>1579</v>
      </c>
      <c r="F7" s="2">
        <v>261</v>
      </c>
      <c r="G7" s="2">
        <v>59</v>
      </c>
      <c r="K7" s="22" t="s">
        <v>1576</v>
      </c>
      <c r="L7" s="22" t="s">
        <v>4049</v>
      </c>
      <c r="M7" s="22" t="s">
        <v>4050</v>
      </c>
      <c r="N7" s="22" t="s">
        <v>1562</v>
      </c>
      <c r="O7" s="22" t="s">
        <v>1578</v>
      </c>
      <c r="P7" s="22" t="s">
        <v>1579</v>
      </c>
      <c r="Q7">
        <v>261</v>
      </c>
      <c r="R7">
        <v>59</v>
      </c>
    </row>
    <row r="8" spans="1:23" x14ac:dyDescent="0.3">
      <c r="A8" s="2" t="s">
        <v>1580</v>
      </c>
      <c r="B8" s="2" t="s">
        <v>1581</v>
      </c>
      <c r="C8" s="2" t="s">
        <v>1582</v>
      </c>
      <c r="D8" s="2" t="s">
        <v>1583</v>
      </c>
      <c r="E8" s="2" t="s">
        <v>1584</v>
      </c>
      <c r="F8" s="2">
        <v>312.8</v>
      </c>
      <c r="G8" s="2">
        <v>350</v>
      </c>
      <c r="K8" s="22" t="s">
        <v>1580</v>
      </c>
      <c r="L8" s="22" t="s">
        <v>4051</v>
      </c>
      <c r="M8" s="22" t="s">
        <v>4052</v>
      </c>
      <c r="N8" s="22" t="s">
        <v>1582</v>
      </c>
      <c r="O8" s="22" t="s">
        <v>1583</v>
      </c>
      <c r="P8" s="22" t="s">
        <v>1584</v>
      </c>
      <c r="Q8">
        <v>312.8</v>
      </c>
      <c r="R8">
        <v>350</v>
      </c>
      <c r="T8" s="6" t="s">
        <v>3999</v>
      </c>
      <c r="U8" s="14" t="s">
        <v>1553</v>
      </c>
      <c r="V8" s="14" t="s">
        <v>1554</v>
      </c>
      <c r="W8" s="13"/>
    </row>
    <row r="9" spans="1:23" x14ac:dyDescent="0.3">
      <c r="A9" s="2" t="s">
        <v>1585</v>
      </c>
      <c r="B9" s="2" t="s">
        <v>1586</v>
      </c>
      <c r="C9" s="2" t="s">
        <v>1587</v>
      </c>
      <c r="D9" s="2" t="s">
        <v>1588</v>
      </c>
      <c r="E9" s="2" t="s">
        <v>1589</v>
      </c>
      <c r="F9" s="2">
        <v>218.86</v>
      </c>
      <c r="G9" s="2">
        <v>170</v>
      </c>
      <c r="K9" s="22" t="s">
        <v>1585</v>
      </c>
      <c r="L9" s="22" t="s">
        <v>4053</v>
      </c>
      <c r="M9" s="22" t="s">
        <v>4054</v>
      </c>
      <c r="N9" s="22" t="s">
        <v>1587</v>
      </c>
      <c r="O9" s="22" t="s">
        <v>1588</v>
      </c>
      <c r="P9" s="22" t="s">
        <v>1589</v>
      </c>
      <c r="Q9">
        <v>218.86</v>
      </c>
      <c r="R9">
        <v>170</v>
      </c>
      <c r="T9" s="15"/>
      <c r="U9" s="15"/>
      <c r="V9" s="15"/>
    </row>
    <row r="10" spans="1:23" x14ac:dyDescent="0.3">
      <c r="A10" s="2" t="s">
        <v>1590</v>
      </c>
      <c r="B10" s="2" t="s">
        <v>1591</v>
      </c>
      <c r="C10" s="2" t="s">
        <v>1557</v>
      </c>
      <c r="D10" s="2" t="s">
        <v>1592</v>
      </c>
      <c r="E10" s="2" t="s">
        <v>1593</v>
      </c>
      <c r="F10" s="2">
        <v>439.07</v>
      </c>
      <c r="G10" s="2">
        <v>142</v>
      </c>
      <c r="K10" s="22" t="s">
        <v>1590</v>
      </c>
      <c r="L10" s="22" t="s">
        <v>4055</v>
      </c>
      <c r="M10" s="22" t="s">
        <v>4056</v>
      </c>
      <c r="N10" s="22" t="s">
        <v>1557</v>
      </c>
      <c r="O10" s="22" t="s">
        <v>1592</v>
      </c>
      <c r="P10" s="22" t="s">
        <v>1593</v>
      </c>
      <c r="Q10">
        <v>439.07</v>
      </c>
      <c r="R10">
        <v>142</v>
      </c>
      <c r="T10" s="15" t="s">
        <v>4000</v>
      </c>
      <c r="U10" s="15">
        <v>254.04340000000008</v>
      </c>
      <c r="V10" s="15">
        <v>273.48</v>
      </c>
    </row>
    <row r="11" spans="1:23" x14ac:dyDescent="0.3">
      <c r="A11" s="2" t="s">
        <v>1594</v>
      </c>
      <c r="B11" s="2" t="s">
        <v>1595</v>
      </c>
      <c r="C11" s="2" t="s">
        <v>1596</v>
      </c>
      <c r="D11" s="2" t="s">
        <v>1597</v>
      </c>
      <c r="E11" s="2" t="s">
        <v>1598</v>
      </c>
      <c r="F11" s="2">
        <v>495.72</v>
      </c>
      <c r="G11" s="2">
        <v>323</v>
      </c>
      <c r="K11" s="22" t="s">
        <v>1594</v>
      </c>
      <c r="L11" s="22" t="s">
        <v>4057</v>
      </c>
      <c r="M11" s="22" t="s">
        <v>4058</v>
      </c>
      <c r="N11" s="22" t="s">
        <v>1596</v>
      </c>
      <c r="O11" s="22" t="s">
        <v>1597</v>
      </c>
      <c r="P11" s="22" t="s">
        <v>1598</v>
      </c>
      <c r="Q11">
        <v>495.72</v>
      </c>
      <c r="R11">
        <v>323</v>
      </c>
      <c r="T11" s="15" t="s">
        <v>4001</v>
      </c>
      <c r="U11" s="15">
        <v>13.082030954841604</v>
      </c>
      <c r="V11" s="15">
        <v>12.995045520536204</v>
      </c>
    </row>
    <row r="12" spans="1:23" x14ac:dyDescent="0.3">
      <c r="A12" s="2" t="s">
        <v>1599</v>
      </c>
      <c r="B12" s="2" t="s">
        <v>1600</v>
      </c>
      <c r="C12" s="2" t="s">
        <v>1587</v>
      </c>
      <c r="D12" s="2" t="s">
        <v>1601</v>
      </c>
      <c r="E12" s="2" t="s">
        <v>1602</v>
      </c>
      <c r="F12" s="2">
        <v>298.86</v>
      </c>
      <c r="G12" s="2">
        <v>308</v>
      </c>
      <c r="K12" s="22" t="s">
        <v>1599</v>
      </c>
      <c r="L12" s="22" t="s">
        <v>4059</v>
      </c>
      <c r="M12" s="22" t="s">
        <v>4058</v>
      </c>
      <c r="N12" s="22" t="s">
        <v>1587</v>
      </c>
      <c r="O12" s="22" t="s">
        <v>1601</v>
      </c>
      <c r="P12" s="22" t="s">
        <v>1602</v>
      </c>
      <c r="Q12">
        <v>298.86</v>
      </c>
      <c r="R12">
        <v>308</v>
      </c>
      <c r="T12" s="15" t="s">
        <v>4002</v>
      </c>
      <c r="U12" s="15">
        <v>253.685</v>
      </c>
      <c r="V12" s="15">
        <v>273</v>
      </c>
    </row>
    <row r="13" spans="1:23" x14ac:dyDescent="0.3">
      <c r="A13" s="2" t="s">
        <v>1603</v>
      </c>
      <c r="B13" s="2" t="s">
        <v>1604</v>
      </c>
      <c r="C13" s="2" t="s">
        <v>1557</v>
      </c>
      <c r="D13" s="2" t="s">
        <v>1578</v>
      </c>
      <c r="E13" s="2" t="s">
        <v>1605</v>
      </c>
      <c r="F13" s="2">
        <v>449.4</v>
      </c>
      <c r="G13" s="2"/>
      <c r="K13" s="22" t="s">
        <v>1603</v>
      </c>
      <c r="L13" s="22" t="s">
        <v>4060</v>
      </c>
      <c r="M13" s="22" t="s">
        <v>4061</v>
      </c>
      <c r="N13" s="22" t="s">
        <v>1557</v>
      </c>
      <c r="O13" s="22" t="s">
        <v>1578</v>
      </c>
      <c r="P13" s="22" t="s">
        <v>1605</v>
      </c>
      <c r="Q13">
        <v>449.4</v>
      </c>
      <c r="R13">
        <v>273</v>
      </c>
      <c r="T13" s="15" t="s">
        <v>4003</v>
      </c>
      <c r="U13" s="15">
        <v>254.04</v>
      </c>
      <c r="V13" s="15">
        <v>273</v>
      </c>
    </row>
    <row r="14" spans="1:23" x14ac:dyDescent="0.3">
      <c r="A14" s="2" t="s">
        <v>1606</v>
      </c>
      <c r="B14" s="2" t="s">
        <v>1607</v>
      </c>
      <c r="C14" s="2" t="s">
        <v>1582</v>
      </c>
      <c r="D14" s="2" t="s">
        <v>1608</v>
      </c>
      <c r="E14" s="2" t="s">
        <v>1609</v>
      </c>
      <c r="F14" s="2">
        <v>115.82</v>
      </c>
      <c r="G14" s="2">
        <v>460</v>
      </c>
      <c r="K14" s="22" t="s">
        <v>1606</v>
      </c>
      <c r="L14" s="22" t="s">
        <v>4062</v>
      </c>
      <c r="M14" s="22" t="s">
        <v>4063</v>
      </c>
      <c r="N14" s="22" t="s">
        <v>1582</v>
      </c>
      <c r="O14" s="22" t="s">
        <v>1608</v>
      </c>
      <c r="P14" s="22" t="s">
        <v>1609</v>
      </c>
      <c r="Q14">
        <v>115.82</v>
      </c>
      <c r="R14">
        <v>460</v>
      </c>
      <c r="T14" s="15" t="s">
        <v>4004</v>
      </c>
      <c r="U14" s="15">
        <v>130.82030954841605</v>
      </c>
      <c r="V14" s="15">
        <v>129.95045520536203</v>
      </c>
    </row>
    <row r="15" spans="1:23" x14ac:dyDescent="0.3">
      <c r="A15" s="2" t="s">
        <v>1610</v>
      </c>
      <c r="B15" s="2" t="s">
        <v>1611</v>
      </c>
      <c r="C15" s="2" t="s">
        <v>1557</v>
      </c>
      <c r="D15" s="2" t="s">
        <v>1578</v>
      </c>
      <c r="E15" s="2" t="s">
        <v>1612</v>
      </c>
      <c r="F15" s="2">
        <v>242.23</v>
      </c>
      <c r="G15" s="2">
        <v>453</v>
      </c>
      <c r="K15" s="22" t="s">
        <v>1610</v>
      </c>
      <c r="L15" s="22" t="s">
        <v>4064</v>
      </c>
      <c r="M15" s="22" t="s">
        <v>4065</v>
      </c>
      <c r="N15" s="22" t="s">
        <v>1557</v>
      </c>
      <c r="O15" s="22" t="s">
        <v>1578</v>
      </c>
      <c r="P15" s="22" t="s">
        <v>1612</v>
      </c>
      <c r="Q15">
        <v>242.23</v>
      </c>
      <c r="R15">
        <v>453</v>
      </c>
      <c r="T15" s="15" t="s">
        <v>4005</v>
      </c>
      <c r="U15" s="15">
        <v>17113.953390343398</v>
      </c>
      <c r="V15" s="15">
        <v>16887.120808080806</v>
      </c>
    </row>
    <row r="16" spans="1:23" x14ac:dyDescent="0.3">
      <c r="A16" s="2" t="s">
        <v>1613</v>
      </c>
      <c r="B16" s="2" t="s">
        <v>1614</v>
      </c>
      <c r="C16" s="2" t="s">
        <v>1587</v>
      </c>
      <c r="D16" s="2" t="s">
        <v>1615</v>
      </c>
      <c r="E16" s="2" t="s">
        <v>1616</v>
      </c>
      <c r="F16" s="2">
        <v>48.01</v>
      </c>
      <c r="G16" s="2">
        <v>439</v>
      </c>
      <c r="K16" s="22" t="s">
        <v>1613</v>
      </c>
      <c r="L16" s="22" t="s">
        <v>4066</v>
      </c>
      <c r="M16" s="22" t="s">
        <v>4067</v>
      </c>
      <c r="N16" s="22" t="s">
        <v>1587</v>
      </c>
      <c r="O16" s="22" t="s">
        <v>1615</v>
      </c>
      <c r="P16" s="22" t="s">
        <v>1616</v>
      </c>
      <c r="Q16">
        <v>48.01</v>
      </c>
      <c r="R16">
        <v>439</v>
      </c>
      <c r="T16" s="15" t="s">
        <v>4006</v>
      </c>
      <c r="U16" s="15">
        <v>-0.9491060904367874</v>
      </c>
      <c r="V16" s="15">
        <v>-1.1529464593376453</v>
      </c>
    </row>
    <row r="17" spans="1:22" x14ac:dyDescent="0.3">
      <c r="A17" s="2" t="s">
        <v>1617</v>
      </c>
      <c r="B17" s="2" t="s">
        <v>1618</v>
      </c>
      <c r="C17" s="2" t="s">
        <v>1557</v>
      </c>
      <c r="D17" s="2" t="s">
        <v>1619</v>
      </c>
      <c r="E17" s="2" t="s">
        <v>1620</v>
      </c>
      <c r="F17" s="2">
        <v>465.34</v>
      </c>
      <c r="G17" s="2">
        <v>301</v>
      </c>
      <c r="K17" s="22" t="s">
        <v>1617</v>
      </c>
      <c r="L17" s="22" t="s">
        <v>4068</v>
      </c>
      <c r="M17" s="22" t="s">
        <v>4069</v>
      </c>
      <c r="N17" s="22" t="s">
        <v>1557</v>
      </c>
      <c r="O17" s="22" t="s">
        <v>1619</v>
      </c>
      <c r="P17" s="22" t="s">
        <v>1620</v>
      </c>
      <c r="Q17">
        <v>465.34</v>
      </c>
      <c r="R17">
        <v>301</v>
      </c>
      <c r="T17" s="15" t="s">
        <v>4007</v>
      </c>
      <c r="U17" s="15">
        <v>5.2323421951371414E-2</v>
      </c>
      <c r="V17" s="15">
        <v>-7.3416276725886851E-3</v>
      </c>
    </row>
    <row r="18" spans="1:22" x14ac:dyDescent="0.3">
      <c r="A18" s="2" t="s">
        <v>1621</v>
      </c>
      <c r="B18" s="2" t="s">
        <v>1622</v>
      </c>
      <c r="C18" s="2" t="s">
        <v>1582</v>
      </c>
      <c r="D18" s="2" t="s">
        <v>1623</v>
      </c>
      <c r="E18" s="2" t="s">
        <v>1624</v>
      </c>
      <c r="F18" s="2">
        <v>337.42</v>
      </c>
      <c r="G18" s="2">
        <v>256</v>
      </c>
      <c r="K18" s="22" t="s">
        <v>1998</v>
      </c>
      <c r="L18" s="22" t="s">
        <v>4070</v>
      </c>
      <c r="M18" s="22" t="s">
        <v>4071</v>
      </c>
      <c r="N18" s="22" t="s">
        <v>1582</v>
      </c>
      <c r="O18" s="22" t="s">
        <v>1623</v>
      </c>
      <c r="P18" s="22" t="s">
        <v>1624</v>
      </c>
      <c r="Q18">
        <v>337.42</v>
      </c>
      <c r="R18">
        <v>256</v>
      </c>
      <c r="T18" s="15" t="s">
        <v>4008</v>
      </c>
      <c r="U18" s="15">
        <v>478.41</v>
      </c>
      <c r="V18" s="15">
        <v>439</v>
      </c>
    </row>
    <row r="19" spans="1:22" x14ac:dyDescent="0.3">
      <c r="A19" s="2" t="s">
        <v>1625</v>
      </c>
      <c r="B19" s="2" t="s">
        <v>1626</v>
      </c>
      <c r="C19" s="2" t="s">
        <v>1596</v>
      </c>
      <c r="D19" s="2" t="s">
        <v>1578</v>
      </c>
      <c r="E19" s="2" t="s">
        <v>1627</v>
      </c>
      <c r="F19" s="2">
        <v>144.53</v>
      </c>
      <c r="G19" s="2">
        <v>367</v>
      </c>
      <c r="K19" s="22" t="s">
        <v>1625</v>
      </c>
      <c r="L19" s="22" t="s">
        <v>4072</v>
      </c>
      <c r="M19" s="22" t="s">
        <v>4058</v>
      </c>
      <c r="N19" s="22" t="s">
        <v>1596</v>
      </c>
      <c r="O19" s="22" t="s">
        <v>1578</v>
      </c>
      <c r="P19" s="22" t="s">
        <v>1627</v>
      </c>
      <c r="Q19">
        <v>144.53</v>
      </c>
      <c r="R19">
        <v>367</v>
      </c>
      <c r="T19" s="15" t="s">
        <v>4009</v>
      </c>
      <c r="U19" s="15">
        <v>17.309999999999999</v>
      </c>
      <c r="V19" s="15">
        <v>57</v>
      </c>
    </row>
    <row r="20" spans="1:22" x14ac:dyDescent="0.3">
      <c r="A20" s="2" t="s">
        <v>1628</v>
      </c>
      <c r="B20" s="2" t="s">
        <v>1629</v>
      </c>
      <c r="C20" s="2" t="s">
        <v>1562</v>
      </c>
      <c r="D20" s="2" t="s">
        <v>1574</v>
      </c>
      <c r="E20" s="2" t="s">
        <v>1630</v>
      </c>
      <c r="F20" s="2"/>
      <c r="G20" s="2">
        <v>343</v>
      </c>
      <c r="K20" s="22" t="s">
        <v>1628</v>
      </c>
      <c r="L20" s="22" t="s">
        <v>4073</v>
      </c>
      <c r="M20" s="22" t="s">
        <v>4074</v>
      </c>
      <c r="N20" s="22" t="s">
        <v>1562</v>
      </c>
      <c r="O20" s="22" t="s">
        <v>1574</v>
      </c>
      <c r="P20" s="22" t="s">
        <v>1630</v>
      </c>
      <c r="Q20">
        <v>254.04</v>
      </c>
      <c r="R20">
        <v>343</v>
      </c>
      <c r="T20" s="15" t="s">
        <v>4010</v>
      </c>
      <c r="U20" s="15">
        <v>495.72</v>
      </c>
      <c r="V20" s="15">
        <v>496</v>
      </c>
    </row>
    <row r="21" spans="1:22" x14ac:dyDescent="0.3">
      <c r="A21" s="2" t="s">
        <v>1631</v>
      </c>
      <c r="B21" s="2" t="s">
        <v>1632</v>
      </c>
      <c r="C21" s="2" t="s">
        <v>1596</v>
      </c>
      <c r="D21" s="2" t="s">
        <v>1633</v>
      </c>
      <c r="E21" s="2" t="s">
        <v>1634</v>
      </c>
      <c r="F21" s="2">
        <v>21.34</v>
      </c>
      <c r="G21" s="2">
        <v>65</v>
      </c>
      <c r="K21" s="22" t="s">
        <v>1631</v>
      </c>
      <c r="L21" s="22" t="s">
        <v>4075</v>
      </c>
      <c r="M21" s="22" t="s">
        <v>4076</v>
      </c>
      <c r="N21" s="22" t="s">
        <v>1596</v>
      </c>
      <c r="O21" s="22" t="s">
        <v>1633</v>
      </c>
      <c r="P21" s="22" t="s">
        <v>1634</v>
      </c>
      <c r="Q21">
        <v>21.34</v>
      </c>
      <c r="R21">
        <v>65</v>
      </c>
      <c r="T21" s="15" t="s">
        <v>4011</v>
      </c>
      <c r="U21" s="15">
        <v>25404.340000000007</v>
      </c>
      <c r="V21" s="15">
        <v>27348</v>
      </c>
    </row>
    <row r="22" spans="1:22" x14ac:dyDescent="0.3">
      <c r="A22" s="2" t="s">
        <v>1635</v>
      </c>
      <c r="B22" s="2" t="s">
        <v>1636</v>
      </c>
      <c r="C22" s="2" t="s">
        <v>1596</v>
      </c>
      <c r="D22" s="2" t="s">
        <v>1578</v>
      </c>
      <c r="E22" s="2" t="s">
        <v>1637</v>
      </c>
      <c r="F22" s="2">
        <v>131.51</v>
      </c>
      <c r="G22" s="2"/>
      <c r="K22" s="22" t="s">
        <v>1635</v>
      </c>
      <c r="L22" s="22" t="s">
        <v>4077</v>
      </c>
      <c r="M22" s="22" t="s">
        <v>4078</v>
      </c>
      <c r="N22" s="22" t="s">
        <v>1596</v>
      </c>
      <c r="O22" s="22" t="s">
        <v>1578</v>
      </c>
      <c r="P22" s="22" t="s">
        <v>1637</v>
      </c>
      <c r="Q22">
        <v>131.51</v>
      </c>
      <c r="R22">
        <v>273</v>
      </c>
      <c r="T22" s="15" t="s">
        <v>4012</v>
      </c>
      <c r="U22" s="15">
        <v>100</v>
      </c>
      <c r="V22" s="15">
        <v>100</v>
      </c>
    </row>
    <row r="23" spans="1:22" x14ac:dyDescent="0.3">
      <c r="A23" s="2" t="s">
        <v>1638</v>
      </c>
      <c r="B23" s="2" t="s">
        <v>1639</v>
      </c>
      <c r="C23" s="2" t="s">
        <v>1587</v>
      </c>
      <c r="D23" s="2" t="s">
        <v>1640</v>
      </c>
      <c r="E23" s="2" t="s">
        <v>1641</v>
      </c>
      <c r="F23" s="2">
        <v>123.46</v>
      </c>
      <c r="G23" s="2">
        <v>76</v>
      </c>
      <c r="K23" s="22" t="s">
        <v>1638</v>
      </c>
      <c r="L23" s="22" t="s">
        <v>4079</v>
      </c>
      <c r="M23" s="22" t="s">
        <v>4080</v>
      </c>
      <c r="N23" s="22" t="s">
        <v>1587</v>
      </c>
      <c r="O23" s="22" t="s">
        <v>1640</v>
      </c>
      <c r="P23" s="22" t="s">
        <v>1641</v>
      </c>
      <c r="Q23">
        <v>123.46</v>
      </c>
      <c r="R23">
        <v>76</v>
      </c>
    </row>
    <row r="24" spans="1:22" x14ac:dyDescent="0.3">
      <c r="A24" s="2" t="s">
        <v>1642</v>
      </c>
      <c r="B24" s="2" t="s">
        <v>1643</v>
      </c>
      <c r="C24" s="2" t="s">
        <v>1596</v>
      </c>
      <c r="D24" s="2" t="s">
        <v>1633</v>
      </c>
      <c r="E24" s="2" t="s">
        <v>1644</v>
      </c>
      <c r="F24" s="2">
        <v>484.62</v>
      </c>
      <c r="G24" s="2">
        <v>432</v>
      </c>
      <c r="K24" s="22" t="s">
        <v>1642</v>
      </c>
      <c r="L24" s="22" t="s">
        <v>4081</v>
      </c>
      <c r="M24" s="22" t="s">
        <v>4082</v>
      </c>
      <c r="N24" s="22" t="s">
        <v>1596</v>
      </c>
      <c r="O24" s="22" t="s">
        <v>1633</v>
      </c>
      <c r="P24" s="22" t="s">
        <v>1644</v>
      </c>
      <c r="Q24">
        <v>484.62</v>
      </c>
      <c r="R24">
        <v>432</v>
      </c>
    </row>
    <row r="25" spans="1:22" x14ac:dyDescent="0.3">
      <c r="A25" s="2" t="s">
        <v>1645</v>
      </c>
      <c r="B25" s="2" t="s">
        <v>1646</v>
      </c>
      <c r="C25" s="2" t="s">
        <v>1562</v>
      </c>
      <c r="D25" s="2" t="s">
        <v>1563</v>
      </c>
      <c r="E25" s="2" t="s">
        <v>1647</v>
      </c>
      <c r="F25" s="2"/>
      <c r="G25" s="2">
        <v>360</v>
      </c>
      <c r="K25" s="22" t="s">
        <v>1645</v>
      </c>
      <c r="L25" s="22" t="s">
        <v>4083</v>
      </c>
      <c r="M25" s="22" t="s">
        <v>4084</v>
      </c>
      <c r="N25" s="22" t="s">
        <v>1562</v>
      </c>
      <c r="O25" s="22" t="s">
        <v>1563</v>
      </c>
      <c r="P25" s="22" t="s">
        <v>1647</v>
      </c>
      <c r="Q25">
        <v>254.04</v>
      </c>
      <c r="R25">
        <v>360</v>
      </c>
    </row>
    <row r="26" spans="1:22" x14ac:dyDescent="0.3">
      <c r="A26" s="2" t="s">
        <v>1648</v>
      </c>
      <c r="B26" s="2" t="s">
        <v>1649</v>
      </c>
      <c r="C26" s="2" t="s">
        <v>1596</v>
      </c>
      <c r="D26" s="2" t="s">
        <v>1650</v>
      </c>
      <c r="E26" s="2" t="s">
        <v>1651</v>
      </c>
      <c r="F26" s="2">
        <v>166.06</v>
      </c>
      <c r="G26" s="2">
        <v>340</v>
      </c>
      <c r="K26" s="22" t="s">
        <v>1648</v>
      </c>
      <c r="L26" s="22" t="s">
        <v>4085</v>
      </c>
      <c r="M26" s="22" t="s">
        <v>4086</v>
      </c>
      <c r="N26" s="22" t="s">
        <v>1596</v>
      </c>
      <c r="O26" s="22" t="s">
        <v>1650</v>
      </c>
      <c r="P26" s="22" t="s">
        <v>1651</v>
      </c>
      <c r="Q26">
        <v>166.06</v>
      </c>
      <c r="R26">
        <v>340</v>
      </c>
    </row>
    <row r="27" spans="1:22" x14ac:dyDescent="0.3">
      <c r="A27" s="2" t="s">
        <v>1652</v>
      </c>
      <c r="B27" s="2" t="s">
        <v>1653</v>
      </c>
      <c r="C27" s="2" t="s">
        <v>1562</v>
      </c>
      <c r="D27" s="2" t="s">
        <v>1578</v>
      </c>
      <c r="E27" s="2" t="s">
        <v>1654</v>
      </c>
      <c r="F27" s="2">
        <v>174.02</v>
      </c>
      <c r="G27" s="2">
        <v>268</v>
      </c>
      <c r="K27" s="22" t="s">
        <v>1652</v>
      </c>
      <c r="L27" s="22" t="s">
        <v>4087</v>
      </c>
      <c r="M27" s="22" t="s">
        <v>4058</v>
      </c>
      <c r="N27" s="22" t="s">
        <v>1562</v>
      </c>
      <c r="O27" s="22" t="s">
        <v>1578</v>
      </c>
      <c r="P27" s="22" t="s">
        <v>1654</v>
      </c>
      <c r="Q27">
        <v>174.02</v>
      </c>
      <c r="R27">
        <v>268</v>
      </c>
    </row>
    <row r="28" spans="1:22" x14ac:dyDescent="0.3">
      <c r="A28" s="2" t="s">
        <v>1655</v>
      </c>
      <c r="B28" s="2" t="s">
        <v>1656</v>
      </c>
      <c r="C28" s="2" t="s">
        <v>1557</v>
      </c>
      <c r="D28" s="2" t="s">
        <v>1592</v>
      </c>
      <c r="E28" s="2" t="s">
        <v>1657</v>
      </c>
      <c r="F28" s="2">
        <v>322.41000000000003</v>
      </c>
      <c r="G28" s="2">
        <v>213</v>
      </c>
      <c r="K28" s="22" t="s">
        <v>1655</v>
      </c>
      <c r="L28" s="22" t="s">
        <v>4055</v>
      </c>
      <c r="M28" s="22" t="s">
        <v>4088</v>
      </c>
      <c r="N28" s="22" t="s">
        <v>1557</v>
      </c>
      <c r="O28" s="22" t="s">
        <v>1592</v>
      </c>
      <c r="P28" s="22" t="s">
        <v>1657</v>
      </c>
      <c r="Q28">
        <v>322.41000000000003</v>
      </c>
      <c r="R28">
        <v>213</v>
      </c>
    </row>
    <row r="29" spans="1:22" x14ac:dyDescent="0.3">
      <c r="A29" s="2" t="s">
        <v>1658</v>
      </c>
      <c r="B29" s="2" t="s">
        <v>1659</v>
      </c>
      <c r="C29" s="2" t="s">
        <v>1587</v>
      </c>
      <c r="D29" s="2" t="s">
        <v>1615</v>
      </c>
      <c r="E29" s="2" t="s">
        <v>1660</v>
      </c>
      <c r="F29" s="2"/>
      <c r="G29" s="2">
        <v>378</v>
      </c>
      <c r="K29" s="22" t="s">
        <v>1658</v>
      </c>
      <c r="L29" s="22" t="s">
        <v>4089</v>
      </c>
      <c r="M29" s="22" t="s">
        <v>4090</v>
      </c>
      <c r="N29" s="22" t="s">
        <v>1587</v>
      </c>
      <c r="O29" s="22" t="s">
        <v>1615</v>
      </c>
      <c r="P29" s="22" t="s">
        <v>1660</v>
      </c>
      <c r="Q29">
        <v>254.04</v>
      </c>
      <c r="R29">
        <v>378</v>
      </c>
    </row>
    <row r="30" spans="1:22" x14ac:dyDescent="0.3">
      <c r="A30" s="2" t="s">
        <v>1661</v>
      </c>
      <c r="B30" s="2" t="s">
        <v>1662</v>
      </c>
      <c r="C30" s="2" t="s">
        <v>1596</v>
      </c>
      <c r="D30" s="2" t="s">
        <v>1578</v>
      </c>
      <c r="E30" s="2" t="s">
        <v>1663</v>
      </c>
      <c r="F30" s="2">
        <v>38.76</v>
      </c>
      <c r="G30" s="2">
        <v>137</v>
      </c>
      <c r="K30" s="22" t="s">
        <v>1661</v>
      </c>
      <c r="L30" s="22" t="s">
        <v>4091</v>
      </c>
      <c r="M30" s="22" t="s">
        <v>4092</v>
      </c>
      <c r="N30" s="22" t="s">
        <v>1596</v>
      </c>
      <c r="O30" s="22" t="s">
        <v>1578</v>
      </c>
      <c r="P30" s="22" t="s">
        <v>1663</v>
      </c>
      <c r="Q30">
        <v>38.76</v>
      </c>
      <c r="R30">
        <v>137</v>
      </c>
    </row>
    <row r="31" spans="1:22" x14ac:dyDescent="0.3">
      <c r="A31" s="2" t="s">
        <v>1664</v>
      </c>
      <c r="B31" s="2" t="s">
        <v>1665</v>
      </c>
      <c r="C31" s="2" t="s">
        <v>1587</v>
      </c>
      <c r="D31" s="2" t="s">
        <v>1615</v>
      </c>
      <c r="E31" s="2" t="s">
        <v>1666</v>
      </c>
      <c r="F31" s="2">
        <v>218.48</v>
      </c>
      <c r="G31" s="2">
        <v>276</v>
      </c>
      <c r="K31" s="22" t="s">
        <v>1664</v>
      </c>
      <c r="L31" s="22" t="s">
        <v>4093</v>
      </c>
      <c r="M31" s="22" t="s">
        <v>4094</v>
      </c>
      <c r="N31" s="22" t="s">
        <v>1587</v>
      </c>
      <c r="O31" s="22" t="s">
        <v>1615</v>
      </c>
      <c r="P31" s="22" t="s">
        <v>1666</v>
      </c>
      <c r="Q31">
        <v>218.48</v>
      </c>
      <c r="R31">
        <v>276</v>
      </c>
    </row>
    <row r="32" spans="1:22" x14ac:dyDescent="0.3">
      <c r="A32" s="2" t="s">
        <v>1667</v>
      </c>
      <c r="B32" s="2" t="s">
        <v>1668</v>
      </c>
      <c r="C32" s="2" t="s">
        <v>1587</v>
      </c>
      <c r="D32" s="2" t="s">
        <v>1601</v>
      </c>
      <c r="E32" s="2" t="s">
        <v>1669</v>
      </c>
      <c r="F32" s="2">
        <v>19.52</v>
      </c>
      <c r="G32" s="2">
        <v>57</v>
      </c>
      <c r="K32" s="22" t="s">
        <v>1667</v>
      </c>
      <c r="L32" s="22" t="s">
        <v>4095</v>
      </c>
      <c r="M32" s="22" t="s">
        <v>4058</v>
      </c>
      <c r="N32" s="22" t="s">
        <v>1587</v>
      </c>
      <c r="O32" s="22" t="s">
        <v>1601</v>
      </c>
      <c r="P32" s="22" t="s">
        <v>1669</v>
      </c>
      <c r="Q32">
        <v>19.52</v>
      </c>
      <c r="R32">
        <v>57</v>
      </c>
    </row>
    <row r="33" spans="1:18" x14ac:dyDescent="0.3">
      <c r="A33" s="2" t="s">
        <v>1670</v>
      </c>
      <c r="B33" s="2" t="s">
        <v>1671</v>
      </c>
      <c r="C33" s="2" t="s">
        <v>1596</v>
      </c>
      <c r="D33" s="2" t="s">
        <v>1672</v>
      </c>
      <c r="E33" s="2" t="s">
        <v>1673</v>
      </c>
      <c r="F33" s="2">
        <v>204.39</v>
      </c>
      <c r="G33" s="2">
        <v>281</v>
      </c>
      <c r="K33" s="22" t="s">
        <v>1670</v>
      </c>
      <c r="L33" s="22" t="s">
        <v>1671</v>
      </c>
      <c r="M33" s="22" t="s">
        <v>4096</v>
      </c>
      <c r="N33" s="22" t="s">
        <v>1596</v>
      </c>
      <c r="O33" s="22" t="s">
        <v>1672</v>
      </c>
      <c r="P33" s="22" t="s">
        <v>1673</v>
      </c>
      <c r="Q33">
        <v>204.39</v>
      </c>
      <c r="R33">
        <v>281</v>
      </c>
    </row>
    <row r="34" spans="1:18" x14ac:dyDescent="0.3">
      <c r="A34" s="2" t="s">
        <v>1674</v>
      </c>
      <c r="B34" s="2" t="s">
        <v>1675</v>
      </c>
      <c r="C34" s="2" t="s">
        <v>1582</v>
      </c>
      <c r="D34" s="2" t="s">
        <v>1583</v>
      </c>
      <c r="E34" s="2" t="s">
        <v>1676</v>
      </c>
      <c r="F34" s="2">
        <v>283.83</v>
      </c>
      <c r="G34" s="2">
        <v>244</v>
      </c>
      <c r="K34" s="22" t="s">
        <v>1674</v>
      </c>
      <c r="L34" s="22" t="s">
        <v>4097</v>
      </c>
      <c r="M34" s="22" t="s">
        <v>4098</v>
      </c>
      <c r="N34" s="22" t="s">
        <v>1582</v>
      </c>
      <c r="O34" s="22" t="s">
        <v>1583</v>
      </c>
      <c r="P34" s="22" t="s">
        <v>1676</v>
      </c>
      <c r="Q34">
        <v>283.83</v>
      </c>
      <c r="R34">
        <v>244</v>
      </c>
    </row>
    <row r="35" spans="1:18" x14ac:dyDescent="0.3">
      <c r="A35" s="2" t="s">
        <v>1677</v>
      </c>
      <c r="B35" s="2" t="s">
        <v>1678</v>
      </c>
      <c r="C35" s="2" t="s">
        <v>1587</v>
      </c>
      <c r="D35" s="2" t="s">
        <v>1615</v>
      </c>
      <c r="E35" s="2" t="s">
        <v>1679</v>
      </c>
      <c r="F35" s="2">
        <v>179.77</v>
      </c>
      <c r="G35" s="2">
        <v>305</v>
      </c>
      <c r="K35" s="22" t="s">
        <v>1677</v>
      </c>
      <c r="L35" s="22" t="s">
        <v>4099</v>
      </c>
      <c r="M35" s="22" t="s">
        <v>4100</v>
      </c>
      <c r="N35" s="22" t="s">
        <v>1587</v>
      </c>
      <c r="O35" s="22" t="s">
        <v>1615</v>
      </c>
      <c r="P35" s="22" t="s">
        <v>1679</v>
      </c>
      <c r="Q35">
        <v>179.77</v>
      </c>
      <c r="R35">
        <v>305</v>
      </c>
    </row>
    <row r="36" spans="1:18" x14ac:dyDescent="0.3">
      <c r="A36" s="2" t="s">
        <v>1680</v>
      </c>
      <c r="B36" s="2" t="s">
        <v>1681</v>
      </c>
      <c r="C36" s="2" t="s">
        <v>1557</v>
      </c>
      <c r="D36" s="2" t="s">
        <v>1558</v>
      </c>
      <c r="E36" s="2" t="s">
        <v>1682</v>
      </c>
      <c r="F36" s="2">
        <v>419.28</v>
      </c>
      <c r="G36" s="2">
        <v>86</v>
      </c>
      <c r="K36" s="22" t="s">
        <v>1680</v>
      </c>
      <c r="L36" s="22" t="s">
        <v>4101</v>
      </c>
      <c r="M36" s="22" t="s">
        <v>4102</v>
      </c>
      <c r="N36" s="22" t="s">
        <v>1557</v>
      </c>
      <c r="O36" s="22" t="s">
        <v>1558</v>
      </c>
      <c r="P36" s="22" t="s">
        <v>1682</v>
      </c>
      <c r="Q36">
        <v>419.28</v>
      </c>
      <c r="R36">
        <v>86</v>
      </c>
    </row>
    <row r="37" spans="1:18" x14ac:dyDescent="0.3">
      <c r="A37" s="2" t="s">
        <v>1683</v>
      </c>
      <c r="B37" s="2" t="s">
        <v>1684</v>
      </c>
      <c r="C37" s="2" t="s">
        <v>1587</v>
      </c>
      <c r="D37" s="2" t="s">
        <v>1588</v>
      </c>
      <c r="E37" s="2" t="s">
        <v>1685</v>
      </c>
      <c r="F37" s="2">
        <v>382.22</v>
      </c>
      <c r="G37" s="2">
        <v>329</v>
      </c>
      <c r="K37" s="22" t="s">
        <v>1683</v>
      </c>
      <c r="L37" s="22" t="s">
        <v>4103</v>
      </c>
      <c r="M37" s="22" t="s">
        <v>4054</v>
      </c>
      <c r="N37" s="22" t="s">
        <v>1587</v>
      </c>
      <c r="O37" s="22" t="s">
        <v>1588</v>
      </c>
      <c r="P37" s="22" t="s">
        <v>1685</v>
      </c>
      <c r="Q37">
        <v>382.22</v>
      </c>
      <c r="R37">
        <v>329</v>
      </c>
    </row>
    <row r="38" spans="1:18" x14ac:dyDescent="0.3">
      <c r="A38" s="2" t="s">
        <v>1686</v>
      </c>
      <c r="B38" s="2" t="s">
        <v>1687</v>
      </c>
      <c r="C38" s="2" t="s">
        <v>1562</v>
      </c>
      <c r="D38" s="2" t="s">
        <v>1563</v>
      </c>
      <c r="E38" s="2" t="s">
        <v>1688</v>
      </c>
      <c r="F38" s="2">
        <v>223.43</v>
      </c>
      <c r="G38" s="2">
        <v>154</v>
      </c>
      <c r="K38" s="22" t="s">
        <v>1686</v>
      </c>
      <c r="L38" s="22" t="s">
        <v>4104</v>
      </c>
      <c r="M38" s="22" t="s">
        <v>4105</v>
      </c>
      <c r="N38" s="22" t="s">
        <v>1562</v>
      </c>
      <c r="O38" s="22" t="s">
        <v>1563</v>
      </c>
      <c r="P38" s="22" t="s">
        <v>1688</v>
      </c>
      <c r="Q38">
        <v>223.43</v>
      </c>
      <c r="R38">
        <v>154</v>
      </c>
    </row>
    <row r="39" spans="1:18" x14ac:dyDescent="0.3">
      <c r="A39" s="2" t="s">
        <v>1689</v>
      </c>
      <c r="B39" s="2" t="s">
        <v>1690</v>
      </c>
      <c r="C39" s="2" t="s">
        <v>1562</v>
      </c>
      <c r="D39" s="2" t="s">
        <v>1691</v>
      </c>
      <c r="E39" s="2" t="s">
        <v>1692</v>
      </c>
      <c r="F39" s="2">
        <v>353.47</v>
      </c>
      <c r="G39" s="2">
        <v>214</v>
      </c>
      <c r="K39" s="22" t="s">
        <v>1689</v>
      </c>
      <c r="L39" s="22" t="s">
        <v>4106</v>
      </c>
      <c r="M39" s="22" t="s">
        <v>4107</v>
      </c>
      <c r="N39" s="22" t="s">
        <v>1562</v>
      </c>
      <c r="O39" s="22" t="s">
        <v>1691</v>
      </c>
      <c r="P39" s="22" t="s">
        <v>1692</v>
      </c>
      <c r="Q39">
        <v>353.47</v>
      </c>
      <c r="R39">
        <v>214</v>
      </c>
    </row>
    <row r="40" spans="1:18" x14ac:dyDescent="0.3">
      <c r="A40" s="2" t="s">
        <v>1693</v>
      </c>
      <c r="B40" s="2" t="s">
        <v>1694</v>
      </c>
      <c r="C40" s="2" t="s">
        <v>1596</v>
      </c>
      <c r="D40" s="2" t="s">
        <v>1650</v>
      </c>
      <c r="E40" s="2" t="s">
        <v>1695</v>
      </c>
      <c r="F40" s="2">
        <v>135.61000000000001</v>
      </c>
      <c r="G40" s="2">
        <v>394</v>
      </c>
      <c r="K40" s="22" t="s">
        <v>1693</v>
      </c>
      <c r="L40" s="22" t="s">
        <v>4108</v>
      </c>
      <c r="M40" s="22" t="s">
        <v>4109</v>
      </c>
      <c r="N40" s="22" t="s">
        <v>1596</v>
      </c>
      <c r="O40" s="22" t="s">
        <v>1650</v>
      </c>
      <c r="P40" s="22" t="s">
        <v>1695</v>
      </c>
      <c r="Q40">
        <v>135.61000000000001</v>
      </c>
      <c r="R40">
        <v>394</v>
      </c>
    </row>
    <row r="41" spans="1:18" x14ac:dyDescent="0.3">
      <c r="A41" s="2" t="s">
        <v>1696</v>
      </c>
      <c r="B41" s="2" t="s">
        <v>1697</v>
      </c>
      <c r="C41" s="2" t="s">
        <v>1557</v>
      </c>
      <c r="D41" s="2" t="s">
        <v>1698</v>
      </c>
      <c r="E41" s="2" t="s">
        <v>1699</v>
      </c>
      <c r="F41" s="2">
        <v>326.06</v>
      </c>
      <c r="G41" s="2">
        <v>301</v>
      </c>
      <c r="K41" s="22" t="s">
        <v>1696</v>
      </c>
      <c r="L41" s="22" t="s">
        <v>4110</v>
      </c>
      <c r="M41" s="22" t="s">
        <v>4111</v>
      </c>
      <c r="N41" s="22" t="s">
        <v>1557</v>
      </c>
      <c r="O41" s="22" t="s">
        <v>1698</v>
      </c>
      <c r="P41" s="22" t="s">
        <v>1699</v>
      </c>
      <c r="Q41">
        <v>326.06</v>
      </c>
      <c r="R41">
        <v>301</v>
      </c>
    </row>
    <row r="42" spans="1:18" x14ac:dyDescent="0.3">
      <c r="A42" s="2" t="s">
        <v>1700</v>
      </c>
      <c r="B42" s="2" t="s">
        <v>1701</v>
      </c>
      <c r="C42" s="2" t="s">
        <v>1557</v>
      </c>
      <c r="D42" s="2" t="s">
        <v>1592</v>
      </c>
      <c r="E42" s="2" t="s">
        <v>1702</v>
      </c>
      <c r="F42" s="2">
        <v>38.520000000000003</v>
      </c>
      <c r="G42" s="2">
        <v>378</v>
      </c>
      <c r="K42" s="22" t="s">
        <v>1700</v>
      </c>
      <c r="L42" s="22" t="s">
        <v>4112</v>
      </c>
      <c r="M42" s="22" t="s">
        <v>4113</v>
      </c>
      <c r="N42" s="22" t="s">
        <v>1557</v>
      </c>
      <c r="O42" s="22" t="s">
        <v>1592</v>
      </c>
      <c r="P42" s="22" t="s">
        <v>1702</v>
      </c>
      <c r="Q42">
        <v>38.520000000000003</v>
      </c>
      <c r="R42">
        <v>378</v>
      </c>
    </row>
    <row r="43" spans="1:18" x14ac:dyDescent="0.3">
      <c r="A43" s="2" t="s">
        <v>1703</v>
      </c>
      <c r="B43" s="2" t="s">
        <v>1704</v>
      </c>
      <c r="C43" s="2" t="s">
        <v>1596</v>
      </c>
      <c r="D43" s="2" t="s">
        <v>1597</v>
      </c>
      <c r="E43" s="2" t="s">
        <v>1705</v>
      </c>
      <c r="F43" s="2">
        <v>313.26</v>
      </c>
      <c r="G43" s="2">
        <v>369</v>
      </c>
      <c r="K43" s="22" t="s">
        <v>1703</v>
      </c>
      <c r="L43" s="22" t="s">
        <v>4114</v>
      </c>
      <c r="M43" s="22" t="s">
        <v>4115</v>
      </c>
      <c r="N43" s="22" t="s">
        <v>1596</v>
      </c>
      <c r="O43" s="22" t="s">
        <v>1597</v>
      </c>
      <c r="P43" s="22" t="s">
        <v>1705</v>
      </c>
      <c r="Q43">
        <v>313.26</v>
      </c>
      <c r="R43">
        <v>369</v>
      </c>
    </row>
    <row r="44" spans="1:18" x14ac:dyDescent="0.3">
      <c r="A44" s="2" t="s">
        <v>1706</v>
      </c>
      <c r="B44" s="2" t="s">
        <v>1707</v>
      </c>
      <c r="C44" s="2" t="s">
        <v>1557</v>
      </c>
      <c r="D44" s="2" t="s">
        <v>1578</v>
      </c>
      <c r="E44" s="2" t="s">
        <v>1708</v>
      </c>
      <c r="F44" s="2">
        <v>450.71</v>
      </c>
      <c r="G44" s="2">
        <v>389</v>
      </c>
      <c r="K44" s="22" t="s">
        <v>1706</v>
      </c>
      <c r="L44" s="22" t="s">
        <v>4116</v>
      </c>
      <c r="M44" s="22" t="s">
        <v>4117</v>
      </c>
      <c r="N44" s="22" t="s">
        <v>1557</v>
      </c>
      <c r="O44" s="22" t="s">
        <v>1578</v>
      </c>
      <c r="P44" s="22" t="s">
        <v>1708</v>
      </c>
      <c r="Q44">
        <v>450.71</v>
      </c>
      <c r="R44">
        <v>389</v>
      </c>
    </row>
    <row r="45" spans="1:18" x14ac:dyDescent="0.3">
      <c r="A45" s="2" t="s">
        <v>1709</v>
      </c>
      <c r="B45" s="2" t="s">
        <v>1710</v>
      </c>
      <c r="C45" s="2" t="s">
        <v>1557</v>
      </c>
      <c r="D45" s="2" t="s">
        <v>1558</v>
      </c>
      <c r="E45" s="2" t="s">
        <v>1711</v>
      </c>
      <c r="F45" s="2">
        <v>253.33</v>
      </c>
      <c r="G45" s="2">
        <v>266</v>
      </c>
      <c r="K45" s="22" t="s">
        <v>1709</v>
      </c>
      <c r="L45" s="22" t="s">
        <v>4118</v>
      </c>
      <c r="M45" s="22" t="s">
        <v>4119</v>
      </c>
      <c r="N45" s="22" t="s">
        <v>1557</v>
      </c>
      <c r="O45" s="22" t="s">
        <v>1558</v>
      </c>
      <c r="P45" s="22" t="s">
        <v>1711</v>
      </c>
      <c r="Q45">
        <v>253.33</v>
      </c>
      <c r="R45">
        <v>266</v>
      </c>
    </row>
    <row r="46" spans="1:18" x14ac:dyDescent="0.3">
      <c r="A46" s="2" t="s">
        <v>1712</v>
      </c>
      <c r="B46" s="2" t="s">
        <v>1713</v>
      </c>
      <c r="C46" s="2" t="s">
        <v>1596</v>
      </c>
      <c r="D46" s="2" t="s">
        <v>1597</v>
      </c>
      <c r="E46" s="2" t="s">
        <v>1714</v>
      </c>
      <c r="F46" s="2">
        <v>167.12</v>
      </c>
      <c r="G46" s="2">
        <v>316</v>
      </c>
      <c r="K46" s="22" t="s">
        <v>1712</v>
      </c>
      <c r="L46" s="22" t="s">
        <v>4120</v>
      </c>
      <c r="M46" s="22" t="s">
        <v>4121</v>
      </c>
      <c r="N46" s="22" t="s">
        <v>1596</v>
      </c>
      <c r="O46" s="22" t="s">
        <v>1597</v>
      </c>
      <c r="P46" s="22" t="s">
        <v>1714</v>
      </c>
      <c r="Q46">
        <v>167.12</v>
      </c>
      <c r="R46">
        <v>316</v>
      </c>
    </row>
    <row r="47" spans="1:18" x14ac:dyDescent="0.3">
      <c r="A47" s="2" t="s">
        <v>1715</v>
      </c>
      <c r="B47" s="2" t="s">
        <v>1716</v>
      </c>
      <c r="C47" s="2" t="s">
        <v>1596</v>
      </c>
      <c r="D47" s="2" t="s">
        <v>1672</v>
      </c>
      <c r="E47" s="2" t="s">
        <v>1717</v>
      </c>
      <c r="F47" s="2">
        <v>318.91000000000003</v>
      </c>
      <c r="G47" s="2">
        <v>114</v>
      </c>
      <c r="K47" s="22" t="s">
        <v>1715</v>
      </c>
      <c r="L47" s="22" t="s">
        <v>4122</v>
      </c>
      <c r="M47" s="22" t="s">
        <v>4123</v>
      </c>
      <c r="N47" s="22" t="s">
        <v>1596</v>
      </c>
      <c r="O47" s="22" t="s">
        <v>1672</v>
      </c>
      <c r="P47" s="22" t="s">
        <v>1717</v>
      </c>
      <c r="Q47">
        <v>318.91000000000003</v>
      </c>
      <c r="R47">
        <v>114</v>
      </c>
    </row>
    <row r="48" spans="1:18" x14ac:dyDescent="0.3">
      <c r="A48" s="2" t="s">
        <v>1718</v>
      </c>
      <c r="B48" s="2" t="s">
        <v>1719</v>
      </c>
      <c r="C48" s="2" t="s">
        <v>1562</v>
      </c>
      <c r="D48" s="2" t="s">
        <v>1567</v>
      </c>
      <c r="E48" s="2" t="s">
        <v>1720</v>
      </c>
      <c r="F48" s="2">
        <v>167.34</v>
      </c>
      <c r="G48" s="2">
        <v>296</v>
      </c>
      <c r="K48" s="22" t="s">
        <v>1718</v>
      </c>
      <c r="L48" s="22" t="s">
        <v>4124</v>
      </c>
      <c r="M48" s="22" t="s">
        <v>4046</v>
      </c>
      <c r="N48" s="22" t="s">
        <v>1562</v>
      </c>
      <c r="O48" s="22" t="s">
        <v>1567</v>
      </c>
      <c r="P48" s="22" t="s">
        <v>1720</v>
      </c>
      <c r="Q48">
        <v>167.34</v>
      </c>
      <c r="R48">
        <v>296</v>
      </c>
    </row>
    <row r="49" spans="1:18" x14ac:dyDescent="0.3">
      <c r="A49" s="2" t="s">
        <v>1721</v>
      </c>
      <c r="B49" s="2" t="s">
        <v>1722</v>
      </c>
      <c r="C49" s="2" t="s">
        <v>1582</v>
      </c>
      <c r="D49" s="2" t="s">
        <v>1723</v>
      </c>
      <c r="E49" s="2" t="s">
        <v>1724</v>
      </c>
      <c r="F49" s="2"/>
      <c r="G49" s="2">
        <v>431</v>
      </c>
      <c r="K49" s="22" t="s">
        <v>1721</v>
      </c>
      <c r="L49" s="22" t="s">
        <v>4125</v>
      </c>
      <c r="M49" s="22" t="s">
        <v>4058</v>
      </c>
      <c r="N49" s="22" t="s">
        <v>1582</v>
      </c>
      <c r="O49" s="22" t="s">
        <v>1723</v>
      </c>
      <c r="P49" s="22" t="s">
        <v>1724</v>
      </c>
      <c r="Q49">
        <v>254.04</v>
      </c>
      <c r="R49">
        <v>431</v>
      </c>
    </row>
    <row r="50" spans="1:18" x14ac:dyDescent="0.3">
      <c r="A50" s="2" t="s">
        <v>1725</v>
      </c>
      <c r="B50" s="2" t="s">
        <v>1726</v>
      </c>
      <c r="C50" s="2" t="s">
        <v>1557</v>
      </c>
      <c r="D50" s="2" t="s">
        <v>1578</v>
      </c>
      <c r="E50" s="2" t="s">
        <v>1727</v>
      </c>
      <c r="F50" s="2">
        <v>177.98</v>
      </c>
      <c r="G50" s="2">
        <v>103</v>
      </c>
      <c r="K50" s="22" t="s">
        <v>1725</v>
      </c>
      <c r="L50" s="22" t="s">
        <v>4126</v>
      </c>
      <c r="M50" s="22" t="s">
        <v>4127</v>
      </c>
      <c r="N50" s="22" t="s">
        <v>1557</v>
      </c>
      <c r="O50" s="22" t="s">
        <v>1578</v>
      </c>
      <c r="P50" s="22" t="s">
        <v>1727</v>
      </c>
      <c r="Q50">
        <v>177.98</v>
      </c>
      <c r="R50">
        <v>103</v>
      </c>
    </row>
    <row r="51" spans="1:18" x14ac:dyDescent="0.3">
      <c r="A51" s="2" t="s">
        <v>1728</v>
      </c>
      <c r="B51" s="2" t="s">
        <v>1729</v>
      </c>
      <c r="C51" s="2" t="s">
        <v>1582</v>
      </c>
      <c r="D51" s="2" t="s">
        <v>1730</v>
      </c>
      <c r="E51" s="2" t="s">
        <v>1731</v>
      </c>
      <c r="F51" s="2">
        <v>43.29</v>
      </c>
      <c r="G51" s="2">
        <v>267</v>
      </c>
      <c r="K51" s="22" t="s">
        <v>1728</v>
      </c>
      <c r="L51" s="22" t="s">
        <v>4128</v>
      </c>
      <c r="M51" s="22" t="s">
        <v>4129</v>
      </c>
      <c r="N51" s="22" t="s">
        <v>1582</v>
      </c>
      <c r="O51" s="22" t="s">
        <v>1730</v>
      </c>
      <c r="P51" s="22" t="s">
        <v>1731</v>
      </c>
      <c r="Q51">
        <v>43.29</v>
      </c>
      <c r="R51">
        <v>267</v>
      </c>
    </row>
    <row r="52" spans="1:18" x14ac:dyDescent="0.3">
      <c r="A52" s="2" t="s">
        <v>1732</v>
      </c>
      <c r="B52" s="2" t="s">
        <v>1733</v>
      </c>
      <c r="C52" s="2" t="s">
        <v>1596</v>
      </c>
      <c r="D52" s="2" t="s">
        <v>1597</v>
      </c>
      <c r="E52" s="2" t="s">
        <v>1734</v>
      </c>
      <c r="F52" s="2">
        <v>190.29</v>
      </c>
      <c r="G52" s="2">
        <v>260</v>
      </c>
      <c r="K52" s="22" t="s">
        <v>1732</v>
      </c>
      <c r="L52" s="22" t="s">
        <v>4130</v>
      </c>
      <c r="M52" s="22" t="s">
        <v>4131</v>
      </c>
      <c r="N52" s="22" t="s">
        <v>1596</v>
      </c>
      <c r="O52" s="22" t="s">
        <v>1597</v>
      </c>
      <c r="P52" s="22" t="s">
        <v>1734</v>
      </c>
      <c r="Q52">
        <v>190.29</v>
      </c>
      <c r="R52">
        <v>260</v>
      </c>
    </row>
    <row r="53" spans="1:18" x14ac:dyDescent="0.3">
      <c r="A53" s="2" t="s">
        <v>1735</v>
      </c>
      <c r="B53" s="2" t="s">
        <v>1736</v>
      </c>
      <c r="C53" s="2" t="s">
        <v>1557</v>
      </c>
      <c r="D53" s="2" t="s">
        <v>1578</v>
      </c>
      <c r="E53" s="2" t="s">
        <v>1737</v>
      </c>
      <c r="F53" s="2">
        <v>88.49</v>
      </c>
      <c r="G53" s="2">
        <v>246</v>
      </c>
      <c r="K53" s="22" t="s">
        <v>1735</v>
      </c>
      <c r="L53" s="22" t="s">
        <v>4132</v>
      </c>
      <c r="M53" s="22" t="s">
        <v>4133</v>
      </c>
      <c r="N53" s="22" t="s">
        <v>1557</v>
      </c>
      <c r="O53" s="22" t="s">
        <v>1578</v>
      </c>
      <c r="P53" s="22" t="s">
        <v>1737</v>
      </c>
      <c r="Q53">
        <v>88.49</v>
      </c>
      <c r="R53">
        <v>246</v>
      </c>
    </row>
    <row r="54" spans="1:18" x14ac:dyDescent="0.3">
      <c r="A54" s="2" t="s">
        <v>1738</v>
      </c>
      <c r="B54" s="2" t="s">
        <v>1739</v>
      </c>
      <c r="C54" s="2" t="s">
        <v>1596</v>
      </c>
      <c r="D54" s="2" t="s">
        <v>1672</v>
      </c>
      <c r="E54" s="2" t="s">
        <v>1740</v>
      </c>
      <c r="F54" s="2">
        <v>212.26</v>
      </c>
      <c r="G54" s="2">
        <v>82</v>
      </c>
      <c r="K54" s="22" t="s">
        <v>1738</v>
      </c>
      <c r="L54" s="22" t="s">
        <v>4134</v>
      </c>
      <c r="M54" s="22" t="s">
        <v>4096</v>
      </c>
      <c r="N54" s="22" t="s">
        <v>1596</v>
      </c>
      <c r="O54" s="22" t="s">
        <v>1672</v>
      </c>
      <c r="P54" s="22" t="s">
        <v>1740</v>
      </c>
      <c r="Q54">
        <v>212.26</v>
      </c>
      <c r="R54">
        <v>82</v>
      </c>
    </row>
    <row r="55" spans="1:18" x14ac:dyDescent="0.3">
      <c r="A55" s="2" t="s">
        <v>1741</v>
      </c>
      <c r="B55" s="2" t="s">
        <v>1742</v>
      </c>
      <c r="C55" s="2" t="s">
        <v>1562</v>
      </c>
      <c r="D55" s="2" t="s">
        <v>1574</v>
      </c>
      <c r="E55" s="2" t="s">
        <v>1743</v>
      </c>
      <c r="F55" s="2">
        <v>386.56</v>
      </c>
      <c r="G55" s="2">
        <v>125</v>
      </c>
      <c r="K55" s="22" t="s">
        <v>1741</v>
      </c>
      <c r="L55" s="22" t="s">
        <v>4135</v>
      </c>
      <c r="M55" s="22" t="s">
        <v>4048</v>
      </c>
      <c r="N55" s="22" t="s">
        <v>1562</v>
      </c>
      <c r="O55" s="22" t="s">
        <v>1574</v>
      </c>
      <c r="P55" s="22" t="s">
        <v>1743</v>
      </c>
      <c r="Q55">
        <v>386.56</v>
      </c>
      <c r="R55">
        <v>125</v>
      </c>
    </row>
    <row r="56" spans="1:18" x14ac:dyDescent="0.3">
      <c r="A56" s="2" t="s">
        <v>1744</v>
      </c>
      <c r="B56" s="2" t="s">
        <v>1745</v>
      </c>
      <c r="C56" s="2" t="s">
        <v>1596</v>
      </c>
      <c r="D56" s="2" t="s">
        <v>1578</v>
      </c>
      <c r="E56" s="2" t="s">
        <v>1746</v>
      </c>
      <c r="F56" s="2">
        <v>434.84</v>
      </c>
      <c r="G56" s="2">
        <v>185</v>
      </c>
      <c r="K56" s="22" t="s">
        <v>1744</v>
      </c>
      <c r="L56" s="22" t="s">
        <v>4091</v>
      </c>
      <c r="M56" s="22" t="s">
        <v>4136</v>
      </c>
      <c r="N56" s="22" t="s">
        <v>1596</v>
      </c>
      <c r="O56" s="22" t="s">
        <v>1578</v>
      </c>
      <c r="P56" s="22" t="s">
        <v>1746</v>
      </c>
      <c r="Q56">
        <v>434.84</v>
      </c>
      <c r="R56">
        <v>185</v>
      </c>
    </row>
    <row r="57" spans="1:18" x14ac:dyDescent="0.3">
      <c r="A57" s="2" t="s">
        <v>1747</v>
      </c>
      <c r="B57" s="2" t="s">
        <v>1748</v>
      </c>
      <c r="C57" s="2" t="s">
        <v>1587</v>
      </c>
      <c r="D57" s="2" t="s">
        <v>1615</v>
      </c>
      <c r="E57" s="2" t="s">
        <v>1749</v>
      </c>
      <c r="F57" s="2">
        <v>81.75</v>
      </c>
      <c r="G57" s="2"/>
      <c r="K57" s="22" t="s">
        <v>1747</v>
      </c>
      <c r="L57" s="22" t="s">
        <v>4137</v>
      </c>
      <c r="M57" s="22" t="s">
        <v>4138</v>
      </c>
      <c r="N57" s="22" t="s">
        <v>1587</v>
      </c>
      <c r="O57" s="22" t="s">
        <v>1615</v>
      </c>
      <c r="P57" s="22" t="s">
        <v>1749</v>
      </c>
      <c r="Q57">
        <v>81.75</v>
      </c>
      <c r="R57">
        <v>273</v>
      </c>
    </row>
    <row r="58" spans="1:18" x14ac:dyDescent="0.3">
      <c r="A58" s="2" t="s">
        <v>1750</v>
      </c>
      <c r="B58" s="2" t="s">
        <v>1751</v>
      </c>
      <c r="C58" s="2" t="s">
        <v>1587</v>
      </c>
      <c r="D58" s="2" t="s">
        <v>1615</v>
      </c>
      <c r="E58" s="2" t="s">
        <v>1752</v>
      </c>
      <c r="F58" s="2">
        <v>461.47</v>
      </c>
      <c r="G58" s="2">
        <v>190</v>
      </c>
      <c r="K58" s="22" t="s">
        <v>1750</v>
      </c>
      <c r="L58" s="22" t="s">
        <v>4139</v>
      </c>
      <c r="M58" s="22" t="s">
        <v>4140</v>
      </c>
      <c r="N58" s="22" t="s">
        <v>1587</v>
      </c>
      <c r="O58" s="22" t="s">
        <v>1615</v>
      </c>
      <c r="P58" s="22" t="s">
        <v>1752</v>
      </c>
      <c r="Q58">
        <v>461.47</v>
      </c>
      <c r="R58">
        <v>190</v>
      </c>
    </row>
    <row r="59" spans="1:18" x14ac:dyDescent="0.3">
      <c r="A59" s="2" t="s">
        <v>1753</v>
      </c>
      <c r="B59" s="2" t="s">
        <v>1754</v>
      </c>
      <c r="C59" s="2" t="s">
        <v>1596</v>
      </c>
      <c r="D59" s="2" t="s">
        <v>1597</v>
      </c>
      <c r="E59" s="2" t="s">
        <v>1755</v>
      </c>
      <c r="F59" s="2">
        <v>30.62</v>
      </c>
      <c r="G59" s="2">
        <v>138</v>
      </c>
      <c r="K59" s="22" t="s">
        <v>1753</v>
      </c>
      <c r="L59" s="22" t="s">
        <v>4141</v>
      </c>
      <c r="M59" s="22" t="s">
        <v>4142</v>
      </c>
      <c r="N59" s="22" t="s">
        <v>1596</v>
      </c>
      <c r="O59" s="22" t="s">
        <v>1597</v>
      </c>
      <c r="P59" s="22" t="s">
        <v>1755</v>
      </c>
      <c r="Q59">
        <v>30.62</v>
      </c>
      <c r="R59">
        <v>138</v>
      </c>
    </row>
    <row r="60" spans="1:18" x14ac:dyDescent="0.3">
      <c r="A60" s="2" t="s">
        <v>1756</v>
      </c>
      <c r="B60" s="2" t="s">
        <v>1757</v>
      </c>
      <c r="C60" s="2" t="s">
        <v>1562</v>
      </c>
      <c r="D60" s="2" t="s">
        <v>1578</v>
      </c>
      <c r="E60" s="2" t="s">
        <v>1758</v>
      </c>
      <c r="F60" s="2">
        <v>113.83</v>
      </c>
      <c r="G60" s="2">
        <v>485</v>
      </c>
      <c r="K60" s="22" t="s">
        <v>1756</v>
      </c>
      <c r="L60" s="22" t="s">
        <v>4143</v>
      </c>
      <c r="M60" s="22" t="s">
        <v>4144</v>
      </c>
      <c r="N60" s="22" t="s">
        <v>1562</v>
      </c>
      <c r="O60" s="22" t="s">
        <v>1578</v>
      </c>
      <c r="P60" s="22" t="s">
        <v>1758</v>
      </c>
      <c r="Q60">
        <v>113.83</v>
      </c>
      <c r="R60">
        <v>485</v>
      </c>
    </row>
    <row r="61" spans="1:18" x14ac:dyDescent="0.3">
      <c r="A61" s="2" t="s">
        <v>1759</v>
      </c>
      <c r="B61" s="2" t="s">
        <v>1760</v>
      </c>
      <c r="C61" s="2" t="s">
        <v>1582</v>
      </c>
      <c r="D61" s="2" t="s">
        <v>1608</v>
      </c>
      <c r="E61" s="2" t="s">
        <v>1761</v>
      </c>
      <c r="F61" s="2">
        <v>17.309999999999999</v>
      </c>
      <c r="G61" s="2">
        <v>399</v>
      </c>
      <c r="K61" s="22" t="s">
        <v>1759</v>
      </c>
      <c r="L61" s="22" t="s">
        <v>4145</v>
      </c>
      <c r="M61" s="22" t="s">
        <v>4146</v>
      </c>
      <c r="N61" s="22" t="s">
        <v>1582</v>
      </c>
      <c r="O61" s="22" t="s">
        <v>1608</v>
      </c>
      <c r="P61" s="22" t="s">
        <v>1761</v>
      </c>
      <c r="Q61">
        <v>17.309999999999999</v>
      </c>
      <c r="R61">
        <v>399</v>
      </c>
    </row>
    <row r="62" spans="1:18" x14ac:dyDescent="0.3">
      <c r="A62" s="2" t="s">
        <v>1762</v>
      </c>
      <c r="B62" s="2" t="s">
        <v>1763</v>
      </c>
      <c r="C62" s="2" t="s">
        <v>1582</v>
      </c>
      <c r="D62" s="2" t="s">
        <v>1730</v>
      </c>
      <c r="E62" s="2" t="s">
        <v>1764</v>
      </c>
      <c r="F62" s="2">
        <v>482.75</v>
      </c>
      <c r="G62" s="2">
        <v>444</v>
      </c>
      <c r="K62" s="22" t="s">
        <v>1762</v>
      </c>
      <c r="L62" s="22" t="s">
        <v>4147</v>
      </c>
      <c r="M62" s="22" t="s">
        <v>4148</v>
      </c>
      <c r="N62" s="22" t="s">
        <v>1582</v>
      </c>
      <c r="O62" s="22" t="s">
        <v>1730</v>
      </c>
      <c r="P62" s="22" t="s">
        <v>1764</v>
      </c>
      <c r="Q62">
        <v>482.75</v>
      </c>
      <c r="R62">
        <v>444</v>
      </c>
    </row>
    <row r="63" spans="1:18" x14ac:dyDescent="0.3">
      <c r="A63" s="2" t="s">
        <v>1765</v>
      </c>
      <c r="B63" s="2" t="s">
        <v>1766</v>
      </c>
      <c r="C63" s="2" t="s">
        <v>1596</v>
      </c>
      <c r="D63" s="2" t="s">
        <v>1633</v>
      </c>
      <c r="E63" s="2" t="s">
        <v>1767</v>
      </c>
      <c r="F63" s="2">
        <v>103.45</v>
      </c>
      <c r="G63" s="2">
        <v>465</v>
      </c>
      <c r="K63" s="22" t="s">
        <v>1765</v>
      </c>
      <c r="L63" s="22" t="s">
        <v>4149</v>
      </c>
      <c r="M63" s="22" t="s">
        <v>4150</v>
      </c>
      <c r="N63" s="22" t="s">
        <v>1596</v>
      </c>
      <c r="O63" s="22" t="s">
        <v>1633</v>
      </c>
      <c r="P63" s="22" t="s">
        <v>1767</v>
      </c>
      <c r="Q63">
        <v>103.45</v>
      </c>
      <c r="R63">
        <v>465</v>
      </c>
    </row>
    <row r="64" spans="1:18" x14ac:dyDescent="0.3">
      <c r="A64" s="2" t="s">
        <v>1768</v>
      </c>
      <c r="B64" s="2" t="s">
        <v>1769</v>
      </c>
      <c r="C64" s="2" t="s">
        <v>1557</v>
      </c>
      <c r="D64" s="2" t="s">
        <v>1558</v>
      </c>
      <c r="E64" s="2" t="s">
        <v>1770</v>
      </c>
      <c r="F64" s="2">
        <v>86.42</v>
      </c>
      <c r="G64" s="2">
        <v>222</v>
      </c>
      <c r="K64" s="22" t="s">
        <v>1768</v>
      </c>
      <c r="L64" s="22" t="s">
        <v>4151</v>
      </c>
      <c r="M64" s="22" t="s">
        <v>4152</v>
      </c>
      <c r="N64" s="22" t="s">
        <v>1557</v>
      </c>
      <c r="O64" s="22" t="s">
        <v>1558</v>
      </c>
      <c r="P64" s="22" t="s">
        <v>1770</v>
      </c>
      <c r="Q64">
        <v>86.42</v>
      </c>
      <c r="R64">
        <v>222</v>
      </c>
    </row>
    <row r="65" spans="1:18" x14ac:dyDescent="0.3">
      <c r="A65" s="2" t="s">
        <v>1771</v>
      </c>
      <c r="B65" s="2" t="s">
        <v>1772</v>
      </c>
      <c r="C65" s="2" t="s">
        <v>1582</v>
      </c>
      <c r="D65" s="2" t="s">
        <v>1583</v>
      </c>
      <c r="E65" s="2" t="s">
        <v>1773</v>
      </c>
      <c r="F65" s="2">
        <v>266.86</v>
      </c>
      <c r="G65" s="2">
        <v>458</v>
      </c>
      <c r="K65" s="22" t="s">
        <v>1771</v>
      </c>
      <c r="L65" s="22" t="s">
        <v>4153</v>
      </c>
      <c r="M65" s="22" t="s">
        <v>4154</v>
      </c>
      <c r="N65" s="22" t="s">
        <v>1582</v>
      </c>
      <c r="O65" s="22" t="s">
        <v>1583</v>
      </c>
      <c r="P65" s="22" t="s">
        <v>1773</v>
      </c>
      <c r="Q65">
        <v>266.86</v>
      </c>
      <c r="R65">
        <v>458</v>
      </c>
    </row>
    <row r="66" spans="1:18" x14ac:dyDescent="0.3">
      <c r="A66" s="2" t="s">
        <v>1774</v>
      </c>
      <c r="B66" s="2" t="s">
        <v>1775</v>
      </c>
      <c r="C66" s="2" t="s">
        <v>1582</v>
      </c>
      <c r="D66" s="2" t="s">
        <v>1723</v>
      </c>
      <c r="E66" s="2" t="s">
        <v>1776</v>
      </c>
      <c r="F66" s="2">
        <v>299.11</v>
      </c>
      <c r="G66" s="2">
        <v>118</v>
      </c>
      <c r="K66" s="22" t="s">
        <v>1774</v>
      </c>
      <c r="L66" s="22" t="s">
        <v>4155</v>
      </c>
      <c r="M66" s="22" t="s">
        <v>4058</v>
      </c>
      <c r="N66" s="22" t="s">
        <v>1582</v>
      </c>
      <c r="O66" s="22" t="s">
        <v>1723</v>
      </c>
      <c r="P66" s="22" t="s">
        <v>1776</v>
      </c>
      <c r="Q66">
        <v>299.11</v>
      </c>
      <c r="R66">
        <v>118</v>
      </c>
    </row>
    <row r="67" spans="1:18" x14ac:dyDescent="0.3">
      <c r="A67" s="2" t="s">
        <v>1777</v>
      </c>
      <c r="B67" s="2" t="s">
        <v>1778</v>
      </c>
      <c r="C67" s="2" t="s">
        <v>1596</v>
      </c>
      <c r="D67" s="2" t="s">
        <v>1597</v>
      </c>
      <c r="E67" s="2" t="s">
        <v>1779</v>
      </c>
      <c r="F67" s="2">
        <v>240.63</v>
      </c>
      <c r="G67" s="2">
        <v>423</v>
      </c>
      <c r="K67" s="22" t="s">
        <v>1777</v>
      </c>
      <c r="L67" s="22" t="s">
        <v>4156</v>
      </c>
      <c r="M67" s="22" t="s">
        <v>4157</v>
      </c>
      <c r="N67" s="22" t="s">
        <v>1596</v>
      </c>
      <c r="O67" s="22" t="s">
        <v>1597</v>
      </c>
      <c r="P67" s="22" t="s">
        <v>1779</v>
      </c>
      <c r="Q67">
        <v>240.63</v>
      </c>
      <c r="R67">
        <v>423</v>
      </c>
    </row>
    <row r="68" spans="1:18" x14ac:dyDescent="0.3">
      <c r="A68" s="2" t="s">
        <v>1780</v>
      </c>
      <c r="B68" s="2" t="s">
        <v>1781</v>
      </c>
      <c r="C68" s="2" t="s">
        <v>1582</v>
      </c>
      <c r="D68" s="2" t="s">
        <v>1608</v>
      </c>
      <c r="E68" s="2" t="s">
        <v>1782</v>
      </c>
      <c r="F68" s="2">
        <v>340.39</v>
      </c>
      <c r="G68" s="2">
        <v>177</v>
      </c>
      <c r="K68" s="22" t="s">
        <v>1780</v>
      </c>
      <c r="L68" s="22" t="s">
        <v>4158</v>
      </c>
      <c r="M68" s="22" t="s">
        <v>4159</v>
      </c>
      <c r="N68" s="22" t="s">
        <v>1582</v>
      </c>
      <c r="O68" s="22" t="s">
        <v>1608</v>
      </c>
      <c r="P68" s="22" t="s">
        <v>1782</v>
      </c>
      <c r="Q68">
        <v>340.39</v>
      </c>
      <c r="R68">
        <v>177</v>
      </c>
    </row>
    <row r="69" spans="1:18" x14ac:dyDescent="0.3">
      <c r="A69" s="2" t="s">
        <v>1783</v>
      </c>
      <c r="B69" s="2" t="s">
        <v>1784</v>
      </c>
      <c r="C69" s="2" t="s">
        <v>1557</v>
      </c>
      <c r="D69" s="2" t="s">
        <v>1578</v>
      </c>
      <c r="E69" s="2" t="s">
        <v>1785</v>
      </c>
      <c r="F69" s="2">
        <v>349.17</v>
      </c>
      <c r="G69" s="2">
        <v>476</v>
      </c>
      <c r="K69" s="22" t="s">
        <v>1783</v>
      </c>
      <c r="L69" s="22" t="s">
        <v>4160</v>
      </c>
      <c r="M69" s="22" t="s">
        <v>4161</v>
      </c>
      <c r="N69" s="22" t="s">
        <v>1557</v>
      </c>
      <c r="O69" s="22" t="s">
        <v>1578</v>
      </c>
      <c r="P69" s="22" t="s">
        <v>1785</v>
      </c>
      <c r="Q69">
        <v>349.17</v>
      </c>
      <c r="R69">
        <v>476</v>
      </c>
    </row>
    <row r="70" spans="1:18" x14ac:dyDescent="0.3">
      <c r="A70" s="2" t="s">
        <v>1786</v>
      </c>
      <c r="B70" s="2" t="s">
        <v>1787</v>
      </c>
      <c r="C70" s="2" t="s">
        <v>1587</v>
      </c>
      <c r="D70" s="2" t="s">
        <v>1788</v>
      </c>
      <c r="E70" s="2" t="s">
        <v>1789</v>
      </c>
      <c r="F70" s="2">
        <v>243.7</v>
      </c>
      <c r="G70" s="2">
        <v>130</v>
      </c>
      <c r="K70" s="22" t="s">
        <v>1786</v>
      </c>
      <c r="L70" s="22" t="s">
        <v>4162</v>
      </c>
      <c r="M70" s="22" t="s">
        <v>4163</v>
      </c>
      <c r="N70" s="22" t="s">
        <v>1587</v>
      </c>
      <c r="O70" s="22" t="s">
        <v>1788</v>
      </c>
      <c r="P70" s="22" t="s">
        <v>1789</v>
      </c>
      <c r="Q70">
        <v>243.7</v>
      </c>
      <c r="R70">
        <v>130</v>
      </c>
    </row>
    <row r="71" spans="1:18" x14ac:dyDescent="0.3">
      <c r="A71" s="2" t="s">
        <v>1790</v>
      </c>
      <c r="B71" s="2" t="s">
        <v>1791</v>
      </c>
      <c r="C71" s="2" t="s">
        <v>1562</v>
      </c>
      <c r="D71" s="2" t="s">
        <v>1574</v>
      </c>
      <c r="E71" s="2" t="s">
        <v>1792</v>
      </c>
      <c r="F71" s="2">
        <v>218.22</v>
      </c>
      <c r="G71" s="2">
        <v>224</v>
      </c>
      <c r="K71" s="22" t="s">
        <v>1790</v>
      </c>
      <c r="L71" s="22" t="s">
        <v>4164</v>
      </c>
      <c r="M71" s="22" t="s">
        <v>4165</v>
      </c>
      <c r="N71" s="22" t="s">
        <v>1562</v>
      </c>
      <c r="O71" s="22" t="s">
        <v>1574</v>
      </c>
      <c r="P71" s="22" t="s">
        <v>1792</v>
      </c>
      <c r="Q71">
        <v>218.22</v>
      </c>
      <c r="R71">
        <v>224</v>
      </c>
    </row>
    <row r="72" spans="1:18" x14ac:dyDescent="0.3">
      <c r="A72" s="2" t="s">
        <v>1793</v>
      </c>
      <c r="B72" s="2" t="s">
        <v>1794</v>
      </c>
      <c r="C72" s="2" t="s">
        <v>1587</v>
      </c>
      <c r="D72" s="2" t="s">
        <v>1640</v>
      </c>
      <c r="E72" s="2" t="s">
        <v>1795</v>
      </c>
      <c r="F72" s="2">
        <v>138.05000000000001</v>
      </c>
      <c r="G72" s="2">
        <v>89</v>
      </c>
      <c r="K72" s="22" t="s">
        <v>1793</v>
      </c>
      <c r="L72" s="22" t="s">
        <v>4166</v>
      </c>
      <c r="M72" s="22" t="s">
        <v>4167</v>
      </c>
      <c r="N72" s="22" t="s">
        <v>1587</v>
      </c>
      <c r="O72" s="22" t="s">
        <v>1640</v>
      </c>
      <c r="P72" s="22" t="s">
        <v>1795</v>
      </c>
      <c r="Q72">
        <v>138.05000000000001</v>
      </c>
      <c r="R72">
        <v>89</v>
      </c>
    </row>
    <row r="73" spans="1:18" x14ac:dyDescent="0.3">
      <c r="A73" s="2" t="s">
        <v>1796</v>
      </c>
      <c r="B73" s="2" t="s">
        <v>1797</v>
      </c>
      <c r="C73" s="2" t="s">
        <v>1582</v>
      </c>
      <c r="D73" s="2" t="s">
        <v>1608</v>
      </c>
      <c r="E73" s="2" t="s">
        <v>1798</v>
      </c>
      <c r="F73" s="2">
        <v>214.32</v>
      </c>
      <c r="G73" s="2">
        <v>383</v>
      </c>
      <c r="K73" s="22" t="s">
        <v>1796</v>
      </c>
      <c r="L73" s="22" t="s">
        <v>4168</v>
      </c>
      <c r="M73" s="22" t="s">
        <v>4169</v>
      </c>
      <c r="N73" s="22" t="s">
        <v>1582</v>
      </c>
      <c r="O73" s="22" t="s">
        <v>1608</v>
      </c>
      <c r="P73" s="22" t="s">
        <v>1798</v>
      </c>
      <c r="Q73">
        <v>214.32</v>
      </c>
      <c r="R73">
        <v>383</v>
      </c>
    </row>
    <row r="74" spans="1:18" x14ac:dyDescent="0.3">
      <c r="A74" s="2" t="s">
        <v>1799</v>
      </c>
      <c r="B74" s="2" t="s">
        <v>1800</v>
      </c>
      <c r="C74" s="2" t="s">
        <v>1596</v>
      </c>
      <c r="D74" s="2" t="s">
        <v>1597</v>
      </c>
      <c r="E74" s="2" t="s">
        <v>1801</v>
      </c>
      <c r="F74" s="2">
        <v>477.61</v>
      </c>
      <c r="G74" s="2">
        <v>300</v>
      </c>
      <c r="K74" s="22" t="s">
        <v>1799</v>
      </c>
      <c r="L74" s="22" t="s">
        <v>4170</v>
      </c>
      <c r="M74" s="22" t="s">
        <v>4121</v>
      </c>
      <c r="N74" s="22" t="s">
        <v>1596</v>
      </c>
      <c r="O74" s="22" t="s">
        <v>1597</v>
      </c>
      <c r="P74" s="22" t="s">
        <v>1801</v>
      </c>
      <c r="Q74">
        <v>477.61</v>
      </c>
      <c r="R74">
        <v>300</v>
      </c>
    </row>
    <row r="75" spans="1:18" x14ac:dyDescent="0.3">
      <c r="A75" s="2" t="s">
        <v>1802</v>
      </c>
      <c r="B75" s="2" t="s">
        <v>1803</v>
      </c>
      <c r="C75" s="2" t="s">
        <v>1596</v>
      </c>
      <c r="D75" s="2" t="s">
        <v>1672</v>
      </c>
      <c r="E75" s="2" t="s">
        <v>1804</v>
      </c>
      <c r="F75" s="2">
        <v>107.06</v>
      </c>
      <c r="G75" s="2">
        <v>359</v>
      </c>
      <c r="K75" s="22" t="s">
        <v>1802</v>
      </c>
      <c r="L75" s="22" t="s">
        <v>4171</v>
      </c>
      <c r="M75" s="22" t="s">
        <v>4172</v>
      </c>
      <c r="N75" s="22" t="s">
        <v>1596</v>
      </c>
      <c r="O75" s="22" t="s">
        <v>1672</v>
      </c>
      <c r="P75" s="22" t="s">
        <v>1804</v>
      </c>
      <c r="Q75">
        <v>107.06</v>
      </c>
      <c r="R75">
        <v>359</v>
      </c>
    </row>
    <row r="76" spans="1:18" x14ac:dyDescent="0.3">
      <c r="A76" s="2" t="s">
        <v>1805</v>
      </c>
      <c r="B76" s="2" t="s">
        <v>1806</v>
      </c>
      <c r="C76" s="2" t="s">
        <v>1557</v>
      </c>
      <c r="D76" s="2" t="s">
        <v>1592</v>
      </c>
      <c r="E76" s="2" t="s">
        <v>1807</v>
      </c>
      <c r="F76" s="2">
        <v>403.71</v>
      </c>
      <c r="G76" s="2">
        <v>159</v>
      </c>
      <c r="K76" s="22" t="s">
        <v>1805</v>
      </c>
      <c r="L76" s="22" t="s">
        <v>4173</v>
      </c>
      <c r="M76" s="22" t="s">
        <v>4174</v>
      </c>
      <c r="N76" s="22" t="s">
        <v>1557</v>
      </c>
      <c r="O76" s="22" t="s">
        <v>1592</v>
      </c>
      <c r="P76" s="22" t="s">
        <v>1807</v>
      </c>
      <c r="Q76">
        <v>403.71</v>
      </c>
      <c r="R76">
        <v>159</v>
      </c>
    </row>
    <row r="77" spans="1:18" x14ac:dyDescent="0.3">
      <c r="A77" s="2" t="s">
        <v>1808</v>
      </c>
      <c r="B77" s="2" t="s">
        <v>1809</v>
      </c>
      <c r="C77" s="2" t="s">
        <v>1562</v>
      </c>
      <c r="D77" s="2" t="s">
        <v>1691</v>
      </c>
      <c r="E77" s="2" t="s">
        <v>1810</v>
      </c>
      <c r="F77" s="2">
        <v>158.13999999999999</v>
      </c>
      <c r="G77" s="2">
        <v>82</v>
      </c>
      <c r="K77" s="22" t="s">
        <v>1808</v>
      </c>
      <c r="L77" s="22" t="s">
        <v>4175</v>
      </c>
      <c r="M77" s="22" t="s">
        <v>4176</v>
      </c>
      <c r="N77" s="22" t="s">
        <v>1562</v>
      </c>
      <c r="O77" s="22" t="s">
        <v>1691</v>
      </c>
      <c r="P77" s="22" t="s">
        <v>1810</v>
      </c>
      <c r="Q77">
        <v>158.13999999999999</v>
      </c>
      <c r="R77">
        <v>82</v>
      </c>
    </row>
    <row r="78" spans="1:18" x14ac:dyDescent="0.3">
      <c r="A78" s="2" t="s">
        <v>1811</v>
      </c>
      <c r="B78" s="2" t="s">
        <v>1812</v>
      </c>
      <c r="C78" s="2" t="s">
        <v>1557</v>
      </c>
      <c r="D78" s="2" t="s">
        <v>1558</v>
      </c>
      <c r="E78" s="2" t="s">
        <v>1813</v>
      </c>
      <c r="F78" s="2">
        <v>392.89</v>
      </c>
      <c r="G78" s="2">
        <v>320</v>
      </c>
      <c r="K78" s="22" t="s">
        <v>1811</v>
      </c>
      <c r="L78" s="22" t="s">
        <v>4177</v>
      </c>
      <c r="M78" s="22" t="s">
        <v>4178</v>
      </c>
      <c r="N78" s="22" t="s">
        <v>1557</v>
      </c>
      <c r="O78" s="22" t="s">
        <v>1558</v>
      </c>
      <c r="P78" s="22" t="s">
        <v>1813</v>
      </c>
      <c r="Q78">
        <v>392.89</v>
      </c>
      <c r="R78">
        <v>320</v>
      </c>
    </row>
    <row r="79" spans="1:18" x14ac:dyDescent="0.3">
      <c r="A79" s="2" t="s">
        <v>1814</v>
      </c>
      <c r="B79" s="2" t="s">
        <v>1815</v>
      </c>
      <c r="C79" s="2" t="s">
        <v>1557</v>
      </c>
      <c r="D79" s="2" t="s">
        <v>1619</v>
      </c>
      <c r="E79" s="2" t="s">
        <v>1816</v>
      </c>
      <c r="F79" s="2">
        <v>480.9</v>
      </c>
      <c r="G79" s="2">
        <v>104</v>
      </c>
      <c r="K79" s="22" t="s">
        <v>1814</v>
      </c>
      <c r="L79" s="22" t="s">
        <v>4179</v>
      </c>
      <c r="M79" s="22" t="s">
        <v>4180</v>
      </c>
      <c r="N79" s="22" t="s">
        <v>1557</v>
      </c>
      <c r="O79" s="22" t="s">
        <v>1619</v>
      </c>
      <c r="P79" s="22" t="s">
        <v>1816</v>
      </c>
      <c r="Q79">
        <v>480.9</v>
      </c>
      <c r="R79">
        <v>104</v>
      </c>
    </row>
    <row r="80" spans="1:18" x14ac:dyDescent="0.3">
      <c r="A80" s="2" t="s">
        <v>1817</v>
      </c>
      <c r="B80" s="2" t="s">
        <v>1818</v>
      </c>
      <c r="C80" s="2" t="s">
        <v>1587</v>
      </c>
      <c r="D80" s="2" t="s">
        <v>1615</v>
      </c>
      <c r="E80" s="2" t="s">
        <v>1819</v>
      </c>
      <c r="F80" s="2">
        <v>325.26</v>
      </c>
      <c r="G80" s="2">
        <v>400</v>
      </c>
      <c r="K80" s="22" t="s">
        <v>1817</v>
      </c>
      <c r="L80" s="22" t="s">
        <v>4181</v>
      </c>
      <c r="M80" s="22" t="s">
        <v>4182</v>
      </c>
      <c r="N80" s="22" t="s">
        <v>1587</v>
      </c>
      <c r="O80" s="22" t="s">
        <v>1615</v>
      </c>
      <c r="P80" s="22" t="s">
        <v>1819</v>
      </c>
      <c r="Q80">
        <v>325.26</v>
      </c>
      <c r="R80">
        <v>400</v>
      </c>
    </row>
    <row r="81" spans="1:18" x14ac:dyDescent="0.3">
      <c r="A81" s="2" t="s">
        <v>1820</v>
      </c>
      <c r="B81" s="2" t="s">
        <v>1821</v>
      </c>
      <c r="C81" s="2" t="s">
        <v>1587</v>
      </c>
      <c r="D81" s="2" t="s">
        <v>1588</v>
      </c>
      <c r="E81" s="2" t="s">
        <v>1822</v>
      </c>
      <c r="F81" s="2">
        <v>228.53</v>
      </c>
      <c r="G81" s="2">
        <v>469</v>
      </c>
      <c r="K81" s="22" t="s">
        <v>1820</v>
      </c>
      <c r="L81" s="22" t="s">
        <v>4183</v>
      </c>
      <c r="M81" s="22" t="s">
        <v>4184</v>
      </c>
      <c r="N81" s="22" t="s">
        <v>1587</v>
      </c>
      <c r="O81" s="22" t="s">
        <v>1588</v>
      </c>
      <c r="P81" s="22" t="s">
        <v>1822</v>
      </c>
      <c r="Q81">
        <v>228.53</v>
      </c>
      <c r="R81">
        <v>469</v>
      </c>
    </row>
    <row r="82" spans="1:18" x14ac:dyDescent="0.3">
      <c r="A82" s="2" t="s">
        <v>1823</v>
      </c>
      <c r="B82" s="2" t="s">
        <v>1824</v>
      </c>
      <c r="C82" s="2" t="s">
        <v>1587</v>
      </c>
      <c r="D82" s="2" t="s">
        <v>1601</v>
      </c>
      <c r="E82" s="2" t="s">
        <v>1825</v>
      </c>
      <c r="F82" s="2">
        <v>143.43</v>
      </c>
      <c r="G82" s="2">
        <v>58</v>
      </c>
      <c r="K82" s="22" t="s">
        <v>1823</v>
      </c>
      <c r="L82" s="22" t="s">
        <v>4185</v>
      </c>
      <c r="M82" s="22" t="s">
        <v>4167</v>
      </c>
      <c r="N82" s="22" t="s">
        <v>1587</v>
      </c>
      <c r="O82" s="22" t="s">
        <v>1601</v>
      </c>
      <c r="P82" s="22" t="s">
        <v>1825</v>
      </c>
      <c r="Q82">
        <v>143.43</v>
      </c>
      <c r="R82">
        <v>58</v>
      </c>
    </row>
    <row r="83" spans="1:18" x14ac:dyDescent="0.3">
      <c r="A83" s="2" t="s">
        <v>1826</v>
      </c>
      <c r="B83" s="2" t="s">
        <v>1827</v>
      </c>
      <c r="C83" s="2" t="s">
        <v>1596</v>
      </c>
      <c r="D83" s="2" t="s">
        <v>1633</v>
      </c>
      <c r="E83" s="2" t="s">
        <v>1828</v>
      </c>
      <c r="F83" s="2">
        <v>285.54000000000002</v>
      </c>
      <c r="G83" s="2">
        <v>358</v>
      </c>
      <c r="K83" s="22" t="s">
        <v>1826</v>
      </c>
      <c r="L83" s="22" t="s">
        <v>4186</v>
      </c>
      <c r="M83" s="22" t="s">
        <v>4058</v>
      </c>
      <c r="N83" s="22" t="s">
        <v>1596</v>
      </c>
      <c r="O83" s="22" t="s">
        <v>1633</v>
      </c>
      <c r="P83" s="22" t="s">
        <v>1828</v>
      </c>
      <c r="Q83">
        <v>285.54000000000002</v>
      </c>
      <c r="R83">
        <v>358</v>
      </c>
    </row>
    <row r="84" spans="1:18" x14ac:dyDescent="0.3">
      <c r="A84" s="2" t="s">
        <v>1829</v>
      </c>
      <c r="B84" s="2" t="s">
        <v>1830</v>
      </c>
      <c r="C84" s="2" t="s">
        <v>1596</v>
      </c>
      <c r="D84" s="2" t="s">
        <v>1597</v>
      </c>
      <c r="E84" s="2" t="s">
        <v>1831</v>
      </c>
      <c r="F84" s="2">
        <v>152.91999999999999</v>
      </c>
      <c r="G84" s="2">
        <v>281</v>
      </c>
      <c r="K84" s="22" t="s">
        <v>1829</v>
      </c>
      <c r="L84" s="22" t="s">
        <v>4187</v>
      </c>
      <c r="M84" s="22" t="s">
        <v>4188</v>
      </c>
      <c r="N84" s="22" t="s">
        <v>1596</v>
      </c>
      <c r="O84" s="22" t="s">
        <v>1597</v>
      </c>
      <c r="P84" s="22" t="s">
        <v>1831</v>
      </c>
      <c r="Q84">
        <v>152.91999999999999</v>
      </c>
      <c r="R84">
        <v>281</v>
      </c>
    </row>
    <row r="85" spans="1:18" x14ac:dyDescent="0.3">
      <c r="A85" s="2" t="s">
        <v>1832</v>
      </c>
      <c r="B85" s="2" t="s">
        <v>1833</v>
      </c>
      <c r="C85" s="2" t="s">
        <v>1582</v>
      </c>
      <c r="D85" s="2" t="s">
        <v>1583</v>
      </c>
      <c r="E85" s="2" t="s">
        <v>1834</v>
      </c>
      <c r="F85" s="2"/>
      <c r="G85" s="2">
        <v>159</v>
      </c>
      <c r="K85" s="22" t="s">
        <v>1832</v>
      </c>
      <c r="L85" s="22" t="s">
        <v>4189</v>
      </c>
      <c r="M85" s="22" t="s">
        <v>4190</v>
      </c>
      <c r="N85" s="22" t="s">
        <v>1582</v>
      </c>
      <c r="O85" s="22" t="s">
        <v>1583</v>
      </c>
      <c r="P85" s="22" t="s">
        <v>1834</v>
      </c>
      <c r="Q85">
        <v>254.04</v>
      </c>
      <c r="R85">
        <v>159</v>
      </c>
    </row>
    <row r="86" spans="1:18" x14ac:dyDescent="0.3">
      <c r="A86" s="2" t="s">
        <v>1835</v>
      </c>
      <c r="B86" s="2" t="s">
        <v>1836</v>
      </c>
      <c r="C86" s="2" t="s">
        <v>1587</v>
      </c>
      <c r="D86" s="2" t="s">
        <v>1788</v>
      </c>
      <c r="E86" s="2" t="s">
        <v>1837</v>
      </c>
      <c r="F86" s="2">
        <v>388.46</v>
      </c>
      <c r="G86" s="2">
        <v>208</v>
      </c>
      <c r="K86" s="22" t="s">
        <v>1835</v>
      </c>
      <c r="L86" s="22" t="s">
        <v>4162</v>
      </c>
      <c r="M86" s="22" t="s">
        <v>4191</v>
      </c>
      <c r="N86" s="22" t="s">
        <v>1587</v>
      </c>
      <c r="O86" s="22" t="s">
        <v>1788</v>
      </c>
      <c r="P86" s="22" t="s">
        <v>1837</v>
      </c>
      <c r="Q86">
        <v>388.46</v>
      </c>
      <c r="R86">
        <v>208</v>
      </c>
    </row>
    <row r="87" spans="1:18" x14ac:dyDescent="0.3">
      <c r="A87" s="2" t="s">
        <v>1838</v>
      </c>
      <c r="B87" s="2" t="s">
        <v>1839</v>
      </c>
      <c r="C87" s="2" t="s">
        <v>1562</v>
      </c>
      <c r="D87" s="2" t="s">
        <v>1578</v>
      </c>
      <c r="E87" s="2" t="s">
        <v>1840</v>
      </c>
      <c r="F87" s="2">
        <v>119.57</v>
      </c>
      <c r="G87" s="2">
        <v>210</v>
      </c>
      <c r="K87" s="22" t="s">
        <v>1838</v>
      </c>
      <c r="L87" s="22" t="s">
        <v>4192</v>
      </c>
      <c r="M87" s="22" t="s">
        <v>4193</v>
      </c>
      <c r="N87" s="22" t="s">
        <v>1562</v>
      </c>
      <c r="O87" s="22" t="s">
        <v>1578</v>
      </c>
      <c r="P87" s="22" t="s">
        <v>1840</v>
      </c>
      <c r="Q87">
        <v>119.57</v>
      </c>
      <c r="R87">
        <v>210</v>
      </c>
    </row>
    <row r="88" spans="1:18" x14ac:dyDescent="0.3">
      <c r="A88" s="2" t="s">
        <v>1841</v>
      </c>
      <c r="B88" s="2" t="s">
        <v>1842</v>
      </c>
      <c r="C88" s="2" t="s">
        <v>1587</v>
      </c>
      <c r="D88" s="2" t="s">
        <v>1601</v>
      </c>
      <c r="E88" s="2" t="s">
        <v>1843</v>
      </c>
      <c r="F88" s="2">
        <v>176.07</v>
      </c>
      <c r="G88" s="2">
        <v>82</v>
      </c>
      <c r="K88" s="22" t="s">
        <v>1841</v>
      </c>
      <c r="L88" s="22" t="s">
        <v>4194</v>
      </c>
      <c r="M88" s="22" t="s">
        <v>4195</v>
      </c>
      <c r="N88" s="22" t="s">
        <v>1587</v>
      </c>
      <c r="O88" s="22" t="s">
        <v>1601</v>
      </c>
      <c r="P88" s="22" t="s">
        <v>1843</v>
      </c>
      <c r="Q88">
        <v>176.07</v>
      </c>
      <c r="R88">
        <v>82</v>
      </c>
    </row>
    <row r="89" spans="1:18" x14ac:dyDescent="0.3">
      <c r="A89" s="2" t="s">
        <v>1844</v>
      </c>
      <c r="B89" s="2" t="s">
        <v>1845</v>
      </c>
      <c r="C89" s="2" t="s">
        <v>1587</v>
      </c>
      <c r="D89" s="2" t="s">
        <v>1588</v>
      </c>
      <c r="E89" s="2" t="s">
        <v>1846</v>
      </c>
      <c r="F89" s="2">
        <v>371.38</v>
      </c>
      <c r="G89" s="2">
        <v>220</v>
      </c>
      <c r="K89" s="22" t="s">
        <v>1844</v>
      </c>
      <c r="L89" s="22" t="s">
        <v>4196</v>
      </c>
      <c r="M89" s="22" t="s">
        <v>4054</v>
      </c>
      <c r="N89" s="22" t="s">
        <v>1587</v>
      </c>
      <c r="O89" s="22" t="s">
        <v>1588</v>
      </c>
      <c r="P89" s="22" t="s">
        <v>1846</v>
      </c>
      <c r="Q89">
        <v>371.38</v>
      </c>
      <c r="R89">
        <v>220</v>
      </c>
    </row>
    <row r="90" spans="1:18" x14ac:dyDescent="0.3">
      <c r="A90" s="2" t="s">
        <v>1847</v>
      </c>
      <c r="B90" s="2" t="s">
        <v>1848</v>
      </c>
      <c r="C90" s="2" t="s">
        <v>1596</v>
      </c>
      <c r="D90" s="2" t="s">
        <v>1578</v>
      </c>
      <c r="E90" s="2" t="s">
        <v>1849</v>
      </c>
      <c r="F90" s="2">
        <v>131.24</v>
      </c>
      <c r="G90" s="2">
        <v>232</v>
      </c>
      <c r="K90" s="22" t="s">
        <v>1847</v>
      </c>
      <c r="L90" s="22" t="s">
        <v>4197</v>
      </c>
      <c r="M90" s="22" t="s">
        <v>4198</v>
      </c>
      <c r="N90" s="22" t="s">
        <v>1596</v>
      </c>
      <c r="O90" s="22" t="s">
        <v>1578</v>
      </c>
      <c r="P90" s="22" t="s">
        <v>1849</v>
      </c>
      <c r="Q90">
        <v>131.24</v>
      </c>
      <c r="R90">
        <v>232</v>
      </c>
    </row>
    <row r="91" spans="1:18" x14ac:dyDescent="0.3">
      <c r="A91" s="2" t="s">
        <v>1850</v>
      </c>
      <c r="B91" s="2" t="s">
        <v>1851</v>
      </c>
      <c r="C91" s="2" t="s">
        <v>1582</v>
      </c>
      <c r="D91" s="2" t="s">
        <v>1723</v>
      </c>
      <c r="E91" s="2" t="s">
        <v>1852</v>
      </c>
      <c r="F91" s="2">
        <v>183.04</v>
      </c>
      <c r="G91" s="2">
        <v>457</v>
      </c>
      <c r="K91" s="22" t="s">
        <v>1850</v>
      </c>
      <c r="L91" s="22" t="s">
        <v>4199</v>
      </c>
      <c r="M91" s="22" t="s">
        <v>4071</v>
      </c>
      <c r="N91" s="22" t="s">
        <v>1582</v>
      </c>
      <c r="O91" s="22" t="s">
        <v>1723</v>
      </c>
      <c r="P91" s="22" t="s">
        <v>1852</v>
      </c>
      <c r="Q91">
        <v>183.04</v>
      </c>
      <c r="R91">
        <v>457</v>
      </c>
    </row>
    <row r="92" spans="1:18" x14ac:dyDescent="0.3">
      <c r="A92" s="2" t="s">
        <v>1853</v>
      </c>
      <c r="B92" s="2" t="s">
        <v>1854</v>
      </c>
      <c r="C92" s="2" t="s">
        <v>1557</v>
      </c>
      <c r="D92" s="2" t="s">
        <v>1578</v>
      </c>
      <c r="E92" s="2" t="s">
        <v>1855</v>
      </c>
      <c r="F92" s="2">
        <v>340.14</v>
      </c>
      <c r="G92" s="2">
        <v>361</v>
      </c>
      <c r="K92" s="22" t="s">
        <v>1853</v>
      </c>
      <c r="L92" s="22" t="s">
        <v>4200</v>
      </c>
      <c r="M92" s="22" t="s">
        <v>4201</v>
      </c>
      <c r="N92" s="22" t="s">
        <v>1557</v>
      </c>
      <c r="O92" s="22" t="s">
        <v>1578</v>
      </c>
      <c r="P92" s="22" t="s">
        <v>1855</v>
      </c>
      <c r="Q92">
        <v>340.14</v>
      </c>
      <c r="R92">
        <v>361</v>
      </c>
    </row>
    <row r="93" spans="1:18" x14ac:dyDescent="0.3">
      <c r="A93" s="2" t="s">
        <v>1856</v>
      </c>
      <c r="B93" s="2" t="s">
        <v>1857</v>
      </c>
      <c r="C93" s="2" t="s">
        <v>1562</v>
      </c>
      <c r="D93" s="2" t="s">
        <v>1691</v>
      </c>
      <c r="E93" s="2" t="s">
        <v>1858</v>
      </c>
      <c r="F93" s="2">
        <v>438.25</v>
      </c>
      <c r="G93" s="2">
        <v>496</v>
      </c>
      <c r="K93" s="22" t="s">
        <v>1856</v>
      </c>
      <c r="L93" s="22" t="s">
        <v>4202</v>
      </c>
      <c r="M93" s="22" t="s">
        <v>4203</v>
      </c>
      <c r="N93" s="22" t="s">
        <v>1562</v>
      </c>
      <c r="O93" s="22" t="s">
        <v>1691</v>
      </c>
      <c r="P93" s="22" t="s">
        <v>1858</v>
      </c>
      <c r="Q93">
        <v>438.25</v>
      </c>
      <c r="R93">
        <v>496</v>
      </c>
    </row>
    <row r="94" spans="1:18" x14ac:dyDescent="0.3">
      <c r="A94" s="2" t="s">
        <v>1859</v>
      </c>
      <c r="B94" s="2" t="s">
        <v>1860</v>
      </c>
      <c r="C94" s="2" t="s">
        <v>1587</v>
      </c>
      <c r="D94" s="2" t="s">
        <v>1619</v>
      </c>
      <c r="E94" s="2" t="s">
        <v>1861</v>
      </c>
      <c r="F94" s="2">
        <v>447.43</v>
      </c>
      <c r="G94" s="2">
        <v>191</v>
      </c>
      <c r="K94" s="22" t="s">
        <v>1859</v>
      </c>
      <c r="L94" s="22" t="s">
        <v>4204</v>
      </c>
      <c r="M94" s="22" t="s">
        <v>4205</v>
      </c>
      <c r="N94" s="22" t="s">
        <v>1587</v>
      </c>
      <c r="O94" s="22" t="s">
        <v>1619</v>
      </c>
      <c r="P94" s="22" t="s">
        <v>1861</v>
      </c>
      <c r="Q94">
        <v>447.43</v>
      </c>
      <c r="R94">
        <v>191</v>
      </c>
    </row>
    <row r="95" spans="1:18" x14ac:dyDescent="0.3">
      <c r="A95" s="2" t="s">
        <v>1862</v>
      </c>
      <c r="B95" s="2" t="s">
        <v>1863</v>
      </c>
      <c r="C95" s="2" t="s">
        <v>1557</v>
      </c>
      <c r="D95" s="2" t="s">
        <v>1558</v>
      </c>
      <c r="E95" s="2" t="s">
        <v>1864</v>
      </c>
      <c r="F95" s="2">
        <v>377.52</v>
      </c>
      <c r="G95" s="2">
        <v>485</v>
      </c>
      <c r="K95" s="22" t="s">
        <v>1862</v>
      </c>
      <c r="L95" s="22" t="s">
        <v>4206</v>
      </c>
      <c r="M95" s="22" t="s">
        <v>4065</v>
      </c>
      <c r="N95" s="22" t="s">
        <v>1557</v>
      </c>
      <c r="O95" s="22" t="s">
        <v>1558</v>
      </c>
      <c r="P95" s="22" t="s">
        <v>1864</v>
      </c>
      <c r="Q95">
        <v>377.52</v>
      </c>
      <c r="R95">
        <v>485</v>
      </c>
    </row>
    <row r="96" spans="1:18" x14ac:dyDescent="0.3">
      <c r="A96" s="2" t="s">
        <v>1865</v>
      </c>
      <c r="B96" s="2" t="s">
        <v>1866</v>
      </c>
      <c r="C96" s="2" t="s">
        <v>1582</v>
      </c>
      <c r="D96" s="2" t="s">
        <v>1583</v>
      </c>
      <c r="E96" s="2" t="s">
        <v>1867</v>
      </c>
      <c r="F96" s="2">
        <v>358.47</v>
      </c>
      <c r="G96" s="2">
        <v>213</v>
      </c>
      <c r="K96" s="22" t="s">
        <v>1865</v>
      </c>
      <c r="L96" s="22" t="s">
        <v>4207</v>
      </c>
      <c r="M96" s="22" t="s">
        <v>4154</v>
      </c>
      <c r="N96" s="22" t="s">
        <v>1582</v>
      </c>
      <c r="O96" s="22" t="s">
        <v>1583</v>
      </c>
      <c r="P96" s="22" t="s">
        <v>1867</v>
      </c>
      <c r="Q96">
        <v>358.47</v>
      </c>
      <c r="R96">
        <v>213</v>
      </c>
    </row>
    <row r="97" spans="1:18" x14ac:dyDescent="0.3">
      <c r="A97" s="2" t="s">
        <v>1868</v>
      </c>
      <c r="B97" s="2" t="s">
        <v>1869</v>
      </c>
      <c r="C97" s="2" t="s">
        <v>1596</v>
      </c>
      <c r="D97" s="2" t="s">
        <v>1578</v>
      </c>
      <c r="E97" s="2" t="s">
        <v>1870</v>
      </c>
      <c r="F97" s="2">
        <v>60.65</v>
      </c>
      <c r="G97" s="2">
        <v>75</v>
      </c>
      <c r="K97" s="22" t="s">
        <v>1868</v>
      </c>
      <c r="L97" s="22" t="s">
        <v>4091</v>
      </c>
      <c r="M97" s="22" t="s">
        <v>4208</v>
      </c>
      <c r="N97" s="22" t="s">
        <v>1596</v>
      </c>
      <c r="O97" s="22" t="s">
        <v>1578</v>
      </c>
      <c r="P97" s="22" t="s">
        <v>1870</v>
      </c>
      <c r="Q97">
        <v>60.65</v>
      </c>
      <c r="R97">
        <v>75</v>
      </c>
    </row>
    <row r="98" spans="1:18" x14ac:dyDescent="0.3">
      <c r="A98" s="2" t="s">
        <v>1871</v>
      </c>
      <c r="B98" s="2" t="s">
        <v>1872</v>
      </c>
      <c r="C98" s="2" t="s">
        <v>1562</v>
      </c>
      <c r="D98" s="2" t="s">
        <v>1567</v>
      </c>
      <c r="E98" s="2" t="s">
        <v>1873</v>
      </c>
      <c r="F98" s="2">
        <v>358.47</v>
      </c>
      <c r="G98" s="2">
        <v>143</v>
      </c>
      <c r="K98" s="22" t="s">
        <v>1871</v>
      </c>
      <c r="L98" s="22" t="s">
        <v>4209</v>
      </c>
      <c r="M98" s="22" t="s">
        <v>4210</v>
      </c>
      <c r="N98" s="22" t="s">
        <v>1562</v>
      </c>
      <c r="O98" s="22" t="s">
        <v>1567</v>
      </c>
      <c r="P98" s="22" t="s">
        <v>1873</v>
      </c>
      <c r="Q98">
        <v>358.47</v>
      </c>
      <c r="R98">
        <v>143</v>
      </c>
    </row>
    <row r="99" spans="1:18" x14ac:dyDescent="0.3">
      <c r="A99" s="2" t="s">
        <v>1874</v>
      </c>
      <c r="B99" s="2" t="s">
        <v>1875</v>
      </c>
      <c r="C99" s="2" t="s">
        <v>1596</v>
      </c>
      <c r="D99" s="2" t="s">
        <v>1672</v>
      </c>
      <c r="E99" s="2" t="s">
        <v>1876</v>
      </c>
      <c r="F99" s="2">
        <v>245.98</v>
      </c>
      <c r="G99" s="2">
        <v>471</v>
      </c>
      <c r="K99" s="22" t="s">
        <v>1874</v>
      </c>
      <c r="L99" s="22" t="s">
        <v>4211</v>
      </c>
      <c r="M99" s="22" t="s">
        <v>4212</v>
      </c>
      <c r="N99" s="22" t="s">
        <v>1596</v>
      </c>
      <c r="O99" s="22" t="s">
        <v>1672</v>
      </c>
      <c r="P99" s="22" t="s">
        <v>1876</v>
      </c>
      <c r="Q99">
        <v>245.98</v>
      </c>
      <c r="R99">
        <v>471</v>
      </c>
    </row>
    <row r="100" spans="1:18" x14ac:dyDescent="0.3">
      <c r="A100" s="2" t="s">
        <v>1877</v>
      </c>
      <c r="B100" s="2" t="s">
        <v>1878</v>
      </c>
      <c r="C100" s="2" t="s">
        <v>1557</v>
      </c>
      <c r="D100" s="2" t="s">
        <v>1592</v>
      </c>
      <c r="E100" s="2" t="s">
        <v>1879</v>
      </c>
      <c r="F100" s="2">
        <v>431.67</v>
      </c>
      <c r="G100" s="2">
        <v>73</v>
      </c>
      <c r="K100" s="22" t="s">
        <v>1877</v>
      </c>
      <c r="L100" s="22" t="s">
        <v>4213</v>
      </c>
      <c r="M100" s="22" t="s">
        <v>4088</v>
      </c>
      <c r="N100" s="22" t="s">
        <v>1557</v>
      </c>
      <c r="O100" s="22" t="s">
        <v>1592</v>
      </c>
      <c r="P100" s="22" t="s">
        <v>1879</v>
      </c>
      <c r="Q100">
        <v>431.67</v>
      </c>
      <c r="R100">
        <v>73</v>
      </c>
    </row>
    <row r="101" spans="1:18" x14ac:dyDescent="0.3">
      <c r="A101" s="2" t="s">
        <v>1880</v>
      </c>
      <c r="B101" s="2" t="s">
        <v>1881</v>
      </c>
      <c r="C101" s="2" t="s">
        <v>1587</v>
      </c>
      <c r="D101" s="2" t="s">
        <v>1601</v>
      </c>
      <c r="E101" s="2" t="s">
        <v>1882</v>
      </c>
      <c r="F101" s="2">
        <v>201.41</v>
      </c>
      <c r="G101" s="2">
        <v>146</v>
      </c>
      <c r="K101" s="22" t="s">
        <v>1880</v>
      </c>
      <c r="L101" s="22" t="s">
        <v>4214</v>
      </c>
      <c r="M101" s="22" t="s">
        <v>4058</v>
      </c>
      <c r="N101" s="22" t="s">
        <v>1587</v>
      </c>
      <c r="O101" s="22" t="s">
        <v>1601</v>
      </c>
      <c r="P101" s="22" t="s">
        <v>1882</v>
      </c>
      <c r="Q101">
        <v>201.41</v>
      </c>
      <c r="R101">
        <v>146</v>
      </c>
    </row>
  </sheetData>
  <mergeCells count="2">
    <mergeCell ref="T3:U3"/>
    <mergeCell ref="V3:W3"/>
  </mergeCell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91F1-B1B0-4245-AC36-296144252A58}">
  <sheetPr>
    <tabColor rgb="FF92D050"/>
  </sheetPr>
  <dimension ref="A1:F21"/>
  <sheetViews>
    <sheetView workbookViewId="0">
      <selection activeCell="L16" sqref="L16"/>
    </sheetView>
  </sheetViews>
  <sheetFormatPr defaultRowHeight="14.4" x14ac:dyDescent="0.3"/>
  <cols>
    <col min="1" max="1" width="10.109375" customWidth="1"/>
    <col min="2" max="2" width="29.109375" bestFit="1" customWidth="1"/>
    <col min="3" max="3" width="11.21875" bestFit="1" customWidth="1"/>
    <col min="4" max="4" width="17.88671875" bestFit="1" customWidth="1"/>
    <col min="5" max="5" width="12.44140625" customWidth="1"/>
    <col min="6" max="6" width="13" bestFit="1" customWidth="1"/>
  </cols>
  <sheetData>
    <row r="1" spans="1:6" x14ac:dyDescent="0.3">
      <c r="A1" s="4" t="s">
        <v>1883</v>
      </c>
      <c r="B1" s="4" t="s">
        <v>1884</v>
      </c>
      <c r="C1" s="4" t="s">
        <v>1885</v>
      </c>
      <c r="D1" s="4" t="s">
        <v>4</v>
      </c>
      <c r="E1" s="4" t="s">
        <v>1886</v>
      </c>
      <c r="F1" s="4" t="s">
        <v>4218</v>
      </c>
    </row>
    <row r="2" spans="1:6" x14ac:dyDescent="0.3">
      <c r="A2" s="2" t="s">
        <v>1887</v>
      </c>
      <c r="B2" s="2" t="s">
        <v>1888</v>
      </c>
      <c r="C2" s="2" t="s">
        <v>1889</v>
      </c>
      <c r="D2" s="2" t="s">
        <v>1890</v>
      </c>
      <c r="E2" s="2" t="s">
        <v>1891</v>
      </c>
      <c r="F2" s="2" t="str">
        <f>IF(Table7[[#This Row],[Store_Type]]="Online","Digital Store","Physical Store")</f>
        <v>Physical Store</v>
      </c>
    </row>
    <row r="3" spans="1:6" x14ac:dyDescent="0.3">
      <c r="A3" s="2" t="s">
        <v>1892</v>
      </c>
      <c r="B3" s="2" t="s">
        <v>1893</v>
      </c>
      <c r="C3" s="2" t="s">
        <v>1894</v>
      </c>
      <c r="D3" s="2" t="s">
        <v>1895</v>
      </c>
      <c r="E3" s="2" t="s">
        <v>1891</v>
      </c>
      <c r="F3" s="2" t="str">
        <f>IF(Table7[[#This Row],[Store_Type]]="Online","Digital Store","Physical Store")</f>
        <v>Physical Store</v>
      </c>
    </row>
    <row r="4" spans="1:6" x14ac:dyDescent="0.3">
      <c r="A4" s="2" t="s">
        <v>1896</v>
      </c>
      <c r="B4" s="2" t="s">
        <v>1897</v>
      </c>
      <c r="C4" s="2" t="s">
        <v>1898</v>
      </c>
      <c r="D4" s="2" t="s">
        <v>1899</v>
      </c>
      <c r="E4" s="2" t="s">
        <v>1900</v>
      </c>
      <c r="F4" s="2" t="str">
        <f>IF(Table7[[#This Row],[Store_Type]]="Online","Digital Store","Physical Store")</f>
        <v>Physical Store</v>
      </c>
    </row>
    <row r="5" spans="1:6" x14ac:dyDescent="0.3">
      <c r="A5" s="2" t="s">
        <v>1901</v>
      </c>
      <c r="B5" s="2" t="s">
        <v>1902</v>
      </c>
      <c r="C5" s="2" t="s">
        <v>1894</v>
      </c>
      <c r="D5" s="2" t="s">
        <v>1903</v>
      </c>
      <c r="E5" s="2" t="s">
        <v>1900</v>
      </c>
      <c r="F5" s="2" t="str">
        <f>IF(Table7[[#This Row],[Store_Type]]="Online","Digital Store","Physical Store")</f>
        <v>Physical Store</v>
      </c>
    </row>
    <row r="6" spans="1:6" x14ac:dyDescent="0.3">
      <c r="A6" s="2" t="s">
        <v>1904</v>
      </c>
      <c r="B6" s="2" t="s">
        <v>1905</v>
      </c>
      <c r="C6" s="2" t="s">
        <v>1898</v>
      </c>
      <c r="D6" s="2" t="s">
        <v>1906</v>
      </c>
      <c r="E6" s="2" t="s">
        <v>1907</v>
      </c>
      <c r="F6" s="2" t="str">
        <f>IF(Table7[[#This Row],[Store_Type]]="Online","Digital Store","Physical Store")</f>
        <v>Digital Store</v>
      </c>
    </row>
    <row r="7" spans="1:6" x14ac:dyDescent="0.3">
      <c r="A7" s="2" t="s">
        <v>1908</v>
      </c>
      <c r="B7" s="2" t="s">
        <v>1909</v>
      </c>
      <c r="C7" s="2" t="s">
        <v>1894</v>
      </c>
      <c r="D7" s="2" t="s">
        <v>1910</v>
      </c>
      <c r="E7" s="2" t="s">
        <v>1900</v>
      </c>
      <c r="F7" s="2" t="str">
        <f>IF(Table7[[#This Row],[Store_Type]]="Online","Digital Store","Physical Store")</f>
        <v>Physical Store</v>
      </c>
    </row>
    <row r="8" spans="1:6" x14ac:dyDescent="0.3">
      <c r="A8" s="2" t="s">
        <v>1911</v>
      </c>
      <c r="B8" s="2" t="s">
        <v>1912</v>
      </c>
      <c r="C8" s="2" t="s">
        <v>1889</v>
      </c>
      <c r="D8" s="2" t="s">
        <v>1913</v>
      </c>
      <c r="E8" s="2" t="s">
        <v>1907</v>
      </c>
      <c r="F8" s="2" t="str">
        <f>IF(Table7[[#This Row],[Store_Type]]="Online","Digital Store","Physical Store")</f>
        <v>Digital Store</v>
      </c>
    </row>
    <row r="9" spans="1:6" x14ac:dyDescent="0.3">
      <c r="A9" s="2" t="s">
        <v>1914</v>
      </c>
      <c r="B9" s="2" t="s">
        <v>1915</v>
      </c>
      <c r="C9" s="2" t="s">
        <v>1898</v>
      </c>
      <c r="D9" s="2" t="s">
        <v>1916</v>
      </c>
      <c r="E9" s="2" t="s">
        <v>1907</v>
      </c>
      <c r="F9" s="2" t="str">
        <f>IF(Table7[[#This Row],[Store_Type]]="Online","Digital Store","Physical Store")</f>
        <v>Digital Store</v>
      </c>
    </row>
    <row r="10" spans="1:6" x14ac:dyDescent="0.3">
      <c r="A10" s="2" t="s">
        <v>1917</v>
      </c>
      <c r="B10" s="2" t="s">
        <v>1918</v>
      </c>
      <c r="C10" s="2" t="s">
        <v>1919</v>
      </c>
      <c r="D10" s="2" t="s">
        <v>1920</v>
      </c>
      <c r="E10" s="2" t="s">
        <v>1907</v>
      </c>
      <c r="F10" s="2" t="str">
        <f>IF(Table7[[#This Row],[Store_Type]]="Online","Digital Store","Physical Store")</f>
        <v>Digital Store</v>
      </c>
    </row>
    <row r="11" spans="1:6" x14ac:dyDescent="0.3">
      <c r="A11" s="2" t="s">
        <v>1921</v>
      </c>
      <c r="B11" s="2" t="s">
        <v>1922</v>
      </c>
      <c r="C11" s="2" t="s">
        <v>1898</v>
      </c>
      <c r="D11" s="2" t="s">
        <v>1923</v>
      </c>
      <c r="E11" s="2" t="s">
        <v>1891</v>
      </c>
      <c r="F11" s="2" t="str">
        <f>IF(Table7[[#This Row],[Store_Type]]="Online","Digital Store","Physical Store")</f>
        <v>Physical Store</v>
      </c>
    </row>
    <row r="12" spans="1:6" x14ac:dyDescent="0.3">
      <c r="A12" s="2" t="s">
        <v>1924</v>
      </c>
      <c r="B12" s="2" t="s">
        <v>1925</v>
      </c>
      <c r="C12" s="2" t="s">
        <v>1889</v>
      </c>
      <c r="D12" s="2" t="s">
        <v>1926</v>
      </c>
      <c r="E12" s="2" t="s">
        <v>1907</v>
      </c>
      <c r="F12" s="2" t="str">
        <f>IF(Table7[[#This Row],[Store_Type]]="Online","Digital Store","Physical Store")</f>
        <v>Digital Store</v>
      </c>
    </row>
    <row r="13" spans="1:6" x14ac:dyDescent="0.3">
      <c r="A13" s="2" t="s">
        <v>1927</v>
      </c>
      <c r="B13" s="2" t="s">
        <v>1928</v>
      </c>
      <c r="C13" s="2" t="s">
        <v>1898</v>
      </c>
      <c r="D13" s="2" t="s">
        <v>399</v>
      </c>
      <c r="E13" s="2" t="s">
        <v>1907</v>
      </c>
      <c r="F13" s="2" t="str">
        <f>IF(Table7[[#This Row],[Store_Type]]="Online","Digital Store","Physical Store")</f>
        <v>Digital Store</v>
      </c>
    </row>
    <row r="14" spans="1:6" x14ac:dyDescent="0.3">
      <c r="A14" s="2" t="s">
        <v>1929</v>
      </c>
      <c r="B14" s="2" t="s">
        <v>1930</v>
      </c>
      <c r="C14" s="2" t="s">
        <v>1894</v>
      </c>
      <c r="D14" s="2" t="s">
        <v>1931</v>
      </c>
      <c r="E14" s="2" t="s">
        <v>1907</v>
      </c>
      <c r="F14" s="2" t="str">
        <f>IF(Table7[[#This Row],[Store_Type]]="Online","Digital Store","Physical Store")</f>
        <v>Digital Store</v>
      </c>
    </row>
    <row r="15" spans="1:6" x14ac:dyDescent="0.3">
      <c r="A15" s="2" t="s">
        <v>1932</v>
      </c>
      <c r="B15" s="2" t="s">
        <v>1933</v>
      </c>
      <c r="C15" s="2" t="s">
        <v>1889</v>
      </c>
      <c r="D15" s="2" t="s">
        <v>133</v>
      </c>
      <c r="E15" s="2" t="s">
        <v>1891</v>
      </c>
      <c r="F15" s="2" t="str">
        <f>IF(Table7[[#This Row],[Store_Type]]="Online","Digital Store","Physical Store")</f>
        <v>Physical Store</v>
      </c>
    </row>
    <row r="16" spans="1:6" x14ac:dyDescent="0.3">
      <c r="A16" s="2" t="s">
        <v>1934</v>
      </c>
      <c r="B16" s="2" t="s">
        <v>1935</v>
      </c>
      <c r="C16" s="2" t="s">
        <v>1898</v>
      </c>
      <c r="D16" s="2" t="s">
        <v>211</v>
      </c>
      <c r="E16" s="2" t="s">
        <v>1900</v>
      </c>
      <c r="F16" s="2" t="str">
        <f>IF(Table7[[#This Row],[Store_Type]]="Online","Digital Store","Physical Store")</f>
        <v>Physical Store</v>
      </c>
    </row>
    <row r="17" spans="1:6" x14ac:dyDescent="0.3">
      <c r="A17" s="2" t="s">
        <v>1936</v>
      </c>
      <c r="B17" s="2" t="s">
        <v>1937</v>
      </c>
      <c r="C17" s="2" t="s">
        <v>1894</v>
      </c>
      <c r="D17" s="2" t="s">
        <v>1938</v>
      </c>
      <c r="E17" s="2" t="s">
        <v>1891</v>
      </c>
      <c r="F17" s="2" t="str">
        <f>IF(Table7[[#This Row],[Store_Type]]="Online","Digital Store","Physical Store")</f>
        <v>Physical Store</v>
      </c>
    </row>
    <row r="18" spans="1:6" x14ac:dyDescent="0.3">
      <c r="A18" s="2" t="s">
        <v>1939</v>
      </c>
      <c r="B18" s="2" t="s">
        <v>1940</v>
      </c>
      <c r="C18" s="2" t="s">
        <v>1919</v>
      </c>
      <c r="D18" s="2" t="s">
        <v>1941</v>
      </c>
      <c r="E18" s="2" t="s">
        <v>1891</v>
      </c>
      <c r="F18" s="2" t="str">
        <f>IF(Table7[[#This Row],[Store_Type]]="Online","Digital Store","Physical Store")</f>
        <v>Physical Store</v>
      </c>
    </row>
    <row r="19" spans="1:6" x14ac:dyDescent="0.3">
      <c r="A19" s="2" t="s">
        <v>1942</v>
      </c>
      <c r="B19" s="2" t="s">
        <v>1943</v>
      </c>
      <c r="C19" s="2" t="s">
        <v>1894</v>
      </c>
      <c r="D19" s="2" t="s">
        <v>1944</v>
      </c>
      <c r="E19" s="2" t="s">
        <v>1891</v>
      </c>
      <c r="F19" s="2" t="str">
        <f>IF(Table7[[#This Row],[Store_Type]]="Online","Digital Store","Physical Store")</f>
        <v>Physical Store</v>
      </c>
    </row>
    <row r="20" spans="1:6" x14ac:dyDescent="0.3">
      <c r="A20" s="2" t="s">
        <v>1945</v>
      </c>
      <c r="B20" s="2" t="s">
        <v>1946</v>
      </c>
      <c r="C20" s="2" t="s">
        <v>1889</v>
      </c>
      <c r="D20" s="2" t="s">
        <v>1947</v>
      </c>
      <c r="E20" s="2" t="s">
        <v>1891</v>
      </c>
      <c r="F20" s="2" t="str">
        <f>IF(Table7[[#This Row],[Store_Type]]="Online","Digital Store","Physical Store")</f>
        <v>Physical Store</v>
      </c>
    </row>
    <row r="21" spans="1:6" x14ac:dyDescent="0.3">
      <c r="A21" s="2" t="s">
        <v>1948</v>
      </c>
      <c r="B21" s="2" t="s">
        <v>1949</v>
      </c>
      <c r="C21" s="2" t="s">
        <v>1889</v>
      </c>
      <c r="D21" s="2" t="s">
        <v>1950</v>
      </c>
      <c r="E21" s="2" t="s">
        <v>1907</v>
      </c>
      <c r="F21" s="2" t="str">
        <f>IF(Table7[[#This Row],[Store_Type]]="Online","Digital Store","Physical Store")</f>
        <v>Digital Store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1446A-FFB3-4DEB-99BB-5DA879B67498}">
  <sheetPr>
    <tabColor rgb="FF92D050"/>
  </sheetPr>
  <dimension ref="A1:AD2001"/>
  <sheetViews>
    <sheetView topLeftCell="N1" workbookViewId="0">
      <selection activeCell="Z1" sqref="Z1:Z2001"/>
    </sheetView>
  </sheetViews>
  <sheetFormatPr defaultRowHeight="14.4" x14ac:dyDescent="0.3"/>
  <cols>
    <col min="1" max="1" width="9.88671875" customWidth="1"/>
    <col min="2" max="2" width="12.5546875" customWidth="1"/>
    <col min="3" max="3" width="13.77734375" customWidth="1"/>
    <col min="4" max="4" width="12.33203125" customWidth="1"/>
    <col min="5" max="5" width="10.109375" customWidth="1"/>
    <col min="6" max="6" width="10.21875" customWidth="1"/>
    <col min="7" max="7" width="11.5546875" customWidth="1"/>
    <col min="8" max="8" width="10.21875" customWidth="1"/>
    <col min="9" max="9" width="15.5546875" customWidth="1"/>
    <col min="10" max="10" width="15" customWidth="1"/>
    <col min="15" max="15" width="10.21875" bestFit="1" customWidth="1"/>
    <col min="16" max="16" width="12.88671875" bestFit="1" customWidth="1"/>
    <col min="17" max="17" width="14.109375" bestFit="1" customWidth="1"/>
    <col min="18" max="18" width="12.6640625" bestFit="1" customWidth="1"/>
    <col min="19" max="19" width="10.44140625" bestFit="1" customWidth="1"/>
    <col min="20" max="20" width="10.5546875" bestFit="1" customWidth="1"/>
    <col min="21" max="21" width="11.88671875" bestFit="1" customWidth="1"/>
    <col min="22" max="22" width="10.5546875" bestFit="1" customWidth="1"/>
    <col min="23" max="23" width="16" bestFit="1" customWidth="1"/>
    <col min="24" max="24" width="15.44140625" bestFit="1" customWidth="1"/>
    <col min="25" max="25" width="14.77734375" bestFit="1" customWidth="1"/>
    <col min="26" max="26" width="12.109375" bestFit="1" customWidth="1"/>
    <col min="28" max="28" width="18.33203125" bestFit="1" customWidth="1"/>
    <col min="29" max="29" width="12.6640625" bestFit="1" customWidth="1"/>
    <col min="30" max="30" width="12.44140625" bestFit="1" customWidth="1"/>
  </cols>
  <sheetData>
    <row r="1" spans="1:30" x14ac:dyDescent="0.3">
      <c r="A1" s="4" t="s">
        <v>1951</v>
      </c>
      <c r="B1" s="4" t="s">
        <v>1952</v>
      </c>
      <c r="C1" s="4" t="s">
        <v>0</v>
      </c>
      <c r="D1" s="4" t="s">
        <v>1548</v>
      </c>
      <c r="E1" s="4" t="s">
        <v>1883</v>
      </c>
      <c r="F1" s="4" t="s">
        <v>1953</v>
      </c>
      <c r="G1" s="4" t="s">
        <v>1954</v>
      </c>
      <c r="H1" s="4" t="s">
        <v>1955</v>
      </c>
      <c r="I1" s="4" t="s">
        <v>1956</v>
      </c>
      <c r="J1" s="4" t="s">
        <v>1957</v>
      </c>
      <c r="O1" t="s">
        <v>1951</v>
      </c>
      <c r="P1" t="s">
        <v>1952</v>
      </c>
      <c r="Q1" t="s">
        <v>0</v>
      </c>
      <c r="R1" t="s">
        <v>1548</v>
      </c>
      <c r="S1" t="s">
        <v>1883</v>
      </c>
      <c r="T1" t="s">
        <v>1953</v>
      </c>
      <c r="U1" t="s">
        <v>1954</v>
      </c>
      <c r="V1" t="s">
        <v>1955</v>
      </c>
      <c r="W1" t="s">
        <v>1956</v>
      </c>
      <c r="X1" t="s">
        <v>1957</v>
      </c>
      <c r="Y1" t="s">
        <v>3989</v>
      </c>
      <c r="Z1" t="s">
        <v>4016</v>
      </c>
    </row>
    <row r="2" spans="1:30" x14ac:dyDescent="0.3">
      <c r="A2" s="2" t="s">
        <v>1958</v>
      </c>
      <c r="B2" s="3">
        <v>45480</v>
      </c>
      <c r="C2" s="2" t="s">
        <v>1284</v>
      </c>
      <c r="D2" s="2" t="s">
        <v>1874</v>
      </c>
      <c r="E2" s="2" t="s">
        <v>1901</v>
      </c>
      <c r="F2" s="2">
        <v>1</v>
      </c>
      <c r="G2" s="2">
        <v>218.04</v>
      </c>
      <c r="H2" s="2">
        <v>0.09</v>
      </c>
      <c r="I2" s="2" t="s">
        <v>1959</v>
      </c>
      <c r="J2" s="2">
        <v>198.41640000000001</v>
      </c>
      <c r="O2" t="s">
        <v>1958</v>
      </c>
      <c r="P2" s="5">
        <v>45480</v>
      </c>
      <c r="Q2" t="s">
        <v>1284</v>
      </c>
      <c r="R2" t="s">
        <v>1874</v>
      </c>
      <c r="S2" t="s">
        <v>1901</v>
      </c>
      <c r="T2">
        <v>1</v>
      </c>
      <c r="U2">
        <v>218.04</v>
      </c>
      <c r="V2">
        <v>0.09</v>
      </c>
      <c r="W2" t="s">
        <v>1959</v>
      </c>
      <c r="X2">
        <v>198.41640000000001</v>
      </c>
      <c r="Y2">
        <v>198.41639999999998</v>
      </c>
      <c r="Z2" t="str">
        <f>_xlfn.IFS(Table8_1[[#This Row],[Unit_Price]]&lt;500,"Low Price",Table8_1[[#This Row],[Unit_Price]]&lt;2000,"Medium Price",Table8_1[[#This Row],[Unit_Price]]&gt;=2000, "High Price")</f>
        <v>Low Price</v>
      </c>
    </row>
    <row r="3" spans="1:30" x14ac:dyDescent="0.3">
      <c r="A3" s="2" t="s">
        <v>1960</v>
      </c>
      <c r="B3" s="3">
        <v>45285</v>
      </c>
      <c r="C3" s="2" t="s">
        <v>1452</v>
      </c>
      <c r="D3" s="2" t="s">
        <v>1805</v>
      </c>
      <c r="E3" s="2" t="s">
        <v>1942</v>
      </c>
      <c r="F3" s="2">
        <v>3</v>
      </c>
      <c r="G3" s="2">
        <v>104.47</v>
      </c>
      <c r="H3" s="2">
        <v>0.27</v>
      </c>
      <c r="I3" s="2" t="s">
        <v>1961</v>
      </c>
      <c r="J3" s="2">
        <v>228.7893</v>
      </c>
      <c r="O3" t="s">
        <v>1960</v>
      </c>
      <c r="P3" s="5">
        <v>45285</v>
      </c>
      <c r="Q3" t="s">
        <v>1452</v>
      </c>
      <c r="R3" t="s">
        <v>1805</v>
      </c>
      <c r="S3" t="s">
        <v>1942</v>
      </c>
      <c r="T3">
        <v>3</v>
      </c>
      <c r="U3">
        <v>104.47</v>
      </c>
      <c r="V3">
        <v>0.27</v>
      </c>
      <c r="W3" t="s">
        <v>1961</v>
      </c>
      <c r="X3">
        <v>228.7893</v>
      </c>
      <c r="Y3">
        <v>228.78929999999997</v>
      </c>
      <c r="Z3" t="str">
        <f>_xlfn.IFS(Table8_1[[#This Row],[Unit_Price]]&lt;500,"Low Price",Table8_1[[#This Row],[Unit_Price]]&lt;2000,"Medium Price",Table8_1[[#This Row],[Unit_Price]]&gt;=2000, "High Price")</f>
        <v>Low Price</v>
      </c>
    </row>
    <row r="4" spans="1:30" x14ac:dyDescent="0.3">
      <c r="A4" s="2" t="s">
        <v>1962</v>
      </c>
      <c r="B4" s="3">
        <v>45446</v>
      </c>
      <c r="C4" s="2" t="s">
        <v>215</v>
      </c>
      <c r="D4" s="2" t="s">
        <v>1728</v>
      </c>
      <c r="E4" s="2" t="s">
        <v>1917</v>
      </c>
      <c r="F4" s="2">
        <v>4</v>
      </c>
      <c r="G4" s="2">
        <v>914.05</v>
      </c>
      <c r="H4" s="2">
        <v>0.25</v>
      </c>
      <c r="I4" s="2" t="s">
        <v>1959</v>
      </c>
      <c r="J4" s="2">
        <v>2742.15</v>
      </c>
      <c r="O4" t="s">
        <v>1962</v>
      </c>
      <c r="P4" s="3">
        <v>45446</v>
      </c>
      <c r="Q4" t="s">
        <v>215</v>
      </c>
      <c r="R4" t="s">
        <v>1728</v>
      </c>
      <c r="S4" t="s">
        <v>1917</v>
      </c>
      <c r="T4">
        <v>4</v>
      </c>
      <c r="U4">
        <v>914.05</v>
      </c>
      <c r="V4">
        <v>0.25</v>
      </c>
      <c r="W4" t="s">
        <v>1959</v>
      </c>
      <c r="X4">
        <v>2742.15</v>
      </c>
      <c r="Y4">
        <v>2742.1499999999996</v>
      </c>
      <c r="Z4" t="str">
        <f>_xlfn.IFS(Table8_1[[#This Row],[Unit_Price]]&lt;500,"Low Price",Table8_1[[#This Row],[Unit_Price]]&lt;2000,"Medium Price",Table8_1[[#This Row],[Unit_Price]]&gt;=2000, "High Price")</f>
        <v>Medium Price</v>
      </c>
    </row>
    <row r="5" spans="1:30" ht="15" thickBot="1" x14ac:dyDescent="0.35">
      <c r="A5" s="2" t="s">
        <v>1963</v>
      </c>
      <c r="B5" s="3">
        <v>45259</v>
      </c>
      <c r="C5" s="2" t="s">
        <v>1097</v>
      </c>
      <c r="D5" s="2" t="s">
        <v>1811</v>
      </c>
      <c r="E5" s="2" t="s">
        <v>1917</v>
      </c>
      <c r="F5" s="2">
        <v>1</v>
      </c>
      <c r="G5" s="2">
        <v>921.51</v>
      </c>
      <c r="H5" s="2">
        <v>0.16</v>
      </c>
      <c r="I5" s="2" t="s">
        <v>1964</v>
      </c>
      <c r="J5" s="2">
        <v>774.0684</v>
      </c>
      <c r="O5" t="s">
        <v>1963</v>
      </c>
      <c r="P5" s="3">
        <v>45259</v>
      </c>
      <c r="Q5" t="s">
        <v>1097</v>
      </c>
      <c r="R5" t="s">
        <v>1811</v>
      </c>
      <c r="S5" t="s">
        <v>1917</v>
      </c>
      <c r="T5">
        <v>1</v>
      </c>
      <c r="U5">
        <v>921.51</v>
      </c>
      <c r="V5">
        <v>0.16</v>
      </c>
      <c r="W5" t="s">
        <v>1964</v>
      </c>
      <c r="X5">
        <v>774.0684</v>
      </c>
      <c r="Y5">
        <v>774.0684</v>
      </c>
      <c r="Z5" t="str">
        <f>_xlfn.IFS(Table8_1[[#This Row],[Unit_Price]]&lt;500,"Low Price",Table8_1[[#This Row],[Unit_Price]]&lt;2000,"Medium Price",Table8_1[[#This Row],[Unit_Price]]&gt;=2000, "High Price")</f>
        <v>Medium Price</v>
      </c>
    </row>
    <row r="6" spans="1:30" x14ac:dyDescent="0.3">
      <c r="A6" s="2" t="s">
        <v>1965</v>
      </c>
      <c r="B6" s="3">
        <v>45297</v>
      </c>
      <c r="C6" s="2" t="s">
        <v>1528</v>
      </c>
      <c r="D6" s="2" t="s">
        <v>1759</v>
      </c>
      <c r="E6" s="2" t="s">
        <v>1908</v>
      </c>
      <c r="F6" s="2">
        <v>3</v>
      </c>
      <c r="G6" s="2">
        <v>745.3</v>
      </c>
      <c r="H6" s="2">
        <v>0.18</v>
      </c>
      <c r="I6" s="2" t="s">
        <v>1959</v>
      </c>
      <c r="J6" s="2">
        <v>1833.4380000000001</v>
      </c>
      <c r="O6" t="s">
        <v>1965</v>
      </c>
      <c r="P6" s="3">
        <v>45297</v>
      </c>
      <c r="Q6" t="s">
        <v>1528</v>
      </c>
      <c r="R6" t="s">
        <v>1759</v>
      </c>
      <c r="S6" t="s">
        <v>1908</v>
      </c>
      <c r="T6">
        <v>3</v>
      </c>
      <c r="U6">
        <v>745.3</v>
      </c>
      <c r="V6">
        <v>0.18</v>
      </c>
      <c r="W6" t="s">
        <v>1959</v>
      </c>
      <c r="X6">
        <v>1833.4380000000001</v>
      </c>
      <c r="Y6">
        <v>1833.4379999999996</v>
      </c>
      <c r="Z6" t="str">
        <f>_xlfn.IFS(Table8_1[[#This Row],[Unit_Price]]&lt;500,"Low Price",Table8_1[[#This Row],[Unit_Price]]&lt;2000,"Medium Price",Table8_1[[#This Row],[Unit_Price]]&gt;=2000, "High Price")</f>
        <v>Medium Price</v>
      </c>
      <c r="AB6" s="17" t="s">
        <v>3999</v>
      </c>
      <c r="AC6" s="11" t="s">
        <v>4013</v>
      </c>
      <c r="AD6" s="11" t="s">
        <v>3989</v>
      </c>
    </row>
    <row r="7" spans="1:30" x14ac:dyDescent="0.3">
      <c r="A7" s="2" t="s">
        <v>1966</v>
      </c>
      <c r="B7" s="3">
        <v>45499</v>
      </c>
      <c r="C7" s="2" t="s">
        <v>409</v>
      </c>
      <c r="D7" s="2" t="s">
        <v>1617</v>
      </c>
      <c r="E7" s="2" t="s">
        <v>1914</v>
      </c>
      <c r="F7" s="2">
        <v>3</v>
      </c>
      <c r="G7" s="2">
        <v>147.01</v>
      </c>
      <c r="H7" s="2">
        <v>0.19</v>
      </c>
      <c r="I7" s="2" t="s">
        <v>1964</v>
      </c>
      <c r="J7" s="2">
        <v>357.23430000000002</v>
      </c>
      <c r="O7" t="s">
        <v>1966</v>
      </c>
      <c r="P7" s="3">
        <v>45499</v>
      </c>
      <c r="Q7" t="s">
        <v>409</v>
      </c>
      <c r="R7" t="s">
        <v>1617</v>
      </c>
      <c r="S7" t="s">
        <v>1914</v>
      </c>
      <c r="T7">
        <v>3</v>
      </c>
      <c r="U7">
        <v>147.01</v>
      </c>
      <c r="V7">
        <v>0.19</v>
      </c>
      <c r="W7" t="s">
        <v>1964</v>
      </c>
      <c r="X7">
        <v>357.23430000000002</v>
      </c>
      <c r="Y7">
        <v>357.23429999999996</v>
      </c>
      <c r="Z7" t="str">
        <f>_xlfn.IFS(Table8_1[[#This Row],[Unit_Price]]&lt;500,"Low Price",Table8_1[[#This Row],[Unit_Price]]&lt;2000,"Medium Price",Table8_1[[#This Row],[Unit_Price]]&gt;=2000, "High Price")</f>
        <v>Low Price</v>
      </c>
    </row>
    <row r="8" spans="1:30" x14ac:dyDescent="0.3">
      <c r="A8" s="2" t="s">
        <v>1967</v>
      </c>
      <c r="B8" s="3">
        <v>45850</v>
      </c>
      <c r="C8" s="2" t="s">
        <v>78</v>
      </c>
      <c r="D8" s="2" t="s">
        <v>1750</v>
      </c>
      <c r="E8" s="2" t="s">
        <v>1904</v>
      </c>
      <c r="F8" s="2">
        <v>2</v>
      </c>
      <c r="G8" s="2">
        <v>785.31</v>
      </c>
      <c r="H8" s="2">
        <v>0.15</v>
      </c>
      <c r="I8" s="2" t="s">
        <v>1961</v>
      </c>
      <c r="J8" s="2">
        <v>1335.027</v>
      </c>
      <c r="O8" t="s">
        <v>1967</v>
      </c>
      <c r="P8" s="5">
        <v>45850</v>
      </c>
      <c r="Q8" t="s">
        <v>78</v>
      </c>
      <c r="R8" t="s">
        <v>1750</v>
      </c>
      <c r="S8" t="s">
        <v>1904</v>
      </c>
      <c r="T8">
        <v>2</v>
      </c>
      <c r="U8">
        <v>785.31</v>
      </c>
      <c r="V8">
        <v>0.15</v>
      </c>
      <c r="W8" t="s">
        <v>1961</v>
      </c>
      <c r="X8">
        <v>1335.027</v>
      </c>
      <c r="Y8">
        <v>1335.027</v>
      </c>
      <c r="Z8" t="str">
        <f>_xlfn.IFS(Table8_1[[#This Row],[Unit_Price]]&lt;500,"Low Price",Table8_1[[#This Row],[Unit_Price]]&lt;2000,"Medium Price",Table8_1[[#This Row],[Unit_Price]]&gt;=2000, "High Price")</f>
        <v>Medium Price</v>
      </c>
      <c r="AB8" t="s">
        <v>4000</v>
      </c>
      <c r="AC8">
        <v>513.98476499999992</v>
      </c>
      <c r="AD8">
        <v>1086.5654754500003</v>
      </c>
    </row>
    <row r="9" spans="1:30" x14ac:dyDescent="0.3">
      <c r="A9" s="2" t="s">
        <v>1968</v>
      </c>
      <c r="B9" s="3">
        <v>45248</v>
      </c>
      <c r="C9" s="2" t="s">
        <v>518</v>
      </c>
      <c r="D9" s="2" t="s">
        <v>1793</v>
      </c>
      <c r="E9" s="2" t="s">
        <v>1917</v>
      </c>
      <c r="F9" s="2">
        <v>4</v>
      </c>
      <c r="G9" s="2">
        <v>342.39</v>
      </c>
      <c r="H9" s="2">
        <v>0.23</v>
      </c>
      <c r="I9" s="2" t="s">
        <v>1961</v>
      </c>
      <c r="J9" s="2">
        <v>1054.5612000000001</v>
      </c>
      <c r="O9" t="s">
        <v>1968</v>
      </c>
      <c r="P9" s="5">
        <v>45248</v>
      </c>
      <c r="Q9" t="s">
        <v>518</v>
      </c>
      <c r="R9" t="s">
        <v>1793</v>
      </c>
      <c r="S9" t="s">
        <v>1917</v>
      </c>
      <c r="T9">
        <v>4</v>
      </c>
      <c r="U9">
        <v>342.39</v>
      </c>
      <c r="V9">
        <v>0.23</v>
      </c>
      <c r="W9" t="s">
        <v>1961</v>
      </c>
      <c r="X9">
        <v>1054.5612000000001</v>
      </c>
      <c r="Y9">
        <v>1054.5611999999999</v>
      </c>
      <c r="Z9" t="str">
        <f>_xlfn.IFS(Table8_1[[#This Row],[Unit_Price]]&lt;500,"Low Price",Table8_1[[#This Row],[Unit_Price]]&lt;2000,"Medium Price",Table8_1[[#This Row],[Unit_Price]]&gt;=2000, "High Price")</f>
        <v>Low Price</v>
      </c>
      <c r="AB9" t="s">
        <v>4001</v>
      </c>
      <c r="AC9">
        <v>6.3077953421152939</v>
      </c>
      <c r="AD9">
        <v>18.301042354246377</v>
      </c>
    </row>
    <row r="10" spans="1:30" x14ac:dyDescent="0.3">
      <c r="A10" s="2" t="s">
        <v>1969</v>
      </c>
      <c r="B10" s="3">
        <v>45781</v>
      </c>
      <c r="C10" s="2" t="s">
        <v>624</v>
      </c>
      <c r="D10" s="2" t="s">
        <v>1880</v>
      </c>
      <c r="E10" s="2" t="s">
        <v>1908</v>
      </c>
      <c r="F10" s="2"/>
      <c r="G10" s="2">
        <v>448.25</v>
      </c>
      <c r="H10" s="2">
        <v>7.0000000000000007E-2</v>
      </c>
      <c r="I10" s="2" t="s">
        <v>1961</v>
      </c>
      <c r="J10" s="2">
        <v>1250.6175000000001</v>
      </c>
      <c r="O10" t="s">
        <v>1969</v>
      </c>
      <c r="P10" s="5">
        <v>45781</v>
      </c>
      <c r="Q10" t="s">
        <v>624</v>
      </c>
      <c r="R10" t="s">
        <v>1880</v>
      </c>
      <c r="S10" t="s">
        <v>1908</v>
      </c>
      <c r="T10">
        <v>2</v>
      </c>
      <c r="U10">
        <v>448.25</v>
      </c>
      <c r="V10">
        <v>7.0000000000000007E-2</v>
      </c>
      <c r="W10" t="s">
        <v>1961</v>
      </c>
      <c r="X10">
        <v>1250.6175000000001</v>
      </c>
      <c r="Y10">
        <v>833.745</v>
      </c>
      <c r="Z10" t="str">
        <f>_xlfn.IFS(Table8_1[[#This Row],[Unit_Price]]&lt;500,"Low Price",Table8_1[[#This Row],[Unit_Price]]&lt;2000,"Medium Price",Table8_1[[#This Row],[Unit_Price]]&gt;=2000, "High Price")</f>
        <v>Low Price</v>
      </c>
      <c r="AB10" t="s">
        <v>4002</v>
      </c>
      <c r="AC10">
        <v>522.43000000000006</v>
      </c>
      <c r="AD10">
        <v>868.71820000000002</v>
      </c>
    </row>
    <row r="11" spans="1:30" x14ac:dyDescent="0.3">
      <c r="A11" s="2" t="s">
        <v>1970</v>
      </c>
      <c r="B11" s="3">
        <v>45869</v>
      </c>
      <c r="C11" s="2" t="s">
        <v>1971</v>
      </c>
      <c r="D11" s="2" t="s">
        <v>1677</v>
      </c>
      <c r="E11" s="2" t="s">
        <v>1887</v>
      </c>
      <c r="F11" s="2">
        <v>2</v>
      </c>
      <c r="G11" s="2">
        <v>873.17</v>
      </c>
      <c r="H11" s="2">
        <v>0.23</v>
      </c>
      <c r="I11" s="2" t="s">
        <v>1961</v>
      </c>
      <c r="J11" s="2">
        <v>1344.6818000000001</v>
      </c>
      <c r="O11" t="s">
        <v>1970</v>
      </c>
      <c r="P11" s="5">
        <v>45869</v>
      </c>
      <c r="Q11" t="s">
        <v>1971</v>
      </c>
      <c r="R11" t="s">
        <v>1677</v>
      </c>
      <c r="S11" t="s">
        <v>1887</v>
      </c>
      <c r="T11">
        <v>2</v>
      </c>
      <c r="U11">
        <v>873.17</v>
      </c>
      <c r="V11">
        <v>0.23</v>
      </c>
      <c r="W11" t="s">
        <v>1961</v>
      </c>
      <c r="X11">
        <v>1344.6818000000001</v>
      </c>
      <c r="Y11">
        <v>1344.6817999999998</v>
      </c>
      <c r="Z11" t="str">
        <f>_xlfn.IFS(Table8_1[[#This Row],[Unit_Price]]&lt;500,"Low Price",Table8_1[[#This Row],[Unit_Price]]&lt;2000,"Medium Price",Table8_1[[#This Row],[Unit_Price]]&gt;=2000, "High Price")</f>
        <v>Medium Price</v>
      </c>
      <c r="AB11" t="s">
        <v>4003</v>
      </c>
      <c r="AC11">
        <v>513.98</v>
      </c>
      <c r="AD11" t="e">
        <v>#N/A</v>
      </c>
    </row>
    <row r="12" spans="1:30" x14ac:dyDescent="0.3">
      <c r="A12" s="2" t="s">
        <v>1972</v>
      </c>
      <c r="B12" s="3">
        <v>45335</v>
      </c>
      <c r="C12" s="2" t="s">
        <v>245</v>
      </c>
      <c r="D12" s="2" t="s">
        <v>1648</v>
      </c>
      <c r="E12" s="2" t="s">
        <v>1934</v>
      </c>
      <c r="F12" s="2">
        <v>1</v>
      </c>
      <c r="G12" s="2">
        <v>278.63</v>
      </c>
      <c r="H12" s="2">
        <v>7.0000000000000007E-2</v>
      </c>
      <c r="I12" s="2" t="s">
        <v>1959</v>
      </c>
      <c r="J12" s="2">
        <v>259.1259</v>
      </c>
      <c r="O12" t="s">
        <v>1972</v>
      </c>
      <c r="P12" s="5">
        <v>45335</v>
      </c>
      <c r="Q12" t="s">
        <v>245</v>
      </c>
      <c r="R12" t="s">
        <v>1648</v>
      </c>
      <c r="S12" t="s">
        <v>1934</v>
      </c>
      <c r="T12">
        <v>1</v>
      </c>
      <c r="U12">
        <v>278.63</v>
      </c>
      <c r="V12">
        <v>7.0000000000000007E-2</v>
      </c>
      <c r="W12" t="s">
        <v>1959</v>
      </c>
      <c r="X12">
        <v>259.1259</v>
      </c>
      <c r="Y12">
        <v>259.1259</v>
      </c>
      <c r="Z12" t="str">
        <f>_xlfn.IFS(Table8_1[[#This Row],[Unit_Price]]&lt;500,"Low Price",Table8_1[[#This Row],[Unit_Price]]&lt;2000,"Medium Price",Table8_1[[#This Row],[Unit_Price]]&gt;=2000, "High Price")</f>
        <v>Low Price</v>
      </c>
      <c r="AB12" t="s">
        <v>4004</v>
      </c>
      <c r="AC12">
        <v>282.09318346252678</v>
      </c>
      <c r="AD12">
        <v>818.44749526395378</v>
      </c>
    </row>
    <row r="13" spans="1:30" x14ac:dyDescent="0.3">
      <c r="A13" s="2" t="s">
        <v>1973</v>
      </c>
      <c r="B13" s="3">
        <v>45801</v>
      </c>
      <c r="C13" s="2" t="s">
        <v>1019</v>
      </c>
      <c r="D13" s="2" t="s">
        <v>1696</v>
      </c>
      <c r="E13" s="2" t="s">
        <v>1892</v>
      </c>
      <c r="F13" s="2">
        <v>4</v>
      </c>
      <c r="G13" s="2">
        <v>286.92</v>
      </c>
      <c r="H13" s="2">
        <v>0.17</v>
      </c>
      <c r="I13" s="2" t="s">
        <v>1959</v>
      </c>
      <c r="J13" s="2">
        <v>952.57439999999997</v>
      </c>
      <c r="O13" t="s">
        <v>1973</v>
      </c>
      <c r="P13" s="5">
        <v>45801</v>
      </c>
      <c r="Q13" t="s">
        <v>1019</v>
      </c>
      <c r="R13" t="s">
        <v>1696</v>
      </c>
      <c r="S13" t="s">
        <v>1892</v>
      </c>
      <c r="T13">
        <v>4</v>
      </c>
      <c r="U13">
        <v>286.92</v>
      </c>
      <c r="V13">
        <v>0.17</v>
      </c>
      <c r="W13" t="s">
        <v>1959</v>
      </c>
      <c r="X13">
        <v>952.57439999999997</v>
      </c>
      <c r="Y13">
        <v>952.57439999999997</v>
      </c>
      <c r="Z13" t="str">
        <f>_xlfn.IFS(Table8_1[[#This Row],[Unit_Price]]&lt;500,"Low Price",Table8_1[[#This Row],[Unit_Price]]&lt;2000,"Medium Price",Table8_1[[#This Row],[Unit_Price]]&gt;=2000, "High Price")</f>
        <v>Low Price</v>
      </c>
      <c r="AB13" t="s">
        <v>4005</v>
      </c>
      <c r="AC13">
        <v>79576.564156022796</v>
      </c>
      <c r="AD13">
        <v>669856.3025038396</v>
      </c>
    </row>
    <row r="14" spans="1:30" x14ac:dyDescent="0.3">
      <c r="A14" s="2" t="s">
        <v>1974</v>
      </c>
      <c r="B14" s="3">
        <v>45528</v>
      </c>
      <c r="C14" s="2" t="s">
        <v>772</v>
      </c>
      <c r="D14" s="2" t="s">
        <v>1847</v>
      </c>
      <c r="E14" s="2" t="s">
        <v>1904</v>
      </c>
      <c r="F14" s="2">
        <v>4</v>
      </c>
      <c r="G14" s="2">
        <v>644.58000000000004</v>
      </c>
      <c r="H14" s="2">
        <v>0.01</v>
      </c>
      <c r="I14" s="2" t="s">
        <v>1959</v>
      </c>
      <c r="J14" s="2">
        <v>2552.5367999999999</v>
      </c>
      <c r="O14" t="s">
        <v>1974</v>
      </c>
      <c r="P14" s="5">
        <v>45528</v>
      </c>
      <c r="Q14" t="s">
        <v>772</v>
      </c>
      <c r="R14" t="s">
        <v>1847</v>
      </c>
      <c r="S14" t="s">
        <v>1904</v>
      </c>
      <c r="T14">
        <v>4</v>
      </c>
      <c r="U14">
        <v>644.58000000000004</v>
      </c>
      <c r="V14">
        <v>0.01</v>
      </c>
      <c r="W14" t="s">
        <v>1959</v>
      </c>
      <c r="X14">
        <v>2552.5367999999999</v>
      </c>
      <c r="Y14">
        <v>2552.5368000000003</v>
      </c>
      <c r="Z14" t="str">
        <f>_xlfn.IFS(Table8_1[[#This Row],[Unit_Price]]&lt;500,"Low Price",Table8_1[[#This Row],[Unit_Price]]&lt;2000,"Medium Price",Table8_1[[#This Row],[Unit_Price]]&gt;=2000, "High Price")</f>
        <v>Medium Price</v>
      </c>
      <c r="AB14" t="s">
        <v>4006</v>
      </c>
      <c r="AC14">
        <v>-1.1897063776725783</v>
      </c>
      <c r="AD14">
        <v>5.930820629360456E-2</v>
      </c>
    </row>
    <row r="15" spans="1:30" x14ac:dyDescent="0.3">
      <c r="A15" s="2" t="s">
        <v>1975</v>
      </c>
      <c r="B15" s="3">
        <v>45875</v>
      </c>
      <c r="C15" s="2" t="s">
        <v>1383</v>
      </c>
      <c r="D15" s="2" t="s">
        <v>1680</v>
      </c>
      <c r="E15" s="2" t="s">
        <v>1939</v>
      </c>
      <c r="F15" s="2">
        <v>2</v>
      </c>
      <c r="G15" s="2">
        <v>316.89999999999998</v>
      </c>
      <c r="H15" s="2">
        <v>0.3</v>
      </c>
      <c r="I15" s="2" t="s">
        <v>1961</v>
      </c>
      <c r="J15" s="2">
        <v>443.66</v>
      </c>
      <c r="O15" t="s">
        <v>1975</v>
      </c>
      <c r="P15" s="5">
        <v>45875</v>
      </c>
      <c r="Q15" t="s">
        <v>1383</v>
      </c>
      <c r="R15" t="s">
        <v>1680</v>
      </c>
      <c r="S15" t="s">
        <v>1939</v>
      </c>
      <c r="T15">
        <v>2</v>
      </c>
      <c r="U15">
        <v>316.89999999999998</v>
      </c>
      <c r="V15">
        <v>0.3</v>
      </c>
      <c r="W15" t="s">
        <v>1961</v>
      </c>
      <c r="X15">
        <v>443.66</v>
      </c>
      <c r="Y15">
        <v>443.65999999999997</v>
      </c>
      <c r="Z15" t="str">
        <f>_xlfn.IFS(Table8_1[[#This Row],[Unit_Price]]&lt;500,"Low Price",Table8_1[[#This Row],[Unit_Price]]&lt;2000,"Medium Price",Table8_1[[#This Row],[Unit_Price]]&gt;=2000, "High Price")</f>
        <v>Low Price</v>
      </c>
      <c r="AB15" t="s">
        <v>4007</v>
      </c>
      <c r="AC15">
        <v>-3.6768714139518086E-2</v>
      </c>
      <c r="AD15">
        <v>0.88189425889043738</v>
      </c>
    </row>
    <row r="16" spans="1:30" x14ac:dyDescent="0.3">
      <c r="A16" s="2" t="s">
        <v>1976</v>
      </c>
      <c r="B16" s="3">
        <v>45829</v>
      </c>
      <c r="C16" s="2" t="s">
        <v>1103</v>
      </c>
      <c r="D16" s="2" t="s">
        <v>1648</v>
      </c>
      <c r="E16" s="2" t="s">
        <v>1936</v>
      </c>
      <c r="F16" s="2">
        <v>4</v>
      </c>
      <c r="G16" s="2">
        <v>403.47</v>
      </c>
      <c r="H16" s="2">
        <v>0.28999999999999998</v>
      </c>
      <c r="I16" s="2" t="s">
        <v>1961</v>
      </c>
      <c r="J16" s="2">
        <v>1145.8548000000001</v>
      </c>
      <c r="O16" t="s">
        <v>1976</v>
      </c>
      <c r="P16" s="5">
        <v>45829</v>
      </c>
      <c r="Q16" t="s">
        <v>1103</v>
      </c>
      <c r="R16" t="s">
        <v>1648</v>
      </c>
      <c r="S16" t="s">
        <v>1936</v>
      </c>
      <c r="T16">
        <v>4</v>
      </c>
      <c r="U16">
        <v>403.47</v>
      </c>
      <c r="V16">
        <v>0.28999999999999998</v>
      </c>
      <c r="W16" t="s">
        <v>1961</v>
      </c>
      <c r="X16">
        <v>1145.8548000000001</v>
      </c>
      <c r="Y16">
        <v>1145.8548000000001</v>
      </c>
      <c r="Z16" t="str">
        <f>_xlfn.IFS(Table8_1[[#This Row],[Unit_Price]]&lt;500,"Low Price",Table8_1[[#This Row],[Unit_Price]]&lt;2000,"Medium Price",Table8_1[[#This Row],[Unit_Price]]&gt;=2000, "High Price")</f>
        <v>Low Price</v>
      </c>
      <c r="AB16" t="s">
        <v>4008</v>
      </c>
      <c r="AC16">
        <v>979.8</v>
      </c>
      <c r="AD16">
        <v>3889.7838000000002</v>
      </c>
    </row>
    <row r="17" spans="1:30" x14ac:dyDescent="0.3">
      <c r="A17" s="2" t="s">
        <v>1977</v>
      </c>
      <c r="B17" s="3">
        <v>45636</v>
      </c>
      <c r="C17" s="2" t="s">
        <v>1361</v>
      </c>
      <c r="D17" s="2" t="s">
        <v>1686</v>
      </c>
      <c r="E17" s="2" t="s">
        <v>1921</v>
      </c>
      <c r="F17" s="2"/>
      <c r="G17" s="2">
        <v>871.34</v>
      </c>
      <c r="H17" s="2">
        <v>0.04</v>
      </c>
      <c r="I17" s="2" t="s">
        <v>1964</v>
      </c>
      <c r="J17" s="2">
        <v>2509.4591999999998</v>
      </c>
      <c r="O17" t="s">
        <v>1977</v>
      </c>
      <c r="P17" s="5">
        <v>45636</v>
      </c>
      <c r="Q17" t="s">
        <v>1361</v>
      </c>
      <c r="R17" t="s">
        <v>1686</v>
      </c>
      <c r="S17" t="s">
        <v>1921</v>
      </c>
      <c r="T17">
        <v>2</v>
      </c>
      <c r="U17">
        <v>871.34</v>
      </c>
      <c r="V17">
        <v>0.04</v>
      </c>
      <c r="W17" t="s">
        <v>1964</v>
      </c>
      <c r="X17">
        <v>2509.4591999999998</v>
      </c>
      <c r="Y17">
        <v>1672.9728</v>
      </c>
      <c r="Z17" t="str">
        <f>_xlfn.IFS(Table8_1[[#This Row],[Unit_Price]]&lt;500,"Low Price",Table8_1[[#This Row],[Unit_Price]]&lt;2000,"Medium Price",Table8_1[[#This Row],[Unit_Price]]&gt;=2000, "High Price")</f>
        <v>Medium Price</v>
      </c>
      <c r="AB17" t="s">
        <v>4009</v>
      </c>
      <c r="AC17">
        <v>20.09</v>
      </c>
      <c r="AD17">
        <v>18.459000000000003</v>
      </c>
    </row>
    <row r="18" spans="1:30" x14ac:dyDescent="0.3">
      <c r="A18" s="2" t="s">
        <v>1978</v>
      </c>
      <c r="B18" s="3">
        <v>45913</v>
      </c>
      <c r="C18" s="2" t="s">
        <v>889</v>
      </c>
      <c r="D18" s="2" t="s">
        <v>1777</v>
      </c>
      <c r="E18" s="2" t="s">
        <v>1948</v>
      </c>
      <c r="F18" s="2">
        <v>2</v>
      </c>
      <c r="G18" s="2">
        <v>451.98</v>
      </c>
      <c r="H18" s="2">
        <v>0.25</v>
      </c>
      <c r="I18" s="2" t="s">
        <v>1959</v>
      </c>
      <c r="J18" s="2">
        <v>677.97</v>
      </c>
      <c r="O18" t="s">
        <v>1978</v>
      </c>
      <c r="P18" s="5">
        <v>45913</v>
      </c>
      <c r="Q18" t="s">
        <v>889</v>
      </c>
      <c r="R18" t="s">
        <v>1777</v>
      </c>
      <c r="S18" t="s">
        <v>1948</v>
      </c>
      <c r="T18">
        <v>2</v>
      </c>
      <c r="U18">
        <v>451.98</v>
      </c>
      <c r="V18">
        <v>0.25</v>
      </c>
      <c r="W18" t="s">
        <v>1959</v>
      </c>
      <c r="X18">
        <v>677.97</v>
      </c>
      <c r="Y18">
        <v>677.97</v>
      </c>
      <c r="Z18" t="str">
        <f>_xlfn.IFS(Table8_1[[#This Row],[Unit_Price]]&lt;500,"Low Price",Table8_1[[#This Row],[Unit_Price]]&lt;2000,"Medium Price",Table8_1[[#This Row],[Unit_Price]]&gt;=2000, "High Price")</f>
        <v>Low Price</v>
      </c>
      <c r="AB18" t="s">
        <v>4010</v>
      </c>
      <c r="AC18">
        <v>999.89</v>
      </c>
      <c r="AD18">
        <v>3908.2428</v>
      </c>
    </row>
    <row r="19" spans="1:30" x14ac:dyDescent="0.3">
      <c r="A19" s="2" t="s">
        <v>1979</v>
      </c>
      <c r="B19" s="3">
        <v>45637</v>
      </c>
      <c r="C19" s="2" t="s">
        <v>292</v>
      </c>
      <c r="D19" s="2" t="s">
        <v>1658</v>
      </c>
      <c r="E19" s="2" t="s">
        <v>1904</v>
      </c>
      <c r="F19" s="2">
        <v>2</v>
      </c>
      <c r="G19" s="2">
        <v>502.69</v>
      </c>
      <c r="H19" s="2">
        <v>0.23</v>
      </c>
      <c r="I19" s="2" t="s">
        <v>1959</v>
      </c>
      <c r="J19" s="2">
        <v>774.14260000000002</v>
      </c>
      <c r="O19" t="s">
        <v>1979</v>
      </c>
      <c r="P19" s="5">
        <v>45637</v>
      </c>
      <c r="Q19" t="s">
        <v>292</v>
      </c>
      <c r="R19" t="s">
        <v>1658</v>
      </c>
      <c r="S19" t="s">
        <v>1904</v>
      </c>
      <c r="T19">
        <v>2</v>
      </c>
      <c r="U19">
        <v>502.69</v>
      </c>
      <c r="V19">
        <v>0.23</v>
      </c>
      <c r="W19" t="s">
        <v>1959</v>
      </c>
      <c r="X19">
        <v>774.14260000000002</v>
      </c>
      <c r="Y19">
        <v>774.14260000000002</v>
      </c>
      <c r="Z19" t="str">
        <f>_xlfn.IFS(Table8_1[[#This Row],[Unit_Price]]&lt;500,"Low Price",Table8_1[[#This Row],[Unit_Price]]&lt;2000,"Medium Price",Table8_1[[#This Row],[Unit_Price]]&gt;=2000, "High Price")</f>
        <v>Medium Price</v>
      </c>
      <c r="AB19" t="s">
        <v>4011</v>
      </c>
      <c r="AC19">
        <v>1027969.5299999999</v>
      </c>
      <c r="AD19">
        <v>2173130.9509000005</v>
      </c>
    </row>
    <row r="20" spans="1:30" ht="15" thickBot="1" x14ac:dyDescent="0.35">
      <c r="A20" s="2" t="s">
        <v>1980</v>
      </c>
      <c r="B20" s="3">
        <v>45517</v>
      </c>
      <c r="C20" s="2" t="s">
        <v>342</v>
      </c>
      <c r="D20" s="2" t="s">
        <v>1696</v>
      </c>
      <c r="E20" s="2" t="s">
        <v>1904</v>
      </c>
      <c r="F20" s="2">
        <v>2</v>
      </c>
      <c r="G20" s="2">
        <v>559.23</v>
      </c>
      <c r="H20" s="2">
        <v>0.25</v>
      </c>
      <c r="I20" s="2" t="s">
        <v>1964</v>
      </c>
      <c r="J20" s="2">
        <v>838.84500000000003</v>
      </c>
      <c r="O20" t="s">
        <v>1980</v>
      </c>
      <c r="P20" s="5">
        <v>45517</v>
      </c>
      <c r="Q20" t="s">
        <v>342</v>
      </c>
      <c r="R20" t="s">
        <v>1696</v>
      </c>
      <c r="S20" t="s">
        <v>1904</v>
      </c>
      <c r="T20">
        <v>2</v>
      </c>
      <c r="U20">
        <v>559.23</v>
      </c>
      <c r="V20">
        <v>0.25</v>
      </c>
      <c r="W20" t="s">
        <v>1964</v>
      </c>
      <c r="X20">
        <v>838.84500000000003</v>
      </c>
      <c r="Y20">
        <v>838.84500000000003</v>
      </c>
      <c r="Z20" t="str">
        <f>_xlfn.IFS(Table8_1[[#This Row],[Unit_Price]]&lt;500,"Low Price",Table8_1[[#This Row],[Unit_Price]]&lt;2000,"Medium Price",Table8_1[[#This Row],[Unit_Price]]&gt;=2000, "High Price")</f>
        <v>Medium Price</v>
      </c>
      <c r="AB20" s="10" t="s">
        <v>4012</v>
      </c>
      <c r="AC20" s="10">
        <v>2000</v>
      </c>
      <c r="AD20" s="10">
        <v>2000</v>
      </c>
    </row>
    <row r="21" spans="1:30" x14ac:dyDescent="0.3">
      <c r="A21" s="2" t="s">
        <v>1981</v>
      </c>
      <c r="B21" s="3">
        <v>45369</v>
      </c>
      <c r="C21" s="2" t="s">
        <v>778</v>
      </c>
      <c r="D21" s="2" t="s">
        <v>1762</v>
      </c>
      <c r="E21" s="2" t="s">
        <v>1932</v>
      </c>
      <c r="F21" s="2">
        <v>4</v>
      </c>
      <c r="G21" s="2"/>
      <c r="H21" s="2">
        <v>0.04</v>
      </c>
      <c r="I21" s="2" t="s">
        <v>1964</v>
      </c>
      <c r="J21" s="2">
        <v>1782.4512</v>
      </c>
      <c r="O21" t="s">
        <v>1981</v>
      </c>
      <c r="P21" s="5">
        <v>45369</v>
      </c>
      <c r="Q21" t="s">
        <v>778</v>
      </c>
      <c r="R21" t="s">
        <v>1762</v>
      </c>
      <c r="S21" t="s">
        <v>1932</v>
      </c>
      <c r="T21">
        <v>4</v>
      </c>
      <c r="U21">
        <v>513.98</v>
      </c>
      <c r="V21">
        <v>0.04</v>
      </c>
      <c r="W21" t="s">
        <v>1964</v>
      </c>
      <c r="X21">
        <v>1782.4512</v>
      </c>
      <c r="Y21">
        <v>1973.6832000000002</v>
      </c>
      <c r="Z21" t="str">
        <f>_xlfn.IFS(Table8_1[[#This Row],[Unit_Price]]&lt;500,"Low Price",Table8_1[[#This Row],[Unit_Price]]&lt;2000,"Medium Price",Table8_1[[#This Row],[Unit_Price]]&gt;=2000, "High Price")</f>
        <v>Medium Price</v>
      </c>
    </row>
    <row r="22" spans="1:30" x14ac:dyDescent="0.3">
      <c r="A22" s="2" t="s">
        <v>1982</v>
      </c>
      <c r="B22" s="3">
        <v>45843</v>
      </c>
      <c r="C22" s="2" t="s">
        <v>494</v>
      </c>
      <c r="D22" s="2" t="s">
        <v>1799</v>
      </c>
      <c r="E22" s="2" t="s">
        <v>1942</v>
      </c>
      <c r="F22" s="2">
        <v>3</v>
      </c>
      <c r="G22" s="2">
        <v>986.04</v>
      </c>
      <c r="H22" s="2">
        <v>0.27</v>
      </c>
      <c r="I22" s="2" t="s">
        <v>1964</v>
      </c>
      <c r="J22" s="2">
        <v>2159.4276</v>
      </c>
      <c r="O22" t="s">
        <v>1982</v>
      </c>
      <c r="P22" s="5">
        <v>45843</v>
      </c>
      <c r="Q22" t="s">
        <v>494</v>
      </c>
      <c r="R22" t="s">
        <v>1799</v>
      </c>
      <c r="S22" t="s">
        <v>1942</v>
      </c>
      <c r="T22">
        <v>3</v>
      </c>
      <c r="U22">
        <v>986.04</v>
      </c>
      <c r="V22">
        <v>0.27</v>
      </c>
      <c r="W22" t="s">
        <v>1964</v>
      </c>
      <c r="X22">
        <v>2159.4276</v>
      </c>
      <c r="Y22">
        <v>2159.4276</v>
      </c>
      <c r="Z22" t="str">
        <f>_xlfn.IFS(Table8_1[[#This Row],[Unit_Price]]&lt;500,"Low Price",Table8_1[[#This Row],[Unit_Price]]&lt;2000,"Medium Price",Table8_1[[#This Row],[Unit_Price]]&gt;=2000, "High Price")</f>
        <v>Medium Price</v>
      </c>
    </row>
    <row r="23" spans="1:30" x14ac:dyDescent="0.3">
      <c r="A23" s="2" t="s">
        <v>1983</v>
      </c>
      <c r="B23" s="3">
        <v>45447</v>
      </c>
      <c r="C23" s="2" t="s">
        <v>1247</v>
      </c>
      <c r="D23" s="2" t="s">
        <v>1709</v>
      </c>
      <c r="E23" s="2" t="s">
        <v>1945</v>
      </c>
      <c r="F23" s="2">
        <v>1</v>
      </c>
      <c r="G23" s="2">
        <v>589.55999999999995</v>
      </c>
      <c r="H23" s="2">
        <v>0.22</v>
      </c>
      <c r="I23" s="2" t="s">
        <v>1959</v>
      </c>
      <c r="J23" s="2">
        <v>459.85680000000002</v>
      </c>
      <c r="O23" t="s">
        <v>1983</v>
      </c>
      <c r="P23" s="5">
        <v>45447</v>
      </c>
      <c r="Q23" t="s">
        <v>1247</v>
      </c>
      <c r="R23" t="s">
        <v>1709</v>
      </c>
      <c r="S23" t="s">
        <v>1945</v>
      </c>
      <c r="T23">
        <v>1</v>
      </c>
      <c r="U23">
        <v>589.55999999999995</v>
      </c>
      <c r="V23">
        <v>0.22</v>
      </c>
      <c r="W23" t="s">
        <v>1959</v>
      </c>
      <c r="X23">
        <v>459.85680000000002</v>
      </c>
      <c r="Y23">
        <v>459.85679999999996</v>
      </c>
      <c r="Z23" t="str">
        <f>_xlfn.IFS(Table8_1[[#This Row],[Unit_Price]]&lt;500,"Low Price",Table8_1[[#This Row],[Unit_Price]]&lt;2000,"Medium Price",Table8_1[[#This Row],[Unit_Price]]&gt;=2000, "High Price")</f>
        <v>Medium Price</v>
      </c>
    </row>
    <row r="24" spans="1:30" x14ac:dyDescent="0.3">
      <c r="A24" s="2" t="s">
        <v>1984</v>
      </c>
      <c r="B24" s="3">
        <v>45394</v>
      </c>
      <c r="C24" s="2" t="s">
        <v>1478</v>
      </c>
      <c r="D24" s="2" t="s">
        <v>1790</v>
      </c>
      <c r="E24" s="2" t="s">
        <v>1924</v>
      </c>
      <c r="F24" s="2">
        <v>3</v>
      </c>
      <c r="G24" s="2">
        <v>979.42</v>
      </c>
      <c r="H24" s="2">
        <v>0.03</v>
      </c>
      <c r="I24" s="2" t="s">
        <v>1961</v>
      </c>
      <c r="J24" s="2">
        <v>2850.1122</v>
      </c>
      <c r="O24" t="s">
        <v>1984</v>
      </c>
      <c r="P24" s="5">
        <v>45394</v>
      </c>
      <c r="Q24" t="s">
        <v>1478</v>
      </c>
      <c r="R24" t="s">
        <v>1790</v>
      </c>
      <c r="S24" t="s">
        <v>1924</v>
      </c>
      <c r="T24">
        <v>3</v>
      </c>
      <c r="U24">
        <v>979.42</v>
      </c>
      <c r="V24">
        <v>0.03</v>
      </c>
      <c r="W24" t="s">
        <v>1961</v>
      </c>
      <c r="X24">
        <v>2850.1122</v>
      </c>
      <c r="Y24">
        <v>2850.1121999999996</v>
      </c>
      <c r="Z24" t="str">
        <f>_xlfn.IFS(Table8_1[[#This Row],[Unit_Price]]&lt;500,"Low Price",Table8_1[[#This Row],[Unit_Price]]&lt;2000,"Medium Price",Table8_1[[#This Row],[Unit_Price]]&gt;=2000, "High Price")</f>
        <v>Medium Price</v>
      </c>
    </row>
    <row r="25" spans="1:30" x14ac:dyDescent="0.3">
      <c r="A25" s="2" t="s">
        <v>1985</v>
      </c>
      <c r="B25" s="3">
        <v>45466</v>
      </c>
      <c r="C25" s="2" t="s">
        <v>1163</v>
      </c>
      <c r="D25" s="2" t="s">
        <v>1606</v>
      </c>
      <c r="E25" s="2" t="s">
        <v>1917</v>
      </c>
      <c r="F25" s="2">
        <v>1</v>
      </c>
      <c r="G25" s="2">
        <v>719.28</v>
      </c>
      <c r="H25" s="2">
        <v>0.08</v>
      </c>
      <c r="I25" s="2" t="s">
        <v>1959</v>
      </c>
      <c r="J25" s="2">
        <v>661.73760000000004</v>
      </c>
      <c r="O25" t="s">
        <v>1985</v>
      </c>
      <c r="P25" s="5">
        <v>45466</v>
      </c>
      <c r="Q25" t="s">
        <v>1163</v>
      </c>
      <c r="R25" t="s">
        <v>1606</v>
      </c>
      <c r="S25" t="s">
        <v>1917</v>
      </c>
      <c r="T25">
        <v>1</v>
      </c>
      <c r="U25">
        <v>719.28</v>
      </c>
      <c r="V25">
        <v>0.08</v>
      </c>
      <c r="W25" t="s">
        <v>1959</v>
      </c>
      <c r="X25">
        <v>661.73760000000004</v>
      </c>
      <c r="Y25">
        <v>661.73759999999993</v>
      </c>
      <c r="Z25" t="str">
        <f>_xlfn.IFS(Table8_1[[#This Row],[Unit_Price]]&lt;500,"Low Price",Table8_1[[#This Row],[Unit_Price]]&lt;2000,"Medium Price",Table8_1[[#This Row],[Unit_Price]]&gt;=2000, "High Price")</f>
        <v>Medium Price</v>
      </c>
    </row>
    <row r="26" spans="1:30" x14ac:dyDescent="0.3">
      <c r="A26" s="2" t="s">
        <v>1986</v>
      </c>
      <c r="B26" s="3">
        <v>45908</v>
      </c>
      <c r="C26" s="2" t="s">
        <v>621</v>
      </c>
      <c r="D26" s="2" t="s">
        <v>1783</v>
      </c>
      <c r="E26" s="2" t="s">
        <v>1911</v>
      </c>
      <c r="F26" s="2">
        <v>3</v>
      </c>
      <c r="G26" s="2">
        <v>77.599999999999994</v>
      </c>
      <c r="H26" s="2">
        <v>7.0000000000000007E-2</v>
      </c>
      <c r="I26" s="2" t="s">
        <v>1959</v>
      </c>
      <c r="J26" s="2">
        <v>216.50399999999999</v>
      </c>
      <c r="O26" t="s">
        <v>1986</v>
      </c>
      <c r="P26" s="5">
        <v>45908</v>
      </c>
      <c r="Q26" t="s">
        <v>621</v>
      </c>
      <c r="R26" t="s">
        <v>1783</v>
      </c>
      <c r="S26" t="s">
        <v>1911</v>
      </c>
      <c r="T26">
        <v>3</v>
      </c>
      <c r="U26">
        <v>77.599999999999994</v>
      </c>
      <c r="V26">
        <v>7.0000000000000007E-2</v>
      </c>
      <c r="W26" t="s">
        <v>1959</v>
      </c>
      <c r="X26">
        <v>216.50399999999999</v>
      </c>
      <c r="Y26">
        <v>216.50399999999999</v>
      </c>
      <c r="Z26" t="str">
        <f>_xlfn.IFS(Table8_1[[#This Row],[Unit_Price]]&lt;500,"Low Price",Table8_1[[#This Row],[Unit_Price]]&lt;2000,"Medium Price",Table8_1[[#This Row],[Unit_Price]]&gt;=2000, "High Price")</f>
        <v>Low Price</v>
      </c>
    </row>
    <row r="27" spans="1:30" x14ac:dyDescent="0.3">
      <c r="A27" s="2" t="s">
        <v>1987</v>
      </c>
      <c r="B27" s="3">
        <v>45552</v>
      </c>
      <c r="C27" s="2" t="s">
        <v>1202</v>
      </c>
      <c r="D27" s="2" t="s">
        <v>1576</v>
      </c>
      <c r="E27" s="2" t="s">
        <v>1901</v>
      </c>
      <c r="F27" s="2">
        <v>4</v>
      </c>
      <c r="G27" s="2">
        <v>852.71</v>
      </c>
      <c r="H27" s="2">
        <v>0.14000000000000001</v>
      </c>
      <c r="I27" s="2" t="s">
        <v>1961</v>
      </c>
      <c r="J27" s="2">
        <v>2933.3224</v>
      </c>
      <c r="O27" t="s">
        <v>1987</v>
      </c>
      <c r="P27" s="5">
        <v>45552</v>
      </c>
      <c r="Q27" t="s">
        <v>1202</v>
      </c>
      <c r="R27" t="s">
        <v>1576</v>
      </c>
      <c r="S27" t="s">
        <v>1901</v>
      </c>
      <c r="T27">
        <v>4</v>
      </c>
      <c r="U27">
        <v>852.71</v>
      </c>
      <c r="V27">
        <v>0.14000000000000001</v>
      </c>
      <c r="W27" t="s">
        <v>1961</v>
      </c>
      <c r="X27">
        <v>2933.3224</v>
      </c>
      <c r="Y27">
        <v>2933.3224</v>
      </c>
      <c r="Z27" t="str">
        <f>_xlfn.IFS(Table8_1[[#This Row],[Unit_Price]]&lt;500,"Low Price",Table8_1[[#This Row],[Unit_Price]]&lt;2000,"Medium Price",Table8_1[[#This Row],[Unit_Price]]&gt;=2000, "High Price")</f>
        <v>Medium Price</v>
      </c>
    </row>
    <row r="28" spans="1:30" x14ac:dyDescent="0.3">
      <c r="A28" s="2" t="s">
        <v>1988</v>
      </c>
      <c r="B28" s="3">
        <v>45294</v>
      </c>
      <c r="C28" s="2" t="s">
        <v>701</v>
      </c>
      <c r="D28" s="2" t="s">
        <v>1877</v>
      </c>
      <c r="E28" s="2" t="s">
        <v>1917</v>
      </c>
      <c r="F28" s="2">
        <v>4</v>
      </c>
      <c r="G28" s="2">
        <v>156.16</v>
      </c>
      <c r="H28" s="2"/>
      <c r="I28" s="2" t="s">
        <v>1959</v>
      </c>
      <c r="J28" s="2">
        <v>599.65440000000001</v>
      </c>
      <c r="O28" t="s">
        <v>1988</v>
      </c>
      <c r="P28" s="5">
        <v>45294</v>
      </c>
      <c r="Q28" t="s">
        <v>701</v>
      </c>
      <c r="R28" t="s">
        <v>1877</v>
      </c>
      <c r="S28" t="s">
        <v>1917</v>
      </c>
      <c r="T28">
        <v>4</v>
      </c>
      <c r="U28">
        <v>156.16</v>
      </c>
      <c r="V28">
        <v>0.14000000000000001</v>
      </c>
      <c r="W28" t="s">
        <v>1959</v>
      </c>
      <c r="X28">
        <v>599.65440000000001</v>
      </c>
      <c r="Y28">
        <v>537.19039999999995</v>
      </c>
      <c r="Z28" t="str">
        <f>_xlfn.IFS(Table8_1[[#This Row],[Unit_Price]]&lt;500,"Low Price",Table8_1[[#This Row],[Unit_Price]]&lt;2000,"Medium Price",Table8_1[[#This Row],[Unit_Price]]&gt;=2000, "High Price")</f>
        <v>Low Price</v>
      </c>
    </row>
    <row r="29" spans="1:30" x14ac:dyDescent="0.3">
      <c r="A29" s="2" t="s">
        <v>1989</v>
      </c>
      <c r="B29" s="3">
        <v>45710</v>
      </c>
      <c r="C29" s="2" t="s">
        <v>662</v>
      </c>
      <c r="D29" s="2" t="s">
        <v>1814</v>
      </c>
      <c r="E29" s="2" t="s">
        <v>1917</v>
      </c>
      <c r="F29" s="2">
        <v>3</v>
      </c>
      <c r="G29" s="2">
        <v>815.49</v>
      </c>
      <c r="H29" s="2">
        <v>0.17</v>
      </c>
      <c r="I29" s="2" t="s">
        <v>1959</v>
      </c>
      <c r="J29" s="2">
        <v>2030.5700999999999</v>
      </c>
      <c r="O29" t="s">
        <v>1989</v>
      </c>
      <c r="P29" s="5">
        <v>45710</v>
      </c>
      <c r="Q29" t="s">
        <v>662</v>
      </c>
      <c r="R29" t="s">
        <v>1814</v>
      </c>
      <c r="S29" t="s">
        <v>1917</v>
      </c>
      <c r="T29">
        <v>3</v>
      </c>
      <c r="U29">
        <v>815.49</v>
      </c>
      <c r="V29">
        <v>0.17</v>
      </c>
      <c r="W29" t="s">
        <v>1959</v>
      </c>
      <c r="X29">
        <v>2030.5700999999999</v>
      </c>
      <c r="Y29">
        <v>2030.5701000000001</v>
      </c>
      <c r="Z29" t="str">
        <f>_xlfn.IFS(Table8_1[[#This Row],[Unit_Price]]&lt;500,"Low Price",Table8_1[[#This Row],[Unit_Price]]&lt;2000,"Medium Price",Table8_1[[#This Row],[Unit_Price]]&gt;=2000, "High Price")</f>
        <v>Medium Price</v>
      </c>
    </row>
    <row r="30" spans="1:30" x14ac:dyDescent="0.3">
      <c r="A30" s="2" t="s">
        <v>1990</v>
      </c>
      <c r="B30" s="3">
        <v>45923</v>
      </c>
      <c r="C30" s="2" t="s">
        <v>506</v>
      </c>
      <c r="D30" s="2" t="s">
        <v>1610</v>
      </c>
      <c r="E30" s="2" t="s">
        <v>1896</v>
      </c>
      <c r="F30" s="2">
        <v>2</v>
      </c>
      <c r="G30" s="2">
        <v>74.209999999999994</v>
      </c>
      <c r="H30" s="2">
        <v>0.11</v>
      </c>
      <c r="I30" s="2" t="s">
        <v>1961</v>
      </c>
      <c r="J30" s="2">
        <v>132.09379999999999</v>
      </c>
      <c r="O30" t="s">
        <v>1990</v>
      </c>
      <c r="P30" s="5">
        <v>45923</v>
      </c>
      <c r="Q30" t="s">
        <v>506</v>
      </c>
      <c r="R30" t="s">
        <v>1610</v>
      </c>
      <c r="S30" t="s">
        <v>1896</v>
      </c>
      <c r="T30">
        <v>2</v>
      </c>
      <c r="U30">
        <v>74.209999999999994</v>
      </c>
      <c r="V30">
        <v>0.11</v>
      </c>
      <c r="W30" t="s">
        <v>1961</v>
      </c>
      <c r="X30">
        <v>132.09379999999999</v>
      </c>
      <c r="Y30">
        <v>132.09379999999999</v>
      </c>
      <c r="Z30" t="str">
        <f>_xlfn.IFS(Table8_1[[#This Row],[Unit_Price]]&lt;500,"Low Price",Table8_1[[#This Row],[Unit_Price]]&lt;2000,"Medium Price",Table8_1[[#This Row],[Unit_Price]]&gt;=2000, "High Price")</f>
        <v>Low Price</v>
      </c>
    </row>
    <row r="31" spans="1:30" x14ac:dyDescent="0.3">
      <c r="A31" s="2" t="s">
        <v>1991</v>
      </c>
      <c r="B31" s="3">
        <v>45302</v>
      </c>
      <c r="C31" s="2" t="s">
        <v>1103</v>
      </c>
      <c r="D31" s="2" t="s">
        <v>1880</v>
      </c>
      <c r="E31" s="2" t="s">
        <v>1901</v>
      </c>
      <c r="F31" s="2"/>
      <c r="G31" s="2">
        <v>451.67</v>
      </c>
      <c r="H31" s="2">
        <v>0.15</v>
      </c>
      <c r="I31" s="2" t="s">
        <v>1959</v>
      </c>
      <c r="J31" s="2">
        <v>1535.6780000000001</v>
      </c>
      <c r="O31" t="s">
        <v>1991</v>
      </c>
      <c r="P31" s="5">
        <v>45302</v>
      </c>
      <c r="Q31" t="s">
        <v>1103</v>
      </c>
      <c r="R31" t="s">
        <v>1880</v>
      </c>
      <c r="S31" t="s">
        <v>1901</v>
      </c>
      <c r="T31">
        <v>2</v>
      </c>
      <c r="U31">
        <v>451.67</v>
      </c>
      <c r="V31">
        <v>0.15</v>
      </c>
      <c r="W31" t="s">
        <v>1959</v>
      </c>
      <c r="X31">
        <v>1535.6780000000001</v>
      </c>
      <c r="Y31">
        <v>767.83900000000006</v>
      </c>
      <c r="Z31" t="str">
        <f>_xlfn.IFS(Table8_1[[#This Row],[Unit_Price]]&lt;500,"Low Price",Table8_1[[#This Row],[Unit_Price]]&lt;2000,"Medium Price",Table8_1[[#This Row],[Unit_Price]]&gt;=2000, "High Price")</f>
        <v>Low Price</v>
      </c>
    </row>
    <row r="32" spans="1:30" x14ac:dyDescent="0.3">
      <c r="A32" s="2" t="s">
        <v>1992</v>
      </c>
      <c r="B32" s="3">
        <v>45217</v>
      </c>
      <c r="C32" s="2" t="s">
        <v>122</v>
      </c>
      <c r="D32" s="2" t="s">
        <v>1576</v>
      </c>
      <c r="E32" s="2" t="s">
        <v>1948</v>
      </c>
      <c r="F32" s="2">
        <v>1</v>
      </c>
      <c r="G32" s="2">
        <v>429.38</v>
      </c>
      <c r="H32" s="2">
        <v>0.13</v>
      </c>
      <c r="I32" s="2" t="s">
        <v>1961</v>
      </c>
      <c r="J32" s="2">
        <v>373.56060000000002</v>
      </c>
      <c r="O32" t="s">
        <v>1992</v>
      </c>
      <c r="P32" s="5">
        <v>45217</v>
      </c>
      <c r="Q32" t="s">
        <v>122</v>
      </c>
      <c r="R32" t="s">
        <v>1576</v>
      </c>
      <c r="S32" t="s">
        <v>1948</v>
      </c>
      <c r="T32">
        <v>1</v>
      </c>
      <c r="U32">
        <v>429.38</v>
      </c>
      <c r="V32">
        <v>0.13</v>
      </c>
      <c r="W32" t="s">
        <v>1961</v>
      </c>
      <c r="X32">
        <v>373.56060000000002</v>
      </c>
      <c r="Y32">
        <v>373.56060000000002</v>
      </c>
      <c r="Z32" t="str">
        <f>_xlfn.IFS(Table8_1[[#This Row],[Unit_Price]]&lt;500,"Low Price",Table8_1[[#This Row],[Unit_Price]]&lt;2000,"Medium Price",Table8_1[[#This Row],[Unit_Price]]&gt;=2000, "High Price")</f>
        <v>Low Price</v>
      </c>
    </row>
    <row r="33" spans="1:26" x14ac:dyDescent="0.3">
      <c r="A33" s="2" t="s">
        <v>1993</v>
      </c>
      <c r="B33" s="3">
        <v>45593</v>
      </c>
      <c r="C33" s="2" t="s">
        <v>1293</v>
      </c>
      <c r="D33" s="2" t="s">
        <v>1741</v>
      </c>
      <c r="E33" s="2" t="s">
        <v>1929</v>
      </c>
      <c r="F33" s="2">
        <v>2</v>
      </c>
      <c r="G33" s="2">
        <v>148.96</v>
      </c>
      <c r="H33" s="2">
        <v>0.03</v>
      </c>
      <c r="I33" s="2" t="s">
        <v>1964</v>
      </c>
      <c r="J33" s="2">
        <v>288.98239999999998</v>
      </c>
      <c r="O33" t="s">
        <v>1993</v>
      </c>
      <c r="P33" s="5">
        <v>45593</v>
      </c>
      <c r="Q33" t="s">
        <v>1293</v>
      </c>
      <c r="R33" t="s">
        <v>1741</v>
      </c>
      <c r="S33" t="s">
        <v>1929</v>
      </c>
      <c r="T33">
        <v>2</v>
      </c>
      <c r="U33">
        <v>148.96</v>
      </c>
      <c r="V33">
        <v>0.03</v>
      </c>
      <c r="W33" t="s">
        <v>1964</v>
      </c>
      <c r="X33">
        <v>288.98239999999998</v>
      </c>
      <c r="Y33">
        <v>288.98240000000004</v>
      </c>
      <c r="Z33" t="str">
        <f>_xlfn.IFS(Table8_1[[#This Row],[Unit_Price]]&lt;500,"Low Price",Table8_1[[#This Row],[Unit_Price]]&lt;2000,"Medium Price",Table8_1[[#This Row],[Unit_Price]]&gt;=2000, "High Price")</f>
        <v>Low Price</v>
      </c>
    </row>
    <row r="34" spans="1:26" x14ac:dyDescent="0.3">
      <c r="A34" s="2" t="s">
        <v>1994</v>
      </c>
      <c r="B34" s="3">
        <v>45597</v>
      </c>
      <c r="C34" s="2" t="s">
        <v>1252</v>
      </c>
      <c r="D34" s="2" t="s">
        <v>1808</v>
      </c>
      <c r="E34" s="2" t="s">
        <v>1917</v>
      </c>
      <c r="F34" s="2">
        <v>4</v>
      </c>
      <c r="G34" s="2">
        <v>313.83</v>
      </c>
      <c r="H34" s="2">
        <v>0.08</v>
      </c>
      <c r="I34" s="2" t="s">
        <v>1959</v>
      </c>
      <c r="J34" s="2">
        <v>1154.8943999999999</v>
      </c>
      <c r="O34" t="s">
        <v>1994</v>
      </c>
      <c r="P34" s="5">
        <v>45597</v>
      </c>
      <c r="Q34" t="s">
        <v>1252</v>
      </c>
      <c r="R34" t="s">
        <v>1808</v>
      </c>
      <c r="S34" t="s">
        <v>1917</v>
      </c>
      <c r="T34">
        <v>4</v>
      </c>
      <c r="U34">
        <v>313.83</v>
      </c>
      <c r="V34">
        <v>0.08</v>
      </c>
      <c r="W34" t="s">
        <v>1959</v>
      </c>
      <c r="X34">
        <v>1154.8943999999999</v>
      </c>
      <c r="Y34">
        <v>1154.8943999999999</v>
      </c>
      <c r="Z34" t="str">
        <f>_xlfn.IFS(Table8_1[[#This Row],[Unit_Price]]&lt;500,"Low Price",Table8_1[[#This Row],[Unit_Price]]&lt;2000,"Medium Price",Table8_1[[#This Row],[Unit_Price]]&gt;=2000, "High Price")</f>
        <v>Low Price</v>
      </c>
    </row>
    <row r="35" spans="1:26" x14ac:dyDescent="0.3">
      <c r="A35" s="2" t="s">
        <v>1995</v>
      </c>
      <c r="B35" s="3">
        <v>45620</v>
      </c>
      <c r="C35" s="2" t="s">
        <v>1412</v>
      </c>
      <c r="D35" s="2" t="s">
        <v>1606</v>
      </c>
      <c r="E35" s="2" t="s">
        <v>1911</v>
      </c>
      <c r="F35" s="2">
        <v>2</v>
      </c>
      <c r="G35" s="2">
        <v>717.31</v>
      </c>
      <c r="H35" s="2">
        <v>0.15</v>
      </c>
      <c r="I35" s="2" t="s">
        <v>1959</v>
      </c>
      <c r="J35" s="2">
        <v>1219.4269999999999</v>
      </c>
      <c r="O35" t="s">
        <v>1995</v>
      </c>
      <c r="P35" s="5">
        <v>45620</v>
      </c>
      <c r="Q35" t="s">
        <v>1412</v>
      </c>
      <c r="R35" t="s">
        <v>1606</v>
      </c>
      <c r="S35" t="s">
        <v>1911</v>
      </c>
      <c r="T35">
        <v>2</v>
      </c>
      <c r="U35">
        <v>717.31</v>
      </c>
      <c r="V35">
        <v>0.15</v>
      </c>
      <c r="W35" t="s">
        <v>1959</v>
      </c>
      <c r="X35">
        <v>1219.4269999999999</v>
      </c>
      <c r="Y35">
        <v>1219.4269999999999</v>
      </c>
      <c r="Z35" t="str">
        <f>_xlfn.IFS(Table8_1[[#This Row],[Unit_Price]]&lt;500,"Low Price",Table8_1[[#This Row],[Unit_Price]]&lt;2000,"Medium Price",Table8_1[[#This Row],[Unit_Price]]&gt;=2000, "High Price")</f>
        <v>Medium Price</v>
      </c>
    </row>
    <row r="36" spans="1:26" x14ac:dyDescent="0.3">
      <c r="A36" s="2" t="s">
        <v>1996</v>
      </c>
      <c r="B36" s="3">
        <v>45215</v>
      </c>
      <c r="C36" s="2" t="s">
        <v>1091</v>
      </c>
      <c r="D36" s="2" t="s">
        <v>1820</v>
      </c>
      <c r="E36" s="2" t="s">
        <v>1892</v>
      </c>
      <c r="F36" s="2"/>
      <c r="G36" s="2">
        <v>873.22</v>
      </c>
      <c r="H36" s="2">
        <v>0.18</v>
      </c>
      <c r="I36" s="2" t="s">
        <v>1959</v>
      </c>
      <c r="J36" s="2">
        <v>2148.1212</v>
      </c>
      <c r="O36" t="s">
        <v>1996</v>
      </c>
      <c r="P36" s="5">
        <v>45215</v>
      </c>
      <c r="Q36" t="s">
        <v>1091</v>
      </c>
      <c r="R36" t="s">
        <v>1820</v>
      </c>
      <c r="S36" t="s">
        <v>1892</v>
      </c>
      <c r="T36">
        <v>2</v>
      </c>
      <c r="U36">
        <v>873.22</v>
      </c>
      <c r="V36">
        <v>0.18</v>
      </c>
      <c r="W36" t="s">
        <v>1959</v>
      </c>
      <c r="X36">
        <v>2148.1212</v>
      </c>
      <c r="Y36">
        <v>1432.0808000000002</v>
      </c>
      <c r="Z36" t="str">
        <f>_xlfn.IFS(Table8_1[[#This Row],[Unit_Price]]&lt;500,"Low Price",Table8_1[[#This Row],[Unit_Price]]&lt;2000,"Medium Price",Table8_1[[#This Row],[Unit_Price]]&gt;=2000, "High Price")</f>
        <v>Medium Price</v>
      </c>
    </row>
    <row r="37" spans="1:26" x14ac:dyDescent="0.3">
      <c r="A37" s="2" t="s">
        <v>1997</v>
      </c>
      <c r="B37" s="3">
        <v>45878</v>
      </c>
      <c r="C37" s="2" t="s">
        <v>716</v>
      </c>
      <c r="D37" s="2" t="s">
        <v>1998</v>
      </c>
      <c r="E37" s="2" t="s">
        <v>1901</v>
      </c>
      <c r="F37" s="2">
        <v>4</v>
      </c>
      <c r="G37" s="2">
        <v>109.36</v>
      </c>
      <c r="H37" s="2">
        <v>0.19</v>
      </c>
      <c r="I37" s="2" t="s">
        <v>1964</v>
      </c>
      <c r="J37" s="2">
        <v>354.32639999999998</v>
      </c>
      <c r="O37" t="s">
        <v>1997</v>
      </c>
      <c r="P37" s="5">
        <v>45878</v>
      </c>
      <c r="Q37" t="s">
        <v>716</v>
      </c>
      <c r="R37" t="s">
        <v>1998</v>
      </c>
      <c r="S37" t="s">
        <v>1901</v>
      </c>
      <c r="T37">
        <v>4</v>
      </c>
      <c r="U37">
        <v>109.36</v>
      </c>
      <c r="V37">
        <v>0.19</v>
      </c>
      <c r="W37" t="s">
        <v>1964</v>
      </c>
      <c r="X37">
        <v>354.32639999999998</v>
      </c>
      <c r="Y37">
        <v>354.32639999999998</v>
      </c>
      <c r="Z37" t="str">
        <f>_xlfn.IFS(Table8_1[[#This Row],[Unit_Price]]&lt;500,"Low Price",Table8_1[[#This Row],[Unit_Price]]&lt;2000,"Medium Price",Table8_1[[#This Row],[Unit_Price]]&gt;=2000, "High Price")</f>
        <v>Low Price</v>
      </c>
    </row>
    <row r="38" spans="1:26" x14ac:dyDescent="0.3">
      <c r="A38" s="2" t="s">
        <v>1999</v>
      </c>
      <c r="B38" s="3">
        <v>45635</v>
      </c>
      <c r="C38" s="2" t="s">
        <v>314</v>
      </c>
      <c r="D38" s="2" t="s">
        <v>1576</v>
      </c>
      <c r="E38" s="2" t="s">
        <v>1914</v>
      </c>
      <c r="F38" s="2">
        <v>3</v>
      </c>
      <c r="G38" s="2">
        <v>559.52</v>
      </c>
      <c r="H38" s="2">
        <v>0.16</v>
      </c>
      <c r="I38" s="2" t="s">
        <v>1961</v>
      </c>
      <c r="J38" s="2">
        <v>1409.9903999999999</v>
      </c>
      <c r="O38" t="s">
        <v>1999</v>
      </c>
      <c r="P38" s="5">
        <v>45635</v>
      </c>
      <c r="Q38" t="s">
        <v>314</v>
      </c>
      <c r="R38" t="s">
        <v>1576</v>
      </c>
      <c r="S38" t="s">
        <v>1914</v>
      </c>
      <c r="T38">
        <v>3</v>
      </c>
      <c r="U38">
        <v>559.52</v>
      </c>
      <c r="V38">
        <v>0.16</v>
      </c>
      <c r="W38" t="s">
        <v>1961</v>
      </c>
      <c r="X38">
        <v>1409.9903999999999</v>
      </c>
      <c r="Y38">
        <v>1409.9903999999999</v>
      </c>
      <c r="Z38" t="str">
        <f>_xlfn.IFS(Table8_1[[#This Row],[Unit_Price]]&lt;500,"Low Price",Table8_1[[#This Row],[Unit_Price]]&lt;2000,"Medium Price",Table8_1[[#This Row],[Unit_Price]]&gt;=2000, "High Price")</f>
        <v>Medium Price</v>
      </c>
    </row>
    <row r="39" spans="1:26" x14ac:dyDescent="0.3">
      <c r="A39" s="2" t="s">
        <v>2000</v>
      </c>
      <c r="B39" s="3">
        <v>45329</v>
      </c>
      <c r="C39" s="2" t="s">
        <v>1525</v>
      </c>
      <c r="D39" s="2" t="s">
        <v>1599</v>
      </c>
      <c r="E39" s="2" t="s">
        <v>1942</v>
      </c>
      <c r="F39" s="2">
        <v>3</v>
      </c>
      <c r="G39" s="2">
        <v>121.76</v>
      </c>
      <c r="H39" s="2">
        <v>0.27</v>
      </c>
      <c r="I39" s="2" t="s">
        <v>1961</v>
      </c>
      <c r="J39" s="2">
        <v>266.65440000000001</v>
      </c>
      <c r="O39" t="s">
        <v>2000</v>
      </c>
      <c r="P39" s="5">
        <v>45329</v>
      </c>
      <c r="Q39" t="s">
        <v>1525</v>
      </c>
      <c r="R39" t="s">
        <v>1599</v>
      </c>
      <c r="S39" t="s">
        <v>1942</v>
      </c>
      <c r="T39">
        <v>3</v>
      </c>
      <c r="U39">
        <v>121.76</v>
      </c>
      <c r="V39">
        <v>0.27</v>
      </c>
      <c r="W39" t="s">
        <v>1961</v>
      </c>
      <c r="X39">
        <v>266.65440000000001</v>
      </c>
      <c r="Y39">
        <v>266.65440000000001</v>
      </c>
      <c r="Z39" t="str">
        <f>_xlfn.IFS(Table8_1[[#This Row],[Unit_Price]]&lt;500,"Low Price",Table8_1[[#This Row],[Unit_Price]]&lt;2000,"Medium Price",Table8_1[[#This Row],[Unit_Price]]&gt;=2000, "High Price")</f>
        <v>Low Price</v>
      </c>
    </row>
    <row r="40" spans="1:26" x14ac:dyDescent="0.3">
      <c r="A40" s="2" t="s">
        <v>2001</v>
      </c>
      <c r="B40" s="3">
        <v>45378</v>
      </c>
      <c r="C40" s="2" t="s">
        <v>630</v>
      </c>
      <c r="D40" s="2" t="s">
        <v>1677</v>
      </c>
      <c r="E40" s="2" t="s">
        <v>1932</v>
      </c>
      <c r="F40" s="2">
        <v>4</v>
      </c>
      <c r="G40" s="2">
        <v>735.32</v>
      </c>
      <c r="H40" s="2">
        <v>0.06</v>
      </c>
      <c r="I40" s="2" t="s">
        <v>1964</v>
      </c>
      <c r="J40" s="2">
        <v>2764.8031999999998</v>
      </c>
      <c r="O40" t="s">
        <v>2001</v>
      </c>
      <c r="P40" s="5">
        <v>45378</v>
      </c>
      <c r="Q40" t="s">
        <v>630</v>
      </c>
      <c r="R40" t="s">
        <v>1677</v>
      </c>
      <c r="S40" t="s">
        <v>1932</v>
      </c>
      <c r="T40">
        <v>4</v>
      </c>
      <c r="U40">
        <v>735.32</v>
      </c>
      <c r="V40">
        <v>0.06</v>
      </c>
      <c r="W40" t="s">
        <v>1964</v>
      </c>
      <c r="X40">
        <v>2764.8031999999998</v>
      </c>
      <c r="Y40">
        <v>2764.8032000000003</v>
      </c>
      <c r="Z40" t="str">
        <f>_xlfn.IFS(Table8_1[[#This Row],[Unit_Price]]&lt;500,"Low Price",Table8_1[[#This Row],[Unit_Price]]&lt;2000,"Medium Price",Table8_1[[#This Row],[Unit_Price]]&gt;=2000, "High Price")</f>
        <v>Medium Price</v>
      </c>
    </row>
    <row r="41" spans="1:26" x14ac:dyDescent="0.3">
      <c r="A41" s="2" t="s">
        <v>2002</v>
      </c>
      <c r="B41" s="3">
        <v>45264</v>
      </c>
      <c r="C41" s="2" t="s">
        <v>1349</v>
      </c>
      <c r="D41" s="2" t="s">
        <v>1865</v>
      </c>
      <c r="E41" s="2" t="s">
        <v>1901</v>
      </c>
      <c r="F41" s="2">
        <v>2</v>
      </c>
      <c r="G41" s="2">
        <v>600.73</v>
      </c>
      <c r="H41" s="2">
        <v>0.08</v>
      </c>
      <c r="I41" s="2" t="s">
        <v>1959</v>
      </c>
      <c r="J41" s="2">
        <v>1105.3432</v>
      </c>
      <c r="O41" t="s">
        <v>2002</v>
      </c>
      <c r="P41" s="5">
        <v>45264</v>
      </c>
      <c r="Q41" t="s">
        <v>1349</v>
      </c>
      <c r="R41" t="s">
        <v>1865</v>
      </c>
      <c r="S41" t="s">
        <v>1901</v>
      </c>
      <c r="T41">
        <v>2</v>
      </c>
      <c r="U41">
        <v>600.73</v>
      </c>
      <c r="V41">
        <v>0.08</v>
      </c>
      <c r="W41" t="s">
        <v>1959</v>
      </c>
      <c r="X41">
        <v>1105.3432</v>
      </c>
      <c r="Y41">
        <v>1105.3432</v>
      </c>
      <c r="Z41" t="str">
        <f>_xlfn.IFS(Table8_1[[#This Row],[Unit_Price]]&lt;500,"Low Price",Table8_1[[#This Row],[Unit_Price]]&lt;2000,"Medium Price",Table8_1[[#This Row],[Unit_Price]]&gt;=2000, "High Price")</f>
        <v>Medium Price</v>
      </c>
    </row>
    <row r="42" spans="1:26" x14ac:dyDescent="0.3">
      <c r="A42" s="2" t="s">
        <v>2003</v>
      </c>
      <c r="B42" s="3">
        <v>45486</v>
      </c>
      <c r="C42" s="2" t="s">
        <v>268</v>
      </c>
      <c r="D42" s="2" t="s">
        <v>1655</v>
      </c>
      <c r="E42" s="2" t="s">
        <v>1948</v>
      </c>
      <c r="F42" s="2">
        <v>2</v>
      </c>
      <c r="G42" s="2">
        <v>873.86</v>
      </c>
      <c r="H42" s="2">
        <v>7.0000000000000007E-2</v>
      </c>
      <c r="I42" s="2" t="s">
        <v>1964</v>
      </c>
      <c r="J42" s="2">
        <v>1625.3796</v>
      </c>
      <c r="O42" t="s">
        <v>2003</v>
      </c>
      <c r="P42" s="5">
        <v>45486</v>
      </c>
      <c r="Q42" t="s">
        <v>268</v>
      </c>
      <c r="R42" t="s">
        <v>1655</v>
      </c>
      <c r="S42" t="s">
        <v>1948</v>
      </c>
      <c r="T42">
        <v>2</v>
      </c>
      <c r="U42">
        <v>873.86</v>
      </c>
      <c r="V42">
        <v>7.0000000000000007E-2</v>
      </c>
      <c r="W42" t="s">
        <v>1964</v>
      </c>
      <c r="X42">
        <v>1625.3796</v>
      </c>
      <c r="Y42">
        <v>1625.3796</v>
      </c>
      <c r="Z42" t="str">
        <f>_xlfn.IFS(Table8_1[[#This Row],[Unit_Price]]&lt;500,"Low Price",Table8_1[[#This Row],[Unit_Price]]&lt;2000,"Medium Price",Table8_1[[#This Row],[Unit_Price]]&gt;=2000, "High Price")</f>
        <v>Medium Price</v>
      </c>
    </row>
    <row r="43" spans="1:26" x14ac:dyDescent="0.3">
      <c r="A43" s="2" t="s">
        <v>2004</v>
      </c>
      <c r="B43" s="3">
        <v>45241</v>
      </c>
      <c r="C43" s="2" t="s">
        <v>965</v>
      </c>
      <c r="D43" s="2" t="s">
        <v>1645</v>
      </c>
      <c r="E43" s="2" t="s">
        <v>1917</v>
      </c>
      <c r="F43" s="2">
        <v>3</v>
      </c>
      <c r="G43" s="2">
        <v>342.47</v>
      </c>
      <c r="H43" s="2">
        <v>0.08</v>
      </c>
      <c r="I43" s="2" t="s">
        <v>1961</v>
      </c>
      <c r="J43" s="2">
        <v>945.21720000000005</v>
      </c>
      <c r="O43" t="s">
        <v>2004</v>
      </c>
      <c r="P43" s="5">
        <v>45241</v>
      </c>
      <c r="Q43" t="s">
        <v>965</v>
      </c>
      <c r="R43" t="s">
        <v>1645</v>
      </c>
      <c r="S43" t="s">
        <v>1917</v>
      </c>
      <c r="T43">
        <v>3</v>
      </c>
      <c r="U43">
        <v>342.47</v>
      </c>
      <c r="V43">
        <v>0.08</v>
      </c>
      <c r="W43" t="s">
        <v>1961</v>
      </c>
      <c r="X43">
        <v>945.21720000000005</v>
      </c>
      <c r="Y43">
        <v>945.21720000000005</v>
      </c>
      <c r="Z43" t="str">
        <f>_xlfn.IFS(Table8_1[[#This Row],[Unit_Price]]&lt;500,"Low Price",Table8_1[[#This Row],[Unit_Price]]&lt;2000,"Medium Price",Table8_1[[#This Row],[Unit_Price]]&gt;=2000, "High Price")</f>
        <v>Low Price</v>
      </c>
    </row>
    <row r="44" spans="1:26" x14ac:dyDescent="0.3">
      <c r="A44" s="2" t="s">
        <v>2005</v>
      </c>
      <c r="B44" s="3">
        <v>45649</v>
      </c>
      <c r="C44" s="2" t="s">
        <v>1064</v>
      </c>
      <c r="D44" s="2" t="s">
        <v>1664</v>
      </c>
      <c r="E44" s="2" t="s">
        <v>1921</v>
      </c>
      <c r="F44" s="2">
        <v>2</v>
      </c>
      <c r="G44" s="2">
        <v>915.15</v>
      </c>
      <c r="H44" s="2">
        <v>0.16</v>
      </c>
      <c r="I44" s="2" t="s">
        <v>1961</v>
      </c>
      <c r="J44" s="2">
        <v>1537.452</v>
      </c>
      <c r="O44" t="s">
        <v>2005</v>
      </c>
      <c r="P44" s="5">
        <v>45649</v>
      </c>
      <c r="Q44" t="s">
        <v>1064</v>
      </c>
      <c r="R44" t="s">
        <v>1664</v>
      </c>
      <c r="S44" t="s">
        <v>1921</v>
      </c>
      <c r="T44">
        <v>2</v>
      </c>
      <c r="U44">
        <v>915.15</v>
      </c>
      <c r="V44">
        <v>0.16</v>
      </c>
      <c r="W44" t="s">
        <v>1961</v>
      </c>
      <c r="X44">
        <v>1537.452</v>
      </c>
      <c r="Y44">
        <v>1537.452</v>
      </c>
      <c r="Z44" t="str">
        <f>_xlfn.IFS(Table8_1[[#This Row],[Unit_Price]]&lt;500,"Low Price",Table8_1[[#This Row],[Unit_Price]]&lt;2000,"Medium Price",Table8_1[[#This Row],[Unit_Price]]&gt;=2000, "High Price")</f>
        <v>Medium Price</v>
      </c>
    </row>
    <row r="45" spans="1:26" x14ac:dyDescent="0.3">
      <c r="A45" s="2" t="s">
        <v>2006</v>
      </c>
      <c r="B45" s="3">
        <v>45677</v>
      </c>
      <c r="C45" s="2" t="s">
        <v>308</v>
      </c>
      <c r="D45" s="2" t="s">
        <v>1677</v>
      </c>
      <c r="E45" s="2" t="s">
        <v>1942</v>
      </c>
      <c r="F45" s="2"/>
      <c r="G45" s="2">
        <v>863.11</v>
      </c>
      <c r="H45" s="2">
        <v>0.28000000000000003</v>
      </c>
      <c r="I45" s="2" t="s">
        <v>1961</v>
      </c>
      <c r="J45" s="2">
        <v>1864.3176000000001</v>
      </c>
      <c r="O45" t="s">
        <v>2006</v>
      </c>
      <c r="P45" s="5">
        <v>45677</v>
      </c>
      <c r="Q45" t="s">
        <v>308</v>
      </c>
      <c r="R45" t="s">
        <v>1677</v>
      </c>
      <c r="S45" t="s">
        <v>1942</v>
      </c>
      <c r="T45">
        <v>2</v>
      </c>
      <c r="U45">
        <v>863.11</v>
      </c>
      <c r="V45">
        <v>0.28000000000000003</v>
      </c>
      <c r="W45" t="s">
        <v>1961</v>
      </c>
      <c r="X45">
        <v>1864.3176000000001</v>
      </c>
      <c r="Y45">
        <v>1242.8784000000001</v>
      </c>
      <c r="Z45" t="str">
        <f>_xlfn.IFS(Table8_1[[#This Row],[Unit_Price]]&lt;500,"Low Price",Table8_1[[#This Row],[Unit_Price]]&lt;2000,"Medium Price",Table8_1[[#This Row],[Unit_Price]]&gt;=2000, "High Price")</f>
        <v>Medium Price</v>
      </c>
    </row>
    <row r="46" spans="1:26" x14ac:dyDescent="0.3">
      <c r="A46" s="2" t="s">
        <v>2007</v>
      </c>
      <c r="B46" s="3">
        <v>45538</v>
      </c>
      <c r="C46" s="2" t="s">
        <v>671</v>
      </c>
      <c r="D46" s="2" t="s">
        <v>1709</v>
      </c>
      <c r="E46" s="2" t="s">
        <v>1929</v>
      </c>
      <c r="F46" s="2">
        <v>2</v>
      </c>
      <c r="G46" s="2">
        <v>209.32</v>
      </c>
      <c r="H46" s="2">
        <v>0.23</v>
      </c>
      <c r="I46" s="2" t="s">
        <v>1964</v>
      </c>
      <c r="J46" s="2">
        <v>322.3528</v>
      </c>
      <c r="O46" t="s">
        <v>2007</v>
      </c>
      <c r="P46" s="5">
        <v>45538</v>
      </c>
      <c r="Q46" t="s">
        <v>671</v>
      </c>
      <c r="R46" t="s">
        <v>1709</v>
      </c>
      <c r="S46" t="s">
        <v>1929</v>
      </c>
      <c r="T46">
        <v>2</v>
      </c>
      <c r="U46">
        <v>209.32</v>
      </c>
      <c r="V46">
        <v>0.23</v>
      </c>
      <c r="W46" t="s">
        <v>1964</v>
      </c>
      <c r="X46">
        <v>322.3528</v>
      </c>
      <c r="Y46">
        <v>322.3528</v>
      </c>
      <c r="Z46" t="str">
        <f>_xlfn.IFS(Table8_1[[#This Row],[Unit_Price]]&lt;500,"Low Price",Table8_1[[#This Row],[Unit_Price]]&lt;2000,"Medium Price",Table8_1[[#This Row],[Unit_Price]]&gt;=2000, "High Price")</f>
        <v>Low Price</v>
      </c>
    </row>
    <row r="47" spans="1:26" x14ac:dyDescent="0.3">
      <c r="A47" s="2" t="s">
        <v>2008</v>
      </c>
      <c r="B47" s="3">
        <v>45606</v>
      </c>
      <c r="C47" s="2" t="s">
        <v>1461</v>
      </c>
      <c r="D47" s="2" t="s">
        <v>1759</v>
      </c>
      <c r="E47" s="2" t="s">
        <v>1917</v>
      </c>
      <c r="F47" s="2">
        <v>4</v>
      </c>
      <c r="G47" s="2">
        <v>288.60000000000002</v>
      </c>
      <c r="H47" s="2">
        <v>0.09</v>
      </c>
      <c r="I47" s="2" t="s">
        <v>1961</v>
      </c>
      <c r="J47" s="2">
        <v>1050.5039999999999</v>
      </c>
      <c r="O47" t="s">
        <v>2008</v>
      </c>
      <c r="P47" s="5">
        <v>45606</v>
      </c>
      <c r="Q47" t="s">
        <v>1461</v>
      </c>
      <c r="R47" t="s">
        <v>1759</v>
      </c>
      <c r="S47" t="s">
        <v>1917</v>
      </c>
      <c r="T47">
        <v>4</v>
      </c>
      <c r="U47">
        <v>288.60000000000002</v>
      </c>
      <c r="V47">
        <v>0.09</v>
      </c>
      <c r="W47" t="s">
        <v>1961</v>
      </c>
      <c r="X47">
        <v>1050.5039999999999</v>
      </c>
      <c r="Y47">
        <v>1050.5040000000001</v>
      </c>
      <c r="Z47" t="str">
        <f>_xlfn.IFS(Table8_1[[#This Row],[Unit_Price]]&lt;500,"Low Price",Table8_1[[#This Row],[Unit_Price]]&lt;2000,"Medium Price",Table8_1[[#This Row],[Unit_Price]]&gt;=2000, "High Price")</f>
        <v>Low Price</v>
      </c>
    </row>
    <row r="48" spans="1:26" x14ac:dyDescent="0.3">
      <c r="A48" s="2" t="s">
        <v>2009</v>
      </c>
      <c r="B48" s="3">
        <v>45570</v>
      </c>
      <c r="C48" s="2" t="s">
        <v>262</v>
      </c>
      <c r="D48" s="2" t="s">
        <v>1817</v>
      </c>
      <c r="E48" s="2" t="s">
        <v>1939</v>
      </c>
      <c r="F48" s="2">
        <v>1</v>
      </c>
      <c r="G48" s="2">
        <v>418.69</v>
      </c>
      <c r="H48" s="2">
        <v>0.06</v>
      </c>
      <c r="I48" s="2" t="s">
        <v>1961</v>
      </c>
      <c r="J48" s="2">
        <v>393.5686</v>
      </c>
      <c r="O48" t="s">
        <v>2009</v>
      </c>
      <c r="P48" s="5">
        <v>45570</v>
      </c>
      <c r="Q48" t="s">
        <v>262</v>
      </c>
      <c r="R48" t="s">
        <v>1817</v>
      </c>
      <c r="S48" t="s">
        <v>1939</v>
      </c>
      <c r="T48">
        <v>1</v>
      </c>
      <c r="U48">
        <v>418.69</v>
      </c>
      <c r="V48">
        <v>0.06</v>
      </c>
      <c r="W48" t="s">
        <v>1961</v>
      </c>
      <c r="X48">
        <v>393.5686</v>
      </c>
      <c r="Y48">
        <v>393.5686</v>
      </c>
      <c r="Z48" t="str">
        <f>_xlfn.IFS(Table8_1[[#This Row],[Unit_Price]]&lt;500,"Low Price",Table8_1[[#This Row],[Unit_Price]]&lt;2000,"Medium Price",Table8_1[[#This Row],[Unit_Price]]&gt;=2000, "High Price")</f>
        <v>Low Price</v>
      </c>
    </row>
    <row r="49" spans="1:26" x14ac:dyDescent="0.3">
      <c r="A49" s="2" t="s">
        <v>2010</v>
      </c>
      <c r="B49" s="3">
        <v>45466</v>
      </c>
      <c r="C49" s="2" t="s">
        <v>46</v>
      </c>
      <c r="D49" s="2" t="s">
        <v>1667</v>
      </c>
      <c r="E49" s="2" t="s">
        <v>1927</v>
      </c>
      <c r="F49" s="2">
        <v>1</v>
      </c>
      <c r="G49" s="2">
        <v>135.78</v>
      </c>
      <c r="H49" s="2">
        <v>0.14000000000000001</v>
      </c>
      <c r="I49" s="2" t="s">
        <v>1961</v>
      </c>
      <c r="J49" s="2">
        <v>116.77079999999999</v>
      </c>
      <c r="O49" t="s">
        <v>2010</v>
      </c>
      <c r="P49" s="5">
        <v>45466</v>
      </c>
      <c r="Q49" t="s">
        <v>46</v>
      </c>
      <c r="R49" t="s">
        <v>1667</v>
      </c>
      <c r="S49" t="s">
        <v>1927</v>
      </c>
      <c r="T49">
        <v>1</v>
      </c>
      <c r="U49">
        <v>135.78</v>
      </c>
      <c r="V49">
        <v>0.14000000000000001</v>
      </c>
      <c r="W49" t="s">
        <v>1961</v>
      </c>
      <c r="X49">
        <v>116.77079999999999</v>
      </c>
      <c r="Y49">
        <v>116.77079999999999</v>
      </c>
      <c r="Z49" t="str">
        <f>_xlfn.IFS(Table8_1[[#This Row],[Unit_Price]]&lt;500,"Low Price",Table8_1[[#This Row],[Unit_Price]]&lt;2000,"Medium Price",Table8_1[[#This Row],[Unit_Price]]&gt;=2000, "High Price")</f>
        <v>Low Price</v>
      </c>
    </row>
    <row r="50" spans="1:26" x14ac:dyDescent="0.3">
      <c r="A50" s="2" t="s">
        <v>2011</v>
      </c>
      <c r="B50" s="3">
        <v>45218</v>
      </c>
      <c r="C50" s="2" t="s">
        <v>671</v>
      </c>
      <c r="D50" s="2" t="s">
        <v>1712</v>
      </c>
      <c r="E50" s="2" t="s">
        <v>1942</v>
      </c>
      <c r="F50" s="2">
        <v>1</v>
      </c>
      <c r="G50" s="2">
        <v>517.13</v>
      </c>
      <c r="H50" s="2">
        <v>0.28000000000000003</v>
      </c>
      <c r="I50" s="2" t="s">
        <v>1959</v>
      </c>
      <c r="J50" s="2">
        <v>372.33359999999999</v>
      </c>
      <c r="O50" t="s">
        <v>2011</v>
      </c>
      <c r="P50" s="5">
        <v>45218</v>
      </c>
      <c r="Q50" t="s">
        <v>671</v>
      </c>
      <c r="R50" t="s">
        <v>1712</v>
      </c>
      <c r="S50" t="s">
        <v>1942</v>
      </c>
      <c r="T50">
        <v>1</v>
      </c>
      <c r="U50">
        <v>517.13</v>
      </c>
      <c r="V50">
        <v>0.28000000000000003</v>
      </c>
      <c r="W50" t="s">
        <v>1959</v>
      </c>
      <c r="X50">
        <v>372.33359999999999</v>
      </c>
      <c r="Y50">
        <v>372.33359999999999</v>
      </c>
      <c r="Z50" t="str">
        <f>_xlfn.IFS(Table8_1[[#This Row],[Unit_Price]]&lt;500,"Low Price",Table8_1[[#This Row],[Unit_Price]]&lt;2000,"Medium Price",Table8_1[[#This Row],[Unit_Price]]&gt;=2000, "High Price")</f>
        <v>Medium Price</v>
      </c>
    </row>
    <row r="51" spans="1:26" x14ac:dyDescent="0.3">
      <c r="A51" s="2" t="s">
        <v>2012</v>
      </c>
      <c r="B51" s="3">
        <v>45607</v>
      </c>
      <c r="C51" s="2" t="s">
        <v>1316</v>
      </c>
      <c r="D51" s="2" t="s">
        <v>1638</v>
      </c>
      <c r="E51" s="2" t="s">
        <v>1939</v>
      </c>
      <c r="F51" s="2">
        <v>2</v>
      </c>
      <c r="G51" s="2">
        <v>384.66</v>
      </c>
      <c r="H51" s="2">
        <v>0.08</v>
      </c>
      <c r="I51" s="2" t="s">
        <v>1964</v>
      </c>
      <c r="J51" s="2">
        <v>707.77440000000001</v>
      </c>
      <c r="O51" t="s">
        <v>2012</v>
      </c>
      <c r="P51" s="5">
        <v>45607</v>
      </c>
      <c r="Q51" t="s">
        <v>1316</v>
      </c>
      <c r="R51" t="s">
        <v>1638</v>
      </c>
      <c r="S51" t="s">
        <v>1939</v>
      </c>
      <c r="T51">
        <v>2</v>
      </c>
      <c r="U51">
        <v>384.66</v>
      </c>
      <c r="V51">
        <v>0.08</v>
      </c>
      <c r="W51" t="s">
        <v>1964</v>
      </c>
      <c r="X51">
        <v>707.77440000000001</v>
      </c>
      <c r="Y51">
        <v>707.77440000000001</v>
      </c>
      <c r="Z51" t="str">
        <f>_xlfn.IFS(Table8_1[[#This Row],[Unit_Price]]&lt;500,"Low Price",Table8_1[[#This Row],[Unit_Price]]&lt;2000,"Medium Price",Table8_1[[#This Row],[Unit_Price]]&gt;=2000, "High Price")</f>
        <v>Low Price</v>
      </c>
    </row>
    <row r="52" spans="1:26" x14ac:dyDescent="0.3">
      <c r="A52" s="2" t="s">
        <v>2013</v>
      </c>
      <c r="B52" s="3">
        <v>45291</v>
      </c>
      <c r="C52" s="2" t="s">
        <v>262</v>
      </c>
      <c r="D52" s="2" t="s">
        <v>1738</v>
      </c>
      <c r="E52" s="2" t="s">
        <v>1921</v>
      </c>
      <c r="F52" s="2">
        <v>3</v>
      </c>
      <c r="G52" s="2">
        <v>83.7</v>
      </c>
      <c r="H52" s="2">
        <v>0.24</v>
      </c>
      <c r="I52" s="2" t="s">
        <v>1961</v>
      </c>
      <c r="J52" s="2">
        <v>190.83600000000001</v>
      </c>
      <c r="O52" t="s">
        <v>2013</v>
      </c>
      <c r="P52" s="5">
        <v>45291</v>
      </c>
      <c r="Q52" t="s">
        <v>262</v>
      </c>
      <c r="R52" t="s">
        <v>1738</v>
      </c>
      <c r="S52" t="s">
        <v>1921</v>
      </c>
      <c r="T52">
        <v>3</v>
      </c>
      <c r="U52">
        <v>83.7</v>
      </c>
      <c r="V52">
        <v>0.24</v>
      </c>
      <c r="W52" t="s">
        <v>1961</v>
      </c>
      <c r="X52">
        <v>190.83600000000001</v>
      </c>
      <c r="Y52">
        <v>190.83600000000001</v>
      </c>
      <c r="Z52" t="str">
        <f>_xlfn.IFS(Table8_1[[#This Row],[Unit_Price]]&lt;500,"Low Price",Table8_1[[#This Row],[Unit_Price]]&lt;2000,"Medium Price",Table8_1[[#This Row],[Unit_Price]]&gt;=2000, "High Price")</f>
        <v>Low Price</v>
      </c>
    </row>
    <row r="53" spans="1:26" x14ac:dyDescent="0.3">
      <c r="A53" s="2" t="s">
        <v>2014</v>
      </c>
      <c r="B53" s="3">
        <v>45689</v>
      </c>
      <c r="C53" s="2" t="s">
        <v>488</v>
      </c>
      <c r="D53" s="2" t="s">
        <v>1790</v>
      </c>
      <c r="E53" s="2" t="s">
        <v>1914</v>
      </c>
      <c r="F53" s="2">
        <v>3</v>
      </c>
      <c r="G53" s="2">
        <v>76.569999999999993</v>
      </c>
      <c r="H53" s="2">
        <v>0.26</v>
      </c>
      <c r="I53" s="2" t="s">
        <v>1959</v>
      </c>
      <c r="J53" s="2">
        <v>169.9854</v>
      </c>
      <c r="O53" t="s">
        <v>2014</v>
      </c>
      <c r="P53" s="5">
        <v>45689</v>
      </c>
      <c r="Q53" t="s">
        <v>488</v>
      </c>
      <c r="R53" t="s">
        <v>1790</v>
      </c>
      <c r="S53" t="s">
        <v>1914</v>
      </c>
      <c r="T53">
        <v>3</v>
      </c>
      <c r="U53">
        <v>76.569999999999993</v>
      </c>
      <c r="V53">
        <v>0.26</v>
      </c>
      <c r="W53" t="s">
        <v>1959</v>
      </c>
      <c r="X53">
        <v>169.9854</v>
      </c>
      <c r="Y53">
        <v>169.98539999999997</v>
      </c>
      <c r="Z53" t="str">
        <f>_xlfn.IFS(Table8_1[[#This Row],[Unit_Price]]&lt;500,"Low Price",Table8_1[[#This Row],[Unit_Price]]&lt;2000,"Medium Price",Table8_1[[#This Row],[Unit_Price]]&gt;=2000, "High Price")</f>
        <v>Low Price</v>
      </c>
    </row>
    <row r="54" spans="1:26" x14ac:dyDescent="0.3">
      <c r="A54" s="2" t="s">
        <v>2015</v>
      </c>
      <c r="B54" s="3">
        <v>45894</v>
      </c>
      <c r="C54" s="2" t="s">
        <v>506</v>
      </c>
      <c r="D54" s="2" t="s">
        <v>1850</v>
      </c>
      <c r="E54" s="2" t="s">
        <v>1911</v>
      </c>
      <c r="F54" s="2">
        <v>3</v>
      </c>
      <c r="G54" s="2"/>
      <c r="H54" s="2"/>
      <c r="I54" s="2" t="s">
        <v>1959</v>
      </c>
      <c r="J54" s="2">
        <v>486.06330000000003</v>
      </c>
      <c r="O54" t="s">
        <v>2015</v>
      </c>
      <c r="P54" s="5">
        <v>45894</v>
      </c>
      <c r="Q54" t="s">
        <v>506</v>
      </c>
      <c r="R54" t="s">
        <v>1850</v>
      </c>
      <c r="S54" t="s">
        <v>1911</v>
      </c>
      <c r="T54">
        <v>3</v>
      </c>
      <c r="U54">
        <v>513.98</v>
      </c>
      <c r="V54">
        <v>0.14000000000000001</v>
      </c>
      <c r="W54" t="s">
        <v>1959</v>
      </c>
      <c r="X54">
        <v>486.06330000000003</v>
      </c>
      <c r="Y54">
        <v>1326.0684000000001</v>
      </c>
      <c r="Z54" t="str">
        <f>_xlfn.IFS(Table8_1[[#This Row],[Unit_Price]]&lt;500,"Low Price",Table8_1[[#This Row],[Unit_Price]]&lt;2000,"Medium Price",Table8_1[[#This Row],[Unit_Price]]&gt;=2000, "High Price")</f>
        <v>Medium Price</v>
      </c>
    </row>
    <row r="55" spans="1:26" x14ac:dyDescent="0.3">
      <c r="A55" s="2" t="s">
        <v>2016</v>
      </c>
      <c r="B55" s="3">
        <v>45677</v>
      </c>
      <c r="C55" s="2" t="s">
        <v>1031</v>
      </c>
      <c r="D55" s="2" t="s">
        <v>1635</v>
      </c>
      <c r="E55" s="2" t="s">
        <v>1917</v>
      </c>
      <c r="F55" s="2">
        <v>1</v>
      </c>
      <c r="G55" s="2">
        <v>900.35</v>
      </c>
      <c r="H55" s="2">
        <v>0.13</v>
      </c>
      <c r="I55" s="2" t="s">
        <v>1964</v>
      </c>
      <c r="J55" s="2">
        <v>783.30449999999996</v>
      </c>
      <c r="O55" t="s">
        <v>2016</v>
      </c>
      <c r="P55" s="5">
        <v>45677</v>
      </c>
      <c r="Q55" t="s">
        <v>1031</v>
      </c>
      <c r="R55" t="s">
        <v>1635</v>
      </c>
      <c r="S55" t="s">
        <v>1917</v>
      </c>
      <c r="T55">
        <v>1</v>
      </c>
      <c r="U55">
        <v>900.35</v>
      </c>
      <c r="V55">
        <v>0.13</v>
      </c>
      <c r="W55" t="s">
        <v>1964</v>
      </c>
      <c r="X55">
        <v>783.30449999999996</v>
      </c>
      <c r="Y55">
        <v>783.30449999999996</v>
      </c>
      <c r="Z55" t="str">
        <f>_xlfn.IFS(Table8_1[[#This Row],[Unit_Price]]&lt;500,"Low Price",Table8_1[[#This Row],[Unit_Price]]&lt;2000,"Medium Price",Table8_1[[#This Row],[Unit_Price]]&gt;=2000, "High Price")</f>
        <v>Medium Price</v>
      </c>
    </row>
    <row r="56" spans="1:26" x14ac:dyDescent="0.3">
      <c r="A56" s="2" t="s">
        <v>2017</v>
      </c>
      <c r="B56" s="3">
        <v>45706</v>
      </c>
      <c r="C56" s="2" t="s">
        <v>345</v>
      </c>
      <c r="D56" s="2" t="s">
        <v>1700</v>
      </c>
      <c r="E56" s="2" t="s">
        <v>1924</v>
      </c>
      <c r="F56" s="2">
        <v>4</v>
      </c>
      <c r="G56" s="2">
        <v>428.09</v>
      </c>
      <c r="H56" s="2">
        <v>7.0000000000000007E-2</v>
      </c>
      <c r="I56" s="2" t="s">
        <v>1959</v>
      </c>
      <c r="J56" s="2">
        <v>1592.4947999999999</v>
      </c>
      <c r="O56" t="s">
        <v>2017</v>
      </c>
      <c r="P56" s="5">
        <v>45706</v>
      </c>
      <c r="Q56" t="s">
        <v>345</v>
      </c>
      <c r="R56" t="s">
        <v>1700</v>
      </c>
      <c r="S56" t="s">
        <v>1924</v>
      </c>
      <c r="T56">
        <v>4</v>
      </c>
      <c r="U56">
        <v>428.09</v>
      </c>
      <c r="V56">
        <v>7.0000000000000007E-2</v>
      </c>
      <c r="W56" t="s">
        <v>1959</v>
      </c>
      <c r="X56">
        <v>1592.4947999999999</v>
      </c>
      <c r="Y56">
        <v>1592.4947999999999</v>
      </c>
      <c r="Z56" t="str">
        <f>_xlfn.IFS(Table8_1[[#This Row],[Unit_Price]]&lt;500,"Low Price",Table8_1[[#This Row],[Unit_Price]]&lt;2000,"Medium Price",Table8_1[[#This Row],[Unit_Price]]&gt;=2000, "High Price")</f>
        <v>Low Price</v>
      </c>
    </row>
    <row r="57" spans="1:26" x14ac:dyDescent="0.3">
      <c r="A57" s="2" t="s">
        <v>2018</v>
      </c>
      <c r="B57" s="3">
        <v>45589</v>
      </c>
      <c r="C57" s="2" t="s">
        <v>1304</v>
      </c>
      <c r="D57" s="2" t="s">
        <v>1728</v>
      </c>
      <c r="E57" s="2" t="s">
        <v>1927</v>
      </c>
      <c r="F57" s="2">
        <v>2</v>
      </c>
      <c r="G57" s="2">
        <v>559.71</v>
      </c>
      <c r="H57" s="2">
        <v>0.3</v>
      </c>
      <c r="I57" s="2" t="s">
        <v>1964</v>
      </c>
      <c r="J57" s="2">
        <v>783.59400000000005</v>
      </c>
      <c r="O57" t="s">
        <v>2018</v>
      </c>
      <c r="P57" s="5">
        <v>45589</v>
      </c>
      <c r="Q57" t="s">
        <v>1304</v>
      </c>
      <c r="R57" t="s">
        <v>1728</v>
      </c>
      <c r="S57" t="s">
        <v>1927</v>
      </c>
      <c r="T57">
        <v>2</v>
      </c>
      <c r="U57">
        <v>559.71</v>
      </c>
      <c r="V57">
        <v>0.3</v>
      </c>
      <c r="W57" t="s">
        <v>1964</v>
      </c>
      <c r="X57">
        <v>783.59400000000005</v>
      </c>
      <c r="Y57">
        <v>783.59400000000005</v>
      </c>
      <c r="Z57" t="str">
        <f>_xlfn.IFS(Table8_1[[#This Row],[Unit_Price]]&lt;500,"Low Price",Table8_1[[#This Row],[Unit_Price]]&lt;2000,"Medium Price",Table8_1[[#This Row],[Unit_Price]]&gt;=2000, "High Price")</f>
        <v>Medium Price</v>
      </c>
    </row>
    <row r="58" spans="1:26" x14ac:dyDescent="0.3">
      <c r="A58" s="2" t="s">
        <v>2019</v>
      </c>
      <c r="B58" s="3">
        <v>45282</v>
      </c>
      <c r="C58" s="2" t="s">
        <v>296</v>
      </c>
      <c r="D58" s="2" t="s">
        <v>1680</v>
      </c>
      <c r="E58" s="2" t="s">
        <v>1911</v>
      </c>
      <c r="F58" s="2">
        <v>2</v>
      </c>
      <c r="G58" s="2">
        <v>833.7</v>
      </c>
      <c r="H58" s="2">
        <v>0.06</v>
      </c>
      <c r="I58" s="2" t="s">
        <v>1961</v>
      </c>
      <c r="J58" s="2">
        <v>1567.356</v>
      </c>
      <c r="O58" t="s">
        <v>2019</v>
      </c>
      <c r="P58" s="5">
        <v>45282</v>
      </c>
      <c r="Q58" t="s">
        <v>296</v>
      </c>
      <c r="R58" t="s">
        <v>1680</v>
      </c>
      <c r="S58" t="s">
        <v>1911</v>
      </c>
      <c r="T58">
        <v>2</v>
      </c>
      <c r="U58">
        <v>833.7</v>
      </c>
      <c r="V58">
        <v>0.06</v>
      </c>
      <c r="W58" t="s">
        <v>1961</v>
      </c>
      <c r="X58">
        <v>1567.356</v>
      </c>
      <c r="Y58">
        <v>1567.356</v>
      </c>
      <c r="Z58" t="str">
        <f>_xlfn.IFS(Table8_1[[#This Row],[Unit_Price]]&lt;500,"Low Price",Table8_1[[#This Row],[Unit_Price]]&lt;2000,"Medium Price",Table8_1[[#This Row],[Unit_Price]]&gt;=2000, "High Price")</f>
        <v>Medium Price</v>
      </c>
    </row>
    <row r="59" spans="1:26" x14ac:dyDescent="0.3">
      <c r="A59" s="2" t="s">
        <v>2020</v>
      </c>
      <c r="B59" s="3">
        <v>45462</v>
      </c>
      <c r="C59" s="2" t="s">
        <v>1452</v>
      </c>
      <c r="D59" s="2" t="s">
        <v>1721</v>
      </c>
      <c r="E59" s="2" t="s">
        <v>1934</v>
      </c>
      <c r="F59" s="2">
        <v>2</v>
      </c>
      <c r="G59" s="2">
        <v>680.16</v>
      </c>
      <c r="H59" s="2">
        <v>0.28000000000000003</v>
      </c>
      <c r="I59" s="2" t="s">
        <v>1959</v>
      </c>
      <c r="J59" s="2">
        <v>979.43039999999996</v>
      </c>
      <c r="O59" t="s">
        <v>2020</v>
      </c>
      <c r="P59" s="5">
        <v>45462</v>
      </c>
      <c r="Q59" t="s">
        <v>1452</v>
      </c>
      <c r="R59" t="s">
        <v>1721</v>
      </c>
      <c r="S59" t="s">
        <v>1934</v>
      </c>
      <c r="T59">
        <v>2</v>
      </c>
      <c r="U59">
        <v>680.16</v>
      </c>
      <c r="V59">
        <v>0.28000000000000003</v>
      </c>
      <c r="W59" t="s">
        <v>1959</v>
      </c>
      <c r="X59">
        <v>979.43039999999996</v>
      </c>
      <c r="Y59">
        <v>979.43039999999996</v>
      </c>
      <c r="Z59" t="str">
        <f>_xlfn.IFS(Table8_1[[#This Row],[Unit_Price]]&lt;500,"Low Price",Table8_1[[#This Row],[Unit_Price]]&lt;2000,"Medium Price",Table8_1[[#This Row],[Unit_Price]]&gt;=2000, "High Price")</f>
        <v>Medium Price</v>
      </c>
    </row>
    <row r="60" spans="1:26" x14ac:dyDescent="0.3">
      <c r="A60" s="2" t="s">
        <v>2021</v>
      </c>
      <c r="B60" s="3">
        <v>45633</v>
      </c>
      <c r="C60" s="2" t="s">
        <v>1269</v>
      </c>
      <c r="D60" s="2" t="s">
        <v>1617</v>
      </c>
      <c r="E60" s="2" t="s">
        <v>1914</v>
      </c>
      <c r="F60" s="2">
        <v>4</v>
      </c>
      <c r="G60" s="2">
        <v>733.42</v>
      </c>
      <c r="H60" s="2"/>
      <c r="I60" s="2" t="s">
        <v>1961</v>
      </c>
      <c r="J60" s="2">
        <v>2552.3015999999998</v>
      </c>
      <c r="O60" t="s">
        <v>2021</v>
      </c>
      <c r="P60" s="5">
        <v>45633</v>
      </c>
      <c r="Q60" t="s">
        <v>1269</v>
      </c>
      <c r="R60" t="s">
        <v>1617</v>
      </c>
      <c r="S60" t="s">
        <v>1914</v>
      </c>
      <c r="T60">
        <v>4</v>
      </c>
      <c r="U60">
        <v>733.42</v>
      </c>
      <c r="V60">
        <v>0.14000000000000001</v>
      </c>
      <c r="W60" t="s">
        <v>1961</v>
      </c>
      <c r="X60">
        <v>2552.3015999999998</v>
      </c>
      <c r="Y60">
        <v>2522.9647999999997</v>
      </c>
      <c r="Z60" t="str">
        <f>_xlfn.IFS(Table8_1[[#This Row],[Unit_Price]]&lt;500,"Low Price",Table8_1[[#This Row],[Unit_Price]]&lt;2000,"Medium Price",Table8_1[[#This Row],[Unit_Price]]&gt;=2000, "High Price")</f>
        <v>Medium Price</v>
      </c>
    </row>
    <row r="61" spans="1:26" x14ac:dyDescent="0.3">
      <c r="A61" s="2" t="s">
        <v>2022</v>
      </c>
      <c r="B61" s="3">
        <v>45257</v>
      </c>
      <c r="C61" s="2" t="s">
        <v>1160</v>
      </c>
      <c r="D61" s="2" t="s">
        <v>1850</v>
      </c>
      <c r="E61" s="2" t="s">
        <v>1927</v>
      </c>
      <c r="F61" s="2">
        <v>1</v>
      </c>
      <c r="G61" s="2">
        <v>996.33</v>
      </c>
      <c r="H61" s="2">
        <v>0.23</v>
      </c>
      <c r="I61" s="2" t="s">
        <v>1961</v>
      </c>
      <c r="J61" s="2">
        <v>767.17409999999995</v>
      </c>
      <c r="O61" t="s">
        <v>2022</v>
      </c>
      <c r="P61" s="5">
        <v>45257</v>
      </c>
      <c r="Q61" t="s">
        <v>1160</v>
      </c>
      <c r="R61" t="s">
        <v>1850</v>
      </c>
      <c r="S61" t="s">
        <v>1927</v>
      </c>
      <c r="T61">
        <v>1</v>
      </c>
      <c r="U61">
        <v>996.33</v>
      </c>
      <c r="V61">
        <v>0.23</v>
      </c>
      <c r="W61" t="s">
        <v>1961</v>
      </c>
      <c r="X61">
        <v>767.17409999999995</v>
      </c>
      <c r="Y61">
        <v>767.17409999999995</v>
      </c>
      <c r="Z61" t="str">
        <f>_xlfn.IFS(Table8_1[[#This Row],[Unit_Price]]&lt;500,"Low Price",Table8_1[[#This Row],[Unit_Price]]&lt;2000,"Medium Price",Table8_1[[#This Row],[Unit_Price]]&gt;=2000, "High Price")</f>
        <v>Medium Price</v>
      </c>
    </row>
    <row r="62" spans="1:26" x14ac:dyDescent="0.3">
      <c r="A62" s="2" t="s">
        <v>2023</v>
      </c>
      <c r="B62" s="3">
        <v>45854</v>
      </c>
      <c r="C62" s="2" t="s">
        <v>1281</v>
      </c>
      <c r="D62" s="2" t="s">
        <v>1670</v>
      </c>
      <c r="E62" s="2" t="s">
        <v>1924</v>
      </c>
      <c r="F62" s="2">
        <v>1</v>
      </c>
      <c r="G62" s="2">
        <v>198.83</v>
      </c>
      <c r="H62" s="2">
        <v>0.09</v>
      </c>
      <c r="I62" s="2" t="s">
        <v>1964</v>
      </c>
      <c r="J62" s="2">
        <v>180.93530000000001</v>
      </c>
      <c r="O62" t="s">
        <v>2023</v>
      </c>
      <c r="P62" s="5">
        <v>45854</v>
      </c>
      <c r="Q62" t="s">
        <v>1281</v>
      </c>
      <c r="R62" t="s">
        <v>1670</v>
      </c>
      <c r="S62" t="s">
        <v>1924</v>
      </c>
      <c r="T62">
        <v>1</v>
      </c>
      <c r="U62">
        <v>198.83</v>
      </c>
      <c r="V62">
        <v>0.09</v>
      </c>
      <c r="W62" t="s">
        <v>1964</v>
      </c>
      <c r="X62">
        <v>180.93530000000001</v>
      </c>
      <c r="Y62">
        <v>180.93530000000001</v>
      </c>
      <c r="Z62" t="str">
        <f>_xlfn.IFS(Table8_1[[#This Row],[Unit_Price]]&lt;500,"Low Price",Table8_1[[#This Row],[Unit_Price]]&lt;2000,"Medium Price",Table8_1[[#This Row],[Unit_Price]]&gt;=2000, "High Price")</f>
        <v>Low Price</v>
      </c>
    </row>
    <row r="63" spans="1:26" x14ac:dyDescent="0.3">
      <c r="A63" s="2" t="s">
        <v>2024</v>
      </c>
      <c r="B63" s="3">
        <v>45716</v>
      </c>
      <c r="C63" s="2" t="s">
        <v>778</v>
      </c>
      <c r="D63" s="2" t="s">
        <v>1631</v>
      </c>
      <c r="E63" s="2" t="s">
        <v>1914</v>
      </c>
      <c r="F63" s="2">
        <v>1</v>
      </c>
      <c r="G63" s="2">
        <v>374.92</v>
      </c>
      <c r="H63" s="2">
        <v>0.18</v>
      </c>
      <c r="I63" s="2" t="s">
        <v>1961</v>
      </c>
      <c r="J63" s="2">
        <v>307.43439999999998</v>
      </c>
      <c r="O63" t="s">
        <v>2024</v>
      </c>
      <c r="P63" s="5">
        <v>45716</v>
      </c>
      <c r="Q63" t="s">
        <v>778</v>
      </c>
      <c r="R63" t="s">
        <v>1631</v>
      </c>
      <c r="S63" t="s">
        <v>1914</v>
      </c>
      <c r="T63">
        <v>1</v>
      </c>
      <c r="U63">
        <v>374.92</v>
      </c>
      <c r="V63">
        <v>0.18</v>
      </c>
      <c r="W63" t="s">
        <v>1961</v>
      </c>
      <c r="X63">
        <v>307.43439999999998</v>
      </c>
      <c r="Y63">
        <v>307.43439999999998</v>
      </c>
      <c r="Z63" t="str">
        <f>_xlfn.IFS(Table8_1[[#This Row],[Unit_Price]]&lt;500,"Low Price",Table8_1[[#This Row],[Unit_Price]]&lt;2000,"Medium Price",Table8_1[[#This Row],[Unit_Price]]&gt;=2000, "High Price")</f>
        <v>Low Price</v>
      </c>
    </row>
    <row r="64" spans="1:26" x14ac:dyDescent="0.3">
      <c r="A64" s="2" t="s">
        <v>2025</v>
      </c>
      <c r="B64" s="3">
        <v>45515</v>
      </c>
      <c r="C64" s="2" t="s">
        <v>1971</v>
      </c>
      <c r="D64" s="2" t="s">
        <v>1862</v>
      </c>
      <c r="E64" s="2" t="s">
        <v>1939</v>
      </c>
      <c r="F64" s="2">
        <v>1</v>
      </c>
      <c r="G64" s="2">
        <v>468.94</v>
      </c>
      <c r="H64" s="2">
        <v>0.12</v>
      </c>
      <c r="I64" s="2" t="s">
        <v>1959</v>
      </c>
      <c r="J64" s="2">
        <v>412.66719999999998</v>
      </c>
      <c r="O64" t="s">
        <v>2025</v>
      </c>
      <c r="P64" s="5">
        <v>45515</v>
      </c>
      <c r="Q64" t="s">
        <v>1971</v>
      </c>
      <c r="R64" t="s">
        <v>1862</v>
      </c>
      <c r="S64" t="s">
        <v>1939</v>
      </c>
      <c r="T64">
        <v>1</v>
      </c>
      <c r="U64">
        <v>468.94</v>
      </c>
      <c r="V64">
        <v>0.12</v>
      </c>
      <c r="W64" t="s">
        <v>1959</v>
      </c>
      <c r="X64">
        <v>412.66719999999998</v>
      </c>
      <c r="Y64">
        <v>412.66719999999998</v>
      </c>
      <c r="Z64" t="str">
        <f>_xlfn.IFS(Table8_1[[#This Row],[Unit_Price]]&lt;500,"Low Price",Table8_1[[#This Row],[Unit_Price]]&lt;2000,"Medium Price",Table8_1[[#This Row],[Unit_Price]]&gt;=2000, "High Price")</f>
        <v>Low Price</v>
      </c>
    </row>
    <row r="65" spans="1:26" x14ac:dyDescent="0.3">
      <c r="A65" s="2" t="s">
        <v>2026</v>
      </c>
      <c r="B65" s="3">
        <v>45927</v>
      </c>
      <c r="C65" s="2" t="s">
        <v>440</v>
      </c>
      <c r="D65" s="2" t="s">
        <v>1850</v>
      </c>
      <c r="E65" s="2" t="s">
        <v>1929</v>
      </c>
      <c r="F65" s="2">
        <v>2</v>
      </c>
      <c r="G65" s="2">
        <v>121.37</v>
      </c>
      <c r="H65" s="2">
        <v>0.05</v>
      </c>
      <c r="I65" s="2" t="s">
        <v>1959</v>
      </c>
      <c r="J65" s="2">
        <v>230.60300000000001</v>
      </c>
      <c r="O65" t="s">
        <v>2026</v>
      </c>
      <c r="P65" s="5">
        <v>45927</v>
      </c>
      <c r="Q65" t="s">
        <v>440</v>
      </c>
      <c r="R65" t="s">
        <v>1850</v>
      </c>
      <c r="S65" t="s">
        <v>1929</v>
      </c>
      <c r="T65">
        <v>2</v>
      </c>
      <c r="U65">
        <v>121.37</v>
      </c>
      <c r="V65">
        <v>0.05</v>
      </c>
      <c r="W65" t="s">
        <v>1959</v>
      </c>
      <c r="X65">
        <v>230.60300000000001</v>
      </c>
      <c r="Y65">
        <v>230.60300000000001</v>
      </c>
      <c r="Z65" t="str">
        <f>_xlfn.IFS(Table8_1[[#This Row],[Unit_Price]]&lt;500,"Low Price",Table8_1[[#This Row],[Unit_Price]]&lt;2000,"Medium Price",Table8_1[[#This Row],[Unit_Price]]&gt;=2000, "High Price")</f>
        <v>Low Price</v>
      </c>
    </row>
    <row r="66" spans="1:26" x14ac:dyDescent="0.3">
      <c r="A66" s="2" t="s">
        <v>2027</v>
      </c>
      <c r="B66" s="3">
        <v>45914</v>
      </c>
      <c r="C66" s="2" t="s">
        <v>826</v>
      </c>
      <c r="D66" s="2" t="s">
        <v>1741</v>
      </c>
      <c r="E66" s="2" t="s">
        <v>1924</v>
      </c>
      <c r="F66" s="2">
        <v>3</v>
      </c>
      <c r="G66" s="2">
        <v>480.06</v>
      </c>
      <c r="H66" s="2">
        <v>0.01</v>
      </c>
      <c r="I66" s="2" t="s">
        <v>1959</v>
      </c>
      <c r="J66" s="2"/>
      <c r="O66" t="s">
        <v>2027</v>
      </c>
      <c r="P66" s="5">
        <v>45914</v>
      </c>
      <c r="Q66" t="s">
        <v>826</v>
      </c>
      <c r="R66" t="s">
        <v>1741</v>
      </c>
      <c r="S66" t="s">
        <v>1924</v>
      </c>
      <c r="T66">
        <v>3</v>
      </c>
      <c r="U66">
        <v>480.06</v>
      </c>
      <c r="V66">
        <v>0.01</v>
      </c>
      <c r="W66" t="s">
        <v>1959</v>
      </c>
      <c r="X66" s="18">
        <v>1425.7782</v>
      </c>
      <c r="Y66">
        <v>1425.7782</v>
      </c>
      <c r="Z66" t="str">
        <f>_xlfn.IFS(Table8_1[[#This Row],[Unit_Price]]&lt;500,"Low Price",Table8_1[[#This Row],[Unit_Price]]&lt;2000,"Medium Price",Table8_1[[#This Row],[Unit_Price]]&gt;=2000, "High Price")</f>
        <v>Low Price</v>
      </c>
    </row>
    <row r="67" spans="1:26" x14ac:dyDescent="0.3">
      <c r="A67" s="2" t="s">
        <v>2028</v>
      </c>
      <c r="B67" s="3">
        <v>45290</v>
      </c>
      <c r="C67" s="2" t="s">
        <v>548</v>
      </c>
      <c r="D67" s="2" t="s">
        <v>1880</v>
      </c>
      <c r="E67" s="2" t="s">
        <v>1942</v>
      </c>
      <c r="F67" s="2">
        <v>2</v>
      </c>
      <c r="G67" s="2">
        <v>856.57</v>
      </c>
      <c r="H67" s="2">
        <v>0.24</v>
      </c>
      <c r="I67" s="2" t="s">
        <v>1959</v>
      </c>
      <c r="J67" s="2">
        <v>1301.9864</v>
      </c>
      <c r="O67" t="s">
        <v>2028</v>
      </c>
      <c r="P67" s="5">
        <v>45290</v>
      </c>
      <c r="Q67" t="s">
        <v>548</v>
      </c>
      <c r="R67" t="s">
        <v>1880</v>
      </c>
      <c r="S67" t="s">
        <v>1942</v>
      </c>
      <c r="T67">
        <v>2</v>
      </c>
      <c r="U67">
        <v>856.57</v>
      </c>
      <c r="V67">
        <v>0.24</v>
      </c>
      <c r="W67" t="s">
        <v>1959</v>
      </c>
      <c r="X67">
        <v>1301.9864</v>
      </c>
      <c r="Y67">
        <v>1301.9864000000002</v>
      </c>
      <c r="Z67" t="str">
        <f>_xlfn.IFS(Table8_1[[#This Row],[Unit_Price]]&lt;500,"Low Price",Table8_1[[#This Row],[Unit_Price]]&lt;2000,"Medium Price",Table8_1[[#This Row],[Unit_Price]]&gt;=2000, "High Price")</f>
        <v>Medium Price</v>
      </c>
    </row>
    <row r="68" spans="1:26" x14ac:dyDescent="0.3">
      <c r="A68" s="2" t="s">
        <v>2029</v>
      </c>
      <c r="B68" s="3">
        <v>45213</v>
      </c>
      <c r="C68" s="2" t="s">
        <v>868</v>
      </c>
      <c r="D68" s="2" t="s">
        <v>1814</v>
      </c>
      <c r="E68" s="2" t="s">
        <v>1896</v>
      </c>
      <c r="F68" s="2">
        <v>4</v>
      </c>
      <c r="G68" s="2">
        <v>814.25</v>
      </c>
      <c r="H68" s="2">
        <v>0.18</v>
      </c>
      <c r="I68" s="2" t="s">
        <v>1959</v>
      </c>
      <c r="J68" s="2">
        <v>2670.74</v>
      </c>
      <c r="O68" t="s">
        <v>2029</v>
      </c>
      <c r="P68" s="5">
        <v>45213</v>
      </c>
      <c r="Q68" t="s">
        <v>868</v>
      </c>
      <c r="R68" t="s">
        <v>1814</v>
      </c>
      <c r="S68" t="s">
        <v>1896</v>
      </c>
      <c r="T68">
        <v>4</v>
      </c>
      <c r="U68">
        <v>814.25</v>
      </c>
      <c r="V68">
        <v>0.18</v>
      </c>
      <c r="W68" t="s">
        <v>1959</v>
      </c>
      <c r="X68">
        <v>2670.74</v>
      </c>
      <c r="Y68">
        <v>2670.74</v>
      </c>
      <c r="Z68" t="str">
        <f>_xlfn.IFS(Table8_1[[#This Row],[Unit_Price]]&lt;500,"Low Price",Table8_1[[#This Row],[Unit_Price]]&lt;2000,"Medium Price",Table8_1[[#This Row],[Unit_Price]]&gt;=2000, "High Price")</f>
        <v>Medium Price</v>
      </c>
    </row>
    <row r="69" spans="1:26" x14ac:dyDescent="0.3">
      <c r="A69" s="2" t="s">
        <v>2030</v>
      </c>
      <c r="B69" s="3">
        <v>45255</v>
      </c>
      <c r="C69" s="2" t="s">
        <v>1499</v>
      </c>
      <c r="D69" s="2" t="s">
        <v>1606</v>
      </c>
      <c r="E69" s="2" t="s">
        <v>1896</v>
      </c>
      <c r="F69" s="2">
        <v>1</v>
      </c>
      <c r="G69" s="2">
        <v>989.17</v>
      </c>
      <c r="H69" s="2">
        <v>0.2</v>
      </c>
      <c r="I69" s="2" t="s">
        <v>1961</v>
      </c>
      <c r="J69" s="2">
        <v>791.33600000000001</v>
      </c>
      <c r="O69" t="s">
        <v>2030</v>
      </c>
      <c r="P69" s="5">
        <v>45255</v>
      </c>
      <c r="Q69" t="s">
        <v>1499</v>
      </c>
      <c r="R69" t="s">
        <v>1606</v>
      </c>
      <c r="S69" t="s">
        <v>1896</v>
      </c>
      <c r="T69">
        <v>1</v>
      </c>
      <c r="U69">
        <v>989.17</v>
      </c>
      <c r="V69">
        <v>0.2</v>
      </c>
      <c r="W69" t="s">
        <v>1961</v>
      </c>
      <c r="X69">
        <v>791.33600000000001</v>
      </c>
      <c r="Y69">
        <v>791.33600000000001</v>
      </c>
      <c r="Z69" t="str">
        <f>_xlfn.IFS(Table8_1[[#This Row],[Unit_Price]]&lt;500,"Low Price",Table8_1[[#This Row],[Unit_Price]]&lt;2000,"Medium Price",Table8_1[[#This Row],[Unit_Price]]&gt;=2000, "High Price")</f>
        <v>Medium Price</v>
      </c>
    </row>
    <row r="70" spans="1:26" x14ac:dyDescent="0.3">
      <c r="A70" s="2" t="s">
        <v>2031</v>
      </c>
      <c r="B70" s="3">
        <v>45270</v>
      </c>
      <c r="C70" s="2" t="s">
        <v>1175</v>
      </c>
      <c r="D70" s="2" t="s">
        <v>1799</v>
      </c>
      <c r="E70" s="2" t="s">
        <v>1924</v>
      </c>
      <c r="F70" s="2">
        <v>4</v>
      </c>
      <c r="G70" s="2">
        <v>62.48</v>
      </c>
      <c r="H70" s="2">
        <v>0.18</v>
      </c>
      <c r="I70" s="2" t="s">
        <v>1959</v>
      </c>
      <c r="J70" s="2">
        <v>204.93440000000001</v>
      </c>
      <c r="O70" t="s">
        <v>2031</v>
      </c>
      <c r="P70" s="5">
        <v>45270</v>
      </c>
      <c r="Q70" t="s">
        <v>1175</v>
      </c>
      <c r="R70" t="s">
        <v>1799</v>
      </c>
      <c r="S70" t="s">
        <v>1924</v>
      </c>
      <c r="T70">
        <v>4</v>
      </c>
      <c r="U70">
        <v>62.48</v>
      </c>
      <c r="V70">
        <v>0.18</v>
      </c>
      <c r="W70" t="s">
        <v>1959</v>
      </c>
      <c r="X70">
        <v>204.93440000000001</v>
      </c>
      <c r="Y70">
        <v>204.93439999999998</v>
      </c>
      <c r="Z70" t="str">
        <f>_xlfn.IFS(Table8_1[[#This Row],[Unit_Price]]&lt;500,"Low Price",Table8_1[[#This Row],[Unit_Price]]&lt;2000,"Medium Price",Table8_1[[#This Row],[Unit_Price]]&gt;=2000, "High Price")</f>
        <v>Low Price</v>
      </c>
    </row>
    <row r="71" spans="1:26" x14ac:dyDescent="0.3">
      <c r="A71" s="2" t="s">
        <v>2032</v>
      </c>
      <c r="B71" s="3">
        <v>45897</v>
      </c>
      <c r="C71" s="2" t="s">
        <v>1325</v>
      </c>
      <c r="D71" s="2" t="s">
        <v>1610</v>
      </c>
      <c r="E71" s="2" t="s">
        <v>1939</v>
      </c>
      <c r="F71" s="2">
        <v>4</v>
      </c>
      <c r="G71" s="2">
        <v>561.24</v>
      </c>
      <c r="H71" s="2">
        <v>0.24</v>
      </c>
      <c r="I71" s="2" t="s">
        <v>1959</v>
      </c>
      <c r="J71" s="2">
        <v>1706.1695999999999</v>
      </c>
      <c r="O71" t="s">
        <v>2032</v>
      </c>
      <c r="P71" s="5">
        <v>45897</v>
      </c>
      <c r="Q71" t="s">
        <v>1325</v>
      </c>
      <c r="R71" t="s">
        <v>1610</v>
      </c>
      <c r="S71" t="s">
        <v>1939</v>
      </c>
      <c r="T71">
        <v>4</v>
      </c>
      <c r="U71">
        <v>561.24</v>
      </c>
      <c r="V71">
        <v>0.24</v>
      </c>
      <c r="W71" t="s">
        <v>1959</v>
      </c>
      <c r="X71">
        <v>1706.1695999999999</v>
      </c>
      <c r="Y71">
        <v>1706.1696000000002</v>
      </c>
      <c r="Z71" t="str">
        <f>_xlfn.IFS(Table8_1[[#This Row],[Unit_Price]]&lt;500,"Low Price",Table8_1[[#This Row],[Unit_Price]]&lt;2000,"Medium Price",Table8_1[[#This Row],[Unit_Price]]&gt;=2000, "High Price")</f>
        <v>Medium Price</v>
      </c>
    </row>
    <row r="72" spans="1:26" x14ac:dyDescent="0.3">
      <c r="A72" s="2" t="s">
        <v>2033</v>
      </c>
      <c r="B72" s="3">
        <v>45849</v>
      </c>
      <c r="C72" s="2" t="s">
        <v>222</v>
      </c>
      <c r="D72" s="2" t="s">
        <v>1762</v>
      </c>
      <c r="E72" s="2" t="s">
        <v>1908</v>
      </c>
      <c r="F72" s="2">
        <v>3</v>
      </c>
      <c r="G72" s="2">
        <v>92.24</v>
      </c>
      <c r="H72" s="2">
        <v>0.28000000000000003</v>
      </c>
      <c r="I72" s="2" t="s">
        <v>1964</v>
      </c>
      <c r="J72" s="2"/>
      <c r="O72" t="s">
        <v>2033</v>
      </c>
      <c r="P72" s="5">
        <v>45849</v>
      </c>
      <c r="Q72" t="s">
        <v>222</v>
      </c>
      <c r="R72" t="s">
        <v>1762</v>
      </c>
      <c r="S72" t="s">
        <v>1908</v>
      </c>
      <c r="T72">
        <v>3</v>
      </c>
      <c r="U72">
        <v>92.24</v>
      </c>
      <c r="V72">
        <v>0.28000000000000003</v>
      </c>
      <c r="W72" t="s">
        <v>1964</v>
      </c>
      <c r="X72" s="18">
        <v>199.23840000000001</v>
      </c>
      <c r="Y72">
        <v>199.23839999999996</v>
      </c>
      <c r="Z72" t="str">
        <f>_xlfn.IFS(Table8_1[[#This Row],[Unit_Price]]&lt;500,"Low Price",Table8_1[[#This Row],[Unit_Price]]&lt;2000,"Medium Price",Table8_1[[#This Row],[Unit_Price]]&gt;=2000, "High Price")</f>
        <v>Low Price</v>
      </c>
    </row>
    <row r="73" spans="1:26" x14ac:dyDescent="0.3">
      <c r="A73" s="2" t="s">
        <v>2034</v>
      </c>
      <c r="B73" s="3">
        <v>45889</v>
      </c>
      <c r="C73" s="2" t="s">
        <v>566</v>
      </c>
      <c r="D73" s="2" t="s">
        <v>1799</v>
      </c>
      <c r="E73" s="2" t="s">
        <v>1892</v>
      </c>
      <c r="F73" s="2">
        <v>2</v>
      </c>
      <c r="G73" s="2">
        <v>668.3</v>
      </c>
      <c r="H73" s="2">
        <v>7.0000000000000007E-2</v>
      </c>
      <c r="I73" s="2" t="s">
        <v>1959</v>
      </c>
      <c r="J73" s="2">
        <v>1243.038</v>
      </c>
      <c r="O73" t="s">
        <v>2034</v>
      </c>
      <c r="P73" s="5">
        <v>45889</v>
      </c>
      <c r="Q73" t="s">
        <v>566</v>
      </c>
      <c r="R73" t="s">
        <v>1799</v>
      </c>
      <c r="S73" t="s">
        <v>1892</v>
      </c>
      <c r="T73">
        <v>2</v>
      </c>
      <c r="U73">
        <v>668.3</v>
      </c>
      <c r="V73">
        <v>7.0000000000000007E-2</v>
      </c>
      <c r="W73" t="s">
        <v>1959</v>
      </c>
      <c r="X73">
        <v>1243.038</v>
      </c>
      <c r="Y73">
        <v>1243.038</v>
      </c>
      <c r="Z73" t="str">
        <f>_xlfn.IFS(Table8_1[[#This Row],[Unit_Price]]&lt;500,"Low Price",Table8_1[[#This Row],[Unit_Price]]&lt;2000,"Medium Price",Table8_1[[#This Row],[Unit_Price]]&gt;=2000, "High Price")</f>
        <v>Medium Price</v>
      </c>
    </row>
    <row r="74" spans="1:26" x14ac:dyDescent="0.3">
      <c r="A74" s="2" t="s">
        <v>2035</v>
      </c>
      <c r="B74" s="3">
        <v>45533</v>
      </c>
      <c r="C74" s="2" t="s">
        <v>1284</v>
      </c>
      <c r="D74" s="2" t="s">
        <v>1693</v>
      </c>
      <c r="E74" s="2" t="s">
        <v>1908</v>
      </c>
      <c r="F74" s="2">
        <v>1</v>
      </c>
      <c r="G74" s="2">
        <v>553.82000000000005</v>
      </c>
      <c r="H74" s="2">
        <v>0.09</v>
      </c>
      <c r="I74" s="2" t="s">
        <v>1959</v>
      </c>
      <c r="J74" s="2">
        <v>503.97620000000001</v>
      </c>
      <c r="O74" t="s">
        <v>2035</v>
      </c>
      <c r="P74" s="5">
        <v>45533</v>
      </c>
      <c r="Q74" t="s">
        <v>1284</v>
      </c>
      <c r="R74" t="s">
        <v>1693</v>
      </c>
      <c r="S74" t="s">
        <v>1908</v>
      </c>
      <c r="T74">
        <v>1</v>
      </c>
      <c r="U74">
        <v>553.82000000000005</v>
      </c>
      <c r="V74">
        <v>0.09</v>
      </c>
      <c r="W74" t="s">
        <v>1959</v>
      </c>
      <c r="X74">
        <v>503.97620000000001</v>
      </c>
      <c r="Y74">
        <v>503.97620000000006</v>
      </c>
      <c r="Z74" t="str">
        <f>_xlfn.IFS(Table8_1[[#This Row],[Unit_Price]]&lt;500,"Low Price",Table8_1[[#This Row],[Unit_Price]]&lt;2000,"Medium Price",Table8_1[[#This Row],[Unit_Price]]&gt;=2000, "High Price")</f>
        <v>Medium Price</v>
      </c>
    </row>
    <row r="75" spans="1:26" x14ac:dyDescent="0.3">
      <c r="A75" s="2" t="s">
        <v>2036</v>
      </c>
      <c r="B75" s="3">
        <v>45626</v>
      </c>
      <c r="C75" s="2" t="s">
        <v>151</v>
      </c>
      <c r="D75" s="2" t="s">
        <v>1715</v>
      </c>
      <c r="E75" s="2" t="s">
        <v>1927</v>
      </c>
      <c r="F75" s="2">
        <v>2</v>
      </c>
      <c r="G75" s="2">
        <v>556.42999999999995</v>
      </c>
      <c r="H75" s="2">
        <v>0.13</v>
      </c>
      <c r="I75" s="2" t="s">
        <v>1959</v>
      </c>
      <c r="J75" s="2">
        <v>968.18820000000005</v>
      </c>
      <c r="O75" t="s">
        <v>2036</v>
      </c>
      <c r="P75" s="5">
        <v>45626</v>
      </c>
      <c r="Q75" t="s">
        <v>151</v>
      </c>
      <c r="R75" t="s">
        <v>1715</v>
      </c>
      <c r="S75" t="s">
        <v>1927</v>
      </c>
      <c r="T75">
        <v>2</v>
      </c>
      <c r="U75">
        <v>556.42999999999995</v>
      </c>
      <c r="V75">
        <v>0.13</v>
      </c>
      <c r="W75" t="s">
        <v>1959</v>
      </c>
      <c r="X75">
        <v>968.18820000000005</v>
      </c>
      <c r="Y75">
        <v>968.18819999999994</v>
      </c>
      <c r="Z75" t="str">
        <f>_xlfn.IFS(Table8_1[[#This Row],[Unit_Price]]&lt;500,"Low Price",Table8_1[[#This Row],[Unit_Price]]&lt;2000,"Medium Price",Table8_1[[#This Row],[Unit_Price]]&gt;=2000, "High Price")</f>
        <v>Medium Price</v>
      </c>
    </row>
    <row r="76" spans="1:26" x14ac:dyDescent="0.3">
      <c r="A76" s="2" t="s">
        <v>2037</v>
      </c>
      <c r="B76" s="3">
        <v>45942</v>
      </c>
      <c r="C76" s="2" t="s">
        <v>880</v>
      </c>
      <c r="D76" s="2" t="s">
        <v>1635</v>
      </c>
      <c r="E76" s="2" t="s">
        <v>1917</v>
      </c>
      <c r="F76" s="2">
        <v>1</v>
      </c>
      <c r="G76" s="2">
        <v>184.98</v>
      </c>
      <c r="H76" s="2">
        <v>0.1</v>
      </c>
      <c r="I76" s="2" t="s">
        <v>1964</v>
      </c>
      <c r="J76" s="2">
        <v>166.482</v>
      </c>
      <c r="O76" t="s">
        <v>2037</v>
      </c>
      <c r="P76" s="5">
        <v>45942</v>
      </c>
      <c r="Q76" t="s">
        <v>880</v>
      </c>
      <c r="R76" t="s">
        <v>1635</v>
      </c>
      <c r="S76" t="s">
        <v>1917</v>
      </c>
      <c r="T76">
        <v>1</v>
      </c>
      <c r="U76">
        <v>184.98</v>
      </c>
      <c r="V76">
        <v>0.1</v>
      </c>
      <c r="W76" t="s">
        <v>1964</v>
      </c>
      <c r="X76">
        <v>166.482</v>
      </c>
      <c r="Y76">
        <v>166.482</v>
      </c>
      <c r="Z76" t="str">
        <f>_xlfn.IFS(Table8_1[[#This Row],[Unit_Price]]&lt;500,"Low Price",Table8_1[[#This Row],[Unit_Price]]&lt;2000,"Medium Price",Table8_1[[#This Row],[Unit_Price]]&gt;=2000, "High Price")</f>
        <v>Low Price</v>
      </c>
    </row>
    <row r="77" spans="1:26" x14ac:dyDescent="0.3">
      <c r="A77" s="2" t="s">
        <v>2038</v>
      </c>
      <c r="B77" s="3">
        <v>45500</v>
      </c>
      <c r="C77" s="2" t="s">
        <v>145</v>
      </c>
      <c r="D77" s="2" t="s">
        <v>1874</v>
      </c>
      <c r="E77" s="2" t="s">
        <v>1929</v>
      </c>
      <c r="F77" s="2">
        <v>4</v>
      </c>
      <c r="G77" s="2">
        <v>700.18</v>
      </c>
      <c r="H77" s="2">
        <v>0.23</v>
      </c>
      <c r="I77" s="2" t="s">
        <v>1959</v>
      </c>
      <c r="J77" s="2">
        <v>2156.5544</v>
      </c>
      <c r="O77" t="s">
        <v>2038</v>
      </c>
      <c r="P77" s="5">
        <v>45500</v>
      </c>
      <c r="Q77" t="s">
        <v>145</v>
      </c>
      <c r="R77" t="s">
        <v>1874</v>
      </c>
      <c r="S77" t="s">
        <v>1929</v>
      </c>
      <c r="T77">
        <v>4</v>
      </c>
      <c r="U77">
        <v>700.18</v>
      </c>
      <c r="V77">
        <v>0.23</v>
      </c>
      <c r="W77" t="s">
        <v>1959</v>
      </c>
      <c r="X77">
        <v>2156.5544</v>
      </c>
      <c r="Y77">
        <v>2156.5544</v>
      </c>
      <c r="Z77" t="str">
        <f>_xlfn.IFS(Table8_1[[#This Row],[Unit_Price]]&lt;500,"Low Price",Table8_1[[#This Row],[Unit_Price]]&lt;2000,"Medium Price",Table8_1[[#This Row],[Unit_Price]]&gt;=2000, "High Price")</f>
        <v>Medium Price</v>
      </c>
    </row>
    <row r="78" spans="1:26" x14ac:dyDescent="0.3">
      <c r="A78" s="2" t="s">
        <v>2039</v>
      </c>
      <c r="B78" s="3">
        <v>45285</v>
      </c>
      <c r="C78" s="2" t="s">
        <v>88</v>
      </c>
      <c r="D78" s="2" t="s">
        <v>1811</v>
      </c>
      <c r="E78" s="2" t="s">
        <v>1924</v>
      </c>
      <c r="F78" s="2">
        <v>2</v>
      </c>
      <c r="G78" s="2">
        <v>686.31</v>
      </c>
      <c r="H78" s="2">
        <v>0.25</v>
      </c>
      <c r="I78" s="2" t="s">
        <v>1959</v>
      </c>
      <c r="J78" s="2">
        <v>1029.4649999999999</v>
      </c>
      <c r="O78" t="s">
        <v>2039</v>
      </c>
      <c r="P78" s="5">
        <v>45285</v>
      </c>
      <c r="Q78" t="s">
        <v>88</v>
      </c>
      <c r="R78" t="s">
        <v>1811</v>
      </c>
      <c r="S78" t="s">
        <v>1924</v>
      </c>
      <c r="T78">
        <v>2</v>
      </c>
      <c r="U78">
        <v>686.31</v>
      </c>
      <c r="V78">
        <v>0.25</v>
      </c>
      <c r="W78" t="s">
        <v>1959</v>
      </c>
      <c r="X78">
        <v>1029.4649999999999</v>
      </c>
      <c r="Y78">
        <v>1029.4649999999999</v>
      </c>
      <c r="Z78" t="str">
        <f>_xlfn.IFS(Table8_1[[#This Row],[Unit_Price]]&lt;500,"Low Price",Table8_1[[#This Row],[Unit_Price]]&lt;2000,"Medium Price",Table8_1[[#This Row],[Unit_Price]]&gt;=2000, "High Price")</f>
        <v>Medium Price</v>
      </c>
    </row>
    <row r="79" spans="1:26" x14ac:dyDescent="0.3">
      <c r="A79" s="2" t="s">
        <v>2040</v>
      </c>
      <c r="B79" s="3">
        <v>45800</v>
      </c>
      <c r="C79" s="2" t="s">
        <v>42</v>
      </c>
      <c r="D79" s="2" t="s">
        <v>1783</v>
      </c>
      <c r="E79" s="2" t="s">
        <v>1936</v>
      </c>
      <c r="F79" s="2">
        <v>1</v>
      </c>
      <c r="G79" s="2">
        <v>687.82</v>
      </c>
      <c r="H79" s="2">
        <v>0.27</v>
      </c>
      <c r="I79" s="2" t="s">
        <v>1964</v>
      </c>
      <c r="J79" s="2">
        <v>502.10860000000002</v>
      </c>
      <c r="O79" t="s">
        <v>2040</v>
      </c>
      <c r="P79" s="5">
        <v>45800</v>
      </c>
      <c r="Q79" t="s">
        <v>42</v>
      </c>
      <c r="R79" t="s">
        <v>1783</v>
      </c>
      <c r="S79" t="s">
        <v>1936</v>
      </c>
      <c r="T79">
        <v>1</v>
      </c>
      <c r="U79">
        <v>687.82</v>
      </c>
      <c r="V79">
        <v>0.27</v>
      </c>
      <c r="W79" t="s">
        <v>1964</v>
      </c>
      <c r="X79">
        <v>502.10860000000002</v>
      </c>
      <c r="Y79">
        <v>502.10860000000002</v>
      </c>
      <c r="Z79" t="str">
        <f>_xlfn.IFS(Table8_1[[#This Row],[Unit_Price]]&lt;500,"Low Price",Table8_1[[#This Row],[Unit_Price]]&lt;2000,"Medium Price",Table8_1[[#This Row],[Unit_Price]]&gt;=2000, "High Price")</f>
        <v>Medium Price</v>
      </c>
    </row>
    <row r="80" spans="1:26" x14ac:dyDescent="0.3">
      <c r="A80" s="2" t="s">
        <v>2041</v>
      </c>
      <c r="B80" s="3">
        <v>45609</v>
      </c>
      <c r="C80" s="2" t="s">
        <v>726</v>
      </c>
      <c r="D80" s="2" t="s">
        <v>1832</v>
      </c>
      <c r="E80" s="2" t="s">
        <v>1917</v>
      </c>
      <c r="F80" s="2">
        <v>2</v>
      </c>
      <c r="G80" s="2">
        <v>900.55</v>
      </c>
      <c r="H80" s="2">
        <v>0.16</v>
      </c>
      <c r="I80" s="2" t="s">
        <v>1959</v>
      </c>
      <c r="J80" s="2">
        <v>1512.924</v>
      </c>
      <c r="O80" t="s">
        <v>2041</v>
      </c>
      <c r="P80" s="5">
        <v>45609</v>
      </c>
      <c r="Q80" t="s">
        <v>726</v>
      </c>
      <c r="R80" t="s">
        <v>1832</v>
      </c>
      <c r="S80" t="s">
        <v>1917</v>
      </c>
      <c r="T80">
        <v>2</v>
      </c>
      <c r="U80">
        <v>900.55</v>
      </c>
      <c r="V80">
        <v>0.16</v>
      </c>
      <c r="W80" t="s">
        <v>1959</v>
      </c>
      <c r="X80">
        <v>1512.924</v>
      </c>
      <c r="Y80">
        <v>1512.924</v>
      </c>
      <c r="Z80" t="str">
        <f>_xlfn.IFS(Table8_1[[#This Row],[Unit_Price]]&lt;500,"Low Price",Table8_1[[#This Row],[Unit_Price]]&lt;2000,"Medium Price",Table8_1[[#This Row],[Unit_Price]]&gt;=2000, "High Price")</f>
        <v>Medium Price</v>
      </c>
    </row>
    <row r="81" spans="1:26" x14ac:dyDescent="0.3">
      <c r="A81" s="2" t="s">
        <v>2042</v>
      </c>
      <c r="B81" s="3">
        <v>45268</v>
      </c>
      <c r="C81" s="2" t="s">
        <v>406</v>
      </c>
      <c r="D81" s="2" t="s">
        <v>1638</v>
      </c>
      <c r="E81" s="2" t="s">
        <v>1896</v>
      </c>
      <c r="F81" s="2">
        <v>1</v>
      </c>
      <c r="G81" s="2">
        <v>341.17</v>
      </c>
      <c r="H81" s="2">
        <v>0.15</v>
      </c>
      <c r="I81" s="2" t="s">
        <v>1959</v>
      </c>
      <c r="J81" s="2">
        <v>289.99450000000002</v>
      </c>
      <c r="O81" t="s">
        <v>2042</v>
      </c>
      <c r="P81" s="5">
        <v>45268</v>
      </c>
      <c r="Q81" t="s">
        <v>406</v>
      </c>
      <c r="R81" t="s">
        <v>1638</v>
      </c>
      <c r="S81" t="s">
        <v>1896</v>
      </c>
      <c r="T81">
        <v>1</v>
      </c>
      <c r="U81">
        <v>341.17</v>
      </c>
      <c r="V81">
        <v>0.15</v>
      </c>
      <c r="W81" t="s">
        <v>1959</v>
      </c>
      <c r="X81">
        <v>289.99450000000002</v>
      </c>
      <c r="Y81">
        <v>289.99450000000002</v>
      </c>
      <c r="Z81" t="str">
        <f>_xlfn.IFS(Table8_1[[#This Row],[Unit_Price]]&lt;500,"Low Price",Table8_1[[#This Row],[Unit_Price]]&lt;2000,"Medium Price",Table8_1[[#This Row],[Unit_Price]]&gt;=2000, "High Price")</f>
        <v>Low Price</v>
      </c>
    </row>
    <row r="82" spans="1:26" x14ac:dyDescent="0.3">
      <c r="A82" s="2" t="s">
        <v>2043</v>
      </c>
      <c r="B82" s="3">
        <v>45885</v>
      </c>
      <c r="C82" s="2" t="s">
        <v>590</v>
      </c>
      <c r="D82" s="2" t="s">
        <v>1738</v>
      </c>
      <c r="E82" s="2" t="s">
        <v>1917</v>
      </c>
      <c r="F82" s="2">
        <v>1</v>
      </c>
      <c r="G82" s="2">
        <v>442.27</v>
      </c>
      <c r="H82" s="2">
        <v>0.06</v>
      </c>
      <c r="I82" s="2" t="s">
        <v>1964</v>
      </c>
      <c r="J82" s="2">
        <v>415.73379999999997</v>
      </c>
      <c r="O82" t="s">
        <v>2043</v>
      </c>
      <c r="P82" s="5">
        <v>45885</v>
      </c>
      <c r="Q82" t="s">
        <v>590</v>
      </c>
      <c r="R82" t="s">
        <v>1738</v>
      </c>
      <c r="S82" t="s">
        <v>1917</v>
      </c>
      <c r="T82">
        <v>1</v>
      </c>
      <c r="U82">
        <v>442.27</v>
      </c>
      <c r="V82">
        <v>0.06</v>
      </c>
      <c r="W82" t="s">
        <v>1964</v>
      </c>
      <c r="X82">
        <v>415.73379999999997</v>
      </c>
      <c r="Y82">
        <v>415.73379999999997</v>
      </c>
      <c r="Z82" t="str">
        <f>_xlfn.IFS(Table8_1[[#This Row],[Unit_Price]]&lt;500,"Low Price",Table8_1[[#This Row],[Unit_Price]]&lt;2000,"Medium Price",Table8_1[[#This Row],[Unit_Price]]&gt;=2000, "High Price")</f>
        <v>Low Price</v>
      </c>
    </row>
    <row r="83" spans="1:26" x14ac:dyDescent="0.3">
      <c r="A83" s="2" t="s">
        <v>2044</v>
      </c>
      <c r="B83" s="3">
        <v>45616</v>
      </c>
      <c r="C83" s="2" t="s">
        <v>820</v>
      </c>
      <c r="D83" s="2" t="s">
        <v>1796</v>
      </c>
      <c r="E83" s="2" t="s">
        <v>1921</v>
      </c>
      <c r="F83" s="2">
        <v>1</v>
      </c>
      <c r="G83" s="2">
        <v>363.73</v>
      </c>
      <c r="H83" s="2">
        <v>0.25</v>
      </c>
      <c r="I83" s="2" t="s">
        <v>1961</v>
      </c>
      <c r="J83" s="2">
        <v>272.79750000000001</v>
      </c>
      <c r="O83" t="s">
        <v>2044</v>
      </c>
      <c r="P83" s="5">
        <v>45616</v>
      </c>
      <c r="Q83" t="s">
        <v>820</v>
      </c>
      <c r="R83" t="s">
        <v>1796</v>
      </c>
      <c r="S83" t="s">
        <v>1921</v>
      </c>
      <c r="T83">
        <v>1</v>
      </c>
      <c r="U83">
        <v>363.73</v>
      </c>
      <c r="V83">
        <v>0.25</v>
      </c>
      <c r="W83" t="s">
        <v>1961</v>
      </c>
      <c r="X83">
        <v>272.79750000000001</v>
      </c>
      <c r="Y83">
        <v>272.79750000000001</v>
      </c>
      <c r="Z83" t="str">
        <f>_xlfn.IFS(Table8_1[[#This Row],[Unit_Price]]&lt;500,"Low Price",Table8_1[[#This Row],[Unit_Price]]&lt;2000,"Medium Price",Table8_1[[#This Row],[Unit_Price]]&gt;=2000, "High Price")</f>
        <v>Low Price</v>
      </c>
    </row>
    <row r="84" spans="1:26" x14ac:dyDescent="0.3">
      <c r="A84" s="2" t="s">
        <v>2045</v>
      </c>
      <c r="B84" s="3">
        <v>45518</v>
      </c>
      <c r="C84" s="2" t="s">
        <v>1193</v>
      </c>
      <c r="D84" s="2" t="s">
        <v>1856</v>
      </c>
      <c r="E84" s="2" t="s">
        <v>1942</v>
      </c>
      <c r="F84" s="2">
        <v>2</v>
      </c>
      <c r="G84" s="2">
        <v>601.33000000000004</v>
      </c>
      <c r="H84" s="2">
        <v>0.16</v>
      </c>
      <c r="I84" s="2" t="s">
        <v>1961</v>
      </c>
      <c r="J84" s="2">
        <v>1010.2344000000001</v>
      </c>
      <c r="O84" t="s">
        <v>2045</v>
      </c>
      <c r="P84" s="5">
        <v>45518</v>
      </c>
      <c r="Q84" t="s">
        <v>1193</v>
      </c>
      <c r="R84" t="s">
        <v>1856</v>
      </c>
      <c r="S84" t="s">
        <v>1942</v>
      </c>
      <c r="T84">
        <v>2</v>
      </c>
      <c r="U84">
        <v>601.33000000000004</v>
      </c>
      <c r="V84">
        <v>0.16</v>
      </c>
      <c r="W84" t="s">
        <v>1961</v>
      </c>
      <c r="X84">
        <v>1010.2344000000001</v>
      </c>
      <c r="Y84">
        <v>1010.2344000000001</v>
      </c>
      <c r="Z84" t="str">
        <f>_xlfn.IFS(Table8_1[[#This Row],[Unit_Price]]&lt;500,"Low Price",Table8_1[[#This Row],[Unit_Price]]&lt;2000,"Medium Price",Table8_1[[#This Row],[Unit_Price]]&gt;=2000, "High Price")</f>
        <v>Medium Price</v>
      </c>
    </row>
    <row r="85" spans="1:26" x14ac:dyDescent="0.3">
      <c r="A85" s="2" t="s">
        <v>2046</v>
      </c>
      <c r="B85" s="3">
        <v>45427</v>
      </c>
      <c r="C85" s="2" t="s">
        <v>1266</v>
      </c>
      <c r="D85" s="2" t="s">
        <v>1625</v>
      </c>
      <c r="E85" s="2" t="s">
        <v>1945</v>
      </c>
      <c r="F85" s="2">
        <v>4</v>
      </c>
      <c r="G85" s="2">
        <v>34.39</v>
      </c>
      <c r="H85" s="2">
        <v>0.03</v>
      </c>
      <c r="I85" s="2" t="s">
        <v>1961</v>
      </c>
      <c r="J85" s="2">
        <v>133.4332</v>
      </c>
      <c r="O85" t="s">
        <v>2046</v>
      </c>
      <c r="P85" s="5">
        <v>45427</v>
      </c>
      <c r="Q85" t="s">
        <v>1266</v>
      </c>
      <c r="R85" t="s">
        <v>1625</v>
      </c>
      <c r="S85" t="s">
        <v>1945</v>
      </c>
      <c r="T85">
        <v>4</v>
      </c>
      <c r="U85">
        <v>34.39</v>
      </c>
      <c r="V85">
        <v>0.03</v>
      </c>
      <c r="W85" t="s">
        <v>1961</v>
      </c>
      <c r="X85">
        <v>133.4332</v>
      </c>
      <c r="Y85">
        <v>133.4332</v>
      </c>
      <c r="Z85" t="str">
        <f>_xlfn.IFS(Table8_1[[#This Row],[Unit_Price]]&lt;500,"Low Price",Table8_1[[#This Row],[Unit_Price]]&lt;2000,"Medium Price",Table8_1[[#This Row],[Unit_Price]]&gt;=2000, "High Price")</f>
        <v>Low Price</v>
      </c>
    </row>
    <row r="86" spans="1:26" x14ac:dyDescent="0.3">
      <c r="A86" s="2" t="s">
        <v>2047</v>
      </c>
      <c r="B86" s="3">
        <v>45268</v>
      </c>
      <c r="C86" s="2" t="s">
        <v>1325</v>
      </c>
      <c r="D86" s="2" t="s">
        <v>1718</v>
      </c>
      <c r="E86" s="2" t="s">
        <v>1942</v>
      </c>
      <c r="F86" s="2">
        <v>1</v>
      </c>
      <c r="G86" s="2">
        <v>773.57</v>
      </c>
      <c r="H86" s="2">
        <v>0.05</v>
      </c>
      <c r="I86" s="2" t="s">
        <v>1964</v>
      </c>
      <c r="J86" s="2"/>
      <c r="O86" t="s">
        <v>2047</v>
      </c>
      <c r="P86" s="5">
        <v>45268</v>
      </c>
      <c r="Q86" t="s">
        <v>1325</v>
      </c>
      <c r="R86" t="s">
        <v>1718</v>
      </c>
      <c r="S86" t="s">
        <v>1942</v>
      </c>
      <c r="T86">
        <v>1</v>
      </c>
      <c r="U86">
        <v>773.57</v>
      </c>
      <c r="V86">
        <v>0.05</v>
      </c>
      <c r="W86" t="s">
        <v>1964</v>
      </c>
      <c r="X86" s="18">
        <v>734.89149999999995</v>
      </c>
      <c r="Y86">
        <v>734.89150000000006</v>
      </c>
      <c r="Z86" t="str">
        <f>_xlfn.IFS(Table8_1[[#This Row],[Unit_Price]]&lt;500,"Low Price",Table8_1[[#This Row],[Unit_Price]]&lt;2000,"Medium Price",Table8_1[[#This Row],[Unit_Price]]&gt;=2000, "High Price")</f>
        <v>Medium Price</v>
      </c>
    </row>
    <row r="87" spans="1:26" x14ac:dyDescent="0.3">
      <c r="A87" s="2" t="s">
        <v>2048</v>
      </c>
      <c r="B87" s="3">
        <v>45282</v>
      </c>
      <c r="C87" s="2" t="s">
        <v>209</v>
      </c>
      <c r="D87" s="2" t="s">
        <v>1847</v>
      </c>
      <c r="E87" s="2" t="s">
        <v>1914</v>
      </c>
      <c r="F87" s="2">
        <v>4</v>
      </c>
      <c r="G87" s="2">
        <v>127.1</v>
      </c>
      <c r="H87" s="2">
        <v>0.24</v>
      </c>
      <c r="I87" s="2" t="s">
        <v>1964</v>
      </c>
      <c r="J87" s="2">
        <v>386.38400000000001</v>
      </c>
      <c r="O87" t="s">
        <v>2048</v>
      </c>
      <c r="P87" s="5">
        <v>45282</v>
      </c>
      <c r="Q87" t="s">
        <v>209</v>
      </c>
      <c r="R87" t="s">
        <v>1847</v>
      </c>
      <c r="S87" t="s">
        <v>1914</v>
      </c>
      <c r="T87">
        <v>4</v>
      </c>
      <c r="U87">
        <v>127.1</v>
      </c>
      <c r="V87">
        <v>0.24</v>
      </c>
      <c r="W87" t="s">
        <v>1964</v>
      </c>
      <c r="X87">
        <v>386.38400000000001</v>
      </c>
      <c r="Y87">
        <v>386.38400000000001</v>
      </c>
      <c r="Z87" t="str">
        <f>_xlfn.IFS(Table8_1[[#This Row],[Unit_Price]]&lt;500,"Low Price",Table8_1[[#This Row],[Unit_Price]]&lt;2000,"Medium Price",Table8_1[[#This Row],[Unit_Price]]&gt;=2000, "High Price")</f>
        <v>Low Price</v>
      </c>
    </row>
    <row r="88" spans="1:26" x14ac:dyDescent="0.3">
      <c r="A88" s="2" t="s">
        <v>2049</v>
      </c>
      <c r="B88" s="3">
        <v>45545</v>
      </c>
      <c r="C88" s="2" t="s">
        <v>968</v>
      </c>
      <c r="D88" s="2" t="s">
        <v>1635</v>
      </c>
      <c r="E88" s="2" t="s">
        <v>1901</v>
      </c>
      <c r="F88" s="2">
        <v>3</v>
      </c>
      <c r="G88" s="2">
        <v>899.58</v>
      </c>
      <c r="H88" s="2">
        <v>0.28000000000000003</v>
      </c>
      <c r="I88" s="2" t="s">
        <v>1961</v>
      </c>
      <c r="J88" s="2">
        <v>1943.0927999999999</v>
      </c>
      <c r="O88" t="s">
        <v>2049</v>
      </c>
      <c r="P88" s="5">
        <v>45545</v>
      </c>
      <c r="Q88" t="s">
        <v>968</v>
      </c>
      <c r="R88" t="s">
        <v>1635</v>
      </c>
      <c r="S88" t="s">
        <v>1901</v>
      </c>
      <c r="T88">
        <v>3</v>
      </c>
      <c r="U88">
        <v>899.58</v>
      </c>
      <c r="V88">
        <v>0.28000000000000003</v>
      </c>
      <c r="W88" t="s">
        <v>1961</v>
      </c>
      <c r="X88">
        <v>1943.0927999999999</v>
      </c>
      <c r="Y88">
        <v>1943.0928000000001</v>
      </c>
      <c r="Z88" t="str">
        <f>_xlfn.IFS(Table8_1[[#This Row],[Unit_Price]]&lt;500,"Low Price",Table8_1[[#This Row],[Unit_Price]]&lt;2000,"Medium Price",Table8_1[[#This Row],[Unit_Price]]&gt;=2000, "High Price")</f>
        <v>Medium Price</v>
      </c>
    </row>
    <row r="89" spans="1:26" x14ac:dyDescent="0.3">
      <c r="A89" s="2" t="s">
        <v>2050</v>
      </c>
      <c r="B89" s="3">
        <v>45755</v>
      </c>
      <c r="C89" s="2" t="s">
        <v>1040</v>
      </c>
      <c r="D89" s="2" t="s">
        <v>1560</v>
      </c>
      <c r="E89" s="2" t="s">
        <v>1924</v>
      </c>
      <c r="F89" s="2">
        <v>3</v>
      </c>
      <c r="G89" s="2">
        <v>964.39</v>
      </c>
      <c r="H89" s="2">
        <v>0.04</v>
      </c>
      <c r="I89" s="2" t="s">
        <v>1959</v>
      </c>
      <c r="J89" s="2">
        <v>2777.4432000000002</v>
      </c>
      <c r="O89" t="s">
        <v>2050</v>
      </c>
      <c r="P89" s="5">
        <v>45755</v>
      </c>
      <c r="Q89" t="s">
        <v>1040</v>
      </c>
      <c r="R89" t="s">
        <v>1560</v>
      </c>
      <c r="S89" t="s">
        <v>1924</v>
      </c>
      <c r="T89">
        <v>3</v>
      </c>
      <c r="U89">
        <v>964.39</v>
      </c>
      <c r="V89">
        <v>0.04</v>
      </c>
      <c r="W89" t="s">
        <v>1959</v>
      </c>
      <c r="X89">
        <v>2777.4432000000002</v>
      </c>
      <c r="Y89">
        <v>2777.4432000000002</v>
      </c>
      <c r="Z89" t="str">
        <f>_xlfn.IFS(Table8_1[[#This Row],[Unit_Price]]&lt;500,"Low Price",Table8_1[[#This Row],[Unit_Price]]&lt;2000,"Medium Price",Table8_1[[#This Row],[Unit_Price]]&gt;=2000, "High Price")</f>
        <v>Medium Price</v>
      </c>
    </row>
    <row r="90" spans="1:26" x14ac:dyDescent="0.3">
      <c r="A90" s="2" t="s">
        <v>2051</v>
      </c>
      <c r="B90" s="3">
        <v>45588</v>
      </c>
      <c r="C90" s="2" t="s">
        <v>612</v>
      </c>
      <c r="D90" s="2" t="s">
        <v>1693</v>
      </c>
      <c r="E90" s="2" t="s">
        <v>1887</v>
      </c>
      <c r="F90" s="2">
        <v>2</v>
      </c>
      <c r="G90" s="2">
        <v>217.83</v>
      </c>
      <c r="H90" s="2">
        <v>0.14000000000000001</v>
      </c>
      <c r="I90" s="2" t="s">
        <v>1961</v>
      </c>
      <c r="J90" s="2">
        <v>374.66759999999999</v>
      </c>
      <c r="O90" t="s">
        <v>2051</v>
      </c>
      <c r="P90" s="5">
        <v>45588</v>
      </c>
      <c r="Q90" t="s">
        <v>612</v>
      </c>
      <c r="R90" t="s">
        <v>1693</v>
      </c>
      <c r="S90" t="s">
        <v>1887</v>
      </c>
      <c r="T90">
        <v>2</v>
      </c>
      <c r="U90">
        <v>217.83</v>
      </c>
      <c r="V90">
        <v>0.14000000000000001</v>
      </c>
      <c r="W90" t="s">
        <v>1961</v>
      </c>
      <c r="X90">
        <v>374.66759999999999</v>
      </c>
      <c r="Y90">
        <v>374.66759999999999</v>
      </c>
      <c r="Z90" t="str">
        <f>_xlfn.IFS(Table8_1[[#This Row],[Unit_Price]]&lt;500,"Low Price",Table8_1[[#This Row],[Unit_Price]]&lt;2000,"Medium Price",Table8_1[[#This Row],[Unit_Price]]&gt;=2000, "High Price")</f>
        <v>Low Price</v>
      </c>
    </row>
    <row r="91" spans="1:26" x14ac:dyDescent="0.3">
      <c r="A91" s="2" t="s">
        <v>2052</v>
      </c>
      <c r="B91" s="3">
        <v>45848</v>
      </c>
      <c r="C91" s="2" t="s">
        <v>491</v>
      </c>
      <c r="D91" s="2" t="s">
        <v>1625</v>
      </c>
      <c r="E91" s="2" t="s">
        <v>1892</v>
      </c>
      <c r="F91" s="2">
        <v>4</v>
      </c>
      <c r="G91" s="2">
        <v>187.71</v>
      </c>
      <c r="H91" s="2">
        <v>0.06</v>
      </c>
      <c r="I91" s="2" t="s">
        <v>1964</v>
      </c>
      <c r="J91" s="2">
        <v>705.78959999999995</v>
      </c>
      <c r="O91" t="s">
        <v>2052</v>
      </c>
      <c r="P91" s="5">
        <v>45848</v>
      </c>
      <c r="Q91" t="s">
        <v>491</v>
      </c>
      <c r="R91" t="s">
        <v>1625</v>
      </c>
      <c r="S91" t="s">
        <v>1892</v>
      </c>
      <c r="T91">
        <v>4</v>
      </c>
      <c r="U91">
        <v>187.71</v>
      </c>
      <c r="V91">
        <v>0.06</v>
      </c>
      <c r="W91" t="s">
        <v>1964</v>
      </c>
      <c r="X91">
        <v>705.78959999999995</v>
      </c>
      <c r="Y91">
        <v>705.78960000000006</v>
      </c>
      <c r="Z91" t="str">
        <f>_xlfn.IFS(Table8_1[[#This Row],[Unit_Price]]&lt;500,"Low Price",Table8_1[[#This Row],[Unit_Price]]&lt;2000,"Medium Price",Table8_1[[#This Row],[Unit_Price]]&gt;=2000, "High Price")</f>
        <v>Low Price</v>
      </c>
    </row>
    <row r="92" spans="1:26" x14ac:dyDescent="0.3">
      <c r="A92" s="2" t="s">
        <v>2053</v>
      </c>
      <c r="B92" s="3">
        <v>45577</v>
      </c>
      <c r="C92" s="2" t="s">
        <v>55</v>
      </c>
      <c r="D92" s="2" t="s">
        <v>1677</v>
      </c>
      <c r="E92" s="2" t="s">
        <v>1945</v>
      </c>
      <c r="F92" s="2">
        <v>2</v>
      </c>
      <c r="G92" s="2">
        <v>350.12</v>
      </c>
      <c r="H92" s="2">
        <v>0.12</v>
      </c>
      <c r="I92" s="2" t="s">
        <v>1964</v>
      </c>
      <c r="J92" s="2">
        <v>616.21119999999996</v>
      </c>
      <c r="O92" t="s">
        <v>2053</v>
      </c>
      <c r="P92" s="5">
        <v>45577</v>
      </c>
      <c r="Q92" t="s">
        <v>55</v>
      </c>
      <c r="R92" t="s">
        <v>1677</v>
      </c>
      <c r="S92" t="s">
        <v>1945</v>
      </c>
      <c r="T92">
        <v>2</v>
      </c>
      <c r="U92">
        <v>350.12</v>
      </c>
      <c r="V92">
        <v>0.12</v>
      </c>
      <c r="W92" t="s">
        <v>1964</v>
      </c>
      <c r="X92">
        <v>616.21119999999996</v>
      </c>
      <c r="Y92">
        <v>616.21119999999996</v>
      </c>
      <c r="Z92" t="str">
        <f>_xlfn.IFS(Table8_1[[#This Row],[Unit_Price]]&lt;500,"Low Price",Table8_1[[#This Row],[Unit_Price]]&lt;2000,"Medium Price",Table8_1[[#This Row],[Unit_Price]]&gt;=2000, "High Price")</f>
        <v>Low Price</v>
      </c>
    </row>
    <row r="93" spans="1:26" x14ac:dyDescent="0.3">
      <c r="A93" s="2" t="s">
        <v>2054</v>
      </c>
      <c r="B93" s="3">
        <v>45312</v>
      </c>
      <c r="C93" s="2" t="s">
        <v>1275</v>
      </c>
      <c r="D93" s="2" t="s">
        <v>1998</v>
      </c>
      <c r="E93" s="2" t="s">
        <v>1892</v>
      </c>
      <c r="F93" s="2">
        <v>4</v>
      </c>
      <c r="G93" s="2">
        <v>102.19</v>
      </c>
      <c r="H93" s="2">
        <v>0.17</v>
      </c>
      <c r="I93" s="2" t="s">
        <v>1961</v>
      </c>
      <c r="J93" s="2">
        <v>339.27080000000001</v>
      </c>
      <c r="O93" t="s">
        <v>2054</v>
      </c>
      <c r="P93" s="5">
        <v>45312</v>
      </c>
      <c r="Q93" t="s">
        <v>1275</v>
      </c>
      <c r="R93" t="s">
        <v>1998</v>
      </c>
      <c r="S93" t="s">
        <v>1892</v>
      </c>
      <c r="T93">
        <v>4</v>
      </c>
      <c r="U93">
        <v>102.19</v>
      </c>
      <c r="V93">
        <v>0.17</v>
      </c>
      <c r="W93" t="s">
        <v>1961</v>
      </c>
      <c r="X93">
        <v>339.27080000000001</v>
      </c>
      <c r="Y93">
        <v>339.27080000000001</v>
      </c>
      <c r="Z93" t="str">
        <f>_xlfn.IFS(Table8_1[[#This Row],[Unit_Price]]&lt;500,"Low Price",Table8_1[[#This Row],[Unit_Price]]&lt;2000,"Medium Price",Table8_1[[#This Row],[Unit_Price]]&gt;=2000, "High Price")</f>
        <v>Low Price</v>
      </c>
    </row>
    <row r="94" spans="1:26" x14ac:dyDescent="0.3">
      <c r="A94" s="2" t="s">
        <v>2055</v>
      </c>
      <c r="B94" s="3">
        <v>45350</v>
      </c>
      <c r="C94" s="2" t="s">
        <v>42</v>
      </c>
      <c r="D94" s="2" t="s">
        <v>1841</v>
      </c>
      <c r="E94" s="2" t="s">
        <v>1904</v>
      </c>
      <c r="F94" s="2">
        <v>1</v>
      </c>
      <c r="G94" s="2">
        <v>696.53</v>
      </c>
      <c r="H94" s="2">
        <v>0.17</v>
      </c>
      <c r="I94" s="2" t="s">
        <v>1959</v>
      </c>
      <c r="J94" s="2">
        <v>578.11990000000003</v>
      </c>
      <c r="O94" t="s">
        <v>2055</v>
      </c>
      <c r="P94" s="5">
        <v>45350</v>
      </c>
      <c r="Q94" t="s">
        <v>42</v>
      </c>
      <c r="R94" t="s">
        <v>1841</v>
      </c>
      <c r="S94" t="s">
        <v>1904</v>
      </c>
      <c r="T94">
        <v>1</v>
      </c>
      <c r="U94">
        <v>696.53</v>
      </c>
      <c r="V94">
        <v>0.17</v>
      </c>
      <c r="W94" t="s">
        <v>1959</v>
      </c>
      <c r="X94">
        <v>578.11990000000003</v>
      </c>
      <c r="Y94">
        <v>578.11989999999992</v>
      </c>
      <c r="Z94" t="str">
        <f>_xlfn.IFS(Table8_1[[#This Row],[Unit_Price]]&lt;500,"Low Price",Table8_1[[#This Row],[Unit_Price]]&lt;2000,"Medium Price",Table8_1[[#This Row],[Unit_Price]]&gt;=2000, "High Price")</f>
        <v>Medium Price</v>
      </c>
    </row>
    <row r="95" spans="1:26" x14ac:dyDescent="0.3">
      <c r="A95" s="2" t="s">
        <v>2056</v>
      </c>
      <c r="B95" s="3">
        <v>45657</v>
      </c>
      <c r="C95" s="2" t="s">
        <v>245</v>
      </c>
      <c r="D95" s="2" t="s">
        <v>1631</v>
      </c>
      <c r="E95" s="2" t="s">
        <v>1904</v>
      </c>
      <c r="F95" s="2">
        <v>2</v>
      </c>
      <c r="G95" s="2">
        <v>327.52</v>
      </c>
      <c r="H95" s="2">
        <v>0.15</v>
      </c>
      <c r="I95" s="2" t="s">
        <v>1961</v>
      </c>
      <c r="J95" s="2">
        <v>556.78399999999999</v>
      </c>
      <c r="O95" t="s">
        <v>2056</v>
      </c>
      <c r="P95" s="5">
        <v>45657</v>
      </c>
      <c r="Q95" t="s">
        <v>245</v>
      </c>
      <c r="R95" t="s">
        <v>1631</v>
      </c>
      <c r="S95" t="s">
        <v>1904</v>
      </c>
      <c r="T95">
        <v>2</v>
      </c>
      <c r="U95">
        <v>327.52</v>
      </c>
      <c r="V95">
        <v>0.15</v>
      </c>
      <c r="W95" t="s">
        <v>1961</v>
      </c>
      <c r="X95">
        <v>556.78399999999999</v>
      </c>
      <c r="Y95">
        <v>556.78399999999999</v>
      </c>
      <c r="Z95" t="str">
        <f>_xlfn.IFS(Table8_1[[#This Row],[Unit_Price]]&lt;500,"Low Price",Table8_1[[#This Row],[Unit_Price]]&lt;2000,"Medium Price",Table8_1[[#This Row],[Unit_Price]]&gt;=2000, "High Price")</f>
        <v>Low Price</v>
      </c>
    </row>
    <row r="96" spans="1:26" x14ac:dyDescent="0.3">
      <c r="A96" s="2" t="s">
        <v>2057</v>
      </c>
      <c r="B96" s="3">
        <v>45530</v>
      </c>
      <c r="C96" s="2" t="s">
        <v>953</v>
      </c>
      <c r="D96" s="2" t="s">
        <v>1874</v>
      </c>
      <c r="E96" s="2" t="s">
        <v>1948</v>
      </c>
      <c r="F96" s="2">
        <v>2</v>
      </c>
      <c r="G96" s="2">
        <v>569.36</v>
      </c>
      <c r="H96" s="2">
        <v>0.01</v>
      </c>
      <c r="I96" s="2" t="s">
        <v>1961</v>
      </c>
      <c r="J96" s="2"/>
      <c r="O96" t="s">
        <v>2057</v>
      </c>
      <c r="P96" s="5">
        <v>45530</v>
      </c>
      <c r="Q96" t="s">
        <v>953</v>
      </c>
      <c r="R96" t="s">
        <v>1874</v>
      </c>
      <c r="S96" t="s">
        <v>1948</v>
      </c>
      <c r="T96">
        <v>2</v>
      </c>
      <c r="U96">
        <v>569.36</v>
      </c>
      <c r="V96">
        <v>0.01</v>
      </c>
      <c r="W96" t="s">
        <v>1961</v>
      </c>
      <c r="X96" s="18">
        <v>1127.3327999999999</v>
      </c>
      <c r="Y96">
        <v>1127.3328000000001</v>
      </c>
      <c r="Z96" t="str">
        <f>_xlfn.IFS(Table8_1[[#This Row],[Unit_Price]]&lt;500,"Low Price",Table8_1[[#This Row],[Unit_Price]]&lt;2000,"Medium Price",Table8_1[[#This Row],[Unit_Price]]&gt;=2000, "High Price")</f>
        <v>Medium Price</v>
      </c>
    </row>
    <row r="97" spans="1:26" x14ac:dyDescent="0.3">
      <c r="A97" s="2" t="s">
        <v>2058</v>
      </c>
      <c r="B97" s="3">
        <v>45556</v>
      </c>
      <c r="C97" s="2" t="s">
        <v>1022</v>
      </c>
      <c r="D97" s="2" t="s">
        <v>1880</v>
      </c>
      <c r="E97" s="2" t="s">
        <v>1911</v>
      </c>
      <c r="F97" s="2">
        <v>2</v>
      </c>
      <c r="G97" s="2">
        <v>68.290000000000006</v>
      </c>
      <c r="H97" s="2">
        <v>0.14000000000000001</v>
      </c>
      <c r="I97" s="2" t="s">
        <v>1964</v>
      </c>
      <c r="J97" s="2">
        <v>117.4588</v>
      </c>
      <c r="O97" t="s">
        <v>2058</v>
      </c>
      <c r="P97" s="5">
        <v>45556</v>
      </c>
      <c r="Q97" t="s">
        <v>1022</v>
      </c>
      <c r="R97" t="s">
        <v>1880</v>
      </c>
      <c r="S97" t="s">
        <v>1911</v>
      </c>
      <c r="T97">
        <v>2</v>
      </c>
      <c r="U97">
        <v>68.290000000000006</v>
      </c>
      <c r="V97">
        <v>0.14000000000000001</v>
      </c>
      <c r="W97" t="s">
        <v>1964</v>
      </c>
      <c r="X97">
        <v>117.4588</v>
      </c>
      <c r="Y97">
        <v>117.45880000000001</v>
      </c>
      <c r="Z97" t="str">
        <f>_xlfn.IFS(Table8_1[[#This Row],[Unit_Price]]&lt;500,"Low Price",Table8_1[[#This Row],[Unit_Price]]&lt;2000,"Medium Price",Table8_1[[#This Row],[Unit_Price]]&gt;=2000, "High Price")</f>
        <v>Low Price</v>
      </c>
    </row>
    <row r="98" spans="1:26" x14ac:dyDescent="0.3">
      <c r="A98" s="2" t="s">
        <v>2059</v>
      </c>
      <c r="B98" s="3">
        <v>45523</v>
      </c>
      <c r="C98" s="2" t="s">
        <v>793</v>
      </c>
      <c r="D98" s="2" t="s">
        <v>1732</v>
      </c>
      <c r="E98" s="2" t="s">
        <v>1924</v>
      </c>
      <c r="F98" s="2">
        <v>1</v>
      </c>
      <c r="G98" s="2">
        <v>842.9</v>
      </c>
      <c r="H98" s="2">
        <v>0.06</v>
      </c>
      <c r="I98" s="2" t="s">
        <v>1964</v>
      </c>
      <c r="J98" s="2">
        <v>792.32600000000002</v>
      </c>
      <c r="O98" t="s">
        <v>2059</v>
      </c>
      <c r="P98" s="5">
        <v>45523</v>
      </c>
      <c r="Q98" t="s">
        <v>793</v>
      </c>
      <c r="R98" t="s">
        <v>1732</v>
      </c>
      <c r="S98" t="s">
        <v>1924</v>
      </c>
      <c r="T98">
        <v>1</v>
      </c>
      <c r="U98">
        <v>842.9</v>
      </c>
      <c r="V98">
        <v>0.06</v>
      </c>
      <c r="W98" t="s">
        <v>1964</v>
      </c>
      <c r="X98">
        <v>792.32600000000002</v>
      </c>
      <c r="Y98">
        <v>792.32600000000002</v>
      </c>
      <c r="Z98" t="str">
        <f>_xlfn.IFS(Table8_1[[#This Row],[Unit_Price]]&lt;500,"Low Price",Table8_1[[#This Row],[Unit_Price]]&lt;2000,"Medium Price",Table8_1[[#This Row],[Unit_Price]]&gt;=2000, "High Price")</f>
        <v>Medium Price</v>
      </c>
    </row>
    <row r="99" spans="1:26" x14ac:dyDescent="0.3">
      <c r="A99" s="2" t="s">
        <v>2060</v>
      </c>
      <c r="B99" s="3">
        <v>45587</v>
      </c>
      <c r="C99" s="2" t="s">
        <v>922</v>
      </c>
      <c r="D99" s="2" t="s">
        <v>2061</v>
      </c>
      <c r="E99" s="2" t="s">
        <v>1901</v>
      </c>
      <c r="F99" s="2">
        <v>3</v>
      </c>
      <c r="G99" s="2">
        <v>751.94</v>
      </c>
      <c r="H99" s="2">
        <v>0.26</v>
      </c>
      <c r="I99" s="2" t="s">
        <v>1961</v>
      </c>
      <c r="J99" s="2">
        <v>1669.3068000000001</v>
      </c>
      <c r="O99" t="s">
        <v>2060</v>
      </c>
      <c r="P99" s="5">
        <v>45587</v>
      </c>
      <c r="Q99" t="s">
        <v>922</v>
      </c>
      <c r="R99" t="s">
        <v>2061</v>
      </c>
      <c r="S99" t="s">
        <v>1901</v>
      </c>
      <c r="T99">
        <v>3</v>
      </c>
      <c r="U99">
        <v>751.94</v>
      </c>
      <c r="V99">
        <v>0.26</v>
      </c>
      <c r="W99" t="s">
        <v>1961</v>
      </c>
      <c r="X99">
        <v>1669.3068000000001</v>
      </c>
      <c r="Y99">
        <v>1669.3068000000001</v>
      </c>
      <c r="Z99" t="str">
        <f>_xlfn.IFS(Table8_1[[#This Row],[Unit_Price]]&lt;500,"Low Price",Table8_1[[#This Row],[Unit_Price]]&lt;2000,"Medium Price",Table8_1[[#This Row],[Unit_Price]]&gt;=2000, "High Price")</f>
        <v>Medium Price</v>
      </c>
    </row>
    <row r="100" spans="1:26" x14ac:dyDescent="0.3">
      <c r="A100" s="2" t="s">
        <v>2062</v>
      </c>
      <c r="B100" s="3">
        <v>45580</v>
      </c>
      <c r="C100" s="2" t="s">
        <v>456</v>
      </c>
      <c r="D100" s="2" t="s">
        <v>1750</v>
      </c>
      <c r="E100" s="2" t="s">
        <v>1914</v>
      </c>
      <c r="F100" s="2">
        <v>4</v>
      </c>
      <c r="G100" s="2">
        <v>476.28</v>
      </c>
      <c r="H100" s="2">
        <v>0.17</v>
      </c>
      <c r="I100" s="2" t="s">
        <v>1959</v>
      </c>
      <c r="J100" s="2">
        <v>1581.2496000000001</v>
      </c>
      <c r="O100" t="s">
        <v>2062</v>
      </c>
      <c r="P100" s="5">
        <v>45580</v>
      </c>
      <c r="Q100" t="s">
        <v>456</v>
      </c>
      <c r="R100" t="s">
        <v>1750</v>
      </c>
      <c r="S100" t="s">
        <v>1914</v>
      </c>
      <c r="T100">
        <v>4</v>
      </c>
      <c r="U100">
        <v>476.28</v>
      </c>
      <c r="V100">
        <v>0.17</v>
      </c>
      <c r="W100" t="s">
        <v>1959</v>
      </c>
      <c r="X100">
        <v>1581.2496000000001</v>
      </c>
      <c r="Y100">
        <v>1581.2495999999999</v>
      </c>
      <c r="Z100" t="str">
        <f>_xlfn.IFS(Table8_1[[#This Row],[Unit_Price]]&lt;500,"Low Price",Table8_1[[#This Row],[Unit_Price]]&lt;2000,"Medium Price",Table8_1[[#This Row],[Unit_Price]]&gt;=2000, "High Price")</f>
        <v>Low Price</v>
      </c>
    </row>
    <row r="101" spans="1:26" x14ac:dyDescent="0.3">
      <c r="A101" s="2" t="s">
        <v>2063</v>
      </c>
      <c r="B101" s="3">
        <v>45479</v>
      </c>
      <c r="C101" s="2" t="s">
        <v>1034</v>
      </c>
      <c r="D101" s="2" t="s">
        <v>1744</v>
      </c>
      <c r="E101" s="2" t="s">
        <v>1901</v>
      </c>
      <c r="F101" s="2">
        <v>3</v>
      </c>
      <c r="G101" s="2">
        <v>541.99</v>
      </c>
      <c r="H101" s="2">
        <v>0.24</v>
      </c>
      <c r="I101" s="2" t="s">
        <v>1964</v>
      </c>
      <c r="J101" s="2">
        <v>1235.7372</v>
      </c>
      <c r="O101" t="s">
        <v>2063</v>
      </c>
      <c r="P101" s="5">
        <v>45479</v>
      </c>
      <c r="Q101" t="s">
        <v>1034</v>
      </c>
      <c r="R101" t="s">
        <v>1744</v>
      </c>
      <c r="S101" t="s">
        <v>1901</v>
      </c>
      <c r="T101">
        <v>3</v>
      </c>
      <c r="U101">
        <v>541.99</v>
      </c>
      <c r="V101">
        <v>0.24</v>
      </c>
      <c r="W101" t="s">
        <v>1964</v>
      </c>
      <c r="X101">
        <v>1235.7372</v>
      </c>
      <c r="Y101">
        <v>1235.7372</v>
      </c>
      <c r="Z101" t="str">
        <f>_xlfn.IFS(Table8_1[[#This Row],[Unit_Price]]&lt;500,"Low Price",Table8_1[[#This Row],[Unit_Price]]&lt;2000,"Medium Price",Table8_1[[#This Row],[Unit_Price]]&gt;=2000, "High Price")</f>
        <v>Medium Price</v>
      </c>
    </row>
    <row r="102" spans="1:26" x14ac:dyDescent="0.3">
      <c r="A102" s="2" t="s">
        <v>2064</v>
      </c>
      <c r="B102" s="3">
        <v>45677</v>
      </c>
      <c r="C102" s="2" t="s">
        <v>1166</v>
      </c>
      <c r="D102" s="2" t="s">
        <v>1677</v>
      </c>
      <c r="E102" s="2" t="s">
        <v>1908</v>
      </c>
      <c r="F102" s="2">
        <v>2</v>
      </c>
      <c r="G102" s="2">
        <v>401.5</v>
      </c>
      <c r="H102" s="2">
        <v>0.18</v>
      </c>
      <c r="I102" s="2" t="s">
        <v>1959</v>
      </c>
      <c r="J102" s="2">
        <v>658.46</v>
      </c>
      <c r="O102" t="s">
        <v>2064</v>
      </c>
      <c r="P102" s="5">
        <v>45677</v>
      </c>
      <c r="Q102" t="s">
        <v>1166</v>
      </c>
      <c r="R102" t="s">
        <v>1677</v>
      </c>
      <c r="S102" t="s">
        <v>1908</v>
      </c>
      <c r="T102">
        <v>2</v>
      </c>
      <c r="U102">
        <v>401.5</v>
      </c>
      <c r="V102">
        <v>0.18</v>
      </c>
      <c r="W102" t="s">
        <v>1959</v>
      </c>
      <c r="X102">
        <v>658.46</v>
      </c>
      <c r="Y102">
        <v>658.46</v>
      </c>
      <c r="Z102" t="str">
        <f>_xlfn.IFS(Table8_1[[#This Row],[Unit_Price]]&lt;500,"Low Price",Table8_1[[#This Row],[Unit_Price]]&lt;2000,"Medium Price",Table8_1[[#This Row],[Unit_Price]]&gt;=2000, "High Price")</f>
        <v>Low Price</v>
      </c>
    </row>
    <row r="103" spans="1:26" x14ac:dyDescent="0.3">
      <c r="A103" s="2" t="s">
        <v>2065</v>
      </c>
      <c r="B103" s="3">
        <v>45453</v>
      </c>
      <c r="C103" s="2" t="s">
        <v>308</v>
      </c>
      <c r="D103" s="2" t="s">
        <v>1652</v>
      </c>
      <c r="E103" s="2" t="s">
        <v>1932</v>
      </c>
      <c r="F103" s="2">
        <v>3</v>
      </c>
      <c r="G103" s="2">
        <v>359.56</v>
      </c>
      <c r="H103" s="2">
        <v>0.17</v>
      </c>
      <c r="I103" s="2" t="s">
        <v>1961</v>
      </c>
      <c r="J103" s="2">
        <v>895.30439999999999</v>
      </c>
      <c r="O103" t="s">
        <v>2065</v>
      </c>
      <c r="P103" s="5">
        <v>45453</v>
      </c>
      <c r="Q103" t="s">
        <v>308</v>
      </c>
      <c r="R103" t="s">
        <v>1652</v>
      </c>
      <c r="S103" t="s">
        <v>1932</v>
      </c>
      <c r="T103">
        <v>3</v>
      </c>
      <c r="U103">
        <v>359.56</v>
      </c>
      <c r="V103">
        <v>0.17</v>
      </c>
      <c r="W103" t="s">
        <v>1961</v>
      </c>
      <c r="X103">
        <v>895.30439999999999</v>
      </c>
      <c r="Y103">
        <v>895.30439999999999</v>
      </c>
      <c r="Z103" t="str">
        <f>_xlfn.IFS(Table8_1[[#This Row],[Unit_Price]]&lt;500,"Low Price",Table8_1[[#This Row],[Unit_Price]]&lt;2000,"Medium Price",Table8_1[[#This Row],[Unit_Price]]&gt;=2000, "High Price")</f>
        <v>Low Price</v>
      </c>
    </row>
    <row r="104" spans="1:26" x14ac:dyDescent="0.3">
      <c r="A104" s="2" t="s">
        <v>2066</v>
      </c>
      <c r="B104" s="3">
        <v>45552</v>
      </c>
      <c r="C104" s="2" t="s">
        <v>351</v>
      </c>
      <c r="D104" s="2" t="s">
        <v>1823</v>
      </c>
      <c r="E104" s="2" t="s">
        <v>1929</v>
      </c>
      <c r="F104" s="2">
        <v>2</v>
      </c>
      <c r="G104" s="2">
        <v>471.88</v>
      </c>
      <c r="H104" s="2">
        <v>0.24</v>
      </c>
      <c r="I104" s="2" t="s">
        <v>1961</v>
      </c>
      <c r="J104" s="2">
        <v>717.25760000000002</v>
      </c>
      <c r="O104" t="s">
        <v>2066</v>
      </c>
      <c r="P104" s="5">
        <v>45552</v>
      </c>
      <c r="Q104" t="s">
        <v>351</v>
      </c>
      <c r="R104" t="s">
        <v>1823</v>
      </c>
      <c r="S104" t="s">
        <v>1929</v>
      </c>
      <c r="T104">
        <v>2</v>
      </c>
      <c r="U104">
        <v>471.88</v>
      </c>
      <c r="V104">
        <v>0.24</v>
      </c>
      <c r="W104" t="s">
        <v>1961</v>
      </c>
      <c r="X104">
        <v>717.25760000000002</v>
      </c>
      <c r="Y104">
        <v>717.25760000000002</v>
      </c>
      <c r="Z104" t="str">
        <f>_xlfn.IFS(Table8_1[[#This Row],[Unit_Price]]&lt;500,"Low Price",Table8_1[[#This Row],[Unit_Price]]&lt;2000,"Medium Price",Table8_1[[#This Row],[Unit_Price]]&gt;=2000, "High Price")</f>
        <v>Low Price</v>
      </c>
    </row>
    <row r="105" spans="1:26" x14ac:dyDescent="0.3">
      <c r="A105" s="2" t="s">
        <v>2067</v>
      </c>
      <c r="B105" s="3">
        <v>45907</v>
      </c>
      <c r="C105" s="2" t="s">
        <v>609</v>
      </c>
      <c r="D105" s="2" t="s">
        <v>1680</v>
      </c>
      <c r="E105" s="2" t="s">
        <v>1904</v>
      </c>
      <c r="F105" s="2">
        <v>4</v>
      </c>
      <c r="G105" s="2">
        <v>925.19</v>
      </c>
      <c r="H105" s="2">
        <v>0.19</v>
      </c>
      <c r="I105" s="2" t="s">
        <v>1961</v>
      </c>
      <c r="J105" s="2">
        <v>2997.6156000000001</v>
      </c>
      <c r="O105" t="s">
        <v>2067</v>
      </c>
      <c r="P105" s="5">
        <v>45907</v>
      </c>
      <c r="Q105" t="s">
        <v>609</v>
      </c>
      <c r="R105" t="s">
        <v>1680</v>
      </c>
      <c r="S105" t="s">
        <v>1904</v>
      </c>
      <c r="T105">
        <v>4</v>
      </c>
      <c r="U105">
        <v>925.19</v>
      </c>
      <c r="V105">
        <v>0.19</v>
      </c>
      <c r="W105" t="s">
        <v>1961</v>
      </c>
      <c r="X105">
        <v>2997.6156000000001</v>
      </c>
      <c r="Y105">
        <v>2997.6156000000001</v>
      </c>
      <c r="Z105" t="str">
        <f>_xlfn.IFS(Table8_1[[#This Row],[Unit_Price]]&lt;500,"Low Price",Table8_1[[#This Row],[Unit_Price]]&lt;2000,"Medium Price",Table8_1[[#This Row],[Unit_Price]]&gt;=2000, "High Price")</f>
        <v>Medium Price</v>
      </c>
    </row>
    <row r="106" spans="1:26" x14ac:dyDescent="0.3">
      <c r="A106" s="2" t="s">
        <v>2068</v>
      </c>
      <c r="B106" s="3">
        <v>45330</v>
      </c>
      <c r="C106" s="2" t="s">
        <v>125</v>
      </c>
      <c r="D106" s="2" t="s">
        <v>1841</v>
      </c>
      <c r="E106" s="2" t="s">
        <v>1927</v>
      </c>
      <c r="F106" s="2">
        <v>2</v>
      </c>
      <c r="G106" s="2">
        <v>879.63</v>
      </c>
      <c r="H106" s="2">
        <v>7.0000000000000007E-2</v>
      </c>
      <c r="I106" s="2" t="s">
        <v>1964</v>
      </c>
      <c r="J106" s="2">
        <v>1636.1117999999999</v>
      </c>
      <c r="O106" t="s">
        <v>2068</v>
      </c>
      <c r="P106" s="5">
        <v>45330</v>
      </c>
      <c r="Q106" t="s">
        <v>125</v>
      </c>
      <c r="R106" t="s">
        <v>1841</v>
      </c>
      <c r="S106" t="s">
        <v>1927</v>
      </c>
      <c r="T106">
        <v>2</v>
      </c>
      <c r="U106">
        <v>879.63</v>
      </c>
      <c r="V106">
        <v>7.0000000000000007E-2</v>
      </c>
      <c r="W106" t="s">
        <v>1964</v>
      </c>
      <c r="X106">
        <v>1636.1117999999999</v>
      </c>
      <c r="Y106">
        <v>1636.1117999999999</v>
      </c>
      <c r="Z106" t="str">
        <f>_xlfn.IFS(Table8_1[[#This Row],[Unit_Price]]&lt;500,"Low Price",Table8_1[[#This Row],[Unit_Price]]&lt;2000,"Medium Price",Table8_1[[#This Row],[Unit_Price]]&gt;=2000, "High Price")</f>
        <v>Medium Price</v>
      </c>
    </row>
    <row r="107" spans="1:26" x14ac:dyDescent="0.3">
      <c r="A107" s="2" t="s">
        <v>2069</v>
      </c>
      <c r="B107" s="3">
        <v>45214</v>
      </c>
      <c r="C107" s="2" t="s">
        <v>20</v>
      </c>
      <c r="D107" s="2" t="s">
        <v>1820</v>
      </c>
      <c r="E107" s="2" t="s">
        <v>1942</v>
      </c>
      <c r="F107" s="2">
        <v>2</v>
      </c>
      <c r="G107" s="2">
        <v>418.23</v>
      </c>
      <c r="H107" s="2">
        <v>0.28000000000000003</v>
      </c>
      <c r="I107" s="2" t="s">
        <v>1959</v>
      </c>
      <c r="J107" s="2">
        <v>602.25120000000004</v>
      </c>
      <c r="O107" t="s">
        <v>2069</v>
      </c>
      <c r="P107" s="5">
        <v>45214</v>
      </c>
      <c r="Q107" t="s">
        <v>20</v>
      </c>
      <c r="R107" t="s">
        <v>1820</v>
      </c>
      <c r="S107" t="s">
        <v>1942</v>
      </c>
      <c r="T107">
        <v>2</v>
      </c>
      <c r="U107">
        <v>418.23</v>
      </c>
      <c r="V107">
        <v>0.28000000000000003</v>
      </c>
      <c r="W107" t="s">
        <v>1959</v>
      </c>
      <c r="X107">
        <v>602.25120000000004</v>
      </c>
      <c r="Y107">
        <v>602.25120000000004</v>
      </c>
      <c r="Z107" t="str">
        <f>_xlfn.IFS(Table8_1[[#This Row],[Unit_Price]]&lt;500,"Low Price",Table8_1[[#This Row],[Unit_Price]]&lt;2000,"Medium Price",Table8_1[[#This Row],[Unit_Price]]&gt;=2000, "High Price")</f>
        <v>Low Price</v>
      </c>
    </row>
    <row r="108" spans="1:26" x14ac:dyDescent="0.3">
      <c r="A108" s="2" t="s">
        <v>2070</v>
      </c>
      <c r="B108" s="3">
        <v>45891</v>
      </c>
      <c r="C108" s="2" t="s">
        <v>868</v>
      </c>
      <c r="D108" s="2" t="s">
        <v>1631</v>
      </c>
      <c r="E108" s="2" t="s">
        <v>1945</v>
      </c>
      <c r="F108" s="2">
        <v>3</v>
      </c>
      <c r="G108" s="2">
        <v>551.72</v>
      </c>
      <c r="H108" s="2">
        <v>0.03</v>
      </c>
      <c r="I108" s="2" t="s">
        <v>1964</v>
      </c>
      <c r="J108" s="2">
        <v>1605.5052000000001</v>
      </c>
      <c r="O108" t="s">
        <v>2070</v>
      </c>
      <c r="P108" s="5">
        <v>45891</v>
      </c>
      <c r="Q108" t="s">
        <v>868</v>
      </c>
      <c r="R108" t="s">
        <v>1631</v>
      </c>
      <c r="S108" t="s">
        <v>1945</v>
      </c>
      <c r="T108">
        <v>3</v>
      </c>
      <c r="U108">
        <v>551.72</v>
      </c>
      <c r="V108">
        <v>0.03</v>
      </c>
      <c r="W108" t="s">
        <v>1964</v>
      </c>
      <c r="X108">
        <v>1605.5052000000001</v>
      </c>
      <c r="Y108">
        <v>1605.5052000000001</v>
      </c>
      <c r="Z108" t="str">
        <f>_xlfn.IFS(Table8_1[[#This Row],[Unit_Price]]&lt;500,"Low Price",Table8_1[[#This Row],[Unit_Price]]&lt;2000,"Medium Price",Table8_1[[#This Row],[Unit_Price]]&gt;=2000, "High Price")</f>
        <v>Medium Price</v>
      </c>
    </row>
    <row r="109" spans="1:26" x14ac:dyDescent="0.3">
      <c r="A109" s="2" t="s">
        <v>2071</v>
      </c>
      <c r="B109" s="3">
        <v>45323</v>
      </c>
      <c r="C109" s="2" t="s">
        <v>1073</v>
      </c>
      <c r="D109" s="2" t="s">
        <v>1841</v>
      </c>
      <c r="E109" s="2" t="s">
        <v>1914</v>
      </c>
      <c r="F109" s="2">
        <v>4</v>
      </c>
      <c r="G109" s="2">
        <v>525.61</v>
      </c>
      <c r="H109" s="2">
        <v>0.02</v>
      </c>
      <c r="I109" s="2" t="s">
        <v>1961</v>
      </c>
      <c r="J109" s="2">
        <v>2060.3912</v>
      </c>
      <c r="O109" t="s">
        <v>2071</v>
      </c>
      <c r="P109" s="5">
        <v>45323</v>
      </c>
      <c r="Q109" t="s">
        <v>1073</v>
      </c>
      <c r="R109" t="s">
        <v>1841</v>
      </c>
      <c r="S109" t="s">
        <v>1914</v>
      </c>
      <c r="T109">
        <v>4</v>
      </c>
      <c r="U109">
        <v>525.61</v>
      </c>
      <c r="V109">
        <v>0.02</v>
      </c>
      <c r="W109" t="s">
        <v>1961</v>
      </c>
      <c r="X109">
        <v>2060.3912</v>
      </c>
      <c r="Y109">
        <v>2060.3912</v>
      </c>
      <c r="Z109" t="str">
        <f>_xlfn.IFS(Table8_1[[#This Row],[Unit_Price]]&lt;500,"Low Price",Table8_1[[#This Row],[Unit_Price]]&lt;2000,"Medium Price",Table8_1[[#This Row],[Unit_Price]]&gt;=2000, "High Price")</f>
        <v>Medium Price</v>
      </c>
    </row>
    <row r="110" spans="1:26" x14ac:dyDescent="0.3">
      <c r="A110" s="2" t="s">
        <v>2072</v>
      </c>
      <c r="B110" s="3">
        <v>45785</v>
      </c>
      <c r="C110" s="2" t="s">
        <v>164</v>
      </c>
      <c r="D110" s="2" t="s">
        <v>1642</v>
      </c>
      <c r="E110" s="2" t="s">
        <v>1932</v>
      </c>
      <c r="F110" s="2">
        <v>3</v>
      </c>
      <c r="G110" s="2">
        <v>815.3</v>
      </c>
      <c r="H110" s="2">
        <v>0.03</v>
      </c>
      <c r="I110" s="2" t="s">
        <v>1959</v>
      </c>
      <c r="J110" s="2">
        <v>2372.5230000000001</v>
      </c>
      <c r="O110" t="s">
        <v>2072</v>
      </c>
      <c r="P110" s="5">
        <v>45785</v>
      </c>
      <c r="Q110" t="s">
        <v>164</v>
      </c>
      <c r="R110" t="s">
        <v>1642</v>
      </c>
      <c r="S110" t="s">
        <v>1932</v>
      </c>
      <c r="T110">
        <v>3</v>
      </c>
      <c r="U110">
        <v>815.3</v>
      </c>
      <c r="V110">
        <v>0.03</v>
      </c>
      <c r="W110" t="s">
        <v>1959</v>
      </c>
      <c r="X110">
        <v>2372.5230000000001</v>
      </c>
      <c r="Y110">
        <v>2372.5229999999997</v>
      </c>
      <c r="Z110" t="str">
        <f>_xlfn.IFS(Table8_1[[#This Row],[Unit_Price]]&lt;500,"Low Price",Table8_1[[#This Row],[Unit_Price]]&lt;2000,"Medium Price",Table8_1[[#This Row],[Unit_Price]]&gt;=2000, "High Price")</f>
        <v>Medium Price</v>
      </c>
    </row>
    <row r="111" spans="1:26" x14ac:dyDescent="0.3">
      <c r="A111" s="2" t="s">
        <v>2073</v>
      </c>
      <c r="B111" s="3">
        <v>45738</v>
      </c>
      <c r="C111" s="2" t="s">
        <v>704</v>
      </c>
      <c r="D111" s="2" t="s">
        <v>1856</v>
      </c>
      <c r="E111" s="2" t="s">
        <v>1887</v>
      </c>
      <c r="F111" s="2">
        <v>3</v>
      </c>
      <c r="G111" s="2">
        <v>376.46</v>
      </c>
      <c r="H111" s="2">
        <v>0.09</v>
      </c>
      <c r="I111" s="2" t="s">
        <v>1964</v>
      </c>
      <c r="J111" s="2">
        <v>1027.7357999999999</v>
      </c>
      <c r="O111" t="s">
        <v>2073</v>
      </c>
      <c r="P111" s="5">
        <v>45738</v>
      </c>
      <c r="Q111" t="s">
        <v>704</v>
      </c>
      <c r="R111" t="s">
        <v>1856</v>
      </c>
      <c r="S111" t="s">
        <v>1887</v>
      </c>
      <c r="T111">
        <v>3</v>
      </c>
      <c r="U111">
        <v>376.46</v>
      </c>
      <c r="V111">
        <v>0.09</v>
      </c>
      <c r="W111" t="s">
        <v>1964</v>
      </c>
      <c r="X111">
        <v>1027.7357999999999</v>
      </c>
      <c r="Y111">
        <v>1027.7357999999999</v>
      </c>
      <c r="Z111" t="str">
        <f>_xlfn.IFS(Table8_1[[#This Row],[Unit_Price]]&lt;500,"Low Price",Table8_1[[#This Row],[Unit_Price]]&lt;2000,"Medium Price",Table8_1[[#This Row],[Unit_Price]]&gt;=2000, "High Price")</f>
        <v>Low Price</v>
      </c>
    </row>
    <row r="112" spans="1:26" x14ac:dyDescent="0.3">
      <c r="A112" s="2" t="s">
        <v>2074</v>
      </c>
      <c r="B112" s="3">
        <v>45851</v>
      </c>
      <c r="C112" s="2" t="s">
        <v>42</v>
      </c>
      <c r="D112" s="2" t="s">
        <v>1706</v>
      </c>
      <c r="E112" s="2" t="s">
        <v>1917</v>
      </c>
      <c r="F112" s="2">
        <v>4</v>
      </c>
      <c r="G112" s="2">
        <v>239.83</v>
      </c>
      <c r="H112" s="2">
        <v>0.08</v>
      </c>
      <c r="I112" s="2" t="s">
        <v>1959</v>
      </c>
      <c r="J112" s="2">
        <v>882.57439999999997</v>
      </c>
      <c r="O112" t="s">
        <v>2074</v>
      </c>
      <c r="P112" s="5">
        <v>45851</v>
      </c>
      <c r="Q112" t="s">
        <v>42</v>
      </c>
      <c r="R112" t="s">
        <v>1706</v>
      </c>
      <c r="S112" t="s">
        <v>1917</v>
      </c>
      <c r="T112">
        <v>4</v>
      </c>
      <c r="U112">
        <v>239.83</v>
      </c>
      <c r="V112">
        <v>0.08</v>
      </c>
      <c r="W112" t="s">
        <v>1959</v>
      </c>
      <c r="X112">
        <v>882.57439999999997</v>
      </c>
      <c r="Y112">
        <v>882.57440000000008</v>
      </c>
      <c r="Z112" t="str">
        <f>_xlfn.IFS(Table8_1[[#This Row],[Unit_Price]]&lt;500,"Low Price",Table8_1[[#This Row],[Unit_Price]]&lt;2000,"Medium Price",Table8_1[[#This Row],[Unit_Price]]&gt;=2000, "High Price")</f>
        <v>Low Price</v>
      </c>
    </row>
    <row r="113" spans="1:26" x14ac:dyDescent="0.3">
      <c r="A113" s="2" t="s">
        <v>2075</v>
      </c>
      <c r="B113" s="3">
        <v>45798</v>
      </c>
      <c r="C113" s="2" t="s">
        <v>418</v>
      </c>
      <c r="D113" s="2" t="s">
        <v>1853</v>
      </c>
      <c r="E113" s="2" t="s">
        <v>1901</v>
      </c>
      <c r="F113" s="2">
        <v>2</v>
      </c>
      <c r="G113" s="2">
        <v>845.71</v>
      </c>
      <c r="H113" s="2">
        <v>0.01</v>
      </c>
      <c r="I113" s="2" t="s">
        <v>1961</v>
      </c>
      <c r="J113" s="2">
        <v>1674.5057999999999</v>
      </c>
      <c r="O113" t="s">
        <v>2075</v>
      </c>
      <c r="P113" s="5">
        <v>45798</v>
      </c>
      <c r="Q113" t="s">
        <v>418</v>
      </c>
      <c r="R113" t="s">
        <v>1853</v>
      </c>
      <c r="S113" t="s">
        <v>1901</v>
      </c>
      <c r="T113">
        <v>2</v>
      </c>
      <c r="U113">
        <v>845.71</v>
      </c>
      <c r="V113">
        <v>0.01</v>
      </c>
      <c r="W113" t="s">
        <v>1961</v>
      </c>
      <c r="X113">
        <v>1674.5057999999999</v>
      </c>
      <c r="Y113">
        <v>1674.5058000000001</v>
      </c>
      <c r="Z113" t="str">
        <f>_xlfn.IFS(Table8_1[[#This Row],[Unit_Price]]&lt;500,"Low Price",Table8_1[[#This Row],[Unit_Price]]&lt;2000,"Medium Price",Table8_1[[#This Row],[Unit_Price]]&gt;=2000, "High Price")</f>
        <v>Medium Price</v>
      </c>
    </row>
    <row r="114" spans="1:26" x14ac:dyDescent="0.3">
      <c r="A114" s="2" t="s">
        <v>2076</v>
      </c>
      <c r="B114" s="3">
        <v>45705</v>
      </c>
      <c r="C114" s="2" t="s">
        <v>318</v>
      </c>
      <c r="D114" s="2" t="s">
        <v>1811</v>
      </c>
      <c r="E114" s="2" t="s">
        <v>1932</v>
      </c>
      <c r="F114" s="2">
        <v>3</v>
      </c>
      <c r="G114" s="2">
        <v>948.69</v>
      </c>
      <c r="H114" s="2">
        <v>0.28999999999999998</v>
      </c>
      <c r="I114" s="2" t="s">
        <v>1959</v>
      </c>
      <c r="J114" s="2">
        <v>2020.7097000000001</v>
      </c>
      <c r="O114" t="s">
        <v>2076</v>
      </c>
      <c r="P114" s="5">
        <v>45705</v>
      </c>
      <c r="Q114" t="s">
        <v>318</v>
      </c>
      <c r="R114" t="s">
        <v>1811</v>
      </c>
      <c r="S114" t="s">
        <v>1932</v>
      </c>
      <c r="T114">
        <v>3</v>
      </c>
      <c r="U114">
        <v>948.69</v>
      </c>
      <c r="V114">
        <v>0.28999999999999998</v>
      </c>
      <c r="W114" t="s">
        <v>1959</v>
      </c>
      <c r="X114">
        <v>2020.7097000000001</v>
      </c>
      <c r="Y114">
        <v>2020.7097000000003</v>
      </c>
      <c r="Z114" t="str">
        <f>_xlfn.IFS(Table8_1[[#This Row],[Unit_Price]]&lt;500,"Low Price",Table8_1[[#This Row],[Unit_Price]]&lt;2000,"Medium Price",Table8_1[[#This Row],[Unit_Price]]&gt;=2000, "High Price")</f>
        <v>Medium Price</v>
      </c>
    </row>
    <row r="115" spans="1:26" x14ac:dyDescent="0.3">
      <c r="A115" s="2" t="s">
        <v>2077</v>
      </c>
      <c r="B115" s="3">
        <v>45413</v>
      </c>
      <c r="C115" s="2" t="s">
        <v>1452</v>
      </c>
      <c r="D115" s="2" t="s">
        <v>1658</v>
      </c>
      <c r="E115" s="2" t="s">
        <v>1924</v>
      </c>
      <c r="F115" s="2">
        <v>1</v>
      </c>
      <c r="G115" s="2">
        <v>281.97000000000003</v>
      </c>
      <c r="H115" s="2">
        <v>0.2</v>
      </c>
      <c r="I115" s="2" t="s">
        <v>1961</v>
      </c>
      <c r="J115" s="2">
        <v>225.57599999999999</v>
      </c>
      <c r="O115" t="s">
        <v>2077</v>
      </c>
      <c r="P115" s="5">
        <v>45413</v>
      </c>
      <c r="Q115" t="s">
        <v>1452</v>
      </c>
      <c r="R115" t="s">
        <v>1658</v>
      </c>
      <c r="S115" t="s">
        <v>1924</v>
      </c>
      <c r="T115">
        <v>1</v>
      </c>
      <c r="U115">
        <v>281.97000000000003</v>
      </c>
      <c r="V115">
        <v>0.2</v>
      </c>
      <c r="W115" t="s">
        <v>1961</v>
      </c>
      <c r="X115">
        <v>225.57599999999999</v>
      </c>
      <c r="Y115">
        <v>225.57600000000002</v>
      </c>
      <c r="Z115" t="str">
        <f>_xlfn.IFS(Table8_1[[#This Row],[Unit_Price]]&lt;500,"Low Price",Table8_1[[#This Row],[Unit_Price]]&lt;2000,"Medium Price",Table8_1[[#This Row],[Unit_Price]]&gt;=2000, "High Price")</f>
        <v>Low Price</v>
      </c>
    </row>
    <row r="116" spans="1:26" x14ac:dyDescent="0.3">
      <c r="A116" s="2" t="s">
        <v>2078</v>
      </c>
      <c r="B116" s="3">
        <v>45482</v>
      </c>
      <c r="C116" s="2" t="s">
        <v>518</v>
      </c>
      <c r="D116" s="2" t="s">
        <v>1856</v>
      </c>
      <c r="E116" s="2" t="s">
        <v>1904</v>
      </c>
      <c r="F116" s="2">
        <v>2</v>
      </c>
      <c r="G116" s="2">
        <v>731.01</v>
      </c>
      <c r="H116" s="2">
        <v>0.05</v>
      </c>
      <c r="I116" s="2" t="s">
        <v>1961</v>
      </c>
      <c r="J116" s="2">
        <v>1388.9190000000001</v>
      </c>
      <c r="O116" t="s">
        <v>2078</v>
      </c>
      <c r="P116" s="5">
        <v>45482</v>
      </c>
      <c r="Q116" t="s">
        <v>518</v>
      </c>
      <c r="R116" t="s">
        <v>1856</v>
      </c>
      <c r="S116" t="s">
        <v>1904</v>
      </c>
      <c r="T116">
        <v>2</v>
      </c>
      <c r="U116">
        <v>731.01</v>
      </c>
      <c r="V116">
        <v>0.05</v>
      </c>
      <c r="W116" t="s">
        <v>1961</v>
      </c>
      <c r="X116">
        <v>1388.9190000000001</v>
      </c>
      <c r="Y116">
        <v>1388.9189999999999</v>
      </c>
      <c r="Z116" t="str">
        <f>_xlfn.IFS(Table8_1[[#This Row],[Unit_Price]]&lt;500,"Low Price",Table8_1[[#This Row],[Unit_Price]]&lt;2000,"Medium Price",Table8_1[[#This Row],[Unit_Price]]&gt;=2000, "High Price")</f>
        <v>Medium Price</v>
      </c>
    </row>
    <row r="117" spans="1:26" x14ac:dyDescent="0.3">
      <c r="A117" s="2" t="s">
        <v>2079</v>
      </c>
      <c r="B117" s="3">
        <v>45925</v>
      </c>
      <c r="C117" s="2" t="s">
        <v>832</v>
      </c>
      <c r="D117" s="2" t="s">
        <v>1838</v>
      </c>
      <c r="E117" s="2" t="s">
        <v>1914</v>
      </c>
      <c r="F117" s="2">
        <v>4</v>
      </c>
      <c r="G117" s="2">
        <v>930.85</v>
      </c>
      <c r="H117" s="2">
        <v>0.13</v>
      </c>
      <c r="I117" s="2" t="s">
        <v>1961</v>
      </c>
      <c r="J117" s="2">
        <v>3239.3580000000002</v>
      </c>
      <c r="O117" t="s">
        <v>2079</v>
      </c>
      <c r="P117" s="5">
        <v>45925</v>
      </c>
      <c r="Q117" t="s">
        <v>832</v>
      </c>
      <c r="R117" t="s">
        <v>1838</v>
      </c>
      <c r="S117" t="s">
        <v>1914</v>
      </c>
      <c r="T117">
        <v>4</v>
      </c>
      <c r="U117">
        <v>930.85</v>
      </c>
      <c r="V117">
        <v>0.13</v>
      </c>
      <c r="W117" t="s">
        <v>1961</v>
      </c>
      <c r="X117">
        <v>3239.3580000000002</v>
      </c>
      <c r="Y117">
        <v>3239.3580000000002</v>
      </c>
      <c r="Z117" t="str">
        <f>_xlfn.IFS(Table8_1[[#This Row],[Unit_Price]]&lt;500,"Low Price",Table8_1[[#This Row],[Unit_Price]]&lt;2000,"Medium Price",Table8_1[[#This Row],[Unit_Price]]&gt;=2000, "High Price")</f>
        <v>Medium Price</v>
      </c>
    </row>
    <row r="118" spans="1:26" x14ac:dyDescent="0.3">
      <c r="A118" s="2" t="s">
        <v>2080</v>
      </c>
      <c r="B118" s="3">
        <v>45420</v>
      </c>
      <c r="C118" s="2" t="s">
        <v>1313</v>
      </c>
      <c r="D118" s="2" t="s">
        <v>2061</v>
      </c>
      <c r="E118" s="2" t="s">
        <v>1917</v>
      </c>
      <c r="F118" s="2">
        <v>4</v>
      </c>
      <c r="G118" s="2">
        <v>770.77</v>
      </c>
      <c r="H118" s="2">
        <v>0.22</v>
      </c>
      <c r="I118" s="2" t="s">
        <v>1959</v>
      </c>
      <c r="J118" s="2">
        <v>2404.8024</v>
      </c>
      <c r="O118" t="s">
        <v>2080</v>
      </c>
      <c r="P118" s="5">
        <v>45420</v>
      </c>
      <c r="Q118" t="s">
        <v>1313</v>
      </c>
      <c r="R118" t="s">
        <v>2061</v>
      </c>
      <c r="S118" t="s">
        <v>1917</v>
      </c>
      <c r="T118">
        <v>4</v>
      </c>
      <c r="U118">
        <v>770.77</v>
      </c>
      <c r="V118">
        <v>0.22</v>
      </c>
      <c r="W118" t="s">
        <v>1959</v>
      </c>
      <c r="X118">
        <v>2404.8024</v>
      </c>
      <c r="Y118">
        <v>2404.8024</v>
      </c>
      <c r="Z118" t="str">
        <f>_xlfn.IFS(Table8_1[[#This Row],[Unit_Price]]&lt;500,"Low Price",Table8_1[[#This Row],[Unit_Price]]&lt;2000,"Medium Price",Table8_1[[#This Row],[Unit_Price]]&gt;=2000, "High Price")</f>
        <v>Medium Price</v>
      </c>
    </row>
    <row r="119" spans="1:26" x14ac:dyDescent="0.3">
      <c r="A119" s="2" t="s">
        <v>2081</v>
      </c>
      <c r="B119" s="3">
        <v>45554</v>
      </c>
      <c r="C119" s="2" t="s">
        <v>251</v>
      </c>
      <c r="D119" s="2" t="s">
        <v>1718</v>
      </c>
      <c r="E119" s="2" t="s">
        <v>1904</v>
      </c>
      <c r="F119" s="2">
        <v>3</v>
      </c>
      <c r="G119" s="2">
        <v>479.63</v>
      </c>
      <c r="H119" s="2">
        <v>0.3</v>
      </c>
      <c r="I119" s="2" t="s">
        <v>1961</v>
      </c>
      <c r="J119" s="2">
        <v>1007.223</v>
      </c>
      <c r="O119" t="s">
        <v>2081</v>
      </c>
      <c r="P119" s="5">
        <v>45554</v>
      </c>
      <c r="Q119" t="s">
        <v>251</v>
      </c>
      <c r="R119" t="s">
        <v>1718</v>
      </c>
      <c r="S119" t="s">
        <v>1904</v>
      </c>
      <c r="T119">
        <v>3</v>
      </c>
      <c r="U119">
        <v>479.63</v>
      </c>
      <c r="V119">
        <v>0.3</v>
      </c>
      <c r="W119" t="s">
        <v>1961</v>
      </c>
      <c r="X119">
        <v>1007.223</v>
      </c>
      <c r="Y119">
        <v>1007.223</v>
      </c>
      <c r="Z119" t="str">
        <f>_xlfn.IFS(Table8_1[[#This Row],[Unit_Price]]&lt;500,"Low Price",Table8_1[[#This Row],[Unit_Price]]&lt;2000,"Medium Price",Table8_1[[#This Row],[Unit_Price]]&gt;=2000, "High Price")</f>
        <v>Low Price</v>
      </c>
    </row>
    <row r="120" spans="1:26" x14ac:dyDescent="0.3">
      <c r="A120" s="2" t="s">
        <v>2082</v>
      </c>
      <c r="B120" s="3">
        <v>45405</v>
      </c>
      <c r="C120" s="2" t="s">
        <v>376</v>
      </c>
      <c r="D120" s="2" t="s">
        <v>1696</v>
      </c>
      <c r="E120" s="2" t="s">
        <v>1927</v>
      </c>
      <c r="F120" s="2">
        <v>1</v>
      </c>
      <c r="G120" s="2">
        <v>165</v>
      </c>
      <c r="H120" s="2">
        <v>0.3</v>
      </c>
      <c r="I120" s="2" t="s">
        <v>1964</v>
      </c>
      <c r="J120" s="2">
        <v>115.5</v>
      </c>
      <c r="O120" t="s">
        <v>2082</v>
      </c>
      <c r="P120" s="5">
        <v>45405</v>
      </c>
      <c r="Q120" t="s">
        <v>376</v>
      </c>
      <c r="R120" t="s">
        <v>1696</v>
      </c>
      <c r="S120" t="s">
        <v>1927</v>
      </c>
      <c r="T120">
        <v>1</v>
      </c>
      <c r="U120">
        <v>165</v>
      </c>
      <c r="V120">
        <v>0.3</v>
      </c>
      <c r="W120" t="s">
        <v>1964</v>
      </c>
      <c r="X120">
        <v>115.5</v>
      </c>
      <c r="Y120">
        <v>115.5</v>
      </c>
      <c r="Z120" t="str">
        <f>_xlfn.IFS(Table8_1[[#This Row],[Unit_Price]]&lt;500,"Low Price",Table8_1[[#This Row],[Unit_Price]]&lt;2000,"Medium Price",Table8_1[[#This Row],[Unit_Price]]&gt;=2000, "High Price")</f>
        <v>Low Price</v>
      </c>
    </row>
    <row r="121" spans="1:26" x14ac:dyDescent="0.3">
      <c r="A121" s="2" t="s">
        <v>2083</v>
      </c>
      <c r="B121" s="3">
        <v>45503</v>
      </c>
      <c r="C121" s="2" t="s">
        <v>536</v>
      </c>
      <c r="D121" s="2" t="s">
        <v>1631</v>
      </c>
      <c r="E121" s="2" t="s">
        <v>1917</v>
      </c>
      <c r="F121" s="2">
        <v>2</v>
      </c>
      <c r="G121" s="2">
        <v>151.51</v>
      </c>
      <c r="H121" s="2">
        <v>0.28999999999999998</v>
      </c>
      <c r="I121" s="2" t="s">
        <v>1964</v>
      </c>
      <c r="J121" s="2">
        <v>215.14420000000001</v>
      </c>
      <c r="O121" t="s">
        <v>2083</v>
      </c>
      <c r="P121" s="5">
        <v>45503</v>
      </c>
      <c r="Q121" t="s">
        <v>536</v>
      </c>
      <c r="R121" t="s">
        <v>1631</v>
      </c>
      <c r="S121" t="s">
        <v>1917</v>
      </c>
      <c r="T121">
        <v>2</v>
      </c>
      <c r="U121">
        <v>151.51</v>
      </c>
      <c r="V121">
        <v>0.28999999999999998</v>
      </c>
      <c r="W121" t="s">
        <v>1964</v>
      </c>
      <c r="X121">
        <v>215.14420000000001</v>
      </c>
      <c r="Y121">
        <v>215.14420000000001</v>
      </c>
      <c r="Z121" t="str">
        <f>_xlfn.IFS(Table8_1[[#This Row],[Unit_Price]]&lt;500,"Low Price",Table8_1[[#This Row],[Unit_Price]]&lt;2000,"Medium Price",Table8_1[[#This Row],[Unit_Price]]&gt;=2000, "High Price")</f>
        <v>Low Price</v>
      </c>
    </row>
    <row r="122" spans="1:26" x14ac:dyDescent="0.3">
      <c r="A122" s="2" t="s">
        <v>2084</v>
      </c>
      <c r="B122" s="3">
        <v>45274</v>
      </c>
      <c r="C122" s="2" t="s">
        <v>754</v>
      </c>
      <c r="D122" s="2" t="s">
        <v>1670</v>
      </c>
      <c r="E122" s="2" t="s">
        <v>1942</v>
      </c>
      <c r="F122" s="2">
        <v>2</v>
      </c>
      <c r="G122" s="2">
        <v>872.93</v>
      </c>
      <c r="H122" s="2">
        <v>0.28999999999999998</v>
      </c>
      <c r="I122" s="2" t="s">
        <v>1964</v>
      </c>
      <c r="J122" s="2">
        <v>1239.5606</v>
      </c>
      <c r="O122" t="s">
        <v>2084</v>
      </c>
      <c r="P122" s="5">
        <v>45274</v>
      </c>
      <c r="Q122" t="s">
        <v>754</v>
      </c>
      <c r="R122" t="s">
        <v>1670</v>
      </c>
      <c r="S122" t="s">
        <v>1942</v>
      </c>
      <c r="T122">
        <v>2</v>
      </c>
      <c r="U122">
        <v>872.93</v>
      </c>
      <c r="V122">
        <v>0.28999999999999998</v>
      </c>
      <c r="W122" t="s">
        <v>1964</v>
      </c>
      <c r="X122">
        <v>1239.5606</v>
      </c>
      <c r="Y122">
        <v>1239.5606</v>
      </c>
      <c r="Z122" t="str">
        <f>_xlfn.IFS(Table8_1[[#This Row],[Unit_Price]]&lt;500,"Low Price",Table8_1[[#This Row],[Unit_Price]]&lt;2000,"Medium Price",Table8_1[[#This Row],[Unit_Price]]&gt;=2000, "High Price")</f>
        <v>Medium Price</v>
      </c>
    </row>
    <row r="123" spans="1:26" x14ac:dyDescent="0.3">
      <c r="A123" s="2" t="s">
        <v>2085</v>
      </c>
      <c r="B123" s="3">
        <v>45558</v>
      </c>
      <c r="C123" s="2" t="s">
        <v>853</v>
      </c>
      <c r="D123" s="2" t="s">
        <v>1642</v>
      </c>
      <c r="E123" s="2" t="s">
        <v>1924</v>
      </c>
      <c r="F123" s="2">
        <v>3</v>
      </c>
      <c r="G123" s="2">
        <v>432.4</v>
      </c>
      <c r="H123" s="2">
        <v>0.04</v>
      </c>
      <c r="I123" s="2" t="s">
        <v>1959</v>
      </c>
      <c r="J123" s="2">
        <v>1245.3119999999999</v>
      </c>
      <c r="O123" t="s">
        <v>2085</v>
      </c>
      <c r="P123" s="5">
        <v>45558</v>
      </c>
      <c r="Q123" t="s">
        <v>853</v>
      </c>
      <c r="R123" t="s">
        <v>1642</v>
      </c>
      <c r="S123" t="s">
        <v>1924</v>
      </c>
      <c r="T123">
        <v>3</v>
      </c>
      <c r="U123">
        <v>432.4</v>
      </c>
      <c r="V123">
        <v>0.04</v>
      </c>
      <c r="W123" t="s">
        <v>1959</v>
      </c>
      <c r="X123">
        <v>1245.3119999999999</v>
      </c>
      <c r="Y123">
        <v>1245.3119999999999</v>
      </c>
      <c r="Z123" t="str">
        <f>_xlfn.IFS(Table8_1[[#This Row],[Unit_Price]]&lt;500,"Low Price",Table8_1[[#This Row],[Unit_Price]]&lt;2000,"Medium Price",Table8_1[[#This Row],[Unit_Price]]&gt;=2000, "High Price")</f>
        <v>Low Price</v>
      </c>
    </row>
    <row r="124" spans="1:26" x14ac:dyDescent="0.3">
      <c r="A124" s="2" t="s">
        <v>2086</v>
      </c>
      <c r="B124" s="3">
        <v>45886</v>
      </c>
      <c r="C124" s="2" t="s">
        <v>1073</v>
      </c>
      <c r="D124" s="2" t="s">
        <v>1732</v>
      </c>
      <c r="E124" s="2" t="s">
        <v>1914</v>
      </c>
      <c r="F124" s="2">
        <v>2</v>
      </c>
      <c r="G124" s="2">
        <v>197.76</v>
      </c>
      <c r="H124" s="2">
        <v>0.04</v>
      </c>
      <c r="I124" s="2" t="s">
        <v>1959</v>
      </c>
      <c r="J124" s="2">
        <v>379.69920000000002</v>
      </c>
      <c r="O124" t="s">
        <v>2086</v>
      </c>
      <c r="P124" s="5">
        <v>45886</v>
      </c>
      <c r="Q124" t="s">
        <v>1073</v>
      </c>
      <c r="R124" t="s">
        <v>1732</v>
      </c>
      <c r="S124" t="s">
        <v>1914</v>
      </c>
      <c r="T124">
        <v>2</v>
      </c>
      <c r="U124">
        <v>197.76</v>
      </c>
      <c r="V124">
        <v>0.04</v>
      </c>
      <c r="W124" t="s">
        <v>1959</v>
      </c>
      <c r="X124">
        <v>379.69920000000002</v>
      </c>
      <c r="Y124">
        <v>379.69919999999996</v>
      </c>
      <c r="Z124" t="str">
        <f>_xlfn.IFS(Table8_1[[#This Row],[Unit_Price]]&lt;500,"Low Price",Table8_1[[#This Row],[Unit_Price]]&lt;2000,"Medium Price",Table8_1[[#This Row],[Unit_Price]]&gt;=2000, "High Price")</f>
        <v>Low Price</v>
      </c>
    </row>
    <row r="125" spans="1:26" x14ac:dyDescent="0.3">
      <c r="A125" s="2" t="s">
        <v>2087</v>
      </c>
      <c r="B125" s="3">
        <v>45674</v>
      </c>
      <c r="C125" s="2" t="s">
        <v>1478</v>
      </c>
      <c r="D125" s="2" t="s">
        <v>1700</v>
      </c>
      <c r="E125" s="2" t="s">
        <v>1896</v>
      </c>
      <c r="F125" s="2">
        <v>3</v>
      </c>
      <c r="G125" s="2">
        <v>334.6</v>
      </c>
      <c r="H125" s="2">
        <v>0.11</v>
      </c>
      <c r="I125" s="2" t="s">
        <v>1961</v>
      </c>
      <c r="J125" s="2">
        <v>893.38199999999995</v>
      </c>
      <c r="O125" t="s">
        <v>2087</v>
      </c>
      <c r="P125" s="5">
        <v>45674</v>
      </c>
      <c r="Q125" t="s">
        <v>1478</v>
      </c>
      <c r="R125" t="s">
        <v>1700</v>
      </c>
      <c r="S125" t="s">
        <v>1896</v>
      </c>
      <c r="T125">
        <v>3</v>
      </c>
      <c r="U125">
        <v>334.6</v>
      </c>
      <c r="V125">
        <v>0.11</v>
      </c>
      <c r="W125" t="s">
        <v>1961</v>
      </c>
      <c r="X125">
        <v>893.38199999999995</v>
      </c>
      <c r="Y125">
        <v>893.38200000000006</v>
      </c>
      <c r="Z125" t="str">
        <f>_xlfn.IFS(Table8_1[[#This Row],[Unit_Price]]&lt;500,"Low Price",Table8_1[[#This Row],[Unit_Price]]&lt;2000,"Medium Price",Table8_1[[#This Row],[Unit_Price]]&gt;=2000, "High Price")</f>
        <v>Low Price</v>
      </c>
    </row>
    <row r="126" spans="1:26" x14ac:dyDescent="0.3">
      <c r="A126" s="2" t="s">
        <v>2088</v>
      </c>
      <c r="B126" s="3">
        <v>45777</v>
      </c>
      <c r="C126" s="2" t="s">
        <v>318</v>
      </c>
      <c r="D126" s="2" t="s">
        <v>1613</v>
      </c>
      <c r="E126" s="2" t="s">
        <v>1901</v>
      </c>
      <c r="F126" s="2">
        <v>2</v>
      </c>
      <c r="G126" s="2">
        <v>44.35</v>
      </c>
      <c r="H126" s="2">
        <v>0.2</v>
      </c>
      <c r="I126" s="2" t="s">
        <v>1964</v>
      </c>
      <c r="J126" s="2">
        <v>70.959999999999994</v>
      </c>
      <c r="O126" t="s">
        <v>2088</v>
      </c>
      <c r="P126" s="5">
        <v>45777</v>
      </c>
      <c r="Q126" t="s">
        <v>318</v>
      </c>
      <c r="R126" t="s">
        <v>1613</v>
      </c>
      <c r="S126" t="s">
        <v>1901</v>
      </c>
      <c r="T126">
        <v>2</v>
      </c>
      <c r="U126">
        <v>44.35</v>
      </c>
      <c r="V126">
        <v>0.2</v>
      </c>
      <c r="W126" t="s">
        <v>1964</v>
      </c>
      <c r="X126">
        <v>70.959999999999994</v>
      </c>
      <c r="Y126">
        <v>70.960000000000008</v>
      </c>
      <c r="Z126" t="str">
        <f>_xlfn.IFS(Table8_1[[#This Row],[Unit_Price]]&lt;500,"Low Price",Table8_1[[#This Row],[Unit_Price]]&lt;2000,"Medium Price",Table8_1[[#This Row],[Unit_Price]]&gt;=2000, "High Price")</f>
        <v>Low Price</v>
      </c>
    </row>
    <row r="127" spans="1:26" x14ac:dyDescent="0.3">
      <c r="A127" s="2" t="s">
        <v>2089</v>
      </c>
      <c r="B127" s="3">
        <v>45598</v>
      </c>
      <c r="C127" s="2" t="s">
        <v>1542</v>
      </c>
      <c r="D127" s="2" t="s">
        <v>1590</v>
      </c>
      <c r="E127" s="2" t="s">
        <v>1911</v>
      </c>
      <c r="F127" s="2">
        <v>1</v>
      </c>
      <c r="G127" s="2">
        <v>846.31</v>
      </c>
      <c r="H127" s="2">
        <v>0.05</v>
      </c>
      <c r="I127" s="2" t="s">
        <v>1961</v>
      </c>
      <c r="J127" s="2">
        <v>803.99450000000002</v>
      </c>
      <c r="O127" t="s">
        <v>2089</v>
      </c>
      <c r="P127" s="5">
        <v>45598</v>
      </c>
      <c r="Q127" t="s">
        <v>1542</v>
      </c>
      <c r="R127" t="s">
        <v>1590</v>
      </c>
      <c r="S127" t="s">
        <v>1911</v>
      </c>
      <c r="T127">
        <v>1</v>
      </c>
      <c r="U127">
        <v>846.31</v>
      </c>
      <c r="V127">
        <v>0.05</v>
      </c>
      <c r="W127" t="s">
        <v>1961</v>
      </c>
      <c r="X127">
        <v>803.99450000000002</v>
      </c>
      <c r="Y127">
        <v>803.9944999999999</v>
      </c>
      <c r="Z127" t="str">
        <f>_xlfn.IFS(Table8_1[[#This Row],[Unit_Price]]&lt;500,"Low Price",Table8_1[[#This Row],[Unit_Price]]&lt;2000,"Medium Price",Table8_1[[#This Row],[Unit_Price]]&gt;=2000, "High Price")</f>
        <v>Medium Price</v>
      </c>
    </row>
    <row r="128" spans="1:26" x14ac:dyDescent="0.3">
      <c r="A128" s="2" t="s">
        <v>2090</v>
      </c>
      <c r="B128" s="3">
        <v>45884</v>
      </c>
      <c r="C128" s="2" t="s">
        <v>456</v>
      </c>
      <c r="D128" s="2" t="s">
        <v>1683</v>
      </c>
      <c r="E128" s="2" t="s">
        <v>1929</v>
      </c>
      <c r="F128" s="2">
        <v>1</v>
      </c>
      <c r="G128" s="2">
        <v>996.48</v>
      </c>
      <c r="H128" s="2">
        <v>7.0000000000000007E-2</v>
      </c>
      <c r="I128" s="2" t="s">
        <v>1964</v>
      </c>
      <c r="J128" s="2">
        <v>926.72640000000001</v>
      </c>
      <c r="O128" t="s">
        <v>2090</v>
      </c>
      <c r="P128" s="5">
        <v>45884</v>
      </c>
      <c r="Q128" t="s">
        <v>456</v>
      </c>
      <c r="R128" t="s">
        <v>1683</v>
      </c>
      <c r="S128" t="s">
        <v>1929</v>
      </c>
      <c r="T128">
        <v>1</v>
      </c>
      <c r="U128">
        <v>996.48</v>
      </c>
      <c r="V128">
        <v>7.0000000000000007E-2</v>
      </c>
      <c r="W128" t="s">
        <v>1964</v>
      </c>
      <c r="X128">
        <v>926.72640000000001</v>
      </c>
      <c r="Y128">
        <v>926.72640000000001</v>
      </c>
      <c r="Z128" t="str">
        <f>_xlfn.IFS(Table8_1[[#This Row],[Unit_Price]]&lt;500,"Low Price",Table8_1[[#This Row],[Unit_Price]]&lt;2000,"Medium Price",Table8_1[[#This Row],[Unit_Price]]&gt;=2000, "High Price")</f>
        <v>Medium Price</v>
      </c>
    </row>
    <row r="129" spans="1:26" x14ac:dyDescent="0.3">
      <c r="A129" s="2" t="s">
        <v>2091</v>
      </c>
      <c r="B129" s="3">
        <v>45916</v>
      </c>
      <c r="C129" s="2" t="s">
        <v>892</v>
      </c>
      <c r="D129" s="2" t="s">
        <v>1862</v>
      </c>
      <c r="E129" s="2" t="s">
        <v>1911</v>
      </c>
      <c r="F129" s="2">
        <v>3</v>
      </c>
      <c r="G129" s="2">
        <v>949.19</v>
      </c>
      <c r="H129" s="2">
        <v>0.03</v>
      </c>
      <c r="I129" s="2" t="s">
        <v>1964</v>
      </c>
      <c r="J129" s="2">
        <v>2762.1428999999998</v>
      </c>
      <c r="O129" t="s">
        <v>2091</v>
      </c>
      <c r="P129" s="5">
        <v>45916</v>
      </c>
      <c r="Q129" t="s">
        <v>892</v>
      </c>
      <c r="R129" t="s">
        <v>1862</v>
      </c>
      <c r="S129" t="s">
        <v>1911</v>
      </c>
      <c r="T129">
        <v>3</v>
      </c>
      <c r="U129">
        <v>949.19</v>
      </c>
      <c r="V129">
        <v>0.03</v>
      </c>
      <c r="W129" t="s">
        <v>1964</v>
      </c>
      <c r="X129">
        <v>2762.1428999999998</v>
      </c>
      <c r="Y129">
        <v>2762.1429000000003</v>
      </c>
      <c r="Z129" t="str">
        <f>_xlfn.IFS(Table8_1[[#This Row],[Unit_Price]]&lt;500,"Low Price",Table8_1[[#This Row],[Unit_Price]]&lt;2000,"Medium Price",Table8_1[[#This Row],[Unit_Price]]&gt;=2000, "High Price")</f>
        <v>Medium Price</v>
      </c>
    </row>
    <row r="130" spans="1:26" x14ac:dyDescent="0.3">
      <c r="A130" s="2" t="s">
        <v>2092</v>
      </c>
      <c r="B130" s="3">
        <v>45347</v>
      </c>
      <c r="C130" s="2" t="s">
        <v>1250</v>
      </c>
      <c r="D130" s="2" t="s">
        <v>1865</v>
      </c>
      <c r="E130" s="2" t="s">
        <v>1921</v>
      </c>
      <c r="F130" s="2">
        <v>2</v>
      </c>
      <c r="G130" s="2">
        <v>724.97</v>
      </c>
      <c r="H130" s="2">
        <v>0.1</v>
      </c>
      <c r="I130" s="2" t="s">
        <v>1959</v>
      </c>
      <c r="J130" s="2">
        <v>1304.9459999999999</v>
      </c>
      <c r="O130" t="s">
        <v>2092</v>
      </c>
      <c r="P130" s="5">
        <v>45347</v>
      </c>
      <c r="Q130" t="s">
        <v>1250</v>
      </c>
      <c r="R130" t="s">
        <v>1865</v>
      </c>
      <c r="S130" t="s">
        <v>1921</v>
      </c>
      <c r="T130">
        <v>2</v>
      </c>
      <c r="U130">
        <v>724.97</v>
      </c>
      <c r="V130">
        <v>0.1</v>
      </c>
      <c r="W130" t="s">
        <v>1959</v>
      </c>
      <c r="X130">
        <v>1304.9459999999999</v>
      </c>
      <c r="Y130">
        <v>1304.9460000000001</v>
      </c>
      <c r="Z130" t="str">
        <f>_xlfn.IFS(Table8_1[[#This Row],[Unit_Price]]&lt;500,"Low Price",Table8_1[[#This Row],[Unit_Price]]&lt;2000,"Medium Price",Table8_1[[#This Row],[Unit_Price]]&gt;=2000, "High Price")</f>
        <v>Medium Price</v>
      </c>
    </row>
    <row r="131" spans="1:26" x14ac:dyDescent="0.3">
      <c r="A131" s="2" t="s">
        <v>2093</v>
      </c>
      <c r="B131" s="3">
        <v>45723</v>
      </c>
      <c r="C131" s="2" t="s">
        <v>1004</v>
      </c>
      <c r="D131" s="2" t="s">
        <v>1560</v>
      </c>
      <c r="E131" s="2" t="s">
        <v>1939</v>
      </c>
      <c r="F131" s="2">
        <v>1</v>
      </c>
      <c r="G131" s="2">
        <v>783.25</v>
      </c>
      <c r="H131" s="2">
        <v>0.3</v>
      </c>
      <c r="I131" s="2" t="s">
        <v>1959</v>
      </c>
      <c r="J131" s="2">
        <v>548.27499999999998</v>
      </c>
      <c r="O131" t="s">
        <v>2093</v>
      </c>
      <c r="P131" s="5">
        <v>45723</v>
      </c>
      <c r="Q131" t="s">
        <v>1004</v>
      </c>
      <c r="R131" t="s">
        <v>1560</v>
      </c>
      <c r="S131" t="s">
        <v>1939</v>
      </c>
      <c r="T131">
        <v>1</v>
      </c>
      <c r="U131">
        <v>783.25</v>
      </c>
      <c r="V131">
        <v>0.3</v>
      </c>
      <c r="W131" t="s">
        <v>1959</v>
      </c>
      <c r="X131">
        <v>548.27499999999998</v>
      </c>
      <c r="Y131">
        <v>548.27499999999998</v>
      </c>
      <c r="Z131" t="str">
        <f>_xlfn.IFS(Table8_1[[#This Row],[Unit_Price]]&lt;500,"Low Price",Table8_1[[#This Row],[Unit_Price]]&lt;2000,"Medium Price",Table8_1[[#This Row],[Unit_Price]]&gt;=2000, "High Price")</f>
        <v>Medium Price</v>
      </c>
    </row>
    <row r="132" spans="1:26" x14ac:dyDescent="0.3">
      <c r="A132" s="2" t="s">
        <v>2094</v>
      </c>
      <c r="B132" s="3">
        <v>45495</v>
      </c>
      <c r="C132" s="2" t="s">
        <v>1088</v>
      </c>
      <c r="D132" s="2" t="s">
        <v>1625</v>
      </c>
      <c r="E132" s="2" t="s">
        <v>1901</v>
      </c>
      <c r="F132" s="2">
        <v>1</v>
      </c>
      <c r="G132" s="2">
        <v>942.38</v>
      </c>
      <c r="H132" s="2">
        <v>0.17</v>
      </c>
      <c r="I132" s="2" t="s">
        <v>1959</v>
      </c>
      <c r="J132" s="2">
        <v>782.17539999999997</v>
      </c>
      <c r="O132" t="s">
        <v>2094</v>
      </c>
      <c r="P132" s="5">
        <v>45495</v>
      </c>
      <c r="Q132" t="s">
        <v>1088</v>
      </c>
      <c r="R132" t="s">
        <v>1625</v>
      </c>
      <c r="S132" t="s">
        <v>1901</v>
      </c>
      <c r="T132">
        <v>1</v>
      </c>
      <c r="U132">
        <v>942.38</v>
      </c>
      <c r="V132">
        <v>0.17</v>
      </c>
      <c r="W132" t="s">
        <v>1959</v>
      </c>
      <c r="X132">
        <v>782.17539999999997</v>
      </c>
      <c r="Y132">
        <v>782.17539999999997</v>
      </c>
      <c r="Z132" t="str">
        <f>_xlfn.IFS(Table8_1[[#This Row],[Unit_Price]]&lt;500,"Low Price",Table8_1[[#This Row],[Unit_Price]]&lt;2000,"Medium Price",Table8_1[[#This Row],[Unit_Price]]&gt;=2000, "High Price")</f>
        <v>Medium Price</v>
      </c>
    </row>
    <row r="133" spans="1:26" x14ac:dyDescent="0.3">
      <c r="A133" s="2" t="s">
        <v>2095</v>
      </c>
      <c r="B133" s="3">
        <v>45444</v>
      </c>
      <c r="C133" s="2" t="s">
        <v>1536</v>
      </c>
      <c r="D133" s="2" t="s">
        <v>1735</v>
      </c>
      <c r="E133" s="2" t="s">
        <v>1927</v>
      </c>
      <c r="F133" s="2">
        <v>3</v>
      </c>
      <c r="G133" s="2">
        <v>298.35000000000002</v>
      </c>
      <c r="H133" s="2">
        <v>0.05</v>
      </c>
      <c r="I133" s="2" t="s">
        <v>1964</v>
      </c>
      <c r="J133" s="2">
        <v>850.29750000000001</v>
      </c>
      <c r="O133" t="s">
        <v>2095</v>
      </c>
      <c r="P133" s="5">
        <v>45444</v>
      </c>
      <c r="Q133" t="s">
        <v>1536</v>
      </c>
      <c r="R133" t="s">
        <v>1735</v>
      </c>
      <c r="S133" t="s">
        <v>1927</v>
      </c>
      <c r="T133">
        <v>3</v>
      </c>
      <c r="U133">
        <v>298.35000000000002</v>
      </c>
      <c r="V133">
        <v>0.05</v>
      </c>
      <c r="W133" t="s">
        <v>1964</v>
      </c>
      <c r="X133">
        <v>850.29750000000001</v>
      </c>
      <c r="Y133">
        <v>850.29750000000001</v>
      </c>
      <c r="Z133" t="str">
        <f>_xlfn.IFS(Table8_1[[#This Row],[Unit_Price]]&lt;500,"Low Price",Table8_1[[#This Row],[Unit_Price]]&lt;2000,"Medium Price",Table8_1[[#This Row],[Unit_Price]]&gt;=2000, "High Price")</f>
        <v>Low Price</v>
      </c>
    </row>
    <row r="134" spans="1:26" x14ac:dyDescent="0.3">
      <c r="A134" s="2" t="s">
        <v>2096</v>
      </c>
      <c r="B134" s="3">
        <v>45662</v>
      </c>
      <c r="C134" s="2" t="s">
        <v>554</v>
      </c>
      <c r="D134" s="2" t="s">
        <v>1725</v>
      </c>
      <c r="E134" s="2" t="s">
        <v>1929</v>
      </c>
      <c r="F134" s="2">
        <v>4</v>
      </c>
      <c r="G134" s="2">
        <v>950.04</v>
      </c>
      <c r="H134" s="2">
        <v>0.13</v>
      </c>
      <c r="I134" s="2" t="s">
        <v>1961</v>
      </c>
      <c r="J134" s="2">
        <v>3306.1392000000001</v>
      </c>
      <c r="O134" t="s">
        <v>2096</v>
      </c>
      <c r="P134" s="5">
        <v>45662</v>
      </c>
      <c r="Q134" t="s">
        <v>554</v>
      </c>
      <c r="R134" t="s">
        <v>1725</v>
      </c>
      <c r="S134" t="s">
        <v>1929</v>
      </c>
      <c r="T134">
        <v>4</v>
      </c>
      <c r="U134">
        <v>950.04</v>
      </c>
      <c r="V134">
        <v>0.13</v>
      </c>
      <c r="W134" t="s">
        <v>1961</v>
      </c>
      <c r="X134">
        <v>3306.1392000000001</v>
      </c>
      <c r="Y134">
        <v>3306.1391999999996</v>
      </c>
      <c r="Z134" t="str">
        <f>_xlfn.IFS(Table8_1[[#This Row],[Unit_Price]]&lt;500,"Low Price",Table8_1[[#This Row],[Unit_Price]]&lt;2000,"Medium Price",Table8_1[[#This Row],[Unit_Price]]&gt;=2000, "High Price")</f>
        <v>Medium Price</v>
      </c>
    </row>
    <row r="135" spans="1:26" x14ac:dyDescent="0.3">
      <c r="A135" s="2" t="s">
        <v>2097</v>
      </c>
      <c r="B135" s="3">
        <v>45910</v>
      </c>
      <c r="C135" s="2" t="s">
        <v>1046</v>
      </c>
      <c r="D135" s="2" t="s">
        <v>1753</v>
      </c>
      <c r="E135" s="2" t="s">
        <v>1904</v>
      </c>
      <c r="F135" s="2">
        <v>2</v>
      </c>
      <c r="G135" s="2">
        <v>267.19</v>
      </c>
      <c r="H135" s="2">
        <v>7.0000000000000007E-2</v>
      </c>
      <c r="I135" s="2" t="s">
        <v>1959</v>
      </c>
      <c r="J135" s="2">
        <v>496.97340000000003</v>
      </c>
      <c r="O135" t="s">
        <v>2097</v>
      </c>
      <c r="P135" s="5">
        <v>45910</v>
      </c>
      <c r="Q135" t="s">
        <v>1046</v>
      </c>
      <c r="R135" t="s">
        <v>1753</v>
      </c>
      <c r="S135" t="s">
        <v>1904</v>
      </c>
      <c r="T135">
        <v>2</v>
      </c>
      <c r="U135">
        <v>267.19</v>
      </c>
      <c r="V135">
        <v>7.0000000000000007E-2</v>
      </c>
      <c r="W135" t="s">
        <v>1959</v>
      </c>
      <c r="X135">
        <v>496.97340000000003</v>
      </c>
      <c r="Y135">
        <v>496.97339999999997</v>
      </c>
      <c r="Z135" t="str">
        <f>_xlfn.IFS(Table8_1[[#This Row],[Unit_Price]]&lt;500,"Low Price",Table8_1[[#This Row],[Unit_Price]]&lt;2000,"Medium Price",Table8_1[[#This Row],[Unit_Price]]&gt;=2000, "High Price")</f>
        <v>Low Price</v>
      </c>
    </row>
    <row r="136" spans="1:26" x14ac:dyDescent="0.3">
      <c r="A136" s="2" t="s">
        <v>2098</v>
      </c>
      <c r="B136" s="3">
        <v>45827</v>
      </c>
      <c r="C136" s="2" t="s">
        <v>665</v>
      </c>
      <c r="D136" s="2" t="s">
        <v>1844</v>
      </c>
      <c r="E136" s="2" t="s">
        <v>1936</v>
      </c>
      <c r="F136" s="2">
        <v>4</v>
      </c>
      <c r="G136" s="2">
        <v>72.63</v>
      </c>
      <c r="H136" s="2">
        <v>0.06</v>
      </c>
      <c r="I136" s="2" t="s">
        <v>1961</v>
      </c>
      <c r="J136" s="2">
        <v>273.08879999999999</v>
      </c>
      <c r="O136" t="s">
        <v>2098</v>
      </c>
      <c r="P136" s="5">
        <v>45827</v>
      </c>
      <c r="Q136" t="s">
        <v>665</v>
      </c>
      <c r="R136" t="s">
        <v>1844</v>
      </c>
      <c r="S136" t="s">
        <v>1936</v>
      </c>
      <c r="T136">
        <v>4</v>
      </c>
      <c r="U136">
        <v>72.63</v>
      </c>
      <c r="V136">
        <v>0.06</v>
      </c>
      <c r="W136" t="s">
        <v>1961</v>
      </c>
      <c r="X136">
        <v>273.08879999999999</v>
      </c>
      <c r="Y136">
        <v>273.08879999999999</v>
      </c>
      <c r="Z136" t="str">
        <f>_xlfn.IFS(Table8_1[[#This Row],[Unit_Price]]&lt;500,"Low Price",Table8_1[[#This Row],[Unit_Price]]&lt;2000,"Medium Price",Table8_1[[#This Row],[Unit_Price]]&gt;=2000, "High Price")</f>
        <v>Low Price</v>
      </c>
    </row>
    <row r="137" spans="1:26" x14ac:dyDescent="0.3">
      <c r="A137" s="2" t="s">
        <v>2099</v>
      </c>
      <c r="B137" s="3">
        <v>45544</v>
      </c>
      <c r="C137" s="2" t="s">
        <v>1337</v>
      </c>
      <c r="D137" s="2" t="s">
        <v>1741</v>
      </c>
      <c r="E137" s="2" t="s">
        <v>1908</v>
      </c>
      <c r="F137" s="2">
        <v>3</v>
      </c>
      <c r="G137" s="2">
        <v>576.52</v>
      </c>
      <c r="H137" s="2">
        <v>0.22</v>
      </c>
      <c r="I137" s="2" t="s">
        <v>1964</v>
      </c>
      <c r="J137" s="2">
        <v>1349.0568000000001</v>
      </c>
      <c r="O137" t="s">
        <v>2099</v>
      </c>
      <c r="P137" s="5">
        <v>45544</v>
      </c>
      <c r="Q137" t="s">
        <v>1337</v>
      </c>
      <c r="R137" t="s">
        <v>1741</v>
      </c>
      <c r="S137" t="s">
        <v>1908</v>
      </c>
      <c r="T137">
        <v>3</v>
      </c>
      <c r="U137">
        <v>576.52</v>
      </c>
      <c r="V137">
        <v>0.22</v>
      </c>
      <c r="W137" t="s">
        <v>1964</v>
      </c>
      <c r="X137">
        <v>1349.0568000000001</v>
      </c>
      <c r="Y137">
        <v>1349.0567999999998</v>
      </c>
      <c r="Z137" t="str">
        <f>_xlfn.IFS(Table8_1[[#This Row],[Unit_Price]]&lt;500,"Low Price",Table8_1[[#This Row],[Unit_Price]]&lt;2000,"Medium Price",Table8_1[[#This Row],[Unit_Price]]&gt;=2000, "High Price")</f>
        <v>Medium Price</v>
      </c>
    </row>
    <row r="138" spans="1:26" x14ac:dyDescent="0.3">
      <c r="A138" s="2" t="s">
        <v>2100</v>
      </c>
      <c r="B138" s="3">
        <v>45751</v>
      </c>
      <c r="C138" s="2" t="s">
        <v>1106</v>
      </c>
      <c r="D138" s="2" t="s">
        <v>1796</v>
      </c>
      <c r="E138" s="2" t="s">
        <v>1921</v>
      </c>
      <c r="F138" s="2">
        <v>3</v>
      </c>
      <c r="G138" s="2">
        <v>849.36</v>
      </c>
      <c r="H138" s="2">
        <v>0.03</v>
      </c>
      <c r="I138" s="2" t="s">
        <v>1959</v>
      </c>
      <c r="J138" s="2">
        <v>2471.6376</v>
      </c>
      <c r="O138" t="s">
        <v>2100</v>
      </c>
      <c r="P138" s="5">
        <v>45751</v>
      </c>
      <c r="Q138" t="s">
        <v>1106</v>
      </c>
      <c r="R138" t="s">
        <v>1796</v>
      </c>
      <c r="S138" t="s">
        <v>1921</v>
      </c>
      <c r="T138">
        <v>3</v>
      </c>
      <c r="U138">
        <v>849.36</v>
      </c>
      <c r="V138">
        <v>0.03</v>
      </c>
      <c r="W138" t="s">
        <v>1959</v>
      </c>
      <c r="X138">
        <v>2471.6376</v>
      </c>
      <c r="Y138">
        <v>2471.6376</v>
      </c>
      <c r="Z138" t="str">
        <f>_xlfn.IFS(Table8_1[[#This Row],[Unit_Price]]&lt;500,"Low Price",Table8_1[[#This Row],[Unit_Price]]&lt;2000,"Medium Price",Table8_1[[#This Row],[Unit_Price]]&gt;=2000, "High Price")</f>
        <v>Medium Price</v>
      </c>
    </row>
    <row r="139" spans="1:26" x14ac:dyDescent="0.3">
      <c r="A139" s="2" t="s">
        <v>2101</v>
      </c>
      <c r="B139" s="3">
        <v>45392</v>
      </c>
      <c r="C139" s="2" t="s">
        <v>1470</v>
      </c>
      <c r="D139" s="2" t="s">
        <v>1732</v>
      </c>
      <c r="E139" s="2" t="s">
        <v>1911</v>
      </c>
      <c r="F139" s="2">
        <v>1</v>
      </c>
      <c r="G139" s="2">
        <v>245.85</v>
      </c>
      <c r="H139" s="2">
        <v>0.18</v>
      </c>
      <c r="I139" s="2" t="s">
        <v>1964</v>
      </c>
      <c r="J139" s="2">
        <v>201.59700000000001</v>
      </c>
      <c r="O139" t="s">
        <v>2101</v>
      </c>
      <c r="P139" s="5">
        <v>45392</v>
      </c>
      <c r="Q139" t="s">
        <v>1470</v>
      </c>
      <c r="R139" t="s">
        <v>1732</v>
      </c>
      <c r="S139" t="s">
        <v>1911</v>
      </c>
      <c r="T139">
        <v>1</v>
      </c>
      <c r="U139">
        <v>245.85</v>
      </c>
      <c r="V139">
        <v>0.18</v>
      </c>
      <c r="W139" t="s">
        <v>1964</v>
      </c>
      <c r="X139">
        <v>201.59700000000001</v>
      </c>
      <c r="Y139">
        <v>201.59699999999998</v>
      </c>
      <c r="Z139" t="str">
        <f>_xlfn.IFS(Table8_1[[#This Row],[Unit_Price]]&lt;500,"Low Price",Table8_1[[#This Row],[Unit_Price]]&lt;2000,"Medium Price",Table8_1[[#This Row],[Unit_Price]]&gt;=2000, "High Price")</f>
        <v>Low Price</v>
      </c>
    </row>
    <row r="140" spans="1:26" x14ac:dyDescent="0.3">
      <c r="A140" s="2" t="s">
        <v>2102</v>
      </c>
      <c r="B140" s="3">
        <v>45589</v>
      </c>
      <c r="C140" s="2" t="s">
        <v>597</v>
      </c>
      <c r="D140" s="2" t="s">
        <v>1874</v>
      </c>
      <c r="E140" s="2" t="s">
        <v>1924</v>
      </c>
      <c r="F140" s="2">
        <v>3</v>
      </c>
      <c r="G140" s="2">
        <v>237.68</v>
      </c>
      <c r="H140" s="2">
        <v>0.1</v>
      </c>
      <c r="I140" s="2" t="s">
        <v>1964</v>
      </c>
      <c r="J140" s="2">
        <v>641.73599999999999</v>
      </c>
      <c r="O140" t="s">
        <v>2102</v>
      </c>
      <c r="P140" s="5">
        <v>45589</v>
      </c>
      <c r="Q140" t="s">
        <v>597</v>
      </c>
      <c r="R140" t="s">
        <v>1874</v>
      </c>
      <c r="S140" t="s">
        <v>1924</v>
      </c>
      <c r="T140">
        <v>3</v>
      </c>
      <c r="U140">
        <v>237.68</v>
      </c>
      <c r="V140">
        <v>0.1</v>
      </c>
      <c r="W140" t="s">
        <v>1964</v>
      </c>
      <c r="X140">
        <v>641.73599999999999</v>
      </c>
      <c r="Y140">
        <v>641.73599999999999</v>
      </c>
      <c r="Z140" t="str">
        <f>_xlfn.IFS(Table8_1[[#This Row],[Unit_Price]]&lt;500,"Low Price",Table8_1[[#This Row],[Unit_Price]]&lt;2000,"Medium Price",Table8_1[[#This Row],[Unit_Price]]&gt;=2000, "High Price")</f>
        <v>Low Price</v>
      </c>
    </row>
    <row r="141" spans="1:26" x14ac:dyDescent="0.3">
      <c r="A141" s="2" t="s">
        <v>2103</v>
      </c>
      <c r="B141" s="3">
        <v>45756</v>
      </c>
      <c r="C141" s="2" t="s">
        <v>1070</v>
      </c>
      <c r="D141" s="2" t="s">
        <v>1796</v>
      </c>
      <c r="E141" s="2" t="s">
        <v>1934</v>
      </c>
      <c r="F141" s="2">
        <v>4</v>
      </c>
      <c r="G141" s="2">
        <v>715.85</v>
      </c>
      <c r="H141" s="2">
        <v>0.25</v>
      </c>
      <c r="I141" s="2" t="s">
        <v>1961</v>
      </c>
      <c r="J141" s="2">
        <v>2147.5500000000002</v>
      </c>
      <c r="O141" t="s">
        <v>2103</v>
      </c>
      <c r="P141" s="5">
        <v>45756</v>
      </c>
      <c r="Q141" t="s">
        <v>1070</v>
      </c>
      <c r="R141" t="s">
        <v>1796</v>
      </c>
      <c r="S141" t="s">
        <v>1934</v>
      </c>
      <c r="T141">
        <v>4</v>
      </c>
      <c r="U141">
        <v>715.85</v>
      </c>
      <c r="V141">
        <v>0.25</v>
      </c>
      <c r="W141" t="s">
        <v>1961</v>
      </c>
      <c r="X141">
        <v>2147.5500000000002</v>
      </c>
      <c r="Y141">
        <v>2147.5500000000002</v>
      </c>
      <c r="Z141" t="str">
        <f>_xlfn.IFS(Table8_1[[#This Row],[Unit_Price]]&lt;500,"Low Price",Table8_1[[#This Row],[Unit_Price]]&lt;2000,"Medium Price",Table8_1[[#This Row],[Unit_Price]]&gt;=2000, "High Price")</f>
        <v>Medium Price</v>
      </c>
    </row>
    <row r="142" spans="1:26" x14ac:dyDescent="0.3">
      <c r="A142" s="2" t="s">
        <v>2104</v>
      </c>
      <c r="B142" s="3">
        <v>45255</v>
      </c>
      <c r="C142" s="2" t="s">
        <v>575</v>
      </c>
      <c r="D142" s="2" t="s">
        <v>1853</v>
      </c>
      <c r="E142" s="2" t="s">
        <v>1908</v>
      </c>
      <c r="F142" s="2">
        <v>2</v>
      </c>
      <c r="G142" s="2">
        <v>478.85</v>
      </c>
      <c r="H142" s="2">
        <v>0.01</v>
      </c>
      <c r="I142" s="2" t="s">
        <v>1964</v>
      </c>
      <c r="J142" s="2">
        <v>948.12300000000005</v>
      </c>
      <c r="O142" t="s">
        <v>2104</v>
      </c>
      <c r="P142" s="5">
        <v>45255</v>
      </c>
      <c r="Q142" t="s">
        <v>575</v>
      </c>
      <c r="R142" t="s">
        <v>1853</v>
      </c>
      <c r="S142" t="s">
        <v>1908</v>
      </c>
      <c r="T142">
        <v>2</v>
      </c>
      <c r="U142">
        <v>478.85</v>
      </c>
      <c r="V142">
        <v>0.01</v>
      </c>
      <c r="W142" t="s">
        <v>1964</v>
      </c>
      <c r="X142">
        <v>948.12300000000005</v>
      </c>
      <c r="Y142">
        <v>948.12300000000005</v>
      </c>
      <c r="Z142" t="str">
        <f>_xlfn.IFS(Table8_1[[#This Row],[Unit_Price]]&lt;500,"Low Price",Table8_1[[#This Row],[Unit_Price]]&lt;2000,"Medium Price",Table8_1[[#This Row],[Unit_Price]]&gt;=2000, "High Price")</f>
        <v>Low Price</v>
      </c>
    </row>
    <row r="143" spans="1:26" x14ac:dyDescent="0.3">
      <c r="A143" s="2" t="s">
        <v>2105</v>
      </c>
      <c r="B143" s="3">
        <v>45718</v>
      </c>
      <c r="C143" s="2" t="s">
        <v>400</v>
      </c>
      <c r="D143" s="2" t="s">
        <v>1721</v>
      </c>
      <c r="E143" s="2" t="s">
        <v>1887</v>
      </c>
      <c r="F143" s="2">
        <v>1</v>
      </c>
      <c r="G143" s="2">
        <v>503.95</v>
      </c>
      <c r="H143" s="2">
        <v>0.26</v>
      </c>
      <c r="I143" s="2" t="s">
        <v>1964</v>
      </c>
      <c r="J143" s="2">
        <v>372.923</v>
      </c>
      <c r="O143" t="s">
        <v>2105</v>
      </c>
      <c r="P143" s="5">
        <v>45718</v>
      </c>
      <c r="Q143" t="s">
        <v>400</v>
      </c>
      <c r="R143" t="s">
        <v>1721</v>
      </c>
      <c r="S143" t="s">
        <v>1887</v>
      </c>
      <c r="T143">
        <v>1</v>
      </c>
      <c r="U143">
        <v>503.95</v>
      </c>
      <c r="V143">
        <v>0.26</v>
      </c>
      <c r="W143" t="s">
        <v>1964</v>
      </c>
      <c r="X143">
        <v>372.923</v>
      </c>
      <c r="Y143">
        <v>372.923</v>
      </c>
      <c r="Z143" t="str">
        <f>_xlfn.IFS(Table8_1[[#This Row],[Unit_Price]]&lt;500,"Low Price",Table8_1[[#This Row],[Unit_Price]]&lt;2000,"Medium Price",Table8_1[[#This Row],[Unit_Price]]&gt;=2000, "High Price")</f>
        <v>Medium Price</v>
      </c>
    </row>
    <row r="144" spans="1:26" x14ac:dyDescent="0.3">
      <c r="A144" s="2" t="s">
        <v>2106</v>
      </c>
      <c r="B144" s="3">
        <v>45573</v>
      </c>
      <c r="C144" s="2" t="s">
        <v>1255</v>
      </c>
      <c r="D144" s="2" t="s">
        <v>1780</v>
      </c>
      <c r="E144" s="2" t="s">
        <v>1929</v>
      </c>
      <c r="F144" s="2">
        <v>2</v>
      </c>
      <c r="G144" s="2">
        <v>975.48</v>
      </c>
      <c r="H144" s="2">
        <v>0.26</v>
      </c>
      <c r="I144" s="2" t="s">
        <v>1964</v>
      </c>
      <c r="J144" s="2">
        <v>1443.7103999999999</v>
      </c>
      <c r="O144" t="s">
        <v>2106</v>
      </c>
      <c r="P144" s="5">
        <v>45573</v>
      </c>
      <c r="Q144" t="s">
        <v>1255</v>
      </c>
      <c r="R144" t="s">
        <v>1780</v>
      </c>
      <c r="S144" t="s">
        <v>1929</v>
      </c>
      <c r="T144">
        <v>2</v>
      </c>
      <c r="U144">
        <v>975.48</v>
      </c>
      <c r="V144">
        <v>0.26</v>
      </c>
      <c r="W144" t="s">
        <v>1964</v>
      </c>
      <c r="X144">
        <v>1443.7103999999999</v>
      </c>
      <c r="Y144">
        <v>1443.7103999999999</v>
      </c>
      <c r="Z144" t="str">
        <f>_xlfn.IFS(Table8_1[[#This Row],[Unit_Price]]&lt;500,"Low Price",Table8_1[[#This Row],[Unit_Price]]&lt;2000,"Medium Price",Table8_1[[#This Row],[Unit_Price]]&gt;=2000, "High Price")</f>
        <v>Medium Price</v>
      </c>
    </row>
    <row r="145" spans="1:26" x14ac:dyDescent="0.3">
      <c r="A145" s="2" t="s">
        <v>2107</v>
      </c>
      <c r="B145" s="3">
        <v>45884</v>
      </c>
      <c r="C145" s="2" t="s">
        <v>1261</v>
      </c>
      <c r="D145" s="2" t="s">
        <v>1680</v>
      </c>
      <c r="E145" s="2" t="s">
        <v>1939</v>
      </c>
      <c r="F145" s="2">
        <v>4</v>
      </c>
      <c r="G145" s="2">
        <v>450.12</v>
      </c>
      <c r="H145" s="2">
        <v>0.28999999999999998</v>
      </c>
      <c r="I145" s="2" t="s">
        <v>1964</v>
      </c>
      <c r="J145" s="2">
        <v>1278.3407999999999</v>
      </c>
      <c r="O145" t="s">
        <v>2107</v>
      </c>
      <c r="P145" s="5">
        <v>45884</v>
      </c>
      <c r="Q145" t="s">
        <v>1261</v>
      </c>
      <c r="R145" t="s">
        <v>1680</v>
      </c>
      <c r="S145" t="s">
        <v>1939</v>
      </c>
      <c r="T145">
        <v>4</v>
      </c>
      <c r="U145">
        <v>450.12</v>
      </c>
      <c r="V145">
        <v>0.28999999999999998</v>
      </c>
      <c r="W145" t="s">
        <v>1964</v>
      </c>
      <c r="X145">
        <v>1278.3407999999999</v>
      </c>
      <c r="Y145">
        <v>1278.3407999999999</v>
      </c>
      <c r="Z145" t="str">
        <f>_xlfn.IFS(Table8_1[[#This Row],[Unit_Price]]&lt;500,"Low Price",Table8_1[[#This Row],[Unit_Price]]&lt;2000,"Medium Price",Table8_1[[#This Row],[Unit_Price]]&gt;=2000, "High Price")</f>
        <v>Low Price</v>
      </c>
    </row>
    <row r="146" spans="1:26" x14ac:dyDescent="0.3">
      <c r="A146" s="2" t="s">
        <v>2108</v>
      </c>
      <c r="B146" s="3">
        <v>45448</v>
      </c>
      <c r="C146" s="2" t="s">
        <v>1361</v>
      </c>
      <c r="D146" s="2" t="s">
        <v>1686</v>
      </c>
      <c r="E146" s="2" t="s">
        <v>1917</v>
      </c>
      <c r="F146" s="2">
        <v>3</v>
      </c>
      <c r="G146" s="2">
        <v>237.24</v>
      </c>
      <c r="H146" s="2">
        <v>0.24</v>
      </c>
      <c r="I146" s="2" t="s">
        <v>1961</v>
      </c>
      <c r="J146" s="2">
        <v>540.90719999999999</v>
      </c>
      <c r="O146" t="s">
        <v>2108</v>
      </c>
      <c r="P146" s="5">
        <v>45448</v>
      </c>
      <c r="Q146" t="s">
        <v>1361</v>
      </c>
      <c r="R146" t="s">
        <v>1686</v>
      </c>
      <c r="S146" t="s">
        <v>1917</v>
      </c>
      <c r="T146">
        <v>3</v>
      </c>
      <c r="U146">
        <v>237.24</v>
      </c>
      <c r="V146">
        <v>0.24</v>
      </c>
      <c r="W146" t="s">
        <v>1961</v>
      </c>
      <c r="X146">
        <v>540.90719999999999</v>
      </c>
      <c r="Y146">
        <v>540.90719999999999</v>
      </c>
      <c r="Z146" t="str">
        <f>_xlfn.IFS(Table8_1[[#This Row],[Unit_Price]]&lt;500,"Low Price",Table8_1[[#This Row],[Unit_Price]]&lt;2000,"Medium Price",Table8_1[[#This Row],[Unit_Price]]&gt;=2000, "High Price")</f>
        <v>Low Price</v>
      </c>
    </row>
    <row r="147" spans="1:26" x14ac:dyDescent="0.3">
      <c r="A147" s="2" t="s">
        <v>2109</v>
      </c>
      <c r="B147" s="3">
        <v>45522</v>
      </c>
      <c r="C147" s="2" t="s">
        <v>1429</v>
      </c>
      <c r="D147" s="2" t="s">
        <v>1744</v>
      </c>
      <c r="E147" s="2" t="s">
        <v>1936</v>
      </c>
      <c r="F147" s="2">
        <v>2</v>
      </c>
      <c r="G147" s="2">
        <v>536.84</v>
      </c>
      <c r="H147" s="2">
        <v>0.09</v>
      </c>
      <c r="I147" s="2" t="s">
        <v>1964</v>
      </c>
      <c r="J147" s="2">
        <v>977.04880000000003</v>
      </c>
      <c r="O147" t="s">
        <v>2109</v>
      </c>
      <c r="P147" s="5">
        <v>45522</v>
      </c>
      <c r="Q147" t="s">
        <v>1429</v>
      </c>
      <c r="R147" t="s">
        <v>1744</v>
      </c>
      <c r="S147" t="s">
        <v>1936</v>
      </c>
      <c r="T147">
        <v>2</v>
      </c>
      <c r="U147">
        <v>536.84</v>
      </c>
      <c r="V147">
        <v>0.09</v>
      </c>
      <c r="W147" t="s">
        <v>1964</v>
      </c>
      <c r="X147">
        <v>977.04880000000003</v>
      </c>
      <c r="Y147">
        <v>977.04880000000003</v>
      </c>
      <c r="Z147" t="str">
        <f>_xlfn.IFS(Table8_1[[#This Row],[Unit_Price]]&lt;500,"Low Price",Table8_1[[#This Row],[Unit_Price]]&lt;2000,"Medium Price",Table8_1[[#This Row],[Unit_Price]]&gt;=2000, "High Price")</f>
        <v>Medium Price</v>
      </c>
    </row>
    <row r="148" spans="1:26" x14ac:dyDescent="0.3">
      <c r="A148" s="2" t="s">
        <v>2110</v>
      </c>
      <c r="B148" s="3">
        <v>45626</v>
      </c>
      <c r="C148" s="2" t="s">
        <v>1383</v>
      </c>
      <c r="D148" s="2" t="s">
        <v>1686</v>
      </c>
      <c r="E148" s="2" t="s">
        <v>1948</v>
      </c>
      <c r="F148" s="2">
        <v>3</v>
      </c>
      <c r="G148" s="2">
        <v>584.41</v>
      </c>
      <c r="H148" s="2">
        <v>0</v>
      </c>
      <c r="I148" s="2" t="s">
        <v>1964</v>
      </c>
      <c r="J148" s="2">
        <v>1753.23</v>
      </c>
      <c r="O148" t="s">
        <v>2110</v>
      </c>
      <c r="P148" s="5">
        <v>45626</v>
      </c>
      <c r="Q148" t="s">
        <v>1383</v>
      </c>
      <c r="R148" t="s">
        <v>1686</v>
      </c>
      <c r="S148" t="s">
        <v>1948</v>
      </c>
      <c r="T148">
        <v>3</v>
      </c>
      <c r="U148">
        <v>584.41</v>
      </c>
      <c r="V148">
        <v>0</v>
      </c>
      <c r="W148" t="s">
        <v>1964</v>
      </c>
      <c r="X148">
        <v>1753.23</v>
      </c>
      <c r="Y148">
        <v>1753.23</v>
      </c>
      <c r="Z148" t="str">
        <f>_xlfn.IFS(Table8_1[[#This Row],[Unit_Price]]&lt;500,"Low Price",Table8_1[[#This Row],[Unit_Price]]&lt;2000,"Medium Price",Table8_1[[#This Row],[Unit_Price]]&gt;=2000, "High Price")</f>
        <v>Medium Price</v>
      </c>
    </row>
    <row r="149" spans="1:26" x14ac:dyDescent="0.3">
      <c r="A149" s="2" t="s">
        <v>2111</v>
      </c>
      <c r="B149" s="3">
        <v>45617</v>
      </c>
      <c r="C149" s="2" t="s">
        <v>943</v>
      </c>
      <c r="D149" s="2" t="s">
        <v>1829</v>
      </c>
      <c r="E149" s="2" t="s">
        <v>1948</v>
      </c>
      <c r="F149" s="2">
        <v>1</v>
      </c>
      <c r="G149" s="2">
        <v>653.87</v>
      </c>
      <c r="H149" s="2">
        <v>0.14000000000000001</v>
      </c>
      <c r="I149" s="2" t="s">
        <v>1961</v>
      </c>
      <c r="J149" s="2">
        <v>562.32820000000004</v>
      </c>
      <c r="O149" t="s">
        <v>2111</v>
      </c>
      <c r="P149" s="5">
        <v>45617</v>
      </c>
      <c r="Q149" t="s">
        <v>943</v>
      </c>
      <c r="R149" t="s">
        <v>1829</v>
      </c>
      <c r="S149" t="s">
        <v>1948</v>
      </c>
      <c r="T149">
        <v>1</v>
      </c>
      <c r="U149">
        <v>653.87</v>
      </c>
      <c r="V149">
        <v>0.14000000000000001</v>
      </c>
      <c r="W149" t="s">
        <v>1961</v>
      </c>
      <c r="X149">
        <v>562.32820000000004</v>
      </c>
      <c r="Y149">
        <v>562.32820000000004</v>
      </c>
      <c r="Z149" t="str">
        <f>_xlfn.IFS(Table8_1[[#This Row],[Unit_Price]]&lt;500,"Low Price",Table8_1[[#This Row],[Unit_Price]]&lt;2000,"Medium Price",Table8_1[[#This Row],[Unit_Price]]&gt;=2000, "High Price")</f>
        <v>Medium Price</v>
      </c>
    </row>
    <row r="150" spans="1:26" x14ac:dyDescent="0.3">
      <c r="A150" s="2" t="s">
        <v>2112</v>
      </c>
      <c r="B150" s="3">
        <v>45878</v>
      </c>
      <c r="C150" s="2" t="s">
        <v>1528</v>
      </c>
      <c r="D150" s="2" t="s">
        <v>1844</v>
      </c>
      <c r="E150" s="2" t="s">
        <v>1887</v>
      </c>
      <c r="F150" s="2">
        <v>1</v>
      </c>
      <c r="G150" s="2">
        <v>652.03</v>
      </c>
      <c r="H150" s="2">
        <v>0.27</v>
      </c>
      <c r="I150" s="2" t="s">
        <v>1959</v>
      </c>
      <c r="J150" s="2">
        <v>475.9819</v>
      </c>
      <c r="O150" t="s">
        <v>2112</v>
      </c>
      <c r="P150" s="5">
        <v>45878</v>
      </c>
      <c r="Q150" t="s">
        <v>1528</v>
      </c>
      <c r="R150" t="s">
        <v>1844</v>
      </c>
      <c r="S150" t="s">
        <v>1887</v>
      </c>
      <c r="T150">
        <v>1</v>
      </c>
      <c r="U150">
        <v>652.03</v>
      </c>
      <c r="V150">
        <v>0.27</v>
      </c>
      <c r="W150" t="s">
        <v>1959</v>
      </c>
      <c r="X150">
        <v>475.9819</v>
      </c>
      <c r="Y150">
        <v>475.9819</v>
      </c>
      <c r="Z150" t="str">
        <f>_xlfn.IFS(Table8_1[[#This Row],[Unit_Price]]&lt;500,"Low Price",Table8_1[[#This Row],[Unit_Price]]&lt;2000,"Medium Price",Table8_1[[#This Row],[Unit_Price]]&gt;=2000, "High Price")</f>
        <v>Medium Price</v>
      </c>
    </row>
    <row r="151" spans="1:26" x14ac:dyDescent="0.3">
      <c r="A151" s="2" t="s">
        <v>2113</v>
      </c>
      <c r="B151" s="3">
        <v>45502</v>
      </c>
      <c r="C151" s="2" t="s">
        <v>339</v>
      </c>
      <c r="D151" s="2" t="s">
        <v>1576</v>
      </c>
      <c r="E151" s="2" t="s">
        <v>1929</v>
      </c>
      <c r="F151" s="2">
        <v>3</v>
      </c>
      <c r="G151" s="2">
        <v>513.36</v>
      </c>
      <c r="H151" s="2">
        <v>7.0000000000000007E-2</v>
      </c>
      <c r="I151" s="2" t="s">
        <v>1964</v>
      </c>
      <c r="J151" s="2">
        <v>1432.2744</v>
      </c>
      <c r="O151" t="s">
        <v>2113</v>
      </c>
      <c r="P151" s="5">
        <v>45502</v>
      </c>
      <c r="Q151" t="s">
        <v>339</v>
      </c>
      <c r="R151" t="s">
        <v>1576</v>
      </c>
      <c r="S151" t="s">
        <v>1929</v>
      </c>
      <c r="T151">
        <v>3</v>
      </c>
      <c r="U151">
        <v>513.36</v>
      </c>
      <c r="V151">
        <v>7.0000000000000007E-2</v>
      </c>
      <c r="W151" t="s">
        <v>1964</v>
      </c>
      <c r="X151">
        <v>1432.2744</v>
      </c>
      <c r="Y151">
        <v>1432.2744</v>
      </c>
      <c r="Z151" t="str">
        <f>_xlfn.IFS(Table8_1[[#This Row],[Unit_Price]]&lt;500,"Low Price",Table8_1[[#This Row],[Unit_Price]]&lt;2000,"Medium Price",Table8_1[[#This Row],[Unit_Price]]&gt;=2000, "High Price")</f>
        <v>Medium Price</v>
      </c>
    </row>
    <row r="152" spans="1:26" x14ac:dyDescent="0.3">
      <c r="A152" s="2" t="s">
        <v>2114</v>
      </c>
      <c r="B152" s="3">
        <v>45433</v>
      </c>
      <c r="C152" s="2" t="s">
        <v>255</v>
      </c>
      <c r="D152" s="2" t="s">
        <v>1738</v>
      </c>
      <c r="E152" s="2" t="s">
        <v>1908</v>
      </c>
      <c r="F152" s="2">
        <v>4</v>
      </c>
      <c r="G152" s="2">
        <v>355.64</v>
      </c>
      <c r="H152" s="2">
        <v>0.16</v>
      </c>
      <c r="I152" s="2" t="s">
        <v>1964</v>
      </c>
      <c r="J152" s="2">
        <v>1194.9503999999999</v>
      </c>
      <c r="O152" t="s">
        <v>2114</v>
      </c>
      <c r="P152" s="5">
        <v>45433</v>
      </c>
      <c r="Q152" t="s">
        <v>255</v>
      </c>
      <c r="R152" t="s">
        <v>1738</v>
      </c>
      <c r="S152" t="s">
        <v>1908</v>
      </c>
      <c r="T152">
        <v>4</v>
      </c>
      <c r="U152">
        <v>355.64</v>
      </c>
      <c r="V152">
        <v>0.16</v>
      </c>
      <c r="W152" t="s">
        <v>1964</v>
      </c>
      <c r="X152">
        <v>1194.9503999999999</v>
      </c>
      <c r="Y152">
        <v>1194.9503999999999</v>
      </c>
      <c r="Z152" t="str">
        <f>_xlfn.IFS(Table8_1[[#This Row],[Unit_Price]]&lt;500,"Low Price",Table8_1[[#This Row],[Unit_Price]]&lt;2000,"Medium Price",Table8_1[[#This Row],[Unit_Price]]&gt;=2000, "High Price")</f>
        <v>Low Price</v>
      </c>
    </row>
    <row r="153" spans="1:26" x14ac:dyDescent="0.3">
      <c r="A153" s="2" t="s">
        <v>2115</v>
      </c>
      <c r="B153" s="3">
        <v>45594</v>
      </c>
      <c r="C153" s="2" t="s">
        <v>100</v>
      </c>
      <c r="D153" s="2" t="s">
        <v>1610</v>
      </c>
      <c r="E153" s="2" t="s">
        <v>1917</v>
      </c>
      <c r="F153" s="2">
        <v>4</v>
      </c>
      <c r="G153" s="2">
        <v>535.4</v>
      </c>
      <c r="H153" s="2">
        <v>0.26</v>
      </c>
      <c r="I153" s="2" t="s">
        <v>1961</v>
      </c>
      <c r="J153" s="2">
        <v>1584.7840000000001</v>
      </c>
      <c r="O153" t="s">
        <v>2115</v>
      </c>
      <c r="P153" s="5">
        <v>45594</v>
      </c>
      <c r="Q153" t="s">
        <v>100</v>
      </c>
      <c r="R153" t="s">
        <v>1610</v>
      </c>
      <c r="S153" t="s">
        <v>1917</v>
      </c>
      <c r="T153">
        <v>4</v>
      </c>
      <c r="U153">
        <v>535.4</v>
      </c>
      <c r="V153">
        <v>0.26</v>
      </c>
      <c r="W153" t="s">
        <v>1961</v>
      </c>
      <c r="X153">
        <v>1584.7840000000001</v>
      </c>
      <c r="Y153">
        <v>1584.7839999999999</v>
      </c>
      <c r="Z153" t="str">
        <f>_xlfn.IFS(Table8_1[[#This Row],[Unit_Price]]&lt;500,"Low Price",Table8_1[[#This Row],[Unit_Price]]&lt;2000,"Medium Price",Table8_1[[#This Row],[Unit_Price]]&gt;=2000, "High Price")</f>
        <v>Medium Price</v>
      </c>
    </row>
    <row r="154" spans="1:26" x14ac:dyDescent="0.3">
      <c r="A154" s="2" t="s">
        <v>2116</v>
      </c>
      <c r="B154" s="3">
        <v>45798</v>
      </c>
      <c r="C154" s="2" t="s">
        <v>790</v>
      </c>
      <c r="D154" s="2" t="s">
        <v>1790</v>
      </c>
      <c r="E154" s="2" t="s">
        <v>1948</v>
      </c>
      <c r="F154" s="2">
        <v>2</v>
      </c>
      <c r="G154" s="2">
        <v>108.74</v>
      </c>
      <c r="H154" s="2">
        <v>0.11</v>
      </c>
      <c r="I154" s="2" t="s">
        <v>1961</v>
      </c>
      <c r="J154" s="2">
        <v>193.55719999999999</v>
      </c>
      <c r="O154" t="s">
        <v>2116</v>
      </c>
      <c r="P154" s="5">
        <v>45798</v>
      </c>
      <c r="Q154" t="s">
        <v>790</v>
      </c>
      <c r="R154" t="s">
        <v>1790</v>
      </c>
      <c r="S154" t="s">
        <v>1948</v>
      </c>
      <c r="T154">
        <v>2</v>
      </c>
      <c r="U154">
        <v>108.74</v>
      </c>
      <c r="V154">
        <v>0.11</v>
      </c>
      <c r="W154" t="s">
        <v>1961</v>
      </c>
      <c r="X154">
        <v>193.55719999999999</v>
      </c>
      <c r="Y154">
        <v>193.55719999999999</v>
      </c>
      <c r="Z154" t="str">
        <f>_xlfn.IFS(Table8_1[[#This Row],[Unit_Price]]&lt;500,"Low Price",Table8_1[[#This Row],[Unit_Price]]&lt;2000,"Medium Price",Table8_1[[#This Row],[Unit_Price]]&gt;=2000, "High Price")</f>
        <v>Low Price</v>
      </c>
    </row>
    <row r="155" spans="1:26" x14ac:dyDescent="0.3">
      <c r="A155" s="2" t="s">
        <v>2117</v>
      </c>
      <c r="B155" s="3">
        <v>45579</v>
      </c>
      <c r="C155" s="2" t="s">
        <v>1001</v>
      </c>
      <c r="D155" s="2" t="s">
        <v>1603</v>
      </c>
      <c r="E155" s="2" t="s">
        <v>1948</v>
      </c>
      <c r="F155" s="2">
        <v>3</v>
      </c>
      <c r="G155" s="2">
        <v>591.98</v>
      </c>
      <c r="H155" s="2">
        <v>0.16</v>
      </c>
      <c r="I155" s="2" t="s">
        <v>1959</v>
      </c>
      <c r="J155" s="2">
        <v>1491.7896000000001</v>
      </c>
      <c r="O155" t="s">
        <v>2117</v>
      </c>
      <c r="P155" s="5">
        <v>45579</v>
      </c>
      <c r="Q155" t="s">
        <v>1001</v>
      </c>
      <c r="R155" t="s">
        <v>1603</v>
      </c>
      <c r="S155" t="s">
        <v>1948</v>
      </c>
      <c r="T155">
        <v>3</v>
      </c>
      <c r="U155">
        <v>591.98</v>
      </c>
      <c r="V155">
        <v>0.16</v>
      </c>
      <c r="W155" t="s">
        <v>1959</v>
      </c>
      <c r="X155">
        <v>1491.7896000000001</v>
      </c>
      <c r="Y155">
        <v>1491.7896000000001</v>
      </c>
      <c r="Z155" t="str">
        <f>_xlfn.IFS(Table8_1[[#This Row],[Unit_Price]]&lt;500,"Low Price",Table8_1[[#This Row],[Unit_Price]]&lt;2000,"Medium Price",Table8_1[[#This Row],[Unit_Price]]&gt;=2000, "High Price")</f>
        <v>Medium Price</v>
      </c>
    </row>
    <row r="156" spans="1:26" x14ac:dyDescent="0.3">
      <c r="A156" s="2" t="s">
        <v>2118</v>
      </c>
      <c r="B156" s="3">
        <v>45613</v>
      </c>
      <c r="C156" s="2" t="s">
        <v>1272</v>
      </c>
      <c r="D156" s="2" t="s">
        <v>1725</v>
      </c>
      <c r="E156" s="2" t="s">
        <v>1896</v>
      </c>
      <c r="F156" s="2">
        <v>1</v>
      </c>
      <c r="G156" s="2">
        <v>345.06</v>
      </c>
      <c r="H156" s="2">
        <v>0.13</v>
      </c>
      <c r="I156" s="2" t="s">
        <v>1964</v>
      </c>
      <c r="J156" s="2">
        <v>300.2022</v>
      </c>
      <c r="O156" t="s">
        <v>2118</v>
      </c>
      <c r="P156" s="5">
        <v>45613</v>
      </c>
      <c r="Q156" t="s">
        <v>1272</v>
      </c>
      <c r="R156" t="s">
        <v>1725</v>
      </c>
      <c r="S156" t="s">
        <v>1896</v>
      </c>
      <c r="T156">
        <v>1</v>
      </c>
      <c r="U156">
        <v>345.06</v>
      </c>
      <c r="V156">
        <v>0.13</v>
      </c>
      <c r="W156" t="s">
        <v>1964</v>
      </c>
      <c r="X156">
        <v>300.2022</v>
      </c>
      <c r="Y156">
        <v>300.2022</v>
      </c>
      <c r="Z156" t="str">
        <f>_xlfn.IFS(Table8_1[[#This Row],[Unit_Price]]&lt;500,"Low Price",Table8_1[[#This Row],[Unit_Price]]&lt;2000,"Medium Price",Table8_1[[#This Row],[Unit_Price]]&gt;=2000, "High Price")</f>
        <v>Low Price</v>
      </c>
    </row>
    <row r="157" spans="1:26" x14ac:dyDescent="0.3">
      <c r="A157" s="2" t="s">
        <v>2119</v>
      </c>
      <c r="B157" s="3">
        <v>45745</v>
      </c>
      <c r="C157" s="2" t="s">
        <v>980</v>
      </c>
      <c r="D157" s="2" t="s">
        <v>1862</v>
      </c>
      <c r="E157" s="2" t="s">
        <v>1929</v>
      </c>
      <c r="F157" s="2">
        <v>4</v>
      </c>
      <c r="G157" s="2">
        <v>986.41</v>
      </c>
      <c r="H157" s="2">
        <v>0.22</v>
      </c>
      <c r="I157" s="2" t="s">
        <v>1959</v>
      </c>
      <c r="J157" s="2">
        <v>3077.5992000000001</v>
      </c>
      <c r="O157" t="s">
        <v>2119</v>
      </c>
      <c r="P157" s="5">
        <v>45745</v>
      </c>
      <c r="Q157" t="s">
        <v>980</v>
      </c>
      <c r="R157" t="s">
        <v>1862</v>
      </c>
      <c r="S157" t="s">
        <v>1929</v>
      </c>
      <c r="T157">
        <v>4</v>
      </c>
      <c r="U157">
        <v>986.41</v>
      </c>
      <c r="V157">
        <v>0.22</v>
      </c>
      <c r="W157" t="s">
        <v>1959</v>
      </c>
      <c r="X157">
        <v>3077.5992000000001</v>
      </c>
      <c r="Y157">
        <v>3077.5991999999997</v>
      </c>
      <c r="Z157" t="str">
        <f>_xlfn.IFS(Table8_1[[#This Row],[Unit_Price]]&lt;500,"Low Price",Table8_1[[#This Row],[Unit_Price]]&lt;2000,"Medium Price",Table8_1[[#This Row],[Unit_Price]]&gt;=2000, "High Price")</f>
        <v>Medium Price</v>
      </c>
    </row>
    <row r="158" spans="1:26" x14ac:dyDescent="0.3">
      <c r="A158" s="2" t="s">
        <v>2120</v>
      </c>
      <c r="B158" s="3">
        <v>45494</v>
      </c>
      <c r="C158" s="2" t="s">
        <v>1016</v>
      </c>
      <c r="D158" s="2" t="s">
        <v>1728</v>
      </c>
      <c r="E158" s="2" t="s">
        <v>1887</v>
      </c>
      <c r="F158" s="2">
        <v>2</v>
      </c>
      <c r="G158" s="2">
        <v>921.52</v>
      </c>
      <c r="H158" s="2">
        <v>0</v>
      </c>
      <c r="I158" s="2" t="s">
        <v>1961</v>
      </c>
      <c r="J158" s="2">
        <v>1843.04</v>
      </c>
      <c r="O158" t="s">
        <v>2120</v>
      </c>
      <c r="P158" s="5">
        <v>45494</v>
      </c>
      <c r="Q158" t="s">
        <v>1016</v>
      </c>
      <c r="R158" t="s">
        <v>1728</v>
      </c>
      <c r="S158" t="s">
        <v>1887</v>
      </c>
      <c r="T158">
        <v>2</v>
      </c>
      <c r="U158">
        <v>921.52</v>
      </c>
      <c r="V158">
        <v>0</v>
      </c>
      <c r="W158" t="s">
        <v>1961</v>
      </c>
      <c r="X158">
        <v>1843.04</v>
      </c>
      <c r="Y158">
        <v>1843.04</v>
      </c>
      <c r="Z158" t="str">
        <f>_xlfn.IFS(Table8_1[[#This Row],[Unit_Price]]&lt;500,"Low Price",Table8_1[[#This Row],[Unit_Price]]&lt;2000,"Medium Price",Table8_1[[#This Row],[Unit_Price]]&gt;=2000, "High Price")</f>
        <v>Medium Price</v>
      </c>
    </row>
    <row r="159" spans="1:26" x14ac:dyDescent="0.3">
      <c r="A159" s="2" t="s">
        <v>2121</v>
      </c>
      <c r="B159" s="3">
        <v>45883</v>
      </c>
      <c r="C159" s="2" t="s">
        <v>351</v>
      </c>
      <c r="D159" s="2" t="s">
        <v>1747</v>
      </c>
      <c r="E159" s="2" t="s">
        <v>1908</v>
      </c>
      <c r="F159" s="2">
        <v>1</v>
      </c>
      <c r="G159" s="2">
        <v>83.1</v>
      </c>
      <c r="H159" s="2">
        <v>0.04</v>
      </c>
      <c r="I159" s="2" t="s">
        <v>1961</v>
      </c>
      <c r="J159" s="2">
        <v>79.775999999999996</v>
      </c>
      <c r="O159" t="s">
        <v>2121</v>
      </c>
      <c r="P159" s="5">
        <v>45883</v>
      </c>
      <c r="Q159" t="s">
        <v>351</v>
      </c>
      <c r="R159" t="s">
        <v>1747</v>
      </c>
      <c r="S159" t="s">
        <v>1908</v>
      </c>
      <c r="T159">
        <v>1</v>
      </c>
      <c r="U159">
        <v>83.1</v>
      </c>
      <c r="V159">
        <v>0.04</v>
      </c>
      <c r="W159" t="s">
        <v>1961</v>
      </c>
      <c r="X159">
        <v>79.775999999999996</v>
      </c>
      <c r="Y159">
        <v>79.775999999999996</v>
      </c>
      <c r="Z159" t="str">
        <f>_xlfn.IFS(Table8_1[[#This Row],[Unit_Price]]&lt;500,"Low Price",Table8_1[[#This Row],[Unit_Price]]&lt;2000,"Medium Price",Table8_1[[#This Row],[Unit_Price]]&gt;=2000, "High Price")</f>
        <v>Low Price</v>
      </c>
    </row>
    <row r="160" spans="1:26" x14ac:dyDescent="0.3">
      <c r="A160" s="2" t="s">
        <v>2122</v>
      </c>
      <c r="B160" s="3">
        <v>45601</v>
      </c>
      <c r="C160" s="2" t="s">
        <v>1166</v>
      </c>
      <c r="D160" s="2" t="s">
        <v>1661</v>
      </c>
      <c r="E160" s="2" t="s">
        <v>1927</v>
      </c>
      <c r="F160" s="2">
        <v>2</v>
      </c>
      <c r="G160" s="2">
        <v>60.98</v>
      </c>
      <c r="H160" s="2">
        <v>0.23</v>
      </c>
      <c r="I160" s="2" t="s">
        <v>1961</v>
      </c>
      <c r="J160" s="2">
        <v>93.909199999999998</v>
      </c>
      <c r="O160" t="s">
        <v>2122</v>
      </c>
      <c r="P160" s="5">
        <v>45601</v>
      </c>
      <c r="Q160" t="s">
        <v>1166</v>
      </c>
      <c r="R160" t="s">
        <v>1661</v>
      </c>
      <c r="S160" t="s">
        <v>1927</v>
      </c>
      <c r="T160">
        <v>2</v>
      </c>
      <c r="U160">
        <v>60.98</v>
      </c>
      <c r="V160">
        <v>0.23</v>
      </c>
      <c r="W160" t="s">
        <v>1961</v>
      </c>
      <c r="X160">
        <v>93.909199999999998</v>
      </c>
      <c r="Y160">
        <v>93.909199999999998</v>
      </c>
      <c r="Z160" t="str">
        <f>_xlfn.IFS(Table8_1[[#This Row],[Unit_Price]]&lt;500,"Low Price",Table8_1[[#This Row],[Unit_Price]]&lt;2000,"Medium Price",Table8_1[[#This Row],[Unit_Price]]&gt;=2000, "High Price")</f>
        <v>Low Price</v>
      </c>
    </row>
    <row r="161" spans="1:26" x14ac:dyDescent="0.3">
      <c r="A161" s="2" t="s">
        <v>2123</v>
      </c>
      <c r="B161" s="3">
        <v>45454</v>
      </c>
      <c r="C161" s="2" t="s">
        <v>1241</v>
      </c>
      <c r="D161" s="2" t="s">
        <v>1850</v>
      </c>
      <c r="E161" s="2" t="s">
        <v>1939</v>
      </c>
      <c r="F161" s="2">
        <v>2</v>
      </c>
      <c r="G161" s="2">
        <v>122.23</v>
      </c>
      <c r="H161" s="2">
        <v>0.21</v>
      </c>
      <c r="I161" s="2" t="s">
        <v>1964</v>
      </c>
      <c r="J161" s="2">
        <v>193.1234</v>
      </c>
      <c r="O161" t="s">
        <v>2123</v>
      </c>
      <c r="P161" s="5">
        <v>45454</v>
      </c>
      <c r="Q161" t="s">
        <v>1241</v>
      </c>
      <c r="R161" t="s">
        <v>1850</v>
      </c>
      <c r="S161" t="s">
        <v>1939</v>
      </c>
      <c r="T161">
        <v>2</v>
      </c>
      <c r="U161">
        <v>122.23</v>
      </c>
      <c r="V161">
        <v>0.21</v>
      </c>
      <c r="W161" t="s">
        <v>1964</v>
      </c>
      <c r="X161">
        <v>193.1234</v>
      </c>
      <c r="Y161">
        <v>193.1234</v>
      </c>
      <c r="Z161" t="str">
        <f>_xlfn.IFS(Table8_1[[#This Row],[Unit_Price]]&lt;500,"Low Price",Table8_1[[#This Row],[Unit_Price]]&lt;2000,"Medium Price",Table8_1[[#This Row],[Unit_Price]]&gt;=2000, "High Price")</f>
        <v>Low Price</v>
      </c>
    </row>
    <row r="162" spans="1:26" x14ac:dyDescent="0.3">
      <c r="A162" s="2" t="s">
        <v>2124</v>
      </c>
      <c r="B162" s="3">
        <v>45918</v>
      </c>
      <c r="C162" s="2" t="s">
        <v>92</v>
      </c>
      <c r="D162" s="2" t="s">
        <v>1793</v>
      </c>
      <c r="E162" s="2" t="s">
        <v>1945</v>
      </c>
      <c r="F162" s="2">
        <v>2</v>
      </c>
      <c r="G162" s="2">
        <v>623.38</v>
      </c>
      <c r="H162" s="2">
        <v>0.13</v>
      </c>
      <c r="I162" s="2" t="s">
        <v>1959</v>
      </c>
      <c r="J162" s="2">
        <v>1084.6812</v>
      </c>
      <c r="O162" t="s">
        <v>2124</v>
      </c>
      <c r="P162" s="5">
        <v>45918</v>
      </c>
      <c r="Q162" t="s">
        <v>92</v>
      </c>
      <c r="R162" t="s">
        <v>1793</v>
      </c>
      <c r="S162" t="s">
        <v>1945</v>
      </c>
      <c r="T162">
        <v>2</v>
      </c>
      <c r="U162">
        <v>623.38</v>
      </c>
      <c r="V162">
        <v>0.13</v>
      </c>
      <c r="W162" t="s">
        <v>1959</v>
      </c>
      <c r="X162">
        <v>1084.6812</v>
      </c>
      <c r="Y162">
        <v>1084.6812</v>
      </c>
      <c r="Z162" t="str">
        <f>_xlfn.IFS(Table8_1[[#This Row],[Unit_Price]]&lt;500,"Low Price",Table8_1[[#This Row],[Unit_Price]]&lt;2000,"Medium Price",Table8_1[[#This Row],[Unit_Price]]&gt;=2000, "High Price")</f>
        <v>Medium Price</v>
      </c>
    </row>
    <row r="163" spans="1:26" x14ac:dyDescent="0.3">
      <c r="A163" s="2" t="s">
        <v>2125</v>
      </c>
      <c r="B163" s="3">
        <v>45729</v>
      </c>
      <c r="C163" s="2" t="s">
        <v>222</v>
      </c>
      <c r="D163" s="2" t="s">
        <v>1793</v>
      </c>
      <c r="E163" s="2" t="s">
        <v>1887</v>
      </c>
      <c r="F163" s="2">
        <v>1</v>
      </c>
      <c r="G163" s="2">
        <v>479.58</v>
      </c>
      <c r="H163" s="2">
        <v>0.05</v>
      </c>
      <c r="I163" s="2" t="s">
        <v>1961</v>
      </c>
      <c r="J163" s="2">
        <v>455.601</v>
      </c>
      <c r="O163" t="s">
        <v>2125</v>
      </c>
      <c r="P163" s="5">
        <v>45729</v>
      </c>
      <c r="Q163" t="s">
        <v>222</v>
      </c>
      <c r="R163" t="s">
        <v>1793</v>
      </c>
      <c r="S163" t="s">
        <v>1887</v>
      </c>
      <c r="T163">
        <v>1</v>
      </c>
      <c r="U163">
        <v>479.58</v>
      </c>
      <c r="V163">
        <v>0.05</v>
      </c>
      <c r="W163" t="s">
        <v>1961</v>
      </c>
      <c r="X163">
        <v>455.601</v>
      </c>
      <c r="Y163">
        <v>455.601</v>
      </c>
      <c r="Z163" t="str">
        <f>_xlfn.IFS(Table8_1[[#This Row],[Unit_Price]]&lt;500,"Low Price",Table8_1[[#This Row],[Unit_Price]]&lt;2000,"Medium Price",Table8_1[[#This Row],[Unit_Price]]&gt;=2000, "High Price")</f>
        <v>Low Price</v>
      </c>
    </row>
    <row r="164" spans="1:26" x14ac:dyDescent="0.3">
      <c r="A164" s="2" t="s">
        <v>2126</v>
      </c>
      <c r="B164" s="3">
        <v>45276</v>
      </c>
      <c r="C164" s="2" t="s">
        <v>953</v>
      </c>
      <c r="D164" s="2" t="s">
        <v>1802</v>
      </c>
      <c r="E164" s="2" t="s">
        <v>1911</v>
      </c>
      <c r="F164" s="2">
        <v>3</v>
      </c>
      <c r="G164" s="2">
        <v>369.32</v>
      </c>
      <c r="H164" s="2">
        <v>0.14000000000000001</v>
      </c>
      <c r="I164" s="2" t="s">
        <v>1961</v>
      </c>
      <c r="J164" s="2">
        <v>952.84559999999999</v>
      </c>
      <c r="O164" t="s">
        <v>2126</v>
      </c>
      <c r="P164" s="5">
        <v>45276</v>
      </c>
      <c r="Q164" t="s">
        <v>953</v>
      </c>
      <c r="R164" t="s">
        <v>1802</v>
      </c>
      <c r="S164" t="s">
        <v>1911</v>
      </c>
      <c r="T164">
        <v>3</v>
      </c>
      <c r="U164">
        <v>369.32</v>
      </c>
      <c r="V164">
        <v>0.14000000000000001</v>
      </c>
      <c r="W164" t="s">
        <v>1961</v>
      </c>
      <c r="X164">
        <v>952.84559999999999</v>
      </c>
      <c r="Y164">
        <v>952.84559999999999</v>
      </c>
      <c r="Z164" t="str">
        <f>_xlfn.IFS(Table8_1[[#This Row],[Unit_Price]]&lt;500,"Low Price",Table8_1[[#This Row],[Unit_Price]]&lt;2000,"Medium Price",Table8_1[[#This Row],[Unit_Price]]&gt;=2000, "High Price")</f>
        <v>Low Price</v>
      </c>
    </row>
    <row r="165" spans="1:26" x14ac:dyDescent="0.3">
      <c r="A165" s="2" t="s">
        <v>2127</v>
      </c>
      <c r="B165" s="3">
        <v>45851</v>
      </c>
      <c r="C165" s="2" t="s">
        <v>282</v>
      </c>
      <c r="D165" s="2" t="s">
        <v>1674</v>
      </c>
      <c r="E165" s="2" t="s">
        <v>1892</v>
      </c>
      <c r="F165" s="2">
        <v>1</v>
      </c>
      <c r="G165" s="2">
        <v>488.31</v>
      </c>
      <c r="H165" s="2">
        <v>0.03</v>
      </c>
      <c r="I165" s="2" t="s">
        <v>1961</v>
      </c>
      <c r="J165" s="2">
        <v>473.66070000000002</v>
      </c>
      <c r="O165" t="s">
        <v>2127</v>
      </c>
      <c r="P165" s="5">
        <v>45851</v>
      </c>
      <c r="Q165" t="s">
        <v>282</v>
      </c>
      <c r="R165" t="s">
        <v>1674</v>
      </c>
      <c r="S165" t="s">
        <v>1892</v>
      </c>
      <c r="T165">
        <v>1</v>
      </c>
      <c r="U165">
        <v>488.31</v>
      </c>
      <c r="V165">
        <v>0.03</v>
      </c>
      <c r="W165" t="s">
        <v>1961</v>
      </c>
      <c r="X165">
        <v>473.66070000000002</v>
      </c>
      <c r="Y165">
        <v>473.66070000000002</v>
      </c>
      <c r="Z165" t="str">
        <f>_xlfn.IFS(Table8_1[[#This Row],[Unit_Price]]&lt;500,"Low Price",Table8_1[[#This Row],[Unit_Price]]&lt;2000,"Medium Price",Table8_1[[#This Row],[Unit_Price]]&gt;=2000, "High Price")</f>
        <v>Low Price</v>
      </c>
    </row>
    <row r="166" spans="1:26" x14ac:dyDescent="0.3">
      <c r="A166" s="2" t="s">
        <v>2128</v>
      </c>
      <c r="B166" s="3">
        <v>45418</v>
      </c>
      <c r="C166" s="2" t="s">
        <v>889</v>
      </c>
      <c r="D166" s="2" t="s">
        <v>1744</v>
      </c>
      <c r="E166" s="2" t="s">
        <v>1929</v>
      </c>
      <c r="F166" s="2">
        <v>4</v>
      </c>
      <c r="G166" s="2">
        <v>164.04</v>
      </c>
      <c r="H166" s="2">
        <v>0.26</v>
      </c>
      <c r="I166" s="2" t="s">
        <v>1959</v>
      </c>
      <c r="J166" s="2">
        <v>485.55840000000001</v>
      </c>
      <c r="O166" t="s">
        <v>2128</v>
      </c>
      <c r="P166" s="5">
        <v>45418</v>
      </c>
      <c r="Q166" t="s">
        <v>889</v>
      </c>
      <c r="R166" t="s">
        <v>1744</v>
      </c>
      <c r="S166" t="s">
        <v>1929</v>
      </c>
      <c r="T166">
        <v>4</v>
      </c>
      <c r="U166">
        <v>164.04</v>
      </c>
      <c r="V166">
        <v>0.26</v>
      </c>
      <c r="W166" t="s">
        <v>1959</v>
      </c>
      <c r="X166">
        <v>485.55840000000001</v>
      </c>
      <c r="Y166">
        <v>485.55840000000001</v>
      </c>
      <c r="Z166" t="str">
        <f>_xlfn.IFS(Table8_1[[#This Row],[Unit_Price]]&lt;500,"Low Price",Table8_1[[#This Row],[Unit_Price]]&lt;2000,"Medium Price",Table8_1[[#This Row],[Unit_Price]]&gt;=2000, "High Price")</f>
        <v>Low Price</v>
      </c>
    </row>
    <row r="167" spans="1:26" x14ac:dyDescent="0.3">
      <c r="A167" s="2" t="s">
        <v>2129</v>
      </c>
      <c r="B167" s="3">
        <v>45508</v>
      </c>
      <c r="C167" s="2" t="s">
        <v>272</v>
      </c>
      <c r="D167" s="2" t="s">
        <v>1599</v>
      </c>
      <c r="E167" s="2" t="s">
        <v>1942</v>
      </c>
      <c r="F167" s="2">
        <v>3</v>
      </c>
      <c r="G167" s="2">
        <v>707.95</v>
      </c>
      <c r="H167" s="2">
        <v>0.18</v>
      </c>
      <c r="I167" s="2" t="s">
        <v>1961</v>
      </c>
      <c r="J167" s="2">
        <v>1741.557</v>
      </c>
      <c r="O167" t="s">
        <v>2129</v>
      </c>
      <c r="P167" s="5">
        <v>45508</v>
      </c>
      <c r="Q167" t="s">
        <v>272</v>
      </c>
      <c r="R167" t="s">
        <v>1599</v>
      </c>
      <c r="S167" t="s">
        <v>1942</v>
      </c>
      <c r="T167">
        <v>3</v>
      </c>
      <c r="U167">
        <v>707.95</v>
      </c>
      <c r="V167">
        <v>0.18</v>
      </c>
      <c r="W167" t="s">
        <v>1961</v>
      </c>
      <c r="X167">
        <v>1741.557</v>
      </c>
      <c r="Y167">
        <v>1741.5570000000002</v>
      </c>
      <c r="Z167" t="str">
        <f>_xlfn.IFS(Table8_1[[#This Row],[Unit_Price]]&lt;500,"Low Price",Table8_1[[#This Row],[Unit_Price]]&lt;2000,"Medium Price",Table8_1[[#This Row],[Unit_Price]]&gt;=2000, "High Price")</f>
        <v>Medium Price</v>
      </c>
    </row>
    <row r="168" spans="1:26" x14ac:dyDescent="0.3">
      <c r="A168" s="2" t="s">
        <v>2130</v>
      </c>
      <c r="B168" s="3">
        <v>45269</v>
      </c>
      <c r="C168" s="2" t="s">
        <v>945</v>
      </c>
      <c r="D168" s="2" t="s">
        <v>1790</v>
      </c>
      <c r="E168" s="2" t="s">
        <v>1917</v>
      </c>
      <c r="F168" s="2">
        <v>4</v>
      </c>
      <c r="G168" s="2">
        <v>714.47</v>
      </c>
      <c r="H168" s="2">
        <v>0.18</v>
      </c>
      <c r="I168" s="2" t="s">
        <v>1964</v>
      </c>
      <c r="J168" s="2">
        <v>2343.4616000000001</v>
      </c>
      <c r="O168" t="s">
        <v>2130</v>
      </c>
      <c r="P168" s="5">
        <v>45269</v>
      </c>
      <c r="Q168" t="s">
        <v>945</v>
      </c>
      <c r="R168" t="s">
        <v>1790</v>
      </c>
      <c r="S168" t="s">
        <v>1917</v>
      </c>
      <c r="T168">
        <v>4</v>
      </c>
      <c r="U168">
        <v>714.47</v>
      </c>
      <c r="V168">
        <v>0.18</v>
      </c>
      <c r="W168" t="s">
        <v>1964</v>
      </c>
      <c r="X168">
        <v>2343.4616000000001</v>
      </c>
      <c r="Y168">
        <v>2343.4616000000001</v>
      </c>
      <c r="Z168" t="str">
        <f>_xlfn.IFS(Table8_1[[#This Row],[Unit_Price]]&lt;500,"Low Price",Table8_1[[#This Row],[Unit_Price]]&lt;2000,"Medium Price",Table8_1[[#This Row],[Unit_Price]]&gt;=2000, "High Price")</f>
        <v>Medium Price</v>
      </c>
    </row>
    <row r="169" spans="1:26" x14ac:dyDescent="0.3">
      <c r="A169" s="2" t="s">
        <v>2131</v>
      </c>
      <c r="B169" s="3">
        <v>45866</v>
      </c>
      <c r="C169" s="2" t="s">
        <v>1301</v>
      </c>
      <c r="D169" s="2" t="s">
        <v>1820</v>
      </c>
      <c r="E169" s="2" t="s">
        <v>1914</v>
      </c>
      <c r="F169" s="2">
        <v>4</v>
      </c>
      <c r="G169" s="2">
        <v>422.09</v>
      </c>
      <c r="H169" s="2">
        <v>0.04</v>
      </c>
      <c r="I169" s="2" t="s">
        <v>1959</v>
      </c>
      <c r="J169" s="2">
        <v>1620.8255999999999</v>
      </c>
      <c r="O169" t="s">
        <v>2131</v>
      </c>
      <c r="P169" s="5">
        <v>45866</v>
      </c>
      <c r="Q169" t="s">
        <v>1301</v>
      </c>
      <c r="R169" t="s">
        <v>1820</v>
      </c>
      <c r="S169" t="s">
        <v>1914</v>
      </c>
      <c r="T169">
        <v>4</v>
      </c>
      <c r="U169">
        <v>422.09</v>
      </c>
      <c r="V169">
        <v>0.04</v>
      </c>
      <c r="W169" t="s">
        <v>1959</v>
      </c>
      <c r="X169">
        <v>1620.8255999999999</v>
      </c>
      <c r="Y169">
        <v>1620.8255999999999</v>
      </c>
      <c r="Z169" t="str">
        <f>_xlfn.IFS(Table8_1[[#This Row],[Unit_Price]]&lt;500,"Low Price",Table8_1[[#This Row],[Unit_Price]]&lt;2000,"Medium Price",Table8_1[[#This Row],[Unit_Price]]&gt;=2000, "High Price")</f>
        <v>Low Price</v>
      </c>
    </row>
    <row r="170" spans="1:26" x14ac:dyDescent="0.3">
      <c r="A170" s="2" t="s">
        <v>2132</v>
      </c>
      <c r="B170" s="3">
        <v>45462</v>
      </c>
      <c r="C170" s="2" t="s">
        <v>385</v>
      </c>
      <c r="D170" s="2" t="s">
        <v>1667</v>
      </c>
      <c r="E170" s="2" t="s">
        <v>1921</v>
      </c>
      <c r="F170" s="2">
        <v>1</v>
      </c>
      <c r="G170" s="2">
        <v>998.19</v>
      </c>
      <c r="H170" s="2">
        <v>0.2</v>
      </c>
      <c r="I170" s="2" t="s">
        <v>1959</v>
      </c>
      <c r="J170" s="2">
        <v>798.55200000000002</v>
      </c>
      <c r="O170" t="s">
        <v>2132</v>
      </c>
      <c r="P170" s="5">
        <v>45462</v>
      </c>
      <c r="Q170" t="s">
        <v>385</v>
      </c>
      <c r="R170" t="s">
        <v>1667</v>
      </c>
      <c r="S170" t="s">
        <v>1921</v>
      </c>
      <c r="T170">
        <v>1</v>
      </c>
      <c r="U170">
        <v>998.19</v>
      </c>
      <c r="V170">
        <v>0.2</v>
      </c>
      <c r="W170" t="s">
        <v>1959</v>
      </c>
      <c r="X170">
        <v>798.55200000000002</v>
      </c>
      <c r="Y170">
        <v>798.55200000000002</v>
      </c>
      <c r="Z170" t="str">
        <f>_xlfn.IFS(Table8_1[[#This Row],[Unit_Price]]&lt;500,"Low Price",Table8_1[[#This Row],[Unit_Price]]&lt;2000,"Medium Price",Table8_1[[#This Row],[Unit_Price]]&gt;=2000, "High Price")</f>
        <v>Medium Price</v>
      </c>
    </row>
    <row r="171" spans="1:26" x14ac:dyDescent="0.3">
      <c r="A171" s="2" t="s">
        <v>2133</v>
      </c>
      <c r="B171" s="3">
        <v>45313</v>
      </c>
      <c r="C171" s="2" t="s">
        <v>1178</v>
      </c>
      <c r="D171" s="2" t="s">
        <v>1799</v>
      </c>
      <c r="E171" s="2" t="s">
        <v>1914</v>
      </c>
      <c r="F171" s="2">
        <v>2</v>
      </c>
      <c r="G171" s="2">
        <v>343.42</v>
      </c>
      <c r="H171" s="2">
        <v>0.12</v>
      </c>
      <c r="I171" s="2" t="s">
        <v>1964</v>
      </c>
      <c r="J171" s="2">
        <v>604.41920000000005</v>
      </c>
      <c r="O171" t="s">
        <v>2133</v>
      </c>
      <c r="P171" s="5">
        <v>45313</v>
      </c>
      <c r="Q171" t="s">
        <v>1178</v>
      </c>
      <c r="R171" t="s">
        <v>1799</v>
      </c>
      <c r="S171" t="s">
        <v>1914</v>
      </c>
      <c r="T171">
        <v>2</v>
      </c>
      <c r="U171">
        <v>343.42</v>
      </c>
      <c r="V171">
        <v>0.12</v>
      </c>
      <c r="W171" t="s">
        <v>1964</v>
      </c>
      <c r="X171">
        <v>604.41920000000005</v>
      </c>
      <c r="Y171">
        <v>604.41920000000005</v>
      </c>
      <c r="Z171" t="str">
        <f>_xlfn.IFS(Table8_1[[#This Row],[Unit_Price]]&lt;500,"Low Price",Table8_1[[#This Row],[Unit_Price]]&lt;2000,"Medium Price",Table8_1[[#This Row],[Unit_Price]]&gt;=2000, "High Price")</f>
        <v>Low Price</v>
      </c>
    </row>
    <row r="172" spans="1:26" x14ac:dyDescent="0.3">
      <c r="A172" s="2" t="s">
        <v>2134</v>
      </c>
      <c r="B172" s="3">
        <v>45390</v>
      </c>
      <c r="C172" s="2" t="s">
        <v>829</v>
      </c>
      <c r="D172" s="2" t="s">
        <v>1680</v>
      </c>
      <c r="E172" s="2" t="s">
        <v>1911</v>
      </c>
      <c r="F172" s="2">
        <v>1</v>
      </c>
      <c r="G172" s="2">
        <v>152.16999999999999</v>
      </c>
      <c r="H172" s="2">
        <v>0.28000000000000003</v>
      </c>
      <c r="I172" s="2" t="s">
        <v>1964</v>
      </c>
      <c r="J172" s="2">
        <v>109.5624</v>
      </c>
      <c r="O172" t="s">
        <v>2134</v>
      </c>
      <c r="P172" s="5">
        <v>45390</v>
      </c>
      <c r="Q172" t="s">
        <v>829</v>
      </c>
      <c r="R172" t="s">
        <v>1680</v>
      </c>
      <c r="S172" t="s">
        <v>1911</v>
      </c>
      <c r="T172">
        <v>1</v>
      </c>
      <c r="U172">
        <v>152.16999999999999</v>
      </c>
      <c r="V172">
        <v>0.28000000000000003</v>
      </c>
      <c r="W172" t="s">
        <v>1964</v>
      </c>
      <c r="X172">
        <v>109.5624</v>
      </c>
      <c r="Y172">
        <v>109.5624</v>
      </c>
      <c r="Z172" t="str">
        <f>_xlfn.IFS(Table8_1[[#This Row],[Unit_Price]]&lt;500,"Low Price",Table8_1[[#This Row],[Unit_Price]]&lt;2000,"Medium Price",Table8_1[[#This Row],[Unit_Price]]&gt;=2000, "High Price")</f>
        <v>Low Price</v>
      </c>
    </row>
    <row r="173" spans="1:26" x14ac:dyDescent="0.3">
      <c r="A173" s="2" t="s">
        <v>2135</v>
      </c>
      <c r="B173" s="3">
        <v>45795</v>
      </c>
      <c r="C173" s="2" t="s">
        <v>587</v>
      </c>
      <c r="D173" s="2" t="s">
        <v>1728</v>
      </c>
      <c r="E173" s="2" t="s">
        <v>1927</v>
      </c>
      <c r="F173" s="2">
        <v>1</v>
      </c>
      <c r="G173" s="2">
        <v>325.08</v>
      </c>
      <c r="H173" s="2">
        <v>0.26</v>
      </c>
      <c r="I173" s="2" t="s">
        <v>1961</v>
      </c>
      <c r="J173" s="2">
        <v>240.5592</v>
      </c>
      <c r="O173" t="s">
        <v>2135</v>
      </c>
      <c r="P173" s="5">
        <v>45795</v>
      </c>
      <c r="Q173" t="s">
        <v>587</v>
      </c>
      <c r="R173" t="s">
        <v>1728</v>
      </c>
      <c r="S173" t="s">
        <v>1927</v>
      </c>
      <c r="T173">
        <v>1</v>
      </c>
      <c r="U173">
        <v>325.08</v>
      </c>
      <c r="V173">
        <v>0.26</v>
      </c>
      <c r="W173" t="s">
        <v>1961</v>
      </c>
      <c r="X173">
        <v>240.5592</v>
      </c>
      <c r="Y173">
        <v>240.55919999999998</v>
      </c>
      <c r="Z173" t="str">
        <f>_xlfn.IFS(Table8_1[[#This Row],[Unit_Price]]&lt;500,"Low Price",Table8_1[[#This Row],[Unit_Price]]&lt;2000,"Medium Price",Table8_1[[#This Row],[Unit_Price]]&gt;=2000, "High Price")</f>
        <v>Low Price</v>
      </c>
    </row>
    <row r="174" spans="1:26" x14ac:dyDescent="0.3">
      <c r="A174" s="2" t="s">
        <v>2136</v>
      </c>
      <c r="B174" s="3">
        <v>45267</v>
      </c>
      <c r="C174" s="2" t="s">
        <v>1091</v>
      </c>
      <c r="D174" s="2" t="s">
        <v>1850</v>
      </c>
      <c r="E174" s="2" t="s">
        <v>1924</v>
      </c>
      <c r="F174" s="2">
        <v>2</v>
      </c>
      <c r="G174" s="2">
        <v>827.92</v>
      </c>
      <c r="H174" s="2">
        <v>0.25</v>
      </c>
      <c r="I174" s="2" t="s">
        <v>1964</v>
      </c>
      <c r="J174" s="2">
        <v>1241.8800000000001</v>
      </c>
      <c r="O174" t="s">
        <v>2136</v>
      </c>
      <c r="P174" s="5">
        <v>45267</v>
      </c>
      <c r="Q174" t="s">
        <v>1091</v>
      </c>
      <c r="R174" t="s">
        <v>1850</v>
      </c>
      <c r="S174" t="s">
        <v>1924</v>
      </c>
      <c r="T174">
        <v>2</v>
      </c>
      <c r="U174">
        <v>827.92</v>
      </c>
      <c r="V174">
        <v>0.25</v>
      </c>
      <c r="W174" t="s">
        <v>1964</v>
      </c>
      <c r="X174">
        <v>1241.8800000000001</v>
      </c>
      <c r="Y174">
        <v>1241.8799999999999</v>
      </c>
      <c r="Z174" t="str">
        <f>_xlfn.IFS(Table8_1[[#This Row],[Unit_Price]]&lt;500,"Low Price",Table8_1[[#This Row],[Unit_Price]]&lt;2000,"Medium Price",Table8_1[[#This Row],[Unit_Price]]&gt;=2000, "High Price")</f>
        <v>Medium Price</v>
      </c>
    </row>
    <row r="175" spans="1:26" x14ac:dyDescent="0.3">
      <c r="A175" s="2" t="s">
        <v>2137</v>
      </c>
      <c r="B175" s="3">
        <v>45314</v>
      </c>
      <c r="C175" s="2" t="s">
        <v>1504</v>
      </c>
      <c r="D175" s="2" t="s">
        <v>1655</v>
      </c>
      <c r="E175" s="2" t="s">
        <v>1896</v>
      </c>
      <c r="F175" s="2">
        <v>2</v>
      </c>
      <c r="G175" s="2">
        <v>593.47</v>
      </c>
      <c r="H175" s="2">
        <v>0.1</v>
      </c>
      <c r="I175" s="2" t="s">
        <v>1964</v>
      </c>
      <c r="J175" s="2">
        <v>1068.2460000000001</v>
      </c>
      <c r="O175" t="s">
        <v>2137</v>
      </c>
      <c r="P175" s="5">
        <v>45314</v>
      </c>
      <c r="Q175" t="s">
        <v>1504</v>
      </c>
      <c r="R175" t="s">
        <v>1655</v>
      </c>
      <c r="S175" t="s">
        <v>1896</v>
      </c>
      <c r="T175">
        <v>2</v>
      </c>
      <c r="U175">
        <v>593.47</v>
      </c>
      <c r="V175">
        <v>0.1</v>
      </c>
      <c r="W175" t="s">
        <v>1964</v>
      </c>
      <c r="X175">
        <v>1068.2460000000001</v>
      </c>
      <c r="Y175">
        <v>1068.2460000000001</v>
      </c>
      <c r="Z175" t="str">
        <f>_xlfn.IFS(Table8_1[[#This Row],[Unit_Price]]&lt;500,"Low Price",Table8_1[[#This Row],[Unit_Price]]&lt;2000,"Medium Price",Table8_1[[#This Row],[Unit_Price]]&gt;=2000, "High Price")</f>
        <v>Medium Price</v>
      </c>
    </row>
    <row r="176" spans="1:26" x14ac:dyDescent="0.3">
      <c r="A176" s="2" t="s">
        <v>2138</v>
      </c>
      <c r="B176" s="3">
        <v>45267</v>
      </c>
      <c r="C176" s="2" t="s">
        <v>940</v>
      </c>
      <c r="D176" s="2" t="s">
        <v>1635</v>
      </c>
      <c r="E176" s="2" t="s">
        <v>1914</v>
      </c>
      <c r="F176" s="2">
        <v>4</v>
      </c>
      <c r="G176" s="2">
        <v>756.28</v>
      </c>
      <c r="H176" s="2">
        <v>0.05</v>
      </c>
      <c r="I176" s="2" t="s">
        <v>1964</v>
      </c>
      <c r="J176" s="2">
        <v>2873.864</v>
      </c>
      <c r="O176" t="s">
        <v>2138</v>
      </c>
      <c r="P176" s="5">
        <v>45267</v>
      </c>
      <c r="Q176" t="s">
        <v>940</v>
      </c>
      <c r="R176" t="s">
        <v>1635</v>
      </c>
      <c r="S176" t="s">
        <v>1914</v>
      </c>
      <c r="T176">
        <v>4</v>
      </c>
      <c r="U176">
        <v>756.28</v>
      </c>
      <c r="V176">
        <v>0.05</v>
      </c>
      <c r="W176" t="s">
        <v>1964</v>
      </c>
      <c r="X176">
        <v>2873.864</v>
      </c>
      <c r="Y176">
        <v>2873.864</v>
      </c>
      <c r="Z176" t="str">
        <f>_xlfn.IFS(Table8_1[[#This Row],[Unit_Price]]&lt;500,"Low Price",Table8_1[[#This Row],[Unit_Price]]&lt;2000,"Medium Price",Table8_1[[#This Row],[Unit_Price]]&gt;=2000, "High Price")</f>
        <v>Medium Price</v>
      </c>
    </row>
    <row r="177" spans="1:26" x14ac:dyDescent="0.3">
      <c r="A177" s="2" t="s">
        <v>2139</v>
      </c>
      <c r="B177" s="3">
        <v>45641</v>
      </c>
      <c r="C177" s="2" t="s">
        <v>1190</v>
      </c>
      <c r="D177" s="2" t="s">
        <v>1859</v>
      </c>
      <c r="E177" s="2" t="s">
        <v>1892</v>
      </c>
      <c r="F177" s="2">
        <v>2</v>
      </c>
      <c r="G177" s="2">
        <v>707.65</v>
      </c>
      <c r="H177" s="2">
        <v>0.14000000000000001</v>
      </c>
      <c r="I177" s="2" t="s">
        <v>1959</v>
      </c>
      <c r="J177" s="2">
        <v>1217.1579999999999</v>
      </c>
      <c r="O177" t="s">
        <v>2139</v>
      </c>
      <c r="P177" s="5">
        <v>45641</v>
      </c>
      <c r="Q177" t="s">
        <v>1190</v>
      </c>
      <c r="R177" t="s">
        <v>1859</v>
      </c>
      <c r="S177" t="s">
        <v>1892</v>
      </c>
      <c r="T177">
        <v>2</v>
      </c>
      <c r="U177">
        <v>707.65</v>
      </c>
      <c r="V177">
        <v>0.14000000000000001</v>
      </c>
      <c r="W177" t="s">
        <v>1959</v>
      </c>
      <c r="X177">
        <v>1217.1579999999999</v>
      </c>
      <c r="Y177">
        <v>1217.1579999999999</v>
      </c>
      <c r="Z177" t="str">
        <f>_xlfn.IFS(Table8_1[[#This Row],[Unit_Price]]&lt;500,"Low Price",Table8_1[[#This Row],[Unit_Price]]&lt;2000,"Medium Price",Table8_1[[#This Row],[Unit_Price]]&gt;=2000, "High Price")</f>
        <v>Medium Price</v>
      </c>
    </row>
    <row r="178" spans="1:26" x14ac:dyDescent="0.3">
      <c r="A178" s="2" t="s">
        <v>2140</v>
      </c>
      <c r="B178" s="3">
        <v>45371</v>
      </c>
      <c r="C178" s="2" t="s">
        <v>446</v>
      </c>
      <c r="D178" s="2" t="s">
        <v>1652</v>
      </c>
      <c r="E178" s="2" t="s">
        <v>1936</v>
      </c>
      <c r="F178" s="2">
        <v>1</v>
      </c>
      <c r="G178" s="2">
        <v>857.35</v>
      </c>
      <c r="H178" s="2">
        <v>0.28000000000000003</v>
      </c>
      <c r="I178" s="2" t="s">
        <v>1961</v>
      </c>
      <c r="J178" s="2">
        <v>617.29200000000003</v>
      </c>
      <c r="O178" t="s">
        <v>2140</v>
      </c>
      <c r="P178" s="5">
        <v>45371</v>
      </c>
      <c r="Q178" t="s">
        <v>446</v>
      </c>
      <c r="R178" t="s">
        <v>1652</v>
      </c>
      <c r="S178" t="s">
        <v>1936</v>
      </c>
      <c r="T178">
        <v>1</v>
      </c>
      <c r="U178">
        <v>857.35</v>
      </c>
      <c r="V178">
        <v>0.28000000000000003</v>
      </c>
      <c r="W178" t="s">
        <v>1961</v>
      </c>
      <c r="X178">
        <v>617.29200000000003</v>
      </c>
      <c r="Y178">
        <v>617.29200000000003</v>
      </c>
      <c r="Z178" t="str">
        <f>_xlfn.IFS(Table8_1[[#This Row],[Unit_Price]]&lt;500,"Low Price",Table8_1[[#This Row],[Unit_Price]]&lt;2000,"Medium Price",Table8_1[[#This Row],[Unit_Price]]&gt;=2000, "High Price")</f>
        <v>Medium Price</v>
      </c>
    </row>
    <row r="179" spans="1:26" x14ac:dyDescent="0.3">
      <c r="A179" s="2" t="s">
        <v>2141</v>
      </c>
      <c r="B179" s="3">
        <v>45670</v>
      </c>
      <c r="C179" s="2" t="s">
        <v>2142</v>
      </c>
      <c r="D179" s="2" t="s">
        <v>1747</v>
      </c>
      <c r="E179" s="2" t="s">
        <v>1917</v>
      </c>
      <c r="F179" s="2">
        <v>1</v>
      </c>
      <c r="G179" s="2">
        <v>79</v>
      </c>
      <c r="H179" s="2">
        <v>0.04</v>
      </c>
      <c r="I179" s="2" t="s">
        <v>1961</v>
      </c>
      <c r="J179" s="2">
        <v>75.84</v>
      </c>
      <c r="O179" t="s">
        <v>2141</v>
      </c>
      <c r="P179" s="5">
        <v>45670</v>
      </c>
      <c r="Q179" t="s">
        <v>2142</v>
      </c>
      <c r="R179" t="s">
        <v>1747</v>
      </c>
      <c r="S179" t="s">
        <v>1917</v>
      </c>
      <c r="T179">
        <v>1</v>
      </c>
      <c r="U179">
        <v>79</v>
      </c>
      <c r="V179">
        <v>0.04</v>
      </c>
      <c r="W179" t="s">
        <v>1961</v>
      </c>
      <c r="X179">
        <v>75.84</v>
      </c>
      <c r="Y179">
        <v>75.84</v>
      </c>
      <c r="Z179" t="str">
        <f>_xlfn.IFS(Table8_1[[#This Row],[Unit_Price]]&lt;500,"Low Price",Table8_1[[#This Row],[Unit_Price]]&lt;2000,"Medium Price",Table8_1[[#This Row],[Unit_Price]]&gt;=2000, "High Price")</f>
        <v>Low Price</v>
      </c>
    </row>
    <row r="180" spans="1:26" x14ac:dyDescent="0.3">
      <c r="A180" s="2" t="s">
        <v>2143</v>
      </c>
      <c r="B180" s="3">
        <v>45885</v>
      </c>
      <c r="C180" s="2" t="s">
        <v>248</v>
      </c>
      <c r="D180" s="2" t="s">
        <v>1865</v>
      </c>
      <c r="E180" s="2" t="s">
        <v>1908</v>
      </c>
      <c r="F180" s="2">
        <v>4</v>
      </c>
      <c r="G180" s="2">
        <v>638.91</v>
      </c>
      <c r="H180" s="2">
        <v>0</v>
      </c>
      <c r="I180" s="2" t="s">
        <v>1964</v>
      </c>
      <c r="J180" s="2">
        <v>2555.64</v>
      </c>
      <c r="O180" t="s">
        <v>2143</v>
      </c>
      <c r="P180" s="5">
        <v>45885</v>
      </c>
      <c r="Q180" t="s">
        <v>248</v>
      </c>
      <c r="R180" t="s">
        <v>1865</v>
      </c>
      <c r="S180" t="s">
        <v>1908</v>
      </c>
      <c r="T180">
        <v>4</v>
      </c>
      <c r="U180">
        <v>638.91</v>
      </c>
      <c r="V180">
        <v>0</v>
      </c>
      <c r="W180" t="s">
        <v>1964</v>
      </c>
      <c r="X180">
        <v>2555.64</v>
      </c>
      <c r="Y180">
        <v>2555.64</v>
      </c>
      <c r="Z180" t="str">
        <f>_xlfn.IFS(Table8_1[[#This Row],[Unit_Price]]&lt;500,"Low Price",Table8_1[[#This Row],[Unit_Price]]&lt;2000,"Medium Price",Table8_1[[#This Row],[Unit_Price]]&gt;=2000, "High Price")</f>
        <v>Medium Price</v>
      </c>
    </row>
    <row r="181" spans="1:26" x14ac:dyDescent="0.3">
      <c r="A181" s="2" t="s">
        <v>2144</v>
      </c>
      <c r="B181" s="3">
        <v>45812</v>
      </c>
      <c r="C181" s="2" t="s">
        <v>299</v>
      </c>
      <c r="D181" s="2" t="s">
        <v>1715</v>
      </c>
      <c r="E181" s="2" t="s">
        <v>1887</v>
      </c>
      <c r="F181" s="2">
        <v>2</v>
      </c>
      <c r="G181" s="2">
        <v>522.16999999999996</v>
      </c>
      <c r="H181" s="2">
        <v>0.27</v>
      </c>
      <c r="I181" s="2" t="s">
        <v>1959</v>
      </c>
      <c r="J181" s="2">
        <v>762.3682</v>
      </c>
      <c r="O181" t="s">
        <v>2144</v>
      </c>
      <c r="P181" s="5">
        <v>45812</v>
      </c>
      <c r="Q181" t="s">
        <v>299</v>
      </c>
      <c r="R181" t="s">
        <v>1715</v>
      </c>
      <c r="S181" t="s">
        <v>1887</v>
      </c>
      <c r="T181">
        <v>2</v>
      </c>
      <c r="U181">
        <v>522.16999999999996</v>
      </c>
      <c r="V181">
        <v>0.27</v>
      </c>
      <c r="W181" t="s">
        <v>1959</v>
      </c>
      <c r="X181">
        <v>762.3682</v>
      </c>
      <c r="Y181">
        <v>762.36819999999989</v>
      </c>
      <c r="Z181" t="str">
        <f>_xlfn.IFS(Table8_1[[#This Row],[Unit_Price]]&lt;500,"Low Price",Table8_1[[#This Row],[Unit_Price]]&lt;2000,"Medium Price",Table8_1[[#This Row],[Unit_Price]]&gt;=2000, "High Price")</f>
        <v>Medium Price</v>
      </c>
    </row>
    <row r="182" spans="1:26" x14ac:dyDescent="0.3">
      <c r="A182" s="2" t="s">
        <v>2145</v>
      </c>
      <c r="B182" s="3">
        <v>45235</v>
      </c>
      <c r="C182" s="2" t="s">
        <v>1484</v>
      </c>
      <c r="D182" s="2" t="s">
        <v>1696</v>
      </c>
      <c r="E182" s="2" t="s">
        <v>1929</v>
      </c>
      <c r="F182" s="2">
        <v>3</v>
      </c>
      <c r="G182" s="2">
        <v>954.29</v>
      </c>
      <c r="H182" s="2">
        <v>0.27</v>
      </c>
      <c r="I182" s="2" t="s">
        <v>1959</v>
      </c>
      <c r="J182" s="2">
        <v>2089.8951000000002</v>
      </c>
      <c r="O182" t="s">
        <v>2145</v>
      </c>
      <c r="P182" s="5">
        <v>45235</v>
      </c>
      <c r="Q182" t="s">
        <v>1484</v>
      </c>
      <c r="R182" t="s">
        <v>1696</v>
      </c>
      <c r="S182" t="s">
        <v>1929</v>
      </c>
      <c r="T182">
        <v>3</v>
      </c>
      <c r="U182">
        <v>954.29</v>
      </c>
      <c r="V182">
        <v>0.27</v>
      </c>
      <c r="W182" t="s">
        <v>1959</v>
      </c>
      <c r="X182">
        <v>2089.8951000000002</v>
      </c>
      <c r="Y182">
        <v>2089.8950999999997</v>
      </c>
      <c r="Z182" t="str">
        <f>_xlfn.IFS(Table8_1[[#This Row],[Unit_Price]]&lt;500,"Low Price",Table8_1[[#This Row],[Unit_Price]]&lt;2000,"Medium Price",Table8_1[[#This Row],[Unit_Price]]&gt;=2000, "High Price")</f>
        <v>Medium Price</v>
      </c>
    </row>
    <row r="183" spans="1:26" x14ac:dyDescent="0.3">
      <c r="A183" s="2" t="s">
        <v>2146</v>
      </c>
      <c r="B183" s="3">
        <v>45710</v>
      </c>
      <c r="C183" s="2" t="s">
        <v>1437</v>
      </c>
      <c r="D183" s="2" t="s">
        <v>1677</v>
      </c>
      <c r="E183" s="2" t="s">
        <v>1932</v>
      </c>
      <c r="F183" s="2">
        <v>3</v>
      </c>
      <c r="G183" s="2">
        <v>53.92</v>
      </c>
      <c r="H183" s="2">
        <v>0.15</v>
      </c>
      <c r="I183" s="2" t="s">
        <v>1961</v>
      </c>
      <c r="J183" s="2">
        <v>137.49600000000001</v>
      </c>
      <c r="O183" t="s">
        <v>2146</v>
      </c>
      <c r="P183" s="5">
        <v>45710</v>
      </c>
      <c r="Q183" t="s">
        <v>1437</v>
      </c>
      <c r="R183" t="s">
        <v>1677</v>
      </c>
      <c r="S183" t="s">
        <v>1932</v>
      </c>
      <c r="T183">
        <v>3</v>
      </c>
      <c r="U183">
        <v>53.92</v>
      </c>
      <c r="V183">
        <v>0.15</v>
      </c>
      <c r="W183" t="s">
        <v>1961</v>
      </c>
      <c r="X183">
        <v>137.49600000000001</v>
      </c>
      <c r="Y183">
        <v>137.49599999999998</v>
      </c>
      <c r="Z183" t="str">
        <f>_xlfn.IFS(Table8_1[[#This Row],[Unit_Price]]&lt;500,"Low Price",Table8_1[[#This Row],[Unit_Price]]&lt;2000,"Medium Price",Table8_1[[#This Row],[Unit_Price]]&gt;=2000, "High Price")</f>
        <v>Low Price</v>
      </c>
    </row>
    <row r="184" spans="1:26" x14ac:dyDescent="0.3">
      <c r="A184" s="2" t="s">
        <v>2147</v>
      </c>
      <c r="B184" s="3">
        <v>45753</v>
      </c>
      <c r="C184" s="2" t="s">
        <v>1247</v>
      </c>
      <c r="D184" s="2" t="s">
        <v>1680</v>
      </c>
      <c r="E184" s="2" t="s">
        <v>1887</v>
      </c>
      <c r="F184" s="2">
        <v>4</v>
      </c>
      <c r="G184" s="2">
        <v>741.88</v>
      </c>
      <c r="H184" s="2">
        <v>0.02</v>
      </c>
      <c r="I184" s="2" t="s">
        <v>1964</v>
      </c>
      <c r="J184" s="2">
        <v>2908.1696000000002</v>
      </c>
      <c r="O184" t="s">
        <v>2147</v>
      </c>
      <c r="P184" s="5">
        <v>45753</v>
      </c>
      <c r="Q184" t="s">
        <v>1247</v>
      </c>
      <c r="R184" t="s">
        <v>1680</v>
      </c>
      <c r="S184" t="s">
        <v>1887</v>
      </c>
      <c r="T184">
        <v>4</v>
      </c>
      <c r="U184">
        <v>741.88</v>
      </c>
      <c r="V184">
        <v>0.02</v>
      </c>
      <c r="W184" t="s">
        <v>1964</v>
      </c>
      <c r="X184">
        <v>2908.1696000000002</v>
      </c>
      <c r="Y184">
        <v>2908.1696000000002</v>
      </c>
      <c r="Z184" t="str">
        <f>_xlfn.IFS(Table8_1[[#This Row],[Unit_Price]]&lt;500,"Low Price",Table8_1[[#This Row],[Unit_Price]]&lt;2000,"Medium Price",Table8_1[[#This Row],[Unit_Price]]&gt;=2000, "High Price")</f>
        <v>Medium Price</v>
      </c>
    </row>
    <row r="185" spans="1:26" x14ac:dyDescent="0.3">
      <c r="A185" s="2" t="s">
        <v>2148</v>
      </c>
      <c r="B185" s="3">
        <v>45594</v>
      </c>
      <c r="C185" s="2" t="s">
        <v>138</v>
      </c>
      <c r="D185" s="2" t="s">
        <v>1718</v>
      </c>
      <c r="E185" s="2" t="s">
        <v>1901</v>
      </c>
      <c r="F185" s="2">
        <v>1</v>
      </c>
      <c r="G185" s="2">
        <v>547.09</v>
      </c>
      <c r="H185" s="2">
        <v>0.01</v>
      </c>
      <c r="I185" s="2" t="s">
        <v>1961</v>
      </c>
      <c r="J185" s="2">
        <v>541.6191</v>
      </c>
      <c r="O185" t="s">
        <v>2148</v>
      </c>
      <c r="P185" s="5">
        <v>45594</v>
      </c>
      <c r="Q185" t="s">
        <v>138</v>
      </c>
      <c r="R185" t="s">
        <v>1718</v>
      </c>
      <c r="S185" t="s">
        <v>1901</v>
      </c>
      <c r="T185">
        <v>1</v>
      </c>
      <c r="U185">
        <v>547.09</v>
      </c>
      <c r="V185">
        <v>0.01</v>
      </c>
      <c r="W185" t="s">
        <v>1961</v>
      </c>
      <c r="X185">
        <v>541.6191</v>
      </c>
      <c r="Y185">
        <v>541.6191</v>
      </c>
      <c r="Z185" t="str">
        <f>_xlfn.IFS(Table8_1[[#This Row],[Unit_Price]]&lt;500,"Low Price",Table8_1[[#This Row],[Unit_Price]]&lt;2000,"Medium Price",Table8_1[[#This Row],[Unit_Price]]&gt;=2000, "High Price")</f>
        <v>Medium Price</v>
      </c>
    </row>
    <row r="186" spans="1:26" x14ac:dyDescent="0.3">
      <c r="A186" s="2" t="s">
        <v>2149</v>
      </c>
      <c r="B186" s="3">
        <v>45686</v>
      </c>
      <c r="C186" s="2" t="s">
        <v>1516</v>
      </c>
      <c r="D186" s="2" t="s">
        <v>1850</v>
      </c>
      <c r="E186" s="2" t="s">
        <v>1901</v>
      </c>
      <c r="F186" s="2">
        <v>1</v>
      </c>
      <c r="G186" s="2">
        <v>789.35</v>
      </c>
      <c r="H186" s="2">
        <v>0.14000000000000001</v>
      </c>
      <c r="I186" s="2" t="s">
        <v>1961</v>
      </c>
      <c r="J186" s="2">
        <v>678.84100000000001</v>
      </c>
      <c r="O186" t="s">
        <v>2149</v>
      </c>
      <c r="P186" s="5">
        <v>45686</v>
      </c>
      <c r="Q186" t="s">
        <v>1516</v>
      </c>
      <c r="R186" t="s">
        <v>1850</v>
      </c>
      <c r="S186" t="s">
        <v>1901</v>
      </c>
      <c r="T186">
        <v>1</v>
      </c>
      <c r="U186">
        <v>789.35</v>
      </c>
      <c r="V186">
        <v>0.14000000000000001</v>
      </c>
      <c r="W186" t="s">
        <v>1961</v>
      </c>
      <c r="X186">
        <v>678.84100000000001</v>
      </c>
      <c r="Y186">
        <v>678.84100000000001</v>
      </c>
      <c r="Z186" t="str">
        <f>_xlfn.IFS(Table8_1[[#This Row],[Unit_Price]]&lt;500,"Low Price",Table8_1[[#This Row],[Unit_Price]]&lt;2000,"Medium Price",Table8_1[[#This Row],[Unit_Price]]&gt;=2000, "High Price")</f>
        <v>Medium Price</v>
      </c>
    </row>
    <row r="187" spans="1:26" x14ac:dyDescent="0.3">
      <c r="A187" s="2" t="s">
        <v>2150</v>
      </c>
      <c r="B187" s="3">
        <v>45354</v>
      </c>
      <c r="C187" s="2" t="s">
        <v>1340</v>
      </c>
      <c r="D187" s="2" t="s">
        <v>1771</v>
      </c>
      <c r="E187" s="2" t="s">
        <v>1901</v>
      </c>
      <c r="F187" s="2">
        <v>3</v>
      </c>
      <c r="G187" s="2">
        <v>476.78</v>
      </c>
      <c r="H187" s="2">
        <v>0.09</v>
      </c>
      <c r="I187" s="2" t="s">
        <v>1964</v>
      </c>
      <c r="J187" s="2">
        <v>1301.6094000000001</v>
      </c>
      <c r="O187" t="s">
        <v>2150</v>
      </c>
      <c r="P187" s="5">
        <v>45354</v>
      </c>
      <c r="Q187" t="s">
        <v>1340</v>
      </c>
      <c r="R187" t="s">
        <v>1771</v>
      </c>
      <c r="S187" t="s">
        <v>1901</v>
      </c>
      <c r="T187">
        <v>3</v>
      </c>
      <c r="U187">
        <v>476.78</v>
      </c>
      <c r="V187">
        <v>0.09</v>
      </c>
      <c r="W187" t="s">
        <v>1964</v>
      </c>
      <c r="X187">
        <v>1301.6094000000001</v>
      </c>
      <c r="Y187">
        <v>1301.6093999999998</v>
      </c>
      <c r="Z187" t="str">
        <f>_xlfn.IFS(Table8_1[[#This Row],[Unit_Price]]&lt;500,"Low Price",Table8_1[[#This Row],[Unit_Price]]&lt;2000,"Medium Price",Table8_1[[#This Row],[Unit_Price]]&gt;=2000, "High Price")</f>
        <v>Low Price</v>
      </c>
    </row>
    <row r="188" spans="1:26" x14ac:dyDescent="0.3">
      <c r="A188" s="2" t="s">
        <v>2151</v>
      </c>
      <c r="B188" s="3">
        <v>45600</v>
      </c>
      <c r="C188" s="2" t="s">
        <v>1412</v>
      </c>
      <c r="D188" s="2" t="s">
        <v>1820</v>
      </c>
      <c r="E188" s="2" t="s">
        <v>1945</v>
      </c>
      <c r="F188" s="2">
        <v>2</v>
      </c>
      <c r="G188" s="2">
        <v>504.26</v>
      </c>
      <c r="H188" s="2">
        <v>0.04</v>
      </c>
      <c r="I188" s="2" t="s">
        <v>1961</v>
      </c>
      <c r="J188" s="2">
        <v>968.17920000000004</v>
      </c>
      <c r="O188" t="s">
        <v>2151</v>
      </c>
      <c r="P188" s="5">
        <v>45600</v>
      </c>
      <c r="Q188" t="s">
        <v>1412</v>
      </c>
      <c r="R188" t="s">
        <v>1820</v>
      </c>
      <c r="S188" t="s">
        <v>1945</v>
      </c>
      <c r="T188">
        <v>2</v>
      </c>
      <c r="U188">
        <v>504.26</v>
      </c>
      <c r="V188">
        <v>0.04</v>
      </c>
      <c r="W188" t="s">
        <v>1961</v>
      </c>
      <c r="X188">
        <v>968.17920000000004</v>
      </c>
      <c r="Y188">
        <v>968.17920000000004</v>
      </c>
      <c r="Z188" t="str">
        <f>_xlfn.IFS(Table8_1[[#This Row],[Unit_Price]]&lt;500,"Low Price",Table8_1[[#This Row],[Unit_Price]]&lt;2000,"Medium Price",Table8_1[[#This Row],[Unit_Price]]&gt;=2000, "High Price")</f>
        <v>Medium Price</v>
      </c>
    </row>
    <row r="189" spans="1:26" x14ac:dyDescent="0.3">
      <c r="A189" s="2" t="s">
        <v>2152</v>
      </c>
      <c r="B189" s="3">
        <v>45538</v>
      </c>
      <c r="C189" s="2" t="s">
        <v>877</v>
      </c>
      <c r="D189" s="2" t="s">
        <v>1826</v>
      </c>
      <c r="E189" s="2" t="s">
        <v>1911</v>
      </c>
      <c r="F189" s="2">
        <v>2</v>
      </c>
      <c r="G189" s="2">
        <v>549.33000000000004</v>
      </c>
      <c r="H189" s="2">
        <v>0.01</v>
      </c>
      <c r="I189" s="2" t="s">
        <v>1964</v>
      </c>
      <c r="J189" s="2">
        <v>1087.6733999999999</v>
      </c>
      <c r="O189" t="s">
        <v>2152</v>
      </c>
      <c r="P189" s="5">
        <v>45538</v>
      </c>
      <c r="Q189" t="s">
        <v>877</v>
      </c>
      <c r="R189" t="s">
        <v>1826</v>
      </c>
      <c r="S189" t="s">
        <v>1911</v>
      </c>
      <c r="T189">
        <v>2</v>
      </c>
      <c r="U189">
        <v>549.33000000000004</v>
      </c>
      <c r="V189">
        <v>0.01</v>
      </c>
      <c r="W189" t="s">
        <v>1964</v>
      </c>
      <c r="X189">
        <v>1087.6733999999999</v>
      </c>
      <c r="Y189">
        <v>1087.6734000000001</v>
      </c>
      <c r="Z189" t="str">
        <f>_xlfn.IFS(Table8_1[[#This Row],[Unit_Price]]&lt;500,"Low Price",Table8_1[[#This Row],[Unit_Price]]&lt;2000,"Medium Price",Table8_1[[#This Row],[Unit_Price]]&gt;=2000, "High Price")</f>
        <v>Medium Price</v>
      </c>
    </row>
    <row r="190" spans="1:26" x14ac:dyDescent="0.3">
      <c r="A190" s="2" t="s">
        <v>2153</v>
      </c>
      <c r="B190" s="3">
        <v>45411</v>
      </c>
      <c r="C190" s="2" t="s">
        <v>1205</v>
      </c>
      <c r="D190" s="2" t="s">
        <v>1572</v>
      </c>
      <c r="E190" s="2" t="s">
        <v>1901</v>
      </c>
      <c r="F190" s="2">
        <v>3</v>
      </c>
      <c r="G190" s="2">
        <v>620.22</v>
      </c>
      <c r="H190" s="2">
        <v>0.04</v>
      </c>
      <c r="I190" s="2" t="s">
        <v>1959</v>
      </c>
      <c r="J190" s="2">
        <v>1786.2336</v>
      </c>
      <c r="O190" t="s">
        <v>2153</v>
      </c>
      <c r="P190" s="5">
        <v>45411</v>
      </c>
      <c r="Q190" t="s">
        <v>1205</v>
      </c>
      <c r="R190" t="s">
        <v>1572</v>
      </c>
      <c r="S190" t="s">
        <v>1901</v>
      </c>
      <c r="T190">
        <v>3</v>
      </c>
      <c r="U190">
        <v>620.22</v>
      </c>
      <c r="V190">
        <v>0.04</v>
      </c>
      <c r="W190" t="s">
        <v>1959</v>
      </c>
      <c r="X190">
        <v>1786.2336</v>
      </c>
      <c r="Y190">
        <v>1786.2336</v>
      </c>
      <c r="Z190" t="str">
        <f>_xlfn.IFS(Table8_1[[#This Row],[Unit_Price]]&lt;500,"Low Price",Table8_1[[#This Row],[Unit_Price]]&lt;2000,"Medium Price",Table8_1[[#This Row],[Unit_Price]]&gt;=2000, "High Price")</f>
        <v>Medium Price</v>
      </c>
    </row>
    <row r="191" spans="1:26" x14ac:dyDescent="0.3">
      <c r="A191" s="2" t="s">
        <v>2154</v>
      </c>
      <c r="B191" s="3">
        <v>45411</v>
      </c>
      <c r="C191" s="2" t="s">
        <v>333</v>
      </c>
      <c r="D191" s="2" t="s">
        <v>1718</v>
      </c>
      <c r="E191" s="2" t="s">
        <v>1901</v>
      </c>
      <c r="F191" s="2">
        <v>1</v>
      </c>
      <c r="G191" s="2">
        <v>580.76</v>
      </c>
      <c r="H191" s="2">
        <v>0.1</v>
      </c>
      <c r="I191" s="2" t="s">
        <v>1964</v>
      </c>
      <c r="J191" s="2">
        <v>522.68399999999997</v>
      </c>
      <c r="O191" t="s">
        <v>2154</v>
      </c>
      <c r="P191" s="5">
        <v>45411</v>
      </c>
      <c r="Q191" t="s">
        <v>333</v>
      </c>
      <c r="R191" t="s">
        <v>1718</v>
      </c>
      <c r="S191" t="s">
        <v>1901</v>
      </c>
      <c r="T191">
        <v>1</v>
      </c>
      <c r="U191">
        <v>580.76</v>
      </c>
      <c r="V191">
        <v>0.1</v>
      </c>
      <c r="W191" t="s">
        <v>1964</v>
      </c>
      <c r="X191">
        <v>522.68399999999997</v>
      </c>
      <c r="Y191">
        <v>522.68399999999997</v>
      </c>
      <c r="Z191" t="str">
        <f>_xlfn.IFS(Table8_1[[#This Row],[Unit_Price]]&lt;500,"Low Price",Table8_1[[#This Row],[Unit_Price]]&lt;2000,"Medium Price",Table8_1[[#This Row],[Unit_Price]]&gt;=2000, "High Price")</f>
        <v>Medium Price</v>
      </c>
    </row>
    <row r="192" spans="1:26" x14ac:dyDescent="0.3">
      <c r="A192" s="2" t="s">
        <v>2155</v>
      </c>
      <c r="B192" s="3">
        <v>45775</v>
      </c>
      <c r="C192" s="2" t="s">
        <v>1061</v>
      </c>
      <c r="D192" s="2" t="s">
        <v>1796</v>
      </c>
      <c r="E192" s="2" t="s">
        <v>1921</v>
      </c>
      <c r="F192" s="2">
        <v>3</v>
      </c>
      <c r="G192" s="2">
        <v>444.55</v>
      </c>
      <c r="H192" s="2">
        <v>0.14000000000000001</v>
      </c>
      <c r="I192" s="2" t="s">
        <v>1961</v>
      </c>
      <c r="J192" s="2">
        <v>1146.9390000000001</v>
      </c>
      <c r="O192" t="s">
        <v>2155</v>
      </c>
      <c r="P192" s="5">
        <v>45775</v>
      </c>
      <c r="Q192" t="s">
        <v>1061</v>
      </c>
      <c r="R192" t="s">
        <v>1796</v>
      </c>
      <c r="S192" t="s">
        <v>1921</v>
      </c>
      <c r="T192">
        <v>3</v>
      </c>
      <c r="U192">
        <v>444.55</v>
      </c>
      <c r="V192">
        <v>0.14000000000000001</v>
      </c>
      <c r="W192" t="s">
        <v>1961</v>
      </c>
      <c r="X192">
        <v>1146.9390000000001</v>
      </c>
      <c r="Y192">
        <v>1146.9390000000001</v>
      </c>
      <c r="Z192" t="str">
        <f>_xlfn.IFS(Table8_1[[#This Row],[Unit_Price]]&lt;500,"Low Price",Table8_1[[#This Row],[Unit_Price]]&lt;2000,"Medium Price",Table8_1[[#This Row],[Unit_Price]]&gt;=2000, "High Price")</f>
        <v>Low Price</v>
      </c>
    </row>
    <row r="193" spans="1:26" x14ac:dyDescent="0.3">
      <c r="A193" s="2" t="s">
        <v>2156</v>
      </c>
      <c r="B193" s="3">
        <v>45459</v>
      </c>
      <c r="C193" s="2" t="s">
        <v>477</v>
      </c>
      <c r="D193" s="2" t="s">
        <v>1718</v>
      </c>
      <c r="E193" s="2" t="s">
        <v>1945</v>
      </c>
      <c r="F193" s="2">
        <v>1</v>
      </c>
      <c r="G193" s="2">
        <v>804.9</v>
      </c>
      <c r="H193" s="2">
        <v>0.03</v>
      </c>
      <c r="I193" s="2" t="s">
        <v>1961</v>
      </c>
      <c r="J193" s="2">
        <v>780.75300000000004</v>
      </c>
      <c r="O193" t="s">
        <v>2156</v>
      </c>
      <c r="P193" s="5">
        <v>45459</v>
      </c>
      <c r="Q193" t="s">
        <v>477</v>
      </c>
      <c r="R193" t="s">
        <v>1718</v>
      </c>
      <c r="S193" t="s">
        <v>1945</v>
      </c>
      <c r="T193">
        <v>1</v>
      </c>
      <c r="U193">
        <v>804.9</v>
      </c>
      <c r="V193">
        <v>0.03</v>
      </c>
      <c r="W193" t="s">
        <v>1961</v>
      </c>
      <c r="X193">
        <v>780.75300000000004</v>
      </c>
      <c r="Y193">
        <v>780.75299999999993</v>
      </c>
      <c r="Z193" t="str">
        <f>_xlfn.IFS(Table8_1[[#This Row],[Unit_Price]]&lt;500,"Low Price",Table8_1[[#This Row],[Unit_Price]]&lt;2000,"Medium Price",Table8_1[[#This Row],[Unit_Price]]&gt;=2000, "High Price")</f>
        <v>Medium Price</v>
      </c>
    </row>
    <row r="194" spans="1:26" x14ac:dyDescent="0.3">
      <c r="A194" s="2" t="s">
        <v>2157</v>
      </c>
      <c r="B194" s="3">
        <v>45617</v>
      </c>
      <c r="C194" s="2" t="s">
        <v>1328</v>
      </c>
      <c r="D194" s="2" t="s">
        <v>1859</v>
      </c>
      <c r="E194" s="2" t="s">
        <v>1934</v>
      </c>
      <c r="F194" s="2">
        <v>3</v>
      </c>
      <c r="G194" s="2">
        <v>361.65</v>
      </c>
      <c r="H194" s="2">
        <v>0.15</v>
      </c>
      <c r="I194" s="2" t="s">
        <v>1964</v>
      </c>
      <c r="J194" s="2">
        <v>922.20749999999998</v>
      </c>
      <c r="O194" t="s">
        <v>2157</v>
      </c>
      <c r="P194" s="5">
        <v>45617</v>
      </c>
      <c r="Q194" t="s">
        <v>1328</v>
      </c>
      <c r="R194" t="s">
        <v>1859</v>
      </c>
      <c r="S194" t="s">
        <v>1934</v>
      </c>
      <c r="T194">
        <v>3</v>
      </c>
      <c r="U194">
        <v>361.65</v>
      </c>
      <c r="V194">
        <v>0.15</v>
      </c>
      <c r="W194" t="s">
        <v>1964</v>
      </c>
      <c r="X194">
        <v>922.20749999999998</v>
      </c>
      <c r="Y194">
        <v>922.20749999999987</v>
      </c>
      <c r="Z194" t="str">
        <f>_xlfn.IFS(Table8_1[[#This Row],[Unit_Price]]&lt;500,"Low Price",Table8_1[[#This Row],[Unit_Price]]&lt;2000,"Medium Price",Table8_1[[#This Row],[Unit_Price]]&gt;=2000, "High Price")</f>
        <v>Low Price</v>
      </c>
    </row>
    <row r="195" spans="1:26" x14ac:dyDescent="0.3">
      <c r="A195" s="2" t="s">
        <v>2158</v>
      </c>
      <c r="B195" s="3">
        <v>45763</v>
      </c>
      <c r="C195" s="2" t="s">
        <v>548</v>
      </c>
      <c r="D195" s="2" t="s">
        <v>1585</v>
      </c>
      <c r="E195" s="2" t="s">
        <v>1904</v>
      </c>
      <c r="F195" s="2">
        <v>1</v>
      </c>
      <c r="G195" s="2">
        <v>271.76</v>
      </c>
      <c r="H195" s="2">
        <v>0.03</v>
      </c>
      <c r="I195" s="2" t="s">
        <v>1959</v>
      </c>
      <c r="J195" s="2">
        <v>263.60719999999998</v>
      </c>
      <c r="O195" t="s">
        <v>2158</v>
      </c>
      <c r="P195" s="5">
        <v>45763</v>
      </c>
      <c r="Q195" t="s">
        <v>548</v>
      </c>
      <c r="R195" t="s">
        <v>1585</v>
      </c>
      <c r="S195" t="s">
        <v>1904</v>
      </c>
      <c r="T195">
        <v>1</v>
      </c>
      <c r="U195">
        <v>271.76</v>
      </c>
      <c r="V195">
        <v>0.03</v>
      </c>
      <c r="W195" t="s">
        <v>1959</v>
      </c>
      <c r="X195">
        <v>263.60719999999998</v>
      </c>
      <c r="Y195">
        <v>263.60719999999998</v>
      </c>
      <c r="Z195" t="str">
        <f>_xlfn.IFS(Table8_1[[#This Row],[Unit_Price]]&lt;500,"Low Price",Table8_1[[#This Row],[Unit_Price]]&lt;2000,"Medium Price",Table8_1[[#This Row],[Unit_Price]]&gt;=2000, "High Price")</f>
        <v>Low Price</v>
      </c>
    </row>
    <row r="196" spans="1:26" x14ac:dyDescent="0.3">
      <c r="A196" s="2" t="s">
        <v>2159</v>
      </c>
      <c r="B196" s="3">
        <v>45618</v>
      </c>
      <c r="C196" s="2" t="s">
        <v>1028</v>
      </c>
      <c r="D196" s="2" t="s">
        <v>1728</v>
      </c>
      <c r="E196" s="2" t="s">
        <v>1924</v>
      </c>
      <c r="F196" s="2">
        <v>3</v>
      </c>
      <c r="G196" s="2">
        <v>958.15</v>
      </c>
      <c r="H196" s="2">
        <v>0.24</v>
      </c>
      <c r="I196" s="2" t="s">
        <v>1964</v>
      </c>
      <c r="J196" s="2">
        <v>2184.5819999999999</v>
      </c>
      <c r="O196" t="s">
        <v>2159</v>
      </c>
      <c r="P196" s="5">
        <v>45618</v>
      </c>
      <c r="Q196" t="s">
        <v>1028</v>
      </c>
      <c r="R196" t="s">
        <v>1728</v>
      </c>
      <c r="S196" t="s">
        <v>1924</v>
      </c>
      <c r="T196">
        <v>3</v>
      </c>
      <c r="U196">
        <v>958.15</v>
      </c>
      <c r="V196">
        <v>0.24</v>
      </c>
      <c r="W196" t="s">
        <v>1964</v>
      </c>
      <c r="X196">
        <v>2184.5819999999999</v>
      </c>
      <c r="Y196">
        <v>2184.5819999999999</v>
      </c>
      <c r="Z196" t="str">
        <f>_xlfn.IFS(Table8_1[[#This Row],[Unit_Price]]&lt;500,"Low Price",Table8_1[[#This Row],[Unit_Price]]&lt;2000,"Medium Price",Table8_1[[#This Row],[Unit_Price]]&gt;=2000, "High Price")</f>
        <v>Medium Price</v>
      </c>
    </row>
    <row r="197" spans="1:26" x14ac:dyDescent="0.3">
      <c r="A197" s="2" t="s">
        <v>2160</v>
      </c>
      <c r="B197" s="3">
        <v>45290</v>
      </c>
      <c r="C197" s="2" t="s">
        <v>1337</v>
      </c>
      <c r="D197" s="2" t="s">
        <v>1762</v>
      </c>
      <c r="E197" s="2" t="s">
        <v>1942</v>
      </c>
      <c r="F197" s="2">
        <v>1</v>
      </c>
      <c r="G197" s="2">
        <v>889.19</v>
      </c>
      <c r="H197" s="2">
        <v>0.03</v>
      </c>
      <c r="I197" s="2" t="s">
        <v>1959</v>
      </c>
      <c r="J197" s="2">
        <v>862.51430000000005</v>
      </c>
      <c r="O197" t="s">
        <v>2160</v>
      </c>
      <c r="P197" s="5">
        <v>45290</v>
      </c>
      <c r="Q197" t="s">
        <v>1337</v>
      </c>
      <c r="R197" t="s">
        <v>1762</v>
      </c>
      <c r="S197" t="s">
        <v>1942</v>
      </c>
      <c r="T197">
        <v>1</v>
      </c>
      <c r="U197">
        <v>889.19</v>
      </c>
      <c r="V197">
        <v>0.03</v>
      </c>
      <c r="W197" t="s">
        <v>1959</v>
      </c>
      <c r="X197">
        <v>862.51430000000005</v>
      </c>
      <c r="Y197">
        <v>862.51430000000005</v>
      </c>
      <c r="Z197" t="str">
        <f>_xlfn.IFS(Table8_1[[#This Row],[Unit_Price]]&lt;500,"Low Price",Table8_1[[#This Row],[Unit_Price]]&lt;2000,"Medium Price",Table8_1[[#This Row],[Unit_Price]]&gt;=2000, "High Price")</f>
        <v>Medium Price</v>
      </c>
    </row>
    <row r="198" spans="1:26" x14ac:dyDescent="0.3">
      <c r="A198" s="2" t="s">
        <v>2161</v>
      </c>
      <c r="B198" s="3">
        <v>45904</v>
      </c>
      <c r="C198" s="2" t="s">
        <v>1971</v>
      </c>
      <c r="D198" s="2" t="s">
        <v>1753</v>
      </c>
      <c r="E198" s="2" t="s">
        <v>1939</v>
      </c>
      <c r="F198" s="2">
        <v>4</v>
      </c>
      <c r="G198" s="2">
        <v>689.67</v>
      </c>
      <c r="H198" s="2">
        <v>0.05</v>
      </c>
      <c r="I198" s="2" t="s">
        <v>1964</v>
      </c>
      <c r="J198" s="2">
        <v>2620.7460000000001</v>
      </c>
      <c r="O198" t="s">
        <v>2161</v>
      </c>
      <c r="P198" s="5">
        <v>45904</v>
      </c>
      <c r="Q198" t="s">
        <v>1971</v>
      </c>
      <c r="R198" t="s">
        <v>1753</v>
      </c>
      <c r="S198" t="s">
        <v>1939</v>
      </c>
      <c r="T198">
        <v>4</v>
      </c>
      <c r="U198">
        <v>689.67</v>
      </c>
      <c r="V198">
        <v>0.05</v>
      </c>
      <c r="W198" t="s">
        <v>1964</v>
      </c>
      <c r="X198">
        <v>2620.7460000000001</v>
      </c>
      <c r="Y198">
        <v>2620.7459999999996</v>
      </c>
      <c r="Z198" t="str">
        <f>_xlfn.IFS(Table8_1[[#This Row],[Unit_Price]]&lt;500,"Low Price",Table8_1[[#This Row],[Unit_Price]]&lt;2000,"Medium Price",Table8_1[[#This Row],[Unit_Price]]&gt;=2000, "High Price")</f>
        <v>Medium Price</v>
      </c>
    </row>
    <row r="199" spans="1:26" x14ac:dyDescent="0.3">
      <c r="A199" s="2" t="s">
        <v>2162</v>
      </c>
      <c r="B199" s="3">
        <v>45227</v>
      </c>
      <c r="C199" s="2" t="s">
        <v>468</v>
      </c>
      <c r="D199" s="2" t="s">
        <v>1712</v>
      </c>
      <c r="E199" s="2" t="s">
        <v>1927</v>
      </c>
      <c r="F199" s="2">
        <v>1</v>
      </c>
      <c r="G199" s="2">
        <v>541.24</v>
      </c>
      <c r="H199" s="2">
        <v>0.03</v>
      </c>
      <c r="I199" s="2" t="s">
        <v>1961</v>
      </c>
      <c r="J199" s="2">
        <v>525.00279999999998</v>
      </c>
      <c r="O199" t="s">
        <v>2162</v>
      </c>
      <c r="P199" s="5">
        <v>45227</v>
      </c>
      <c r="Q199" t="s">
        <v>468</v>
      </c>
      <c r="R199" t="s">
        <v>1712</v>
      </c>
      <c r="S199" t="s">
        <v>1927</v>
      </c>
      <c r="T199">
        <v>1</v>
      </c>
      <c r="U199">
        <v>541.24</v>
      </c>
      <c r="V199">
        <v>0.03</v>
      </c>
      <c r="W199" t="s">
        <v>1961</v>
      </c>
      <c r="X199">
        <v>525.00279999999998</v>
      </c>
      <c r="Y199">
        <v>525.00279999999998</v>
      </c>
      <c r="Z199" t="str">
        <f>_xlfn.IFS(Table8_1[[#This Row],[Unit_Price]]&lt;500,"Low Price",Table8_1[[#This Row],[Unit_Price]]&lt;2000,"Medium Price",Table8_1[[#This Row],[Unit_Price]]&gt;=2000, "High Price")</f>
        <v>Medium Price</v>
      </c>
    </row>
    <row r="200" spans="1:26" x14ac:dyDescent="0.3">
      <c r="A200" s="2" t="s">
        <v>2163</v>
      </c>
      <c r="B200" s="3">
        <v>45600</v>
      </c>
      <c r="C200" s="2" t="s">
        <v>1398</v>
      </c>
      <c r="D200" s="2" t="s">
        <v>1826</v>
      </c>
      <c r="E200" s="2" t="s">
        <v>1911</v>
      </c>
      <c r="F200" s="2">
        <v>1</v>
      </c>
      <c r="G200" s="2">
        <v>454.71</v>
      </c>
      <c r="H200" s="2">
        <v>0.16</v>
      </c>
      <c r="I200" s="2" t="s">
        <v>1961</v>
      </c>
      <c r="J200" s="2">
        <v>381.95639999999997</v>
      </c>
      <c r="O200" t="s">
        <v>2163</v>
      </c>
      <c r="P200" s="5">
        <v>45600</v>
      </c>
      <c r="Q200" t="s">
        <v>1398</v>
      </c>
      <c r="R200" t="s">
        <v>1826</v>
      </c>
      <c r="S200" t="s">
        <v>1911</v>
      </c>
      <c r="T200">
        <v>1</v>
      </c>
      <c r="U200">
        <v>454.71</v>
      </c>
      <c r="V200">
        <v>0.16</v>
      </c>
      <c r="W200" t="s">
        <v>1961</v>
      </c>
      <c r="X200">
        <v>381.95639999999997</v>
      </c>
      <c r="Y200">
        <v>381.95639999999997</v>
      </c>
      <c r="Z200" t="str">
        <f>_xlfn.IFS(Table8_1[[#This Row],[Unit_Price]]&lt;500,"Low Price",Table8_1[[#This Row],[Unit_Price]]&lt;2000,"Medium Price",Table8_1[[#This Row],[Unit_Price]]&gt;=2000, "High Price")</f>
        <v>Low Price</v>
      </c>
    </row>
    <row r="201" spans="1:26" x14ac:dyDescent="0.3">
      <c r="A201" s="2" t="s">
        <v>2164</v>
      </c>
      <c r="B201" s="3">
        <v>45646</v>
      </c>
      <c r="C201" s="2" t="s">
        <v>154</v>
      </c>
      <c r="D201" s="2" t="s">
        <v>1780</v>
      </c>
      <c r="E201" s="2" t="s">
        <v>1908</v>
      </c>
      <c r="F201" s="2">
        <v>2</v>
      </c>
      <c r="G201" s="2">
        <v>397.63</v>
      </c>
      <c r="H201" s="2">
        <v>0.26</v>
      </c>
      <c r="I201" s="2" t="s">
        <v>1959</v>
      </c>
      <c r="J201" s="2">
        <v>588.49239999999998</v>
      </c>
      <c r="O201" t="s">
        <v>2164</v>
      </c>
      <c r="P201" s="5">
        <v>45646</v>
      </c>
      <c r="Q201" t="s">
        <v>154</v>
      </c>
      <c r="R201" t="s">
        <v>1780</v>
      </c>
      <c r="S201" t="s">
        <v>1908</v>
      </c>
      <c r="T201">
        <v>2</v>
      </c>
      <c r="U201">
        <v>397.63</v>
      </c>
      <c r="V201">
        <v>0.26</v>
      </c>
      <c r="W201" t="s">
        <v>1959</v>
      </c>
      <c r="X201">
        <v>588.49239999999998</v>
      </c>
      <c r="Y201">
        <v>588.49239999999998</v>
      </c>
      <c r="Z201" t="str">
        <f>_xlfn.IFS(Table8_1[[#This Row],[Unit_Price]]&lt;500,"Low Price",Table8_1[[#This Row],[Unit_Price]]&lt;2000,"Medium Price",Table8_1[[#This Row],[Unit_Price]]&gt;=2000, "High Price")</f>
        <v>Low Price</v>
      </c>
    </row>
    <row r="202" spans="1:26" x14ac:dyDescent="0.3">
      <c r="A202" s="2" t="s">
        <v>2165</v>
      </c>
      <c r="B202" s="3">
        <v>45725</v>
      </c>
      <c r="C202" s="2" t="s">
        <v>572</v>
      </c>
      <c r="D202" s="2" t="s">
        <v>1832</v>
      </c>
      <c r="E202" s="2" t="s">
        <v>1911</v>
      </c>
      <c r="F202" s="2">
        <v>3</v>
      </c>
      <c r="G202" s="2">
        <v>748.56</v>
      </c>
      <c r="H202" s="2">
        <v>0.26</v>
      </c>
      <c r="I202" s="2" t="s">
        <v>1961</v>
      </c>
      <c r="J202" s="2">
        <v>1661.8032000000001</v>
      </c>
      <c r="O202" t="s">
        <v>2165</v>
      </c>
      <c r="P202" s="5">
        <v>45725</v>
      </c>
      <c r="Q202" t="s">
        <v>572</v>
      </c>
      <c r="R202" t="s">
        <v>1832</v>
      </c>
      <c r="S202" t="s">
        <v>1911</v>
      </c>
      <c r="T202">
        <v>3</v>
      </c>
      <c r="U202">
        <v>748.56</v>
      </c>
      <c r="V202">
        <v>0.26</v>
      </c>
      <c r="W202" t="s">
        <v>1961</v>
      </c>
      <c r="X202">
        <v>1661.8032000000001</v>
      </c>
      <c r="Y202">
        <v>1661.8031999999998</v>
      </c>
      <c r="Z202" t="str">
        <f>_xlfn.IFS(Table8_1[[#This Row],[Unit_Price]]&lt;500,"Low Price",Table8_1[[#This Row],[Unit_Price]]&lt;2000,"Medium Price",Table8_1[[#This Row],[Unit_Price]]&gt;=2000, "High Price")</f>
        <v>Medium Price</v>
      </c>
    </row>
    <row r="203" spans="1:26" x14ac:dyDescent="0.3">
      <c r="A203" s="2" t="s">
        <v>2166</v>
      </c>
      <c r="B203" s="3">
        <v>45742</v>
      </c>
      <c r="C203" s="2" t="s">
        <v>494</v>
      </c>
      <c r="D203" s="2" t="s">
        <v>1677</v>
      </c>
      <c r="E203" s="2" t="s">
        <v>1904</v>
      </c>
      <c r="F203" s="2">
        <v>1</v>
      </c>
      <c r="G203" s="2">
        <v>885.72</v>
      </c>
      <c r="H203" s="2">
        <v>0.15</v>
      </c>
      <c r="I203" s="2" t="s">
        <v>1959</v>
      </c>
      <c r="J203" s="2">
        <v>752.86199999999997</v>
      </c>
      <c r="O203" t="s">
        <v>2166</v>
      </c>
      <c r="P203" s="5">
        <v>45742</v>
      </c>
      <c r="Q203" t="s">
        <v>494</v>
      </c>
      <c r="R203" t="s">
        <v>1677</v>
      </c>
      <c r="S203" t="s">
        <v>1904</v>
      </c>
      <c r="T203">
        <v>1</v>
      </c>
      <c r="U203">
        <v>885.72</v>
      </c>
      <c r="V203">
        <v>0.15</v>
      </c>
      <c r="W203" t="s">
        <v>1959</v>
      </c>
      <c r="X203">
        <v>752.86199999999997</v>
      </c>
      <c r="Y203">
        <v>752.86200000000008</v>
      </c>
      <c r="Z203" t="str">
        <f>_xlfn.IFS(Table8_1[[#This Row],[Unit_Price]]&lt;500,"Low Price",Table8_1[[#This Row],[Unit_Price]]&lt;2000,"Medium Price",Table8_1[[#This Row],[Unit_Price]]&gt;=2000, "High Price")</f>
        <v>Medium Price</v>
      </c>
    </row>
    <row r="204" spans="1:26" x14ac:dyDescent="0.3">
      <c r="A204" s="2" t="s">
        <v>2167</v>
      </c>
      <c r="B204" s="3">
        <v>45750</v>
      </c>
      <c r="C204" s="2" t="s">
        <v>385</v>
      </c>
      <c r="D204" s="2" t="s">
        <v>1768</v>
      </c>
      <c r="E204" s="2" t="s">
        <v>1892</v>
      </c>
      <c r="F204" s="2">
        <v>4</v>
      </c>
      <c r="G204" s="2">
        <v>408.07</v>
      </c>
      <c r="H204" s="2">
        <v>0.28000000000000003</v>
      </c>
      <c r="I204" s="2" t="s">
        <v>1964</v>
      </c>
      <c r="J204" s="2">
        <v>1175.2416000000001</v>
      </c>
      <c r="O204" t="s">
        <v>2167</v>
      </c>
      <c r="P204" s="5">
        <v>45750</v>
      </c>
      <c r="Q204" t="s">
        <v>385</v>
      </c>
      <c r="R204" t="s">
        <v>1768</v>
      </c>
      <c r="S204" t="s">
        <v>1892</v>
      </c>
      <c r="T204">
        <v>4</v>
      </c>
      <c r="U204">
        <v>408.07</v>
      </c>
      <c r="V204">
        <v>0.28000000000000003</v>
      </c>
      <c r="W204" t="s">
        <v>1964</v>
      </c>
      <c r="X204">
        <v>1175.2416000000001</v>
      </c>
      <c r="Y204">
        <v>1175.2415999999998</v>
      </c>
      <c r="Z204" t="str">
        <f>_xlfn.IFS(Table8_1[[#This Row],[Unit_Price]]&lt;500,"Low Price",Table8_1[[#This Row],[Unit_Price]]&lt;2000,"Medium Price",Table8_1[[#This Row],[Unit_Price]]&gt;=2000, "High Price")</f>
        <v>Low Price</v>
      </c>
    </row>
    <row r="205" spans="1:26" x14ac:dyDescent="0.3">
      <c r="A205" s="2" t="s">
        <v>2168</v>
      </c>
      <c r="B205" s="3">
        <v>45327</v>
      </c>
      <c r="C205" s="2" t="s">
        <v>1467</v>
      </c>
      <c r="D205" s="2" t="s">
        <v>1680</v>
      </c>
      <c r="E205" s="2" t="s">
        <v>1921</v>
      </c>
      <c r="F205" s="2">
        <v>2</v>
      </c>
      <c r="G205" s="2">
        <v>597.07000000000005</v>
      </c>
      <c r="H205" s="2">
        <v>0.28000000000000003</v>
      </c>
      <c r="I205" s="2" t="s">
        <v>1961</v>
      </c>
      <c r="J205" s="2">
        <v>859.7808</v>
      </c>
      <c r="O205" t="s">
        <v>2168</v>
      </c>
      <c r="P205" s="5">
        <v>45327</v>
      </c>
      <c r="Q205" t="s">
        <v>1467</v>
      </c>
      <c r="R205" t="s">
        <v>1680</v>
      </c>
      <c r="S205" t="s">
        <v>1921</v>
      </c>
      <c r="T205">
        <v>2</v>
      </c>
      <c r="U205">
        <v>597.07000000000005</v>
      </c>
      <c r="V205">
        <v>0.28000000000000003</v>
      </c>
      <c r="W205" t="s">
        <v>1961</v>
      </c>
      <c r="X205">
        <v>859.7808</v>
      </c>
      <c r="Y205">
        <v>859.7808</v>
      </c>
      <c r="Z205" t="str">
        <f>_xlfn.IFS(Table8_1[[#This Row],[Unit_Price]]&lt;500,"Low Price",Table8_1[[#This Row],[Unit_Price]]&lt;2000,"Medium Price",Table8_1[[#This Row],[Unit_Price]]&gt;=2000, "High Price")</f>
        <v>Medium Price</v>
      </c>
    </row>
    <row r="206" spans="1:26" x14ac:dyDescent="0.3">
      <c r="A206" s="2" t="s">
        <v>2169</v>
      </c>
      <c r="B206" s="3">
        <v>45465</v>
      </c>
      <c r="C206" s="2" t="s">
        <v>100</v>
      </c>
      <c r="D206" s="2" t="s">
        <v>1783</v>
      </c>
      <c r="E206" s="2" t="s">
        <v>1921</v>
      </c>
      <c r="F206" s="2">
        <v>3</v>
      </c>
      <c r="G206" s="2">
        <v>723.47</v>
      </c>
      <c r="H206" s="2">
        <v>0.12</v>
      </c>
      <c r="I206" s="2" t="s">
        <v>1964</v>
      </c>
      <c r="J206" s="2">
        <v>1909.9608000000001</v>
      </c>
      <c r="O206" t="s">
        <v>2169</v>
      </c>
      <c r="P206" s="5">
        <v>45465</v>
      </c>
      <c r="Q206" t="s">
        <v>100</v>
      </c>
      <c r="R206" t="s">
        <v>1783</v>
      </c>
      <c r="S206" t="s">
        <v>1921</v>
      </c>
      <c r="T206">
        <v>3</v>
      </c>
      <c r="U206">
        <v>723.47</v>
      </c>
      <c r="V206">
        <v>0.12</v>
      </c>
      <c r="W206" t="s">
        <v>1964</v>
      </c>
      <c r="X206">
        <v>1909.9608000000001</v>
      </c>
      <c r="Y206">
        <v>1909.9607999999998</v>
      </c>
      <c r="Z206" t="str">
        <f>_xlfn.IFS(Table8_1[[#This Row],[Unit_Price]]&lt;500,"Low Price",Table8_1[[#This Row],[Unit_Price]]&lt;2000,"Medium Price",Table8_1[[#This Row],[Unit_Price]]&gt;=2000, "High Price")</f>
        <v>Medium Price</v>
      </c>
    </row>
    <row r="207" spans="1:26" x14ac:dyDescent="0.3">
      <c r="A207" s="2" t="s">
        <v>2170</v>
      </c>
      <c r="B207" s="3">
        <v>45883</v>
      </c>
      <c r="C207" s="2" t="s">
        <v>1367</v>
      </c>
      <c r="D207" s="2" t="s">
        <v>1847</v>
      </c>
      <c r="E207" s="2" t="s">
        <v>1908</v>
      </c>
      <c r="F207" s="2">
        <v>1</v>
      </c>
      <c r="G207" s="2">
        <v>479.93</v>
      </c>
      <c r="H207" s="2">
        <v>0.22</v>
      </c>
      <c r="I207" s="2" t="s">
        <v>1959</v>
      </c>
      <c r="J207" s="2">
        <v>374.34539999999998</v>
      </c>
      <c r="O207" t="s">
        <v>2170</v>
      </c>
      <c r="P207" s="5">
        <v>45883</v>
      </c>
      <c r="Q207" t="s">
        <v>1367</v>
      </c>
      <c r="R207" t="s">
        <v>1847</v>
      </c>
      <c r="S207" t="s">
        <v>1908</v>
      </c>
      <c r="T207">
        <v>1</v>
      </c>
      <c r="U207">
        <v>479.93</v>
      </c>
      <c r="V207">
        <v>0.22</v>
      </c>
      <c r="W207" t="s">
        <v>1959</v>
      </c>
      <c r="X207">
        <v>374.34539999999998</v>
      </c>
      <c r="Y207">
        <v>374.34539999999998</v>
      </c>
      <c r="Z207" t="str">
        <f>_xlfn.IFS(Table8_1[[#This Row],[Unit_Price]]&lt;500,"Low Price",Table8_1[[#This Row],[Unit_Price]]&lt;2000,"Medium Price",Table8_1[[#This Row],[Unit_Price]]&gt;=2000, "High Price")</f>
        <v>Low Price</v>
      </c>
    </row>
    <row r="208" spans="1:26" x14ac:dyDescent="0.3">
      <c r="A208" s="2" t="s">
        <v>2171</v>
      </c>
      <c r="B208" s="3">
        <v>45445</v>
      </c>
      <c r="C208" s="2" t="s">
        <v>790</v>
      </c>
      <c r="D208" s="2" t="s">
        <v>1680</v>
      </c>
      <c r="E208" s="2" t="s">
        <v>1939</v>
      </c>
      <c r="F208" s="2">
        <v>4</v>
      </c>
      <c r="G208" s="2">
        <v>362.81</v>
      </c>
      <c r="H208" s="2">
        <v>0.21</v>
      </c>
      <c r="I208" s="2" t="s">
        <v>1964</v>
      </c>
      <c r="J208" s="2">
        <v>1146.4795999999999</v>
      </c>
      <c r="O208" t="s">
        <v>2171</v>
      </c>
      <c r="P208" s="5">
        <v>45445</v>
      </c>
      <c r="Q208" t="s">
        <v>790</v>
      </c>
      <c r="R208" t="s">
        <v>1680</v>
      </c>
      <c r="S208" t="s">
        <v>1939</v>
      </c>
      <c r="T208">
        <v>4</v>
      </c>
      <c r="U208">
        <v>362.81</v>
      </c>
      <c r="V208">
        <v>0.21</v>
      </c>
      <c r="W208" t="s">
        <v>1964</v>
      </c>
      <c r="X208">
        <v>1146.4795999999999</v>
      </c>
      <c r="Y208">
        <v>1146.4796000000001</v>
      </c>
      <c r="Z208" t="str">
        <f>_xlfn.IFS(Table8_1[[#This Row],[Unit_Price]]&lt;500,"Low Price",Table8_1[[#This Row],[Unit_Price]]&lt;2000,"Medium Price",Table8_1[[#This Row],[Unit_Price]]&gt;=2000, "High Price")</f>
        <v>Low Price</v>
      </c>
    </row>
    <row r="209" spans="1:26" x14ac:dyDescent="0.3">
      <c r="A209" s="2" t="s">
        <v>2172</v>
      </c>
      <c r="B209" s="3">
        <v>45640</v>
      </c>
      <c r="C209" s="2" t="s">
        <v>618</v>
      </c>
      <c r="D209" s="2" t="s">
        <v>1820</v>
      </c>
      <c r="E209" s="2" t="s">
        <v>1901</v>
      </c>
      <c r="F209" s="2">
        <v>1</v>
      </c>
      <c r="G209" s="2">
        <v>127.11</v>
      </c>
      <c r="H209" s="2">
        <v>0.01</v>
      </c>
      <c r="I209" s="2" t="s">
        <v>1961</v>
      </c>
      <c r="J209" s="2">
        <v>125.8389</v>
      </c>
      <c r="O209" t="s">
        <v>2172</v>
      </c>
      <c r="P209" s="5">
        <v>45640</v>
      </c>
      <c r="Q209" t="s">
        <v>618</v>
      </c>
      <c r="R209" t="s">
        <v>1820</v>
      </c>
      <c r="S209" t="s">
        <v>1901</v>
      </c>
      <c r="T209">
        <v>1</v>
      </c>
      <c r="U209">
        <v>127.11</v>
      </c>
      <c r="V209">
        <v>0.01</v>
      </c>
      <c r="W209" t="s">
        <v>1961</v>
      </c>
      <c r="X209">
        <v>125.8389</v>
      </c>
      <c r="Y209">
        <v>125.8389</v>
      </c>
      <c r="Z209" t="str">
        <f>_xlfn.IFS(Table8_1[[#This Row],[Unit_Price]]&lt;500,"Low Price",Table8_1[[#This Row],[Unit_Price]]&lt;2000,"Medium Price",Table8_1[[#This Row],[Unit_Price]]&gt;=2000, "High Price")</f>
        <v>Low Price</v>
      </c>
    </row>
    <row r="210" spans="1:26" x14ac:dyDescent="0.3">
      <c r="A210" s="2" t="s">
        <v>2173</v>
      </c>
      <c r="B210" s="3">
        <v>45411</v>
      </c>
      <c r="C210" s="2" t="s">
        <v>615</v>
      </c>
      <c r="D210" s="2" t="s">
        <v>1680</v>
      </c>
      <c r="E210" s="2" t="s">
        <v>1942</v>
      </c>
      <c r="F210" s="2">
        <v>4</v>
      </c>
      <c r="G210" s="2">
        <v>931.26</v>
      </c>
      <c r="H210" s="2">
        <v>0.04</v>
      </c>
      <c r="I210" s="2" t="s">
        <v>1959</v>
      </c>
      <c r="J210" s="2">
        <v>3576.0383999999999</v>
      </c>
      <c r="O210" t="s">
        <v>2173</v>
      </c>
      <c r="P210" s="5">
        <v>45411</v>
      </c>
      <c r="Q210" t="s">
        <v>615</v>
      </c>
      <c r="R210" t="s">
        <v>1680</v>
      </c>
      <c r="S210" t="s">
        <v>1942</v>
      </c>
      <c r="T210">
        <v>4</v>
      </c>
      <c r="U210">
        <v>931.26</v>
      </c>
      <c r="V210">
        <v>0.04</v>
      </c>
      <c r="W210" t="s">
        <v>1959</v>
      </c>
      <c r="X210">
        <v>3576.0383999999999</v>
      </c>
      <c r="Y210">
        <v>3576.0383999999999</v>
      </c>
      <c r="Z210" t="str">
        <f>_xlfn.IFS(Table8_1[[#This Row],[Unit_Price]]&lt;500,"Low Price",Table8_1[[#This Row],[Unit_Price]]&lt;2000,"Medium Price",Table8_1[[#This Row],[Unit_Price]]&gt;=2000, "High Price")</f>
        <v>Medium Price</v>
      </c>
    </row>
    <row r="211" spans="1:26" x14ac:dyDescent="0.3">
      <c r="A211" s="2" t="s">
        <v>2174</v>
      </c>
      <c r="B211" s="3">
        <v>45224</v>
      </c>
      <c r="C211" s="2" t="s">
        <v>1172</v>
      </c>
      <c r="D211" s="2" t="s">
        <v>1783</v>
      </c>
      <c r="E211" s="2" t="s">
        <v>1917</v>
      </c>
      <c r="F211" s="2">
        <v>1</v>
      </c>
      <c r="G211" s="2">
        <v>620.80999999999995</v>
      </c>
      <c r="H211" s="2">
        <v>0.04</v>
      </c>
      <c r="I211" s="2" t="s">
        <v>1961</v>
      </c>
      <c r="J211" s="2">
        <v>595.97760000000005</v>
      </c>
      <c r="O211" t="s">
        <v>2174</v>
      </c>
      <c r="P211" s="5">
        <v>45224</v>
      </c>
      <c r="Q211" t="s">
        <v>1172</v>
      </c>
      <c r="R211" t="s">
        <v>1783</v>
      </c>
      <c r="S211" t="s">
        <v>1917</v>
      </c>
      <c r="T211">
        <v>1</v>
      </c>
      <c r="U211">
        <v>620.80999999999995</v>
      </c>
      <c r="V211">
        <v>0.04</v>
      </c>
      <c r="W211" t="s">
        <v>1961</v>
      </c>
      <c r="X211">
        <v>595.97760000000005</v>
      </c>
      <c r="Y211">
        <v>595.97759999999994</v>
      </c>
      <c r="Z211" t="str">
        <f>_xlfn.IFS(Table8_1[[#This Row],[Unit_Price]]&lt;500,"Low Price",Table8_1[[#This Row],[Unit_Price]]&lt;2000,"Medium Price",Table8_1[[#This Row],[Unit_Price]]&gt;=2000, "High Price")</f>
        <v>Medium Price</v>
      </c>
    </row>
    <row r="212" spans="1:26" x14ac:dyDescent="0.3">
      <c r="A212" s="2" t="s">
        <v>2175</v>
      </c>
      <c r="B212" s="3">
        <v>45497</v>
      </c>
      <c r="C212" s="2" t="s">
        <v>342</v>
      </c>
      <c r="D212" s="2" t="s">
        <v>1732</v>
      </c>
      <c r="E212" s="2" t="s">
        <v>1896</v>
      </c>
      <c r="F212" s="2">
        <v>1</v>
      </c>
      <c r="G212" s="2">
        <v>823.26</v>
      </c>
      <c r="H212" s="2">
        <v>0.27</v>
      </c>
      <c r="I212" s="2" t="s">
        <v>1964</v>
      </c>
      <c r="J212" s="2">
        <v>600.97979999999995</v>
      </c>
      <c r="O212" t="s">
        <v>2175</v>
      </c>
      <c r="P212" s="5">
        <v>45497</v>
      </c>
      <c r="Q212" t="s">
        <v>342</v>
      </c>
      <c r="R212" t="s">
        <v>1732</v>
      </c>
      <c r="S212" t="s">
        <v>1896</v>
      </c>
      <c r="T212">
        <v>1</v>
      </c>
      <c r="U212">
        <v>823.26</v>
      </c>
      <c r="V212">
        <v>0.27</v>
      </c>
      <c r="W212" t="s">
        <v>1964</v>
      </c>
      <c r="X212">
        <v>600.97979999999995</v>
      </c>
      <c r="Y212">
        <v>600.97979999999995</v>
      </c>
      <c r="Z212" t="str">
        <f>_xlfn.IFS(Table8_1[[#This Row],[Unit_Price]]&lt;500,"Low Price",Table8_1[[#This Row],[Unit_Price]]&lt;2000,"Medium Price",Table8_1[[#This Row],[Unit_Price]]&gt;=2000, "High Price")</f>
        <v>Medium Price</v>
      </c>
    </row>
    <row r="213" spans="1:26" x14ac:dyDescent="0.3">
      <c r="A213" s="2" t="s">
        <v>2176</v>
      </c>
      <c r="B213" s="3">
        <v>45807</v>
      </c>
      <c r="C213" s="2" t="s">
        <v>62</v>
      </c>
      <c r="D213" s="2" t="s">
        <v>1658</v>
      </c>
      <c r="E213" s="2" t="s">
        <v>1917</v>
      </c>
      <c r="F213" s="2">
        <v>3</v>
      </c>
      <c r="G213" s="2">
        <v>681.01</v>
      </c>
      <c r="H213" s="2">
        <v>0.27</v>
      </c>
      <c r="I213" s="2" t="s">
        <v>1964</v>
      </c>
      <c r="J213" s="2">
        <v>1491.4119000000001</v>
      </c>
      <c r="O213" t="s">
        <v>2176</v>
      </c>
      <c r="P213" s="5">
        <v>45807</v>
      </c>
      <c r="Q213" t="s">
        <v>62</v>
      </c>
      <c r="R213" t="s">
        <v>1658</v>
      </c>
      <c r="S213" t="s">
        <v>1917</v>
      </c>
      <c r="T213">
        <v>3</v>
      </c>
      <c r="U213">
        <v>681.01</v>
      </c>
      <c r="V213">
        <v>0.27</v>
      </c>
      <c r="W213" t="s">
        <v>1964</v>
      </c>
      <c r="X213">
        <v>1491.4119000000001</v>
      </c>
      <c r="Y213">
        <v>1491.4119000000001</v>
      </c>
      <c r="Z213" t="str">
        <f>_xlfn.IFS(Table8_1[[#This Row],[Unit_Price]]&lt;500,"Low Price",Table8_1[[#This Row],[Unit_Price]]&lt;2000,"Medium Price",Table8_1[[#This Row],[Unit_Price]]&gt;=2000, "High Price")</f>
        <v>Medium Price</v>
      </c>
    </row>
    <row r="214" spans="1:26" x14ac:dyDescent="0.3">
      <c r="A214" s="2" t="s">
        <v>2177</v>
      </c>
      <c r="B214" s="3">
        <v>45942</v>
      </c>
      <c r="C214" s="2" t="s">
        <v>1380</v>
      </c>
      <c r="D214" s="2" t="s">
        <v>1750</v>
      </c>
      <c r="E214" s="2" t="s">
        <v>1948</v>
      </c>
      <c r="F214" s="2">
        <v>4</v>
      </c>
      <c r="G214" s="2">
        <v>119.83</v>
      </c>
      <c r="H214" s="2">
        <v>0.13</v>
      </c>
      <c r="I214" s="2" t="s">
        <v>1959</v>
      </c>
      <c r="J214" s="2">
        <v>417.00839999999999</v>
      </c>
      <c r="O214" t="s">
        <v>2177</v>
      </c>
      <c r="P214" s="5">
        <v>45942</v>
      </c>
      <c r="Q214" t="s">
        <v>1380</v>
      </c>
      <c r="R214" t="s">
        <v>1750</v>
      </c>
      <c r="S214" t="s">
        <v>1948</v>
      </c>
      <c r="T214">
        <v>4</v>
      </c>
      <c r="U214">
        <v>119.83</v>
      </c>
      <c r="V214">
        <v>0.13</v>
      </c>
      <c r="W214" t="s">
        <v>1959</v>
      </c>
      <c r="X214">
        <v>417.00839999999999</v>
      </c>
      <c r="Y214">
        <v>417.00839999999999</v>
      </c>
      <c r="Z214" t="str">
        <f>_xlfn.IFS(Table8_1[[#This Row],[Unit_Price]]&lt;500,"Low Price",Table8_1[[#This Row],[Unit_Price]]&lt;2000,"Medium Price",Table8_1[[#This Row],[Unit_Price]]&gt;=2000, "High Price")</f>
        <v>Low Price</v>
      </c>
    </row>
    <row r="215" spans="1:26" x14ac:dyDescent="0.3">
      <c r="A215" s="2" t="s">
        <v>2178</v>
      </c>
      <c r="B215" s="3">
        <v>45314</v>
      </c>
      <c r="C215" s="2" t="s">
        <v>980</v>
      </c>
      <c r="D215" s="2" t="s">
        <v>1817</v>
      </c>
      <c r="E215" s="2" t="s">
        <v>1896</v>
      </c>
      <c r="F215" s="2">
        <v>1</v>
      </c>
      <c r="G215" s="2">
        <v>575.66</v>
      </c>
      <c r="H215" s="2">
        <v>0.03</v>
      </c>
      <c r="I215" s="2" t="s">
        <v>1961</v>
      </c>
      <c r="J215" s="2">
        <v>558.39020000000005</v>
      </c>
      <c r="O215" t="s">
        <v>2178</v>
      </c>
      <c r="P215" s="5">
        <v>45314</v>
      </c>
      <c r="Q215" t="s">
        <v>980</v>
      </c>
      <c r="R215" t="s">
        <v>1817</v>
      </c>
      <c r="S215" t="s">
        <v>1896</v>
      </c>
      <c r="T215">
        <v>1</v>
      </c>
      <c r="U215">
        <v>575.66</v>
      </c>
      <c r="V215">
        <v>0.03</v>
      </c>
      <c r="W215" t="s">
        <v>1961</v>
      </c>
      <c r="X215">
        <v>558.39020000000005</v>
      </c>
      <c r="Y215">
        <v>558.39019999999994</v>
      </c>
      <c r="Z215" t="str">
        <f>_xlfn.IFS(Table8_1[[#This Row],[Unit_Price]]&lt;500,"Low Price",Table8_1[[#This Row],[Unit_Price]]&lt;2000,"Medium Price",Table8_1[[#This Row],[Unit_Price]]&gt;=2000, "High Price")</f>
        <v>Medium Price</v>
      </c>
    </row>
    <row r="216" spans="1:26" x14ac:dyDescent="0.3">
      <c r="A216" s="2" t="s">
        <v>2179</v>
      </c>
      <c r="B216" s="3">
        <v>45943</v>
      </c>
      <c r="C216" s="2" t="s">
        <v>659</v>
      </c>
      <c r="D216" s="2" t="s">
        <v>1725</v>
      </c>
      <c r="E216" s="2" t="s">
        <v>1939</v>
      </c>
      <c r="F216" s="2">
        <v>1</v>
      </c>
      <c r="G216" s="2">
        <v>775.84</v>
      </c>
      <c r="H216" s="2">
        <v>0.26</v>
      </c>
      <c r="I216" s="2" t="s">
        <v>1959</v>
      </c>
      <c r="J216" s="2">
        <v>574.12159999999994</v>
      </c>
      <c r="O216" t="s">
        <v>2179</v>
      </c>
      <c r="P216" s="5">
        <v>45943</v>
      </c>
      <c r="Q216" t="s">
        <v>659</v>
      </c>
      <c r="R216" t="s">
        <v>1725</v>
      </c>
      <c r="S216" t="s">
        <v>1939</v>
      </c>
      <c r="T216">
        <v>1</v>
      </c>
      <c r="U216">
        <v>775.84</v>
      </c>
      <c r="V216">
        <v>0.26</v>
      </c>
      <c r="W216" t="s">
        <v>1959</v>
      </c>
      <c r="X216">
        <v>574.12159999999994</v>
      </c>
      <c r="Y216">
        <v>574.12160000000006</v>
      </c>
      <c r="Z216" t="str">
        <f>_xlfn.IFS(Table8_1[[#This Row],[Unit_Price]]&lt;500,"Low Price",Table8_1[[#This Row],[Unit_Price]]&lt;2000,"Medium Price",Table8_1[[#This Row],[Unit_Price]]&gt;=2000, "High Price")</f>
        <v>Medium Price</v>
      </c>
    </row>
    <row r="217" spans="1:26" x14ac:dyDescent="0.3">
      <c r="A217" s="2" t="s">
        <v>2180</v>
      </c>
      <c r="B217" s="3">
        <v>45356</v>
      </c>
      <c r="C217" s="2" t="s">
        <v>1383</v>
      </c>
      <c r="D217" s="2" t="s">
        <v>1613</v>
      </c>
      <c r="E217" s="2" t="s">
        <v>1921</v>
      </c>
      <c r="F217" s="2">
        <v>3</v>
      </c>
      <c r="G217" s="2">
        <v>318.43</v>
      </c>
      <c r="H217" s="2">
        <v>0.05</v>
      </c>
      <c r="I217" s="2" t="s">
        <v>1959</v>
      </c>
      <c r="J217" s="2">
        <v>907.52549999999997</v>
      </c>
      <c r="O217" t="s">
        <v>2180</v>
      </c>
      <c r="P217" s="5">
        <v>45356</v>
      </c>
      <c r="Q217" t="s">
        <v>1383</v>
      </c>
      <c r="R217" t="s">
        <v>1613</v>
      </c>
      <c r="S217" t="s">
        <v>1921</v>
      </c>
      <c r="T217">
        <v>3</v>
      </c>
      <c r="U217">
        <v>318.43</v>
      </c>
      <c r="V217">
        <v>0.05</v>
      </c>
      <c r="W217" t="s">
        <v>1959</v>
      </c>
      <c r="X217">
        <v>907.52549999999997</v>
      </c>
      <c r="Y217">
        <v>907.52549999999997</v>
      </c>
      <c r="Z217" t="str">
        <f>_xlfn.IFS(Table8_1[[#This Row],[Unit_Price]]&lt;500,"Low Price",Table8_1[[#This Row],[Unit_Price]]&lt;2000,"Medium Price",Table8_1[[#This Row],[Unit_Price]]&gt;=2000, "High Price")</f>
        <v>Low Price</v>
      </c>
    </row>
    <row r="218" spans="1:26" x14ac:dyDescent="0.3">
      <c r="A218" s="2" t="s">
        <v>2181</v>
      </c>
      <c r="B218" s="3">
        <v>45854</v>
      </c>
      <c r="C218" s="2" t="s">
        <v>521</v>
      </c>
      <c r="D218" s="2" t="s">
        <v>1799</v>
      </c>
      <c r="E218" s="2" t="s">
        <v>1917</v>
      </c>
      <c r="F218" s="2">
        <v>3</v>
      </c>
      <c r="G218" s="2">
        <v>141.6</v>
      </c>
      <c r="H218" s="2">
        <v>0.08</v>
      </c>
      <c r="I218" s="2" t="s">
        <v>1964</v>
      </c>
      <c r="J218" s="2">
        <v>390.81599999999997</v>
      </c>
      <c r="O218" t="s">
        <v>2181</v>
      </c>
      <c r="P218" s="5">
        <v>45854</v>
      </c>
      <c r="Q218" t="s">
        <v>521</v>
      </c>
      <c r="R218" t="s">
        <v>1799</v>
      </c>
      <c r="S218" t="s">
        <v>1917</v>
      </c>
      <c r="T218">
        <v>3</v>
      </c>
      <c r="U218">
        <v>141.6</v>
      </c>
      <c r="V218">
        <v>0.08</v>
      </c>
      <c r="W218" t="s">
        <v>1964</v>
      </c>
      <c r="X218">
        <v>390.81599999999997</v>
      </c>
      <c r="Y218">
        <v>390.81599999999997</v>
      </c>
      <c r="Z218" t="str">
        <f>_xlfn.IFS(Table8_1[[#This Row],[Unit_Price]]&lt;500,"Low Price",Table8_1[[#This Row],[Unit_Price]]&lt;2000,"Medium Price",Table8_1[[#This Row],[Unit_Price]]&gt;=2000, "High Price")</f>
        <v>Low Price</v>
      </c>
    </row>
    <row r="219" spans="1:26" x14ac:dyDescent="0.3">
      <c r="A219" s="2" t="s">
        <v>2182</v>
      </c>
      <c r="B219" s="3">
        <v>45219</v>
      </c>
      <c r="C219" s="2" t="s">
        <v>860</v>
      </c>
      <c r="D219" s="2" t="s">
        <v>1617</v>
      </c>
      <c r="E219" s="2" t="s">
        <v>1948</v>
      </c>
      <c r="F219" s="2">
        <v>1</v>
      </c>
      <c r="G219" s="2">
        <v>332.82</v>
      </c>
      <c r="H219" s="2">
        <v>0.14000000000000001</v>
      </c>
      <c r="I219" s="2" t="s">
        <v>1961</v>
      </c>
      <c r="J219" s="2">
        <v>286.22519999999997</v>
      </c>
      <c r="O219" t="s">
        <v>2182</v>
      </c>
      <c r="P219" s="5">
        <v>45219</v>
      </c>
      <c r="Q219" t="s">
        <v>860</v>
      </c>
      <c r="R219" t="s">
        <v>1617</v>
      </c>
      <c r="S219" t="s">
        <v>1948</v>
      </c>
      <c r="T219">
        <v>1</v>
      </c>
      <c r="U219">
        <v>332.82</v>
      </c>
      <c r="V219">
        <v>0.14000000000000001</v>
      </c>
      <c r="W219" t="s">
        <v>1961</v>
      </c>
      <c r="X219">
        <v>286.22519999999997</v>
      </c>
      <c r="Y219">
        <v>286.22519999999997</v>
      </c>
      <c r="Z219" t="str">
        <f>_xlfn.IFS(Table8_1[[#This Row],[Unit_Price]]&lt;500,"Low Price",Table8_1[[#This Row],[Unit_Price]]&lt;2000,"Medium Price",Table8_1[[#This Row],[Unit_Price]]&gt;=2000, "High Price")</f>
        <v>Low Price</v>
      </c>
    </row>
    <row r="220" spans="1:26" x14ac:dyDescent="0.3">
      <c r="A220" s="2" t="s">
        <v>2183</v>
      </c>
      <c r="B220" s="3">
        <v>45447</v>
      </c>
      <c r="C220" s="2" t="s">
        <v>799</v>
      </c>
      <c r="D220" s="2" t="s">
        <v>1799</v>
      </c>
      <c r="E220" s="2" t="s">
        <v>1892</v>
      </c>
      <c r="F220" s="2">
        <v>4</v>
      </c>
      <c r="G220" s="2">
        <v>640.97</v>
      </c>
      <c r="H220" s="2">
        <v>0.11</v>
      </c>
      <c r="I220" s="2" t="s">
        <v>1964</v>
      </c>
      <c r="J220" s="2">
        <v>2281.8532</v>
      </c>
      <c r="O220" t="s">
        <v>2183</v>
      </c>
      <c r="P220" s="5">
        <v>45447</v>
      </c>
      <c r="Q220" t="s">
        <v>799</v>
      </c>
      <c r="R220" t="s">
        <v>1799</v>
      </c>
      <c r="S220" t="s">
        <v>1892</v>
      </c>
      <c r="T220">
        <v>4</v>
      </c>
      <c r="U220">
        <v>640.97</v>
      </c>
      <c r="V220">
        <v>0.11</v>
      </c>
      <c r="W220" t="s">
        <v>1964</v>
      </c>
      <c r="X220">
        <v>2281.8532</v>
      </c>
      <c r="Y220">
        <v>2281.8532</v>
      </c>
      <c r="Z220" t="str">
        <f>_xlfn.IFS(Table8_1[[#This Row],[Unit_Price]]&lt;500,"Low Price",Table8_1[[#This Row],[Unit_Price]]&lt;2000,"Medium Price",Table8_1[[#This Row],[Unit_Price]]&gt;=2000, "High Price")</f>
        <v>Medium Price</v>
      </c>
    </row>
    <row r="221" spans="1:26" x14ac:dyDescent="0.3">
      <c r="A221" s="2" t="s">
        <v>2184</v>
      </c>
      <c r="B221" s="3">
        <v>45225</v>
      </c>
      <c r="C221" s="2" t="s">
        <v>671</v>
      </c>
      <c r="D221" s="2" t="s">
        <v>1853</v>
      </c>
      <c r="E221" s="2" t="s">
        <v>1936</v>
      </c>
      <c r="F221" s="2">
        <v>4</v>
      </c>
      <c r="G221" s="2">
        <v>75.37</v>
      </c>
      <c r="H221" s="2">
        <v>0.02</v>
      </c>
      <c r="I221" s="2" t="s">
        <v>1964</v>
      </c>
      <c r="J221" s="2">
        <v>295.4504</v>
      </c>
      <c r="O221" t="s">
        <v>2184</v>
      </c>
      <c r="P221" s="5">
        <v>45225</v>
      </c>
      <c r="Q221" t="s">
        <v>671</v>
      </c>
      <c r="R221" t="s">
        <v>1853</v>
      </c>
      <c r="S221" t="s">
        <v>1936</v>
      </c>
      <c r="T221">
        <v>4</v>
      </c>
      <c r="U221">
        <v>75.37</v>
      </c>
      <c r="V221">
        <v>0.02</v>
      </c>
      <c r="W221" t="s">
        <v>1964</v>
      </c>
      <c r="X221">
        <v>295.4504</v>
      </c>
      <c r="Y221">
        <v>295.4504</v>
      </c>
      <c r="Z221" t="str">
        <f>_xlfn.IFS(Table8_1[[#This Row],[Unit_Price]]&lt;500,"Low Price",Table8_1[[#This Row],[Unit_Price]]&lt;2000,"Medium Price",Table8_1[[#This Row],[Unit_Price]]&gt;=2000, "High Price")</f>
        <v>Low Price</v>
      </c>
    </row>
    <row r="222" spans="1:26" x14ac:dyDescent="0.3">
      <c r="A222" s="2" t="s">
        <v>2185</v>
      </c>
      <c r="B222" s="3">
        <v>45754</v>
      </c>
      <c r="C222" s="2" t="s">
        <v>279</v>
      </c>
      <c r="D222" s="2" t="s">
        <v>1998</v>
      </c>
      <c r="E222" s="2" t="s">
        <v>1945</v>
      </c>
      <c r="F222" s="2">
        <v>3</v>
      </c>
      <c r="G222" s="2">
        <v>434.55</v>
      </c>
      <c r="H222" s="2">
        <v>0.08</v>
      </c>
      <c r="I222" s="2" t="s">
        <v>1964</v>
      </c>
      <c r="J222" s="2">
        <v>1199.3579999999999</v>
      </c>
      <c r="O222" t="s">
        <v>2185</v>
      </c>
      <c r="P222" s="5">
        <v>45754</v>
      </c>
      <c r="Q222" t="s">
        <v>279</v>
      </c>
      <c r="R222" t="s">
        <v>1998</v>
      </c>
      <c r="S222" t="s">
        <v>1945</v>
      </c>
      <c r="T222">
        <v>3</v>
      </c>
      <c r="U222">
        <v>434.55</v>
      </c>
      <c r="V222">
        <v>0.08</v>
      </c>
      <c r="W222" t="s">
        <v>1964</v>
      </c>
      <c r="X222">
        <v>1199.3579999999999</v>
      </c>
      <c r="Y222">
        <v>1199.3580000000002</v>
      </c>
      <c r="Z222" t="str">
        <f>_xlfn.IFS(Table8_1[[#This Row],[Unit_Price]]&lt;500,"Low Price",Table8_1[[#This Row],[Unit_Price]]&lt;2000,"Medium Price",Table8_1[[#This Row],[Unit_Price]]&gt;=2000, "High Price")</f>
        <v>Low Price</v>
      </c>
    </row>
    <row r="223" spans="1:26" x14ac:dyDescent="0.3">
      <c r="A223" s="2" t="s">
        <v>2186</v>
      </c>
      <c r="B223" s="3">
        <v>45729</v>
      </c>
      <c r="C223" s="2" t="s">
        <v>357</v>
      </c>
      <c r="D223" s="2" t="s">
        <v>1655</v>
      </c>
      <c r="E223" s="2" t="s">
        <v>1934</v>
      </c>
      <c r="F223" s="2">
        <v>4</v>
      </c>
      <c r="G223" s="2">
        <v>652.28</v>
      </c>
      <c r="H223" s="2">
        <v>0.15</v>
      </c>
      <c r="I223" s="2" t="s">
        <v>1959</v>
      </c>
      <c r="J223" s="2">
        <v>2217.752</v>
      </c>
      <c r="O223" t="s">
        <v>2186</v>
      </c>
      <c r="P223" s="5">
        <v>45729</v>
      </c>
      <c r="Q223" t="s">
        <v>357</v>
      </c>
      <c r="R223" t="s">
        <v>1655</v>
      </c>
      <c r="S223" t="s">
        <v>1934</v>
      </c>
      <c r="T223">
        <v>4</v>
      </c>
      <c r="U223">
        <v>652.28</v>
      </c>
      <c r="V223">
        <v>0.15</v>
      </c>
      <c r="W223" t="s">
        <v>1959</v>
      </c>
      <c r="X223">
        <v>2217.752</v>
      </c>
      <c r="Y223">
        <v>2217.752</v>
      </c>
      <c r="Z223" t="str">
        <f>_xlfn.IFS(Table8_1[[#This Row],[Unit_Price]]&lt;500,"Low Price",Table8_1[[#This Row],[Unit_Price]]&lt;2000,"Medium Price",Table8_1[[#This Row],[Unit_Price]]&gt;=2000, "High Price")</f>
        <v>Medium Price</v>
      </c>
    </row>
    <row r="224" spans="1:26" x14ac:dyDescent="0.3">
      <c r="A224" s="2" t="s">
        <v>2187</v>
      </c>
      <c r="B224" s="3">
        <v>45480</v>
      </c>
      <c r="C224" s="2" t="s">
        <v>868</v>
      </c>
      <c r="D224" s="2" t="s">
        <v>1811</v>
      </c>
      <c r="E224" s="2" t="s">
        <v>1942</v>
      </c>
      <c r="F224" s="2">
        <v>3</v>
      </c>
      <c r="G224" s="2">
        <v>207.8</v>
      </c>
      <c r="H224" s="2">
        <v>0.15</v>
      </c>
      <c r="I224" s="2" t="s">
        <v>1959</v>
      </c>
      <c r="J224" s="2">
        <v>529.89</v>
      </c>
      <c r="O224" t="s">
        <v>2187</v>
      </c>
      <c r="P224" s="5">
        <v>45480</v>
      </c>
      <c r="Q224" t="s">
        <v>868</v>
      </c>
      <c r="R224" t="s">
        <v>1811</v>
      </c>
      <c r="S224" t="s">
        <v>1942</v>
      </c>
      <c r="T224">
        <v>3</v>
      </c>
      <c r="U224">
        <v>207.8</v>
      </c>
      <c r="V224">
        <v>0.15</v>
      </c>
      <c r="W224" t="s">
        <v>1959</v>
      </c>
      <c r="X224">
        <v>529.89</v>
      </c>
      <c r="Y224">
        <v>529.8900000000001</v>
      </c>
      <c r="Z224" t="str">
        <f>_xlfn.IFS(Table8_1[[#This Row],[Unit_Price]]&lt;500,"Low Price",Table8_1[[#This Row],[Unit_Price]]&lt;2000,"Medium Price",Table8_1[[#This Row],[Unit_Price]]&gt;=2000, "High Price")</f>
        <v>Low Price</v>
      </c>
    </row>
    <row r="225" spans="1:26" x14ac:dyDescent="0.3">
      <c r="A225" s="2" t="s">
        <v>2188</v>
      </c>
      <c r="B225" s="3">
        <v>45361</v>
      </c>
      <c r="C225" s="2" t="s">
        <v>1533</v>
      </c>
      <c r="D225" s="2" t="s">
        <v>1765</v>
      </c>
      <c r="E225" s="2" t="s">
        <v>1936</v>
      </c>
      <c r="F225" s="2">
        <v>4</v>
      </c>
      <c r="G225" s="2">
        <v>385.5</v>
      </c>
      <c r="H225" s="2">
        <v>0.03</v>
      </c>
      <c r="I225" s="2" t="s">
        <v>1961</v>
      </c>
      <c r="J225" s="2">
        <v>1495.74</v>
      </c>
      <c r="O225" t="s">
        <v>2188</v>
      </c>
      <c r="P225" s="5">
        <v>45361</v>
      </c>
      <c r="Q225" t="s">
        <v>1533</v>
      </c>
      <c r="R225" t="s">
        <v>1765</v>
      </c>
      <c r="S225" t="s">
        <v>1936</v>
      </c>
      <c r="T225">
        <v>4</v>
      </c>
      <c r="U225">
        <v>385.5</v>
      </c>
      <c r="V225">
        <v>0.03</v>
      </c>
      <c r="W225" t="s">
        <v>1961</v>
      </c>
      <c r="X225">
        <v>1495.74</v>
      </c>
      <c r="Y225">
        <v>1495.74</v>
      </c>
      <c r="Z225" t="str">
        <f>_xlfn.IFS(Table8_1[[#This Row],[Unit_Price]]&lt;500,"Low Price",Table8_1[[#This Row],[Unit_Price]]&lt;2000,"Medium Price",Table8_1[[#This Row],[Unit_Price]]&gt;=2000, "High Price")</f>
        <v>Low Price</v>
      </c>
    </row>
    <row r="226" spans="1:26" x14ac:dyDescent="0.3">
      <c r="A226" s="2" t="s">
        <v>2189</v>
      </c>
      <c r="B226" s="3">
        <v>45915</v>
      </c>
      <c r="C226" s="2" t="s">
        <v>348</v>
      </c>
      <c r="D226" s="2" t="s">
        <v>1777</v>
      </c>
      <c r="E226" s="2" t="s">
        <v>1911</v>
      </c>
      <c r="F226" s="2">
        <v>3</v>
      </c>
      <c r="G226" s="2">
        <v>548.19000000000005</v>
      </c>
      <c r="H226" s="2">
        <v>0.12</v>
      </c>
      <c r="I226" s="2" t="s">
        <v>1959</v>
      </c>
      <c r="J226" s="2">
        <v>1447.2216000000001</v>
      </c>
      <c r="O226" t="s">
        <v>2189</v>
      </c>
      <c r="P226" s="5">
        <v>45915</v>
      </c>
      <c r="Q226" t="s">
        <v>348</v>
      </c>
      <c r="R226" t="s">
        <v>1777</v>
      </c>
      <c r="S226" t="s">
        <v>1911</v>
      </c>
      <c r="T226">
        <v>3</v>
      </c>
      <c r="U226">
        <v>548.19000000000005</v>
      </c>
      <c r="V226">
        <v>0.12</v>
      </c>
      <c r="W226" t="s">
        <v>1959</v>
      </c>
      <c r="X226">
        <v>1447.2216000000001</v>
      </c>
      <c r="Y226">
        <v>1447.2216000000001</v>
      </c>
      <c r="Z226" t="str">
        <f>_xlfn.IFS(Table8_1[[#This Row],[Unit_Price]]&lt;500,"Low Price",Table8_1[[#This Row],[Unit_Price]]&lt;2000,"Medium Price",Table8_1[[#This Row],[Unit_Price]]&gt;=2000, "High Price")</f>
        <v>Medium Price</v>
      </c>
    </row>
    <row r="227" spans="1:26" x14ac:dyDescent="0.3">
      <c r="A227" s="2" t="s">
        <v>2190</v>
      </c>
      <c r="B227" s="3">
        <v>45607</v>
      </c>
      <c r="C227" s="2" t="s">
        <v>259</v>
      </c>
      <c r="D227" s="2" t="s">
        <v>1802</v>
      </c>
      <c r="E227" s="2" t="s">
        <v>1921</v>
      </c>
      <c r="F227" s="2">
        <v>3</v>
      </c>
      <c r="G227" s="2">
        <v>927.6</v>
      </c>
      <c r="H227" s="2">
        <v>0.09</v>
      </c>
      <c r="I227" s="2" t="s">
        <v>1959</v>
      </c>
      <c r="J227" s="2">
        <v>2532.348</v>
      </c>
      <c r="O227" t="s">
        <v>2190</v>
      </c>
      <c r="P227" s="5">
        <v>45607</v>
      </c>
      <c r="Q227" t="s">
        <v>259</v>
      </c>
      <c r="R227" t="s">
        <v>1802</v>
      </c>
      <c r="S227" t="s">
        <v>1921</v>
      </c>
      <c r="T227">
        <v>3</v>
      </c>
      <c r="U227">
        <v>927.6</v>
      </c>
      <c r="V227">
        <v>0.09</v>
      </c>
      <c r="W227" t="s">
        <v>1959</v>
      </c>
      <c r="X227">
        <v>2532.348</v>
      </c>
      <c r="Y227">
        <v>2532.348</v>
      </c>
      <c r="Z227" t="str">
        <f>_xlfn.IFS(Table8_1[[#This Row],[Unit_Price]]&lt;500,"Low Price",Table8_1[[#This Row],[Unit_Price]]&lt;2000,"Medium Price",Table8_1[[#This Row],[Unit_Price]]&gt;=2000, "High Price")</f>
        <v>Medium Price</v>
      </c>
    </row>
    <row r="228" spans="1:26" x14ac:dyDescent="0.3">
      <c r="A228" s="2" t="s">
        <v>2191</v>
      </c>
      <c r="B228" s="3">
        <v>45666</v>
      </c>
      <c r="C228" s="2" t="s">
        <v>860</v>
      </c>
      <c r="D228" s="2" t="s">
        <v>1765</v>
      </c>
      <c r="E228" s="2" t="s">
        <v>1901</v>
      </c>
      <c r="F228" s="2">
        <v>4</v>
      </c>
      <c r="G228" s="2">
        <v>585.04</v>
      </c>
      <c r="H228" s="2">
        <v>0.22</v>
      </c>
      <c r="I228" s="2" t="s">
        <v>1961</v>
      </c>
      <c r="J228" s="2">
        <v>1825.3248000000001</v>
      </c>
      <c r="O228" t="s">
        <v>2191</v>
      </c>
      <c r="P228" s="5">
        <v>45666</v>
      </c>
      <c r="Q228" t="s">
        <v>860</v>
      </c>
      <c r="R228" t="s">
        <v>1765</v>
      </c>
      <c r="S228" t="s">
        <v>1901</v>
      </c>
      <c r="T228">
        <v>4</v>
      </c>
      <c r="U228">
        <v>585.04</v>
      </c>
      <c r="V228">
        <v>0.22</v>
      </c>
      <c r="W228" t="s">
        <v>1961</v>
      </c>
      <c r="X228">
        <v>1825.3248000000001</v>
      </c>
      <c r="Y228">
        <v>1825.3247999999999</v>
      </c>
      <c r="Z228" t="str">
        <f>_xlfn.IFS(Table8_1[[#This Row],[Unit_Price]]&lt;500,"Low Price",Table8_1[[#This Row],[Unit_Price]]&lt;2000,"Medium Price",Table8_1[[#This Row],[Unit_Price]]&gt;=2000, "High Price")</f>
        <v>Medium Price</v>
      </c>
    </row>
    <row r="229" spans="1:26" x14ac:dyDescent="0.3">
      <c r="A229" s="2" t="s">
        <v>2192</v>
      </c>
      <c r="B229" s="3">
        <v>45406</v>
      </c>
      <c r="C229" s="2" t="s">
        <v>2142</v>
      </c>
      <c r="D229" s="2" t="s">
        <v>1696</v>
      </c>
      <c r="E229" s="2" t="s">
        <v>1896</v>
      </c>
      <c r="F229" s="2">
        <v>2</v>
      </c>
      <c r="G229" s="2">
        <v>999.89</v>
      </c>
      <c r="H229" s="2">
        <v>0.09</v>
      </c>
      <c r="I229" s="2" t="s">
        <v>1959</v>
      </c>
      <c r="J229" s="2">
        <v>1819.7998</v>
      </c>
      <c r="O229" t="s">
        <v>2192</v>
      </c>
      <c r="P229" s="5">
        <v>45406</v>
      </c>
      <c r="Q229" t="s">
        <v>2142</v>
      </c>
      <c r="R229" t="s">
        <v>1696</v>
      </c>
      <c r="S229" t="s">
        <v>1896</v>
      </c>
      <c r="T229">
        <v>2</v>
      </c>
      <c r="U229">
        <v>999.89</v>
      </c>
      <c r="V229">
        <v>0.09</v>
      </c>
      <c r="W229" t="s">
        <v>1959</v>
      </c>
      <c r="X229">
        <v>1819.7998</v>
      </c>
      <c r="Y229">
        <v>1819.7998</v>
      </c>
      <c r="Z229" t="str">
        <f>_xlfn.IFS(Table8_1[[#This Row],[Unit_Price]]&lt;500,"Low Price",Table8_1[[#This Row],[Unit_Price]]&lt;2000,"Medium Price",Table8_1[[#This Row],[Unit_Price]]&gt;=2000, "High Price")</f>
        <v>Medium Price</v>
      </c>
    </row>
    <row r="230" spans="1:26" x14ac:dyDescent="0.3">
      <c r="A230" s="2" t="s">
        <v>2193</v>
      </c>
      <c r="B230" s="3">
        <v>45284</v>
      </c>
      <c r="C230" s="2" t="s">
        <v>382</v>
      </c>
      <c r="D230" s="2" t="s">
        <v>1808</v>
      </c>
      <c r="E230" s="2" t="s">
        <v>1901</v>
      </c>
      <c r="F230" s="2">
        <v>2</v>
      </c>
      <c r="G230" s="2">
        <v>848.98</v>
      </c>
      <c r="H230" s="2">
        <v>0.04</v>
      </c>
      <c r="I230" s="2" t="s">
        <v>1961</v>
      </c>
      <c r="J230" s="2">
        <v>1630.0416</v>
      </c>
      <c r="O230" t="s">
        <v>2193</v>
      </c>
      <c r="P230" s="5">
        <v>45284</v>
      </c>
      <c r="Q230" t="s">
        <v>382</v>
      </c>
      <c r="R230" t="s">
        <v>1808</v>
      </c>
      <c r="S230" t="s">
        <v>1901</v>
      </c>
      <c r="T230">
        <v>2</v>
      </c>
      <c r="U230">
        <v>848.98</v>
      </c>
      <c r="V230">
        <v>0.04</v>
      </c>
      <c r="W230" t="s">
        <v>1961</v>
      </c>
      <c r="X230">
        <v>1630.0416</v>
      </c>
      <c r="Y230">
        <v>1630.0416</v>
      </c>
      <c r="Z230" t="str">
        <f>_xlfn.IFS(Table8_1[[#This Row],[Unit_Price]]&lt;500,"Low Price",Table8_1[[#This Row],[Unit_Price]]&lt;2000,"Medium Price",Table8_1[[#This Row],[Unit_Price]]&gt;=2000, "High Price")</f>
        <v>Medium Price</v>
      </c>
    </row>
    <row r="231" spans="1:26" x14ac:dyDescent="0.3">
      <c r="A231" s="2" t="s">
        <v>2194</v>
      </c>
      <c r="B231" s="3">
        <v>45348</v>
      </c>
      <c r="C231" s="2" t="s">
        <v>488</v>
      </c>
      <c r="D231" s="2" t="s">
        <v>1762</v>
      </c>
      <c r="E231" s="2" t="s">
        <v>1934</v>
      </c>
      <c r="F231" s="2">
        <v>3</v>
      </c>
      <c r="G231" s="2">
        <v>769.56</v>
      </c>
      <c r="H231" s="2">
        <v>0.08</v>
      </c>
      <c r="I231" s="2" t="s">
        <v>1959</v>
      </c>
      <c r="J231" s="2">
        <v>2123.9856</v>
      </c>
      <c r="O231" t="s">
        <v>2194</v>
      </c>
      <c r="P231" s="5">
        <v>45348</v>
      </c>
      <c r="Q231" t="s">
        <v>488</v>
      </c>
      <c r="R231" t="s">
        <v>1762</v>
      </c>
      <c r="S231" t="s">
        <v>1934</v>
      </c>
      <c r="T231">
        <v>3</v>
      </c>
      <c r="U231">
        <v>769.56</v>
      </c>
      <c r="V231">
        <v>0.08</v>
      </c>
      <c r="W231" t="s">
        <v>1959</v>
      </c>
      <c r="X231">
        <v>2123.9856</v>
      </c>
      <c r="Y231">
        <v>2123.9856</v>
      </c>
      <c r="Z231" t="str">
        <f>_xlfn.IFS(Table8_1[[#This Row],[Unit_Price]]&lt;500,"Low Price",Table8_1[[#This Row],[Unit_Price]]&lt;2000,"Medium Price",Table8_1[[#This Row],[Unit_Price]]&gt;=2000, "High Price")</f>
        <v>Medium Price</v>
      </c>
    </row>
    <row r="232" spans="1:26" x14ac:dyDescent="0.3">
      <c r="A232" s="2" t="s">
        <v>2195</v>
      </c>
      <c r="B232" s="3">
        <v>45676</v>
      </c>
      <c r="C232" s="2" t="s">
        <v>192</v>
      </c>
      <c r="D232" s="2" t="s">
        <v>1725</v>
      </c>
      <c r="E232" s="2" t="s">
        <v>1932</v>
      </c>
      <c r="F232" s="2">
        <v>3</v>
      </c>
      <c r="G232" s="2">
        <v>449.88</v>
      </c>
      <c r="H232" s="2">
        <v>0.1</v>
      </c>
      <c r="I232" s="2" t="s">
        <v>1961</v>
      </c>
      <c r="J232" s="2">
        <v>1214.6759999999999</v>
      </c>
      <c r="O232" t="s">
        <v>2195</v>
      </c>
      <c r="P232" s="5">
        <v>45676</v>
      </c>
      <c r="Q232" t="s">
        <v>192</v>
      </c>
      <c r="R232" t="s">
        <v>1725</v>
      </c>
      <c r="S232" t="s">
        <v>1932</v>
      </c>
      <c r="T232">
        <v>3</v>
      </c>
      <c r="U232">
        <v>449.88</v>
      </c>
      <c r="V232">
        <v>0.1</v>
      </c>
      <c r="W232" t="s">
        <v>1961</v>
      </c>
      <c r="X232">
        <v>1214.6759999999999</v>
      </c>
      <c r="Y232">
        <v>1214.6759999999999</v>
      </c>
      <c r="Z232" t="str">
        <f>_xlfn.IFS(Table8_1[[#This Row],[Unit_Price]]&lt;500,"Low Price",Table8_1[[#This Row],[Unit_Price]]&lt;2000,"Medium Price",Table8_1[[#This Row],[Unit_Price]]&gt;=2000, "High Price")</f>
        <v>Low Price</v>
      </c>
    </row>
    <row r="233" spans="1:26" x14ac:dyDescent="0.3">
      <c r="A233" s="2" t="s">
        <v>2196</v>
      </c>
      <c r="B233" s="3">
        <v>45863</v>
      </c>
      <c r="C233" s="2" t="s">
        <v>886</v>
      </c>
      <c r="D233" s="2" t="s">
        <v>1790</v>
      </c>
      <c r="E233" s="2" t="s">
        <v>1929</v>
      </c>
      <c r="F233" s="2">
        <v>4</v>
      </c>
      <c r="G233" s="2">
        <v>383.74</v>
      </c>
      <c r="H233" s="2">
        <v>0.01</v>
      </c>
      <c r="I233" s="2" t="s">
        <v>1959</v>
      </c>
      <c r="J233" s="2">
        <v>1519.6104</v>
      </c>
      <c r="O233" t="s">
        <v>2196</v>
      </c>
      <c r="P233" s="5">
        <v>45863</v>
      </c>
      <c r="Q233" t="s">
        <v>886</v>
      </c>
      <c r="R233" t="s">
        <v>1790</v>
      </c>
      <c r="S233" t="s">
        <v>1929</v>
      </c>
      <c r="T233">
        <v>4</v>
      </c>
      <c r="U233">
        <v>383.74</v>
      </c>
      <c r="V233">
        <v>0.01</v>
      </c>
      <c r="W233" t="s">
        <v>1959</v>
      </c>
      <c r="X233">
        <v>1519.6104</v>
      </c>
      <c r="Y233">
        <v>1519.6104</v>
      </c>
      <c r="Z233" t="str">
        <f>_xlfn.IFS(Table8_1[[#This Row],[Unit_Price]]&lt;500,"Low Price",Table8_1[[#This Row],[Unit_Price]]&lt;2000,"Medium Price",Table8_1[[#This Row],[Unit_Price]]&gt;=2000, "High Price")</f>
        <v>Low Price</v>
      </c>
    </row>
    <row r="234" spans="1:26" x14ac:dyDescent="0.3">
      <c r="A234" s="2" t="s">
        <v>2197</v>
      </c>
      <c r="B234" s="3">
        <v>45409</v>
      </c>
      <c r="C234" s="2" t="s">
        <v>506</v>
      </c>
      <c r="D234" s="2" t="s">
        <v>1756</v>
      </c>
      <c r="E234" s="2" t="s">
        <v>1924</v>
      </c>
      <c r="F234" s="2">
        <v>4</v>
      </c>
      <c r="G234" s="2">
        <v>794.97</v>
      </c>
      <c r="H234" s="2">
        <v>0.24</v>
      </c>
      <c r="I234" s="2" t="s">
        <v>1961</v>
      </c>
      <c r="J234" s="2">
        <v>2416.7087999999999</v>
      </c>
      <c r="O234" t="s">
        <v>2197</v>
      </c>
      <c r="P234" s="5">
        <v>45409</v>
      </c>
      <c r="Q234" t="s">
        <v>506</v>
      </c>
      <c r="R234" t="s">
        <v>1756</v>
      </c>
      <c r="S234" t="s">
        <v>1924</v>
      </c>
      <c r="T234">
        <v>4</v>
      </c>
      <c r="U234">
        <v>794.97</v>
      </c>
      <c r="V234">
        <v>0.24</v>
      </c>
      <c r="W234" t="s">
        <v>1961</v>
      </c>
      <c r="X234">
        <v>2416.7087999999999</v>
      </c>
      <c r="Y234">
        <v>2416.7088000000003</v>
      </c>
      <c r="Z234" t="str">
        <f>_xlfn.IFS(Table8_1[[#This Row],[Unit_Price]]&lt;500,"Low Price",Table8_1[[#This Row],[Unit_Price]]&lt;2000,"Medium Price",Table8_1[[#This Row],[Unit_Price]]&gt;=2000, "High Price")</f>
        <v>Medium Price</v>
      </c>
    </row>
    <row r="235" spans="1:26" x14ac:dyDescent="0.3">
      <c r="A235" s="2" t="s">
        <v>2198</v>
      </c>
      <c r="B235" s="3">
        <v>45880</v>
      </c>
      <c r="C235" s="2" t="s">
        <v>55</v>
      </c>
      <c r="D235" s="2" t="s">
        <v>1820</v>
      </c>
      <c r="E235" s="2" t="s">
        <v>1908</v>
      </c>
      <c r="F235" s="2">
        <v>1</v>
      </c>
      <c r="G235" s="2">
        <v>989.63</v>
      </c>
      <c r="H235" s="2">
        <v>0.05</v>
      </c>
      <c r="I235" s="2" t="s">
        <v>1961</v>
      </c>
      <c r="J235" s="2">
        <v>940.14850000000001</v>
      </c>
      <c r="O235" t="s">
        <v>2198</v>
      </c>
      <c r="P235" s="5">
        <v>45880</v>
      </c>
      <c r="Q235" t="s">
        <v>55</v>
      </c>
      <c r="R235" t="s">
        <v>1820</v>
      </c>
      <c r="S235" t="s">
        <v>1908</v>
      </c>
      <c r="T235">
        <v>1</v>
      </c>
      <c r="U235">
        <v>989.63</v>
      </c>
      <c r="V235">
        <v>0.05</v>
      </c>
      <c r="W235" t="s">
        <v>1961</v>
      </c>
      <c r="X235">
        <v>940.14850000000001</v>
      </c>
      <c r="Y235">
        <v>940.14850000000001</v>
      </c>
      <c r="Z235" t="str">
        <f>_xlfn.IFS(Table8_1[[#This Row],[Unit_Price]]&lt;500,"Low Price",Table8_1[[#This Row],[Unit_Price]]&lt;2000,"Medium Price",Table8_1[[#This Row],[Unit_Price]]&gt;=2000, "High Price")</f>
        <v>Medium Price</v>
      </c>
    </row>
    <row r="236" spans="1:26" x14ac:dyDescent="0.3">
      <c r="A236" s="2" t="s">
        <v>2199</v>
      </c>
      <c r="B236" s="3">
        <v>45731</v>
      </c>
      <c r="C236" s="2" t="s">
        <v>1064</v>
      </c>
      <c r="D236" s="2" t="s">
        <v>1744</v>
      </c>
      <c r="E236" s="2" t="s">
        <v>1887</v>
      </c>
      <c r="F236" s="2">
        <v>1</v>
      </c>
      <c r="G236" s="2">
        <v>447.16</v>
      </c>
      <c r="H236" s="2">
        <v>0.22</v>
      </c>
      <c r="I236" s="2" t="s">
        <v>1964</v>
      </c>
      <c r="J236" s="2">
        <v>348.78480000000002</v>
      </c>
      <c r="O236" t="s">
        <v>2199</v>
      </c>
      <c r="P236" s="5">
        <v>45731</v>
      </c>
      <c r="Q236" t="s">
        <v>1064</v>
      </c>
      <c r="R236" t="s">
        <v>1744</v>
      </c>
      <c r="S236" t="s">
        <v>1887</v>
      </c>
      <c r="T236">
        <v>1</v>
      </c>
      <c r="U236">
        <v>447.16</v>
      </c>
      <c r="V236">
        <v>0.22</v>
      </c>
      <c r="W236" t="s">
        <v>1964</v>
      </c>
      <c r="X236">
        <v>348.78480000000002</v>
      </c>
      <c r="Y236">
        <v>348.78480000000002</v>
      </c>
      <c r="Z236" t="str">
        <f>_xlfn.IFS(Table8_1[[#This Row],[Unit_Price]]&lt;500,"Low Price",Table8_1[[#This Row],[Unit_Price]]&lt;2000,"Medium Price",Table8_1[[#This Row],[Unit_Price]]&gt;=2000, "High Price")</f>
        <v>Low Price</v>
      </c>
    </row>
    <row r="237" spans="1:26" x14ac:dyDescent="0.3">
      <c r="A237" s="2" t="s">
        <v>2200</v>
      </c>
      <c r="B237" s="3">
        <v>45671</v>
      </c>
      <c r="C237" s="2" t="s">
        <v>46</v>
      </c>
      <c r="D237" s="2" t="s">
        <v>1865</v>
      </c>
      <c r="E237" s="2" t="s">
        <v>1911</v>
      </c>
      <c r="F237" s="2">
        <v>1</v>
      </c>
      <c r="G237" s="2">
        <v>946.9</v>
      </c>
      <c r="H237" s="2">
        <v>0.28999999999999998</v>
      </c>
      <c r="I237" s="2" t="s">
        <v>1964</v>
      </c>
      <c r="J237" s="2">
        <v>672.29899999999998</v>
      </c>
      <c r="O237" t="s">
        <v>2200</v>
      </c>
      <c r="P237" s="5">
        <v>45671</v>
      </c>
      <c r="Q237" t="s">
        <v>46</v>
      </c>
      <c r="R237" t="s">
        <v>1865</v>
      </c>
      <c r="S237" t="s">
        <v>1911</v>
      </c>
      <c r="T237">
        <v>1</v>
      </c>
      <c r="U237">
        <v>946.9</v>
      </c>
      <c r="V237">
        <v>0.28999999999999998</v>
      </c>
      <c r="W237" t="s">
        <v>1964</v>
      </c>
      <c r="X237">
        <v>672.29899999999998</v>
      </c>
      <c r="Y237">
        <v>672.29899999999998</v>
      </c>
      <c r="Z237" t="str">
        <f>_xlfn.IFS(Table8_1[[#This Row],[Unit_Price]]&lt;500,"Low Price",Table8_1[[#This Row],[Unit_Price]]&lt;2000,"Medium Price",Table8_1[[#This Row],[Unit_Price]]&gt;=2000, "High Price")</f>
        <v>Medium Price</v>
      </c>
    </row>
    <row r="238" spans="1:26" x14ac:dyDescent="0.3">
      <c r="A238" s="2" t="s">
        <v>2201</v>
      </c>
      <c r="B238" s="3">
        <v>45809</v>
      </c>
      <c r="C238" s="2" t="s">
        <v>569</v>
      </c>
      <c r="D238" s="2" t="s">
        <v>1625</v>
      </c>
      <c r="E238" s="2" t="s">
        <v>1887</v>
      </c>
      <c r="F238" s="2">
        <v>4</v>
      </c>
      <c r="G238" s="2">
        <v>469.68</v>
      </c>
      <c r="H238" s="2">
        <v>0.19</v>
      </c>
      <c r="I238" s="2" t="s">
        <v>1959</v>
      </c>
      <c r="J238" s="2">
        <v>1521.7632000000001</v>
      </c>
      <c r="O238" t="s">
        <v>2201</v>
      </c>
      <c r="P238" s="5">
        <v>45809</v>
      </c>
      <c r="Q238" t="s">
        <v>569</v>
      </c>
      <c r="R238" t="s">
        <v>1625</v>
      </c>
      <c r="S238" t="s">
        <v>1887</v>
      </c>
      <c r="T238">
        <v>4</v>
      </c>
      <c r="U238">
        <v>469.68</v>
      </c>
      <c r="V238">
        <v>0.19</v>
      </c>
      <c r="W238" t="s">
        <v>1959</v>
      </c>
      <c r="X238">
        <v>1521.7632000000001</v>
      </c>
      <c r="Y238">
        <v>1521.7632000000001</v>
      </c>
      <c r="Z238" t="str">
        <f>_xlfn.IFS(Table8_1[[#This Row],[Unit_Price]]&lt;500,"Low Price",Table8_1[[#This Row],[Unit_Price]]&lt;2000,"Medium Price",Table8_1[[#This Row],[Unit_Price]]&gt;=2000, "High Price")</f>
        <v>Low Price</v>
      </c>
    </row>
    <row r="239" spans="1:26" x14ac:dyDescent="0.3">
      <c r="A239" s="2" t="s">
        <v>2202</v>
      </c>
      <c r="B239" s="3">
        <v>45559</v>
      </c>
      <c r="C239" s="2" t="s">
        <v>1530</v>
      </c>
      <c r="D239" s="2" t="s">
        <v>1661</v>
      </c>
      <c r="E239" s="2" t="s">
        <v>1942</v>
      </c>
      <c r="F239" s="2">
        <v>4</v>
      </c>
      <c r="G239" s="2">
        <v>320.64</v>
      </c>
      <c r="H239" s="2">
        <v>0.2</v>
      </c>
      <c r="I239" s="2" t="s">
        <v>1964</v>
      </c>
      <c r="J239" s="2">
        <v>1026.048</v>
      </c>
      <c r="O239" t="s">
        <v>2202</v>
      </c>
      <c r="P239" s="5">
        <v>45559</v>
      </c>
      <c r="Q239" t="s">
        <v>1530</v>
      </c>
      <c r="R239" t="s">
        <v>1661</v>
      </c>
      <c r="S239" t="s">
        <v>1942</v>
      </c>
      <c r="T239">
        <v>4</v>
      </c>
      <c r="U239">
        <v>320.64</v>
      </c>
      <c r="V239">
        <v>0.2</v>
      </c>
      <c r="W239" t="s">
        <v>1964</v>
      </c>
      <c r="X239">
        <v>1026.048</v>
      </c>
      <c r="Y239">
        <v>1026.048</v>
      </c>
      <c r="Z239" t="str">
        <f>_xlfn.IFS(Table8_1[[#This Row],[Unit_Price]]&lt;500,"Low Price",Table8_1[[#This Row],[Unit_Price]]&lt;2000,"Medium Price",Table8_1[[#This Row],[Unit_Price]]&gt;=2000, "High Price")</f>
        <v>Low Price</v>
      </c>
    </row>
    <row r="240" spans="1:26" x14ac:dyDescent="0.3">
      <c r="A240" s="2" t="s">
        <v>2203</v>
      </c>
      <c r="B240" s="3">
        <v>45253</v>
      </c>
      <c r="C240" s="2" t="s">
        <v>468</v>
      </c>
      <c r="D240" s="2" t="s">
        <v>1617</v>
      </c>
      <c r="E240" s="2" t="s">
        <v>1908</v>
      </c>
      <c r="F240" s="2">
        <v>1</v>
      </c>
      <c r="G240" s="2">
        <v>594.44000000000005</v>
      </c>
      <c r="H240" s="2">
        <v>0.21</v>
      </c>
      <c r="I240" s="2" t="s">
        <v>1959</v>
      </c>
      <c r="J240" s="2">
        <v>469.60759999999999</v>
      </c>
      <c r="O240" t="s">
        <v>2203</v>
      </c>
      <c r="P240" s="5">
        <v>45253</v>
      </c>
      <c r="Q240" t="s">
        <v>468</v>
      </c>
      <c r="R240" t="s">
        <v>1617</v>
      </c>
      <c r="S240" t="s">
        <v>1908</v>
      </c>
      <c r="T240">
        <v>1</v>
      </c>
      <c r="U240">
        <v>594.44000000000005</v>
      </c>
      <c r="V240">
        <v>0.21</v>
      </c>
      <c r="W240" t="s">
        <v>1959</v>
      </c>
      <c r="X240">
        <v>469.60759999999999</v>
      </c>
      <c r="Y240">
        <v>469.60760000000005</v>
      </c>
      <c r="Z240" t="str">
        <f>_xlfn.IFS(Table8_1[[#This Row],[Unit_Price]]&lt;500,"Low Price",Table8_1[[#This Row],[Unit_Price]]&lt;2000,"Medium Price",Table8_1[[#This Row],[Unit_Price]]&gt;=2000, "High Price")</f>
        <v>Medium Price</v>
      </c>
    </row>
    <row r="241" spans="1:26" x14ac:dyDescent="0.3">
      <c r="A241" s="2" t="s">
        <v>2204</v>
      </c>
      <c r="B241" s="3">
        <v>45861</v>
      </c>
      <c r="C241" s="2" t="s">
        <v>710</v>
      </c>
      <c r="D241" s="2" t="s">
        <v>1841</v>
      </c>
      <c r="E241" s="2" t="s">
        <v>1917</v>
      </c>
      <c r="F241" s="2">
        <v>3</v>
      </c>
      <c r="G241" s="2">
        <v>91.7</v>
      </c>
      <c r="H241" s="2">
        <v>0.08</v>
      </c>
      <c r="I241" s="2" t="s">
        <v>1964</v>
      </c>
      <c r="J241" s="2">
        <v>253.09200000000001</v>
      </c>
      <c r="O241" t="s">
        <v>2204</v>
      </c>
      <c r="P241" s="5">
        <v>45861</v>
      </c>
      <c r="Q241" t="s">
        <v>710</v>
      </c>
      <c r="R241" t="s">
        <v>1841</v>
      </c>
      <c r="S241" t="s">
        <v>1917</v>
      </c>
      <c r="T241">
        <v>3</v>
      </c>
      <c r="U241">
        <v>91.7</v>
      </c>
      <c r="V241">
        <v>0.08</v>
      </c>
      <c r="W241" t="s">
        <v>1964</v>
      </c>
      <c r="X241">
        <v>253.09200000000001</v>
      </c>
      <c r="Y241">
        <v>253.09200000000001</v>
      </c>
      <c r="Z241" t="str">
        <f>_xlfn.IFS(Table8_1[[#This Row],[Unit_Price]]&lt;500,"Low Price",Table8_1[[#This Row],[Unit_Price]]&lt;2000,"Medium Price",Table8_1[[#This Row],[Unit_Price]]&gt;=2000, "High Price")</f>
        <v>Low Price</v>
      </c>
    </row>
    <row r="242" spans="1:26" x14ac:dyDescent="0.3">
      <c r="A242" s="2" t="s">
        <v>2205</v>
      </c>
      <c r="B242" s="3">
        <v>45917</v>
      </c>
      <c r="C242" s="2" t="s">
        <v>131</v>
      </c>
      <c r="D242" s="2" t="s">
        <v>1768</v>
      </c>
      <c r="E242" s="2" t="s">
        <v>1929</v>
      </c>
      <c r="F242" s="2">
        <v>3</v>
      </c>
      <c r="G242" s="2">
        <v>741.33</v>
      </c>
      <c r="H242" s="2">
        <v>0.03</v>
      </c>
      <c r="I242" s="2" t="s">
        <v>1959</v>
      </c>
      <c r="J242" s="2">
        <v>2157.2703000000001</v>
      </c>
      <c r="O242" t="s">
        <v>2205</v>
      </c>
      <c r="P242" s="5">
        <v>45917</v>
      </c>
      <c r="Q242" t="s">
        <v>131</v>
      </c>
      <c r="R242" t="s">
        <v>1768</v>
      </c>
      <c r="S242" t="s">
        <v>1929</v>
      </c>
      <c r="T242">
        <v>3</v>
      </c>
      <c r="U242">
        <v>741.33</v>
      </c>
      <c r="V242">
        <v>0.03</v>
      </c>
      <c r="W242" t="s">
        <v>1959</v>
      </c>
      <c r="X242">
        <v>2157.2703000000001</v>
      </c>
      <c r="Y242">
        <v>2157.2703000000001</v>
      </c>
      <c r="Z242" t="str">
        <f>_xlfn.IFS(Table8_1[[#This Row],[Unit_Price]]&lt;500,"Low Price",Table8_1[[#This Row],[Unit_Price]]&lt;2000,"Medium Price",Table8_1[[#This Row],[Unit_Price]]&gt;=2000, "High Price")</f>
        <v>Medium Price</v>
      </c>
    </row>
    <row r="243" spans="1:26" x14ac:dyDescent="0.3">
      <c r="A243" s="2" t="s">
        <v>2206</v>
      </c>
      <c r="B243" s="3">
        <v>45754</v>
      </c>
      <c r="C243" s="2" t="s">
        <v>1478</v>
      </c>
      <c r="D243" s="2" t="s">
        <v>1998</v>
      </c>
      <c r="E243" s="2" t="s">
        <v>1948</v>
      </c>
      <c r="F243" s="2">
        <v>1</v>
      </c>
      <c r="G243" s="2">
        <v>922.78</v>
      </c>
      <c r="H243" s="2">
        <v>0.28999999999999998</v>
      </c>
      <c r="I243" s="2" t="s">
        <v>1964</v>
      </c>
      <c r="J243" s="2">
        <v>655.17380000000003</v>
      </c>
      <c r="O243" t="s">
        <v>2206</v>
      </c>
      <c r="P243" s="5">
        <v>45754</v>
      </c>
      <c r="Q243" t="s">
        <v>1478</v>
      </c>
      <c r="R243" t="s">
        <v>1998</v>
      </c>
      <c r="S243" t="s">
        <v>1948</v>
      </c>
      <c r="T243">
        <v>1</v>
      </c>
      <c r="U243">
        <v>922.78</v>
      </c>
      <c r="V243">
        <v>0.28999999999999998</v>
      </c>
      <c r="W243" t="s">
        <v>1964</v>
      </c>
      <c r="X243">
        <v>655.17380000000003</v>
      </c>
      <c r="Y243">
        <v>655.17380000000003</v>
      </c>
      <c r="Z243" t="str">
        <f>_xlfn.IFS(Table8_1[[#This Row],[Unit_Price]]&lt;500,"Low Price",Table8_1[[#This Row],[Unit_Price]]&lt;2000,"Medium Price",Table8_1[[#This Row],[Unit_Price]]&gt;=2000, "High Price")</f>
        <v>Medium Price</v>
      </c>
    </row>
    <row r="244" spans="1:26" x14ac:dyDescent="0.3">
      <c r="A244" s="2" t="s">
        <v>2207</v>
      </c>
      <c r="B244" s="3">
        <v>45312</v>
      </c>
      <c r="C244" s="2" t="s">
        <v>1034</v>
      </c>
      <c r="D244" s="2" t="s">
        <v>1590</v>
      </c>
      <c r="E244" s="2" t="s">
        <v>1939</v>
      </c>
      <c r="F244" s="2">
        <v>1</v>
      </c>
      <c r="G244" s="2">
        <v>394.35</v>
      </c>
      <c r="H244" s="2">
        <v>0.09</v>
      </c>
      <c r="I244" s="2" t="s">
        <v>1961</v>
      </c>
      <c r="J244" s="2">
        <v>358.85849999999999</v>
      </c>
      <c r="O244" t="s">
        <v>2207</v>
      </c>
      <c r="P244" s="5">
        <v>45312</v>
      </c>
      <c r="Q244" t="s">
        <v>1034</v>
      </c>
      <c r="R244" t="s">
        <v>1590</v>
      </c>
      <c r="S244" t="s">
        <v>1939</v>
      </c>
      <c r="T244">
        <v>1</v>
      </c>
      <c r="U244">
        <v>394.35</v>
      </c>
      <c r="V244">
        <v>0.09</v>
      </c>
      <c r="W244" t="s">
        <v>1961</v>
      </c>
      <c r="X244">
        <v>358.85849999999999</v>
      </c>
      <c r="Y244">
        <v>358.85850000000005</v>
      </c>
      <c r="Z244" t="str">
        <f>_xlfn.IFS(Table8_1[[#This Row],[Unit_Price]]&lt;500,"Low Price",Table8_1[[#This Row],[Unit_Price]]&lt;2000,"Medium Price",Table8_1[[#This Row],[Unit_Price]]&gt;=2000, "High Price")</f>
        <v>Low Price</v>
      </c>
    </row>
    <row r="245" spans="1:26" x14ac:dyDescent="0.3">
      <c r="A245" s="2" t="s">
        <v>2208</v>
      </c>
      <c r="B245" s="3">
        <v>45480</v>
      </c>
      <c r="C245" s="2" t="s">
        <v>1151</v>
      </c>
      <c r="D245" s="2" t="s">
        <v>1777</v>
      </c>
      <c r="E245" s="2" t="s">
        <v>1927</v>
      </c>
      <c r="F245" s="2">
        <v>2</v>
      </c>
      <c r="G245" s="2">
        <v>703.95</v>
      </c>
      <c r="H245" s="2">
        <v>0.03</v>
      </c>
      <c r="I245" s="2" t="s">
        <v>1959</v>
      </c>
      <c r="J245" s="2">
        <v>1365.663</v>
      </c>
      <c r="O245" t="s">
        <v>2208</v>
      </c>
      <c r="P245" s="5">
        <v>45480</v>
      </c>
      <c r="Q245" t="s">
        <v>1151</v>
      </c>
      <c r="R245" t="s">
        <v>1777</v>
      </c>
      <c r="S245" t="s">
        <v>1927</v>
      </c>
      <c r="T245">
        <v>2</v>
      </c>
      <c r="U245">
        <v>703.95</v>
      </c>
      <c r="V245">
        <v>0.03</v>
      </c>
      <c r="W245" t="s">
        <v>1959</v>
      </c>
      <c r="X245">
        <v>1365.663</v>
      </c>
      <c r="Y245">
        <v>1365.663</v>
      </c>
      <c r="Z245" t="str">
        <f>_xlfn.IFS(Table8_1[[#This Row],[Unit_Price]]&lt;500,"Low Price",Table8_1[[#This Row],[Unit_Price]]&lt;2000,"Medium Price",Table8_1[[#This Row],[Unit_Price]]&gt;=2000, "High Price")</f>
        <v>Medium Price</v>
      </c>
    </row>
    <row r="246" spans="1:26" x14ac:dyDescent="0.3">
      <c r="A246" s="2" t="s">
        <v>2209</v>
      </c>
      <c r="B246" s="3">
        <v>45780</v>
      </c>
      <c r="C246" s="2" t="s">
        <v>662</v>
      </c>
      <c r="D246" s="2" t="s">
        <v>1613</v>
      </c>
      <c r="E246" s="2" t="s">
        <v>1887</v>
      </c>
      <c r="F246" s="2">
        <v>4</v>
      </c>
      <c r="G246" s="2">
        <v>452.67</v>
      </c>
      <c r="H246" s="2">
        <v>0.28000000000000003</v>
      </c>
      <c r="I246" s="2" t="s">
        <v>1961</v>
      </c>
      <c r="J246" s="2">
        <v>1303.6895999999999</v>
      </c>
      <c r="O246" t="s">
        <v>2209</v>
      </c>
      <c r="P246" s="5">
        <v>45780</v>
      </c>
      <c r="Q246" t="s">
        <v>662</v>
      </c>
      <c r="R246" t="s">
        <v>1613</v>
      </c>
      <c r="S246" t="s">
        <v>1887</v>
      </c>
      <c r="T246">
        <v>4</v>
      </c>
      <c r="U246">
        <v>452.67</v>
      </c>
      <c r="V246">
        <v>0.28000000000000003</v>
      </c>
      <c r="W246" t="s">
        <v>1961</v>
      </c>
      <c r="X246">
        <v>1303.6895999999999</v>
      </c>
      <c r="Y246">
        <v>1303.6895999999999</v>
      </c>
      <c r="Z246" t="str">
        <f>_xlfn.IFS(Table8_1[[#This Row],[Unit_Price]]&lt;500,"Low Price",Table8_1[[#This Row],[Unit_Price]]&lt;2000,"Medium Price",Table8_1[[#This Row],[Unit_Price]]&gt;=2000, "High Price")</f>
        <v>Low Price</v>
      </c>
    </row>
    <row r="247" spans="1:26" x14ac:dyDescent="0.3">
      <c r="A247" s="2" t="s">
        <v>2210</v>
      </c>
      <c r="B247" s="3">
        <v>45349</v>
      </c>
      <c r="C247" s="2" t="s">
        <v>1440</v>
      </c>
      <c r="D247" s="2" t="s">
        <v>1590</v>
      </c>
      <c r="E247" s="2" t="s">
        <v>1914</v>
      </c>
      <c r="F247" s="2">
        <v>2</v>
      </c>
      <c r="G247" s="2">
        <v>377.3</v>
      </c>
      <c r="H247" s="2">
        <v>0.15</v>
      </c>
      <c r="I247" s="2" t="s">
        <v>1961</v>
      </c>
      <c r="J247" s="2">
        <v>641.41</v>
      </c>
      <c r="O247" t="s">
        <v>2210</v>
      </c>
      <c r="P247" s="5">
        <v>45349</v>
      </c>
      <c r="Q247" t="s">
        <v>1440</v>
      </c>
      <c r="R247" t="s">
        <v>1590</v>
      </c>
      <c r="S247" t="s">
        <v>1914</v>
      </c>
      <c r="T247">
        <v>2</v>
      </c>
      <c r="U247">
        <v>377.3</v>
      </c>
      <c r="V247">
        <v>0.15</v>
      </c>
      <c r="W247" t="s">
        <v>1961</v>
      </c>
      <c r="X247">
        <v>641.41</v>
      </c>
      <c r="Y247">
        <v>641.41000000000008</v>
      </c>
      <c r="Z247" t="str">
        <f>_xlfn.IFS(Table8_1[[#This Row],[Unit_Price]]&lt;500,"Low Price",Table8_1[[#This Row],[Unit_Price]]&lt;2000,"Medium Price",Table8_1[[#This Row],[Unit_Price]]&gt;=2000, "High Price")</f>
        <v>Low Price</v>
      </c>
    </row>
    <row r="248" spans="1:26" x14ac:dyDescent="0.3">
      <c r="A248" s="2" t="s">
        <v>2211</v>
      </c>
      <c r="B248" s="3">
        <v>45846</v>
      </c>
      <c r="C248" s="2" t="s">
        <v>1091</v>
      </c>
      <c r="D248" s="2" t="s">
        <v>1805</v>
      </c>
      <c r="E248" s="2" t="s">
        <v>1914</v>
      </c>
      <c r="F248" s="2">
        <v>2</v>
      </c>
      <c r="G248" s="2">
        <v>130.47999999999999</v>
      </c>
      <c r="H248" s="2">
        <v>0.23</v>
      </c>
      <c r="I248" s="2" t="s">
        <v>1961</v>
      </c>
      <c r="J248" s="2">
        <v>200.9392</v>
      </c>
      <c r="O248" t="s">
        <v>2211</v>
      </c>
      <c r="P248" s="5">
        <v>45846</v>
      </c>
      <c r="Q248" t="s">
        <v>1091</v>
      </c>
      <c r="R248" t="s">
        <v>1805</v>
      </c>
      <c r="S248" t="s">
        <v>1914</v>
      </c>
      <c r="T248">
        <v>2</v>
      </c>
      <c r="U248">
        <v>130.47999999999999</v>
      </c>
      <c r="V248">
        <v>0.23</v>
      </c>
      <c r="W248" t="s">
        <v>1961</v>
      </c>
      <c r="X248">
        <v>200.9392</v>
      </c>
      <c r="Y248">
        <v>200.93919999999997</v>
      </c>
      <c r="Z248" t="str">
        <f>_xlfn.IFS(Table8_1[[#This Row],[Unit_Price]]&lt;500,"Low Price",Table8_1[[#This Row],[Unit_Price]]&lt;2000,"Medium Price",Table8_1[[#This Row],[Unit_Price]]&gt;=2000, "High Price")</f>
        <v>Low Price</v>
      </c>
    </row>
    <row r="249" spans="1:26" x14ac:dyDescent="0.3">
      <c r="A249" s="2" t="s">
        <v>2212</v>
      </c>
      <c r="B249" s="3">
        <v>45729</v>
      </c>
      <c r="C249" s="2" t="s">
        <v>1361</v>
      </c>
      <c r="D249" s="2" t="s">
        <v>1865</v>
      </c>
      <c r="E249" s="2" t="s">
        <v>1929</v>
      </c>
      <c r="F249" s="2">
        <v>1</v>
      </c>
      <c r="G249" s="2">
        <v>809.45</v>
      </c>
      <c r="H249" s="2">
        <v>0.09</v>
      </c>
      <c r="I249" s="2" t="s">
        <v>1964</v>
      </c>
      <c r="J249" s="2">
        <v>736.59950000000003</v>
      </c>
      <c r="O249" t="s">
        <v>2212</v>
      </c>
      <c r="P249" s="5">
        <v>45729</v>
      </c>
      <c r="Q249" t="s">
        <v>1361</v>
      </c>
      <c r="R249" t="s">
        <v>1865</v>
      </c>
      <c r="S249" t="s">
        <v>1929</v>
      </c>
      <c r="T249">
        <v>1</v>
      </c>
      <c r="U249">
        <v>809.45</v>
      </c>
      <c r="V249">
        <v>0.09</v>
      </c>
      <c r="W249" t="s">
        <v>1964</v>
      </c>
      <c r="X249">
        <v>736.59950000000003</v>
      </c>
      <c r="Y249">
        <v>736.59950000000003</v>
      </c>
      <c r="Z249" t="str">
        <f>_xlfn.IFS(Table8_1[[#This Row],[Unit_Price]]&lt;500,"Low Price",Table8_1[[#This Row],[Unit_Price]]&lt;2000,"Medium Price",Table8_1[[#This Row],[Unit_Price]]&gt;=2000, "High Price")</f>
        <v>Medium Price</v>
      </c>
    </row>
    <row r="250" spans="1:26" x14ac:dyDescent="0.3">
      <c r="A250" s="2" t="s">
        <v>2213</v>
      </c>
      <c r="B250" s="3">
        <v>45768</v>
      </c>
      <c r="C250" s="2" t="s">
        <v>305</v>
      </c>
      <c r="D250" s="2" t="s">
        <v>1715</v>
      </c>
      <c r="E250" s="2" t="s">
        <v>1921</v>
      </c>
      <c r="F250" s="2">
        <v>3</v>
      </c>
      <c r="G250" s="2">
        <v>499.12</v>
      </c>
      <c r="H250" s="2">
        <v>0.05</v>
      </c>
      <c r="I250" s="2" t="s">
        <v>1961</v>
      </c>
      <c r="J250" s="2">
        <v>1422.492</v>
      </c>
      <c r="O250" t="s">
        <v>2213</v>
      </c>
      <c r="P250" s="5">
        <v>45768</v>
      </c>
      <c r="Q250" t="s">
        <v>305</v>
      </c>
      <c r="R250" t="s">
        <v>1715</v>
      </c>
      <c r="S250" t="s">
        <v>1921</v>
      </c>
      <c r="T250">
        <v>3</v>
      </c>
      <c r="U250">
        <v>499.12</v>
      </c>
      <c r="V250">
        <v>0.05</v>
      </c>
      <c r="W250" t="s">
        <v>1961</v>
      </c>
      <c r="X250">
        <v>1422.492</v>
      </c>
      <c r="Y250">
        <v>1422.4920000000002</v>
      </c>
      <c r="Z250" t="str">
        <f>_xlfn.IFS(Table8_1[[#This Row],[Unit_Price]]&lt;500,"Low Price",Table8_1[[#This Row],[Unit_Price]]&lt;2000,"Medium Price",Table8_1[[#This Row],[Unit_Price]]&gt;=2000, "High Price")</f>
        <v>Low Price</v>
      </c>
    </row>
    <row r="251" spans="1:26" x14ac:dyDescent="0.3">
      <c r="A251" s="2" t="s">
        <v>2214</v>
      </c>
      <c r="B251" s="3">
        <v>45606</v>
      </c>
      <c r="C251" s="2" t="s">
        <v>104</v>
      </c>
      <c r="D251" s="2" t="s">
        <v>1786</v>
      </c>
      <c r="E251" s="2" t="s">
        <v>1901</v>
      </c>
      <c r="F251" s="2">
        <v>2</v>
      </c>
      <c r="G251" s="2">
        <v>894.58</v>
      </c>
      <c r="H251" s="2">
        <v>0.25</v>
      </c>
      <c r="I251" s="2" t="s">
        <v>1959</v>
      </c>
      <c r="J251" s="2">
        <v>1341.87</v>
      </c>
      <c r="O251" t="s">
        <v>2214</v>
      </c>
      <c r="P251" s="5">
        <v>45606</v>
      </c>
      <c r="Q251" t="s">
        <v>104</v>
      </c>
      <c r="R251" t="s">
        <v>1786</v>
      </c>
      <c r="S251" t="s">
        <v>1901</v>
      </c>
      <c r="T251">
        <v>2</v>
      </c>
      <c r="U251">
        <v>894.58</v>
      </c>
      <c r="V251">
        <v>0.25</v>
      </c>
      <c r="W251" t="s">
        <v>1959</v>
      </c>
      <c r="X251">
        <v>1341.87</v>
      </c>
      <c r="Y251">
        <v>1341.8700000000001</v>
      </c>
      <c r="Z251" t="str">
        <f>_xlfn.IFS(Table8_1[[#This Row],[Unit_Price]]&lt;500,"Low Price",Table8_1[[#This Row],[Unit_Price]]&lt;2000,"Medium Price",Table8_1[[#This Row],[Unit_Price]]&gt;=2000, "High Price")</f>
        <v>Medium Price</v>
      </c>
    </row>
    <row r="252" spans="1:26" x14ac:dyDescent="0.3">
      <c r="A252" s="2" t="s">
        <v>2215</v>
      </c>
      <c r="B252" s="3">
        <v>45513</v>
      </c>
      <c r="C252" s="2" t="s">
        <v>456</v>
      </c>
      <c r="D252" s="2" t="s">
        <v>1808</v>
      </c>
      <c r="E252" s="2" t="s">
        <v>1921</v>
      </c>
      <c r="F252" s="2">
        <v>4</v>
      </c>
      <c r="G252" s="2">
        <v>578.39</v>
      </c>
      <c r="H252" s="2">
        <v>0.01</v>
      </c>
      <c r="I252" s="2" t="s">
        <v>1959</v>
      </c>
      <c r="J252" s="2">
        <v>2290.4243999999999</v>
      </c>
      <c r="O252" t="s">
        <v>2215</v>
      </c>
      <c r="P252" s="5">
        <v>45513</v>
      </c>
      <c r="Q252" t="s">
        <v>456</v>
      </c>
      <c r="R252" t="s">
        <v>1808</v>
      </c>
      <c r="S252" t="s">
        <v>1921</v>
      </c>
      <c r="T252">
        <v>4</v>
      </c>
      <c r="U252">
        <v>578.39</v>
      </c>
      <c r="V252">
        <v>0.01</v>
      </c>
      <c r="W252" t="s">
        <v>1959</v>
      </c>
      <c r="X252">
        <v>2290.4243999999999</v>
      </c>
      <c r="Y252">
        <v>2290.4243999999999</v>
      </c>
      <c r="Z252" t="str">
        <f>_xlfn.IFS(Table8_1[[#This Row],[Unit_Price]]&lt;500,"Low Price",Table8_1[[#This Row],[Unit_Price]]&lt;2000,"Medium Price",Table8_1[[#This Row],[Unit_Price]]&gt;=2000, "High Price")</f>
        <v>Medium Price</v>
      </c>
    </row>
    <row r="253" spans="1:26" x14ac:dyDescent="0.3">
      <c r="A253" s="2" t="s">
        <v>2216</v>
      </c>
      <c r="B253" s="3">
        <v>45356</v>
      </c>
      <c r="C253" s="2" t="s">
        <v>1504</v>
      </c>
      <c r="D253" s="2" t="s">
        <v>1703</v>
      </c>
      <c r="E253" s="2" t="s">
        <v>1942</v>
      </c>
      <c r="F253" s="2">
        <v>4</v>
      </c>
      <c r="G253" s="2">
        <v>982.45</v>
      </c>
      <c r="H253" s="2">
        <v>0.2</v>
      </c>
      <c r="I253" s="2" t="s">
        <v>1961</v>
      </c>
      <c r="J253" s="2">
        <v>3143.84</v>
      </c>
      <c r="O253" t="s">
        <v>2216</v>
      </c>
      <c r="P253" s="5">
        <v>45356</v>
      </c>
      <c r="Q253" t="s">
        <v>1504</v>
      </c>
      <c r="R253" t="s">
        <v>1703</v>
      </c>
      <c r="S253" t="s">
        <v>1942</v>
      </c>
      <c r="T253">
        <v>4</v>
      </c>
      <c r="U253">
        <v>982.45</v>
      </c>
      <c r="V253">
        <v>0.2</v>
      </c>
      <c r="W253" t="s">
        <v>1961</v>
      </c>
      <c r="X253">
        <v>3143.84</v>
      </c>
      <c r="Y253">
        <v>3143.84</v>
      </c>
      <c r="Z253" t="str">
        <f>_xlfn.IFS(Table8_1[[#This Row],[Unit_Price]]&lt;500,"Low Price",Table8_1[[#This Row],[Unit_Price]]&lt;2000,"Medium Price",Table8_1[[#This Row],[Unit_Price]]&gt;=2000, "High Price")</f>
        <v>Medium Price</v>
      </c>
    </row>
    <row r="254" spans="1:26" x14ac:dyDescent="0.3">
      <c r="A254" s="2" t="s">
        <v>2217</v>
      </c>
      <c r="B254" s="3">
        <v>45925</v>
      </c>
      <c r="C254" s="2" t="s">
        <v>1401</v>
      </c>
      <c r="D254" s="2" t="s">
        <v>1877</v>
      </c>
      <c r="E254" s="2" t="s">
        <v>1948</v>
      </c>
      <c r="F254" s="2">
        <v>1</v>
      </c>
      <c r="G254" s="2">
        <v>549.52</v>
      </c>
      <c r="H254" s="2">
        <v>0.1</v>
      </c>
      <c r="I254" s="2" t="s">
        <v>1961</v>
      </c>
      <c r="J254" s="2">
        <v>494.56799999999998</v>
      </c>
      <c r="O254" t="s">
        <v>2217</v>
      </c>
      <c r="P254" s="5">
        <v>45925</v>
      </c>
      <c r="Q254" t="s">
        <v>1401</v>
      </c>
      <c r="R254" t="s">
        <v>1877</v>
      </c>
      <c r="S254" t="s">
        <v>1948</v>
      </c>
      <c r="T254">
        <v>1</v>
      </c>
      <c r="U254">
        <v>549.52</v>
      </c>
      <c r="V254">
        <v>0.1</v>
      </c>
      <c r="W254" t="s">
        <v>1961</v>
      </c>
      <c r="X254">
        <v>494.56799999999998</v>
      </c>
      <c r="Y254">
        <v>494.56799999999998</v>
      </c>
      <c r="Z254" t="str">
        <f>_xlfn.IFS(Table8_1[[#This Row],[Unit_Price]]&lt;500,"Low Price",Table8_1[[#This Row],[Unit_Price]]&lt;2000,"Medium Price",Table8_1[[#This Row],[Unit_Price]]&gt;=2000, "High Price")</f>
        <v>Medium Price</v>
      </c>
    </row>
    <row r="255" spans="1:26" x14ac:dyDescent="0.3">
      <c r="A255" s="2" t="s">
        <v>2218</v>
      </c>
      <c r="B255" s="3">
        <v>45876</v>
      </c>
      <c r="C255" s="2" t="s">
        <v>781</v>
      </c>
      <c r="D255" s="2" t="s">
        <v>1859</v>
      </c>
      <c r="E255" s="2" t="s">
        <v>1945</v>
      </c>
      <c r="F255" s="2">
        <v>2</v>
      </c>
      <c r="G255" s="2">
        <v>239.92</v>
      </c>
      <c r="H255" s="2">
        <v>0.16</v>
      </c>
      <c r="I255" s="2" t="s">
        <v>1959</v>
      </c>
      <c r="J255" s="2">
        <v>403.06560000000002</v>
      </c>
      <c r="O255" t="s">
        <v>2218</v>
      </c>
      <c r="P255" s="5">
        <v>45876</v>
      </c>
      <c r="Q255" t="s">
        <v>781</v>
      </c>
      <c r="R255" t="s">
        <v>1859</v>
      </c>
      <c r="S255" t="s">
        <v>1945</v>
      </c>
      <c r="T255">
        <v>2</v>
      </c>
      <c r="U255">
        <v>239.92</v>
      </c>
      <c r="V255">
        <v>0.16</v>
      </c>
      <c r="W255" t="s">
        <v>1959</v>
      </c>
      <c r="X255">
        <v>403.06560000000002</v>
      </c>
      <c r="Y255">
        <v>403.06559999999996</v>
      </c>
      <c r="Z255" t="str">
        <f>_xlfn.IFS(Table8_1[[#This Row],[Unit_Price]]&lt;500,"Low Price",Table8_1[[#This Row],[Unit_Price]]&lt;2000,"Medium Price",Table8_1[[#This Row],[Unit_Price]]&gt;=2000, "High Price")</f>
        <v>Low Price</v>
      </c>
    </row>
    <row r="256" spans="1:26" x14ac:dyDescent="0.3">
      <c r="A256" s="2" t="s">
        <v>2219</v>
      </c>
      <c r="B256" s="3">
        <v>45338</v>
      </c>
      <c r="C256" s="2" t="s">
        <v>302</v>
      </c>
      <c r="D256" s="2" t="s">
        <v>1859</v>
      </c>
      <c r="E256" s="2" t="s">
        <v>1911</v>
      </c>
      <c r="F256" s="2">
        <v>2</v>
      </c>
      <c r="G256" s="2">
        <v>878.05</v>
      </c>
      <c r="H256" s="2">
        <v>0.11</v>
      </c>
      <c r="I256" s="2" t="s">
        <v>1961</v>
      </c>
      <c r="J256" s="2">
        <v>1562.9290000000001</v>
      </c>
      <c r="O256" t="s">
        <v>2219</v>
      </c>
      <c r="P256" s="5">
        <v>45338</v>
      </c>
      <c r="Q256" t="s">
        <v>302</v>
      </c>
      <c r="R256" t="s">
        <v>1859</v>
      </c>
      <c r="S256" t="s">
        <v>1911</v>
      </c>
      <c r="T256">
        <v>2</v>
      </c>
      <c r="U256">
        <v>878.05</v>
      </c>
      <c r="V256">
        <v>0.11</v>
      </c>
      <c r="W256" t="s">
        <v>1961</v>
      </c>
      <c r="X256">
        <v>1562.9290000000001</v>
      </c>
      <c r="Y256">
        <v>1562.9289999999999</v>
      </c>
      <c r="Z256" t="str">
        <f>_xlfn.IFS(Table8_1[[#This Row],[Unit_Price]]&lt;500,"Low Price",Table8_1[[#This Row],[Unit_Price]]&lt;2000,"Medium Price",Table8_1[[#This Row],[Unit_Price]]&gt;=2000, "High Price")</f>
        <v>Medium Price</v>
      </c>
    </row>
    <row r="257" spans="1:26" x14ac:dyDescent="0.3">
      <c r="A257" s="2" t="s">
        <v>2220</v>
      </c>
      <c r="B257" s="3">
        <v>45746</v>
      </c>
      <c r="C257" s="2" t="s">
        <v>176</v>
      </c>
      <c r="D257" s="2" t="s">
        <v>1560</v>
      </c>
      <c r="E257" s="2" t="s">
        <v>1921</v>
      </c>
      <c r="F257" s="2">
        <v>3</v>
      </c>
      <c r="G257" s="2">
        <v>546.96</v>
      </c>
      <c r="H257" s="2">
        <v>0.19</v>
      </c>
      <c r="I257" s="2" t="s">
        <v>1959</v>
      </c>
      <c r="J257" s="2">
        <v>1329.1128000000001</v>
      </c>
      <c r="O257" t="s">
        <v>2220</v>
      </c>
      <c r="P257" s="5">
        <v>45746</v>
      </c>
      <c r="Q257" t="s">
        <v>176</v>
      </c>
      <c r="R257" t="s">
        <v>1560</v>
      </c>
      <c r="S257" t="s">
        <v>1921</v>
      </c>
      <c r="T257">
        <v>3</v>
      </c>
      <c r="U257">
        <v>546.96</v>
      </c>
      <c r="V257">
        <v>0.19</v>
      </c>
      <c r="W257" t="s">
        <v>1959</v>
      </c>
      <c r="X257">
        <v>1329.1128000000001</v>
      </c>
      <c r="Y257">
        <v>1329.1128000000001</v>
      </c>
      <c r="Z257" t="str">
        <f>_xlfn.IFS(Table8_1[[#This Row],[Unit_Price]]&lt;500,"Low Price",Table8_1[[#This Row],[Unit_Price]]&lt;2000,"Medium Price",Table8_1[[#This Row],[Unit_Price]]&gt;=2000, "High Price")</f>
        <v>Medium Price</v>
      </c>
    </row>
    <row r="258" spans="1:26" x14ac:dyDescent="0.3">
      <c r="A258" s="2" t="s">
        <v>2221</v>
      </c>
      <c r="B258" s="3">
        <v>45706</v>
      </c>
      <c r="C258" s="2" t="s">
        <v>1464</v>
      </c>
      <c r="D258" s="2" t="s">
        <v>1625</v>
      </c>
      <c r="E258" s="2" t="s">
        <v>1924</v>
      </c>
      <c r="F258" s="2">
        <v>2</v>
      </c>
      <c r="G258" s="2">
        <v>71.77</v>
      </c>
      <c r="H258" s="2">
        <v>0.22</v>
      </c>
      <c r="I258" s="2" t="s">
        <v>1959</v>
      </c>
      <c r="J258" s="2">
        <v>111.96120000000001</v>
      </c>
      <c r="O258" t="s">
        <v>2221</v>
      </c>
      <c r="P258" s="5">
        <v>45706</v>
      </c>
      <c r="Q258" t="s">
        <v>1464</v>
      </c>
      <c r="R258" t="s">
        <v>1625</v>
      </c>
      <c r="S258" t="s">
        <v>1924</v>
      </c>
      <c r="T258">
        <v>2</v>
      </c>
      <c r="U258">
        <v>71.77</v>
      </c>
      <c r="V258">
        <v>0.22</v>
      </c>
      <c r="W258" t="s">
        <v>1959</v>
      </c>
      <c r="X258">
        <v>111.96120000000001</v>
      </c>
      <c r="Y258">
        <v>111.96119999999999</v>
      </c>
      <c r="Z258" t="str">
        <f>_xlfn.IFS(Table8_1[[#This Row],[Unit_Price]]&lt;500,"Low Price",Table8_1[[#This Row],[Unit_Price]]&lt;2000,"Medium Price",Table8_1[[#This Row],[Unit_Price]]&gt;=2000, "High Price")</f>
        <v>Low Price</v>
      </c>
    </row>
    <row r="259" spans="1:26" x14ac:dyDescent="0.3">
      <c r="A259" s="2" t="s">
        <v>2222</v>
      </c>
      <c r="B259" s="3">
        <v>45717</v>
      </c>
      <c r="C259" s="2" t="s">
        <v>66</v>
      </c>
      <c r="D259" s="2" t="s">
        <v>1648</v>
      </c>
      <c r="E259" s="2" t="s">
        <v>1892</v>
      </c>
      <c r="F259" s="2">
        <v>2</v>
      </c>
      <c r="G259" s="2">
        <v>679.86</v>
      </c>
      <c r="H259" s="2">
        <v>0.22</v>
      </c>
      <c r="I259" s="2" t="s">
        <v>1964</v>
      </c>
      <c r="J259" s="2">
        <v>1060.5816</v>
      </c>
      <c r="O259" t="s">
        <v>2222</v>
      </c>
      <c r="P259" s="5">
        <v>45717</v>
      </c>
      <c r="Q259" t="s">
        <v>66</v>
      </c>
      <c r="R259" t="s">
        <v>1648</v>
      </c>
      <c r="S259" t="s">
        <v>1892</v>
      </c>
      <c r="T259">
        <v>2</v>
      </c>
      <c r="U259">
        <v>679.86</v>
      </c>
      <c r="V259">
        <v>0.22</v>
      </c>
      <c r="W259" t="s">
        <v>1964</v>
      </c>
      <c r="X259">
        <v>1060.5816</v>
      </c>
      <c r="Y259">
        <v>1060.5816</v>
      </c>
      <c r="Z259" t="str">
        <f>_xlfn.IFS(Table8_1[[#This Row],[Unit_Price]]&lt;500,"Low Price",Table8_1[[#This Row],[Unit_Price]]&lt;2000,"Medium Price",Table8_1[[#This Row],[Unit_Price]]&gt;=2000, "High Price")</f>
        <v>Medium Price</v>
      </c>
    </row>
    <row r="260" spans="1:26" x14ac:dyDescent="0.3">
      <c r="A260" s="2" t="s">
        <v>2223</v>
      </c>
      <c r="B260" s="3">
        <v>45300</v>
      </c>
      <c r="C260" s="2" t="s">
        <v>471</v>
      </c>
      <c r="D260" s="2" t="s">
        <v>1683</v>
      </c>
      <c r="E260" s="2" t="s">
        <v>1942</v>
      </c>
      <c r="F260" s="2">
        <v>1</v>
      </c>
      <c r="G260" s="2">
        <v>222.94</v>
      </c>
      <c r="H260" s="2">
        <v>0.19</v>
      </c>
      <c r="I260" s="2" t="s">
        <v>1959</v>
      </c>
      <c r="J260" s="2">
        <v>180.5814</v>
      </c>
      <c r="O260" t="s">
        <v>2223</v>
      </c>
      <c r="P260" s="5">
        <v>45300</v>
      </c>
      <c r="Q260" t="s">
        <v>471</v>
      </c>
      <c r="R260" t="s">
        <v>1683</v>
      </c>
      <c r="S260" t="s">
        <v>1942</v>
      </c>
      <c r="T260">
        <v>1</v>
      </c>
      <c r="U260">
        <v>222.94</v>
      </c>
      <c r="V260">
        <v>0.19</v>
      </c>
      <c r="W260" t="s">
        <v>1959</v>
      </c>
      <c r="X260">
        <v>180.5814</v>
      </c>
      <c r="Y260">
        <v>180.5814</v>
      </c>
      <c r="Z260" t="str">
        <f>_xlfn.IFS(Table8_1[[#This Row],[Unit_Price]]&lt;500,"Low Price",Table8_1[[#This Row],[Unit_Price]]&lt;2000,"Medium Price",Table8_1[[#This Row],[Unit_Price]]&gt;=2000, "High Price")</f>
        <v>Low Price</v>
      </c>
    </row>
    <row r="261" spans="1:26" x14ac:dyDescent="0.3">
      <c r="A261" s="2" t="s">
        <v>2224</v>
      </c>
      <c r="B261" s="3">
        <v>45773</v>
      </c>
      <c r="C261" s="2" t="s">
        <v>805</v>
      </c>
      <c r="D261" s="2" t="s">
        <v>1683</v>
      </c>
      <c r="E261" s="2" t="s">
        <v>1896</v>
      </c>
      <c r="F261" s="2">
        <v>2</v>
      </c>
      <c r="G261" s="2">
        <v>355.3</v>
      </c>
      <c r="H261" s="2"/>
      <c r="I261" s="2" t="s">
        <v>1961</v>
      </c>
      <c r="J261" s="2">
        <v>589.798</v>
      </c>
      <c r="O261" t="s">
        <v>2224</v>
      </c>
      <c r="P261" s="5">
        <v>45773</v>
      </c>
      <c r="Q261" t="s">
        <v>805</v>
      </c>
      <c r="R261" t="s">
        <v>1683</v>
      </c>
      <c r="S261" t="s">
        <v>1896</v>
      </c>
      <c r="T261">
        <v>2</v>
      </c>
      <c r="U261">
        <v>355.3</v>
      </c>
      <c r="V261">
        <v>0.14000000000000001</v>
      </c>
      <c r="W261" t="s">
        <v>1961</v>
      </c>
      <c r="X261">
        <v>589.798</v>
      </c>
      <c r="Y261">
        <v>611.11599999999999</v>
      </c>
      <c r="Z261" t="str">
        <f>_xlfn.IFS(Table8_1[[#This Row],[Unit_Price]]&lt;500,"Low Price",Table8_1[[#This Row],[Unit_Price]]&lt;2000,"Medium Price",Table8_1[[#This Row],[Unit_Price]]&gt;=2000, "High Price")</f>
        <v>Low Price</v>
      </c>
    </row>
    <row r="262" spans="1:26" x14ac:dyDescent="0.3">
      <c r="A262" s="2" t="s">
        <v>2225</v>
      </c>
      <c r="B262" s="3">
        <v>45497</v>
      </c>
      <c r="C262" s="2" t="s">
        <v>370</v>
      </c>
      <c r="D262" s="2" t="s">
        <v>1850</v>
      </c>
      <c r="E262" s="2" t="s">
        <v>1948</v>
      </c>
      <c r="F262" s="2">
        <v>4</v>
      </c>
      <c r="G262" s="2">
        <v>611.29999999999995</v>
      </c>
      <c r="H262" s="2">
        <v>0.11</v>
      </c>
      <c r="I262" s="2" t="s">
        <v>1961</v>
      </c>
      <c r="J262" s="2">
        <v>2176.2280000000001</v>
      </c>
      <c r="O262" t="s">
        <v>2225</v>
      </c>
      <c r="P262" s="5">
        <v>45497</v>
      </c>
      <c r="Q262" t="s">
        <v>370</v>
      </c>
      <c r="R262" t="s">
        <v>1850</v>
      </c>
      <c r="S262" t="s">
        <v>1948</v>
      </c>
      <c r="T262">
        <v>4</v>
      </c>
      <c r="U262">
        <v>611.29999999999995</v>
      </c>
      <c r="V262">
        <v>0.11</v>
      </c>
      <c r="W262" t="s">
        <v>1961</v>
      </c>
      <c r="X262">
        <v>2176.2280000000001</v>
      </c>
      <c r="Y262">
        <v>2176.2280000000001</v>
      </c>
      <c r="Z262" t="str">
        <f>_xlfn.IFS(Table8_1[[#This Row],[Unit_Price]]&lt;500,"Low Price",Table8_1[[#This Row],[Unit_Price]]&lt;2000,"Medium Price",Table8_1[[#This Row],[Unit_Price]]&gt;=2000, "High Price")</f>
        <v>Medium Price</v>
      </c>
    </row>
    <row r="263" spans="1:26" x14ac:dyDescent="0.3">
      <c r="A263" s="2" t="s">
        <v>2226</v>
      </c>
      <c r="B263" s="3">
        <v>45742</v>
      </c>
      <c r="C263" s="2" t="s">
        <v>1058</v>
      </c>
      <c r="D263" s="2" t="s">
        <v>1555</v>
      </c>
      <c r="E263" s="2" t="s">
        <v>1917</v>
      </c>
      <c r="F263" s="2">
        <v>4</v>
      </c>
      <c r="G263" s="2">
        <v>849.21</v>
      </c>
      <c r="H263" s="2">
        <v>7.0000000000000007E-2</v>
      </c>
      <c r="I263" s="2" t="s">
        <v>1959</v>
      </c>
      <c r="J263" s="2">
        <v>3159.0612000000001</v>
      </c>
      <c r="O263" t="s">
        <v>2226</v>
      </c>
      <c r="P263" s="5">
        <v>45742</v>
      </c>
      <c r="Q263" t="s">
        <v>1058</v>
      </c>
      <c r="R263" t="s">
        <v>1555</v>
      </c>
      <c r="S263" t="s">
        <v>1917</v>
      </c>
      <c r="T263">
        <v>4</v>
      </c>
      <c r="U263">
        <v>849.21</v>
      </c>
      <c r="V263">
        <v>7.0000000000000007E-2</v>
      </c>
      <c r="W263" t="s">
        <v>1959</v>
      </c>
      <c r="X263">
        <v>3159.0612000000001</v>
      </c>
      <c r="Y263">
        <v>3159.0612000000001</v>
      </c>
      <c r="Z263" t="str">
        <f>_xlfn.IFS(Table8_1[[#This Row],[Unit_Price]]&lt;500,"Low Price",Table8_1[[#This Row],[Unit_Price]]&lt;2000,"Medium Price",Table8_1[[#This Row],[Unit_Price]]&gt;=2000, "High Price")</f>
        <v>Medium Price</v>
      </c>
    </row>
    <row r="264" spans="1:26" x14ac:dyDescent="0.3">
      <c r="A264" s="2" t="s">
        <v>2227</v>
      </c>
      <c r="B264" s="3">
        <v>45713</v>
      </c>
      <c r="C264" s="2" t="s">
        <v>689</v>
      </c>
      <c r="D264" s="2" t="s">
        <v>1706</v>
      </c>
      <c r="E264" s="2" t="s">
        <v>1914</v>
      </c>
      <c r="F264" s="2">
        <v>3</v>
      </c>
      <c r="G264" s="2">
        <v>553.12</v>
      </c>
      <c r="H264" s="2">
        <v>0.28000000000000003</v>
      </c>
      <c r="I264" s="2" t="s">
        <v>1964</v>
      </c>
      <c r="J264" s="2">
        <v>1194.7392</v>
      </c>
      <c r="O264" t="s">
        <v>2227</v>
      </c>
      <c r="P264" s="5">
        <v>45713</v>
      </c>
      <c r="Q264" t="s">
        <v>689</v>
      </c>
      <c r="R264" t="s">
        <v>1706</v>
      </c>
      <c r="S264" t="s">
        <v>1914</v>
      </c>
      <c r="T264">
        <v>3</v>
      </c>
      <c r="U264">
        <v>553.12</v>
      </c>
      <c r="V264">
        <v>0.28000000000000003</v>
      </c>
      <c r="W264" t="s">
        <v>1964</v>
      </c>
      <c r="X264">
        <v>1194.7392</v>
      </c>
      <c r="Y264">
        <v>1194.7392</v>
      </c>
      <c r="Z264" t="str">
        <f>_xlfn.IFS(Table8_1[[#This Row],[Unit_Price]]&lt;500,"Low Price",Table8_1[[#This Row],[Unit_Price]]&lt;2000,"Medium Price",Table8_1[[#This Row],[Unit_Price]]&gt;=2000, "High Price")</f>
        <v>Medium Price</v>
      </c>
    </row>
    <row r="265" spans="1:26" x14ac:dyDescent="0.3">
      <c r="A265" s="2" t="s">
        <v>2228</v>
      </c>
      <c r="B265" s="3">
        <v>45826</v>
      </c>
      <c r="C265" s="2" t="s">
        <v>907</v>
      </c>
      <c r="D265" s="2" t="s">
        <v>1856</v>
      </c>
      <c r="E265" s="2" t="s">
        <v>1921</v>
      </c>
      <c r="F265" s="2">
        <v>2</v>
      </c>
      <c r="G265" s="2">
        <v>903.08</v>
      </c>
      <c r="H265" s="2">
        <v>0.18</v>
      </c>
      <c r="I265" s="2" t="s">
        <v>1964</v>
      </c>
      <c r="J265" s="2">
        <v>1481.0512000000001</v>
      </c>
      <c r="O265" t="s">
        <v>2228</v>
      </c>
      <c r="P265" s="5">
        <v>45826</v>
      </c>
      <c r="Q265" t="s">
        <v>907</v>
      </c>
      <c r="R265" t="s">
        <v>1856</v>
      </c>
      <c r="S265" t="s">
        <v>1921</v>
      </c>
      <c r="T265">
        <v>2</v>
      </c>
      <c r="U265">
        <v>903.08</v>
      </c>
      <c r="V265">
        <v>0.18</v>
      </c>
      <c r="W265" t="s">
        <v>1964</v>
      </c>
      <c r="X265">
        <v>1481.0512000000001</v>
      </c>
      <c r="Y265">
        <v>1481.0512000000001</v>
      </c>
      <c r="Z265" t="str">
        <f>_xlfn.IFS(Table8_1[[#This Row],[Unit_Price]]&lt;500,"Low Price",Table8_1[[#This Row],[Unit_Price]]&lt;2000,"Medium Price",Table8_1[[#This Row],[Unit_Price]]&gt;=2000, "High Price")</f>
        <v>Medium Price</v>
      </c>
    </row>
    <row r="266" spans="1:26" x14ac:dyDescent="0.3">
      <c r="A266" s="2" t="s">
        <v>2229</v>
      </c>
      <c r="B266" s="3">
        <v>45648</v>
      </c>
      <c r="C266" s="2" t="s">
        <v>1484</v>
      </c>
      <c r="D266" s="2" t="s">
        <v>1998</v>
      </c>
      <c r="E266" s="2" t="s">
        <v>1927</v>
      </c>
      <c r="F266" s="2">
        <v>4</v>
      </c>
      <c r="G266" s="2">
        <v>640.23</v>
      </c>
      <c r="H266" s="2">
        <v>0.06</v>
      </c>
      <c r="I266" s="2" t="s">
        <v>1964</v>
      </c>
      <c r="J266" s="2">
        <v>2407.2647999999999</v>
      </c>
      <c r="O266" t="s">
        <v>2229</v>
      </c>
      <c r="P266" s="5">
        <v>45648</v>
      </c>
      <c r="Q266" t="s">
        <v>1484</v>
      </c>
      <c r="R266" t="s">
        <v>1998</v>
      </c>
      <c r="S266" t="s">
        <v>1927</v>
      </c>
      <c r="T266">
        <v>4</v>
      </c>
      <c r="U266">
        <v>640.23</v>
      </c>
      <c r="V266">
        <v>0.06</v>
      </c>
      <c r="W266" t="s">
        <v>1964</v>
      </c>
      <c r="X266">
        <v>2407.2647999999999</v>
      </c>
      <c r="Y266">
        <v>2407.2647999999999</v>
      </c>
      <c r="Z266" t="str">
        <f>_xlfn.IFS(Table8_1[[#This Row],[Unit_Price]]&lt;500,"Low Price",Table8_1[[#This Row],[Unit_Price]]&lt;2000,"Medium Price",Table8_1[[#This Row],[Unit_Price]]&gt;=2000, "High Price")</f>
        <v>Medium Price</v>
      </c>
    </row>
    <row r="267" spans="1:26" x14ac:dyDescent="0.3">
      <c r="A267" s="2" t="s">
        <v>2230</v>
      </c>
      <c r="B267" s="3">
        <v>45836</v>
      </c>
      <c r="C267" s="2" t="s">
        <v>485</v>
      </c>
      <c r="D267" s="2" t="s">
        <v>1638</v>
      </c>
      <c r="E267" s="2" t="s">
        <v>1911</v>
      </c>
      <c r="F267" s="2">
        <v>1</v>
      </c>
      <c r="G267" s="2">
        <v>518</v>
      </c>
      <c r="H267" s="2">
        <v>0.25</v>
      </c>
      <c r="I267" s="2" t="s">
        <v>1959</v>
      </c>
      <c r="J267" s="2">
        <v>388.5</v>
      </c>
      <c r="O267" t="s">
        <v>2230</v>
      </c>
      <c r="P267" s="5">
        <v>45836</v>
      </c>
      <c r="Q267" t="s">
        <v>485</v>
      </c>
      <c r="R267" t="s">
        <v>1638</v>
      </c>
      <c r="S267" t="s">
        <v>1911</v>
      </c>
      <c r="T267">
        <v>1</v>
      </c>
      <c r="U267">
        <v>518</v>
      </c>
      <c r="V267">
        <v>0.25</v>
      </c>
      <c r="W267" t="s">
        <v>1959</v>
      </c>
      <c r="X267">
        <v>388.5</v>
      </c>
      <c r="Y267">
        <v>388.5</v>
      </c>
      <c r="Z267" t="str">
        <f>_xlfn.IFS(Table8_1[[#This Row],[Unit_Price]]&lt;500,"Low Price",Table8_1[[#This Row],[Unit_Price]]&lt;2000,"Medium Price",Table8_1[[#This Row],[Unit_Price]]&gt;=2000, "High Price")</f>
        <v>Medium Price</v>
      </c>
    </row>
    <row r="268" spans="1:26" x14ac:dyDescent="0.3">
      <c r="A268" s="2" t="s">
        <v>2231</v>
      </c>
      <c r="B268" s="3">
        <v>45437</v>
      </c>
      <c r="C268" s="2" t="s">
        <v>1355</v>
      </c>
      <c r="D268" s="2" t="s">
        <v>1774</v>
      </c>
      <c r="E268" s="2" t="s">
        <v>1904</v>
      </c>
      <c r="F268" s="2">
        <v>4</v>
      </c>
      <c r="G268" s="2">
        <v>779.25</v>
      </c>
      <c r="H268" s="2">
        <v>0.25</v>
      </c>
      <c r="I268" s="2" t="s">
        <v>1959</v>
      </c>
      <c r="J268" s="2">
        <v>2337.75</v>
      </c>
      <c r="O268" t="s">
        <v>2231</v>
      </c>
      <c r="P268" s="5">
        <v>45437</v>
      </c>
      <c r="Q268" t="s">
        <v>1355</v>
      </c>
      <c r="R268" t="s">
        <v>1774</v>
      </c>
      <c r="S268" t="s">
        <v>1904</v>
      </c>
      <c r="T268">
        <v>4</v>
      </c>
      <c r="U268">
        <v>779.25</v>
      </c>
      <c r="V268">
        <v>0.25</v>
      </c>
      <c r="W268" t="s">
        <v>1959</v>
      </c>
      <c r="X268">
        <v>2337.75</v>
      </c>
      <c r="Y268">
        <v>2337.75</v>
      </c>
      <c r="Z268" t="str">
        <f>_xlfn.IFS(Table8_1[[#This Row],[Unit_Price]]&lt;500,"Low Price",Table8_1[[#This Row],[Unit_Price]]&lt;2000,"Medium Price",Table8_1[[#This Row],[Unit_Price]]&gt;=2000, "High Price")</f>
        <v>Medium Price</v>
      </c>
    </row>
    <row r="269" spans="1:26" x14ac:dyDescent="0.3">
      <c r="A269" s="2" t="s">
        <v>2232</v>
      </c>
      <c r="B269" s="3">
        <v>45807</v>
      </c>
      <c r="C269" s="2" t="s">
        <v>415</v>
      </c>
      <c r="D269" s="2" t="s">
        <v>1832</v>
      </c>
      <c r="E269" s="2" t="s">
        <v>1914</v>
      </c>
      <c r="F269" s="2">
        <v>2</v>
      </c>
      <c r="G269" s="2">
        <v>467.75</v>
      </c>
      <c r="H269" s="2">
        <v>0.26</v>
      </c>
      <c r="I269" s="2" t="s">
        <v>1959</v>
      </c>
      <c r="J269" s="2">
        <v>692.27</v>
      </c>
      <c r="O269" t="s">
        <v>2232</v>
      </c>
      <c r="P269" s="5">
        <v>45807</v>
      </c>
      <c r="Q269" t="s">
        <v>415</v>
      </c>
      <c r="R269" t="s">
        <v>1832</v>
      </c>
      <c r="S269" t="s">
        <v>1914</v>
      </c>
      <c r="T269">
        <v>2</v>
      </c>
      <c r="U269">
        <v>467.75</v>
      </c>
      <c r="V269">
        <v>0.26</v>
      </c>
      <c r="W269" t="s">
        <v>1959</v>
      </c>
      <c r="X269">
        <v>692.27</v>
      </c>
      <c r="Y269">
        <v>692.27</v>
      </c>
      <c r="Z269" t="str">
        <f>_xlfn.IFS(Table8_1[[#This Row],[Unit_Price]]&lt;500,"Low Price",Table8_1[[#This Row],[Unit_Price]]&lt;2000,"Medium Price",Table8_1[[#This Row],[Unit_Price]]&gt;=2000, "High Price")</f>
        <v>Low Price</v>
      </c>
    </row>
    <row r="270" spans="1:26" x14ac:dyDescent="0.3">
      <c r="A270" s="2" t="s">
        <v>2233</v>
      </c>
      <c r="B270" s="3">
        <v>45555</v>
      </c>
      <c r="C270" s="2" t="s">
        <v>1275</v>
      </c>
      <c r="D270" s="2" t="s">
        <v>1853</v>
      </c>
      <c r="E270" s="2" t="s">
        <v>1945</v>
      </c>
      <c r="F270" s="2">
        <v>3</v>
      </c>
      <c r="G270" s="2"/>
      <c r="H270" s="2">
        <v>0.06</v>
      </c>
      <c r="I270" s="2" t="s">
        <v>1959</v>
      </c>
      <c r="J270" s="2">
        <v>315.24779999999998</v>
      </c>
      <c r="O270" t="s">
        <v>2233</v>
      </c>
      <c r="P270" s="5">
        <v>45555</v>
      </c>
      <c r="Q270" t="s">
        <v>1275</v>
      </c>
      <c r="R270" t="s">
        <v>1853</v>
      </c>
      <c r="S270" t="s">
        <v>1945</v>
      </c>
      <c r="T270">
        <v>3</v>
      </c>
      <c r="U270">
        <v>513.98</v>
      </c>
      <c r="V270">
        <v>0.06</v>
      </c>
      <c r="W270" t="s">
        <v>1959</v>
      </c>
      <c r="X270">
        <v>315.24779999999998</v>
      </c>
      <c r="Y270">
        <v>1449.4236000000001</v>
      </c>
      <c r="Z270" t="str">
        <f>_xlfn.IFS(Table8_1[[#This Row],[Unit_Price]]&lt;500,"Low Price",Table8_1[[#This Row],[Unit_Price]]&lt;2000,"Medium Price",Table8_1[[#This Row],[Unit_Price]]&gt;=2000, "High Price")</f>
        <v>Medium Price</v>
      </c>
    </row>
    <row r="271" spans="1:26" x14ac:dyDescent="0.3">
      <c r="A271" s="2" t="s">
        <v>2234</v>
      </c>
      <c r="B271" s="3">
        <v>45803</v>
      </c>
      <c r="C271" s="2" t="s">
        <v>719</v>
      </c>
      <c r="D271" s="2" t="s">
        <v>1689</v>
      </c>
      <c r="E271" s="2" t="s">
        <v>1887</v>
      </c>
      <c r="F271" s="2">
        <v>4</v>
      </c>
      <c r="G271" s="2">
        <v>747.01</v>
      </c>
      <c r="H271" s="2">
        <v>0.13</v>
      </c>
      <c r="I271" s="2" t="s">
        <v>1961</v>
      </c>
      <c r="J271" s="2">
        <v>2599.5947999999999</v>
      </c>
      <c r="O271" t="s">
        <v>2234</v>
      </c>
      <c r="P271" s="5">
        <v>45803</v>
      </c>
      <c r="Q271" t="s">
        <v>719</v>
      </c>
      <c r="R271" t="s">
        <v>1689</v>
      </c>
      <c r="S271" t="s">
        <v>1887</v>
      </c>
      <c r="T271">
        <v>4</v>
      </c>
      <c r="U271">
        <v>747.01</v>
      </c>
      <c r="V271">
        <v>0.13</v>
      </c>
      <c r="W271" t="s">
        <v>1961</v>
      </c>
      <c r="X271">
        <v>2599.5947999999999</v>
      </c>
      <c r="Y271">
        <v>2599.5947999999999</v>
      </c>
      <c r="Z271" t="str">
        <f>_xlfn.IFS(Table8_1[[#This Row],[Unit_Price]]&lt;500,"Low Price",Table8_1[[#This Row],[Unit_Price]]&lt;2000,"Medium Price",Table8_1[[#This Row],[Unit_Price]]&gt;=2000, "High Price")</f>
        <v>Medium Price</v>
      </c>
    </row>
    <row r="272" spans="1:26" x14ac:dyDescent="0.3">
      <c r="A272" s="2" t="s">
        <v>2235</v>
      </c>
      <c r="B272" s="3">
        <v>45735</v>
      </c>
      <c r="C272" s="2" t="s">
        <v>364</v>
      </c>
      <c r="D272" s="2" t="s">
        <v>1850</v>
      </c>
      <c r="E272" s="2" t="s">
        <v>1929</v>
      </c>
      <c r="F272" s="2">
        <v>4</v>
      </c>
      <c r="G272" s="2">
        <v>461.83</v>
      </c>
      <c r="H272" s="2">
        <v>0.28000000000000003</v>
      </c>
      <c r="I272" s="2" t="s">
        <v>1961</v>
      </c>
      <c r="J272" s="2">
        <v>1330.0704000000001</v>
      </c>
      <c r="O272" t="s">
        <v>2235</v>
      </c>
      <c r="P272" s="5">
        <v>45735</v>
      </c>
      <c r="Q272" t="s">
        <v>364</v>
      </c>
      <c r="R272" t="s">
        <v>1850</v>
      </c>
      <c r="S272" t="s">
        <v>1929</v>
      </c>
      <c r="T272">
        <v>4</v>
      </c>
      <c r="U272">
        <v>461.83</v>
      </c>
      <c r="V272">
        <v>0.28000000000000003</v>
      </c>
      <c r="W272" t="s">
        <v>1961</v>
      </c>
      <c r="X272">
        <v>1330.0704000000001</v>
      </c>
      <c r="Y272">
        <v>1330.0704000000001</v>
      </c>
      <c r="Z272" t="str">
        <f>_xlfn.IFS(Table8_1[[#This Row],[Unit_Price]]&lt;500,"Low Price",Table8_1[[#This Row],[Unit_Price]]&lt;2000,"Medium Price",Table8_1[[#This Row],[Unit_Price]]&gt;=2000, "High Price")</f>
        <v>Low Price</v>
      </c>
    </row>
    <row r="273" spans="1:26" x14ac:dyDescent="0.3">
      <c r="A273" s="2" t="s">
        <v>2236</v>
      </c>
      <c r="B273" s="3">
        <v>45750</v>
      </c>
      <c r="C273" s="2" t="s">
        <v>465</v>
      </c>
      <c r="D273" s="2" t="s">
        <v>1793</v>
      </c>
      <c r="E273" s="2" t="s">
        <v>1917</v>
      </c>
      <c r="F273" s="2">
        <v>2</v>
      </c>
      <c r="G273" s="2">
        <v>105.15</v>
      </c>
      <c r="H273" s="2">
        <v>0.06</v>
      </c>
      <c r="I273" s="2" t="s">
        <v>1959</v>
      </c>
      <c r="J273" s="2">
        <v>197.68199999999999</v>
      </c>
      <c r="O273" t="s">
        <v>2236</v>
      </c>
      <c r="P273" s="5">
        <v>45750</v>
      </c>
      <c r="Q273" t="s">
        <v>465</v>
      </c>
      <c r="R273" t="s">
        <v>1793</v>
      </c>
      <c r="S273" t="s">
        <v>1917</v>
      </c>
      <c r="T273">
        <v>2</v>
      </c>
      <c r="U273">
        <v>105.15</v>
      </c>
      <c r="V273">
        <v>0.06</v>
      </c>
      <c r="W273" t="s">
        <v>1959</v>
      </c>
      <c r="X273">
        <v>197.68199999999999</v>
      </c>
      <c r="Y273">
        <v>197.68200000000002</v>
      </c>
      <c r="Z273" t="str">
        <f>_xlfn.IFS(Table8_1[[#This Row],[Unit_Price]]&lt;500,"Low Price",Table8_1[[#This Row],[Unit_Price]]&lt;2000,"Medium Price",Table8_1[[#This Row],[Unit_Price]]&gt;=2000, "High Price")</f>
        <v>Low Price</v>
      </c>
    </row>
    <row r="274" spans="1:26" x14ac:dyDescent="0.3">
      <c r="A274" s="2" t="s">
        <v>2237</v>
      </c>
      <c r="B274" s="3">
        <v>45693</v>
      </c>
      <c r="C274" s="2" t="s">
        <v>138</v>
      </c>
      <c r="D274" s="2" t="s">
        <v>1645</v>
      </c>
      <c r="E274" s="2" t="s">
        <v>1901</v>
      </c>
      <c r="F274" s="2">
        <v>3</v>
      </c>
      <c r="G274" s="2">
        <v>610.24</v>
      </c>
      <c r="H274" s="2">
        <v>0.17</v>
      </c>
      <c r="I274" s="2" t="s">
        <v>1964</v>
      </c>
      <c r="J274" s="2">
        <v>1519.4975999999999</v>
      </c>
      <c r="O274" t="s">
        <v>2237</v>
      </c>
      <c r="P274" s="5">
        <v>45693</v>
      </c>
      <c r="Q274" t="s">
        <v>138</v>
      </c>
      <c r="R274" t="s">
        <v>1645</v>
      </c>
      <c r="S274" t="s">
        <v>1901</v>
      </c>
      <c r="T274">
        <v>3</v>
      </c>
      <c r="U274">
        <v>610.24</v>
      </c>
      <c r="V274">
        <v>0.17</v>
      </c>
      <c r="W274" t="s">
        <v>1964</v>
      </c>
      <c r="X274">
        <v>1519.4975999999999</v>
      </c>
      <c r="Y274">
        <v>1519.4975999999999</v>
      </c>
      <c r="Z274" t="str">
        <f>_xlfn.IFS(Table8_1[[#This Row],[Unit_Price]]&lt;500,"Low Price",Table8_1[[#This Row],[Unit_Price]]&lt;2000,"Medium Price",Table8_1[[#This Row],[Unit_Price]]&gt;=2000, "High Price")</f>
        <v>Medium Price</v>
      </c>
    </row>
    <row r="275" spans="1:26" x14ac:dyDescent="0.3">
      <c r="A275" s="2" t="s">
        <v>2238</v>
      </c>
      <c r="B275" s="3">
        <v>45667</v>
      </c>
      <c r="C275" s="2" t="s">
        <v>995</v>
      </c>
      <c r="D275" s="2" t="s">
        <v>1805</v>
      </c>
      <c r="E275" s="2" t="s">
        <v>1917</v>
      </c>
      <c r="F275" s="2">
        <v>1</v>
      </c>
      <c r="G275" s="2">
        <v>872.12</v>
      </c>
      <c r="H275" s="2">
        <v>7.0000000000000007E-2</v>
      </c>
      <c r="I275" s="2" t="s">
        <v>1961</v>
      </c>
      <c r="J275" s="2">
        <v>811.07159999999999</v>
      </c>
      <c r="O275" t="s">
        <v>2238</v>
      </c>
      <c r="P275" s="5">
        <v>45667</v>
      </c>
      <c r="Q275" t="s">
        <v>995</v>
      </c>
      <c r="R275" t="s">
        <v>1805</v>
      </c>
      <c r="S275" t="s">
        <v>1917</v>
      </c>
      <c r="T275">
        <v>1</v>
      </c>
      <c r="U275">
        <v>872.12</v>
      </c>
      <c r="V275">
        <v>7.0000000000000007E-2</v>
      </c>
      <c r="W275" t="s">
        <v>1961</v>
      </c>
      <c r="X275">
        <v>811.07159999999999</v>
      </c>
      <c r="Y275">
        <v>811.07159999999999</v>
      </c>
      <c r="Z275" t="str">
        <f>_xlfn.IFS(Table8_1[[#This Row],[Unit_Price]]&lt;500,"Low Price",Table8_1[[#This Row],[Unit_Price]]&lt;2000,"Medium Price",Table8_1[[#This Row],[Unit_Price]]&gt;=2000, "High Price")</f>
        <v>Medium Price</v>
      </c>
    </row>
    <row r="276" spans="1:26" x14ac:dyDescent="0.3">
      <c r="A276" s="2" t="s">
        <v>2239</v>
      </c>
      <c r="B276" s="3">
        <v>45316</v>
      </c>
      <c r="C276" s="2" t="s">
        <v>1355</v>
      </c>
      <c r="D276" s="2" t="s">
        <v>1599</v>
      </c>
      <c r="E276" s="2" t="s">
        <v>1892</v>
      </c>
      <c r="F276" s="2">
        <v>1</v>
      </c>
      <c r="G276" s="2">
        <v>406.79</v>
      </c>
      <c r="H276" s="2">
        <v>0.03</v>
      </c>
      <c r="I276" s="2" t="s">
        <v>1964</v>
      </c>
      <c r="J276" s="2">
        <v>394.58629999999999</v>
      </c>
      <c r="O276" t="s">
        <v>2239</v>
      </c>
      <c r="P276" s="5">
        <v>45316</v>
      </c>
      <c r="Q276" t="s">
        <v>1355</v>
      </c>
      <c r="R276" t="s">
        <v>1599</v>
      </c>
      <c r="S276" t="s">
        <v>1892</v>
      </c>
      <c r="T276">
        <v>1</v>
      </c>
      <c r="U276">
        <v>406.79</v>
      </c>
      <c r="V276">
        <v>0.03</v>
      </c>
      <c r="W276" t="s">
        <v>1964</v>
      </c>
      <c r="X276">
        <v>394.58629999999999</v>
      </c>
      <c r="Y276">
        <v>394.58629999999999</v>
      </c>
      <c r="Z276" t="str">
        <f>_xlfn.IFS(Table8_1[[#This Row],[Unit_Price]]&lt;500,"Low Price",Table8_1[[#This Row],[Unit_Price]]&lt;2000,"Medium Price",Table8_1[[#This Row],[Unit_Price]]&gt;=2000, "High Price")</f>
        <v>Low Price</v>
      </c>
    </row>
    <row r="277" spans="1:26" x14ac:dyDescent="0.3">
      <c r="A277" s="2" t="s">
        <v>2240</v>
      </c>
      <c r="B277" s="3">
        <v>45932</v>
      </c>
      <c r="C277" s="2" t="s">
        <v>1175</v>
      </c>
      <c r="D277" s="2" t="s">
        <v>1744</v>
      </c>
      <c r="E277" s="2" t="s">
        <v>1934</v>
      </c>
      <c r="F277" s="2">
        <v>1</v>
      </c>
      <c r="G277" s="2">
        <v>606.01</v>
      </c>
      <c r="H277" s="2">
        <v>0.04</v>
      </c>
      <c r="I277" s="2" t="s">
        <v>1961</v>
      </c>
      <c r="J277" s="2">
        <v>581.76959999999997</v>
      </c>
      <c r="O277" t="s">
        <v>2240</v>
      </c>
      <c r="P277" s="5">
        <v>45932</v>
      </c>
      <c r="Q277" t="s">
        <v>1175</v>
      </c>
      <c r="R277" t="s">
        <v>1744</v>
      </c>
      <c r="S277" t="s">
        <v>1934</v>
      </c>
      <c r="T277">
        <v>1</v>
      </c>
      <c r="U277">
        <v>606.01</v>
      </c>
      <c r="V277">
        <v>0.04</v>
      </c>
      <c r="W277" t="s">
        <v>1961</v>
      </c>
      <c r="X277">
        <v>581.76959999999997</v>
      </c>
      <c r="Y277">
        <v>581.76959999999997</v>
      </c>
      <c r="Z277" t="str">
        <f>_xlfn.IFS(Table8_1[[#This Row],[Unit_Price]]&lt;500,"Low Price",Table8_1[[#This Row],[Unit_Price]]&lt;2000,"Medium Price",Table8_1[[#This Row],[Unit_Price]]&gt;=2000, "High Price")</f>
        <v>Medium Price</v>
      </c>
    </row>
    <row r="278" spans="1:26" x14ac:dyDescent="0.3">
      <c r="A278" s="2" t="s">
        <v>2241</v>
      </c>
      <c r="B278" s="3">
        <v>45483</v>
      </c>
      <c r="C278" s="2" t="s">
        <v>1106</v>
      </c>
      <c r="D278" s="2" t="s">
        <v>1625</v>
      </c>
      <c r="E278" s="2" t="s">
        <v>1908</v>
      </c>
      <c r="F278" s="2">
        <v>4</v>
      </c>
      <c r="G278" s="2">
        <v>322.58</v>
      </c>
      <c r="H278" s="2">
        <v>0.06</v>
      </c>
      <c r="I278" s="2" t="s">
        <v>1959</v>
      </c>
      <c r="J278" s="2">
        <v>1212.9007999999999</v>
      </c>
      <c r="O278" t="s">
        <v>2241</v>
      </c>
      <c r="P278" s="5">
        <v>45483</v>
      </c>
      <c r="Q278" t="s">
        <v>1106</v>
      </c>
      <c r="R278" t="s">
        <v>1625</v>
      </c>
      <c r="S278" t="s">
        <v>1908</v>
      </c>
      <c r="T278">
        <v>4</v>
      </c>
      <c r="U278">
        <v>322.58</v>
      </c>
      <c r="V278">
        <v>0.06</v>
      </c>
      <c r="W278" t="s">
        <v>1959</v>
      </c>
      <c r="X278">
        <v>1212.9007999999999</v>
      </c>
      <c r="Y278">
        <v>1212.9007999999999</v>
      </c>
      <c r="Z278" t="str">
        <f>_xlfn.IFS(Table8_1[[#This Row],[Unit_Price]]&lt;500,"Low Price",Table8_1[[#This Row],[Unit_Price]]&lt;2000,"Medium Price",Table8_1[[#This Row],[Unit_Price]]&gt;=2000, "High Price")</f>
        <v>Low Price</v>
      </c>
    </row>
    <row r="279" spans="1:26" x14ac:dyDescent="0.3">
      <c r="A279" s="2" t="s">
        <v>2242</v>
      </c>
      <c r="B279" s="3">
        <v>45661</v>
      </c>
      <c r="C279" s="2" t="s">
        <v>1501</v>
      </c>
      <c r="D279" s="2" t="s">
        <v>1814</v>
      </c>
      <c r="E279" s="2" t="s">
        <v>1945</v>
      </c>
      <c r="F279" s="2">
        <v>4</v>
      </c>
      <c r="G279" s="2">
        <v>463.17</v>
      </c>
      <c r="H279" s="2">
        <v>0.06</v>
      </c>
      <c r="I279" s="2" t="s">
        <v>1961</v>
      </c>
      <c r="J279" s="2">
        <v>1741.5192</v>
      </c>
      <c r="O279" t="s">
        <v>2242</v>
      </c>
      <c r="P279" s="5">
        <v>45661</v>
      </c>
      <c r="Q279" t="s">
        <v>1501</v>
      </c>
      <c r="R279" t="s">
        <v>1814</v>
      </c>
      <c r="S279" t="s">
        <v>1945</v>
      </c>
      <c r="T279">
        <v>4</v>
      </c>
      <c r="U279">
        <v>463.17</v>
      </c>
      <c r="V279">
        <v>0.06</v>
      </c>
      <c r="W279" t="s">
        <v>1961</v>
      </c>
      <c r="X279">
        <v>1741.5192</v>
      </c>
      <c r="Y279">
        <v>1741.5192000000002</v>
      </c>
      <c r="Z279" t="str">
        <f>_xlfn.IFS(Table8_1[[#This Row],[Unit_Price]]&lt;500,"Low Price",Table8_1[[#This Row],[Unit_Price]]&lt;2000,"Medium Price",Table8_1[[#This Row],[Unit_Price]]&gt;=2000, "High Price")</f>
        <v>Low Price</v>
      </c>
    </row>
    <row r="280" spans="1:26" x14ac:dyDescent="0.3">
      <c r="A280" s="2" t="s">
        <v>2243</v>
      </c>
      <c r="B280" s="3">
        <v>45798</v>
      </c>
      <c r="C280" s="2" t="s">
        <v>1007</v>
      </c>
      <c r="D280" s="2" t="s">
        <v>1652</v>
      </c>
      <c r="E280" s="2" t="s">
        <v>1914</v>
      </c>
      <c r="F280" s="2">
        <v>4</v>
      </c>
      <c r="G280" s="2">
        <v>285.82</v>
      </c>
      <c r="H280" s="2">
        <v>0.18</v>
      </c>
      <c r="I280" s="2" t="s">
        <v>1961</v>
      </c>
      <c r="J280" s="2">
        <v>937.4896</v>
      </c>
      <c r="O280" t="s">
        <v>2243</v>
      </c>
      <c r="P280" s="5">
        <v>45798</v>
      </c>
      <c r="Q280" t="s">
        <v>1007</v>
      </c>
      <c r="R280" t="s">
        <v>1652</v>
      </c>
      <c r="S280" t="s">
        <v>1914</v>
      </c>
      <c r="T280">
        <v>4</v>
      </c>
      <c r="U280">
        <v>285.82</v>
      </c>
      <c r="V280">
        <v>0.18</v>
      </c>
      <c r="W280" t="s">
        <v>1961</v>
      </c>
      <c r="X280">
        <v>937.4896</v>
      </c>
      <c r="Y280">
        <v>937.4896</v>
      </c>
      <c r="Z280" t="str">
        <f>_xlfn.IFS(Table8_1[[#This Row],[Unit_Price]]&lt;500,"Low Price",Table8_1[[#This Row],[Unit_Price]]&lt;2000,"Medium Price",Table8_1[[#This Row],[Unit_Price]]&gt;=2000, "High Price")</f>
        <v>Low Price</v>
      </c>
    </row>
    <row r="281" spans="1:26" x14ac:dyDescent="0.3">
      <c r="A281" s="2" t="s">
        <v>2244</v>
      </c>
      <c r="B281" s="3">
        <v>45868</v>
      </c>
      <c r="C281" s="2" t="s">
        <v>1037</v>
      </c>
      <c r="D281" s="2" t="s">
        <v>1689</v>
      </c>
      <c r="E281" s="2" t="s">
        <v>1927</v>
      </c>
      <c r="F281" s="2">
        <v>3</v>
      </c>
      <c r="G281" s="2">
        <v>995.38</v>
      </c>
      <c r="H281" s="2">
        <v>0.1</v>
      </c>
      <c r="I281" s="2" t="s">
        <v>1961</v>
      </c>
      <c r="J281" s="2">
        <v>2687.5259999999998</v>
      </c>
      <c r="O281" t="s">
        <v>2244</v>
      </c>
      <c r="P281" s="5">
        <v>45868</v>
      </c>
      <c r="Q281" t="s">
        <v>1037</v>
      </c>
      <c r="R281" t="s">
        <v>1689</v>
      </c>
      <c r="S281" t="s">
        <v>1927</v>
      </c>
      <c r="T281">
        <v>3</v>
      </c>
      <c r="U281">
        <v>995.38</v>
      </c>
      <c r="V281">
        <v>0.1</v>
      </c>
      <c r="W281" t="s">
        <v>1961</v>
      </c>
      <c r="X281">
        <v>2687.5259999999998</v>
      </c>
      <c r="Y281">
        <v>2687.5259999999998</v>
      </c>
      <c r="Z281" t="str">
        <f>_xlfn.IFS(Table8_1[[#This Row],[Unit_Price]]&lt;500,"Low Price",Table8_1[[#This Row],[Unit_Price]]&lt;2000,"Medium Price",Table8_1[[#This Row],[Unit_Price]]&gt;=2000, "High Price")</f>
        <v>Medium Price</v>
      </c>
    </row>
    <row r="282" spans="1:26" x14ac:dyDescent="0.3">
      <c r="A282" s="2" t="s">
        <v>2245</v>
      </c>
      <c r="B282" s="3">
        <v>45757</v>
      </c>
      <c r="C282" s="2" t="s">
        <v>418</v>
      </c>
      <c r="D282" s="2" t="s">
        <v>1768</v>
      </c>
      <c r="E282" s="2" t="s">
        <v>1917</v>
      </c>
      <c r="F282" s="2">
        <v>1</v>
      </c>
      <c r="G282" s="2">
        <v>329.31</v>
      </c>
      <c r="H282" s="2">
        <v>0.09</v>
      </c>
      <c r="I282" s="2" t="s">
        <v>1959</v>
      </c>
      <c r="J282" s="2">
        <v>299.6721</v>
      </c>
      <c r="O282" t="s">
        <v>2245</v>
      </c>
      <c r="P282" s="5">
        <v>45757</v>
      </c>
      <c r="Q282" t="s">
        <v>418</v>
      </c>
      <c r="R282" t="s">
        <v>1768</v>
      </c>
      <c r="S282" t="s">
        <v>1917</v>
      </c>
      <c r="T282">
        <v>1</v>
      </c>
      <c r="U282">
        <v>329.31</v>
      </c>
      <c r="V282">
        <v>0.09</v>
      </c>
      <c r="W282" t="s">
        <v>1959</v>
      </c>
      <c r="X282">
        <v>299.6721</v>
      </c>
      <c r="Y282">
        <v>299.6721</v>
      </c>
      <c r="Z282" t="str">
        <f>_xlfn.IFS(Table8_1[[#This Row],[Unit_Price]]&lt;500,"Low Price",Table8_1[[#This Row],[Unit_Price]]&lt;2000,"Medium Price",Table8_1[[#This Row],[Unit_Price]]&gt;=2000, "High Price")</f>
        <v>Low Price</v>
      </c>
    </row>
    <row r="283" spans="1:26" x14ac:dyDescent="0.3">
      <c r="A283" s="2" t="s">
        <v>2246</v>
      </c>
      <c r="B283" s="3">
        <v>45475</v>
      </c>
      <c r="C283" s="2" t="s">
        <v>1519</v>
      </c>
      <c r="D283" s="2" t="s">
        <v>1721</v>
      </c>
      <c r="E283" s="2" t="s">
        <v>1939</v>
      </c>
      <c r="F283" s="2">
        <v>3</v>
      </c>
      <c r="G283" s="2">
        <v>64.2</v>
      </c>
      <c r="H283" s="2">
        <v>0.08</v>
      </c>
      <c r="I283" s="2" t="s">
        <v>1964</v>
      </c>
      <c r="J283" s="2">
        <v>177.19200000000001</v>
      </c>
      <c r="O283" t="s">
        <v>2246</v>
      </c>
      <c r="P283" s="5">
        <v>45475</v>
      </c>
      <c r="Q283" t="s">
        <v>1519</v>
      </c>
      <c r="R283" t="s">
        <v>1721</v>
      </c>
      <c r="S283" t="s">
        <v>1939</v>
      </c>
      <c r="T283">
        <v>3</v>
      </c>
      <c r="U283">
        <v>64.2</v>
      </c>
      <c r="V283">
        <v>0.08</v>
      </c>
      <c r="W283" t="s">
        <v>1964</v>
      </c>
      <c r="X283">
        <v>177.19200000000001</v>
      </c>
      <c r="Y283">
        <v>177.19200000000001</v>
      </c>
      <c r="Z283" t="str">
        <f>_xlfn.IFS(Table8_1[[#This Row],[Unit_Price]]&lt;500,"Low Price",Table8_1[[#This Row],[Unit_Price]]&lt;2000,"Medium Price",Table8_1[[#This Row],[Unit_Price]]&gt;=2000, "High Price")</f>
        <v>Low Price</v>
      </c>
    </row>
    <row r="284" spans="1:26" x14ac:dyDescent="0.3">
      <c r="A284" s="2" t="s">
        <v>2247</v>
      </c>
      <c r="B284" s="3">
        <v>45829</v>
      </c>
      <c r="C284" s="2" t="s">
        <v>847</v>
      </c>
      <c r="D284" s="2" t="s">
        <v>1603</v>
      </c>
      <c r="E284" s="2" t="s">
        <v>1932</v>
      </c>
      <c r="F284" s="2">
        <v>3</v>
      </c>
      <c r="G284" s="2">
        <v>697.13</v>
      </c>
      <c r="H284" s="2">
        <v>0.25</v>
      </c>
      <c r="I284" s="2" t="s">
        <v>1964</v>
      </c>
      <c r="J284" s="2">
        <v>1568.5425</v>
      </c>
      <c r="O284" t="s">
        <v>2247</v>
      </c>
      <c r="P284" s="5">
        <v>45829</v>
      </c>
      <c r="Q284" t="s">
        <v>847</v>
      </c>
      <c r="R284" t="s">
        <v>1603</v>
      </c>
      <c r="S284" t="s">
        <v>1932</v>
      </c>
      <c r="T284">
        <v>3</v>
      </c>
      <c r="U284">
        <v>697.13</v>
      </c>
      <c r="V284">
        <v>0.25</v>
      </c>
      <c r="W284" t="s">
        <v>1964</v>
      </c>
      <c r="X284">
        <v>1568.5425</v>
      </c>
      <c r="Y284">
        <v>1568.5425</v>
      </c>
      <c r="Z284" t="str">
        <f>_xlfn.IFS(Table8_1[[#This Row],[Unit_Price]]&lt;500,"Low Price",Table8_1[[#This Row],[Unit_Price]]&lt;2000,"Medium Price",Table8_1[[#This Row],[Unit_Price]]&gt;=2000, "High Price")</f>
        <v>Medium Price</v>
      </c>
    </row>
    <row r="285" spans="1:26" x14ac:dyDescent="0.3">
      <c r="A285" s="2" t="s">
        <v>2248</v>
      </c>
      <c r="B285" s="3">
        <v>45639</v>
      </c>
      <c r="C285" s="2" t="s">
        <v>100</v>
      </c>
      <c r="D285" s="2" t="s">
        <v>1594</v>
      </c>
      <c r="E285" s="2" t="s">
        <v>1908</v>
      </c>
      <c r="F285" s="2">
        <v>3</v>
      </c>
      <c r="G285" s="2">
        <v>134.30000000000001</v>
      </c>
      <c r="H285" s="2">
        <v>0.14000000000000001</v>
      </c>
      <c r="I285" s="2" t="s">
        <v>1959</v>
      </c>
      <c r="J285" s="2">
        <v>346.49400000000003</v>
      </c>
      <c r="O285" t="s">
        <v>2248</v>
      </c>
      <c r="P285" s="5">
        <v>45639</v>
      </c>
      <c r="Q285" t="s">
        <v>100</v>
      </c>
      <c r="R285" t="s">
        <v>1594</v>
      </c>
      <c r="S285" t="s">
        <v>1908</v>
      </c>
      <c r="T285">
        <v>3</v>
      </c>
      <c r="U285">
        <v>134.30000000000001</v>
      </c>
      <c r="V285">
        <v>0.14000000000000001</v>
      </c>
      <c r="W285" t="s">
        <v>1959</v>
      </c>
      <c r="X285">
        <v>346.49400000000003</v>
      </c>
      <c r="Y285">
        <v>346.49400000000003</v>
      </c>
      <c r="Z285" t="str">
        <f>_xlfn.IFS(Table8_1[[#This Row],[Unit_Price]]&lt;500,"Low Price",Table8_1[[#This Row],[Unit_Price]]&lt;2000,"Medium Price",Table8_1[[#This Row],[Unit_Price]]&gt;=2000, "High Price")</f>
        <v>Low Price</v>
      </c>
    </row>
    <row r="286" spans="1:26" x14ac:dyDescent="0.3">
      <c r="A286" s="2" t="s">
        <v>2249</v>
      </c>
      <c r="B286" s="3">
        <v>45518</v>
      </c>
      <c r="C286" s="2" t="s">
        <v>841</v>
      </c>
      <c r="D286" s="2" t="s">
        <v>1835</v>
      </c>
      <c r="E286" s="2" t="s">
        <v>1932</v>
      </c>
      <c r="F286" s="2">
        <v>1</v>
      </c>
      <c r="G286" s="2">
        <v>520.92999999999995</v>
      </c>
      <c r="H286" s="2">
        <v>0.15</v>
      </c>
      <c r="I286" s="2" t="s">
        <v>1959</v>
      </c>
      <c r="J286" s="2">
        <v>442.79050000000001</v>
      </c>
      <c r="O286" t="s">
        <v>2249</v>
      </c>
      <c r="P286" s="5">
        <v>45518</v>
      </c>
      <c r="Q286" t="s">
        <v>841</v>
      </c>
      <c r="R286" t="s">
        <v>1835</v>
      </c>
      <c r="S286" t="s">
        <v>1932</v>
      </c>
      <c r="T286">
        <v>1</v>
      </c>
      <c r="U286">
        <v>520.92999999999995</v>
      </c>
      <c r="V286">
        <v>0.15</v>
      </c>
      <c r="W286" t="s">
        <v>1959</v>
      </c>
      <c r="X286">
        <v>442.79050000000001</v>
      </c>
      <c r="Y286">
        <v>442.79049999999995</v>
      </c>
      <c r="Z286" t="str">
        <f>_xlfn.IFS(Table8_1[[#This Row],[Unit_Price]]&lt;500,"Low Price",Table8_1[[#This Row],[Unit_Price]]&lt;2000,"Medium Price",Table8_1[[#This Row],[Unit_Price]]&gt;=2000, "High Price")</f>
        <v>Medium Price</v>
      </c>
    </row>
    <row r="287" spans="1:26" x14ac:dyDescent="0.3">
      <c r="A287" s="2" t="s">
        <v>2250</v>
      </c>
      <c r="B287" s="3">
        <v>45721</v>
      </c>
      <c r="C287" s="2" t="s">
        <v>738</v>
      </c>
      <c r="D287" s="2" t="s">
        <v>1631</v>
      </c>
      <c r="E287" s="2" t="s">
        <v>1914</v>
      </c>
      <c r="F287" s="2">
        <v>2</v>
      </c>
      <c r="G287" s="2">
        <v>350.12</v>
      </c>
      <c r="H287" s="2">
        <v>0.21</v>
      </c>
      <c r="I287" s="2" t="s">
        <v>1964</v>
      </c>
      <c r="J287" s="2">
        <v>553.18960000000004</v>
      </c>
      <c r="O287" t="s">
        <v>2250</v>
      </c>
      <c r="P287" s="5">
        <v>45721</v>
      </c>
      <c r="Q287" t="s">
        <v>738</v>
      </c>
      <c r="R287" t="s">
        <v>1631</v>
      </c>
      <c r="S287" t="s">
        <v>1914</v>
      </c>
      <c r="T287">
        <v>2</v>
      </c>
      <c r="U287">
        <v>350.12</v>
      </c>
      <c r="V287">
        <v>0.21</v>
      </c>
      <c r="W287" t="s">
        <v>1964</v>
      </c>
      <c r="X287">
        <v>553.18960000000004</v>
      </c>
      <c r="Y287">
        <v>553.18960000000004</v>
      </c>
      <c r="Z287" t="str">
        <f>_xlfn.IFS(Table8_1[[#This Row],[Unit_Price]]&lt;500,"Low Price",Table8_1[[#This Row],[Unit_Price]]&lt;2000,"Medium Price",Table8_1[[#This Row],[Unit_Price]]&gt;=2000, "High Price")</f>
        <v>Low Price</v>
      </c>
    </row>
    <row r="288" spans="1:26" x14ac:dyDescent="0.3">
      <c r="A288" s="2" t="s">
        <v>2251</v>
      </c>
      <c r="B288" s="3">
        <v>45308</v>
      </c>
      <c r="C288" s="2" t="s">
        <v>1449</v>
      </c>
      <c r="D288" s="2" t="s">
        <v>1725</v>
      </c>
      <c r="E288" s="2" t="s">
        <v>1948</v>
      </c>
      <c r="F288" s="2">
        <v>3</v>
      </c>
      <c r="G288" s="2">
        <v>807.95</v>
      </c>
      <c r="H288" s="2">
        <v>0.1</v>
      </c>
      <c r="I288" s="2" t="s">
        <v>1961</v>
      </c>
      <c r="J288" s="2">
        <v>2181.4650000000001</v>
      </c>
      <c r="O288" t="s">
        <v>2251</v>
      </c>
      <c r="P288" s="5">
        <v>45308</v>
      </c>
      <c r="Q288" t="s">
        <v>1449</v>
      </c>
      <c r="R288" t="s">
        <v>1725</v>
      </c>
      <c r="S288" t="s">
        <v>1948</v>
      </c>
      <c r="T288">
        <v>3</v>
      </c>
      <c r="U288">
        <v>807.95</v>
      </c>
      <c r="V288">
        <v>0.1</v>
      </c>
      <c r="W288" t="s">
        <v>1961</v>
      </c>
      <c r="X288">
        <v>2181.4650000000001</v>
      </c>
      <c r="Y288">
        <v>2181.4650000000001</v>
      </c>
      <c r="Z288" t="str">
        <f>_xlfn.IFS(Table8_1[[#This Row],[Unit_Price]]&lt;500,"Low Price",Table8_1[[#This Row],[Unit_Price]]&lt;2000,"Medium Price",Table8_1[[#This Row],[Unit_Price]]&gt;=2000, "High Price")</f>
        <v>Medium Price</v>
      </c>
    </row>
    <row r="289" spans="1:26" x14ac:dyDescent="0.3">
      <c r="A289" s="2" t="s">
        <v>2252</v>
      </c>
      <c r="B289" s="3">
        <v>45889</v>
      </c>
      <c r="C289" s="2" t="s">
        <v>1064</v>
      </c>
      <c r="D289" s="2" t="s">
        <v>1693</v>
      </c>
      <c r="E289" s="2" t="s">
        <v>1911</v>
      </c>
      <c r="F289" s="2">
        <v>4</v>
      </c>
      <c r="G289" s="2">
        <v>766.03</v>
      </c>
      <c r="H289" s="2">
        <v>0.28999999999999998</v>
      </c>
      <c r="I289" s="2" t="s">
        <v>1961</v>
      </c>
      <c r="J289" s="2">
        <v>2175.5252</v>
      </c>
      <c r="O289" t="s">
        <v>2252</v>
      </c>
      <c r="P289" s="5">
        <v>45889</v>
      </c>
      <c r="Q289" t="s">
        <v>1064</v>
      </c>
      <c r="R289" t="s">
        <v>1693</v>
      </c>
      <c r="S289" t="s">
        <v>1911</v>
      </c>
      <c r="T289">
        <v>4</v>
      </c>
      <c r="U289">
        <v>766.03</v>
      </c>
      <c r="V289">
        <v>0.28999999999999998</v>
      </c>
      <c r="W289" t="s">
        <v>1961</v>
      </c>
      <c r="X289">
        <v>2175.5252</v>
      </c>
      <c r="Y289">
        <v>2175.5252</v>
      </c>
      <c r="Z289" t="str">
        <f>_xlfn.IFS(Table8_1[[#This Row],[Unit_Price]]&lt;500,"Low Price",Table8_1[[#This Row],[Unit_Price]]&lt;2000,"Medium Price",Table8_1[[#This Row],[Unit_Price]]&gt;=2000, "High Price")</f>
        <v>Medium Price</v>
      </c>
    </row>
    <row r="290" spans="1:26" x14ac:dyDescent="0.3">
      <c r="A290" s="2" t="s">
        <v>2253</v>
      </c>
      <c r="B290" s="3">
        <v>45386</v>
      </c>
      <c r="C290" s="2" t="s">
        <v>609</v>
      </c>
      <c r="D290" s="2" t="s">
        <v>1753</v>
      </c>
      <c r="E290" s="2" t="s">
        <v>1917</v>
      </c>
      <c r="F290" s="2">
        <v>3</v>
      </c>
      <c r="G290" s="2">
        <v>545.1</v>
      </c>
      <c r="H290" s="2">
        <v>0.08</v>
      </c>
      <c r="I290" s="2" t="s">
        <v>1964</v>
      </c>
      <c r="J290" s="2">
        <v>1504.4760000000001</v>
      </c>
      <c r="O290" t="s">
        <v>2253</v>
      </c>
      <c r="P290" s="5">
        <v>45386</v>
      </c>
      <c r="Q290" t="s">
        <v>609</v>
      </c>
      <c r="R290" t="s">
        <v>1753</v>
      </c>
      <c r="S290" t="s">
        <v>1917</v>
      </c>
      <c r="T290">
        <v>3</v>
      </c>
      <c r="U290">
        <v>545.1</v>
      </c>
      <c r="V290">
        <v>0.08</v>
      </c>
      <c r="W290" t="s">
        <v>1964</v>
      </c>
      <c r="X290">
        <v>1504.4760000000001</v>
      </c>
      <c r="Y290">
        <v>1504.4760000000001</v>
      </c>
      <c r="Z290" t="str">
        <f>_xlfn.IFS(Table8_1[[#This Row],[Unit_Price]]&lt;500,"Low Price",Table8_1[[#This Row],[Unit_Price]]&lt;2000,"Medium Price",Table8_1[[#This Row],[Unit_Price]]&gt;=2000, "High Price")</f>
        <v>Medium Price</v>
      </c>
    </row>
    <row r="291" spans="1:26" x14ac:dyDescent="0.3">
      <c r="A291" s="2" t="s">
        <v>2254</v>
      </c>
      <c r="B291" s="3">
        <v>45438</v>
      </c>
      <c r="C291" s="2" t="s">
        <v>850</v>
      </c>
      <c r="D291" s="2" t="s">
        <v>1777</v>
      </c>
      <c r="E291" s="2" t="s">
        <v>1914</v>
      </c>
      <c r="F291" s="2">
        <v>1</v>
      </c>
      <c r="G291" s="2">
        <v>203.61</v>
      </c>
      <c r="H291" s="2">
        <v>0.24</v>
      </c>
      <c r="I291" s="2" t="s">
        <v>1964</v>
      </c>
      <c r="J291" s="2">
        <v>154.74359999999999</v>
      </c>
      <c r="O291" t="s">
        <v>2254</v>
      </c>
      <c r="P291" s="5">
        <v>45438</v>
      </c>
      <c r="Q291" t="s">
        <v>850</v>
      </c>
      <c r="R291" t="s">
        <v>1777</v>
      </c>
      <c r="S291" t="s">
        <v>1914</v>
      </c>
      <c r="T291">
        <v>1</v>
      </c>
      <c r="U291">
        <v>203.61</v>
      </c>
      <c r="V291">
        <v>0.24</v>
      </c>
      <c r="W291" t="s">
        <v>1964</v>
      </c>
      <c r="X291">
        <v>154.74359999999999</v>
      </c>
      <c r="Y291">
        <v>154.74360000000001</v>
      </c>
      <c r="Z291" t="str">
        <f>_xlfn.IFS(Table8_1[[#This Row],[Unit_Price]]&lt;500,"Low Price",Table8_1[[#This Row],[Unit_Price]]&lt;2000,"Medium Price",Table8_1[[#This Row],[Unit_Price]]&gt;=2000, "High Price")</f>
        <v>Low Price</v>
      </c>
    </row>
    <row r="292" spans="1:26" x14ac:dyDescent="0.3">
      <c r="A292" s="2" t="s">
        <v>2255</v>
      </c>
      <c r="B292" s="3">
        <v>45856</v>
      </c>
      <c r="C292" s="2" t="s">
        <v>1307</v>
      </c>
      <c r="D292" s="2" t="s">
        <v>1874</v>
      </c>
      <c r="E292" s="2" t="s">
        <v>1936</v>
      </c>
      <c r="F292" s="2">
        <v>4</v>
      </c>
      <c r="G292" s="2">
        <v>493.8</v>
      </c>
      <c r="H292" s="2">
        <v>0.24</v>
      </c>
      <c r="I292" s="2" t="s">
        <v>1964</v>
      </c>
      <c r="J292" s="2">
        <v>1501.152</v>
      </c>
      <c r="O292" t="s">
        <v>2255</v>
      </c>
      <c r="P292" s="5">
        <v>45856</v>
      </c>
      <c r="Q292" t="s">
        <v>1307</v>
      </c>
      <c r="R292" t="s">
        <v>1874</v>
      </c>
      <c r="S292" t="s">
        <v>1936</v>
      </c>
      <c r="T292">
        <v>4</v>
      </c>
      <c r="U292">
        <v>493.8</v>
      </c>
      <c r="V292">
        <v>0.24</v>
      </c>
      <c r="W292" t="s">
        <v>1964</v>
      </c>
      <c r="X292">
        <v>1501.152</v>
      </c>
      <c r="Y292">
        <v>1501.152</v>
      </c>
      <c r="Z292" t="str">
        <f>_xlfn.IFS(Table8_1[[#This Row],[Unit_Price]]&lt;500,"Low Price",Table8_1[[#This Row],[Unit_Price]]&lt;2000,"Medium Price",Table8_1[[#This Row],[Unit_Price]]&gt;=2000, "High Price")</f>
        <v>Low Price</v>
      </c>
    </row>
    <row r="293" spans="1:26" x14ac:dyDescent="0.3">
      <c r="A293" s="2" t="s">
        <v>2256</v>
      </c>
      <c r="B293" s="3">
        <v>45485</v>
      </c>
      <c r="C293" s="2" t="s">
        <v>81</v>
      </c>
      <c r="D293" s="2" t="s">
        <v>1703</v>
      </c>
      <c r="E293" s="2" t="s">
        <v>1942</v>
      </c>
      <c r="F293" s="2">
        <v>1</v>
      </c>
      <c r="G293" s="2">
        <v>640.54999999999995</v>
      </c>
      <c r="H293" s="2">
        <v>0.25</v>
      </c>
      <c r="I293" s="2" t="s">
        <v>1959</v>
      </c>
      <c r="J293" s="2">
        <v>480.41250000000002</v>
      </c>
      <c r="O293" t="s">
        <v>2256</v>
      </c>
      <c r="P293" s="5">
        <v>45485</v>
      </c>
      <c r="Q293" t="s">
        <v>81</v>
      </c>
      <c r="R293" t="s">
        <v>1703</v>
      </c>
      <c r="S293" t="s">
        <v>1942</v>
      </c>
      <c r="T293">
        <v>1</v>
      </c>
      <c r="U293">
        <v>640.54999999999995</v>
      </c>
      <c r="V293">
        <v>0.25</v>
      </c>
      <c r="W293" t="s">
        <v>1959</v>
      </c>
      <c r="X293">
        <v>480.41250000000002</v>
      </c>
      <c r="Y293">
        <v>480.41249999999997</v>
      </c>
      <c r="Z293" t="str">
        <f>_xlfn.IFS(Table8_1[[#This Row],[Unit_Price]]&lt;500,"Low Price",Table8_1[[#This Row],[Unit_Price]]&lt;2000,"Medium Price",Table8_1[[#This Row],[Unit_Price]]&gt;=2000, "High Price")</f>
        <v>Medium Price</v>
      </c>
    </row>
    <row r="294" spans="1:26" x14ac:dyDescent="0.3">
      <c r="A294" s="2" t="s">
        <v>2257</v>
      </c>
      <c r="B294" s="3">
        <v>45545</v>
      </c>
      <c r="C294" s="2" t="s">
        <v>418</v>
      </c>
      <c r="D294" s="2" t="s">
        <v>1805</v>
      </c>
      <c r="E294" s="2" t="s">
        <v>1904</v>
      </c>
      <c r="F294" s="2">
        <v>1</v>
      </c>
      <c r="G294" s="2">
        <v>702.53</v>
      </c>
      <c r="H294" s="2">
        <v>0.3</v>
      </c>
      <c r="I294" s="2" t="s">
        <v>1959</v>
      </c>
      <c r="J294" s="2">
        <v>491.77100000000002</v>
      </c>
      <c r="O294" t="s">
        <v>2257</v>
      </c>
      <c r="P294" s="5">
        <v>45545</v>
      </c>
      <c r="Q294" t="s">
        <v>418</v>
      </c>
      <c r="R294" t="s">
        <v>1805</v>
      </c>
      <c r="S294" t="s">
        <v>1904</v>
      </c>
      <c r="T294">
        <v>1</v>
      </c>
      <c r="U294">
        <v>702.53</v>
      </c>
      <c r="V294">
        <v>0.3</v>
      </c>
      <c r="W294" t="s">
        <v>1959</v>
      </c>
      <c r="X294">
        <v>491.77100000000002</v>
      </c>
      <c r="Y294">
        <v>491.77099999999996</v>
      </c>
      <c r="Z294" t="str">
        <f>_xlfn.IFS(Table8_1[[#This Row],[Unit_Price]]&lt;500,"Low Price",Table8_1[[#This Row],[Unit_Price]]&lt;2000,"Medium Price",Table8_1[[#This Row],[Unit_Price]]&gt;=2000, "High Price")</f>
        <v>Medium Price</v>
      </c>
    </row>
    <row r="295" spans="1:26" x14ac:dyDescent="0.3">
      <c r="A295" s="2" t="s">
        <v>2258</v>
      </c>
      <c r="B295" s="3">
        <v>45826</v>
      </c>
      <c r="C295" s="2" t="s">
        <v>735</v>
      </c>
      <c r="D295" s="2" t="s">
        <v>1696</v>
      </c>
      <c r="E295" s="2" t="s">
        <v>1917</v>
      </c>
      <c r="F295" s="2">
        <v>4</v>
      </c>
      <c r="G295" s="2">
        <v>139.94</v>
      </c>
      <c r="H295" s="2">
        <v>0.24</v>
      </c>
      <c r="I295" s="2" t="s">
        <v>1959</v>
      </c>
      <c r="J295" s="2">
        <v>425.41759999999999</v>
      </c>
      <c r="O295" t="s">
        <v>2258</v>
      </c>
      <c r="P295" s="5">
        <v>45826</v>
      </c>
      <c r="Q295" t="s">
        <v>735</v>
      </c>
      <c r="R295" t="s">
        <v>1696</v>
      </c>
      <c r="S295" t="s">
        <v>1917</v>
      </c>
      <c r="T295">
        <v>4</v>
      </c>
      <c r="U295">
        <v>139.94</v>
      </c>
      <c r="V295">
        <v>0.24</v>
      </c>
      <c r="W295" t="s">
        <v>1959</v>
      </c>
      <c r="X295">
        <v>425.41759999999999</v>
      </c>
      <c r="Y295">
        <v>425.41759999999999</v>
      </c>
      <c r="Z295" t="str">
        <f>_xlfn.IFS(Table8_1[[#This Row],[Unit_Price]]&lt;500,"Low Price",Table8_1[[#This Row],[Unit_Price]]&lt;2000,"Medium Price",Table8_1[[#This Row],[Unit_Price]]&gt;=2000, "High Price")</f>
        <v>Low Price</v>
      </c>
    </row>
    <row r="296" spans="1:26" x14ac:dyDescent="0.3">
      <c r="A296" s="2" t="s">
        <v>2259</v>
      </c>
      <c r="B296" s="3">
        <v>45654</v>
      </c>
      <c r="C296" s="2" t="s">
        <v>892</v>
      </c>
      <c r="D296" s="2" t="s">
        <v>1631</v>
      </c>
      <c r="E296" s="2" t="s">
        <v>1917</v>
      </c>
      <c r="F296" s="2">
        <v>2</v>
      </c>
      <c r="G296" s="2">
        <v>230.85</v>
      </c>
      <c r="H296" s="2">
        <v>0.18</v>
      </c>
      <c r="I296" s="2" t="s">
        <v>1959</v>
      </c>
      <c r="J296" s="2">
        <v>378.59399999999999</v>
      </c>
      <c r="O296" t="s">
        <v>2259</v>
      </c>
      <c r="P296" s="5">
        <v>45654</v>
      </c>
      <c r="Q296" t="s">
        <v>892</v>
      </c>
      <c r="R296" t="s">
        <v>1631</v>
      </c>
      <c r="S296" t="s">
        <v>1917</v>
      </c>
      <c r="T296">
        <v>2</v>
      </c>
      <c r="U296">
        <v>230.85</v>
      </c>
      <c r="V296">
        <v>0.18</v>
      </c>
      <c r="W296" t="s">
        <v>1959</v>
      </c>
      <c r="X296">
        <v>378.59399999999999</v>
      </c>
      <c r="Y296">
        <v>378.59399999999999</v>
      </c>
      <c r="Z296" t="str">
        <f>_xlfn.IFS(Table8_1[[#This Row],[Unit_Price]]&lt;500,"Low Price",Table8_1[[#This Row],[Unit_Price]]&lt;2000,"Medium Price",Table8_1[[#This Row],[Unit_Price]]&gt;=2000, "High Price")</f>
        <v>Low Price</v>
      </c>
    </row>
    <row r="297" spans="1:26" x14ac:dyDescent="0.3">
      <c r="A297" s="2" t="s">
        <v>2260</v>
      </c>
      <c r="B297" s="3">
        <v>45556</v>
      </c>
      <c r="C297" s="2" t="s">
        <v>695</v>
      </c>
      <c r="D297" s="2" t="s">
        <v>1838</v>
      </c>
      <c r="E297" s="2" t="s">
        <v>1942</v>
      </c>
      <c r="F297" s="2">
        <v>4</v>
      </c>
      <c r="G297" s="2">
        <v>626.35</v>
      </c>
      <c r="H297" s="2">
        <v>0.25</v>
      </c>
      <c r="I297" s="2" t="s">
        <v>1964</v>
      </c>
      <c r="J297" s="2">
        <v>1879.05</v>
      </c>
      <c r="O297" t="s">
        <v>2260</v>
      </c>
      <c r="P297" s="5">
        <v>45556</v>
      </c>
      <c r="Q297" t="s">
        <v>695</v>
      </c>
      <c r="R297" t="s">
        <v>1838</v>
      </c>
      <c r="S297" t="s">
        <v>1942</v>
      </c>
      <c r="T297">
        <v>4</v>
      </c>
      <c r="U297">
        <v>626.35</v>
      </c>
      <c r="V297">
        <v>0.25</v>
      </c>
      <c r="W297" t="s">
        <v>1964</v>
      </c>
      <c r="X297">
        <v>1879.05</v>
      </c>
      <c r="Y297">
        <v>1879.0500000000002</v>
      </c>
      <c r="Z297" t="str">
        <f>_xlfn.IFS(Table8_1[[#This Row],[Unit_Price]]&lt;500,"Low Price",Table8_1[[#This Row],[Unit_Price]]&lt;2000,"Medium Price",Table8_1[[#This Row],[Unit_Price]]&gt;=2000, "High Price")</f>
        <v>Medium Price</v>
      </c>
    </row>
    <row r="298" spans="1:26" x14ac:dyDescent="0.3">
      <c r="A298" s="2" t="s">
        <v>2261</v>
      </c>
      <c r="B298" s="3">
        <v>45434</v>
      </c>
      <c r="C298" s="2" t="s">
        <v>302</v>
      </c>
      <c r="D298" s="2" t="s">
        <v>1703</v>
      </c>
      <c r="E298" s="2" t="s">
        <v>1934</v>
      </c>
      <c r="F298" s="2">
        <v>4</v>
      </c>
      <c r="G298" s="2">
        <v>108.55</v>
      </c>
      <c r="H298" s="2">
        <v>0.18</v>
      </c>
      <c r="I298" s="2" t="s">
        <v>1961</v>
      </c>
      <c r="J298" s="2">
        <v>356.04399999999998</v>
      </c>
      <c r="O298" t="s">
        <v>2261</v>
      </c>
      <c r="P298" s="5">
        <v>45434</v>
      </c>
      <c r="Q298" t="s">
        <v>302</v>
      </c>
      <c r="R298" t="s">
        <v>1703</v>
      </c>
      <c r="S298" t="s">
        <v>1934</v>
      </c>
      <c r="T298">
        <v>4</v>
      </c>
      <c r="U298">
        <v>108.55</v>
      </c>
      <c r="V298">
        <v>0.18</v>
      </c>
      <c r="W298" t="s">
        <v>1961</v>
      </c>
      <c r="X298">
        <v>356.04399999999998</v>
      </c>
      <c r="Y298">
        <v>356.04399999999998</v>
      </c>
      <c r="Z298" t="str">
        <f>_xlfn.IFS(Table8_1[[#This Row],[Unit_Price]]&lt;500,"Low Price",Table8_1[[#This Row],[Unit_Price]]&lt;2000,"Medium Price",Table8_1[[#This Row],[Unit_Price]]&gt;=2000, "High Price")</f>
        <v>Low Price</v>
      </c>
    </row>
    <row r="299" spans="1:26" x14ac:dyDescent="0.3">
      <c r="A299" s="2" t="s">
        <v>2262</v>
      </c>
      <c r="B299" s="3">
        <v>45871</v>
      </c>
      <c r="C299" s="2" t="s">
        <v>636</v>
      </c>
      <c r="D299" s="2" t="s">
        <v>1625</v>
      </c>
      <c r="E299" s="2" t="s">
        <v>1892</v>
      </c>
      <c r="F299" s="2">
        <v>4</v>
      </c>
      <c r="G299" s="2">
        <v>353.67</v>
      </c>
      <c r="H299" s="2">
        <v>0.03</v>
      </c>
      <c r="I299" s="2" t="s">
        <v>1964</v>
      </c>
      <c r="J299" s="2">
        <v>1372.2396000000001</v>
      </c>
      <c r="O299" t="s">
        <v>2262</v>
      </c>
      <c r="P299" s="5">
        <v>45871</v>
      </c>
      <c r="Q299" t="s">
        <v>636</v>
      </c>
      <c r="R299" t="s">
        <v>1625</v>
      </c>
      <c r="S299" t="s">
        <v>1892</v>
      </c>
      <c r="T299">
        <v>4</v>
      </c>
      <c r="U299">
        <v>353.67</v>
      </c>
      <c r="V299">
        <v>0.03</v>
      </c>
      <c r="W299" t="s">
        <v>1964</v>
      </c>
      <c r="X299">
        <v>1372.2396000000001</v>
      </c>
      <c r="Y299">
        <v>1372.2396000000001</v>
      </c>
      <c r="Z299" t="str">
        <f>_xlfn.IFS(Table8_1[[#This Row],[Unit_Price]]&lt;500,"Low Price",Table8_1[[#This Row],[Unit_Price]]&lt;2000,"Medium Price",Table8_1[[#This Row],[Unit_Price]]&gt;=2000, "High Price")</f>
        <v>Low Price</v>
      </c>
    </row>
    <row r="300" spans="1:26" x14ac:dyDescent="0.3">
      <c r="A300" s="2" t="s">
        <v>2263</v>
      </c>
      <c r="B300" s="3">
        <v>45583</v>
      </c>
      <c r="C300" s="2" t="s">
        <v>245</v>
      </c>
      <c r="D300" s="2" t="s">
        <v>1853</v>
      </c>
      <c r="E300" s="2" t="s">
        <v>1892</v>
      </c>
      <c r="F300" s="2">
        <v>4</v>
      </c>
      <c r="G300" s="2">
        <v>61.98</v>
      </c>
      <c r="H300" s="2">
        <v>0.16</v>
      </c>
      <c r="I300" s="2" t="s">
        <v>1959</v>
      </c>
      <c r="J300" s="2">
        <v>208.25280000000001</v>
      </c>
      <c r="O300" t="s">
        <v>2263</v>
      </c>
      <c r="P300" s="5">
        <v>45583</v>
      </c>
      <c r="Q300" t="s">
        <v>245</v>
      </c>
      <c r="R300" t="s">
        <v>1853</v>
      </c>
      <c r="S300" t="s">
        <v>1892</v>
      </c>
      <c r="T300">
        <v>4</v>
      </c>
      <c r="U300">
        <v>61.98</v>
      </c>
      <c r="V300">
        <v>0.16</v>
      </c>
      <c r="W300" t="s">
        <v>1959</v>
      </c>
      <c r="X300">
        <v>208.25280000000001</v>
      </c>
      <c r="Y300">
        <v>208.25279999999998</v>
      </c>
      <c r="Z300" t="str">
        <f>_xlfn.IFS(Table8_1[[#This Row],[Unit_Price]]&lt;500,"Low Price",Table8_1[[#This Row],[Unit_Price]]&lt;2000,"Medium Price",Table8_1[[#This Row],[Unit_Price]]&gt;=2000, "High Price")</f>
        <v>Low Price</v>
      </c>
    </row>
    <row r="301" spans="1:26" x14ac:dyDescent="0.3">
      <c r="A301" s="2" t="s">
        <v>2264</v>
      </c>
      <c r="B301" s="3">
        <v>45348</v>
      </c>
      <c r="C301" s="2" t="s">
        <v>710</v>
      </c>
      <c r="D301" s="2" t="s">
        <v>1642</v>
      </c>
      <c r="E301" s="2" t="s">
        <v>1948</v>
      </c>
      <c r="F301" s="2">
        <v>2</v>
      </c>
      <c r="G301" s="2">
        <v>873.1</v>
      </c>
      <c r="H301" s="2">
        <v>0.12</v>
      </c>
      <c r="I301" s="2" t="s">
        <v>1961</v>
      </c>
      <c r="J301" s="2">
        <v>1536.6559999999999</v>
      </c>
      <c r="O301" t="s">
        <v>2264</v>
      </c>
      <c r="P301" s="5">
        <v>45348</v>
      </c>
      <c r="Q301" t="s">
        <v>710</v>
      </c>
      <c r="R301" t="s">
        <v>1642</v>
      </c>
      <c r="S301" t="s">
        <v>1948</v>
      </c>
      <c r="T301">
        <v>2</v>
      </c>
      <c r="U301">
        <v>873.1</v>
      </c>
      <c r="V301">
        <v>0.12</v>
      </c>
      <c r="W301" t="s">
        <v>1961</v>
      </c>
      <c r="X301">
        <v>1536.6559999999999</v>
      </c>
      <c r="Y301">
        <v>1536.6559999999999</v>
      </c>
      <c r="Z301" t="str">
        <f>_xlfn.IFS(Table8_1[[#This Row],[Unit_Price]]&lt;500,"Low Price",Table8_1[[#This Row],[Unit_Price]]&lt;2000,"Medium Price",Table8_1[[#This Row],[Unit_Price]]&gt;=2000, "High Price")</f>
        <v>Medium Price</v>
      </c>
    </row>
    <row r="302" spans="1:26" x14ac:dyDescent="0.3">
      <c r="A302" s="2" t="s">
        <v>2265</v>
      </c>
      <c r="B302" s="3">
        <v>45268</v>
      </c>
      <c r="C302" s="2" t="s">
        <v>656</v>
      </c>
      <c r="D302" s="2" t="s">
        <v>1606</v>
      </c>
      <c r="E302" s="2" t="s">
        <v>1936</v>
      </c>
      <c r="F302" s="2">
        <v>4</v>
      </c>
      <c r="G302" s="2">
        <v>889.47</v>
      </c>
      <c r="H302" s="2">
        <v>0.24</v>
      </c>
      <c r="I302" s="2" t="s">
        <v>1959</v>
      </c>
      <c r="J302" s="2">
        <v>2703.9888000000001</v>
      </c>
      <c r="O302" t="s">
        <v>2265</v>
      </c>
      <c r="P302" s="5">
        <v>45268</v>
      </c>
      <c r="Q302" t="s">
        <v>656</v>
      </c>
      <c r="R302" t="s">
        <v>1606</v>
      </c>
      <c r="S302" t="s">
        <v>1936</v>
      </c>
      <c r="T302">
        <v>4</v>
      </c>
      <c r="U302">
        <v>889.47</v>
      </c>
      <c r="V302">
        <v>0.24</v>
      </c>
      <c r="W302" t="s">
        <v>1959</v>
      </c>
      <c r="X302">
        <v>2703.9888000000001</v>
      </c>
      <c r="Y302">
        <v>2703.9888000000001</v>
      </c>
      <c r="Z302" t="str">
        <f>_xlfn.IFS(Table8_1[[#This Row],[Unit_Price]]&lt;500,"Low Price",Table8_1[[#This Row],[Unit_Price]]&lt;2000,"Medium Price",Table8_1[[#This Row],[Unit_Price]]&gt;=2000, "High Price")</f>
        <v>Medium Price</v>
      </c>
    </row>
    <row r="303" spans="1:26" x14ac:dyDescent="0.3">
      <c r="A303" s="2" t="s">
        <v>2266</v>
      </c>
      <c r="B303" s="3">
        <v>45596</v>
      </c>
      <c r="C303" s="2" t="s">
        <v>122</v>
      </c>
      <c r="D303" s="2" t="s">
        <v>1805</v>
      </c>
      <c r="E303" s="2" t="s">
        <v>1927</v>
      </c>
      <c r="F303" s="2">
        <v>3</v>
      </c>
      <c r="G303" s="2">
        <v>803.76</v>
      </c>
      <c r="H303" s="2">
        <v>0.19</v>
      </c>
      <c r="I303" s="2" t="s">
        <v>1964</v>
      </c>
      <c r="J303" s="2">
        <v>1953.1368</v>
      </c>
      <c r="O303" t="s">
        <v>2266</v>
      </c>
      <c r="P303" s="5">
        <v>45596</v>
      </c>
      <c r="Q303" t="s">
        <v>122</v>
      </c>
      <c r="R303" t="s">
        <v>1805</v>
      </c>
      <c r="S303" t="s">
        <v>1927</v>
      </c>
      <c r="T303">
        <v>3</v>
      </c>
      <c r="U303">
        <v>803.76</v>
      </c>
      <c r="V303">
        <v>0.19</v>
      </c>
      <c r="W303" t="s">
        <v>1964</v>
      </c>
      <c r="X303">
        <v>1953.1368</v>
      </c>
      <c r="Y303">
        <v>1953.1367999999998</v>
      </c>
      <c r="Z303" t="str">
        <f>_xlfn.IFS(Table8_1[[#This Row],[Unit_Price]]&lt;500,"Low Price",Table8_1[[#This Row],[Unit_Price]]&lt;2000,"Medium Price",Table8_1[[#This Row],[Unit_Price]]&gt;=2000, "High Price")</f>
        <v>Medium Price</v>
      </c>
    </row>
    <row r="304" spans="1:26" x14ac:dyDescent="0.3">
      <c r="A304" s="2" t="s">
        <v>2267</v>
      </c>
      <c r="B304" s="3">
        <v>45624</v>
      </c>
      <c r="C304" s="2" t="s">
        <v>1455</v>
      </c>
      <c r="D304" s="2" t="s">
        <v>1808</v>
      </c>
      <c r="E304" s="2" t="s">
        <v>1908</v>
      </c>
      <c r="F304" s="2">
        <v>2</v>
      </c>
      <c r="G304" s="2">
        <v>865.14</v>
      </c>
      <c r="H304" s="2">
        <v>0.2</v>
      </c>
      <c r="I304" s="2" t="s">
        <v>1961</v>
      </c>
      <c r="J304" s="2">
        <v>1384.2239999999999</v>
      </c>
      <c r="O304" t="s">
        <v>2267</v>
      </c>
      <c r="P304" s="5">
        <v>45624</v>
      </c>
      <c r="Q304" t="s">
        <v>1455</v>
      </c>
      <c r="R304" t="s">
        <v>1808</v>
      </c>
      <c r="S304" t="s">
        <v>1908</v>
      </c>
      <c r="T304">
        <v>2</v>
      </c>
      <c r="U304">
        <v>865.14</v>
      </c>
      <c r="V304">
        <v>0.2</v>
      </c>
      <c r="W304" t="s">
        <v>1961</v>
      </c>
      <c r="X304">
        <v>1384.2239999999999</v>
      </c>
      <c r="Y304">
        <v>1384.2239999999999</v>
      </c>
      <c r="Z304" t="str">
        <f>_xlfn.IFS(Table8_1[[#This Row],[Unit_Price]]&lt;500,"Low Price",Table8_1[[#This Row],[Unit_Price]]&lt;2000,"Medium Price",Table8_1[[#This Row],[Unit_Price]]&gt;=2000, "High Price")</f>
        <v>Medium Price</v>
      </c>
    </row>
    <row r="305" spans="1:26" x14ac:dyDescent="0.3">
      <c r="A305" s="2" t="s">
        <v>2268</v>
      </c>
      <c r="B305" s="3">
        <v>45813</v>
      </c>
      <c r="C305" s="2" t="s">
        <v>351</v>
      </c>
      <c r="D305" s="2" t="s">
        <v>1670</v>
      </c>
      <c r="E305" s="2" t="s">
        <v>1921</v>
      </c>
      <c r="F305" s="2">
        <v>2</v>
      </c>
      <c r="G305" s="2">
        <v>916.49</v>
      </c>
      <c r="H305" s="2">
        <v>0.3</v>
      </c>
      <c r="I305" s="2" t="s">
        <v>1964</v>
      </c>
      <c r="J305" s="2">
        <v>1283.086</v>
      </c>
      <c r="O305" t="s">
        <v>2268</v>
      </c>
      <c r="P305" s="5">
        <v>45813</v>
      </c>
      <c r="Q305" t="s">
        <v>351</v>
      </c>
      <c r="R305" t="s">
        <v>1670</v>
      </c>
      <c r="S305" t="s">
        <v>1921</v>
      </c>
      <c r="T305">
        <v>2</v>
      </c>
      <c r="U305">
        <v>916.49</v>
      </c>
      <c r="V305">
        <v>0.3</v>
      </c>
      <c r="W305" t="s">
        <v>1964</v>
      </c>
      <c r="X305">
        <v>1283.086</v>
      </c>
      <c r="Y305">
        <v>1283.086</v>
      </c>
      <c r="Z305" t="str">
        <f>_xlfn.IFS(Table8_1[[#This Row],[Unit_Price]]&lt;500,"Low Price",Table8_1[[#This Row],[Unit_Price]]&lt;2000,"Medium Price",Table8_1[[#This Row],[Unit_Price]]&gt;=2000, "High Price")</f>
        <v>Medium Price</v>
      </c>
    </row>
    <row r="306" spans="1:26" x14ac:dyDescent="0.3">
      <c r="A306" s="2" t="s">
        <v>2269</v>
      </c>
      <c r="B306" s="3">
        <v>45615</v>
      </c>
      <c r="C306" s="2" t="s">
        <v>168</v>
      </c>
      <c r="D306" s="2" t="s">
        <v>1735</v>
      </c>
      <c r="E306" s="2" t="s">
        <v>1929</v>
      </c>
      <c r="F306" s="2">
        <v>3</v>
      </c>
      <c r="G306" s="2">
        <v>781.39</v>
      </c>
      <c r="H306" s="2">
        <v>0.12</v>
      </c>
      <c r="I306" s="2" t="s">
        <v>1959</v>
      </c>
      <c r="J306" s="2">
        <v>2062.8696</v>
      </c>
      <c r="O306" t="s">
        <v>2269</v>
      </c>
      <c r="P306" s="5">
        <v>45615</v>
      </c>
      <c r="Q306" t="s">
        <v>168</v>
      </c>
      <c r="R306" t="s">
        <v>1735</v>
      </c>
      <c r="S306" t="s">
        <v>1929</v>
      </c>
      <c r="T306">
        <v>3</v>
      </c>
      <c r="U306">
        <v>781.39</v>
      </c>
      <c r="V306">
        <v>0.12</v>
      </c>
      <c r="W306" t="s">
        <v>1959</v>
      </c>
      <c r="X306">
        <v>2062.8696</v>
      </c>
      <c r="Y306">
        <v>2062.8696</v>
      </c>
      <c r="Z306" t="str">
        <f>_xlfn.IFS(Table8_1[[#This Row],[Unit_Price]]&lt;500,"Low Price",Table8_1[[#This Row],[Unit_Price]]&lt;2000,"Medium Price",Table8_1[[#This Row],[Unit_Price]]&gt;=2000, "High Price")</f>
        <v>Medium Price</v>
      </c>
    </row>
    <row r="307" spans="1:26" x14ac:dyDescent="0.3">
      <c r="A307" s="2" t="s">
        <v>2270</v>
      </c>
      <c r="B307" s="3">
        <v>45431</v>
      </c>
      <c r="C307" s="2" t="s">
        <v>695</v>
      </c>
      <c r="D307" s="2" t="s">
        <v>1693</v>
      </c>
      <c r="E307" s="2" t="s">
        <v>1929</v>
      </c>
      <c r="F307" s="2">
        <v>4</v>
      </c>
      <c r="G307" s="2">
        <v>619.74</v>
      </c>
      <c r="H307" s="2">
        <v>0.13</v>
      </c>
      <c r="I307" s="2" t="s">
        <v>1964</v>
      </c>
      <c r="J307" s="2">
        <v>2156.6952000000001</v>
      </c>
      <c r="O307" t="s">
        <v>2270</v>
      </c>
      <c r="P307" s="5">
        <v>45431</v>
      </c>
      <c r="Q307" t="s">
        <v>695</v>
      </c>
      <c r="R307" t="s">
        <v>1693</v>
      </c>
      <c r="S307" t="s">
        <v>1929</v>
      </c>
      <c r="T307">
        <v>4</v>
      </c>
      <c r="U307">
        <v>619.74</v>
      </c>
      <c r="V307">
        <v>0.13</v>
      </c>
      <c r="W307" t="s">
        <v>1964</v>
      </c>
      <c r="X307">
        <v>2156.6952000000001</v>
      </c>
      <c r="Y307">
        <v>2156.6952000000001</v>
      </c>
      <c r="Z307" t="str">
        <f>_xlfn.IFS(Table8_1[[#This Row],[Unit_Price]]&lt;500,"Low Price",Table8_1[[#This Row],[Unit_Price]]&lt;2000,"Medium Price",Table8_1[[#This Row],[Unit_Price]]&gt;=2000, "High Price")</f>
        <v>Medium Price</v>
      </c>
    </row>
    <row r="308" spans="1:26" x14ac:dyDescent="0.3">
      <c r="A308" s="2" t="s">
        <v>2271</v>
      </c>
      <c r="B308" s="3">
        <v>45679</v>
      </c>
      <c r="C308" s="2" t="s">
        <v>1493</v>
      </c>
      <c r="D308" s="2" t="s">
        <v>1768</v>
      </c>
      <c r="E308" s="2" t="s">
        <v>1934</v>
      </c>
      <c r="F308" s="2">
        <v>2</v>
      </c>
      <c r="G308" s="2">
        <v>837.76</v>
      </c>
      <c r="H308" s="2">
        <v>0.03</v>
      </c>
      <c r="I308" s="2" t="s">
        <v>1964</v>
      </c>
      <c r="J308" s="2">
        <v>1625.2544</v>
      </c>
      <c r="O308" t="s">
        <v>2271</v>
      </c>
      <c r="P308" s="5">
        <v>45679</v>
      </c>
      <c r="Q308" t="s">
        <v>1493</v>
      </c>
      <c r="R308" t="s">
        <v>1768</v>
      </c>
      <c r="S308" t="s">
        <v>1934</v>
      </c>
      <c r="T308">
        <v>2</v>
      </c>
      <c r="U308">
        <v>837.76</v>
      </c>
      <c r="V308">
        <v>0.03</v>
      </c>
      <c r="W308" t="s">
        <v>1964</v>
      </c>
      <c r="X308">
        <v>1625.2544</v>
      </c>
      <c r="Y308">
        <v>1625.2544</v>
      </c>
      <c r="Z308" t="str">
        <f>_xlfn.IFS(Table8_1[[#This Row],[Unit_Price]]&lt;500,"Low Price",Table8_1[[#This Row],[Unit_Price]]&lt;2000,"Medium Price",Table8_1[[#This Row],[Unit_Price]]&gt;=2000, "High Price")</f>
        <v>Medium Price</v>
      </c>
    </row>
    <row r="309" spans="1:26" x14ac:dyDescent="0.3">
      <c r="A309" s="2" t="s">
        <v>2272</v>
      </c>
      <c r="B309" s="3">
        <v>45842</v>
      </c>
      <c r="C309" s="2" t="s">
        <v>1407</v>
      </c>
      <c r="D309" s="2" t="s">
        <v>1853</v>
      </c>
      <c r="E309" s="2" t="s">
        <v>1892</v>
      </c>
      <c r="F309" s="2">
        <v>3</v>
      </c>
      <c r="G309" s="2">
        <v>135.94</v>
      </c>
      <c r="H309" s="2">
        <v>0.2</v>
      </c>
      <c r="I309" s="2" t="s">
        <v>1959</v>
      </c>
      <c r="J309" s="2">
        <v>326.25599999999997</v>
      </c>
      <c r="O309" t="s">
        <v>2272</v>
      </c>
      <c r="P309" s="5">
        <v>45842</v>
      </c>
      <c r="Q309" t="s">
        <v>1407</v>
      </c>
      <c r="R309" t="s">
        <v>1853</v>
      </c>
      <c r="S309" t="s">
        <v>1892</v>
      </c>
      <c r="T309">
        <v>3</v>
      </c>
      <c r="U309">
        <v>135.94</v>
      </c>
      <c r="V309">
        <v>0.2</v>
      </c>
      <c r="W309" t="s">
        <v>1959</v>
      </c>
      <c r="X309">
        <v>326.25599999999997</v>
      </c>
      <c r="Y309">
        <v>326.25599999999997</v>
      </c>
      <c r="Z309" t="str">
        <f>_xlfn.IFS(Table8_1[[#This Row],[Unit_Price]]&lt;500,"Low Price",Table8_1[[#This Row],[Unit_Price]]&lt;2000,"Medium Price",Table8_1[[#This Row],[Unit_Price]]&gt;=2000, "High Price")</f>
        <v>Low Price</v>
      </c>
    </row>
    <row r="310" spans="1:26" x14ac:dyDescent="0.3">
      <c r="A310" s="2" t="s">
        <v>2273</v>
      </c>
      <c r="B310" s="3">
        <v>45796</v>
      </c>
      <c r="C310" s="2" t="s">
        <v>1487</v>
      </c>
      <c r="D310" s="2" t="s">
        <v>1805</v>
      </c>
      <c r="E310" s="2" t="s">
        <v>1892</v>
      </c>
      <c r="F310" s="2">
        <v>4</v>
      </c>
      <c r="G310" s="2">
        <v>396.53</v>
      </c>
      <c r="H310" s="2">
        <v>7.0000000000000007E-2</v>
      </c>
      <c r="I310" s="2" t="s">
        <v>1961</v>
      </c>
      <c r="J310" s="2">
        <v>1475.0916</v>
      </c>
      <c r="O310" t="s">
        <v>2273</v>
      </c>
      <c r="P310" s="5">
        <v>45796</v>
      </c>
      <c r="Q310" t="s">
        <v>1487</v>
      </c>
      <c r="R310" t="s">
        <v>1805</v>
      </c>
      <c r="S310" t="s">
        <v>1892</v>
      </c>
      <c r="T310">
        <v>4</v>
      </c>
      <c r="U310">
        <v>396.53</v>
      </c>
      <c r="V310">
        <v>7.0000000000000007E-2</v>
      </c>
      <c r="W310" t="s">
        <v>1961</v>
      </c>
      <c r="X310">
        <v>1475.0916</v>
      </c>
      <c r="Y310">
        <v>1475.0916</v>
      </c>
      <c r="Z310" t="str">
        <f>_xlfn.IFS(Table8_1[[#This Row],[Unit_Price]]&lt;500,"Low Price",Table8_1[[#This Row],[Unit_Price]]&lt;2000,"Medium Price",Table8_1[[#This Row],[Unit_Price]]&gt;=2000, "High Price")</f>
        <v>Low Price</v>
      </c>
    </row>
    <row r="311" spans="1:26" x14ac:dyDescent="0.3">
      <c r="A311" s="2" t="s">
        <v>2274</v>
      </c>
      <c r="B311" s="3">
        <v>45264</v>
      </c>
      <c r="C311" s="2" t="s">
        <v>722</v>
      </c>
      <c r="D311" s="2" t="s">
        <v>1664</v>
      </c>
      <c r="E311" s="2" t="s">
        <v>1934</v>
      </c>
      <c r="F311" s="2">
        <v>2</v>
      </c>
      <c r="G311" s="2">
        <v>722.45</v>
      </c>
      <c r="H311" s="2">
        <v>0.22</v>
      </c>
      <c r="I311" s="2" t="s">
        <v>1961</v>
      </c>
      <c r="J311" s="2">
        <v>1127.0219999999999</v>
      </c>
      <c r="O311" t="s">
        <v>2274</v>
      </c>
      <c r="P311" s="5">
        <v>45264</v>
      </c>
      <c r="Q311" t="s">
        <v>722</v>
      </c>
      <c r="R311" t="s">
        <v>1664</v>
      </c>
      <c r="S311" t="s">
        <v>1934</v>
      </c>
      <c r="T311">
        <v>2</v>
      </c>
      <c r="U311">
        <v>722.45</v>
      </c>
      <c r="V311">
        <v>0.22</v>
      </c>
      <c r="W311" t="s">
        <v>1961</v>
      </c>
      <c r="X311">
        <v>1127.0219999999999</v>
      </c>
      <c r="Y311">
        <v>1127.0219999999999</v>
      </c>
      <c r="Z311" t="str">
        <f>_xlfn.IFS(Table8_1[[#This Row],[Unit_Price]]&lt;500,"Low Price",Table8_1[[#This Row],[Unit_Price]]&lt;2000,"Medium Price",Table8_1[[#This Row],[Unit_Price]]&gt;=2000, "High Price")</f>
        <v>Medium Price</v>
      </c>
    </row>
    <row r="312" spans="1:26" x14ac:dyDescent="0.3">
      <c r="A312" s="2" t="s">
        <v>2275</v>
      </c>
      <c r="B312" s="3">
        <v>45504</v>
      </c>
      <c r="C312" s="2" t="s">
        <v>185</v>
      </c>
      <c r="D312" s="2" t="s">
        <v>1774</v>
      </c>
      <c r="E312" s="2" t="s">
        <v>1896</v>
      </c>
      <c r="F312" s="2">
        <v>2</v>
      </c>
      <c r="G312" s="2">
        <v>138.41</v>
      </c>
      <c r="H312" s="2">
        <v>0.02</v>
      </c>
      <c r="I312" s="2" t="s">
        <v>1959</v>
      </c>
      <c r="J312" s="2">
        <v>271.28359999999998</v>
      </c>
      <c r="O312" t="s">
        <v>2275</v>
      </c>
      <c r="P312" s="5">
        <v>45504</v>
      </c>
      <c r="Q312" t="s">
        <v>185</v>
      </c>
      <c r="R312" t="s">
        <v>1774</v>
      </c>
      <c r="S312" t="s">
        <v>1896</v>
      </c>
      <c r="T312">
        <v>2</v>
      </c>
      <c r="U312">
        <v>138.41</v>
      </c>
      <c r="V312">
        <v>0.02</v>
      </c>
      <c r="W312" t="s">
        <v>1959</v>
      </c>
      <c r="X312">
        <v>271.28359999999998</v>
      </c>
      <c r="Y312">
        <v>271.28359999999998</v>
      </c>
      <c r="Z312" t="str">
        <f>_xlfn.IFS(Table8_1[[#This Row],[Unit_Price]]&lt;500,"Low Price",Table8_1[[#This Row],[Unit_Price]]&lt;2000,"Medium Price",Table8_1[[#This Row],[Unit_Price]]&gt;=2000, "High Price")</f>
        <v>Low Price</v>
      </c>
    </row>
    <row r="313" spans="1:26" x14ac:dyDescent="0.3">
      <c r="A313" s="2" t="s">
        <v>2276</v>
      </c>
      <c r="B313" s="3">
        <v>45679</v>
      </c>
      <c r="C313" s="2" t="s">
        <v>440</v>
      </c>
      <c r="D313" s="2" t="s">
        <v>1823</v>
      </c>
      <c r="E313" s="2" t="s">
        <v>1896</v>
      </c>
      <c r="F313" s="2">
        <v>4</v>
      </c>
      <c r="G313" s="2">
        <v>741.51</v>
      </c>
      <c r="H313" s="2">
        <v>0.09</v>
      </c>
      <c r="I313" s="2" t="s">
        <v>1964</v>
      </c>
      <c r="J313" s="2">
        <v>2699.0963999999999</v>
      </c>
      <c r="O313" t="s">
        <v>2276</v>
      </c>
      <c r="P313" s="5">
        <v>45679</v>
      </c>
      <c r="Q313" t="s">
        <v>440</v>
      </c>
      <c r="R313" t="s">
        <v>1823</v>
      </c>
      <c r="S313" t="s">
        <v>1896</v>
      </c>
      <c r="T313">
        <v>4</v>
      </c>
      <c r="U313">
        <v>741.51</v>
      </c>
      <c r="V313">
        <v>0.09</v>
      </c>
      <c r="W313" t="s">
        <v>1964</v>
      </c>
      <c r="X313">
        <v>2699.0963999999999</v>
      </c>
      <c r="Y313">
        <v>2699.0963999999999</v>
      </c>
      <c r="Z313" t="str">
        <f>_xlfn.IFS(Table8_1[[#This Row],[Unit_Price]]&lt;500,"Low Price",Table8_1[[#This Row],[Unit_Price]]&lt;2000,"Medium Price",Table8_1[[#This Row],[Unit_Price]]&gt;=2000, "High Price")</f>
        <v>Medium Price</v>
      </c>
    </row>
    <row r="314" spans="1:26" x14ac:dyDescent="0.3">
      <c r="A314" s="2" t="s">
        <v>2277</v>
      </c>
      <c r="B314" s="3">
        <v>45611</v>
      </c>
      <c r="C314" s="2" t="s">
        <v>104</v>
      </c>
      <c r="D314" s="2" t="s">
        <v>1823</v>
      </c>
      <c r="E314" s="2" t="s">
        <v>1942</v>
      </c>
      <c r="F314" s="2">
        <v>2</v>
      </c>
      <c r="G314" s="2">
        <v>588.9</v>
      </c>
      <c r="H314" s="2">
        <v>0.19</v>
      </c>
      <c r="I314" s="2" t="s">
        <v>1961</v>
      </c>
      <c r="J314" s="2">
        <v>954.01800000000003</v>
      </c>
      <c r="O314" t="s">
        <v>2277</v>
      </c>
      <c r="P314" s="5">
        <v>45611</v>
      </c>
      <c r="Q314" t="s">
        <v>104</v>
      </c>
      <c r="R314" t="s">
        <v>1823</v>
      </c>
      <c r="S314" t="s">
        <v>1942</v>
      </c>
      <c r="T314">
        <v>2</v>
      </c>
      <c r="U314">
        <v>588.9</v>
      </c>
      <c r="V314">
        <v>0.19</v>
      </c>
      <c r="W314" t="s">
        <v>1961</v>
      </c>
      <c r="X314">
        <v>954.01800000000003</v>
      </c>
      <c r="Y314">
        <v>954.01800000000003</v>
      </c>
      <c r="Z314" t="str">
        <f>_xlfn.IFS(Table8_1[[#This Row],[Unit_Price]]&lt;500,"Low Price",Table8_1[[#This Row],[Unit_Price]]&lt;2000,"Medium Price",Table8_1[[#This Row],[Unit_Price]]&gt;=2000, "High Price")</f>
        <v>Medium Price</v>
      </c>
    </row>
    <row r="315" spans="1:26" x14ac:dyDescent="0.3">
      <c r="A315" s="2" t="s">
        <v>2278</v>
      </c>
      <c r="B315" s="3">
        <v>45389</v>
      </c>
      <c r="C315" s="2" t="s">
        <v>971</v>
      </c>
      <c r="D315" s="2" t="s">
        <v>1732</v>
      </c>
      <c r="E315" s="2" t="s">
        <v>1896</v>
      </c>
      <c r="F315" s="2">
        <v>1</v>
      </c>
      <c r="G315" s="2">
        <v>88.92</v>
      </c>
      <c r="H315" s="2">
        <v>0.19</v>
      </c>
      <c r="I315" s="2" t="s">
        <v>1961</v>
      </c>
      <c r="J315" s="2">
        <v>72.025199999999998</v>
      </c>
      <c r="O315" t="s">
        <v>2278</v>
      </c>
      <c r="P315" s="5">
        <v>45389</v>
      </c>
      <c r="Q315" t="s">
        <v>971</v>
      </c>
      <c r="R315" t="s">
        <v>1732</v>
      </c>
      <c r="S315" t="s">
        <v>1896</v>
      </c>
      <c r="T315">
        <v>1</v>
      </c>
      <c r="U315">
        <v>88.92</v>
      </c>
      <c r="V315">
        <v>0.19</v>
      </c>
      <c r="W315" t="s">
        <v>1961</v>
      </c>
      <c r="X315">
        <v>72.025199999999998</v>
      </c>
      <c r="Y315">
        <v>72.025199999999998</v>
      </c>
      <c r="Z315" t="str">
        <f>_xlfn.IFS(Table8_1[[#This Row],[Unit_Price]]&lt;500,"Low Price",Table8_1[[#This Row],[Unit_Price]]&lt;2000,"Medium Price",Table8_1[[#This Row],[Unit_Price]]&gt;=2000, "High Price")</f>
        <v>Low Price</v>
      </c>
    </row>
    <row r="316" spans="1:26" x14ac:dyDescent="0.3">
      <c r="A316" s="2" t="s">
        <v>2279</v>
      </c>
      <c r="B316" s="3">
        <v>45339</v>
      </c>
      <c r="C316" s="2" t="s">
        <v>415</v>
      </c>
      <c r="D316" s="2" t="s">
        <v>1765</v>
      </c>
      <c r="E316" s="2" t="s">
        <v>1939</v>
      </c>
      <c r="F316" s="2">
        <v>1</v>
      </c>
      <c r="G316" s="2">
        <v>299.13</v>
      </c>
      <c r="H316" s="2">
        <v>0.1</v>
      </c>
      <c r="I316" s="2" t="s">
        <v>1964</v>
      </c>
      <c r="J316" s="2">
        <v>269.21699999999998</v>
      </c>
      <c r="O316" t="s">
        <v>2279</v>
      </c>
      <c r="P316" s="5">
        <v>45339</v>
      </c>
      <c r="Q316" t="s">
        <v>415</v>
      </c>
      <c r="R316" t="s">
        <v>1765</v>
      </c>
      <c r="S316" t="s">
        <v>1939</v>
      </c>
      <c r="T316">
        <v>1</v>
      </c>
      <c r="U316">
        <v>299.13</v>
      </c>
      <c r="V316">
        <v>0.1</v>
      </c>
      <c r="W316" t="s">
        <v>1964</v>
      </c>
      <c r="X316">
        <v>269.21699999999998</v>
      </c>
      <c r="Y316">
        <v>269.21699999999998</v>
      </c>
      <c r="Z316" t="str">
        <f>_xlfn.IFS(Table8_1[[#This Row],[Unit_Price]]&lt;500,"Low Price",Table8_1[[#This Row],[Unit_Price]]&lt;2000,"Medium Price",Table8_1[[#This Row],[Unit_Price]]&gt;=2000, "High Price")</f>
        <v>Low Price</v>
      </c>
    </row>
    <row r="317" spans="1:26" x14ac:dyDescent="0.3">
      <c r="A317" s="2" t="s">
        <v>2280</v>
      </c>
      <c r="B317" s="3">
        <v>45433</v>
      </c>
      <c r="C317" s="2" t="s">
        <v>409</v>
      </c>
      <c r="D317" s="2" t="s">
        <v>1814</v>
      </c>
      <c r="E317" s="2" t="s">
        <v>1901</v>
      </c>
      <c r="F317" s="2">
        <v>2</v>
      </c>
      <c r="G317" s="2">
        <v>548.29999999999995</v>
      </c>
      <c r="H317" s="2">
        <v>0.23</v>
      </c>
      <c r="I317" s="2" t="s">
        <v>1959</v>
      </c>
      <c r="J317" s="2">
        <v>844.38199999999995</v>
      </c>
      <c r="O317" t="s">
        <v>2280</v>
      </c>
      <c r="P317" s="5">
        <v>45433</v>
      </c>
      <c r="Q317" t="s">
        <v>409</v>
      </c>
      <c r="R317" t="s">
        <v>1814</v>
      </c>
      <c r="S317" t="s">
        <v>1901</v>
      </c>
      <c r="T317">
        <v>2</v>
      </c>
      <c r="U317">
        <v>548.29999999999995</v>
      </c>
      <c r="V317">
        <v>0.23</v>
      </c>
      <c r="W317" t="s">
        <v>1959</v>
      </c>
      <c r="X317">
        <v>844.38199999999995</v>
      </c>
      <c r="Y317">
        <v>844.38199999999995</v>
      </c>
      <c r="Z317" t="str">
        <f>_xlfn.IFS(Table8_1[[#This Row],[Unit_Price]]&lt;500,"Low Price",Table8_1[[#This Row],[Unit_Price]]&lt;2000,"Medium Price",Table8_1[[#This Row],[Unit_Price]]&gt;=2000, "High Price")</f>
        <v>Medium Price</v>
      </c>
    </row>
    <row r="318" spans="1:26" x14ac:dyDescent="0.3">
      <c r="A318" s="2" t="s">
        <v>2281</v>
      </c>
      <c r="B318" s="3">
        <v>45435</v>
      </c>
      <c r="C318" s="2" t="s">
        <v>847</v>
      </c>
      <c r="D318" s="2" t="s">
        <v>1744</v>
      </c>
      <c r="E318" s="2" t="s">
        <v>1924</v>
      </c>
      <c r="F318" s="2">
        <v>3</v>
      </c>
      <c r="G318" s="2">
        <v>977.55</v>
      </c>
      <c r="H318" s="2">
        <v>0.02</v>
      </c>
      <c r="I318" s="2" t="s">
        <v>1961</v>
      </c>
      <c r="J318" s="2">
        <v>2873.9969999999998</v>
      </c>
      <c r="O318" t="s">
        <v>2281</v>
      </c>
      <c r="P318" s="5">
        <v>45435</v>
      </c>
      <c r="Q318" t="s">
        <v>847</v>
      </c>
      <c r="R318" t="s">
        <v>1744</v>
      </c>
      <c r="S318" t="s">
        <v>1924</v>
      </c>
      <c r="T318">
        <v>3</v>
      </c>
      <c r="U318">
        <v>977.55</v>
      </c>
      <c r="V318">
        <v>0.02</v>
      </c>
      <c r="W318" t="s">
        <v>1961</v>
      </c>
      <c r="X318">
        <v>2873.9969999999998</v>
      </c>
      <c r="Y318">
        <v>2873.9969999999998</v>
      </c>
      <c r="Z318" t="str">
        <f>_xlfn.IFS(Table8_1[[#This Row],[Unit_Price]]&lt;500,"Low Price",Table8_1[[#This Row],[Unit_Price]]&lt;2000,"Medium Price",Table8_1[[#This Row],[Unit_Price]]&gt;=2000, "High Price")</f>
        <v>Medium Price</v>
      </c>
    </row>
    <row r="319" spans="1:26" x14ac:dyDescent="0.3">
      <c r="A319" s="2" t="s">
        <v>2282</v>
      </c>
      <c r="B319" s="3">
        <v>45823</v>
      </c>
      <c r="C319" s="2" t="s">
        <v>1097</v>
      </c>
      <c r="D319" s="2" t="s">
        <v>1712</v>
      </c>
      <c r="E319" s="2" t="s">
        <v>1945</v>
      </c>
      <c r="F319" s="2">
        <v>1</v>
      </c>
      <c r="G319" s="2">
        <v>459.42</v>
      </c>
      <c r="H319" s="2">
        <v>0.28000000000000003</v>
      </c>
      <c r="I319" s="2" t="s">
        <v>1964</v>
      </c>
      <c r="J319" s="2">
        <v>330.7824</v>
      </c>
      <c r="O319" t="s">
        <v>2282</v>
      </c>
      <c r="P319" s="5">
        <v>45823</v>
      </c>
      <c r="Q319" t="s">
        <v>1097</v>
      </c>
      <c r="R319" t="s">
        <v>1712</v>
      </c>
      <c r="S319" t="s">
        <v>1945</v>
      </c>
      <c r="T319">
        <v>1</v>
      </c>
      <c r="U319">
        <v>459.42</v>
      </c>
      <c r="V319">
        <v>0.28000000000000003</v>
      </c>
      <c r="W319" t="s">
        <v>1964</v>
      </c>
      <c r="X319">
        <v>330.7824</v>
      </c>
      <c r="Y319">
        <v>330.7824</v>
      </c>
      <c r="Z319" t="str">
        <f>_xlfn.IFS(Table8_1[[#This Row],[Unit_Price]]&lt;500,"Low Price",Table8_1[[#This Row],[Unit_Price]]&lt;2000,"Medium Price",Table8_1[[#This Row],[Unit_Price]]&gt;=2000, "High Price")</f>
        <v>Low Price</v>
      </c>
    </row>
    <row r="320" spans="1:26" x14ac:dyDescent="0.3">
      <c r="A320" s="2" t="s">
        <v>2283</v>
      </c>
      <c r="B320" s="3">
        <v>45663</v>
      </c>
      <c r="C320" s="2" t="s">
        <v>322</v>
      </c>
      <c r="D320" s="2" t="s">
        <v>1565</v>
      </c>
      <c r="E320" s="2" t="s">
        <v>1904</v>
      </c>
      <c r="F320" s="2">
        <v>2</v>
      </c>
      <c r="G320" s="2">
        <v>123.19</v>
      </c>
      <c r="H320" s="2">
        <v>0.19</v>
      </c>
      <c r="I320" s="2" t="s">
        <v>1959</v>
      </c>
      <c r="J320" s="2">
        <v>199.56780000000001</v>
      </c>
      <c r="O320" t="s">
        <v>2283</v>
      </c>
      <c r="P320" s="5">
        <v>45663</v>
      </c>
      <c r="Q320" t="s">
        <v>322</v>
      </c>
      <c r="R320" t="s">
        <v>1565</v>
      </c>
      <c r="S320" t="s">
        <v>1904</v>
      </c>
      <c r="T320">
        <v>2</v>
      </c>
      <c r="U320">
        <v>123.19</v>
      </c>
      <c r="V320">
        <v>0.19</v>
      </c>
      <c r="W320" t="s">
        <v>1959</v>
      </c>
      <c r="X320">
        <v>199.56780000000001</v>
      </c>
      <c r="Y320">
        <v>199.56780000000001</v>
      </c>
      <c r="Z320" t="str">
        <f>_xlfn.IFS(Table8_1[[#This Row],[Unit_Price]]&lt;500,"Low Price",Table8_1[[#This Row],[Unit_Price]]&lt;2000,"Medium Price",Table8_1[[#This Row],[Unit_Price]]&gt;=2000, "High Price")</f>
        <v>Low Price</v>
      </c>
    </row>
    <row r="321" spans="1:26" x14ac:dyDescent="0.3">
      <c r="A321" s="2" t="s">
        <v>2284</v>
      </c>
      <c r="B321" s="3">
        <v>45879</v>
      </c>
      <c r="C321" s="2" t="s">
        <v>1133</v>
      </c>
      <c r="D321" s="2" t="s">
        <v>1747</v>
      </c>
      <c r="E321" s="2" t="s">
        <v>1948</v>
      </c>
      <c r="F321" s="2">
        <v>1</v>
      </c>
      <c r="G321" s="2">
        <v>222.95</v>
      </c>
      <c r="H321" s="2">
        <v>0.02</v>
      </c>
      <c r="I321" s="2" t="s">
        <v>1961</v>
      </c>
      <c r="J321" s="2">
        <v>218.49100000000001</v>
      </c>
      <c r="O321" t="s">
        <v>2284</v>
      </c>
      <c r="P321" s="5">
        <v>45879</v>
      </c>
      <c r="Q321" t="s">
        <v>1133</v>
      </c>
      <c r="R321" t="s">
        <v>1747</v>
      </c>
      <c r="S321" t="s">
        <v>1948</v>
      </c>
      <c r="T321">
        <v>1</v>
      </c>
      <c r="U321">
        <v>222.95</v>
      </c>
      <c r="V321">
        <v>0.02</v>
      </c>
      <c r="W321" t="s">
        <v>1961</v>
      </c>
      <c r="X321">
        <v>218.49100000000001</v>
      </c>
      <c r="Y321">
        <v>218.49099999999999</v>
      </c>
      <c r="Z321" t="str">
        <f>_xlfn.IFS(Table8_1[[#This Row],[Unit_Price]]&lt;500,"Low Price",Table8_1[[#This Row],[Unit_Price]]&lt;2000,"Medium Price",Table8_1[[#This Row],[Unit_Price]]&gt;=2000, "High Price")</f>
        <v>Low Price</v>
      </c>
    </row>
    <row r="322" spans="1:26" x14ac:dyDescent="0.3">
      <c r="A322" s="2" t="s">
        <v>2285</v>
      </c>
      <c r="B322" s="3">
        <v>45840</v>
      </c>
      <c r="C322" s="2" t="s">
        <v>1055</v>
      </c>
      <c r="D322" s="2" t="s">
        <v>1674</v>
      </c>
      <c r="E322" s="2" t="s">
        <v>1904</v>
      </c>
      <c r="F322" s="2">
        <v>3</v>
      </c>
      <c r="G322" s="2">
        <v>601.92999999999995</v>
      </c>
      <c r="H322" s="2">
        <v>0.14000000000000001</v>
      </c>
      <c r="I322" s="2" t="s">
        <v>1959</v>
      </c>
      <c r="J322" s="2">
        <v>1552.9793999999999</v>
      </c>
      <c r="O322" t="s">
        <v>2285</v>
      </c>
      <c r="P322" s="5">
        <v>45840</v>
      </c>
      <c r="Q322" t="s">
        <v>1055</v>
      </c>
      <c r="R322" t="s">
        <v>1674</v>
      </c>
      <c r="S322" t="s">
        <v>1904</v>
      </c>
      <c r="T322">
        <v>3</v>
      </c>
      <c r="U322">
        <v>601.92999999999995</v>
      </c>
      <c r="V322">
        <v>0.14000000000000001</v>
      </c>
      <c r="W322" t="s">
        <v>1959</v>
      </c>
      <c r="X322">
        <v>1552.9793999999999</v>
      </c>
      <c r="Y322">
        <v>1552.9793999999999</v>
      </c>
      <c r="Z322" t="str">
        <f>_xlfn.IFS(Table8_1[[#This Row],[Unit_Price]]&lt;500,"Low Price",Table8_1[[#This Row],[Unit_Price]]&lt;2000,"Medium Price",Table8_1[[#This Row],[Unit_Price]]&gt;=2000, "High Price")</f>
        <v>Medium Price</v>
      </c>
    </row>
    <row r="323" spans="1:26" x14ac:dyDescent="0.3">
      <c r="A323" s="2" t="s">
        <v>2286</v>
      </c>
      <c r="B323" s="3">
        <v>45380</v>
      </c>
      <c r="C323" s="2" t="s">
        <v>950</v>
      </c>
      <c r="D323" s="2" t="s">
        <v>1790</v>
      </c>
      <c r="E323" s="2" t="s">
        <v>1896</v>
      </c>
      <c r="F323" s="2">
        <v>1</v>
      </c>
      <c r="G323" s="2">
        <v>564.1</v>
      </c>
      <c r="H323" s="2">
        <v>0.03</v>
      </c>
      <c r="I323" s="2" t="s">
        <v>1959</v>
      </c>
      <c r="J323" s="2">
        <v>547.17700000000002</v>
      </c>
      <c r="O323" t="s">
        <v>2286</v>
      </c>
      <c r="P323" s="5">
        <v>45380</v>
      </c>
      <c r="Q323" t="s">
        <v>950</v>
      </c>
      <c r="R323" t="s">
        <v>1790</v>
      </c>
      <c r="S323" t="s">
        <v>1896</v>
      </c>
      <c r="T323">
        <v>1</v>
      </c>
      <c r="U323">
        <v>564.1</v>
      </c>
      <c r="V323">
        <v>0.03</v>
      </c>
      <c r="W323" t="s">
        <v>1959</v>
      </c>
      <c r="X323">
        <v>547.17700000000002</v>
      </c>
      <c r="Y323">
        <v>547.17700000000002</v>
      </c>
      <c r="Z323" t="str">
        <f>_xlfn.IFS(Table8_1[[#This Row],[Unit_Price]]&lt;500,"Low Price",Table8_1[[#This Row],[Unit_Price]]&lt;2000,"Medium Price",Table8_1[[#This Row],[Unit_Price]]&gt;=2000, "High Price")</f>
        <v>Medium Price</v>
      </c>
    </row>
    <row r="324" spans="1:26" x14ac:dyDescent="0.3">
      <c r="A324" s="2" t="s">
        <v>2287</v>
      </c>
      <c r="B324" s="3">
        <v>45672</v>
      </c>
      <c r="C324" s="2" t="s">
        <v>345</v>
      </c>
      <c r="D324" s="2" t="s">
        <v>1823</v>
      </c>
      <c r="E324" s="2" t="s">
        <v>1908</v>
      </c>
      <c r="F324" s="2">
        <v>1</v>
      </c>
      <c r="G324" s="2">
        <v>516.62</v>
      </c>
      <c r="H324" s="2">
        <v>0.18</v>
      </c>
      <c r="I324" s="2" t="s">
        <v>1959</v>
      </c>
      <c r="J324" s="2">
        <v>423.6284</v>
      </c>
      <c r="O324" t="s">
        <v>2287</v>
      </c>
      <c r="P324" s="5">
        <v>45672</v>
      </c>
      <c r="Q324" t="s">
        <v>345</v>
      </c>
      <c r="R324" t="s">
        <v>1823</v>
      </c>
      <c r="S324" t="s">
        <v>1908</v>
      </c>
      <c r="T324">
        <v>1</v>
      </c>
      <c r="U324">
        <v>516.62</v>
      </c>
      <c r="V324">
        <v>0.18</v>
      </c>
      <c r="W324" t="s">
        <v>1959</v>
      </c>
      <c r="X324">
        <v>423.6284</v>
      </c>
      <c r="Y324">
        <v>423.6284</v>
      </c>
      <c r="Z324" t="str">
        <f>_xlfn.IFS(Table8_1[[#This Row],[Unit_Price]]&lt;500,"Low Price",Table8_1[[#This Row],[Unit_Price]]&lt;2000,"Medium Price",Table8_1[[#This Row],[Unit_Price]]&gt;=2000, "High Price")</f>
        <v>Medium Price</v>
      </c>
    </row>
    <row r="325" spans="1:26" x14ac:dyDescent="0.3">
      <c r="A325" s="2" t="s">
        <v>2288</v>
      </c>
      <c r="B325" s="3">
        <v>45497</v>
      </c>
      <c r="C325" s="2" t="s">
        <v>1369</v>
      </c>
      <c r="D325" s="2" t="s">
        <v>1771</v>
      </c>
      <c r="E325" s="2" t="s">
        <v>1929</v>
      </c>
      <c r="F325" s="2">
        <v>1</v>
      </c>
      <c r="G325" s="2">
        <v>934.75</v>
      </c>
      <c r="H325" s="2">
        <v>0.11</v>
      </c>
      <c r="I325" s="2" t="s">
        <v>1961</v>
      </c>
      <c r="J325" s="2">
        <v>831.92750000000001</v>
      </c>
      <c r="O325" t="s">
        <v>2288</v>
      </c>
      <c r="P325" s="5">
        <v>45497</v>
      </c>
      <c r="Q325" t="s">
        <v>1369</v>
      </c>
      <c r="R325" t="s">
        <v>1771</v>
      </c>
      <c r="S325" t="s">
        <v>1929</v>
      </c>
      <c r="T325">
        <v>1</v>
      </c>
      <c r="U325">
        <v>934.75</v>
      </c>
      <c r="V325">
        <v>0.11</v>
      </c>
      <c r="W325" t="s">
        <v>1961</v>
      </c>
      <c r="X325">
        <v>831.92750000000001</v>
      </c>
      <c r="Y325">
        <v>831.92750000000001</v>
      </c>
      <c r="Z325" t="str">
        <f>_xlfn.IFS(Table8_1[[#This Row],[Unit_Price]]&lt;500,"Low Price",Table8_1[[#This Row],[Unit_Price]]&lt;2000,"Medium Price",Table8_1[[#This Row],[Unit_Price]]&gt;=2000, "High Price")</f>
        <v>Medium Price</v>
      </c>
    </row>
    <row r="326" spans="1:26" x14ac:dyDescent="0.3">
      <c r="A326" s="2" t="s">
        <v>2289</v>
      </c>
      <c r="B326" s="3">
        <v>45407</v>
      </c>
      <c r="C326" s="2" t="s">
        <v>763</v>
      </c>
      <c r="D326" s="2" t="s">
        <v>1877</v>
      </c>
      <c r="E326" s="2" t="s">
        <v>1914</v>
      </c>
      <c r="F326" s="2">
        <v>4</v>
      </c>
      <c r="G326" s="2">
        <v>548.44000000000005</v>
      </c>
      <c r="H326" s="2">
        <v>0.05</v>
      </c>
      <c r="I326" s="2" t="s">
        <v>1961</v>
      </c>
      <c r="J326" s="2">
        <v>2084.0720000000001</v>
      </c>
      <c r="O326" t="s">
        <v>2289</v>
      </c>
      <c r="P326" s="5">
        <v>45407</v>
      </c>
      <c r="Q326" t="s">
        <v>763</v>
      </c>
      <c r="R326" t="s">
        <v>1877</v>
      </c>
      <c r="S326" t="s">
        <v>1914</v>
      </c>
      <c r="T326">
        <v>4</v>
      </c>
      <c r="U326">
        <v>548.44000000000005</v>
      </c>
      <c r="V326">
        <v>0.05</v>
      </c>
      <c r="W326" t="s">
        <v>1961</v>
      </c>
      <c r="X326">
        <v>2084.0720000000001</v>
      </c>
      <c r="Y326">
        <v>2084.0720000000001</v>
      </c>
      <c r="Z326" t="str">
        <f>_xlfn.IFS(Table8_1[[#This Row],[Unit_Price]]&lt;500,"Low Price",Table8_1[[#This Row],[Unit_Price]]&lt;2000,"Medium Price",Table8_1[[#This Row],[Unit_Price]]&gt;=2000, "High Price")</f>
        <v>Medium Price</v>
      </c>
    </row>
    <row r="327" spans="1:26" x14ac:dyDescent="0.3">
      <c r="A327" s="2" t="s">
        <v>2290</v>
      </c>
      <c r="B327" s="3">
        <v>45764</v>
      </c>
      <c r="C327" s="2" t="s">
        <v>66</v>
      </c>
      <c r="D327" s="2" t="s">
        <v>1689</v>
      </c>
      <c r="E327" s="2" t="s">
        <v>1901</v>
      </c>
      <c r="F327" s="2">
        <v>3</v>
      </c>
      <c r="G327" s="2">
        <v>361.11</v>
      </c>
      <c r="H327" s="2">
        <v>0.06</v>
      </c>
      <c r="I327" s="2" t="s">
        <v>1959</v>
      </c>
      <c r="J327" s="2">
        <v>1018.3302</v>
      </c>
      <c r="O327" t="s">
        <v>2290</v>
      </c>
      <c r="P327" s="5">
        <v>45764</v>
      </c>
      <c r="Q327" t="s">
        <v>66</v>
      </c>
      <c r="R327" t="s">
        <v>1689</v>
      </c>
      <c r="S327" t="s">
        <v>1901</v>
      </c>
      <c r="T327">
        <v>3</v>
      </c>
      <c r="U327">
        <v>361.11</v>
      </c>
      <c r="V327">
        <v>0.06</v>
      </c>
      <c r="W327" t="s">
        <v>1959</v>
      </c>
      <c r="X327">
        <v>1018.3302</v>
      </c>
      <c r="Y327">
        <v>1018.3301999999999</v>
      </c>
      <c r="Z327" t="str">
        <f>_xlfn.IFS(Table8_1[[#This Row],[Unit_Price]]&lt;500,"Low Price",Table8_1[[#This Row],[Unit_Price]]&lt;2000,"Medium Price",Table8_1[[#This Row],[Unit_Price]]&gt;=2000, "High Price")</f>
        <v>Low Price</v>
      </c>
    </row>
    <row r="328" spans="1:26" x14ac:dyDescent="0.3">
      <c r="A328" s="2" t="s">
        <v>2291</v>
      </c>
      <c r="B328" s="3">
        <v>45924</v>
      </c>
      <c r="C328" s="2" t="s">
        <v>624</v>
      </c>
      <c r="D328" s="2" t="s">
        <v>1610</v>
      </c>
      <c r="E328" s="2" t="s">
        <v>1892</v>
      </c>
      <c r="F328" s="2">
        <v>2</v>
      </c>
      <c r="G328" s="2">
        <v>610.37</v>
      </c>
      <c r="H328" s="2">
        <v>0.1</v>
      </c>
      <c r="I328" s="2" t="s">
        <v>1961</v>
      </c>
      <c r="J328" s="2">
        <v>1098.6659999999999</v>
      </c>
      <c r="O328" t="s">
        <v>2291</v>
      </c>
      <c r="P328" s="5">
        <v>45924</v>
      </c>
      <c r="Q328" t="s">
        <v>624</v>
      </c>
      <c r="R328" t="s">
        <v>1610</v>
      </c>
      <c r="S328" t="s">
        <v>1892</v>
      </c>
      <c r="T328">
        <v>2</v>
      </c>
      <c r="U328">
        <v>610.37</v>
      </c>
      <c r="V328">
        <v>0.1</v>
      </c>
      <c r="W328" t="s">
        <v>1961</v>
      </c>
      <c r="X328">
        <v>1098.6659999999999</v>
      </c>
      <c r="Y328">
        <v>1098.6659999999999</v>
      </c>
      <c r="Z328" t="str">
        <f>_xlfn.IFS(Table8_1[[#This Row],[Unit_Price]]&lt;500,"Low Price",Table8_1[[#This Row],[Unit_Price]]&lt;2000,"Medium Price",Table8_1[[#This Row],[Unit_Price]]&gt;=2000, "High Price")</f>
        <v>Medium Price</v>
      </c>
    </row>
    <row r="329" spans="1:26" x14ac:dyDescent="0.3">
      <c r="A329" s="2" t="s">
        <v>2292</v>
      </c>
      <c r="B329" s="3">
        <v>45240</v>
      </c>
      <c r="C329" s="2" t="s">
        <v>1061</v>
      </c>
      <c r="D329" s="2" t="s">
        <v>1735</v>
      </c>
      <c r="E329" s="2" t="s">
        <v>1939</v>
      </c>
      <c r="F329" s="2">
        <v>1</v>
      </c>
      <c r="G329" s="2">
        <v>272.2</v>
      </c>
      <c r="H329" s="2">
        <v>0.3</v>
      </c>
      <c r="I329" s="2" t="s">
        <v>1959</v>
      </c>
      <c r="J329" s="2">
        <v>190.54</v>
      </c>
      <c r="O329" t="s">
        <v>2292</v>
      </c>
      <c r="P329" s="5">
        <v>45240</v>
      </c>
      <c r="Q329" t="s">
        <v>1061</v>
      </c>
      <c r="R329" t="s">
        <v>1735</v>
      </c>
      <c r="S329" t="s">
        <v>1939</v>
      </c>
      <c r="T329">
        <v>1</v>
      </c>
      <c r="U329">
        <v>272.2</v>
      </c>
      <c r="V329">
        <v>0.3</v>
      </c>
      <c r="W329" t="s">
        <v>1959</v>
      </c>
      <c r="X329">
        <v>190.54</v>
      </c>
      <c r="Y329">
        <v>190.54</v>
      </c>
      <c r="Z329" t="str">
        <f>_xlfn.IFS(Table8_1[[#This Row],[Unit_Price]]&lt;500,"Low Price",Table8_1[[#This Row],[Unit_Price]]&lt;2000,"Medium Price",Table8_1[[#This Row],[Unit_Price]]&gt;=2000, "High Price")</f>
        <v>Low Price</v>
      </c>
    </row>
    <row r="330" spans="1:26" x14ac:dyDescent="0.3">
      <c r="A330" s="2" t="s">
        <v>2293</v>
      </c>
      <c r="B330" s="3">
        <v>45349</v>
      </c>
      <c r="C330" s="2" t="s">
        <v>1369</v>
      </c>
      <c r="D330" s="2" t="s">
        <v>1814</v>
      </c>
      <c r="E330" s="2" t="s">
        <v>1911</v>
      </c>
      <c r="F330" s="2">
        <v>3</v>
      </c>
      <c r="G330" s="2">
        <v>573.1</v>
      </c>
      <c r="H330" s="2">
        <v>0.16</v>
      </c>
      <c r="I330" s="2" t="s">
        <v>1964</v>
      </c>
      <c r="J330" s="2">
        <v>1444.212</v>
      </c>
      <c r="O330" t="s">
        <v>2293</v>
      </c>
      <c r="P330" s="5">
        <v>45349</v>
      </c>
      <c r="Q330" t="s">
        <v>1369</v>
      </c>
      <c r="R330" t="s">
        <v>1814</v>
      </c>
      <c r="S330" t="s">
        <v>1911</v>
      </c>
      <c r="T330">
        <v>3</v>
      </c>
      <c r="U330">
        <v>573.1</v>
      </c>
      <c r="V330">
        <v>0.16</v>
      </c>
      <c r="W330" t="s">
        <v>1964</v>
      </c>
      <c r="X330">
        <v>1444.212</v>
      </c>
      <c r="Y330">
        <v>1444.2120000000002</v>
      </c>
      <c r="Z330" t="str">
        <f>_xlfn.IFS(Table8_1[[#This Row],[Unit_Price]]&lt;500,"Low Price",Table8_1[[#This Row],[Unit_Price]]&lt;2000,"Medium Price",Table8_1[[#This Row],[Unit_Price]]&gt;=2000, "High Price")</f>
        <v>Medium Price</v>
      </c>
    </row>
    <row r="331" spans="1:26" x14ac:dyDescent="0.3">
      <c r="A331" s="2" t="s">
        <v>2294</v>
      </c>
      <c r="B331" s="3">
        <v>45756</v>
      </c>
      <c r="C331" s="2" t="s">
        <v>1025</v>
      </c>
      <c r="D331" s="2" t="s">
        <v>1580</v>
      </c>
      <c r="E331" s="2" t="s">
        <v>1887</v>
      </c>
      <c r="F331" s="2">
        <v>4</v>
      </c>
      <c r="G331" s="2">
        <v>24.72</v>
      </c>
      <c r="H331" s="2">
        <v>0.28000000000000003</v>
      </c>
      <c r="I331" s="2" t="s">
        <v>1959</v>
      </c>
      <c r="J331" s="2">
        <v>71.193600000000004</v>
      </c>
      <c r="O331" t="s">
        <v>2294</v>
      </c>
      <c r="P331" s="5">
        <v>45756</v>
      </c>
      <c r="Q331" t="s">
        <v>1025</v>
      </c>
      <c r="R331" t="s">
        <v>1580</v>
      </c>
      <c r="S331" t="s">
        <v>1887</v>
      </c>
      <c r="T331">
        <v>4</v>
      </c>
      <c r="U331">
        <v>24.72</v>
      </c>
      <c r="V331">
        <v>0.28000000000000003</v>
      </c>
      <c r="W331" t="s">
        <v>1959</v>
      </c>
      <c r="X331">
        <v>71.193600000000004</v>
      </c>
      <c r="Y331">
        <v>71.193599999999989</v>
      </c>
      <c r="Z331" t="str">
        <f>_xlfn.IFS(Table8_1[[#This Row],[Unit_Price]]&lt;500,"Low Price",Table8_1[[#This Row],[Unit_Price]]&lt;2000,"Medium Price",Table8_1[[#This Row],[Unit_Price]]&gt;=2000, "High Price")</f>
        <v>Low Price</v>
      </c>
    </row>
    <row r="332" spans="1:26" x14ac:dyDescent="0.3">
      <c r="A332" s="2" t="s">
        <v>2295</v>
      </c>
      <c r="B332" s="3">
        <v>45478</v>
      </c>
      <c r="C332" s="2" t="s">
        <v>814</v>
      </c>
      <c r="D332" s="2" t="s">
        <v>1594</v>
      </c>
      <c r="E332" s="2" t="s">
        <v>1921</v>
      </c>
      <c r="F332" s="2">
        <v>3</v>
      </c>
      <c r="G332" s="2">
        <v>268.89</v>
      </c>
      <c r="H332" s="2">
        <v>7.0000000000000007E-2</v>
      </c>
      <c r="I332" s="2" t="s">
        <v>1964</v>
      </c>
      <c r="J332" s="2">
        <v>750.20309999999995</v>
      </c>
      <c r="O332" t="s">
        <v>2295</v>
      </c>
      <c r="P332" s="5">
        <v>45478</v>
      </c>
      <c r="Q332" t="s">
        <v>814</v>
      </c>
      <c r="R332" t="s">
        <v>1594</v>
      </c>
      <c r="S332" t="s">
        <v>1921</v>
      </c>
      <c r="T332">
        <v>3</v>
      </c>
      <c r="U332">
        <v>268.89</v>
      </c>
      <c r="V332">
        <v>7.0000000000000007E-2</v>
      </c>
      <c r="W332" t="s">
        <v>1964</v>
      </c>
      <c r="X332">
        <v>750.20309999999995</v>
      </c>
      <c r="Y332">
        <v>750.20309999999995</v>
      </c>
      <c r="Z332" t="str">
        <f>_xlfn.IFS(Table8_1[[#This Row],[Unit_Price]]&lt;500,"Low Price",Table8_1[[#This Row],[Unit_Price]]&lt;2000,"Medium Price",Table8_1[[#This Row],[Unit_Price]]&gt;=2000, "High Price")</f>
        <v>Low Price</v>
      </c>
    </row>
    <row r="333" spans="1:26" x14ac:dyDescent="0.3">
      <c r="A333" s="2" t="s">
        <v>2296</v>
      </c>
      <c r="B333" s="3">
        <v>45890</v>
      </c>
      <c r="C333" s="2" t="s">
        <v>832</v>
      </c>
      <c r="D333" s="2" t="s">
        <v>1786</v>
      </c>
      <c r="E333" s="2" t="s">
        <v>1921</v>
      </c>
      <c r="F333" s="2">
        <v>1</v>
      </c>
      <c r="G333" s="2">
        <v>78.5</v>
      </c>
      <c r="H333" s="2">
        <v>0.17</v>
      </c>
      <c r="I333" s="2" t="s">
        <v>1964</v>
      </c>
      <c r="J333" s="2">
        <v>65.155000000000001</v>
      </c>
      <c r="O333" t="s">
        <v>2296</v>
      </c>
      <c r="P333" s="5">
        <v>45890</v>
      </c>
      <c r="Q333" t="s">
        <v>832</v>
      </c>
      <c r="R333" t="s">
        <v>1786</v>
      </c>
      <c r="S333" t="s">
        <v>1921</v>
      </c>
      <c r="T333">
        <v>1</v>
      </c>
      <c r="U333">
        <v>78.5</v>
      </c>
      <c r="V333">
        <v>0.17</v>
      </c>
      <c r="W333" t="s">
        <v>1964</v>
      </c>
      <c r="X333">
        <v>65.155000000000001</v>
      </c>
      <c r="Y333">
        <v>65.155000000000001</v>
      </c>
      <c r="Z333" t="str">
        <f>_xlfn.IFS(Table8_1[[#This Row],[Unit_Price]]&lt;500,"Low Price",Table8_1[[#This Row],[Unit_Price]]&lt;2000,"Medium Price",Table8_1[[#This Row],[Unit_Price]]&gt;=2000, "High Price")</f>
        <v>Low Price</v>
      </c>
    </row>
    <row r="334" spans="1:26" x14ac:dyDescent="0.3">
      <c r="A334" s="2" t="s">
        <v>2297</v>
      </c>
      <c r="B334" s="3">
        <v>45815</v>
      </c>
      <c r="C334" s="2" t="s">
        <v>462</v>
      </c>
      <c r="D334" s="2" t="s">
        <v>1686</v>
      </c>
      <c r="E334" s="2" t="s">
        <v>1904</v>
      </c>
      <c r="F334" s="2">
        <v>3</v>
      </c>
      <c r="G334" s="2">
        <v>399.42</v>
      </c>
      <c r="H334" s="2">
        <v>0.02</v>
      </c>
      <c r="I334" s="2" t="s">
        <v>1959</v>
      </c>
      <c r="J334" s="2">
        <v>1174.2947999999999</v>
      </c>
      <c r="O334" t="s">
        <v>2297</v>
      </c>
      <c r="P334" s="5">
        <v>45815</v>
      </c>
      <c r="Q334" t="s">
        <v>462</v>
      </c>
      <c r="R334" t="s">
        <v>1686</v>
      </c>
      <c r="S334" t="s">
        <v>1904</v>
      </c>
      <c r="T334">
        <v>3</v>
      </c>
      <c r="U334">
        <v>399.42</v>
      </c>
      <c r="V334">
        <v>0.02</v>
      </c>
      <c r="W334" t="s">
        <v>1959</v>
      </c>
      <c r="X334">
        <v>1174.2947999999999</v>
      </c>
      <c r="Y334">
        <v>1174.2947999999999</v>
      </c>
      <c r="Z334" t="str">
        <f>_xlfn.IFS(Table8_1[[#This Row],[Unit_Price]]&lt;500,"Low Price",Table8_1[[#This Row],[Unit_Price]]&lt;2000,"Medium Price",Table8_1[[#This Row],[Unit_Price]]&gt;=2000, "High Price")</f>
        <v>Low Price</v>
      </c>
    </row>
    <row r="335" spans="1:26" x14ac:dyDescent="0.3">
      <c r="A335" s="2" t="s">
        <v>2298</v>
      </c>
      <c r="B335" s="3">
        <v>45891</v>
      </c>
      <c r="C335" s="2" t="s">
        <v>311</v>
      </c>
      <c r="D335" s="2" t="s">
        <v>1670</v>
      </c>
      <c r="E335" s="2" t="s">
        <v>1948</v>
      </c>
      <c r="F335" s="2">
        <v>3</v>
      </c>
      <c r="G335" s="2">
        <v>455.82</v>
      </c>
      <c r="H335" s="2">
        <v>0.01</v>
      </c>
      <c r="I335" s="2" t="s">
        <v>1961</v>
      </c>
      <c r="J335" s="2">
        <v>1353.7854</v>
      </c>
      <c r="O335" t="s">
        <v>2298</v>
      </c>
      <c r="P335" s="5">
        <v>45891</v>
      </c>
      <c r="Q335" t="s">
        <v>311</v>
      </c>
      <c r="R335" t="s">
        <v>1670</v>
      </c>
      <c r="S335" t="s">
        <v>1948</v>
      </c>
      <c r="T335">
        <v>3</v>
      </c>
      <c r="U335">
        <v>455.82</v>
      </c>
      <c r="V335">
        <v>0.01</v>
      </c>
      <c r="W335" t="s">
        <v>1961</v>
      </c>
      <c r="X335">
        <v>1353.7854</v>
      </c>
      <c r="Y335">
        <v>1353.7854</v>
      </c>
      <c r="Z335" t="str">
        <f>_xlfn.IFS(Table8_1[[#This Row],[Unit_Price]]&lt;500,"Low Price",Table8_1[[#This Row],[Unit_Price]]&lt;2000,"Medium Price",Table8_1[[#This Row],[Unit_Price]]&gt;=2000, "High Price")</f>
        <v>Low Price</v>
      </c>
    </row>
    <row r="336" spans="1:26" x14ac:dyDescent="0.3">
      <c r="A336" s="2" t="s">
        <v>2299</v>
      </c>
      <c r="B336" s="3">
        <v>45609</v>
      </c>
      <c r="C336" s="2" t="s">
        <v>1106</v>
      </c>
      <c r="D336" s="2" t="s">
        <v>1732</v>
      </c>
      <c r="E336" s="2" t="s">
        <v>1908</v>
      </c>
      <c r="F336" s="2">
        <v>2</v>
      </c>
      <c r="G336" s="2">
        <v>613.23</v>
      </c>
      <c r="H336" s="2">
        <v>0.15</v>
      </c>
      <c r="I336" s="2" t="s">
        <v>1961</v>
      </c>
      <c r="J336" s="2">
        <v>1042.491</v>
      </c>
      <c r="O336" t="s">
        <v>2299</v>
      </c>
      <c r="P336" s="5">
        <v>45609</v>
      </c>
      <c r="Q336" t="s">
        <v>1106</v>
      </c>
      <c r="R336" t="s">
        <v>1732</v>
      </c>
      <c r="S336" t="s">
        <v>1908</v>
      </c>
      <c r="T336">
        <v>2</v>
      </c>
      <c r="U336">
        <v>613.23</v>
      </c>
      <c r="V336">
        <v>0.15</v>
      </c>
      <c r="W336" t="s">
        <v>1961</v>
      </c>
      <c r="X336">
        <v>1042.491</v>
      </c>
      <c r="Y336">
        <v>1042.491</v>
      </c>
      <c r="Z336" t="str">
        <f>_xlfn.IFS(Table8_1[[#This Row],[Unit_Price]]&lt;500,"Low Price",Table8_1[[#This Row],[Unit_Price]]&lt;2000,"Medium Price",Table8_1[[#This Row],[Unit_Price]]&gt;=2000, "High Price")</f>
        <v>Medium Price</v>
      </c>
    </row>
    <row r="337" spans="1:26" x14ac:dyDescent="0.3">
      <c r="A337" s="2" t="s">
        <v>2300</v>
      </c>
      <c r="B337" s="3">
        <v>45309</v>
      </c>
      <c r="C337" s="2" t="s">
        <v>1426</v>
      </c>
      <c r="D337" s="2" t="s">
        <v>1565</v>
      </c>
      <c r="E337" s="2" t="s">
        <v>1934</v>
      </c>
      <c r="F337" s="2">
        <v>4</v>
      </c>
      <c r="G337" s="2">
        <v>971.9</v>
      </c>
      <c r="H337" s="2">
        <v>0.28000000000000003</v>
      </c>
      <c r="I337" s="2" t="s">
        <v>1961</v>
      </c>
      <c r="J337" s="2">
        <v>2799.0720000000001</v>
      </c>
      <c r="O337" t="s">
        <v>2300</v>
      </c>
      <c r="P337" s="5">
        <v>45309</v>
      </c>
      <c r="Q337" t="s">
        <v>1426</v>
      </c>
      <c r="R337" t="s">
        <v>1565</v>
      </c>
      <c r="S337" t="s">
        <v>1934</v>
      </c>
      <c r="T337">
        <v>4</v>
      </c>
      <c r="U337">
        <v>971.9</v>
      </c>
      <c r="V337">
        <v>0.28000000000000003</v>
      </c>
      <c r="W337" t="s">
        <v>1961</v>
      </c>
      <c r="X337">
        <v>2799.0720000000001</v>
      </c>
      <c r="Y337">
        <v>2799.0720000000001</v>
      </c>
      <c r="Z337" t="str">
        <f>_xlfn.IFS(Table8_1[[#This Row],[Unit_Price]]&lt;500,"Low Price",Table8_1[[#This Row],[Unit_Price]]&lt;2000,"Medium Price",Table8_1[[#This Row],[Unit_Price]]&gt;=2000, "High Price")</f>
        <v>Medium Price</v>
      </c>
    </row>
    <row r="338" spans="1:26" x14ac:dyDescent="0.3">
      <c r="A338" s="2" t="s">
        <v>2301</v>
      </c>
      <c r="B338" s="3">
        <v>45519</v>
      </c>
      <c r="C338" s="2" t="s">
        <v>141</v>
      </c>
      <c r="D338" s="2" t="s">
        <v>1661</v>
      </c>
      <c r="E338" s="2" t="s">
        <v>1914</v>
      </c>
      <c r="F338" s="2">
        <v>3</v>
      </c>
      <c r="G338" s="2">
        <v>884.92</v>
      </c>
      <c r="H338" s="2">
        <v>0.06</v>
      </c>
      <c r="I338" s="2" t="s">
        <v>1961</v>
      </c>
      <c r="J338" s="2">
        <v>2495.4744000000001</v>
      </c>
      <c r="O338" t="s">
        <v>2301</v>
      </c>
      <c r="P338" s="5">
        <v>45519</v>
      </c>
      <c r="Q338" t="s">
        <v>141</v>
      </c>
      <c r="R338" t="s">
        <v>1661</v>
      </c>
      <c r="S338" t="s">
        <v>1914</v>
      </c>
      <c r="T338">
        <v>3</v>
      </c>
      <c r="U338">
        <v>884.92</v>
      </c>
      <c r="V338">
        <v>0.06</v>
      </c>
      <c r="W338" t="s">
        <v>1961</v>
      </c>
      <c r="X338">
        <v>2495.4744000000001</v>
      </c>
      <c r="Y338">
        <v>2495.4743999999996</v>
      </c>
      <c r="Z338" t="str">
        <f>_xlfn.IFS(Table8_1[[#This Row],[Unit_Price]]&lt;500,"Low Price",Table8_1[[#This Row],[Unit_Price]]&lt;2000,"Medium Price",Table8_1[[#This Row],[Unit_Price]]&gt;=2000, "High Price")</f>
        <v>Medium Price</v>
      </c>
    </row>
    <row r="339" spans="1:26" x14ac:dyDescent="0.3">
      <c r="A339" s="2" t="s">
        <v>2302</v>
      </c>
      <c r="B339" s="3">
        <v>45921</v>
      </c>
      <c r="C339" s="2" t="s">
        <v>318</v>
      </c>
      <c r="D339" s="2" t="s">
        <v>1590</v>
      </c>
      <c r="E339" s="2" t="s">
        <v>1921</v>
      </c>
      <c r="F339" s="2">
        <v>1</v>
      </c>
      <c r="G339" s="2">
        <v>125</v>
      </c>
      <c r="H339" s="2">
        <v>0.23</v>
      </c>
      <c r="I339" s="2" t="s">
        <v>1959</v>
      </c>
      <c r="J339" s="2">
        <v>96.25</v>
      </c>
      <c r="O339" t="s">
        <v>2302</v>
      </c>
      <c r="P339" s="5">
        <v>45921</v>
      </c>
      <c r="Q339" t="s">
        <v>318</v>
      </c>
      <c r="R339" t="s">
        <v>1590</v>
      </c>
      <c r="S339" t="s">
        <v>1921</v>
      </c>
      <c r="T339">
        <v>1</v>
      </c>
      <c r="U339">
        <v>125</v>
      </c>
      <c r="V339">
        <v>0.23</v>
      </c>
      <c r="W339" t="s">
        <v>1959</v>
      </c>
      <c r="X339">
        <v>96.25</v>
      </c>
      <c r="Y339">
        <v>96.25</v>
      </c>
      <c r="Z339" t="str">
        <f>_xlfn.IFS(Table8_1[[#This Row],[Unit_Price]]&lt;500,"Low Price",Table8_1[[#This Row],[Unit_Price]]&lt;2000,"Medium Price",Table8_1[[#This Row],[Unit_Price]]&gt;=2000, "High Price")</f>
        <v>Low Price</v>
      </c>
    </row>
    <row r="340" spans="1:26" x14ac:dyDescent="0.3">
      <c r="A340" s="2" t="s">
        <v>2303</v>
      </c>
      <c r="B340" s="3">
        <v>45465</v>
      </c>
      <c r="C340" s="2" t="s">
        <v>446</v>
      </c>
      <c r="D340" s="2" t="s">
        <v>1599</v>
      </c>
      <c r="E340" s="2" t="s">
        <v>1936</v>
      </c>
      <c r="F340" s="2">
        <v>2</v>
      </c>
      <c r="G340" s="2">
        <v>188.25</v>
      </c>
      <c r="H340" s="2">
        <v>0.08</v>
      </c>
      <c r="I340" s="2" t="s">
        <v>1961</v>
      </c>
      <c r="J340" s="2">
        <v>346.38</v>
      </c>
      <c r="O340" t="s">
        <v>2303</v>
      </c>
      <c r="P340" s="5">
        <v>45465</v>
      </c>
      <c r="Q340" t="s">
        <v>446</v>
      </c>
      <c r="R340" t="s">
        <v>1599</v>
      </c>
      <c r="S340" t="s">
        <v>1936</v>
      </c>
      <c r="T340">
        <v>2</v>
      </c>
      <c r="U340">
        <v>188.25</v>
      </c>
      <c r="V340">
        <v>0.08</v>
      </c>
      <c r="W340" t="s">
        <v>1961</v>
      </c>
      <c r="X340">
        <v>346.38</v>
      </c>
      <c r="Y340">
        <v>346.38</v>
      </c>
      <c r="Z340" t="str">
        <f>_xlfn.IFS(Table8_1[[#This Row],[Unit_Price]]&lt;500,"Low Price",Table8_1[[#This Row],[Unit_Price]]&lt;2000,"Medium Price",Table8_1[[#This Row],[Unit_Price]]&gt;=2000, "High Price")</f>
        <v>Low Price</v>
      </c>
    </row>
    <row r="341" spans="1:26" x14ac:dyDescent="0.3">
      <c r="A341" s="2" t="s">
        <v>2304</v>
      </c>
      <c r="B341" s="3">
        <v>45303</v>
      </c>
      <c r="C341" s="2" t="s">
        <v>729</v>
      </c>
      <c r="D341" s="2" t="s">
        <v>1718</v>
      </c>
      <c r="E341" s="2" t="s">
        <v>1911</v>
      </c>
      <c r="F341" s="2">
        <v>4</v>
      </c>
      <c r="G341" s="2">
        <v>344.12</v>
      </c>
      <c r="H341" s="2">
        <v>0.25</v>
      </c>
      <c r="I341" s="2" t="s">
        <v>1961</v>
      </c>
      <c r="J341" s="2">
        <v>1032.3599999999999</v>
      </c>
      <c r="O341" t="s">
        <v>2304</v>
      </c>
      <c r="P341" s="5">
        <v>45303</v>
      </c>
      <c r="Q341" t="s">
        <v>729</v>
      </c>
      <c r="R341" t="s">
        <v>1718</v>
      </c>
      <c r="S341" t="s">
        <v>1911</v>
      </c>
      <c r="T341">
        <v>4</v>
      </c>
      <c r="U341">
        <v>344.12</v>
      </c>
      <c r="V341">
        <v>0.25</v>
      </c>
      <c r="W341" t="s">
        <v>1961</v>
      </c>
      <c r="X341">
        <v>1032.3599999999999</v>
      </c>
      <c r="Y341">
        <v>1032.3600000000001</v>
      </c>
      <c r="Z341" t="str">
        <f>_xlfn.IFS(Table8_1[[#This Row],[Unit_Price]]&lt;500,"Low Price",Table8_1[[#This Row],[Unit_Price]]&lt;2000,"Medium Price",Table8_1[[#This Row],[Unit_Price]]&gt;=2000, "High Price")</f>
        <v>Low Price</v>
      </c>
    </row>
    <row r="342" spans="1:26" x14ac:dyDescent="0.3">
      <c r="A342" s="2" t="s">
        <v>2305</v>
      </c>
      <c r="B342" s="3">
        <v>45218</v>
      </c>
      <c r="C342" s="2" t="s">
        <v>185</v>
      </c>
      <c r="D342" s="2" t="s">
        <v>1625</v>
      </c>
      <c r="E342" s="2" t="s">
        <v>1948</v>
      </c>
      <c r="F342" s="2">
        <v>3</v>
      </c>
      <c r="G342" s="2">
        <v>997.95</v>
      </c>
      <c r="H342" s="2">
        <v>0.09</v>
      </c>
      <c r="I342" s="2" t="s">
        <v>1964</v>
      </c>
      <c r="J342" s="2">
        <v>2724.4034999999999</v>
      </c>
      <c r="O342" t="s">
        <v>2305</v>
      </c>
      <c r="P342" s="5">
        <v>45218</v>
      </c>
      <c r="Q342" t="s">
        <v>185</v>
      </c>
      <c r="R342" t="s">
        <v>1625</v>
      </c>
      <c r="S342" t="s">
        <v>1948</v>
      </c>
      <c r="T342">
        <v>3</v>
      </c>
      <c r="U342">
        <v>997.95</v>
      </c>
      <c r="V342">
        <v>0.09</v>
      </c>
      <c r="W342" t="s">
        <v>1964</v>
      </c>
      <c r="X342">
        <v>2724.4034999999999</v>
      </c>
      <c r="Y342">
        <v>2724.4035000000003</v>
      </c>
      <c r="Z342" t="str">
        <f>_xlfn.IFS(Table8_1[[#This Row],[Unit_Price]]&lt;500,"Low Price",Table8_1[[#This Row],[Unit_Price]]&lt;2000,"Medium Price",Table8_1[[#This Row],[Unit_Price]]&gt;=2000, "High Price")</f>
        <v>Medium Price</v>
      </c>
    </row>
    <row r="343" spans="1:26" x14ac:dyDescent="0.3">
      <c r="A343" s="2" t="s">
        <v>2306</v>
      </c>
      <c r="B343" s="3">
        <v>45727</v>
      </c>
      <c r="C343" s="2" t="s">
        <v>512</v>
      </c>
      <c r="D343" s="2" t="s">
        <v>1603</v>
      </c>
      <c r="E343" s="2" t="s">
        <v>1936</v>
      </c>
      <c r="F343" s="2">
        <v>3</v>
      </c>
      <c r="G343" s="2">
        <v>121.64</v>
      </c>
      <c r="H343" s="2">
        <v>7.0000000000000007E-2</v>
      </c>
      <c r="I343" s="2" t="s">
        <v>1961</v>
      </c>
      <c r="J343" s="2">
        <v>339.37560000000002</v>
      </c>
      <c r="O343" t="s">
        <v>2306</v>
      </c>
      <c r="P343" s="5">
        <v>45727</v>
      </c>
      <c r="Q343" t="s">
        <v>512</v>
      </c>
      <c r="R343" t="s">
        <v>1603</v>
      </c>
      <c r="S343" t="s">
        <v>1936</v>
      </c>
      <c r="T343">
        <v>3</v>
      </c>
      <c r="U343">
        <v>121.64</v>
      </c>
      <c r="V343">
        <v>7.0000000000000007E-2</v>
      </c>
      <c r="W343" t="s">
        <v>1961</v>
      </c>
      <c r="X343">
        <v>339.37560000000002</v>
      </c>
      <c r="Y343">
        <v>339.37560000000002</v>
      </c>
      <c r="Z343" t="str">
        <f>_xlfn.IFS(Table8_1[[#This Row],[Unit_Price]]&lt;500,"Low Price",Table8_1[[#This Row],[Unit_Price]]&lt;2000,"Medium Price",Table8_1[[#This Row],[Unit_Price]]&gt;=2000, "High Price")</f>
        <v>Low Price</v>
      </c>
    </row>
    <row r="344" spans="1:26" x14ac:dyDescent="0.3">
      <c r="A344" s="2" t="s">
        <v>2307</v>
      </c>
      <c r="B344" s="3">
        <v>45557</v>
      </c>
      <c r="C344" s="2" t="s">
        <v>726</v>
      </c>
      <c r="D344" s="2" t="s">
        <v>1786</v>
      </c>
      <c r="E344" s="2" t="s">
        <v>1924</v>
      </c>
      <c r="F344" s="2">
        <v>2</v>
      </c>
      <c r="G344" s="2">
        <v>692.72</v>
      </c>
      <c r="H344" s="2">
        <v>0.13</v>
      </c>
      <c r="I344" s="2" t="s">
        <v>1961</v>
      </c>
      <c r="J344" s="2">
        <v>1205.3327999999999</v>
      </c>
      <c r="O344" t="s">
        <v>2307</v>
      </c>
      <c r="P344" s="5">
        <v>45557</v>
      </c>
      <c r="Q344" t="s">
        <v>726</v>
      </c>
      <c r="R344" t="s">
        <v>1786</v>
      </c>
      <c r="S344" t="s">
        <v>1924</v>
      </c>
      <c r="T344">
        <v>2</v>
      </c>
      <c r="U344">
        <v>692.72</v>
      </c>
      <c r="V344">
        <v>0.13</v>
      </c>
      <c r="W344" t="s">
        <v>1961</v>
      </c>
      <c r="X344">
        <v>1205.3327999999999</v>
      </c>
      <c r="Y344">
        <v>1205.3328000000001</v>
      </c>
      <c r="Z344" t="str">
        <f>_xlfn.IFS(Table8_1[[#This Row],[Unit_Price]]&lt;500,"Low Price",Table8_1[[#This Row],[Unit_Price]]&lt;2000,"Medium Price",Table8_1[[#This Row],[Unit_Price]]&gt;=2000, "High Price")</f>
        <v>Medium Price</v>
      </c>
    </row>
    <row r="345" spans="1:26" x14ac:dyDescent="0.3">
      <c r="A345" s="2" t="s">
        <v>2308</v>
      </c>
      <c r="B345" s="3">
        <v>45623</v>
      </c>
      <c r="C345" s="2" t="s">
        <v>118</v>
      </c>
      <c r="D345" s="2" t="s">
        <v>1648</v>
      </c>
      <c r="E345" s="2" t="s">
        <v>1948</v>
      </c>
      <c r="F345" s="2">
        <v>3</v>
      </c>
      <c r="G345" s="2">
        <v>794.59</v>
      </c>
      <c r="H345" s="2">
        <v>0.03</v>
      </c>
      <c r="I345" s="2" t="s">
        <v>1961</v>
      </c>
      <c r="J345" s="2">
        <v>2312.2568999999999</v>
      </c>
      <c r="O345" t="s">
        <v>2308</v>
      </c>
      <c r="P345" s="5">
        <v>45623</v>
      </c>
      <c r="Q345" t="s">
        <v>118</v>
      </c>
      <c r="R345" t="s">
        <v>1648</v>
      </c>
      <c r="S345" t="s">
        <v>1948</v>
      </c>
      <c r="T345">
        <v>3</v>
      </c>
      <c r="U345">
        <v>794.59</v>
      </c>
      <c r="V345">
        <v>0.03</v>
      </c>
      <c r="W345" t="s">
        <v>1961</v>
      </c>
      <c r="X345">
        <v>2312.2568999999999</v>
      </c>
      <c r="Y345">
        <v>2312.2568999999999</v>
      </c>
      <c r="Z345" t="str">
        <f>_xlfn.IFS(Table8_1[[#This Row],[Unit_Price]]&lt;500,"Low Price",Table8_1[[#This Row],[Unit_Price]]&lt;2000,"Medium Price",Table8_1[[#This Row],[Unit_Price]]&gt;=2000, "High Price")</f>
        <v>Medium Price</v>
      </c>
    </row>
    <row r="346" spans="1:26" x14ac:dyDescent="0.3">
      <c r="A346" s="2" t="s">
        <v>2309</v>
      </c>
      <c r="B346" s="3">
        <v>45224</v>
      </c>
      <c r="C346" s="2" t="s">
        <v>70</v>
      </c>
      <c r="D346" s="2" t="s">
        <v>1655</v>
      </c>
      <c r="E346" s="2" t="s">
        <v>1921</v>
      </c>
      <c r="F346" s="2">
        <v>1</v>
      </c>
      <c r="G346" s="2">
        <v>907.95</v>
      </c>
      <c r="H346" s="2">
        <v>0.1</v>
      </c>
      <c r="I346" s="2" t="s">
        <v>1961</v>
      </c>
      <c r="J346" s="2">
        <v>817.15499999999997</v>
      </c>
      <c r="O346" t="s">
        <v>2309</v>
      </c>
      <c r="P346" s="5">
        <v>45224</v>
      </c>
      <c r="Q346" t="s">
        <v>70</v>
      </c>
      <c r="R346" t="s">
        <v>1655</v>
      </c>
      <c r="S346" t="s">
        <v>1921</v>
      </c>
      <c r="T346">
        <v>1</v>
      </c>
      <c r="U346">
        <v>907.95</v>
      </c>
      <c r="V346">
        <v>0.1</v>
      </c>
      <c r="W346" t="s">
        <v>1961</v>
      </c>
      <c r="X346">
        <v>817.15499999999997</v>
      </c>
      <c r="Y346">
        <v>817.15499999999997</v>
      </c>
      <c r="Z346" t="str">
        <f>_xlfn.IFS(Table8_1[[#This Row],[Unit_Price]]&lt;500,"Low Price",Table8_1[[#This Row],[Unit_Price]]&lt;2000,"Medium Price",Table8_1[[#This Row],[Unit_Price]]&gt;=2000, "High Price")</f>
        <v>Medium Price</v>
      </c>
    </row>
    <row r="347" spans="1:26" x14ac:dyDescent="0.3">
      <c r="A347" s="2" t="s">
        <v>2310</v>
      </c>
      <c r="B347" s="3">
        <v>45940</v>
      </c>
      <c r="C347" s="2" t="s">
        <v>922</v>
      </c>
      <c r="D347" s="2" t="s">
        <v>1732</v>
      </c>
      <c r="E347" s="2" t="s">
        <v>1887</v>
      </c>
      <c r="F347" s="2">
        <v>2</v>
      </c>
      <c r="G347" s="2">
        <v>660.81</v>
      </c>
      <c r="H347" s="2">
        <v>0.18</v>
      </c>
      <c r="I347" s="2" t="s">
        <v>1959</v>
      </c>
      <c r="J347" s="2">
        <v>1083.7284</v>
      </c>
      <c r="O347" t="s">
        <v>2310</v>
      </c>
      <c r="P347" s="5">
        <v>45940</v>
      </c>
      <c r="Q347" t="s">
        <v>922</v>
      </c>
      <c r="R347" t="s">
        <v>1732</v>
      </c>
      <c r="S347" t="s">
        <v>1887</v>
      </c>
      <c r="T347">
        <v>2</v>
      </c>
      <c r="U347">
        <v>660.81</v>
      </c>
      <c r="V347">
        <v>0.18</v>
      </c>
      <c r="W347" t="s">
        <v>1959</v>
      </c>
      <c r="X347">
        <v>1083.7284</v>
      </c>
      <c r="Y347">
        <v>1083.7284</v>
      </c>
      <c r="Z347" t="str">
        <f>_xlfn.IFS(Table8_1[[#This Row],[Unit_Price]]&lt;500,"Low Price",Table8_1[[#This Row],[Unit_Price]]&lt;2000,"Medium Price",Table8_1[[#This Row],[Unit_Price]]&gt;=2000, "High Price")</f>
        <v>Medium Price</v>
      </c>
    </row>
    <row r="348" spans="1:26" x14ac:dyDescent="0.3">
      <c r="A348" s="2" t="s">
        <v>2311</v>
      </c>
      <c r="B348" s="3">
        <v>45915</v>
      </c>
      <c r="C348" s="2" t="s">
        <v>231</v>
      </c>
      <c r="D348" s="2" t="s">
        <v>1735</v>
      </c>
      <c r="E348" s="2" t="s">
        <v>1917</v>
      </c>
      <c r="F348" s="2">
        <v>3</v>
      </c>
      <c r="G348" s="2">
        <v>564.94000000000005</v>
      </c>
      <c r="H348" s="2">
        <v>0.22</v>
      </c>
      <c r="I348" s="2" t="s">
        <v>1964</v>
      </c>
      <c r="J348" s="2">
        <v>1321.9595999999999</v>
      </c>
      <c r="O348" t="s">
        <v>2311</v>
      </c>
      <c r="P348" s="5">
        <v>45915</v>
      </c>
      <c r="Q348" t="s">
        <v>231</v>
      </c>
      <c r="R348" t="s">
        <v>1735</v>
      </c>
      <c r="S348" t="s">
        <v>1917</v>
      </c>
      <c r="T348">
        <v>3</v>
      </c>
      <c r="U348">
        <v>564.94000000000005</v>
      </c>
      <c r="V348">
        <v>0.22</v>
      </c>
      <c r="W348" t="s">
        <v>1964</v>
      </c>
      <c r="X348">
        <v>1321.9595999999999</v>
      </c>
      <c r="Y348">
        <v>1321.9596000000001</v>
      </c>
      <c r="Z348" t="str">
        <f>_xlfn.IFS(Table8_1[[#This Row],[Unit_Price]]&lt;500,"Low Price",Table8_1[[#This Row],[Unit_Price]]&lt;2000,"Medium Price",Table8_1[[#This Row],[Unit_Price]]&gt;=2000, "High Price")</f>
        <v>Medium Price</v>
      </c>
    </row>
    <row r="349" spans="1:26" x14ac:dyDescent="0.3">
      <c r="A349" s="2" t="s">
        <v>2312</v>
      </c>
      <c r="B349" s="3">
        <v>45541</v>
      </c>
      <c r="C349" s="2" t="s">
        <v>209</v>
      </c>
      <c r="D349" s="2" t="s">
        <v>1617</v>
      </c>
      <c r="E349" s="2" t="s">
        <v>1936</v>
      </c>
      <c r="F349" s="2">
        <v>2</v>
      </c>
      <c r="G349" s="2">
        <v>280.37</v>
      </c>
      <c r="H349" s="2">
        <v>0.22</v>
      </c>
      <c r="I349" s="2" t="s">
        <v>1964</v>
      </c>
      <c r="J349" s="2">
        <v>437.37720000000002</v>
      </c>
      <c r="O349" t="s">
        <v>2312</v>
      </c>
      <c r="P349" s="5">
        <v>45541</v>
      </c>
      <c r="Q349" t="s">
        <v>209</v>
      </c>
      <c r="R349" t="s">
        <v>1617</v>
      </c>
      <c r="S349" t="s">
        <v>1936</v>
      </c>
      <c r="T349">
        <v>2</v>
      </c>
      <c r="U349">
        <v>280.37</v>
      </c>
      <c r="V349">
        <v>0.22</v>
      </c>
      <c r="W349" t="s">
        <v>1964</v>
      </c>
      <c r="X349">
        <v>437.37720000000002</v>
      </c>
      <c r="Y349">
        <v>437.37720000000002</v>
      </c>
      <c r="Z349" t="str">
        <f>_xlfn.IFS(Table8_1[[#This Row],[Unit_Price]]&lt;500,"Low Price",Table8_1[[#This Row],[Unit_Price]]&lt;2000,"Medium Price",Table8_1[[#This Row],[Unit_Price]]&gt;=2000, "High Price")</f>
        <v>Low Price</v>
      </c>
    </row>
    <row r="350" spans="1:26" x14ac:dyDescent="0.3">
      <c r="A350" s="2" t="s">
        <v>2313</v>
      </c>
      <c r="B350" s="3">
        <v>45489</v>
      </c>
      <c r="C350" s="2" t="s">
        <v>1175</v>
      </c>
      <c r="D350" s="2" t="s">
        <v>1732</v>
      </c>
      <c r="E350" s="2" t="s">
        <v>1901</v>
      </c>
      <c r="F350" s="2">
        <v>2</v>
      </c>
      <c r="G350" s="2">
        <v>85.23</v>
      </c>
      <c r="H350" s="2">
        <v>0.13</v>
      </c>
      <c r="I350" s="2" t="s">
        <v>1959</v>
      </c>
      <c r="J350" s="2">
        <v>148.30019999999999</v>
      </c>
      <c r="O350" t="s">
        <v>2313</v>
      </c>
      <c r="P350" s="5">
        <v>45489</v>
      </c>
      <c r="Q350" t="s">
        <v>1175</v>
      </c>
      <c r="R350" t="s">
        <v>1732</v>
      </c>
      <c r="S350" t="s">
        <v>1901</v>
      </c>
      <c r="T350">
        <v>2</v>
      </c>
      <c r="U350">
        <v>85.23</v>
      </c>
      <c r="V350">
        <v>0.13</v>
      </c>
      <c r="W350" t="s">
        <v>1959</v>
      </c>
      <c r="X350">
        <v>148.30019999999999</v>
      </c>
      <c r="Y350">
        <v>148.30020000000002</v>
      </c>
      <c r="Z350" t="str">
        <f>_xlfn.IFS(Table8_1[[#This Row],[Unit_Price]]&lt;500,"Low Price",Table8_1[[#This Row],[Unit_Price]]&lt;2000,"Medium Price",Table8_1[[#This Row],[Unit_Price]]&gt;=2000, "High Price")</f>
        <v>Low Price</v>
      </c>
    </row>
    <row r="351" spans="1:26" x14ac:dyDescent="0.3">
      <c r="A351" s="2" t="s">
        <v>2314</v>
      </c>
      <c r="B351" s="3">
        <v>45748</v>
      </c>
      <c r="C351" s="2" t="s">
        <v>995</v>
      </c>
      <c r="D351" s="2" t="s">
        <v>1658</v>
      </c>
      <c r="E351" s="2" t="s">
        <v>1932</v>
      </c>
      <c r="F351" s="2">
        <v>2</v>
      </c>
      <c r="G351" s="2">
        <v>563.29999999999995</v>
      </c>
      <c r="H351" s="2">
        <v>0.26</v>
      </c>
      <c r="I351" s="2" t="s">
        <v>1959</v>
      </c>
      <c r="J351" s="2">
        <v>833.68399999999997</v>
      </c>
      <c r="O351" t="s">
        <v>2314</v>
      </c>
      <c r="P351" s="5">
        <v>45748</v>
      </c>
      <c r="Q351" t="s">
        <v>995</v>
      </c>
      <c r="R351" t="s">
        <v>1658</v>
      </c>
      <c r="S351" t="s">
        <v>1932</v>
      </c>
      <c r="T351">
        <v>2</v>
      </c>
      <c r="U351">
        <v>563.29999999999995</v>
      </c>
      <c r="V351">
        <v>0.26</v>
      </c>
      <c r="W351" t="s">
        <v>1959</v>
      </c>
      <c r="X351">
        <v>833.68399999999997</v>
      </c>
      <c r="Y351">
        <v>833.68399999999997</v>
      </c>
      <c r="Z351" t="str">
        <f>_xlfn.IFS(Table8_1[[#This Row],[Unit_Price]]&lt;500,"Low Price",Table8_1[[#This Row],[Unit_Price]]&lt;2000,"Medium Price",Table8_1[[#This Row],[Unit_Price]]&gt;=2000, "High Price")</f>
        <v>Medium Price</v>
      </c>
    </row>
    <row r="352" spans="1:26" x14ac:dyDescent="0.3">
      <c r="A352" s="2" t="s">
        <v>2315</v>
      </c>
      <c r="B352" s="3">
        <v>45309</v>
      </c>
      <c r="C352" s="2" t="s">
        <v>138</v>
      </c>
      <c r="D352" s="2" t="s">
        <v>1823</v>
      </c>
      <c r="E352" s="2" t="s">
        <v>1945</v>
      </c>
      <c r="F352" s="2">
        <v>2</v>
      </c>
      <c r="G352" s="2">
        <v>827.81</v>
      </c>
      <c r="H352" s="2">
        <v>0.04</v>
      </c>
      <c r="I352" s="2" t="s">
        <v>1961</v>
      </c>
      <c r="J352" s="2">
        <v>1589.3951999999999</v>
      </c>
      <c r="O352" t="s">
        <v>2315</v>
      </c>
      <c r="P352" s="5">
        <v>45309</v>
      </c>
      <c r="Q352" t="s">
        <v>138</v>
      </c>
      <c r="R352" t="s">
        <v>1823</v>
      </c>
      <c r="S352" t="s">
        <v>1945</v>
      </c>
      <c r="T352">
        <v>2</v>
      </c>
      <c r="U352">
        <v>827.81</v>
      </c>
      <c r="V352">
        <v>0.04</v>
      </c>
      <c r="W352" t="s">
        <v>1961</v>
      </c>
      <c r="X352">
        <v>1589.3951999999999</v>
      </c>
      <c r="Y352">
        <v>1589.3951999999999</v>
      </c>
      <c r="Z352" t="str">
        <f>_xlfn.IFS(Table8_1[[#This Row],[Unit_Price]]&lt;500,"Low Price",Table8_1[[#This Row],[Unit_Price]]&lt;2000,"Medium Price",Table8_1[[#This Row],[Unit_Price]]&gt;=2000, "High Price")</f>
        <v>Medium Price</v>
      </c>
    </row>
    <row r="353" spans="1:26" x14ac:dyDescent="0.3">
      <c r="A353" s="2" t="s">
        <v>2316</v>
      </c>
      <c r="B353" s="3">
        <v>45621</v>
      </c>
      <c r="C353" s="2" t="s">
        <v>704</v>
      </c>
      <c r="D353" s="2" t="s">
        <v>1606</v>
      </c>
      <c r="E353" s="2" t="s">
        <v>1945</v>
      </c>
      <c r="F353" s="2">
        <v>3</v>
      </c>
      <c r="G353" s="2">
        <v>877.71</v>
      </c>
      <c r="H353" s="2">
        <v>0.12</v>
      </c>
      <c r="I353" s="2" t="s">
        <v>1961</v>
      </c>
      <c r="J353" s="2">
        <v>2317.1543999999999</v>
      </c>
      <c r="O353" t="s">
        <v>2316</v>
      </c>
      <c r="P353" s="5">
        <v>45621</v>
      </c>
      <c r="Q353" t="s">
        <v>704</v>
      </c>
      <c r="R353" t="s">
        <v>1606</v>
      </c>
      <c r="S353" t="s">
        <v>1945</v>
      </c>
      <c r="T353">
        <v>3</v>
      </c>
      <c r="U353">
        <v>877.71</v>
      </c>
      <c r="V353">
        <v>0.12</v>
      </c>
      <c r="W353" t="s">
        <v>1961</v>
      </c>
      <c r="X353">
        <v>2317.1543999999999</v>
      </c>
      <c r="Y353">
        <v>2317.1544000000004</v>
      </c>
      <c r="Z353" t="str">
        <f>_xlfn.IFS(Table8_1[[#This Row],[Unit_Price]]&lt;500,"Low Price",Table8_1[[#This Row],[Unit_Price]]&lt;2000,"Medium Price",Table8_1[[#This Row],[Unit_Price]]&gt;=2000, "High Price")</f>
        <v>Medium Price</v>
      </c>
    </row>
    <row r="354" spans="1:26" x14ac:dyDescent="0.3">
      <c r="A354" s="2" t="s">
        <v>2317</v>
      </c>
      <c r="B354" s="3">
        <v>45603</v>
      </c>
      <c r="C354" s="2" t="s">
        <v>832</v>
      </c>
      <c r="D354" s="2" t="s">
        <v>1753</v>
      </c>
      <c r="E354" s="2" t="s">
        <v>1921</v>
      </c>
      <c r="F354" s="2">
        <v>4</v>
      </c>
      <c r="G354" s="2">
        <v>488.56</v>
      </c>
      <c r="H354" s="2">
        <v>0.26</v>
      </c>
      <c r="I354" s="2" t="s">
        <v>1964</v>
      </c>
      <c r="J354" s="2">
        <v>1446.1376</v>
      </c>
      <c r="O354" t="s">
        <v>2317</v>
      </c>
      <c r="P354" s="5">
        <v>45603</v>
      </c>
      <c r="Q354" t="s">
        <v>832</v>
      </c>
      <c r="R354" t="s">
        <v>1753</v>
      </c>
      <c r="S354" t="s">
        <v>1921</v>
      </c>
      <c r="T354">
        <v>4</v>
      </c>
      <c r="U354">
        <v>488.56</v>
      </c>
      <c r="V354">
        <v>0.26</v>
      </c>
      <c r="W354" t="s">
        <v>1964</v>
      </c>
      <c r="X354">
        <v>1446.1376</v>
      </c>
      <c r="Y354">
        <v>1446.1376</v>
      </c>
      <c r="Z354" t="str">
        <f>_xlfn.IFS(Table8_1[[#This Row],[Unit_Price]]&lt;500,"Low Price",Table8_1[[#This Row],[Unit_Price]]&lt;2000,"Medium Price",Table8_1[[#This Row],[Unit_Price]]&gt;=2000, "High Price")</f>
        <v>Low Price</v>
      </c>
    </row>
    <row r="355" spans="1:26" x14ac:dyDescent="0.3">
      <c r="A355" s="2" t="s">
        <v>2318</v>
      </c>
      <c r="B355" s="3">
        <v>45501</v>
      </c>
      <c r="C355" s="2" t="s">
        <v>373</v>
      </c>
      <c r="D355" s="2" t="s">
        <v>1652</v>
      </c>
      <c r="E355" s="2" t="s">
        <v>1929</v>
      </c>
      <c r="F355" s="2">
        <v>4</v>
      </c>
      <c r="G355" s="2">
        <v>175.91</v>
      </c>
      <c r="H355" s="2">
        <v>0.13</v>
      </c>
      <c r="I355" s="2" t="s">
        <v>1961</v>
      </c>
      <c r="J355" s="2">
        <v>612.16679999999997</v>
      </c>
      <c r="O355" t="s">
        <v>2318</v>
      </c>
      <c r="P355" s="5">
        <v>45501</v>
      </c>
      <c r="Q355" t="s">
        <v>373</v>
      </c>
      <c r="R355" t="s">
        <v>1652</v>
      </c>
      <c r="S355" t="s">
        <v>1929</v>
      </c>
      <c r="T355">
        <v>4</v>
      </c>
      <c r="U355">
        <v>175.91</v>
      </c>
      <c r="V355">
        <v>0.13</v>
      </c>
      <c r="W355" t="s">
        <v>1961</v>
      </c>
      <c r="X355">
        <v>612.16679999999997</v>
      </c>
      <c r="Y355">
        <v>612.16679999999997</v>
      </c>
      <c r="Z355" t="str">
        <f>_xlfn.IFS(Table8_1[[#This Row],[Unit_Price]]&lt;500,"Low Price",Table8_1[[#This Row],[Unit_Price]]&lt;2000,"Medium Price",Table8_1[[#This Row],[Unit_Price]]&gt;=2000, "High Price")</f>
        <v>Low Price</v>
      </c>
    </row>
    <row r="356" spans="1:26" x14ac:dyDescent="0.3">
      <c r="A356" s="2" t="s">
        <v>2319</v>
      </c>
      <c r="B356" s="3">
        <v>45398</v>
      </c>
      <c r="C356" s="2" t="s">
        <v>805</v>
      </c>
      <c r="D356" s="2" t="s">
        <v>1844</v>
      </c>
      <c r="E356" s="2" t="s">
        <v>1917</v>
      </c>
      <c r="F356" s="2">
        <v>4</v>
      </c>
      <c r="G356" s="2">
        <v>289.66000000000003</v>
      </c>
      <c r="H356" s="2">
        <v>0.25</v>
      </c>
      <c r="I356" s="2" t="s">
        <v>1964</v>
      </c>
      <c r="J356" s="2">
        <v>868.98</v>
      </c>
      <c r="O356" t="s">
        <v>2319</v>
      </c>
      <c r="P356" s="5">
        <v>45398</v>
      </c>
      <c r="Q356" t="s">
        <v>805</v>
      </c>
      <c r="R356" t="s">
        <v>1844</v>
      </c>
      <c r="S356" t="s">
        <v>1917</v>
      </c>
      <c r="T356">
        <v>4</v>
      </c>
      <c r="U356">
        <v>289.66000000000003</v>
      </c>
      <c r="V356">
        <v>0.25</v>
      </c>
      <c r="W356" t="s">
        <v>1964</v>
      </c>
      <c r="X356">
        <v>868.98</v>
      </c>
      <c r="Y356">
        <v>868.98</v>
      </c>
      <c r="Z356" t="str">
        <f>_xlfn.IFS(Table8_1[[#This Row],[Unit_Price]]&lt;500,"Low Price",Table8_1[[#This Row],[Unit_Price]]&lt;2000,"Medium Price",Table8_1[[#This Row],[Unit_Price]]&gt;=2000, "High Price")</f>
        <v>Low Price</v>
      </c>
    </row>
    <row r="357" spans="1:26" x14ac:dyDescent="0.3">
      <c r="A357" s="2" t="s">
        <v>2320</v>
      </c>
      <c r="B357" s="3">
        <v>45304</v>
      </c>
      <c r="C357" s="2" t="s">
        <v>784</v>
      </c>
      <c r="D357" s="2" t="s">
        <v>1617</v>
      </c>
      <c r="E357" s="2" t="s">
        <v>1936</v>
      </c>
      <c r="F357" s="2">
        <v>2</v>
      </c>
      <c r="G357" s="2">
        <v>899.27</v>
      </c>
      <c r="H357" s="2">
        <v>0.17</v>
      </c>
      <c r="I357" s="2" t="s">
        <v>1959</v>
      </c>
      <c r="J357" s="2">
        <v>1492.7882</v>
      </c>
      <c r="O357" t="s">
        <v>2320</v>
      </c>
      <c r="P357" s="5">
        <v>45304</v>
      </c>
      <c r="Q357" t="s">
        <v>784</v>
      </c>
      <c r="R357" t="s">
        <v>1617</v>
      </c>
      <c r="S357" t="s">
        <v>1936</v>
      </c>
      <c r="T357">
        <v>2</v>
      </c>
      <c r="U357">
        <v>899.27</v>
      </c>
      <c r="V357">
        <v>0.17</v>
      </c>
      <c r="W357" t="s">
        <v>1959</v>
      </c>
      <c r="X357">
        <v>1492.7882</v>
      </c>
      <c r="Y357">
        <v>1492.7882</v>
      </c>
      <c r="Z357" t="str">
        <f>_xlfn.IFS(Table8_1[[#This Row],[Unit_Price]]&lt;500,"Low Price",Table8_1[[#This Row],[Unit_Price]]&lt;2000,"Medium Price",Table8_1[[#This Row],[Unit_Price]]&gt;=2000, "High Price")</f>
        <v>Medium Price</v>
      </c>
    </row>
    <row r="358" spans="1:26" x14ac:dyDescent="0.3">
      <c r="A358" s="2" t="s">
        <v>2321</v>
      </c>
      <c r="B358" s="3">
        <v>45299</v>
      </c>
      <c r="C358" s="2" t="s">
        <v>245</v>
      </c>
      <c r="D358" s="2" t="s">
        <v>1628</v>
      </c>
      <c r="E358" s="2" t="s">
        <v>1892</v>
      </c>
      <c r="F358" s="2">
        <v>1</v>
      </c>
      <c r="G358" s="2">
        <v>691.38</v>
      </c>
      <c r="H358" s="2">
        <v>0.11</v>
      </c>
      <c r="I358" s="2" t="s">
        <v>1964</v>
      </c>
      <c r="J358" s="2">
        <v>615.32820000000004</v>
      </c>
      <c r="O358" t="s">
        <v>2321</v>
      </c>
      <c r="P358" s="5">
        <v>45299</v>
      </c>
      <c r="Q358" t="s">
        <v>245</v>
      </c>
      <c r="R358" t="s">
        <v>1628</v>
      </c>
      <c r="S358" t="s">
        <v>1892</v>
      </c>
      <c r="T358">
        <v>1</v>
      </c>
      <c r="U358">
        <v>691.38</v>
      </c>
      <c r="V358">
        <v>0.11</v>
      </c>
      <c r="W358" t="s">
        <v>1964</v>
      </c>
      <c r="X358">
        <v>615.32820000000004</v>
      </c>
      <c r="Y358">
        <v>615.32820000000004</v>
      </c>
      <c r="Z358" t="str">
        <f>_xlfn.IFS(Table8_1[[#This Row],[Unit_Price]]&lt;500,"Low Price",Table8_1[[#This Row],[Unit_Price]]&lt;2000,"Medium Price",Table8_1[[#This Row],[Unit_Price]]&gt;=2000, "High Price")</f>
        <v>Medium Price</v>
      </c>
    </row>
    <row r="359" spans="1:26" x14ac:dyDescent="0.3">
      <c r="A359" s="2" t="s">
        <v>2322</v>
      </c>
      <c r="B359" s="3">
        <v>45564</v>
      </c>
      <c r="C359" s="2" t="s">
        <v>557</v>
      </c>
      <c r="D359" s="2" t="s">
        <v>1658</v>
      </c>
      <c r="E359" s="2" t="s">
        <v>1887</v>
      </c>
      <c r="F359" s="2">
        <v>3</v>
      </c>
      <c r="G359" s="2">
        <v>158.72</v>
      </c>
      <c r="H359" s="2">
        <v>0.13</v>
      </c>
      <c r="I359" s="2" t="s">
        <v>1959</v>
      </c>
      <c r="J359" s="2">
        <v>414.25920000000002</v>
      </c>
      <c r="O359" t="s">
        <v>2322</v>
      </c>
      <c r="P359" s="5">
        <v>45564</v>
      </c>
      <c r="Q359" t="s">
        <v>557</v>
      </c>
      <c r="R359" t="s">
        <v>1658</v>
      </c>
      <c r="S359" t="s">
        <v>1887</v>
      </c>
      <c r="T359">
        <v>3</v>
      </c>
      <c r="U359">
        <v>158.72</v>
      </c>
      <c r="V359">
        <v>0.13</v>
      </c>
      <c r="W359" t="s">
        <v>1959</v>
      </c>
      <c r="X359">
        <v>414.25920000000002</v>
      </c>
      <c r="Y359">
        <v>414.25919999999996</v>
      </c>
      <c r="Z359" t="str">
        <f>_xlfn.IFS(Table8_1[[#This Row],[Unit_Price]]&lt;500,"Low Price",Table8_1[[#This Row],[Unit_Price]]&lt;2000,"Medium Price",Table8_1[[#This Row],[Unit_Price]]&gt;=2000, "High Price")</f>
        <v>Low Price</v>
      </c>
    </row>
    <row r="360" spans="1:26" x14ac:dyDescent="0.3">
      <c r="A360" s="2" t="s">
        <v>2323</v>
      </c>
      <c r="B360" s="3">
        <v>45413</v>
      </c>
      <c r="C360" s="2" t="s">
        <v>692</v>
      </c>
      <c r="D360" s="2" t="s">
        <v>1762</v>
      </c>
      <c r="E360" s="2" t="s">
        <v>1939</v>
      </c>
      <c r="F360" s="2">
        <v>4</v>
      </c>
      <c r="G360" s="2">
        <v>537.15</v>
      </c>
      <c r="H360" s="2">
        <v>0.06</v>
      </c>
      <c r="I360" s="2" t="s">
        <v>1964</v>
      </c>
      <c r="J360" s="2">
        <v>2019.684</v>
      </c>
      <c r="O360" t="s">
        <v>2323</v>
      </c>
      <c r="P360" s="5">
        <v>45413</v>
      </c>
      <c r="Q360" t="s">
        <v>692</v>
      </c>
      <c r="R360" t="s">
        <v>1762</v>
      </c>
      <c r="S360" t="s">
        <v>1939</v>
      </c>
      <c r="T360">
        <v>4</v>
      </c>
      <c r="U360">
        <v>537.15</v>
      </c>
      <c r="V360">
        <v>0.06</v>
      </c>
      <c r="W360" t="s">
        <v>1964</v>
      </c>
      <c r="X360">
        <v>2019.684</v>
      </c>
      <c r="Y360">
        <v>2019.684</v>
      </c>
      <c r="Z360" t="str">
        <f>_xlfn.IFS(Table8_1[[#This Row],[Unit_Price]]&lt;500,"Low Price",Table8_1[[#This Row],[Unit_Price]]&lt;2000,"Medium Price",Table8_1[[#This Row],[Unit_Price]]&gt;=2000, "High Price")</f>
        <v>Medium Price</v>
      </c>
    </row>
    <row r="361" spans="1:26" x14ac:dyDescent="0.3">
      <c r="A361" s="2" t="s">
        <v>2324</v>
      </c>
      <c r="B361" s="3">
        <v>45480</v>
      </c>
      <c r="C361" s="2" t="s">
        <v>1307</v>
      </c>
      <c r="D361" s="2" t="s">
        <v>1703</v>
      </c>
      <c r="E361" s="2" t="s">
        <v>1921</v>
      </c>
      <c r="F361" s="2">
        <v>3</v>
      </c>
      <c r="G361" s="2">
        <v>771.7</v>
      </c>
      <c r="H361" s="2">
        <v>0.05</v>
      </c>
      <c r="I361" s="2" t="s">
        <v>1964</v>
      </c>
      <c r="J361" s="2">
        <v>2199.3449999999998</v>
      </c>
      <c r="O361" t="s">
        <v>2324</v>
      </c>
      <c r="P361" s="5">
        <v>45480</v>
      </c>
      <c r="Q361" t="s">
        <v>1307</v>
      </c>
      <c r="R361" t="s">
        <v>1703</v>
      </c>
      <c r="S361" t="s">
        <v>1921</v>
      </c>
      <c r="T361">
        <v>3</v>
      </c>
      <c r="U361">
        <v>771.7</v>
      </c>
      <c r="V361">
        <v>0.05</v>
      </c>
      <c r="W361" t="s">
        <v>1964</v>
      </c>
      <c r="X361">
        <v>2199.3449999999998</v>
      </c>
      <c r="Y361">
        <v>2199.3450000000003</v>
      </c>
      <c r="Z361" t="str">
        <f>_xlfn.IFS(Table8_1[[#This Row],[Unit_Price]]&lt;500,"Low Price",Table8_1[[#This Row],[Unit_Price]]&lt;2000,"Medium Price",Table8_1[[#This Row],[Unit_Price]]&gt;=2000, "High Price")</f>
        <v>Medium Price</v>
      </c>
    </row>
    <row r="362" spans="1:26" x14ac:dyDescent="0.3">
      <c r="A362" s="2" t="s">
        <v>2325</v>
      </c>
      <c r="B362" s="3">
        <v>45610</v>
      </c>
      <c r="C362" s="2" t="s">
        <v>385</v>
      </c>
      <c r="D362" s="2" t="s">
        <v>1847</v>
      </c>
      <c r="E362" s="2" t="s">
        <v>1892</v>
      </c>
      <c r="F362" s="2">
        <v>4</v>
      </c>
      <c r="G362" s="2">
        <v>677.25</v>
      </c>
      <c r="H362" s="2">
        <v>0.14000000000000001</v>
      </c>
      <c r="I362" s="2" t="s">
        <v>1961</v>
      </c>
      <c r="J362" s="2">
        <v>2329.7399999999998</v>
      </c>
      <c r="O362" t="s">
        <v>2325</v>
      </c>
      <c r="P362" s="5">
        <v>45610</v>
      </c>
      <c r="Q362" t="s">
        <v>385</v>
      </c>
      <c r="R362" t="s">
        <v>1847</v>
      </c>
      <c r="S362" t="s">
        <v>1892</v>
      </c>
      <c r="T362">
        <v>4</v>
      </c>
      <c r="U362">
        <v>677.25</v>
      </c>
      <c r="V362">
        <v>0.14000000000000001</v>
      </c>
      <c r="W362" t="s">
        <v>1961</v>
      </c>
      <c r="X362">
        <v>2329.7399999999998</v>
      </c>
      <c r="Y362">
        <v>2329.7399999999998</v>
      </c>
      <c r="Z362" t="str">
        <f>_xlfn.IFS(Table8_1[[#This Row],[Unit_Price]]&lt;500,"Low Price",Table8_1[[#This Row],[Unit_Price]]&lt;2000,"Medium Price",Table8_1[[#This Row],[Unit_Price]]&gt;=2000, "High Price")</f>
        <v>Medium Price</v>
      </c>
    </row>
    <row r="363" spans="1:26" x14ac:dyDescent="0.3">
      <c r="A363" s="2" t="s">
        <v>2326</v>
      </c>
      <c r="B363" s="3">
        <v>45763</v>
      </c>
      <c r="C363" s="2" t="s">
        <v>367</v>
      </c>
      <c r="D363" s="2" t="s">
        <v>1877</v>
      </c>
      <c r="E363" s="2" t="s">
        <v>1927</v>
      </c>
      <c r="F363" s="2">
        <v>1</v>
      </c>
      <c r="G363" s="2">
        <v>645.48</v>
      </c>
      <c r="H363" s="2">
        <v>0.26</v>
      </c>
      <c r="I363" s="2" t="s">
        <v>1964</v>
      </c>
      <c r="J363" s="2">
        <v>477.65519999999998</v>
      </c>
      <c r="O363" t="s">
        <v>2326</v>
      </c>
      <c r="P363" s="5">
        <v>45763</v>
      </c>
      <c r="Q363" t="s">
        <v>367</v>
      </c>
      <c r="R363" t="s">
        <v>1877</v>
      </c>
      <c r="S363" t="s">
        <v>1927</v>
      </c>
      <c r="T363">
        <v>1</v>
      </c>
      <c r="U363">
        <v>645.48</v>
      </c>
      <c r="V363">
        <v>0.26</v>
      </c>
      <c r="W363" t="s">
        <v>1964</v>
      </c>
      <c r="X363">
        <v>477.65519999999998</v>
      </c>
      <c r="Y363">
        <v>477.65520000000004</v>
      </c>
      <c r="Z363" t="str">
        <f>_xlfn.IFS(Table8_1[[#This Row],[Unit_Price]]&lt;500,"Low Price",Table8_1[[#This Row],[Unit_Price]]&lt;2000,"Medium Price",Table8_1[[#This Row],[Unit_Price]]&gt;=2000, "High Price")</f>
        <v>Medium Price</v>
      </c>
    </row>
    <row r="364" spans="1:26" x14ac:dyDescent="0.3">
      <c r="A364" s="2" t="s">
        <v>2327</v>
      </c>
      <c r="B364" s="3">
        <v>45856</v>
      </c>
      <c r="C364" s="2" t="s">
        <v>1139</v>
      </c>
      <c r="D364" s="2" t="s">
        <v>1802</v>
      </c>
      <c r="E364" s="2" t="s">
        <v>1896</v>
      </c>
      <c r="F364" s="2">
        <v>2</v>
      </c>
      <c r="G364" s="2">
        <v>934</v>
      </c>
      <c r="H364" s="2">
        <v>0.3</v>
      </c>
      <c r="I364" s="2" t="s">
        <v>1964</v>
      </c>
      <c r="J364" s="2">
        <v>1307.5999999999999</v>
      </c>
      <c r="O364" t="s">
        <v>2327</v>
      </c>
      <c r="P364" s="5">
        <v>45856</v>
      </c>
      <c r="Q364" t="s">
        <v>1139</v>
      </c>
      <c r="R364" t="s">
        <v>1802</v>
      </c>
      <c r="S364" t="s">
        <v>1896</v>
      </c>
      <c r="T364">
        <v>2</v>
      </c>
      <c r="U364">
        <v>934</v>
      </c>
      <c r="V364">
        <v>0.3</v>
      </c>
      <c r="W364" t="s">
        <v>1964</v>
      </c>
      <c r="X364">
        <v>1307.5999999999999</v>
      </c>
      <c r="Y364">
        <v>1307.5999999999999</v>
      </c>
      <c r="Z364" t="str">
        <f>_xlfn.IFS(Table8_1[[#This Row],[Unit_Price]]&lt;500,"Low Price",Table8_1[[#This Row],[Unit_Price]]&lt;2000,"Medium Price",Table8_1[[#This Row],[Unit_Price]]&gt;=2000, "High Price")</f>
        <v>Medium Price</v>
      </c>
    </row>
    <row r="365" spans="1:26" x14ac:dyDescent="0.3">
      <c r="A365" s="2" t="s">
        <v>2328</v>
      </c>
      <c r="B365" s="3">
        <v>45712</v>
      </c>
      <c r="C365" s="2" t="s">
        <v>1061</v>
      </c>
      <c r="D365" s="2" t="s">
        <v>1718</v>
      </c>
      <c r="E365" s="2" t="s">
        <v>1896</v>
      </c>
      <c r="F365" s="2">
        <v>1</v>
      </c>
      <c r="G365" s="2">
        <v>669.53</v>
      </c>
      <c r="H365" s="2">
        <v>0.2</v>
      </c>
      <c r="I365" s="2" t="s">
        <v>1959</v>
      </c>
      <c r="J365" s="2">
        <v>535.62400000000002</v>
      </c>
      <c r="O365" t="s">
        <v>2328</v>
      </c>
      <c r="P365" s="5">
        <v>45712</v>
      </c>
      <c r="Q365" t="s">
        <v>1061</v>
      </c>
      <c r="R365" t="s">
        <v>1718</v>
      </c>
      <c r="S365" t="s">
        <v>1896</v>
      </c>
      <c r="T365">
        <v>1</v>
      </c>
      <c r="U365">
        <v>669.53</v>
      </c>
      <c r="V365">
        <v>0.2</v>
      </c>
      <c r="W365" t="s">
        <v>1959</v>
      </c>
      <c r="X365">
        <v>535.62400000000002</v>
      </c>
      <c r="Y365">
        <v>535.62400000000002</v>
      </c>
      <c r="Z365" t="str">
        <f>_xlfn.IFS(Table8_1[[#This Row],[Unit_Price]]&lt;500,"Low Price",Table8_1[[#This Row],[Unit_Price]]&lt;2000,"Medium Price",Table8_1[[#This Row],[Unit_Price]]&gt;=2000, "High Price")</f>
        <v>Medium Price</v>
      </c>
    </row>
    <row r="366" spans="1:26" x14ac:dyDescent="0.3">
      <c r="A366" s="2" t="s">
        <v>2329</v>
      </c>
      <c r="B366" s="3">
        <v>45723</v>
      </c>
      <c r="C366" s="2" t="s">
        <v>710</v>
      </c>
      <c r="D366" s="2" t="s">
        <v>1683</v>
      </c>
      <c r="E366" s="2" t="s">
        <v>1945</v>
      </c>
      <c r="F366" s="2">
        <v>1</v>
      </c>
      <c r="G366" s="2">
        <v>213.69</v>
      </c>
      <c r="H366" s="2">
        <v>0.28000000000000003</v>
      </c>
      <c r="I366" s="2" t="s">
        <v>1964</v>
      </c>
      <c r="J366" s="2">
        <v>153.85679999999999</v>
      </c>
      <c r="O366" t="s">
        <v>2329</v>
      </c>
      <c r="P366" s="5">
        <v>45723</v>
      </c>
      <c r="Q366" t="s">
        <v>710</v>
      </c>
      <c r="R366" t="s">
        <v>1683</v>
      </c>
      <c r="S366" t="s">
        <v>1945</v>
      </c>
      <c r="T366">
        <v>1</v>
      </c>
      <c r="U366">
        <v>213.69</v>
      </c>
      <c r="V366">
        <v>0.28000000000000003</v>
      </c>
      <c r="W366" t="s">
        <v>1964</v>
      </c>
      <c r="X366">
        <v>153.85679999999999</v>
      </c>
      <c r="Y366">
        <v>153.85679999999999</v>
      </c>
      <c r="Z366" t="str">
        <f>_xlfn.IFS(Table8_1[[#This Row],[Unit_Price]]&lt;500,"Low Price",Table8_1[[#This Row],[Unit_Price]]&lt;2000,"Medium Price",Table8_1[[#This Row],[Unit_Price]]&gt;=2000, "High Price")</f>
        <v>Low Price</v>
      </c>
    </row>
    <row r="367" spans="1:26" x14ac:dyDescent="0.3">
      <c r="A367" s="2" t="s">
        <v>2330</v>
      </c>
      <c r="B367" s="3">
        <v>45706</v>
      </c>
      <c r="C367" s="2" t="s">
        <v>285</v>
      </c>
      <c r="D367" s="2" t="s">
        <v>1638</v>
      </c>
      <c r="E367" s="2" t="s">
        <v>1948</v>
      </c>
      <c r="F367" s="2">
        <v>2</v>
      </c>
      <c r="G367" s="2">
        <v>99.1</v>
      </c>
      <c r="H367" s="2">
        <v>0.2</v>
      </c>
      <c r="I367" s="2" t="s">
        <v>1961</v>
      </c>
      <c r="J367" s="2">
        <v>158.56</v>
      </c>
      <c r="O367" t="s">
        <v>2330</v>
      </c>
      <c r="P367" s="5">
        <v>45706</v>
      </c>
      <c r="Q367" t="s">
        <v>285</v>
      </c>
      <c r="R367" t="s">
        <v>1638</v>
      </c>
      <c r="S367" t="s">
        <v>1948</v>
      </c>
      <c r="T367">
        <v>2</v>
      </c>
      <c r="U367">
        <v>99.1</v>
      </c>
      <c r="V367">
        <v>0.2</v>
      </c>
      <c r="W367" t="s">
        <v>1961</v>
      </c>
      <c r="X367">
        <v>158.56</v>
      </c>
      <c r="Y367">
        <v>158.56</v>
      </c>
      <c r="Z367" t="str">
        <f>_xlfn.IFS(Table8_1[[#This Row],[Unit_Price]]&lt;500,"Low Price",Table8_1[[#This Row],[Unit_Price]]&lt;2000,"Medium Price",Table8_1[[#This Row],[Unit_Price]]&gt;=2000, "High Price")</f>
        <v>Low Price</v>
      </c>
    </row>
    <row r="368" spans="1:26" x14ac:dyDescent="0.3">
      <c r="A368" s="2" t="s">
        <v>2331</v>
      </c>
      <c r="B368" s="3">
        <v>45469</v>
      </c>
      <c r="C368" s="2" t="s">
        <v>1169</v>
      </c>
      <c r="D368" s="2" t="s">
        <v>1689</v>
      </c>
      <c r="E368" s="2" t="s">
        <v>1939</v>
      </c>
      <c r="F368" s="2">
        <v>1</v>
      </c>
      <c r="G368" s="2">
        <v>628.98</v>
      </c>
      <c r="H368" s="2">
        <v>0.03</v>
      </c>
      <c r="I368" s="2" t="s">
        <v>1964</v>
      </c>
      <c r="J368" s="2">
        <v>610.11059999999998</v>
      </c>
      <c r="O368" t="s">
        <v>2331</v>
      </c>
      <c r="P368" s="5">
        <v>45469</v>
      </c>
      <c r="Q368" t="s">
        <v>1169</v>
      </c>
      <c r="R368" t="s">
        <v>1689</v>
      </c>
      <c r="S368" t="s">
        <v>1939</v>
      </c>
      <c r="T368">
        <v>1</v>
      </c>
      <c r="U368">
        <v>628.98</v>
      </c>
      <c r="V368">
        <v>0.03</v>
      </c>
      <c r="W368" t="s">
        <v>1964</v>
      </c>
      <c r="X368">
        <v>610.11059999999998</v>
      </c>
      <c r="Y368">
        <v>610.11059999999998</v>
      </c>
      <c r="Z368" t="str">
        <f>_xlfn.IFS(Table8_1[[#This Row],[Unit_Price]]&lt;500,"Low Price",Table8_1[[#This Row],[Unit_Price]]&lt;2000,"Medium Price",Table8_1[[#This Row],[Unit_Price]]&gt;=2000, "High Price")</f>
        <v>Medium Price</v>
      </c>
    </row>
    <row r="369" spans="1:26" x14ac:dyDescent="0.3">
      <c r="A369" s="2" t="s">
        <v>2332</v>
      </c>
      <c r="B369" s="3">
        <v>45711</v>
      </c>
      <c r="C369" s="2" t="s">
        <v>311</v>
      </c>
      <c r="D369" s="2" t="s">
        <v>1835</v>
      </c>
      <c r="E369" s="2" t="s">
        <v>1904</v>
      </c>
      <c r="F369" s="2">
        <v>3</v>
      </c>
      <c r="G369" s="2">
        <v>944.64</v>
      </c>
      <c r="H369" s="2">
        <v>0.26</v>
      </c>
      <c r="I369" s="2" t="s">
        <v>1959</v>
      </c>
      <c r="J369" s="2">
        <v>2097.1008000000002</v>
      </c>
      <c r="O369" t="s">
        <v>2332</v>
      </c>
      <c r="P369" s="5">
        <v>45711</v>
      </c>
      <c r="Q369" t="s">
        <v>311</v>
      </c>
      <c r="R369" t="s">
        <v>1835</v>
      </c>
      <c r="S369" t="s">
        <v>1904</v>
      </c>
      <c r="T369">
        <v>3</v>
      </c>
      <c r="U369">
        <v>944.64</v>
      </c>
      <c r="V369">
        <v>0.26</v>
      </c>
      <c r="W369" t="s">
        <v>1959</v>
      </c>
      <c r="X369">
        <v>2097.1008000000002</v>
      </c>
      <c r="Y369">
        <v>2097.1008000000002</v>
      </c>
      <c r="Z369" t="str">
        <f>_xlfn.IFS(Table8_1[[#This Row],[Unit_Price]]&lt;500,"Low Price",Table8_1[[#This Row],[Unit_Price]]&lt;2000,"Medium Price",Table8_1[[#This Row],[Unit_Price]]&gt;=2000, "High Price")</f>
        <v>Medium Price</v>
      </c>
    </row>
    <row r="370" spans="1:26" x14ac:dyDescent="0.3">
      <c r="A370" s="2" t="s">
        <v>2333</v>
      </c>
      <c r="B370" s="3">
        <v>45823</v>
      </c>
      <c r="C370" s="2" t="s">
        <v>1464</v>
      </c>
      <c r="D370" s="2" t="s">
        <v>1862</v>
      </c>
      <c r="E370" s="2" t="s">
        <v>1929</v>
      </c>
      <c r="F370" s="2">
        <v>2</v>
      </c>
      <c r="G370" s="2">
        <v>121.7</v>
      </c>
      <c r="H370" s="2">
        <v>0.06</v>
      </c>
      <c r="I370" s="2" t="s">
        <v>1964</v>
      </c>
      <c r="J370" s="2">
        <v>228.79599999999999</v>
      </c>
      <c r="O370" t="s">
        <v>2333</v>
      </c>
      <c r="P370" s="5">
        <v>45823</v>
      </c>
      <c r="Q370" t="s">
        <v>1464</v>
      </c>
      <c r="R370" t="s">
        <v>1862</v>
      </c>
      <c r="S370" t="s">
        <v>1929</v>
      </c>
      <c r="T370">
        <v>2</v>
      </c>
      <c r="U370">
        <v>121.7</v>
      </c>
      <c r="V370">
        <v>0.06</v>
      </c>
      <c r="W370" t="s">
        <v>1964</v>
      </c>
      <c r="X370">
        <v>228.79599999999999</v>
      </c>
      <c r="Y370">
        <v>228.79599999999999</v>
      </c>
      <c r="Z370" t="str">
        <f>_xlfn.IFS(Table8_1[[#This Row],[Unit_Price]]&lt;500,"Low Price",Table8_1[[#This Row],[Unit_Price]]&lt;2000,"Medium Price",Table8_1[[#This Row],[Unit_Price]]&gt;=2000, "High Price")</f>
        <v>Low Price</v>
      </c>
    </row>
    <row r="371" spans="1:26" x14ac:dyDescent="0.3">
      <c r="A371" s="2" t="s">
        <v>2334</v>
      </c>
      <c r="B371" s="3">
        <v>45217</v>
      </c>
      <c r="C371" s="2" t="s">
        <v>1398</v>
      </c>
      <c r="D371" s="2" t="s">
        <v>1777</v>
      </c>
      <c r="E371" s="2" t="s">
        <v>1901</v>
      </c>
      <c r="F371" s="2">
        <v>4</v>
      </c>
      <c r="G371" s="2">
        <v>269.49</v>
      </c>
      <c r="H371" s="2">
        <v>7.0000000000000007E-2</v>
      </c>
      <c r="I371" s="2" t="s">
        <v>1961</v>
      </c>
      <c r="J371" s="2">
        <v>1002.5028</v>
      </c>
      <c r="O371" t="s">
        <v>2334</v>
      </c>
      <c r="P371" s="5">
        <v>45217</v>
      </c>
      <c r="Q371" t="s">
        <v>1398</v>
      </c>
      <c r="R371" t="s">
        <v>1777</v>
      </c>
      <c r="S371" t="s">
        <v>1901</v>
      </c>
      <c r="T371">
        <v>4</v>
      </c>
      <c r="U371">
        <v>269.49</v>
      </c>
      <c r="V371">
        <v>7.0000000000000007E-2</v>
      </c>
      <c r="W371" t="s">
        <v>1961</v>
      </c>
      <c r="X371">
        <v>1002.5028</v>
      </c>
      <c r="Y371">
        <v>1002.5028</v>
      </c>
      <c r="Z371" t="str">
        <f>_xlfn.IFS(Table8_1[[#This Row],[Unit_Price]]&lt;500,"Low Price",Table8_1[[#This Row],[Unit_Price]]&lt;2000,"Medium Price",Table8_1[[#This Row],[Unit_Price]]&gt;=2000, "High Price")</f>
        <v>Low Price</v>
      </c>
    </row>
    <row r="372" spans="1:26" x14ac:dyDescent="0.3">
      <c r="A372" s="2" t="s">
        <v>2335</v>
      </c>
      <c r="B372" s="3">
        <v>45733</v>
      </c>
      <c r="C372" s="2" t="s">
        <v>357</v>
      </c>
      <c r="D372" s="2" t="s">
        <v>1642</v>
      </c>
      <c r="E372" s="2" t="s">
        <v>1945</v>
      </c>
      <c r="F372" s="2">
        <v>1</v>
      </c>
      <c r="G372" s="2">
        <v>678.2</v>
      </c>
      <c r="H372" s="2">
        <v>0.14000000000000001</v>
      </c>
      <c r="I372" s="2" t="s">
        <v>1959</v>
      </c>
      <c r="J372" s="2">
        <v>583.25199999999995</v>
      </c>
      <c r="O372" t="s">
        <v>2335</v>
      </c>
      <c r="P372" s="5">
        <v>45733</v>
      </c>
      <c r="Q372" t="s">
        <v>357</v>
      </c>
      <c r="R372" t="s">
        <v>1642</v>
      </c>
      <c r="S372" t="s">
        <v>1945</v>
      </c>
      <c r="T372">
        <v>1</v>
      </c>
      <c r="U372">
        <v>678.2</v>
      </c>
      <c r="V372">
        <v>0.14000000000000001</v>
      </c>
      <c r="W372" t="s">
        <v>1959</v>
      </c>
      <c r="X372">
        <v>583.25199999999995</v>
      </c>
      <c r="Y372">
        <v>583.25200000000007</v>
      </c>
      <c r="Z372" t="str">
        <f>_xlfn.IFS(Table8_1[[#This Row],[Unit_Price]]&lt;500,"Low Price",Table8_1[[#This Row],[Unit_Price]]&lt;2000,"Medium Price",Table8_1[[#This Row],[Unit_Price]]&gt;=2000, "High Price")</f>
        <v>Medium Price</v>
      </c>
    </row>
    <row r="373" spans="1:26" x14ac:dyDescent="0.3">
      <c r="A373" s="2" t="s">
        <v>2336</v>
      </c>
      <c r="B373" s="3">
        <v>45520</v>
      </c>
      <c r="C373" s="2" t="s">
        <v>754</v>
      </c>
      <c r="D373" s="2" t="s">
        <v>1853</v>
      </c>
      <c r="E373" s="2" t="s">
        <v>1932</v>
      </c>
      <c r="F373" s="2">
        <v>1</v>
      </c>
      <c r="G373" s="2">
        <v>752.45</v>
      </c>
      <c r="H373" s="2">
        <v>0.21</v>
      </c>
      <c r="I373" s="2" t="s">
        <v>1964</v>
      </c>
      <c r="J373" s="2">
        <v>594.43550000000005</v>
      </c>
      <c r="O373" t="s">
        <v>2336</v>
      </c>
      <c r="P373" s="5">
        <v>45520</v>
      </c>
      <c r="Q373" t="s">
        <v>754</v>
      </c>
      <c r="R373" t="s">
        <v>1853</v>
      </c>
      <c r="S373" t="s">
        <v>1932</v>
      </c>
      <c r="T373">
        <v>1</v>
      </c>
      <c r="U373">
        <v>752.45</v>
      </c>
      <c r="V373">
        <v>0.21</v>
      </c>
      <c r="W373" t="s">
        <v>1964</v>
      </c>
      <c r="X373">
        <v>594.43550000000005</v>
      </c>
      <c r="Y373">
        <v>594.43550000000005</v>
      </c>
      <c r="Z373" t="str">
        <f>_xlfn.IFS(Table8_1[[#This Row],[Unit_Price]]&lt;500,"Low Price",Table8_1[[#This Row],[Unit_Price]]&lt;2000,"Medium Price",Table8_1[[#This Row],[Unit_Price]]&gt;=2000, "High Price")</f>
        <v>Medium Price</v>
      </c>
    </row>
    <row r="374" spans="1:26" x14ac:dyDescent="0.3">
      <c r="A374" s="2" t="s">
        <v>2337</v>
      </c>
      <c r="B374" s="3">
        <v>45373</v>
      </c>
      <c r="C374" s="2" t="s">
        <v>151</v>
      </c>
      <c r="D374" s="2" t="s">
        <v>1865</v>
      </c>
      <c r="E374" s="2" t="s">
        <v>1932</v>
      </c>
      <c r="F374" s="2">
        <v>2</v>
      </c>
      <c r="G374" s="2">
        <v>209.66</v>
      </c>
      <c r="H374" s="2">
        <v>0.21</v>
      </c>
      <c r="I374" s="2" t="s">
        <v>1959</v>
      </c>
      <c r="J374" s="2">
        <v>331.26280000000003</v>
      </c>
      <c r="O374" t="s">
        <v>2337</v>
      </c>
      <c r="P374" s="5">
        <v>45373</v>
      </c>
      <c r="Q374" t="s">
        <v>151</v>
      </c>
      <c r="R374" t="s">
        <v>1865</v>
      </c>
      <c r="S374" t="s">
        <v>1932</v>
      </c>
      <c r="T374">
        <v>2</v>
      </c>
      <c r="U374">
        <v>209.66</v>
      </c>
      <c r="V374">
        <v>0.21</v>
      </c>
      <c r="W374" t="s">
        <v>1959</v>
      </c>
      <c r="X374">
        <v>331.26280000000003</v>
      </c>
      <c r="Y374">
        <v>331.26279999999997</v>
      </c>
      <c r="Z374" t="str">
        <f>_xlfn.IFS(Table8_1[[#This Row],[Unit_Price]]&lt;500,"Low Price",Table8_1[[#This Row],[Unit_Price]]&lt;2000,"Medium Price",Table8_1[[#This Row],[Unit_Price]]&gt;=2000, "High Price")</f>
        <v>Low Price</v>
      </c>
    </row>
    <row r="375" spans="1:26" x14ac:dyDescent="0.3">
      <c r="A375" s="2" t="s">
        <v>2338</v>
      </c>
      <c r="B375" s="3">
        <v>45688</v>
      </c>
      <c r="C375" s="2" t="s">
        <v>545</v>
      </c>
      <c r="D375" s="2" t="s">
        <v>1874</v>
      </c>
      <c r="E375" s="2" t="s">
        <v>1948</v>
      </c>
      <c r="F375" s="2">
        <v>2</v>
      </c>
      <c r="G375" s="2">
        <v>739.95</v>
      </c>
      <c r="H375" s="2">
        <v>0.1</v>
      </c>
      <c r="I375" s="2" t="s">
        <v>1964</v>
      </c>
      <c r="J375" s="2">
        <v>1331.91</v>
      </c>
      <c r="O375" t="s">
        <v>2338</v>
      </c>
      <c r="P375" s="5">
        <v>45688</v>
      </c>
      <c r="Q375" t="s">
        <v>545</v>
      </c>
      <c r="R375" t="s">
        <v>1874</v>
      </c>
      <c r="S375" t="s">
        <v>1948</v>
      </c>
      <c r="T375">
        <v>2</v>
      </c>
      <c r="U375">
        <v>739.95</v>
      </c>
      <c r="V375">
        <v>0.1</v>
      </c>
      <c r="W375" t="s">
        <v>1964</v>
      </c>
      <c r="X375">
        <v>1331.91</v>
      </c>
      <c r="Y375">
        <v>1331.91</v>
      </c>
      <c r="Z375" t="str">
        <f>_xlfn.IFS(Table8_1[[#This Row],[Unit_Price]]&lt;500,"Low Price",Table8_1[[#This Row],[Unit_Price]]&lt;2000,"Medium Price",Table8_1[[#This Row],[Unit_Price]]&gt;=2000, "High Price")</f>
        <v>Medium Price</v>
      </c>
    </row>
    <row r="376" spans="1:26" x14ac:dyDescent="0.3">
      <c r="A376" s="2" t="s">
        <v>2339</v>
      </c>
      <c r="B376" s="3">
        <v>45276</v>
      </c>
      <c r="C376" s="2" t="s">
        <v>1458</v>
      </c>
      <c r="D376" s="2" t="s">
        <v>1715</v>
      </c>
      <c r="E376" s="2" t="s">
        <v>1936</v>
      </c>
      <c r="F376" s="2">
        <v>1</v>
      </c>
      <c r="G376" s="2">
        <v>496.19</v>
      </c>
      <c r="H376" s="2">
        <v>0.08</v>
      </c>
      <c r="I376" s="2" t="s">
        <v>1964</v>
      </c>
      <c r="J376" s="2">
        <v>456.4948</v>
      </c>
      <c r="O376" t="s">
        <v>2339</v>
      </c>
      <c r="P376" s="5">
        <v>45276</v>
      </c>
      <c r="Q376" t="s">
        <v>1458</v>
      </c>
      <c r="R376" t="s">
        <v>1715</v>
      </c>
      <c r="S376" t="s">
        <v>1936</v>
      </c>
      <c r="T376">
        <v>1</v>
      </c>
      <c r="U376">
        <v>496.19</v>
      </c>
      <c r="V376">
        <v>0.08</v>
      </c>
      <c r="W376" t="s">
        <v>1964</v>
      </c>
      <c r="X376">
        <v>456.4948</v>
      </c>
      <c r="Y376">
        <v>456.4948</v>
      </c>
      <c r="Z376" t="str">
        <f>_xlfn.IFS(Table8_1[[#This Row],[Unit_Price]]&lt;500,"Low Price",Table8_1[[#This Row],[Unit_Price]]&lt;2000,"Medium Price",Table8_1[[#This Row],[Unit_Price]]&gt;=2000, "High Price")</f>
        <v>Low Price</v>
      </c>
    </row>
    <row r="377" spans="1:26" x14ac:dyDescent="0.3">
      <c r="A377" s="2" t="s">
        <v>2340</v>
      </c>
      <c r="B377" s="3">
        <v>45756</v>
      </c>
      <c r="C377" s="2" t="s">
        <v>176</v>
      </c>
      <c r="D377" s="2" t="s">
        <v>1594</v>
      </c>
      <c r="E377" s="2" t="s">
        <v>1929</v>
      </c>
      <c r="F377" s="2">
        <v>1</v>
      </c>
      <c r="G377" s="2">
        <v>306.36</v>
      </c>
      <c r="H377" s="2">
        <v>0.01</v>
      </c>
      <c r="I377" s="2" t="s">
        <v>1961</v>
      </c>
      <c r="J377" s="2">
        <v>303.29640000000001</v>
      </c>
      <c r="O377" t="s">
        <v>2340</v>
      </c>
      <c r="P377" s="5">
        <v>45756</v>
      </c>
      <c r="Q377" t="s">
        <v>176</v>
      </c>
      <c r="R377" t="s">
        <v>1594</v>
      </c>
      <c r="S377" t="s">
        <v>1929</v>
      </c>
      <c r="T377">
        <v>1</v>
      </c>
      <c r="U377">
        <v>306.36</v>
      </c>
      <c r="V377">
        <v>0.01</v>
      </c>
      <c r="W377" t="s">
        <v>1961</v>
      </c>
      <c r="X377">
        <v>303.29640000000001</v>
      </c>
      <c r="Y377">
        <v>303.29640000000001</v>
      </c>
      <c r="Z377" t="str">
        <f>_xlfn.IFS(Table8_1[[#This Row],[Unit_Price]]&lt;500,"Low Price",Table8_1[[#This Row],[Unit_Price]]&lt;2000,"Medium Price",Table8_1[[#This Row],[Unit_Price]]&gt;=2000, "High Price")</f>
        <v>Low Price</v>
      </c>
    </row>
    <row r="378" spans="1:26" x14ac:dyDescent="0.3">
      <c r="A378" s="2" t="s">
        <v>2341</v>
      </c>
      <c r="B378" s="3">
        <v>45309</v>
      </c>
      <c r="C378" s="2" t="s">
        <v>421</v>
      </c>
      <c r="D378" s="2" t="s">
        <v>1802</v>
      </c>
      <c r="E378" s="2" t="s">
        <v>1904</v>
      </c>
      <c r="F378" s="2">
        <v>4</v>
      </c>
      <c r="G378" s="2">
        <v>693.16</v>
      </c>
      <c r="H378" s="2">
        <v>0.05</v>
      </c>
      <c r="I378" s="2" t="s">
        <v>1961</v>
      </c>
      <c r="J378" s="2">
        <v>2634.0079999999998</v>
      </c>
      <c r="O378" t="s">
        <v>2341</v>
      </c>
      <c r="P378" s="5">
        <v>45309</v>
      </c>
      <c r="Q378" t="s">
        <v>421</v>
      </c>
      <c r="R378" t="s">
        <v>1802</v>
      </c>
      <c r="S378" t="s">
        <v>1904</v>
      </c>
      <c r="T378">
        <v>4</v>
      </c>
      <c r="U378">
        <v>693.16</v>
      </c>
      <c r="V378">
        <v>0.05</v>
      </c>
      <c r="W378" t="s">
        <v>1961</v>
      </c>
      <c r="X378">
        <v>2634.0079999999998</v>
      </c>
      <c r="Y378">
        <v>2634.0079999999998</v>
      </c>
      <c r="Z378" t="str">
        <f>_xlfn.IFS(Table8_1[[#This Row],[Unit_Price]]&lt;500,"Low Price",Table8_1[[#This Row],[Unit_Price]]&lt;2000,"Medium Price",Table8_1[[#This Row],[Unit_Price]]&gt;=2000, "High Price")</f>
        <v>Medium Price</v>
      </c>
    </row>
    <row r="379" spans="1:26" x14ac:dyDescent="0.3">
      <c r="A379" s="2" t="s">
        <v>2342</v>
      </c>
      <c r="B379" s="3">
        <v>45744</v>
      </c>
      <c r="C379" s="2" t="s">
        <v>1417</v>
      </c>
      <c r="D379" s="2" t="s">
        <v>1832</v>
      </c>
      <c r="E379" s="2" t="s">
        <v>1924</v>
      </c>
      <c r="F379" s="2">
        <v>1</v>
      </c>
      <c r="G379" s="2">
        <v>995.52</v>
      </c>
      <c r="H379" s="2">
        <v>0.22</v>
      </c>
      <c r="I379" s="2" t="s">
        <v>1961</v>
      </c>
      <c r="J379" s="2">
        <v>776.50559999999996</v>
      </c>
      <c r="O379" t="s">
        <v>2342</v>
      </c>
      <c r="P379" s="5">
        <v>45744</v>
      </c>
      <c r="Q379" t="s">
        <v>1417</v>
      </c>
      <c r="R379" t="s">
        <v>1832</v>
      </c>
      <c r="S379" t="s">
        <v>1924</v>
      </c>
      <c r="T379">
        <v>1</v>
      </c>
      <c r="U379">
        <v>995.52</v>
      </c>
      <c r="V379">
        <v>0.22</v>
      </c>
      <c r="W379" t="s">
        <v>1961</v>
      </c>
      <c r="X379">
        <v>776.50559999999996</v>
      </c>
      <c r="Y379">
        <v>776.50559999999996</v>
      </c>
      <c r="Z379" t="str">
        <f>_xlfn.IFS(Table8_1[[#This Row],[Unit_Price]]&lt;500,"Low Price",Table8_1[[#This Row],[Unit_Price]]&lt;2000,"Medium Price",Table8_1[[#This Row],[Unit_Price]]&gt;=2000, "High Price")</f>
        <v>Medium Price</v>
      </c>
    </row>
    <row r="380" spans="1:26" x14ac:dyDescent="0.3">
      <c r="A380" s="2" t="s">
        <v>2343</v>
      </c>
      <c r="B380" s="3">
        <v>45535</v>
      </c>
      <c r="C380" s="2" t="s">
        <v>436</v>
      </c>
      <c r="D380" s="2" t="s">
        <v>1585</v>
      </c>
      <c r="E380" s="2" t="s">
        <v>1945</v>
      </c>
      <c r="F380" s="2">
        <v>4</v>
      </c>
      <c r="G380" s="2">
        <v>241.32</v>
      </c>
      <c r="H380" s="2">
        <v>0.28999999999999998</v>
      </c>
      <c r="I380" s="2" t="s">
        <v>1964</v>
      </c>
      <c r="J380" s="2">
        <v>685.34879999999998</v>
      </c>
      <c r="O380" t="s">
        <v>2343</v>
      </c>
      <c r="P380" s="5">
        <v>45535</v>
      </c>
      <c r="Q380" t="s">
        <v>436</v>
      </c>
      <c r="R380" t="s">
        <v>1585</v>
      </c>
      <c r="S380" t="s">
        <v>1945</v>
      </c>
      <c r="T380">
        <v>4</v>
      </c>
      <c r="U380">
        <v>241.32</v>
      </c>
      <c r="V380">
        <v>0.28999999999999998</v>
      </c>
      <c r="W380" t="s">
        <v>1964</v>
      </c>
      <c r="X380">
        <v>685.34879999999998</v>
      </c>
      <c r="Y380">
        <v>685.34879999999998</v>
      </c>
      <c r="Z380" t="str">
        <f>_xlfn.IFS(Table8_1[[#This Row],[Unit_Price]]&lt;500,"Low Price",Table8_1[[#This Row],[Unit_Price]]&lt;2000,"Medium Price",Table8_1[[#This Row],[Unit_Price]]&gt;=2000, "High Price")</f>
        <v>Low Price</v>
      </c>
    </row>
    <row r="381" spans="1:26" x14ac:dyDescent="0.3">
      <c r="A381" s="2" t="s">
        <v>2344</v>
      </c>
      <c r="B381" s="3">
        <v>45240</v>
      </c>
      <c r="C381" s="2" t="s">
        <v>778</v>
      </c>
      <c r="D381" s="2" t="s">
        <v>1817</v>
      </c>
      <c r="E381" s="2" t="s">
        <v>1892</v>
      </c>
      <c r="F381" s="2">
        <v>3</v>
      </c>
      <c r="G381" s="2">
        <v>636.03</v>
      </c>
      <c r="H381" s="2">
        <v>0.06</v>
      </c>
      <c r="I381" s="2" t="s">
        <v>1964</v>
      </c>
      <c r="J381" s="2">
        <v>1793.6045999999999</v>
      </c>
      <c r="O381" t="s">
        <v>2344</v>
      </c>
      <c r="P381" s="5">
        <v>45240</v>
      </c>
      <c r="Q381" t="s">
        <v>778</v>
      </c>
      <c r="R381" t="s">
        <v>1817</v>
      </c>
      <c r="S381" t="s">
        <v>1892</v>
      </c>
      <c r="T381">
        <v>3</v>
      </c>
      <c r="U381">
        <v>636.03</v>
      </c>
      <c r="V381">
        <v>0.06</v>
      </c>
      <c r="W381" t="s">
        <v>1964</v>
      </c>
      <c r="X381">
        <v>1793.6045999999999</v>
      </c>
      <c r="Y381">
        <v>1793.6045999999999</v>
      </c>
      <c r="Z381" t="str">
        <f>_xlfn.IFS(Table8_1[[#This Row],[Unit_Price]]&lt;500,"Low Price",Table8_1[[#This Row],[Unit_Price]]&lt;2000,"Medium Price",Table8_1[[#This Row],[Unit_Price]]&gt;=2000, "High Price")</f>
        <v>Medium Price</v>
      </c>
    </row>
    <row r="382" spans="1:26" x14ac:dyDescent="0.3">
      <c r="A382" s="2" t="s">
        <v>2345</v>
      </c>
      <c r="B382" s="3">
        <v>45275</v>
      </c>
      <c r="C382" s="2" t="s">
        <v>348</v>
      </c>
      <c r="D382" s="2" t="s">
        <v>1572</v>
      </c>
      <c r="E382" s="2" t="s">
        <v>1948</v>
      </c>
      <c r="F382" s="2">
        <v>4</v>
      </c>
      <c r="G382" s="2">
        <v>603.30999999999995</v>
      </c>
      <c r="H382" s="2">
        <v>0.15</v>
      </c>
      <c r="I382" s="2" t="s">
        <v>1959</v>
      </c>
      <c r="J382" s="2">
        <v>2051.2539999999999</v>
      </c>
      <c r="O382" t="s">
        <v>2345</v>
      </c>
      <c r="P382" s="5">
        <v>45275</v>
      </c>
      <c r="Q382" t="s">
        <v>348</v>
      </c>
      <c r="R382" t="s">
        <v>1572</v>
      </c>
      <c r="S382" t="s">
        <v>1948</v>
      </c>
      <c r="T382">
        <v>4</v>
      </c>
      <c r="U382">
        <v>603.30999999999995</v>
      </c>
      <c r="V382">
        <v>0.15</v>
      </c>
      <c r="W382" t="s">
        <v>1959</v>
      </c>
      <c r="X382">
        <v>2051.2539999999999</v>
      </c>
      <c r="Y382">
        <v>2051.2539999999999</v>
      </c>
      <c r="Z382" t="str">
        <f>_xlfn.IFS(Table8_1[[#This Row],[Unit_Price]]&lt;500,"Low Price",Table8_1[[#This Row],[Unit_Price]]&lt;2000,"Medium Price",Table8_1[[#This Row],[Unit_Price]]&gt;=2000, "High Price")</f>
        <v>Medium Price</v>
      </c>
    </row>
    <row r="383" spans="1:26" x14ac:dyDescent="0.3">
      <c r="A383" s="2" t="s">
        <v>2346</v>
      </c>
      <c r="B383" s="3">
        <v>45427</v>
      </c>
      <c r="C383" s="2" t="s">
        <v>279</v>
      </c>
      <c r="D383" s="2" t="s">
        <v>1850</v>
      </c>
      <c r="E383" s="2" t="s">
        <v>1924</v>
      </c>
      <c r="F383" s="2">
        <v>3</v>
      </c>
      <c r="G383" s="2">
        <v>437.96</v>
      </c>
      <c r="H383" s="2">
        <v>0.27</v>
      </c>
      <c r="I383" s="2" t="s">
        <v>1964</v>
      </c>
      <c r="J383" s="2">
        <v>959.13239999999996</v>
      </c>
      <c r="O383" t="s">
        <v>2346</v>
      </c>
      <c r="P383" s="5">
        <v>45427</v>
      </c>
      <c r="Q383" t="s">
        <v>279</v>
      </c>
      <c r="R383" t="s">
        <v>1850</v>
      </c>
      <c r="S383" t="s">
        <v>1924</v>
      </c>
      <c r="T383">
        <v>3</v>
      </c>
      <c r="U383">
        <v>437.96</v>
      </c>
      <c r="V383">
        <v>0.27</v>
      </c>
      <c r="W383" t="s">
        <v>1964</v>
      </c>
      <c r="X383">
        <v>959.13239999999996</v>
      </c>
      <c r="Y383">
        <v>959.13239999999996</v>
      </c>
      <c r="Z383" t="str">
        <f>_xlfn.IFS(Table8_1[[#This Row],[Unit_Price]]&lt;500,"Low Price",Table8_1[[#This Row],[Unit_Price]]&lt;2000,"Medium Price",Table8_1[[#This Row],[Unit_Price]]&gt;=2000, "High Price")</f>
        <v>Low Price</v>
      </c>
    </row>
    <row r="384" spans="1:26" x14ac:dyDescent="0.3">
      <c r="A384" s="2" t="s">
        <v>2347</v>
      </c>
      <c r="B384" s="3">
        <v>45322</v>
      </c>
      <c r="C384" s="2" t="s">
        <v>686</v>
      </c>
      <c r="D384" s="2" t="s">
        <v>1680</v>
      </c>
      <c r="E384" s="2" t="s">
        <v>1904</v>
      </c>
      <c r="F384" s="2">
        <v>2</v>
      </c>
      <c r="G384" s="2">
        <v>56.91</v>
      </c>
      <c r="H384" s="2">
        <v>0.08</v>
      </c>
      <c r="I384" s="2" t="s">
        <v>1964</v>
      </c>
      <c r="J384" s="2">
        <v>104.7144</v>
      </c>
      <c r="O384" t="s">
        <v>2347</v>
      </c>
      <c r="P384" s="5">
        <v>45322</v>
      </c>
      <c r="Q384" t="s">
        <v>686</v>
      </c>
      <c r="R384" t="s">
        <v>1680</v>
      </c>
      <c r="S384" t="s">
        <v>1904</v>
      </c>
      <c r="T384">
        <v>2</v>
      </c>
      <c r="U384">
        <v>56.91</v>
      </c>
      <c r="V384">
        <v>0.08</v>
      </c>
      <c r="W384" t="s">
        <v>1964</v>
      </c>
      <c r="X384">
        <v>104.7144</v>
      </c>
      <c r="Y384">
        <v>104.7144</v>
      </c>
      <c r="Z384" t="str">
        <f>_xlfn.IFS(Table8_1[[#This Row],[Unit_Price]]&lt;500,"Low Price",Table8_1[[#This Row],[Unit_Price]]&lt;2000,"Medium Price",Table8_1[[#This Row],[Unit_Price]]&gt;=2000, "High Price")</f>
        <v>Low Price</v>
      </c>
    </row>
    <row r="385" spans="1:26" x14ac:dyDescent="0.3">
      <c r="A385" s="2" t="s">
        <v>2348</v>
      </c>
      <c r="B385" s="3">
        <v>45266</v>
      </c>
      <c r="C385" s="2" t="s">
        <v>1061</v>
      </c>
      <c r="D385" s="2" t="s">
        <v>1811</v>
      </c>
      <c r="E385" s="2" t="s">
        <v>1911</v>
      </c>
      <c r="F385" s="2">
        <v>1</v>
      </c>
      <c r="G385" s="2">
        <v>141.79</v>
      </c>
      <c r="H385" s="2">
        <v>0.1</v>
      </c>
      <c r="I385" s="2" t="s">
        <v>1959</v>
      </c>
      <c r="J385" s="2">
        <v>127.611</v>
      </c>
      <c r="O385" t="s">
        <v>2348</v>
      </c>
      <c r="P385" s="5">
        <v>45266</v>
      </c>
      <c r="Q385" t="s">
        <v>1061</v>
      </c>
      <c r="R385" t="s">
        <v>1811</v>
      </c>
      <c r="S385" t="s">
        <v>1911</v>
      </c>
      <c r="T385">
        <v>1</v>
      </c>
      <c r="U385">
        <v>141.79</v>
      </c>
      <c r="V385">
        <v>0.1</v>
      </c>
      <c r="W385" t="s">
        <v>1959</v>
      </c>
      <c r="X385">
        <v>127.611</v>
      </c>
      <c r="Y385">
        <v>127.61099999999999</v>
      </c>
      <c r="Z385" t="str">
        <f>_xlfn.IFS(Table8_1[[#This Row],[Unit_Price]]&lt;500,"Low Price",Table8_1[[#This Row],[Unit_Price]]&lt;2000,"Medium Price",Table8_1[[#This Row],[Unit_Price]]&gt;=2000, "High Price")</f>
        <v>Low Price</v>
      </c>
    </row>
    <row r="386" spans="1:26" x14ac:dyDescent="0.3">
      <c r="A386" s="2" t="s">
        <v>2349</v>
      </c>
      <c r="B386" s="3">
        <v>45302</v>
      </c>
      <c r="C386" s="2" t="s">
        <v>1499</v>
      </c>
      <c r="D386" s="2" t="s">
        <v>1594</v>
      </c>
      <c r="E386" s="2" t="s">
        <v>1936</v>
      </c>
      <c r="F386" s="2">
        <v>4</v>
      </c>
      <c r="G386" s="2">
        <v>355.14</v>
      </c>
      <c r="H386" s="2">
        <v>0.16</v>
      </c>
      <c r="I386" s="2" t="s">
        <v>1964</v>
      </c>
      <c r="J386" s="2">
        <v>1193.2704000000001</v>
      </c>
      <c r="O386" t="s">
        <v>2349</v>
      </c>
      <c r="P386" s="5">
        <v>45302</v>
      </c>
      <c r="Q386" t="s">
        <v>1499</v>
      </c>
      <c r="R386" t="s">
        <v>1594</v>
      </c>
      <c r="S386" t="s">
        <v>1936</v>
      </c>
      <c r="T386">
        <v>4</v>
      </c>
      <c r="U386">
        <v>355.14</v>
      </c>
      <c r="V386">
        <v>0.16</v>
      </c>
      <c r="W386" t="s">
        <v>1964</v>
      </c>
      <c r="X386">
        <v>1193.2704000000001</v>
      </c>
      <c r="Y386">
        <v>1193.2703999999999</v>
      </c>
      <c r="Z386" t="str">
        <f>_xlfn.IFS(Table8_1[[#This Row],[Unit_Price]]&lt;500,"Low Price",Table8_1[[#This Row],[Unit_Price]]&lt;2000,"Medium Price",Table8_1[[#This Row],[Unit_Price]]&gt;=2000, "High Price")</f>
        <v>Low Price</v>
      </c>
    </row>
    <row r="387" spans="1:26" x14ac:dyDescent="0.3">
      <c r="A387" s="2" t="s">
        <v>2350</v>
      </c>
      <c r="B387" s="3">
        <v>45907</v>
      </c>
      <c r="C387" s="2" t="s">
        <v>695</v>
      </c>
      <c r="D387" s="2" t="s">
        <v>1693</v>
      </c>
      <c r="E387" s="2" t="s">
        <v>1911</v>
      </c>
      <c r="F387" s="2">
        <v>4</v>
      </c>
      <c r="G387" s="2">
        <v>960.38</v>
      </c>
      <c r="H387" s="2">
        <v>0.15</v>
      </c>
      <c r="I387" s="2" t="s">
        <v>1964</v>
      </c>
      <c r="J387" s="2">
        <v>3265.2919999999999</v>
      </c>
      <c r="O387" t="s">
        <v>2350</v>
      </c>
      <c r="P387" s="5">
        <v>45907</v>
      </c>
      <c r="Q387" t="s">
        <v>695</v>
      </c>
      <c r="R387" t="s">
        <v>1693</v>
      </c>
      <c r="S387" t="s">
        <v>1911</v>
      </c>
      <c r="T387">
        <v>4</v>
      </c>
      <c r="U387">
        <v>960.38</v>
      </c>
      <c r="V387">
        <v>0.15</v>
      </c>
      <c r="W387" t="s">
        <v>1964</v>
      </c>
      <c r="X387">
        <v>3265.2919999999999</v>
      </c>
      <c r="Y387">
        <v>3265.2919999999999</v>
      </c>
      <c r="Z387" t="str">
        <f>_xlfn.IFS(Table8_1[[#This Row],[Unit_Price]]&lt;500,"Low Price",Table8_1[[#This Row],[Unit_Price]]&lt;2000,"Medium Price",Table8_1[[#This Row],[Unit_Price]]&gt;=2000, "High Price")</f>
        <v>Medium Price</v>
      </c>
    </row>
    <row r="388" spans="1:26" x14ac:dyDescent="0.3">
      <c r="A388" s="2" t="s">
        <v>2351</v>
      </c>
      <c r="B388" s="3">
        <v>45433</v>
      </c>
      <c r="C388" s="2" t="s">
        <v>1316</v>
      </c>
      <c r="D388" s="2" t="s">
        <v>1790</v>
      </c>
      <c r="E388" s="2" t="s">
        <v>1939</v>
      </c>
      <c r="F388" s="2">
        <v>3</v>
      </c>
      <c r="G388" s="2">
        <v>847.21</v>
      </c>
      <c r="H388" s="2">
        <v>0.06</v>
      </c>
      <c r="I388" s="2" t="s">
        <v>1961</v>
      </c>
      <c r="J388" s="2">
        <v>2389.1322</v>
      </c>
      <c r="O388" t="s">
        <v>2351</v>
      </c>
      <c r="P388" s="5">
        <v>45433</v>
      </c>
      <c r="Q388" t="s">
        <v>1316</v>
      </c>
      <c r="R388" t="s">
        <v>1790</v>
      </c>
      <c r="S388" t="s">
        <v>1939</v>
      </c>
      <c r="T388">
        <v>3</v>
      </c>
      <c r="U388">
        <v>847.21</v>
      </c>
      <c r="V388">
        <v>0.06</v>
      </c>
      <c r="W388" t="s">
        <v>1961</v>
      </c>
      <c r="X388">
        <v>2389.1322</v>
      </c>
      <c r="Y388">
        <v>2389.1322</v>
      </c>
      <c r="Z388" t="str">
        <f>_xlfn.IFS(Table8_1[[#This Row],[Unit_Price]]&lt;500,"Low Price",Table8_1[[#This Row],[Unit_Price]]&lt;2000,"Medium Price",Table8_1[[#This Row],[Unit_Price]]&gt;=2000, "High Price")</f>
        <v>Medium Price</v>
      </c>
    </row>
    <row r="389" spans="1:26" x14ac:dyDescent="0.3">
      <c r="A389" s="2" t="s">
        <v>2352</v>
      </c>
      <c r="B389" s="3">
        <v>45892</v>
      </c>
      <c r="C389" s="2" t="s">
        <v>248</v>
      </c>
      <c r="D389" s="2" t="s">
        <v>1823</v>
      </c>
      <c r="E389" s="2" t="s">
        <v>1924</v>
      </c>
      <c r="F389" s="2">
        <v>4</v>
      </c>
      <c r="G389" s="2">
        <v>773.81</v>
      </c>
      <c r="H389" s="2">
        <v>0.08</v>
      </c>
      <c r="I389" s="2" t="s">
        <v>1964</v>
      </c>
      <c r="J389" s="2">
        <v>2847.6208000000001</v>
      </c>
      <c r="O389" t="s">
        <v>2352</v>
      </c>
      <c r="P389" s="5">
        <v>45892</v>
      </c>
      <c r="Q389" t="s">
        <v>248</v>
      </c>
      <c r="R389" t="s">
        <v>1823</v>
      </c>
      <c r="S389" t="s">
        <v>1924</v>
      </c>
      <c r="T389">
        <v>4</v>
      </c>
      <c r="U389">
        <v>773.81</v>
      </c>
      <c r="V389">
        <v>0.08</v>
      </c>
      <c r="W389" t="s">
        <v>1964</v>
      </c>
      <c r="X389">
        <v>2847.6208000000001</v>
      </c>
      <c r="Y389">
        <v>2847.6207999999997</v>
      </c>
      <c r="Z389" t="str">
        <f>_xlfn.IFS(Table8_1[[#This Row],[Unit_Price]]&lt;500,"Low Price",Table8_1[[#This Row],[Unit_Price]]&lt;2000,"Medium Price",Table8_1[[#This Row],[Unit_Price]]&gt;=2000, "High Price")</f>
        <v>Medium Price</v>
      </c>
    </row>
    <row r="390" spans="1:26" x14ac:dyDescent="0.3">
      <c r="A390" s="2" t="s">
        <v>2353</v>
      </c>
      <c r="B390" s="3">
        <v>45780</v>
      </c>
      <c r="C390" s="2" t="s">
        <v>8</v>
      </c>
      <c r="D390" s="2" t="s">
        <v>1771</v>
      </c>
      <c r="E390" s="2" t="s">
        <v>1939</v>
      </c>
      <c r="F390" s="2">
        <v>1</v>
      </c>
      <c r="G390" s="2">
        <v>664.71</v>
      </c>
      <c r="H390" s="2">
        <v>0.1</v>
      </c>
      <c r="I390" s="2" t="s">
        <v>1961</v>
      </c>
      <c r="J390" s="2">
        <v>598.23900000000003</v>
      </c>
      <c r="O390" t="s">
        <v>2353</v>
      </c>
      <c r="P390" s="5">
        <v>45780</v>
      </c>
      <c r="Q390" t="s">
        <v>8</v>
      </c>
      <c r="R390" t="s">
        <v>1771</v>
      </c>
      <c r="S390" t="s">
        <v>1939</v>
      </c>
      <c r="T390">
        <v>1</v>
      </c>
      <c r="U390">
        <v>664.71</v>
      </c>
      <c r="V390">
        <v>0.1</v>
      </c>
      <c r="W390" t="s">
        <v>1961</v>
      </c>
      <c r="X390">
        <v>598.23900000000003</v>
      </c>
      <c r="Y390">
        <v>598.23900000000003</v>
      </c>
      <c r="Z390" t="str">
        <f>_xlfn.IFS(Table8_1[[#This Row],[Unit_Price]]&lt;500,"Low Price",Table8_1[[#This Row],[Unit_Price]]&lt;2000,"Medium Price",Table8_1[[#This Row],[Unit_Price]]&gt;=2000, "High Price")</f>
        <v>Medium Price</v>
      </c>
    </row>
    <row r="391" spans="1:26" x14ac:dyDescent="0.3">
      <c r="A391" s="2" t="s">
        <v>2354</v>
      </c>
      <c r="B391" s="3">
        <v>45233</v>
      </c>
      <c r="C391" s="2" t="s">
        <v>1100</v>
      </c>
      <c r="D391" s="2" t="s">
        <v>1689</v>
      </c>
      <c r="E391" s="2" t="s">
        <v>1914</v>
      </c>
      <c r="F391" s="2">
        <v>4</v>
      </c>
      <c r="G391" s="2">
        <v>482.06</v>
      </c>
      <c r="H391" s="2">
        <v>7.0000000000000007E-2</v>
      </c>
      <c r="I391" s="2" t="s">
        <v>1961</v>
      </c>
      <c r="J391" s="2">
        <v>1793.2632000000001</v>
      </c>
      <c r="O391" t="s">
        <v>2354</v>
      </c>
      <c r="P391" s="5">
        <v>45233</v>
      </c>
      <c r="Q391" t="s">
        <v>1100</v>
      </c>
      <c r="R391" t="s">
        <v>1689</v>
      </c>
      <c r="S391" t="s">
        <v>1914</v>
      </c>
      <c r="T391">
        <v>4</v>
      </c>
      <c r="U391">
        <v>482.06</v>
      </c>
      <c r="V391">
        <v>7.0000000000000007E-2</v>
      </c>
      <c r="W391" t="s">
        <v>1961</v>
      </c>
      <c r="X391">
        <v>1793.2632000000001</v>
      </c>
      <c r="Y391">
        <v>1793.2631999999999</v>
      </c>
      <c r="Z391" t="str">
        <f>_xlfn.IFS(Table8_1[[#This Row],[Unit_Price]]&lt;500,"Low Price",Table8_1[[#This Row],[Unit_Price]]&lt;2000,"Medium Price",Table8_1[[#This Row],[Unit_Price]]&gt;=2000, "High Price")</f>
        <v>Low Price</v>
      </c>
    </row>
    <row r="392" spans="1:26" x14ac:dyDescent="0.3">
      <c r="A392" s="2" t="s">
        <v>2355</v>
      </c>
      <c r="B392" s="3">
        <v>45742</v>
      </c>
      <c r="C392" s="2" t="s">
        <v>325</v>
      </c>
      <c r="D392" s="2" t="s">
        <v>1753</v>
      </c>
      <c r="E392" s="2" t="s">
        <v>1901</v>
      </c>
      <c r="F392" s="2">
        <v>4</v>
      </c>
      <c r="G392" s="2">
        <v>995.55</v>
      </c>
      <c r="H392" s="2">
        <v>0.19</v>
      </c>
      <c r="I392" s="2" t="s">
        <v>1961</v>
      </c>
      <c r="J392" s="2">
        <v>3225.5819999999999</v>
      </c>
      <c r="O392" t="s">
        <v>2355</v>
      </c>
      <c r="P392" s="5">
        <v>45742</v>
      </c>
      <c r="Q392" t="s">
        <v>325</v>
      </c>
      <c r="R392" t="s">
        <v>1753</v>
      </c>
      <c r="S392" t="s">
        <v>1901</v>
      </c>
      <c r="T392">
        <v>4</v>
      </c>
      <c r="U392">
        <v>995.55</v>
      </c>
      <c r="V392">
        <v>0.19</v>
      </c>
      <c r="W392" t="s">
        <v>1961</v>
      </c>
      <c r="X392">
        <v>3225.5819999999999</v>
      </c>
      <c r="Y392">
        <v>3225.5819999999999</v>
      </c>
      <c r="Z392" t="str">
        <f>_xlfn.IFS(Table8_1[[#This Row],[Unit_Price]]&lt;500,"Low Price",Table8_1[[#This Row],[Unit_Price]]&lt;2000,"Medium Price",Table8_1[[#This Row],[Unit_Price]]&gt;=2000, "High Price")</f>
        <v>Medium Price</v>
      </c>
    </row>
    <row r="393" spans="1:26" x14ac:dyDescent="0.3">
      <c r="A393" s="2" t="s">
        <v>2356</v>
      </c>
      <c r="B393" s="3">
        <v>45478</v>
      </c>
      <c r="C393" s="2" t="s">
        <v>485</v>
      </c>
      <c r="D393" s="2" t="s">
        <v>1862</v>
      </c>
      <c r="E393" s="2" t="s">
        <v>1932</v>
      </c>
      <c r="F393" s="2">
        <v>2</v>
      </c>
      <c r="G393" s="2">
        <v>153.84</v>
      </c>
      <c r="H393" s="2">
        <v>0.27</v>
      </c>
      <c r="I393" s="2" t="s">
        <v>1961</v>
      </c>
      <c r="J393" s="2">
        <v>224.60640000000001</v>
      </c>
      <c r="O393" t="s">
        <v>2356</v>
      </c>
      <c r="P393" s="5">
        <v>45478</v>
      </c>
      <c r="Q393" t="s">
        <v>485</v>
      </c>
      <c r="R393" t="s">
        <v>1862</v>
      </c>
      <c r="S393" t="s">
        <v>1932</v>
      </c>
      <c r="T393">
        <v>2</v>
      </c>
      <c r="U393">
        <v>153.84</v>
      </c>
      <c r="V393">
        <v>0.27</v>
      </c>
      <c r="W393" t="s">
        <v>1961</v>
      </c>
      <c r="X393">
        <v>224.60640000000001</v>
      </c>
      <c r="Y393">
        <v>224.60640000000001</v>
      </c>
      <c r="Z393" t="str">
        <f>_xlfn.IFS(Table8_1[[#This Row],[Unit_Price]]&lt;500,"Low Price",Table8_1[[#This Row],[Unit_Price]]&lt;2000,"Medium Price",Table8_1[[#This Row],[Unit_Price]]&gt;=2000, "High Price")</f>
        <v>Low Price</v>
      </c>
    </row>
    <row r="394" spans="1:26" x14ac:dyDescent="0.3">
      <c r="A394" s="2" t="s">
        <v>2357</v>
      </c>
      <c r="B394" s="3">
        <v>45789</v>
      </c>
      <c r="C394" s="2" t="s">
        <v>521</v>
      </c>
      <c r="D394" s="2" t="s">
        <v>1817</v>
      </c>
      <c r="E394" s="2" t="s">
        <v>1911</v>
      </c>
      <c r="F394" s="2">
        <v>3</v>
      </c>
      <c r="G394" s="2">
        <v>362.11</v>
      </c>
      <c r="H394" s="2">
        <v>0.23</v>
      </c>
      <c r="I394" s="2" t="s">
        <v>1964</v>
      </c>
      <c r="J394" s="2">
        <v>836.47410000000002</v>
      </c>
      <c r="O394" t="s">
        <v>2357</v>
      </c>
      <c r="P394" s="5">
        <v>45789</v>
      </c>
      <c r="Q394" t="s">
        <v>521</v>
      </c>
      <c r="R394" t="s">
        <v>1817</v>
      </c>
      <c r="S394" t="s">
        <v>1911</v>
      </c>
      <c r="T394">
        <v>3</v>
      </c>
      <c r="U394">
        <v>362.11</v>
      </c>
      <c r="V394">
        <v>0.23</v>
      </c>
      <c r="W394" t="s">
        <v>1964</v>
      </c>
      <c r="X394">
        <v>836.47410000000002</v>
      </c>
      <c r="Y394">
        <v>836.47409999999991</v>
      </c>
      <c r="Z394" t="str">
        <f>_xlfn.IFS(Table8_1[[#This Row],[Unit_Price]]&lt;500,"Low Price",Table8_1[[#This Row],[Unit_Price]]&lt;2000,"Medium Price",Table8_1[[#This Row],[Unit_Price]]&gt;=2000, "High Price")</f>
        <v>Low Price</v>
      </c>
    </row>
    <row r="395" spans="1:26" x14ac:dyDescent="0.3">
      <c r="A395" s="2" t="s">
        <v>2358</v>
      </c>
      <c r="B395" s="3">
        <v>45561</v>
      </c>
      <c r="C395" s="2" t="s">
        <v>1467</v>
      </c>
      <c r="D395" s="2" t="s">
        <v>1709</v>
      </c>
      <c r="E395" s="2" t="s">
        <v>1917</v>
      </c>
      <c r="F395" s="2">
        <v>3</v>
      </c>
      <c r="G395" s="2">
        <v>112.26</v>
      </c>
      <c r="H395" s="2">
        <v>0.11</v>
      </c>
      <c r="I395" s="2" t="s">
        <v>1959</v>
      </c>
      <c r="J395" s="2">
        <v>299.73419999999999</v>
      </c>
      <c r="O395" t="s">
        <v>2358</v>
      </c>
      <c r="P395" s="5">
        <v>45561</v>
      </c>
      <c r="Q395" t="s">
        <v>1467</v>
      </c>
      <c r="R395" t="s">
        <v>1709</v>
      </c>
      <c r="S395" t="s">
        <v>1917</v>
      </c>
      <c r="T395">
        <v>3</v>
      </c>
      <c r="U395">
        <v>112.26</v>
      </c>
      <c r="V395">
        <v>0.11</v>
      </c>
      <c r="W395" t="s">
        <v>1959</v>
      </c>
      <c r="X395">
        <v>299.73419999999999</v>
      </c>
      <c r="Y395">
        <v>299.73420000000004</v>
      </c>
      <c r="Z395" t="str">
        <f>_xlfn.IFS(Table8_1[[#This Row],[Unit_Price]]&lt;500,"Low Price",Table8_1[[#This Row],[Unit_Price]]&lt;2000,"Medium Price",Table8_1[[#This Row],[Unit_Price]]&gt;=2000, "High Price")</f>
        <v>Low Price</v>
      </c>
    </row>
    <row r="396" spans="1:26" x14ac:dyDescent="0.3">
      <c r="A396" s="2" t="s">
        <v>2359</v>
      </c>
      <c r="B396" s="3">
        <v>45378</v>
      </c>
      <c r="C396" s="2" t="s">
        <v>671</v>
      </c>
      <c r="D396" s="2" t="s">
        <v>1865</v>
      </c>
      <c r="E396" s="2" t="s">
        <v>1948</v>
      </c>
      <c r="F396" s="2">
        <v>2</v>
      </c>
      <c r="G396" s="2">
        <v>962.81</v>
      </c>
      <c r="H396" s="2">
        <v>0.06</v>
      </c>
      <c r="I396" s="2" t="s">
        <v>1964</v>
      </c>
      <c r="J396" s="2">
        <v>1810.0827999999999</v>
      </c>
      <c r="O396" t="s">
        <v>2359</v>
      </c>
      <c r="P396" s="5">
        <v>45378</v>
      </c>
      <c r="Q396" t="s">
        <v>671</v>
      </c>
      <c r="R396" t="s">
        <v>1865</v>
      </c>
      <c r="S396" t="s">
        <v>1948</v>
      </c>
      <c r="T396">
        <v>2</v>
      </c>
      <c r="U396">
        <v>962.81</v>
      </c>
      <c r="V396">
        <v>0.06</v>
      </c>
      <c r="W396" t="s">
        <v>1964</v>
      </c>
      <c r="X396">
        <v>1810.0827999999999</v>
      </c>
      <c r="Y396">
        <v>1810.0827999999999</v>
      </c>
      <c r="Z396" t="str">
        <f>_xlfn.IFS(Table8_1[[#This Row],[Unit_Price]]&lt;500,"Low Price",Table8_1[[#This Row],[Unit_Price]]&lt;2000,"Medium Price",Table8_1[[#This Row],[Unit_Price]]&gt;=2000, "High Price")</f>
        <v>Medium Price</v>
      </c>
    </row>
    <row r="397" spans="1:26" x14ac:dyDescent="0.3">
      <c r="A397" s="2" t="s">
        <v>2360</v>
      </c>
      <c r="B397" s="3">
        <v>45308</v>
      </c>
      <c r="C397" s="2" t="s">
        <v>701</v>
      </c>
      <c r="D397" s="2" t="s">
        <v>1638</v>
      </c>
      <c r="E397" s="2" t="s">
        <v>1887</v>
      </c>
      <c r="F397" s="2">
        <v>4</v>
      </c>
      <c r="G397" s="2">
        <v>276.23</v>
      </c>
      <c r="H397" s="2">
        <v>0.12</v>
      </c>
      <c r="I397" s="2" t="s">
        <v>1959</v>
      </c>
      <c r="J397" s="2">
        <v>972.32960000000003</v>
      </c>
      <c r="O397" t="s">
        <v>2360</v>
      </c>
      <c r="P397" s="5">
        <v>45308</v>
      </c>
      <c r="Q397" t="s">
        <v>701</v>
      </c>
      <c r="R397" t="s">
        <v>1638</v>
      </c>
      <c r="S397" t="s">
        <v>1887</v>
      </c>
      <c r="T397">
        <v>4</v>
      </c>
      <c r="U397">
        <v>276.23</v>
      </c>
      <c r="V397">
        <v>0.12</v>
      </c>
      <c r="W397" t="s">
        <v>1959</v>
      </c>
      <c r="X397">
        <v>972.32960000000003</v>
      </c>
      <c r="Y397">
        <v>972.32960000000003</v>
      </c>
      <c r="Z397" t="str">
        <f>_xlfn.IFS(Table8_1[[#This Row],[Unit_Price]]&lt;500,"Low Price",Table8_1[[#This Row],[Unit_Price]]&lt;2000,"Medium Price",Table8_1[[#This Row],[Unit_Price]]&gt;=2000, "High Price")</f>
        <v>Low Price</v>
      </c>
    </row>
    <row r="398" spans="1:26" x14ac:dyDescent="0.3">
      <c r="A398" s="2" t="s">
        <v>2361</v>
      </c>
      <c r="B398" s="3">
        <v>45407</v>
      </c>
      <c r="C398" s="2" t="s">
        <v>74</v>
      </c>
      <c r="D398" s="2" t="s">
        <v>1628</v>
      </c>
      <c r="E398" s="2" t="s">
        <v>1934</v>
      </c>
      <c r="F398" s="2">
        <v>3</v>
      </c>
      <c r="G398" s="2">
        <v>991.37</v>
      </c>
      <c r="H398" s="2">
        <v>0.1</v>
      </c>
      <c r="I398" s="2" t="s">
        <v>1961</v>
      </c>
      <c r="J398" s="2">
        <v>2676.6990000000001</v>
      </c>
      <c r="O398" t="s">
        <v>2361</v>
      </c>
      <c r="P398" s="5">
        <v>45407</v>
      </c>
      <c r="Q398" t="s">
        <v>74</v>
      </c>
      <c r="R398" t="s">
        <v>1628</v>
      </c>
      <c r="S398" t="s">
        <v>1934</v>
      </c>
      <c r="T398">
        <v>3</v>
      </c>
      <c r="U398">
        <v>991.37</v>
      </c>
      <c r="V398">
        <v>0.1</v>
      </c>
      <c r="W398" t="s">
        <v>1961</v>
      </c>
      <c r="X398">
        <v>2676.6990000000001</v>
      </c>
      <c r="Y398">
        <v>2676.6990000000001</v>
      </c>
      <c r="Z398" t="str">
        <f>_xlfn.IFS(Table8_1[[#This Row],[Unit_Price]]&lt;500,"Low Price",Table8_1[[#This Row],[Unit_Price]]&lt;2000,"Medium Price",Table8_1[[#This Row],[Unit_Price]]&gt;=2000, "High Price")</f>
        <v>Medium Price</v>
      </c>
    </row>
    <row r="399" spans="1:26" x14ac:dyDescent="0.3">
      <c r="A399" s="2" t="s">
        <v>2362</v>
      </c>
      <c r="B399" s="3">
        <v>45929</v>
      </c>
      <c r="C399" s="2" t="s">
        <v>566</v>
      </c>
      <c r="D399" s="2" t="s">
        <v>1638</v>
      </c>
      <c r="E399" s="2" t="s">
        <v>1932</v>
      </c>
      <c r="F399" s="2">
        <v>3</v>
      </c>
      <c r="G399" s="2">
        <v>977.47</v>
      </c>
      <c r="H399" s="2">
        <v>0.05</v>
      </c>
      <c r="I399" s="2" t="s">
        <v>1959</v>
      </c>
      <c r="J399" s="2">
        <v>2785.7894999999999</v>
      </c>
      <c r="O399" t="s">
        <v>2362</v>
      </c>
      <c r="P399" s="5">
        <v>45929</v>
      </c>
      <c r="Q399" t="s">
        <v>566</v>
      </c>
      <c r="R399" t="s">
        <v>1638</v>
      </c>
      <c r="S399" t="s">
        <v>1932</v>
      </c>
      <c r="T399">
        <v>3</v>
      </c>
      <c r="U399">
        <v>977.47</v>
      </c>
      <c r="V399">
        <v>0.05</v>
      </c>
      <c r="W399" t="s">
        <v>1959</v>
      </c>
      <c r="X399">
        <v>2785.7894999999999</v>
      </c>
      <c r="Y399">
        <v>2785.7894999999999</v>
      </c>
      <c r="Z399" t="str">
        <f>_xlfn.IFS(Table8_1[[#This Row],[Unit_Price]]&lt;500,"Low Price",Table8_1[[#This Row],[Unit_Price]]&lt;2000,"Medium Price",Table8_1[[#This Row],[Unit_Price]]&gt;=2000, "High Price")</f>
        <v>Medium Price</v>
      </c>
    </row>
    <row r="400" spans="1:26" x14ac:dyDescent="0.3">
      <c r="A400" s="2" t="s">
        <v>2363</v>
      </c>
      <c r="B400" s="3">
        <v>45844</v>
      </c>
      <c r="C400" s="2" t="s">
        <v>680</v>
      </c>
      <c r="D400" s="2" t="s">
        <v>1865</v>
      </c>
      <c r="E400" s="2" t="s">
        <v>1929</v>
      </c>
      <c r="F400" s="2">
        <v>2</v>
      </c>
      <c r="G400" s="2">
        <v>308.7</v>
      </c>
      <c r="H400" s="2">
        <v>0.2</v>
      </c>
      <c r="I400" s="2" t="s">
        <v>1961</v>
      </c>
      <c r="J400" s="2">
        <v>493.92</v>
      </c>
      <c r="O400" t="s">
        <v>2363</v>
      </c>
      <c r="P400" s="5">
        <v>45844</v>
      </c>
      <c r="Q400" t="s">
        <v>680</v>
      </c>
      <c r="R400" t="s">
        <v>1865</v>
      </c>
      <c r="S400" t="s">
        <v>1929</v>
      </c>
      <c r="T400">
        <v>2</v>
      </c>
      <c r="U400">
        <v>308.7</v>
      </c>
      <c r="V400">
        <v>0.2</v>
      </c>
      <c r="W400" t="s">
        <v>1961</v>
      </c>
      <c r="X400">
        <v>493.92</v>
      </c>
      <c r="Y400">
        <v>493.91999999999996</v>
      </c>
      <c r="Z400" t="str">
        <f>_xlfn.IFS(Table8_1[[#This Row],[Unit_Price]]&lt;500,"Low Price",Table8_1[[#This Row],[Unit_Price]]&lt;2000,"Medium Price",Table8_1[[#This Row],[Unit_Price]]&gt;=2000, "High Price")</f>
        <v>Low Price</v>
      </c>
    </row>
    <row r="401" spans="1:26" x14ac:dyDescent="0.3">
      <c r="A401" s="2" t="s">
        <v>2364</v>
      </c>
      <c r="B401" s="3">
        <v>45579</v>
      </c>
      <c r="C401" s="2" t="s">
        <v>151</v>
      </c>
      <c r="D401" s="2" t="s">
        <v>1580</v>
      </c>
      <c r="E401" s="2" t="s">
        <v>1939</v>
      </c>
      <c r="F401" s="2">
        <v>2</v>
      </c>
      <c r="G401" s="2">
        <v>733.87</v>
      </c>
      <c r="H401" s="2">
        <v>0.1</v>
      </c>
      <c r="I401" s="2" t="s">
        <v>1961</v>
      </c>
      <c r="J401" s="2">
        <v>1320.9659999999999</v>
      </c>
      <c r="O401" t="s">
        <v>2364</v>
      </c>
      <c r="P401" s="5">
        <v>45579</v>
      </c>
      <c r="Q401" t="s">
        <v>151</v>
      </c>
      <c r="R401" t="s">
        <v>1580</v>
      </c>
      <c r="S401" t="s">
        <v>1939</v>
      </c>
      <c r="T401">
        <v>2</v>
      </c>
      <c r="U401">
        <v>733.87</v>
      </c>
      <c r="V401">
        <v>0.1</v>
      </c>
      <c r="W401" t="s">
        <v>1961</v>
      </c>
      <c r="X401">
        <v>1320.9659999999999</v>
      </c>
      <c r="Y401">
        <v>1320.9659999999999</v>
      </c>
      <c r="Z401" t="str">
        <f>_xlfn.IFS(Table8_1[[#This Row],[Unit_Price]]&lt;500,"Low Price",Table8_1[[#This Row],[Unit_Price]]&lt;2000,"Medium Price",Table8_1[[#This Row],[Unit_Price]]&gt;=2000, "High Price")</f>
        <v>Medium Price</v>
      </c>
    </row>
    <row r="402" spans="1:26" x14ac:dyDescent="0.3">
      <c r="A402" s="2" t="s">
        <v>2365</v>
      </c>
      <c r="B402" s="3">
        <v>45227</v>
      </c>
      <c r="C402" s="2" t="s">
        <v>345</v>
      </c>
      <c r="D402" s="2" t="s">
        <v>1631</v>
      </c>
      <c r="E402" s="2" t="s">
        <v>1939</v>
      </c>
      <c r="F402" s="2">
        <v>2</v>
      </c>
      <c r="G402" s="2">
        <v>22.47</v>
      </c>
      <c r="H402" s="2">
        <v>0.22</v>
      </c>
      <c r="I402" s="2" t="s">
        <v>1961</v>
      </c>
      <c r="J402" s="2">
        <v>35.053199999999997</v>
      </c>
      <c r="O402" t="s">
        <v>2365</v>
      </c>
      <c r="P402" s="5">
        <v>45227</v>
      </c>
      <c r="Q402" t="s">
        <v>345</v>
      </c>
      <c r="R402" t="s">
        <v>1631</v>
      </c>
      <c r="S402" t="s">
        <v>1939</v>
      </c>
      <c r="T402">
        <v>2</v>
      </c>
      <c r="U402">
        <v>22.47</v>
      </c>
      <c r="V402">
        <v>0.22</v>
      </c>
      <c r="W402" t="s">
        <v>1961</v>
      </c>
      <c r="X402">
        <v>35.053199999999997</v>
      </c>
      <c r="Y402">
        <v>35.053199999999997</v>
      </c>
      <c r="Z402" t="str">
        <f>_xlfn.IFS(Table8_1[[#This Row],[Unit_Price]]&lt;500,"Low Price",Table8_1[[#This Row],[Unit_Price]]&lt;2000,"Medium Price",Table8_1[[#This Row],[Unit_Price]]&gt;=2000, "High Price")</f>
        <v>Low Price</v>
      </c>
    </row>
    <row r="403" spans="1:26" x14ac:dyDescent="0.3">
      <c r="A403" s="2" t="s">
        <v>2366</v>
      </c>
      <c r="B403" s="3">
        <v>45380</v>
      </c>
      <c r="C403" s="2" t="s">
        <v>1103</v>
      </c>
      <c r="D403" s="2" t="s">
        <v>1753</v>
      </c>
      <c r="E403" s="2" t="s">
        <v>1932</v>
      </c>
      <c r="F403" s="2">
        <v>4</v>
      </c>
      <c r="G403" s="2">
        <v>651.36</v>
      </c>
      <c r="H403" s="2">
        <v>0.13</v>
      </c>
      <c r="I403" s="2" t="s">
        <v>1959</v>
      </c>
      <c r="J403" s="2">
        <v>2266.7328000000002</v>
      </c>
      <c r="O403" t="s">
        <v>2366</v>
      </c>
      <c r="P403" s="5">
        <v>45380</v>
      </c>
      <c r="Q403" t="s">
        <v>1103</v>
      </c>
      <c r="R403" t="s">
        <v>1753</v>
      </c>
      <c r="S403" t="s">
        <v>1932</v>
      </c>
      <c r="T403">
        <v>4</v>
      </c>
      <c r="U403">
        <v>651.36</v>
      </c>
      <c r="V403">
        <v>0.13</v>
      </c>
      <c r="W403" t="s">
        <v>1959</v>
      </c>
      <c r="X403">
        <v>2266.7328000000002</v>
      </c>
      <c r="Y403">
        <v>2266.7328000000002</v>
      </c>
      <c r="Z403" t="str">
        <f>_xlfn.IFS(Table8_1[[#This Row],[Unit_Price]]&lt;500,"Low Price",Table8_1[[#This Row],[Unit_Price]]&lt;2000,"Medium Price",Table8_1[[#This Row],[Unit_Price]]&gt;=2000, "High Price")</f>
        <v>Medium Price</v>
      </c>
    </row>
    <row r="404" spans="1:26" x14ac:dyDescent="0.3">
      <c r="A404" s="2" t="s">
        <v>2367</v>
      </c>
      <c r="B404" s="3">
        <v>45817</v>
      </c>
      <c r="C404" s="2" t="s">
        <v>948</v>
      </c>
      <c r="D404" s="2" t="s">
        <v>1613</v>
      </c>
      <c r="E404" s="2" t="s">
        <v>1924</v>
      </c>
      <c r="F404" s="2">
        <v>1</v>
      </c>
      <c r="G404" s="2">
        <v>753.39</v>
      </c>
      <c r="H404" s="2">
        <v>0.04</v>
      </c>
      <c r="I404" s="2" t="s">
        <v>1964</v>
      </c>
      <c r="J404" s="2">
        <v>723.25440000000003</v>
      </c>
      <c r="O404" t="s">
        <v>2367</v>
      </c>
      <c r="P404" s="5">
        <v>45817</v>
      </c>
      <c r="Q404" t="s">
        <v>948</v>
      </c>
      <c r="R404" t="s">
        <v>1613</v>
      </c>
      <c r="S404" t="s">
        <v>1924</v>
      </c>
      <c r="T404">
        <v>1</v>
      </c>
      <c r="U404">
        <v>753.39</v>
      </c>
      <c r="V404">
        <v>0.04</v>
      </c>
      <c r="W404" t="s">
        <v>1964</v>
      </c>
      <c r="X404">
        <v>723.25440000000003</v>
      </c>
      <c r="Y404">
        <v>723.25440000000003</v>
      </c>
      <c r="Z404" t="str">
        <f>_xlfn.IFS(Table8_1[[#This Row],[Unit_Price]]&lt;500,"Low Price",Table8_1[[#This Row],[Unit_Price]]&lt;2000,"Medium Price",Table8_1[[#This Row],[Unit_Price]]&gt;=2000, "High Price")</f>
        <v>Medium Price</v>
      </c>
    </row>
    <row r="405" spans="1:26" x14ac:dyDescent="0.3">
      <c r="A405" s="2" t="s">
        <v>2368</v>
      </c>
      <c r="B405" s="3">
        <v>45576</v>
      </c>
      <c r="C405" s="2" t="s">
        <v>665</v>
      </c>
      <c r="D405" s="2" t="s">
        <v>1796</v>
      </c>
      <c r="E405" s="2" t="s">
        <v>1929</v>
      </c>
      <c r="F405" s="2">
        <v>4</v>
      </c>
      <c r="G405" s="2">
        <v>849.17</v>
      </c>
      <c r="H405" s="2">
        <v>0.12</v>
      </c>
      <c r="I405" s="2" t="s">
        <v>1964</v>
      </c>
      <c r="J405" s="2">
        <v>2989.0783999999999</v>
      </c>
      <c r="O405" t="s">
        <v>2368</v>
      </c>
      <c r="P405" s="5">
        <v>45576</v>
      </c>
      <c r="Q405" t="s">
        <v>665</v>
      </c>
      <c r="R405" t="s">
        <v>1796</v>
      </c>
      <c r="S405" t="s">
        <v>1929</v>
      </c>
      <c r="T405">
        <v>4</v>
      </c>
      <c r="U405">
        <v>849.17</v>
      </c>
      <c r="V405">
        <v>0.12</v>
      </c>
      <c r="W405" t="s">
        <v>1964</v>
      </c>
      <c r="X405">
        <v>2989.0783999999999</v>
      </c>
      <c r="Y405">
        <v>2989.0783999999999</v>
      </c>
      <c r="Z405" t="str">
        <f>_xlfn.IFS(Table8_1[[#This Row],[Unit_Price]]&lt;500,"Low Price",Table8_1[[#This Row],[Unit_Price]]&lt;2000,"Medium Price",Table8_1[[#This Row],[Unit_Price]]&gt;=2000, "High Price")</f>
        <v>Medium Price</v>
      </c>
    </row>
    <row r="406" spans="1:26" x14ac:dyDescent="0.3">
      <c r="A406" s="2" t="s">
        <v>2369</v>
      </c>
      <c r="B406" s="3">
        <v>45495</v>
      </c>
      <c r="C406" s="2" t="s">
        <v>1196</v>
      </c>
      <c r="D406" s="2" t="s">
        <v>1635</v>
      </c>
      <c r="E406" s="2" t="s">
        <v>1887</v>
      </c>
      <c r="F406" s="2">
        <v>4</v>
      </c>
      <c r="G406" s="2">
        <v>585.45000000000005</v>
      </c>
      <c r="H406" s="2">
        <v>0.25</v>
      </c>
      <c r="I406" s="2" t="s">
        <v>1964</v>
      </c>
      <c r="J406" s="2">
        <v>1756.35</v>
      </c>
      <c r="O406" t="s">
        <v>2369</v>
      </c>
      <c r="P406" s="5">
        <v>45495</v>
      </c>
      <c r="Q406" t="s">
        <v>1196</v>
      </c>
      <c r="R406" t="s">
        <v>1635</v>
      </c>
      <c r="S406" t="s">
        <v>1887</v>
      </c>
      <c r="T406">
        <v>4</v>
      </c>
      <c r="U406">
        <v>585.45000000000005</v>
      </c>
      <c r="V406">
        <v>0.25</v>
      </c>
      <c r="W406" t="s">
        <v>1964</v>
      </c>
      <c r="X406">
        <v>1756.35</v>
      </c>
      <c r="Y406">
        <v>1756.3500000000001</v>
      </c>
      <c r="Z406" t="str">
        <f>_xlfn.IFS(Table8_1[[#This Row],[Unit_Price]]&lt;500,"Low Price",Table8_1[[#This Row],[Unit_Price]]&lt;2000,"Medium Price",Table8_1[[#This Row],[Unit_Price]]&gt;=2000, "High Price")</f>
        <v>Medium Price</v>
      </c>
    </row>
    <row r="407" spans="1:26" x14ac:dyDescent="0.3">
      <c r="A407" s="2" t="s">
        <v>2370</v>
      </c>
      <c r="B407" s="3">
        <v>45628</v>
      </c>
      <c r="C407" s="2" t="s">
        <v>1478</v>
      </c>
      <c r="D407" s="2" t="s">
        <v>1808</v>
      </c>
      <c r="E407" s="2" t="s">
        <v>1939</v>
      </c>
      <c r="F407" s="2">
        <v>1</v>
      </c>
      <c r="G407" s="2">
        <v>745.15</v>
      </c>
      <c r="H407" s="2">
        <v>0.25</v>
      </c>
      <c r="I407" s="2" t="s">
        <v>1964</v>
      </c>
      <c r="J407" s="2">
        <v>558.86249999999995</v>
      </c>
      <c r="O407" t="s">
        <v>2370</v>
      </c>
      <c r="P407" s="5">
        <v>45628</v>
      </c>
      <c r="Q407" t="s">
        <v>1478</v>
      </c>
      <c r="R407" t="s">
        <v>1808</v>
      </c>
      <c r="S407" t="s">
        <v>1939</v>
      </c>
      <c r="T407">
        <v>1</v>
      </c>
      <c r="U407">
        <v>745.15</v>
      </c>
      <c r="V407">
        <v>0.25</v>
      </c>
      <c r="W407" t="s">
        <v>1964</v>
      </c>
      <c r="X407">
        <v>558.86249999999995</v>
      </c>
      <c r="Y407">
        <v>558.86249999999995</v>
      </c>
      <c r="Z407" t="str">
        <f>_xlfn.IFS(Table8_1[[#This Row],[Unit_Price]]&lt;500,"Low Price",Table8_1[[#This Row],[Unit_Price]]&lt;2000,"Medium Price",Table8_1[[#This Row],[Unit_Price]]&gt;=2000, "High Price")</f>
        <v>Medium Price</v>
      </c>
    </row>
    <row r="408" spans="1:26" x14ac:dyDescent="0.3">
      <c r="A408" s="2" t="s">
        <v>2371</v>
      </c>
      <c r="B408" s="3">
        <v>45244</v>
      </c>
      <c r="C408" s="2" t="s">
        <v>195</v>
      </c>
      <c r="D408" s="2" t="s">
        <v>1880</v>
      </c>
      <c r="E408" s="2" t="s">
        <v>1896</v>
      </c>
      <c r="F408" s="2">
        <v>1</v>
      </c>
      <c r="G408" s="2">
        <v>848.69</v>
      </c>
      <c r="H408" s="2">
        <v>0.04</v>
      </c>
      <c r="I408" s="2" t="s">
        <v>1964</v>
      </c>
      <c r="J408" s="2">
        <v>814.74239999999998</v>
      </c>
      <c r="O408" t="s">
        <v>2371</v>
      </c>
      <c r="P408" s="5">
        <v>45244</v>
      </c>
      <c r="Q408" t="s">
        <v>195</v>
      </c>
      <c r="R408" t="s">
        <v>1880</v>
      </c>
      <c r="S408" t="s">
        <v>1896</v>
      </c>
      <c r="T408">
        <v>1</v>
      </c>
      <c r="U408">
        <v>848.69</v>
      </c>
      <c r="V408">
        <v>0.04</v>
      </c>
      <c r="W408" t="s">
        <v>1964</v>
      </c>
      <c r="X408">
        <v>814.74239999999998</v>
      </c>
      <c r="Y408">
        <v>814.74240000000009</v>
      </c>
      <c r="Z408" t="str">
        <f>_xlfn.IFS(Table8_1[[#This Row],[Unit_Price]]&lt;500,"Low Price",Table8_1[[#This Row],[Unit_Price]]&lt;2000,"Medium Price",Table8_1[[#This Row],[Unit_Price]]&gt;=2000, "High Price")</f>
        <v>Medium Price</v>
      </c>
    </row>
    <row r="409" spans="1:26" x14ac:dyDescent="0.3">
      <c r="A409" s="2" t="s">
        <v>2372</v>
      </c>
      <c r="B409" s="3">
        <v>45336</v>
      </c>
      <c r="C409" s="2" t="s">
        <v>1295</v>
      </c>
      <c r="D409" s="2" t="s">
        <v>1793</v>
      </c>
      <c r="E409" s="2" t="s">
        <v>1934</v>
      </c>
      <c r="F409" s="2">
        <v>2</v>
      </c>
      <c r="G409" s="2">
        <v>247.67</v>
      </c>
      <c r="H409" s="2">
        <v>0.1</v>
      </c>
      <c r="I409" s="2" t="s">
        <v>1961</v>
      </c>
      <c r="J409" s="2">
        <v>445.80599999999998</v>
      </c>
      <c r="O409" t="s">
        <v>2372</v>
      </c>
      <c r="P409" s="5">
        <v>45336</v>
      </c>
      <c r="Q409" t="s">
        <v>1295</v>
      </c>
      <c r="R409" t="s">
        <v>1793</v>
      </c>
      <c r="S409" t="s">
        <v>1934</v>
      </c>
      <c r="T409">
        <v>2</v>
      </c>
      <c r="U409">
        <v>247.67</v>
      </c>
      <c r="V409">
        <v>0.1</v>
      </c>
      <c r="W409" t="s">
        <v>1961</v>
      </c>
      <c r="X409">
        <v>445.80599999999998</v>
      </c>
      <c r="Y409">
        <v>445.80599999999998</v>
      </c>
      <c r="Z409" t="str">
        <f>_xlfn.IFS(Table8_1[[#This Row],[Unit_Price]]&lt;500,"Low Price",Table8_1[[#This Row],[Unit_Price]]&lt;2000,"Medium Price",Table8_1[[#This Row],[Unit_Price]]&gt;=2000, "High Price")</f>
        <v>Low Price</v>
      </c>
    </row>
    <row r="410" spans="1:26" x14ac:dyDescent="0.3">
      <c r="A410" s="2" t="s">
        <v>2373</v>
      </c>
      <c r="B410" s="3">
        <v>45465</v>
      </c>
      <c r="C410" s="2" t="s">
        <v>157</v>
      </c>
      <c r="D410" s="2" t="s">
        <v>1805</v>
      </c>
      <c r="E410" s="2" t="s">
        <v>1901</v>
      </c>
      <c r="F410" s="2">
        <v>3</v>
      </c>
      <c r="G410" s="2">
        <v>220.51</v>
      </c>
      <c r="H410" s="2">
        <v>0.02</v>
      </c>
      <c r="I410" s="2" t="s">
        <v>1961</v>
      </c>
      <c r="J410" s="2">
        <v>648.29939999999999</v>
      </c>
      <c r="O410" t="s">
        <v>2373</v>
      </c>
      <c r="P410" s="5">
        <v>45465</v>
      </c>
      <c r="Q410" t="s">
        <v>157</v>
      </c>
      <c r="R410" t="s">
        <v>1805</v>
      </c>
      <c r="S410" t="s">
        <v>1901</v>
      </c>
      <c r="T410">
        <v>3</v>
      </c>
      <c r="U410">
        <v>220.51</v>
      </c>
      <c r="V410">
        <v>0.02</v>
      </c>
      <c r="W410" t="s">
        <v>1961</v>
      </c>
      <c r="X410">
        <v>648.29939999999999</v>
      </c>
      <c r="Y410">
        <v>648.29939999999999</v>
      </c>
      <c r="Z410" t="str">
        <f>_xlfn.IFS(Table8_1[[#This Row],[Unit_Price]]&lt;500,"Low Price",Table8_1[[#This Row],[Unit_Price]]&lt;2000,"Medium Price",Table8_1[[#This Row],[Unit_Price]]&gt;=2000, "High Price")</f>
        <v>Low Price</v>
      </c>
    </row>
    <row r="411" spans="1:26" x14ac:dyDescent="0.3">
      <c r="A411" s="2" t="s">
        <v>2374</v>
      </c>
      <c r="B411" s="3">
        <v>45837</v>
      </c>
      <c r="C411" s="2" t="s">
        <v>1040</v>
      </c>
      <c r="D411" s="2" t="s">
        <v>1617</v>
      </c>
      <c r="E411" s="2" t="s">
        <v>1939</v>
      </c>
      <c r="F411" s="2">
        <v>4</v>
      </c>
      <c r="G411" s="2">
        <v>370.63</v>
      </c>
      <c r="H411" s="2">
        <v>0.08</v>
      </c>
      <c r="I411" s="2" t="s">
        <v>1959</v>
      </c>
      <c r="J411" s="2">
        <v>1363.9184</v>
      </c>
      <c r="O411" t="s">
        <v>2374</v>
      </c>
      <c r="P411" s="5">
        <v>45837</v>
      </c>
      <c r="Q411" t="s">
        <v>1040</v>
      </c>
      <c r="R411" t="s">
        <v>1617</v>
      </c>
      <c r="S411" t="s">
        <v>1939</v>
      </c>
      <c r="T411">
        <v>4</v>
      </c>
      <c r="U411">
        <v>370.63</v>
      </c>
      <c r="V411">
        <v>0.08</v>
      </c>
      <c r="W411" t="s">
        <v>1959</v>
      </c>
      <c r="X411">
        <v>1363.9184</v>
      </c>
      <c r="Y411">
        <v>1363.9184</v>
      </c>
      <c r="Z411" t="str">
        <f>_xlfn.IFS(Table8_1[[#This Row],[Unit_Price]]&lt;500,"Low Price",Table8_1[[#This Row],[Unit_Price]]&lt;2000,"Medium Price",Table8_1[[#This Row],[Unit_Price]]&gt;=2000, "High Price")</f>
        <v>Low Price</v>
      </c>
    </row>
    <row r="412" spans="1:26" x14ac:dyDescent="0.3">
      <c r="A412" s="2" t="s">
        <v>2375</v>
      </c>
      <c r="B412" s="3">
        <v>45706</v>
      </c>
      <c r="C412" s="2" t="s">
        <v>1232</v>
      </c>
      <c r="D412" s="2" t="s">
        <v>1664</v>
      </c>
      <c r="E412" s="2" t="s">
        <v>1948</v>
      </c>
      <c r="F412" s="2">
        <v>4</v>
      </c>
      <c r="G412" s="2">
        <v>349.84</v>
      </c>
      <c r="H412" s="2">
        <v>0.11</v>
      </c>
      <c r="I412" s="2" t="s">
        <v>1959</v>
      </c>
      <c r="J412" s="2">
        <v>1245.4304</v>
      </c>
      <c r="O412" t="s">
        <v>2375</v>
      </c>
      <c r="P412" s="5">
        <v>45706</v>
      </c>
      <c r="Q412" t="s">
        <v>1232</v>
      </c>
      <c r="R412" t="s">
        <v>1664</v>
      </c>
      <c r="S412" t="s">
        <v>1948</v>
      </c>
      <c r="T412">
        <v>4</v>
      </c>
      <c r="U412">
        <v>349.84</v>
      </c>
      <c r="V412">
        <v>0.11</v>
      </c>
      <c r="W412" t="s">
        <v>1959</v>
      </c>
      <c r="X412">
        <v>1245.4304</v>
      </c>
      <c r="Y412">
        <v>1245.4304</v>
      </c>
      <c r="Z412" t="str">
        <f>_xlfn.IFS(Table8_1[[#This Row],[Unit_Price]]&lt;500,"Low Price",Table8_1[[#This Row],[Unit_Price]]&lt;2000,"Medium Price",Table8_1[[#This Row],[Unit_Price]]&gt;=2000, "High Price")</f>
        <v>Low Price</v>
      </c>
    </row>
    <row r="413" spans="1:26" x14ac:dyDescent="0.3">
      <c r="A413" s="2" t="s">
        <v>2376</v>
      </c>
      <c r="B413" s="3">
        <v>45823</v>
      </c>
      <c r="C413" s="2" t="s">
        <v>172</v>
      </c>
      <c r="D413" s="2" t="s">
        <v>1696</v>
      </c>
      <c r="E413" s="2" t="s">
        <v>1929</v>
      </c>
      <c r="F413" s="2">
        <v>1</v>
      </c>
      <c r="G413" s="2">
        <v>770.87</v>
      </c>
      <c r="H413" s="2">
        <v>0.1</v>
      </c>
      <c r="I413" s="2" t="s">
        <v>1964</v>
      </c>
      <c r="J413" s="2">
        <v>693.78300000000002</v>
      </c>
      <c r="O413" t="s">
        <v>2376</v>
      </c>
      <c r="P413" s="5">
        <v>45823</v>
      </c>
      <c r="Q413" t="s">
        <v>172</v>
      </c>
      <c r="R413" t="s">
        <v>1696</v>
      </c>
      <c r="S413" t="s">
        <v>1929</v>
      </c>
      <c r="T413">
        <v>1</v>
      </c>
      <c r="U413">
        <v>770.87</v>
      </c>
      <c r="V413">
        <v>0.1</v>
      </c>
      <c r="W413" t="s">
        <v>1964</v>
      </c>
      <c r="X413">
        <v>693.78300000000002</v>
      </c>
      <c r="Y413">
        <v>693.78300000000002</v>
      </c>
      <c r="Z413" t="str">
        <f>_xlfn.IFS(Table8_1[[#This Row],[Unit_Price]]&lt;500,"Low Price",Table8_1[[#This Row],[Unit_Price]]&lt;2000,"Medium Price",Table8_1[[#This Row],[Unit_Price]]&gt;=2000, "High Price")</f>
        <v>Medium Price</v>
      </c>
    </row>
    <row r="414" spans="1:26" x14ac:dyDescent="0.3">
      <c r="A414" s="2" t="s">
        <v>2377</v>
      </c>
      <c r="B414" s="3">
        <v>45518</v>
      </c>
      <c r="C414" s="2" t="s">
        <v>1487</v>
      </c>
      <c r="D414" s="2" t="s">
        <v>1880</v>
      </c>
      <c r="E414" s="2" t="s">
        <v>1942</v>
      </c>
      <c r="F414" s="2">
        <v>3</v>
      </c>
      <c r="G414" s="2">
        <v>507.33</v>
      </c>
      <c r="H414" s="2">
        <v>0.06</v>
      </c>
      <c r="I414" s="2" t="s">
        <v>1961</v>
      </c>
      <c r="J414" s="2">
        <v>1430.6705999999999</v>
      </c>
      <c r="O414" t="s">
        <v>2377</v>
      </c>
      <c r="P414" s="5">
        <v>45518</v>
      </c>
      <c r="Q414" t="s">
        <v>1487</v>
      </c>
      <c r="R414" t="s">
        <v>1880</v>
      </c>
      <c r="S414" t="s">
        <v>1942</v>
      </c>
      <c r="T414">
        <v>3</v>
      </c>
      <c r="U414">
        <v>507.33</v>
      </c>
      <c r="V414">
        <v>0.06</v>
      </c>
      <c r="W414" t="s">
        <v>1961</v>
      </c>
      <c r="X414">
        <v>1430.6705999999999</v>
      </c>
      <c r="Y414">
        <v>1430.6705999999999</v>
      </c>
      <c r="Z414" t="str">
        <f>_xlfn.IFS(Table8_1[[#This Row],[Unit_Price]]&lt;500,"Low Price",Table8_1[[#This Row],[Unit_Price]]&lt;2000,"Medium Price",Table8_1[[#This Row],[Unit_Price]]&gt;=2000, "High Price")</f>
        <v>Medium Price</v>
      </c>
    </row>
    <row r="415" spans="1:26" x14ac:dyDescent="0.3">
      <c r="A415" s="2" t="s">
        <v>2378</v>
      </c>
      <c r="B415" s="3">
        <v>45863</v>
      </c>
      <c r="C415" s="2" t="s">
        <v>618</v>
      </c>
      <c r="D415" s="2" t="s">
        <v>1780</v>
      </c>
      <c r="E415" s="2" t="s">
        <v>1921</v>
      </c>
      <c r="F415" s="2">
        <v>1</v>
      </c>
      <c r="G415" s="2">
        <v>87.78</v>
      </c>
      <c r="H415" s="2">
        <v>0.06</v>
      </c>
      <c r="I415" s="2" t="s">
        <v>1959</v>
      </c>
      <c r="J415" s="2">
        <v>82.513199999999998</v>
      </c>
      <c r="O415" t="s">
        <v>2378</v>
      </c>
      <c r="P415" s="5">
        <v>45863</v>
      </c>
      <c r="Q415" t="s">
        <v>618</v>
      </c>
      <c r="R415" t="s">
        <v>1780</v>
      </c>
      <c r="S415" t="s">
        <v>1921</v>
      </c>
      <c r="T415">
        <v>1</v>
      </c>
      <c r="U415">
        <v>87.78</v>
      </c>
      <c r="V415">
        <v>0.06</v>
      </c>
      <c r="W415" t="s">
        <v>1959</v>
      </c>
      <c r="X415">
        <v>82.513199999999998</v>
      </c>
      <c r="Y415">
        <v>82.513199999999998</v>
      </c>
      <c r="Z415" t="str">
        <f>_xlfn.IFS(Table8_1[[#This Row],[Unit_Price]]&lt;500,"Low Price",Table8_1[[#This Row],[Unit_Price]]&lt;2000,"Medium Price",Table8_1[[#This Row],[Unit_Price]]&gt;=2000, "High Price")</f>
        <v>Low Price</v>
      </c>
    </row>
    <row r="416" spans="1:26" x14ac:dyDescent="0.3">
      <c r="A416" s="2" t="s">
        <v>2379</v>
      </c>
      <c r="B416" s="3">
        <v>45666</v>
      </c>
      <c r="C416" s="2" t="s">
        <v>38</v>
      </c>
      <c r="D416" s="2" t="s">
        <v>1862</v>
      </c>
      <c r="E416" s="2" t="s">
        <v>1904</v>
      </c>
      <c r="F416" s="2">
        <v>2</v>
      </c>
      <c r="G416" s="2">
        <v>772.24</v>
      </c>
      <c r="H416" s="2">
        <v>0.22</v>
      </c>
      <c r="I416" s="2" t="s">
        <v>1959</v>
      </c>
      <c r="J416" s="2">
        <v>1204.6944000000001</v>
      </c>
      <c r="O416" t="s">
        <v>2379</v>
      </c>
      <c r="P416" s="5">
        <v>45666</v>
      </c>
      <c r="Q416" t="s">
        <v>38</v>
      </c>
      <c r="R416" t="s">
        <v>1862</v>
      </c>
      <c r="S416" t="s">
        <v>1904</v>
      </c>
      <c r="T416">
        <v>2</v>
      </c>
      <c r="U416">
        <v>772.24</v>
      </c>
      <c r="V416">
        <v>0.22</v>
      </c>
      <c r="W416" t="s">
        <v>1959</v>
      </c>
      <c r="X416">
        <v>1204.6944000000001</v>
      </c>
      <c r="Y416">
        <v>1204.6944000000001</v>
      </c>
      <c r="Z416" t="str">
        <f>_xlfn.IFS(Table8_1[[#This Row],[Unit_Price]]&lt;500,"Low Price",Table8_1[[#This Row],[Unit_Price]]&lt;2000,"Medium Price",Table8_1[[#This Row],[Unit_Price]]&gt;=2000, "High Price")</f>
        <v>Medium Price</v>
      </c>
    </row>
    <row r="417" spans="1:26" x14ac:dyDescent="0.3">
      <c r="A417" s="2" t="s">
        <v>2380</v>
      </c>
      <c r="B417" s="3">
        <v>45813</v>
      </c>
      <c r="C417" s="2" t="s">
        <v>185</v>
      </c>
      <c r="D417" s="2" t="s">
        <v>1793</v>
      </c>
      <c r="E417" s="2" t="s">
        <v>1934</v>
      </c>
      <c r="F417" s="2">
        <v>1</v>
      </c>
      <c r="G417" s="2">
        <v>108.27</v>
      </c>
      <c r="H417" s="2">
        <v>0.1</v>
      </c>
      <c r="I417" s="2" t="s">
        <v>1964</v>
      </c>
      <c r="J417" s="2">
        <v>97.442999999999998</v>
      </c>
      <c r="O417" t="s">
        <v>2380</v>
      </c>
      <c r="P417" s="5">
        <v>45813</v>
      </c>
      <c r="Q417" t="s">
        <v>185</v>
      </c>
      <c r="R417" t="s">
        <v>1793</v>
      </c>
      <c r="S417" t="s">
        <v>1934</v>
      </c>
      <c r="T417">
        <v>1</v>
      </c>
      <c r="U417">
        <v>108.27</v>
      </c>
      <c r="V417">
        <v>0.1</v>
      </c>
      <c r="W417" t="s">
        <v>1964</v>
      </c>
      <c r="X417">
        <v>97.442999999999998</v>
      </c>
      <c r="Y417">
        <v>97.442999999999998</v>
      </c>
      <c r="Z417" t="str">
        <f>_xlfn.IFS(Table8_1[[#This Row],[Unit_Price]]&lt;500,"Low Price",Table8_1[[#This Row],[Unit_Price]]&lt;2000,"Medium Price",Table8_1[[#This Row],[Unit_Price]]&gt;=2000, "High Price")</f>
        <v>Low Price</v>
      </c>
    </row>
    <row r="418" spans="1:26" x14ac:dyDescent="0.3">
      <c r="A418" s="2" t="s">
        <v>2381</v>
      </c>
      <c r="B418" s="3">
        <v>45633</v>
      </c>
      <c r="C418" s="2" t="s">
        <v>1100</v>
      </c>
      <c r="D418" s="2" t="s">
        <v>1693</v>
      </c>
      <c r="E418" s="2" t="s">
        <v>1942</v>
      </c>
      <c r="F418" s="2">
        <v>2</v>
      </c>
      <c r="G418" s="2">
        <v>839.24</v>
      </c>
      <c r="H418" s="2">
        <v>0.21</v>
      </c>
      <c r="I418" s="2" t="s">
        <v>1961</v>
      </c>
      <c r="J418" s="2">
        <v>1325.9992</v>
      </c>
      <c r="O418" t="s">
        <v>2381</v>
      </c>
      <c r="P418" s="5">
        <v>45633</v>
      </c>
      <c r="Q418" t="s">
        <v>1100</v>
      </c>
      <c r="R418" t="s">
        <v>1693</v>
      </c>
      <c r="S418" t="s">
        <v>1942</v>
      </c>
      <c r="T418">
        <v>2</v>
      </c>
      <c r="U418">
        <v>839.24</v>
      </c>
      <c r="V418">
        <v>0.21</v>
      </c>
      <c r="W418" t="s">
        <v>1961</v>
      </c>
      <c r="X418">
        <v>1325.9992</v>
      </c>
      <c r="Y418">
        <v>1325.9992</v>
      </c>
      <c r="Z418" t="str">
        <f>_xlfn.IFS(Table8_1[[#This Row],[Unit_Price]]&lt;500,"Low Price",Table8_1[[#This Row],[Unit_Price]]&lt;2000,"Medium Price",Table8_1[[#This Row],[Unit_Price]]&gt;=2000, "High Price")</f>
        <v>Medium Price</v>
      </c>
    </row>
    <row r="419" spans="1:26" x14ac:dyDescent="0.3">
      <c r="A419" s="2" t="s">
        <v>2382</v>
      </c>
      <c r="B419" s="3">
        <v>45331</v>
      </c>
      <c r="C419" s="2" t="s">
        <v>1208</v>
      </c>
      <c r="D419" s="2" t="s">
        <v>1756</v>
      </c>
      <c r="E419" s="2" t="s">
        <v>1924</v>
      </c>
      <c r="F419" s="2">
        <v>2</v>
      </c>
      <c r="G419" s="2">
        <v>466.27</v>
      </c>
      <c r="H419" s="2">
        <v>0.11</v>
      </c>
      <c r="I419" s="2" t="s">
        <v>1961</v>
      </c>
      <c r="J419" s="2">
        <v>829.9606</v>
      </c>
      <c r="O419" t="s">
        <v>2382</v>
      </c>
      <c r="P419" s="5">
        <v>45331</v>
      </c>
      <c r="Q419" t="s">
        <v>1208</v>
      </c>
      <c r="R419" t="s">
        <v>1756</v>
      </c>
      <c r="S419" t="s">
        <v>1924</v>
      </c>
      <c r="T419">
        <v>2</v>
      </c>
      <c r="U419">
        <v>466.27</v>
      </c>
      <c r="V419">
        <v>0.11</v>
      </c>
      <c r="W419" t="s">
        <v>1961</v>
      </c>
      <c r="X419">
        <v>829.9606</v>
      </c>
      <c r="Y419">
        <v>829.9606</v>
      </c>
      <c r="Z419" t="str">
        <f>_xlfn.IFS(Table8_1[[#This Row],[Unit_Price]]&lt;500,"Low Price",Table8_1[[#This Row],[Unit_Price]]&lt;2000,"Medium Price",Table8_1[[#This Row],[Unit_Price]]&gt;=2000, "High Price")</f>
        <v>Low Price</v>
      </c>
    </row>
    <row r="420" spans="1:26" x14ac:dyDescent="0.3">
      <c r="A420" s="2" t="s">
        <v>2383</v>
      </c>
      <c r="B420" s="3">
        <v>45942</v>
      </c>
      <c r="C420" s="2" t="s">
        <v>1252</v>
      </c>
      <c r="D420" s="2" t="s">
        <v>1768</v>
      </c>
      <c r="E420" s="2" t="s">
        <v>1934</v>
      </c>
      <c r="F420" s="2">
        <v>3</v>
      </c>
      <c r="G420" s="2">
        <v>969.83</v>
      </c>
      <c r="H420" s="2">
        <v>0.02</v>
      </c>
      <c r="I420" s="2" t="s">
        <v>1959</v>
      </c>
      <c r="J420" s="2">
        <v>2851.3002000000001</v>
      </c>
      <c r="O420" t="s">
        <v>2383</v>
      </c>
      <c r="P420" s="5">
        <v>45942</v>
      </c>
      <c r="Q420" t="s">
        <v>1252</v>
      </c>
      <c r="R420" t="s">
        <v>1768</v>
      </c>
      <c r="S420" t="s">
        <v>1934</v>
      </c>
      <c r="T420">
        <v>3</v>
      </c>
      <c r="U420">
        <v>969.83</v>
      </c>
      <c r="V420">
        <v>0.02</v>
      </c>
      <c r="W420" t="s">
        <v>1959</v>
      </c>
      <c r="X420">
        <v>2851.3002000000001</v>
      </c>
      <c r="Y420">
        <v>2851.3002000000001</v>
      </c>
      <c r="Z420" t="str">
        <f>_xlfn.IFS(Table8_1[[#This Row],[Unit_Price]]&lt;500,"Low Price",Table8_1[[#This Row],[Unit_Price]]&lt;2000,"Medium Price",Table8_1[[#This Row],[Unit_Price]]&gt;=2000, "High Price")</f>
        <v>Medium Price</v>
      </c>
    </row>
    <row r="421" spans="1:26" x14ac:dyDescent="0.3">
      <c r="A421" s="2" t="s">
        <v>2384</v>
      </c>
      <c r="B421" s="3">
        <v>45824</v>
      </c>
      <c r="C421" s="2" t="s">
        <v>1307</v>
      </c>
      <c r="D421" s="2" t="s">
        <v>1856</v>
      </c>
      <c r="E421" s="2" t="s">
        <v>1948</v>
      </c>
      <c r="F421" s="2">
        <v>2</v>
      </c>
      <c r="G421" s="2">
        <v>782.11</v>
      </c>
      <c r="H421" s="2">
        <v>0.17</v>
      </c>
      <c r="I421" s="2" t="s">
        <v>1961</v>
      </c>
      <c r="J421" s="2">
        <v>1298.3026</v>
      </c>
      <c r="O421" t="s">
        <v>2384</v>
      </c>
      <c r="P421" s="5">
        <v>45824</v>
      </c>
      <c r="Q421" t="s">
        <v>1307</v>
      </c>
      <c r="R421" t="s">
        <v>1856</v>
      </c>
      <c r="S421" t="s">
        <v>1948</v>
      </c>
      <c r="T421">
        <v>2</v>
      </c>
      <c r="U421">
        <v>782.11</v>
      </c>
      <c r="V421">
        <v>0.17</v>
      </c>
      <c r="W421" t="s">
        <v>1961</v>
      </c>
      <c r="X421">
        <v>1298.3026</v>
      </c>
      <c r="Y421">
        <v>1298.3026</v>
      </c>
      <c r="Z421" t="str">
        <f>_xlfn.IFS(Table8_1[[#This Row],[Unit_Price]]&lt;500,"Low Price",Table8_1[[#This Row],[Unit_Price]]&lt;2000,"Medium Price",Table8_1[[#This Row],[Unit_Price]]&gt;=2000, "High Price")</f>
        <v>Medium Price</v>
      </c>
    </row>
    <row r="422" spans="1:26" x14ac:dyDescent="0.3">
      <c r="A422" s="2" t="s">
        <v>2385</v>
      </c>
      <c r="B422" s="3">
        <v>45921</v>
      </c>
      <c r="C422" s="2" t="s">
        <v>1407</v>
      </c>
      <c r="D422" s="2" t="s">
        <v>1700</v>
      </c>
      <c r="E422" s="2" t="s">
        <v>1927</v>
      </c>
      <c r="F422" s="2">
        <v>2</v>
      </c>
      <c r="G422" s="2">
        <v>74.63</v>
      </c>
      <c r="H422" s="2">
        <v>0.01</v>
      </c>
      <c r="I422" s="2" t="s">
        <v>1961</v>
      </c>
      <c r="J422" s="2">
        <v>147.76740000000001</v>
      </c>
      <c r="O422" t="s">
        <v>2385</v>
      </c>
      <c r="P422" s="5">
        <v>45921</v>
      </c>
      <c r="Q422" t="s">
        <v>1407</v>
      </c>
      <c r="R422" t="s">
        <v>1700</v>
      </c>
      <c r="S422" t="s">
        <v>1927</v>
      </c>
      <c r="T422">
        <v>2</v>
      </c>
      <c r="U422">
        <v>74.63</v>
      </c>
      <c r="V422">
        <v>0.01</v>
      </c>
      <c r="W422" t="s">
        <v>1961</v>
      </c>
      <c r="X422">
        <v>147.76740000000001</v>
      </c>
      <c r="Y422">
        <v>147.76739999999998</v>
      </c>
      <c r="Z422" t="str">
        <f>_xlfn.IFS(Table8_1[[#This Row],[Unit_Price]]&lt;500,"Low Price",Table8_1[[#This Row],[Unit_Price]]&lt;2000,"Medium Price",Table8_1[[#This Row],[Unit_Price]]&gt;=2000, "High Price")</f>
        <v>Low Price</v>
      </c>
    </row>
    <row r="423" spans="1:26" x14ac:dyDescent="0.3">
      <c r="A423" s="2" t="s">
        <v>2386</v>
      </c>
      <c r="B423" s="3">
        <v>45909</v>
      </c>
      <c r="C423" s="2" t="s">
        <v>164</v>
      </c>
      <c r="D423" s="2" t="s">
        <v>1838</v>
      </c>
      <c r="E423" s="2" t="s">
        <v>1911</v>
      </c>
      <c r="F423" s="2">
        <v>3</v>
      </c>
      <c r="G423" s="2">
        <v>522.78</v>
      </c>
      <c r="H423" s="2">
        <v>0.25</v>
      </c>
      <c r="I423" s="2" t="s">
        <v>1961</v>
      </c>
      <c r="J423" s="2">
        <v>1176.2550000000001</v>
      </c>
      <c r="O423" t="s">
        <v>2386</v>
      </c>
      <c r="P423" s="5">
        <v>45909</v>
      </c>
      <c r="Q423" t="s">
        <v>164</v>
      </c>
      <c r="R423" t="s">
        <v>1838</v>
      </c>
      <c r="S423" t="s">
        <v>1911</v>
      </c>
      <c r="T423">
        <v>3</v>
      </c>
      <c r="U423">
        <v>522.78</v>
      </c>
      <c r="V423">
        <v>0.25</v>
      </c>
      <c r="W423" t="s">
        <v>1961</v>
      </c>
      <c r="X423">
        <v>1176.2550000000001</v>
      </c>
      <c r="Y423">
        <v>1176.2549999999999</v>
      </c>
      <c r="Z423" t="str">
        <f>_xlfn.IFS(Table8_1[[#This Row],[Unit_Price]]&lt;500,"Low Price",Table8_1[[#This Row],[Unit_Price]]&lt;2000,"Medium Price",Table8_1[[#This Row],[Unit_Price]]&gt;=2000, "High Price")</f>
        <v>Medium Price</v>
      </c>
    </row>
    <row r="424" spans="1:26" x14ac:dyDescent="0.3">
      <c r="A424" s="2" t="s">
        <v>2387</v>
      </c>
      <c r="B424" s="3">
        <v>45853</v>
      </c>
      <c r="C424" s="2" t="s">
        <v>1073</v>
      </c>
      <c r="D424" s="2" t="s">
        <v>1610</v>
      </c>
      <c r="E424" s="2" t="s">
        <v>1936</v>
      </c>
      <c r="F424" s="2">
        <v>1</v>
      </c>
      <c r="G424" s="2">
        <v>206.45</v>
      </c>
      <c r="H424" s="2">
        <v>0.15</v>
      </c>
      <c r="I424" s="2" t="s">
        <v>1961</v>
      </c>
      <c r="J424" s="2">
        <v>175.48249999999999</v>
      </c>
      <c r="O424" t="s">
        <v>2387</v>
      </c>
      <c r="P424" s="5">
        <v>45853</v>
      </c>
      <c r="Q424" t="s">
        <v>1073</v>
      </c>
      <c r="R424" t="s">
        <v>1610</v>
      </c>
      <c r="S424" t="s">
        <v>1936</v>
      </c>
      <c r="T424">
        <v>1</v>
      </c>
      <c r="U424">
        <v>206.45</v>
      </c>
      <c r="V424">
        <v>0.15</v>
      </c>
      <c r="W424" t="s">
        <v>1961</v>
      </c>
      <c r="X424">
        <v>175.48249999999999</v>
      </c>
      <c r="Y424">
        <v>175.48249999999999</v>
      </c>
      <c r="Z424" t="str">
        <f>_xlfn.IFS(Table8_1[[#This Row],[Unit_Price]]&lt;500,"Low Price",Table8_1[[#This Row],[Unit_Price]]&lt;2000,"Medium Price",Table8_1[[#This Row],[Unit_Price]]&gt;=2000, "High Price")</f>
        <v>Low Price</v>
      </c>
    </row>
    <row r="425" spans="1:26" x14ac:dyDescent="0.3">
      <c r="A425" s="2" t="s">
        <v>2388</v>
      </c>
      <c r="B425" s="3">
        <v>45580</v>
      </c>
      <c r="C425" s="2" t="s">
        <v>497</v>
      </c>
      <c r="D425" s="2" t="s">
        <v>1790</v>
      </c>
      <c r="E425" s="2" t="s">
        <v>1908</v>
      </c>
      <c r="F425" s="2">
        <v>1</v>
      </c>
      <c r="G425" s="2">
        <v>815.53</v>
      </c>
      <c r="H425" s="2">
        <v>0.3</v>
      </c>
      <c r="I425" s="2" t="s">
        <v>1961</v>
      </c>
      <c r="J425" s="2">
        <v>570.87099999999998</v>
      </c>
      <c r="O425" t="s">
        <v>2388</v>
      </c>
      <c r="P425" s="5">
        <v>45580</v>
      </c>
      <c r="Q425" t="s">
        <v>497</v>
      </c>
      <c r="R425" t="s">
        <v>1790</v>
      </c>
      <c r="S425" t="s">
        <v>1908</v>
      </c>
      <c r="T425">
        <v>1</v>
      </c>
      <c r="U425">
        <v>815.53</v>
      </c>
      <c r="V425">
        <v>0.3</v>
      </c>
      <c r="W425" t="s">
        <v>1961</v>
      </c>
      <c r="X425">
        <v>570.87099999999998</v>
      </c>
      <c r="Y425">
        <v>570.87099999999998</v>
      </c>
      <c r="Z425" t="str">
        <f>_xlfn.IFS(Table8_1[[#This Row],[Unit_Price]]&lt;500,"Low Price",Table8_1[[#This Row],[Unit_Price]]&lt;2000,"Medium Price",Table8_1[[#This Row],[Unit_Price]]&gt;=2000, "High Price")</f>
        <v>Medium Price</v>
      </c>
    </row>
    <row r="426" spans="1:26" x14ac:dyDescent="0.3">
      <c r="A426" s="2" t="s">
        <v>2389</v>
      </c>
      <c r="B426" s="3">
        <v>45220</v>
      </c>
      <c r="C426" s="2" t="s">
        <v>151</v>
      </c>
      <c r="D426" s="2" t="s">
        <v>1820</v>
      </c>
      <c r="E426" s="2" t="s">
        <v>1932</v>
      </c>
      <c r="F426" s="2">
        <v>1</v>
      </c>
      <c r="G426" s="2">
        <v>823.61</v>
      </c>
      <c r="H426" s="2">
        <v>0.28000000000000003</v>
      </c>
      <c r="I426" s="2" t="s">
        <v>1964</v>
      </c>
      <c r="J426" s="2">
        <v>592.99919999999997</v>
      </c>
      <c r="O426" t="s">
        <v>2389</v>
      </c>
      <c r="P426" s="5">
        <v>45220</v>
      </c>
      <c r="Q426" t="s">
        <v>151</v>
      </c>
      <c r="R426" t="s">
        <v>1820</v>
      </c>
      <c r="S426" t="s">
        <v>1932</v>
      </c>
      <c r="T426">
        <v>1</v>
      </c>
      <c r="U426">
        <v>823.61</v>
      </c>
      <c r="V426">
        <v>0.28000000000000003</v>
      </c>
      <c r="W426" t="s">
        <v>1964</v>
      </c>
      <c r="X426">
        <v>592.99919999999997</v>
      </c>
      <c r="Y426">
        <v>592.99919999999997</v>
      </c>
      <c r="Z426" t="str">
        <f>_xlfn.IFS(Table8_1[[#This Row],[Unit_Price]]&lt;500,"Low Price",Table8_1[[#This Row],[Unit_Price]]&lt;2000,"Medium Price",Table8_1[[#This Row],[Unit_Price]]&gt;=2000, "High Price")</f>
        <v>Medium Price</v>
      </c>
    </row>
    <row r="427" spans="1:26" x14ac:dyDescent="0.3">
      <c r="A427" s="2" t="s">
        <v>2390</v>
      </c>
      <c r="B427" s="3">
        <v>45807</v>
      </c>
      <c r="C427" s="2" t="s">
        <v>1484</v>
      </c>
      <c r="D427" s="2" t="s">
        <v>1844</v>
      </c>
      <c r="E427" s="2" t="s">
        <v>1921</v>
      </c>
      <c r="F427" s="2">
        <v>2</v>
      </c>
      <c r="G427" s="2">
        <v>209.96</v>
      </c>
      <c r="H427" s="2">
        <v>0</v>
      </c>
      <c r="I427" s="2" t="s">
        <v>1959</v>
      </c>
      <c r="J427" s="2">
        <v>419.92</v>
      </c>
      <c r="O427" t="s">
        <v>2390</v>
      </c>
      <c r="P427" s="5">
        <v>45807</v>
      </c>
      <c r="Q427" t="s">
        <v>1484</v>
      </c>
      <c r="R427" t="s">
        <v>1844</v>
      </c>
      <c r="S427" t="s">
        <v>1921</v>
      </c>
      <c r="T427">
        <v>2</v>
      </c>
      <c r="U427">
        <v>209.96</v>
      </c>
      <c r="V427">
        <v>0</v>
      </c>
      <c r="W427" t="s">
        <v>1959</v>
      </c>
      <c r="X427">
        <v>419.92</v>
      </c>
      <c r="Y427">
        <v>419.92</v>
      </c>
      <c r="Z427" t="str">
        <f>_xlfn.IFS(Table8_1[[#This Row],[Unit_Price]]&lt;500,"Low Price",Table8_1[[#This Row],[Unit_Price]]&lt;2000,"Medium Price",Table8_1[[#This Row],[Unit_Price]]&gt;=2000, "High Price")</f>
        <v>Low Price</v>
      </c>
    </row>
    <row r="428" spans="1:26" x14ac:dyDescent="0.3">
      <c r="A428" s="2" t="s">
        <v>2391</v>
      </c>
      <c r="B428" s="3">
        <v>45462</v>
      </c>
      <c r="C428" s="2" t="s">
        <v>587</v>
      </c>
      <c r="D428" s="2" t="s">
        <v>1555</v>
      </c>
      <c r="E428" s="2" t="s">
        <v>1939</v>
      </c>
      <c r="F428" s="2">
        <v>4</v>
      </c>
      <c r="G428" s="2">
        <v>897.93</v>
      </c>
      <c r="H428" s="2">
        <v>0.05</v>
      </c>
      <c r="I428" s="2" t="s">
        <v>1964</v>
      </c>
      <c r="J428" s="2">
        <v>3412.134</v>
      </c>
      <c r="O428" t="s">
        <v>2391</v>
      </c>
      <c r="P428" s="5">
        <v>45462</v>
      </c>
      <c r="Q428" t="s">
        <v>587</v>
      </c>
      <c r="R428" t="s">
        <v>1555</v>
      </c>
      <c r="S428" t="s">
        <v>1939</v>
      </c>
      <c r="T428">
        <v>4</v>
      </c>
      <c r="U428">
        <v>897.93</v>
      </c>
      <c r="V428">
        <v>0.05</v>
      </c>
      <c r="W428" t="s">
        <v>1964</v>
      </c>
      <c r="X428">
        <v>3412.134</v>
      </c>
      <c r="Y428">
        <v>3412.134</v>
      </c>
      <c r="Z428" t="str">
        <f>_xlfn.IFS(Table8_1[[#This Row],[Unit_Price]]&lt;500,"Low Price",Table8_1[[#This Row],[Unit_Price]]&lt;2000,"Medium Price",Table8_1[[#This Row],[Unit_Price]]&gt;=2000, "High Price")</f>
        <v>Medium Price</v>
      </c>
    </row>
    <row r="429" spans="1:26" x14ac:dyDescent="0.3">
      <c r="A429" s="2" t="s">
        <v>2392</v>
      </c>
      <c r="B429" s="3">
        <v>45646</v>
      </c>
      <c r="C429" s="2" t="s">
        <v>606</v>
      </c>
      <c r="D429" s="2" t="s">
        <v>1771</v>
      </c>
      <c r="E429" s="2" t="s">
        <v>1887</v>
      </c>
      <c r="F429" s="2">
        <v>4</v>
      </c>
      <c r="G429" s="2">
        <v>925.95</v>
      </c>
      <c r="H429" s="2">
        <v>0.16</v>
      </c>
      <c r="I429" s="2" t="s">
        <v>1964</v>
      </c>
      <c r="J429" s="2">
        <v>3111.192</v>
      </c>
      <c r="O429" t="s">
        <v>2392</v>
      </c>
      <c r="P429" s="5">
        <v>45646</v>
      </c>
      <c r="Q429" t="s">
        <v>606</v>
      </c>
      <c r="R429" t="s">
        <v>1771</v>
      </c>
      <c r="S429" t="s">
        <v>1887</v>
      </c>
      <c r="T429">
        <v>4</v>
      </c>
      <c r="U429">
        <v>925.95</v>
      </c>
      <c r="V429">
        <v>0.16</v>
      </c>
      <c r="W429" t="s">
        <v>1964</v>
      </c>
      <c r="X429">
        <v>3111.192</v>
      </c>
      <c r="Y429">
        <v>3111.192</v>
      </c>
      <c r="Z429" t="str">
        <f>_xlfn.IFS(Table8_1[[#This Row],[Unit_Price]]&lt;500,"Low Price",Table8_1[[#This Row],[Unit_Price]]&lt;2000,"Medium Price",Table8_1[[#This Row],[Unit_Price]]&gt;=2000, "High Price")</f>
        <v>Medium Price</v>
      </c>
    </row>
    <row r="430" spans="1:26" x14ac:dyDescent="0.3">
      <c r="A430" s="2" t="s">
        <v>2393</v>
      </c>
      <c r="B430" s="3">
        <v>45520</v>
      </c>
      <c r="C430" s="2" t="s">
        <v>308</v>
      </c>
      <c r="D430" s="2" t="s">
        <v>1735</v>
      </c>
      <c r="E430" s="2" t="s">
        <v>1911</v>
      </c>
      <c r="F430" s="2">
        <v>2</v>
      </c>
      <c r="G430" s="2">
        <v>573.09</v>
      </c>
      <c r="H430" s="2">
        <v>0.03</v>
      </c>
      <c r="I430" s="2" t="s">
        <v>1964</v>
      </c>
      <c r="J430" s="2">
        <v>1111.7945999999999</v>
      </c>
      <c r="O430" t="s">
        <v>2393</v>
      </c>
      <c r="P430" s="5">
        <v>45520</v>
      </c>
      <c r="Q430" t="s">
        <v>308</v>
      </c>
      <c r="R430" t="s">
        <v>1735</v>
      </c>
      <c r="S430" t="s">
        <v>1911</v>
      </c>
      <c r="T430">
        <v>2</v>
      </c>
      <c r="U430">
        <v>573.09</v>
      </c>
      <c r="V430">
        <v>0.03</v>
      </c>
      <c r="W430" t="s">
        <v>1964</v>
      </c>
      <c r="X430">
        <v>1111.7945999999999</v>
      </c>
      <c r="Y430">
        <v>1111.7946000000002</v>
      </c>
      <c r="Z430" t="str">
        <f>_xlfn.IFS(Table8_1[[#This Row],[Unit_Price]]&lt;500,"Low Price",Table8_1[[#This Row],[Unit_Price]]&lt;2000,"Medium Price",Table8_1[[#This Row],[Unit_Price]]&gt;=2000, "High Price")</f>
        <v>Medium Price</v>
      </c>
    </row>
    <row r="431" spans="1:26" x14ac:dyDescent="0.3">
      <c r="A431" s="2" t="s">
        <v>2394</v>
      </c>
      <c r="B431" s="3">
        <v>45731</v>
      </c>
      <c r="C431" s="2" t="s">
        <v>612</v>
      </c>
      <c r="D431" s="2" t="s">
        <v>1585</v>
      </c>
      <c r="E431" s="2" t="s">
        <v>1904</v>
      </c>
      <c r="F431" s="2">
        <v>4</v>
      </c>
      <c r="G431" s="2">
        <v>149.83000000000001</v>
      </c>
      <c r="H431" s="2">
        <v>0.02</v>
      </c>
      <c r="I431" s="2" t="s">
        <v>1959</v>
      </c>
      <c r="J431" s="2">
        <v>587.33360000000005</v>
      </c>
      <c r="O431" t="s">
        <v>2394</v>
      </c>
      <c r="P431" s="5">
        <v>45731</v>
      </c>
      <c r="Q431" t="s">
        <v>612</v>
      </c>
      <c r="R431" t="s">
        <v>1585</v>
      </c>
      <c r="S431" t="s">
        <v>1904</v>
      </c>
      <c r="T431">
        <v>4</v>
      </c>
      <c r="U431">
        <v>149.83000000000001</v>
      </c>
      <c r="V431">
        <v>0.02</v>
      </c>
      <c r="W431" t="s">
        <v>1959</v>
      </c>
      <c r="X431">
        <v>587.33360000000005</v>
      </c>
      <c r="Y431">
        <v>587.33360000000005</v>
      </c>
      <c r="Z431" t="str">
        <f>_xlfn.IFS(Table8_1[[#This Row],[Unit_Price]]&lt;500,"Low Price",Table8_1[[#This Row],[Unit_Price]]&lt;2000,"Medium Price",Table8_1[[#This Row],[Unit_Price]]&gt;=2000, "High Price")</f>
        <v>Low Price</v>
      </c>
    </row>
    <row r="432" spans="1:26" x14ac:dyDescent="0.3">
      <c r="A432" s="2" t="s">
        <v>2395</v>
      </c>
      <c r="B432" s="3">
        <v>45445</v>
      </c>
      <c r="C432" s="2" t="s">
        <v>14</v>
      </c>
      <c r="D432" s="2" t="s">
        <v>1735</v>
      </c>
      <c r="E432" s="2" t="s">
        <v>1934</v>
      </c>
      <c r="F432" s="2">
        <v>3</v>
      </c>
      <c r="G432" s="2">
        <v>287.70999999999998</v>
      </c>
      <c r="H432" s="2">
        <v>0.03</v>
      </c>
      <c r="I432" s="2" t="s">
        <v>1964</v>
      </c>
      <c r="J432" s="2">
        <v>837.23609999999996</v>
      </c>
      <c r="O432" t="s">
        <v>2395</v>
      </c>
      <c r="P432" s="5">
        <v>45445</v>
      </c>
      <c r="Q432" t="s">
        <v>14</v>
      </c>
      <c r="R432" t="s">
        <v>1735</v>
      </c>
      <c r="S432" t="s">
        <v>1934</v>
      </c>
      <c r="T432">
        <v>3</v>
      </c>
      <c r="U432">
        <v>287.70999999999998</v>
      </c>
      <c r="V432">
        <v>0.03</v>
      </c>
      <c r="W432" t="s">
        <v>1964</v>
      </c>
      <c r="X432">
        <v>837.23609999999996</v>
      </c>
      <c r="Y432">
        <v>837.23609999999985</v>
      </c>
      <c r="Z432" t="str">
        <f>_xlfn.IFS(Table8_1[[#This Row],[Unit_Price]]&lt;500,"Low Price",Table8_1[[#This Row],[Unit_Price]]&lt;2000,"Medium Price",Table8_1[[#This Row],[Unit_Price]]&gt;=2000, "High Price")</f>
        <v>Low Price</v>
      </c>
    </row>
    <row r="433" spans="1:26" x14ac:dyDescent="0.3">
      <c r="A433" s="2" t="s">
        <v>2396</v>
      </c>
      <c r="B433" s="3">
        <v>45860</v>
      </c>
      <c r="C433" s="2" t="s">
        <v>342</v>
      </c>
      <c r="D433" s="2" t="s">
        <v>1783</v>
      </c>
      <c r="E433" s="2" t="s">
        <v>1911</v>
      </c>
      <c r="F433" s="2">
        <v>2</v>
      </c>
      <c r="G433" s="2">
        <v>849.8</v>
      </c>
      <c r="H433" s="2">
        <v>0.06</v>
      </c>
      <c r="I433" s="2" t="s">
        <v>1964</v>
      </c>
      <c r="J433" s="2">
        <v>1597.624</v>
      </c>
      <c r="O433" t="s">
        <v>2396</v>
      </c>
      <c r="P433" s="5">
        <v>45860</v>
      </c>
      <c r="Q433" t="s">
        <v>342</v>
      </c>
      <c r="R433" t="s">
        <v>1783</v>
      </c>
      <c r="S433" t="s">
        <v>1911</v>
      </c>
      <c r="T433">
        <v>2</v>
      </c>
      <c r="U433">
        <v>849.8</v>
      </c>
      <c r="V433">
        <v>0.06</v>
      </c>
      <c r="W433" t="s">
        <v>1964</v>
      </c>
      <c r="X433">
        <v>1597.624</v>
      </c>
      <c r="Y433">
        <v>1597.624</v>
      </c>
      <c r="Z433" t="str">
        <f>_xlfn.IFS(Table8_1[[#This Row],[Unit_Price]]&lt;500,"Low Price",Table8_1[[#This Row],[Unit_Price]]&lt;2000,"Medium Price",Table8_1[[#This Row],[Unit_Price]]&gt;=2000, "High Price")</f>
        <v>Medium Price</v>
      </c>
    </row>
    <row r="434" spans="1:26" x14ac:dyDescent="0.3">
      <c r="A434" s="2" t="s">
        <v>2397</v>
      </c>
      <c r="B434" s="3">
        <v>45725</v>
      </c>
      <c r="C434" s="2" t="s">
        <v>78</v>
      </c>
      <c r="D434" s="2" t="s">
        <v>1703</v>
      </c>
      <c r="E434" s="2" t="s">
        <v>1901</v>
      </c>
      <c r="F434" s="2">
        <v>3</v>
      </c>
      <c r="G434" s="2">
        <v>482.58</v>
      </c>
      <c r="H434" s="2">
        <v>0.28000000000000003</v>
      </c>
      <c r="I434" s="2" t="s">
        <v>1961</v>
      </c>
      <c r="J434" s="2">
        <v>1042.3728000000001</v>
      </c>
      <c r="O434" t="s">
        <v>2397</v>
      </c>
      <c r="P434" s="5">
        <v>45725</v>
      </c>
      <c r="Q434" t="s">
        <v>78</v>
      </c>
      <c r="R434" t="s">
        <v>1703</v>
      </c>
      <c r="S434" t="s">
        <v>1901</v>
      </c>
      <c r="T434">
        <v>3</v>
      </c>
      <c r="U434">
        <v>482.58</v>
      </c>
      <c r="V434">
        <v>0.28000000000000003</v>
      </c>
      <c r="W434" t="s">
        <v>1961</v>
      </c>
      <c r="X434">
        <v>1042.3728000000001</v>
      </c>
      <c r="Y434">
        <v>1042.3728000000001</v>
      </c>
      <c r="Z434" t="str">
        <f>_xlfn.IFS(Table8_1[[#This Row],[Unit_Price]]&lt;500,"Low Price",Table8_1[[#This Row],[Unit_Price]]&lt;2000,"Medium Price",Table8_1[[#This Row],[Unit_Price]]&gt;=2000, "High Price")</f>
        <v>Low Price</v>
      </c>
    </row>
    <row r="435" spans="1:26" x14ac:dyDescent="0.3">
      <c r="A435" s="2" t="s">
        <v>2398</v>
      </c>
      <c r="B435" s="3">
        <v>45699</v>
      </c>
      <c r="C435" s="2" t="s">
        <v>403</v>
      </c>
      <c r="D435" s="2" t="s">
        <v>1759</v>
      </c>
      <c r="E435" s="2" t="s">
        <v>1896</v>
      </c>
      <c r="F435" s="2">
        <v>2</v>
      </c>
      <c r="G435" s="2">
        <v>64.7</v>
      </c>
      <c r="H435" s="2">
        <v>0</v>
      </c>
      <c r="I435" s="2" t="s">
        <v>1959</v>
      </c>
      <c r="J435" s="2">
        <v>129.4</v>
      </c>
      <c r="O435" t="s">
        <v>2398</v>
      </c>
      <c r="P435" s="5">
        <v>45699</v>
      </c>
      <c r="Q435" t="s">
        <v>403</v>
      </c>
      <c r="R435" t="s">
        <v>1759</v>
      </c>
      <c r="S435" t="s">
        <v>1896</v>
      </c>
      <c r="T435">
        <v>2</v>
      </c>
      <c r="U435">
        <v>64.7</v>
      </c>
      <c r="V435">
        <v>0</v>
      </c>
      <c r="W435" t="s">
        <v>1959</v>
      </c>
      <c r="X435">
        <v>129.4</v>
      </c>
      <c r="Y435">
        <v>129.4</v>
      </c>
      <c r="Z435" t="str">
        <f>_xlfn.IFS(Table8_1[[#This Row],[Unit_Price]]&lt;500,"Low Price",Table8_1[[#This Row],[Unit_Price]]&lt;2000,"Medium Price",Table8_1[[#This Row],[Unit_Price]]&gt;=2000, "High Price")</f>
        <v>Low Price</v>
      </c>
    </row>
    <row r="436" spans="1:26" x14ac:dyDescent="0.3">
      <c r="A436" s="2" t="s">
        <v>2399</v>
      </c>
      <c r="B436" s="3">
        <v>45266</v>
      </c>
      <c r="C436" s="2" t="s">
        <v>506</v>
      </c>
      <c r="D436" s="2" t="s">
        <v>1576</v>
      </c>
      <c r="E436" s="2" t="s">
        <v>1908</v>
      </c>
      <c r="F436" s="2">
        <v>3</v>
      </c>
      <c r="G436" s="2">
        <v>589.83000000000004</v>
      </c>
      <c r="H436" s="2">
        <v>0.26</v>
      </c>
      <c r="I436" s="2" t="s">
        <v>1959</v>
      </c>
      <c r="J436" s="2">
        <v>1309.4226000000001</v>
      </c>
      <c r="O436" t="s">
        <v>2399</v>
      </c>
      <c r="P436" s="5">
        <v>45266</v>
      </c>
      <c r="Q436" t="s">
        <v>506</v>
      </c>
      <c r="R436" t="s">
        <v>1576</v>
      </c>
      <c r="S436" t="s">
        <v>1908</v>
      </c>
      <c r="T436">
        <v>3</v>
      </c>
      <c r="U436">
        <v>589.83000000000004</v>
      </c>
      <c r="V436">
        <v>0.26</v>
      </c>
      <c r="W436" t="s">
        <v>1959</v>
      </c>
      <c r="X436">
        <v>1309.4226000000001</v>
      </c>
      <c r="Y436">
        <v>1309.4226000000001</v>
      </c>
      <c r="Z436" t="str">
        <f>_xlfn.IFS(Table8_1[[#This Row],[Unit_Price]]&lt;500,"Low Price",Table8_1[[#This Row],[Unit_Price]]&lt;2000,"Medium Price",Table8_1[[#This Row],[Unit_Price]]&gt;=2000, "High Price")</f>
        <v>Medium Price</v>
      </c>
    </row>
    <row r="437" spans="1:26" x14ac:dyDescent="0.3">
      <c r="A437" s="2" t="s">
        <v>2400</v>
      </c>
      <c r="B437" s="3">
        <v>45889</v>
      </c>
      <c r="C437" s="2" t="s">
        <v>925</v>
      </c>
      <c r="D437" s="2" t="s">
        <v>2061</v>
      </c>
      <c r="E437" s="2" t="s">
        <v>1921</v>
      </c>
      <c r="F437" s="2">
        <v>4</v>
      </c>
      <c r="G437" s="2">
        <v>758.49</v>
      </c>
      <c r="H437" s="2">
        <v>0.16</v>
      </c>
      <c r="I437" s="2" t="s">
        <v>1964</v>
      </c>
      <c r="J437" s="2">
        <v>2548.5264000000002</v>
      </c>
      <c r="O437" t="s">
        <v>2400</v>
      </c>
      <c r="P437" s="5">
        <v>45889</v>
      </c>
      <c r="Q437" t="s">
        <v>925</v>
      </c>
      <c r="R437" t="s">
        <v>2061</v>
      </c>
      <c r="S437" t="s">
        <v>1921</v>
      </c>
      <c r="T437">
        <v>4</v>
      </c>
      <c r="U437">
        <v>758.49</v>
      </c>
      <c r="V437">
        <v>0.16</v>
      </c>
      <c r="W437" t="s">
        <v>1964</v>
      </c>
      <c r="X437">
        <v>2548.5264000000002</v>
      </c>
      <c r="Y437">
        <v>2548.5264000000002</v>
      </c>
      <c r="Z437" t="str">
        <f>_xlfn.IFS(Table8_1[[#This Row],[Unit_Price]]&lt;500,"Low Price",Table8_1[[#This Row],[Unit_Price]]&lt;2000,"Medium Price",Table8_1[[#This Row],[Unit_Price]]&gt;=2000, "High Price")</f>
        <v>Medium Price</v>
      </c>
    </row>
    <row r="438" spans="1:26" x14ac:dyDescent="0.3">
      <c r="A438" s="2" t="s">
        <v>2401</v>
      </c>
      <c r="B438" s="3">
        <v>45555</v>
      </c>
      <c r="C438" s="2" t="s">
        <v>206</v>
      </c>
      <c r="D438" s="2" t="s">
        <v>1689</v>
      </c>
      <c r="E438" s="2" t="s">
        <v>1929</v>
      </c>
      <c r="F438" s="2">
        <v>4</v>
      </c>
      <c r="G438" s="2">
        <v>747.56</v>
      </c>
      <c r="H438" s="2">
        <v>0.09</v>
      </c>
      <c r="I438" s="2" t="s">
        <v>1964</v>
      </c>
      <c r="J438" s="2">
        <v>2721.1183999999998</v>
      </c>
      <c r="O438" t="s">
        <v>2401</v>
      </c>
      <c r="P438" s="5">
        <v>45555</v>
      </c>
      <c r="Q438" t="s">
        <v>206</v>
      </c>
      <c r="R438" t="s">
        <v>1689</v>
      </c>
      <c r="S438" t="s">
        <v>1929</v>
      </c>
      <c r="T438">
        <v>4</v>
      </c>
      <c r="U438">
        <v>747.56</v>
      </c>
      <c r="V438">
        <v>0.09</v>
      </c>
      <c r="W438" t="s">
        <v>1964</v>
      </c>
      <c r="X438">
        <v>2721.1183999999998</v>
      </c>
      <c r="Y438">
        <v>2721.1183999999998</v>
      </c>
      <c r="Z438" t="str">
        <f>_xlfn.IFS(Table8_1[[#This Row],[Unit_Price]]&lt;500,"Low Price",Table8_1[[#This Row],[Unit_Price]]&lt;2000,"Medium Price",Table8_1[[#This Row],[Unit_Price]]&gt;=2000, "High Price")</f>
        <v>Medium Price</v>
      </c>
    </row>
    <row r="439" spans="1:26" x14ac:dyDescent="0.3">
      <c r="A439" s="2" t="s">
        <v>2402</v>
      </c>
      <c r="B439" s="3">
        <v>45813</v>
      </c>
      <c r="C439" s="2" t="s">
        <v>820</v>
      </c>
      <c r="D439" s="2" t="s">
        <v>1700</v>
      </c>
      <c r="E439" s="2" t="s">
        <v>1942</v>
      </c>
      <c r="F439" s="2">
        <v>3</v>
      </c>
      <c r="G439" s="2">
        <v>551.22</v>
      </c>
      <c r="H439" s="2">
        <v>0.12</v>
      </c>
      <c r="I439" s="2" t="s">
        <v>1961</v>
      </c>
      <c r="J439" s="2">
        <v>1455.2208000000001</v>
      </c>
      <c r="O439" t="s">
        <v>2402</v>
      </c>
      <c r="P439" s="5">
        <v>45813</v>
      </c>
      <c r="Q439" t="s">
        <v>820</v>
      </c>
      <c r="R439" t="s">
        <v>1700</v>
      </c>
      <c r="S439" t="s">
        <v>1942</v>
      </c>
      <c r="T439">
        <v>3</v>
      </c>
      <c r="U439">
        <v>551.22</v>
      </c>
      <c r="V439">
        <v>0.12</v>
      </c>
      <c r="W439" t="s">
        <v>1961</v>
      </c>
      <c r="X439">
        <v>1455.2208000000001</v>
      </c>
      <c r="Y439">
        <v>1455.2208000000001</v>
      </c>
      <c r="Z439" t="str">
        <f>_xlfn.IFS(Table8_1[[#This Row],[Unit_Price]]&lt;500,"Low Price",Table8_1[[#This Row],[Unit_Price]]&lt;2000,"Medium Price",Table8_1[[#This Row],[Unit_Price]]&gt;=2000, "High Price")</f>
        <v>Medium Price</v>
      </c>
    </row>
    <row r="440" spans="1:26" x14ac:dyDescent="0.3">
      <c r="A440" s="2" t="s">
        <v>2403</v>
      </c>
      <c r="B440" s="3">
        <v>45811</v>
      </c>
      <c r="C440" s="2" t="s">
        <v>539</v>
      </c>
      <c r="D440" s="2" t="s">
        <v>1790</v>
      </c>
      <c r="E440" s="2" t="s">
        <v>1934</v>
      </c>
      <c r="F440" s="2">
        <v>2</v>
      </c>
      <c r="G440" s="2">
        <v>527.05999999999995</v>
      </c>
      <c r="H440" s="2">
        <v>0.17</v>
      </c>
      <c r="I440" s="2" t="s">
        <v>1961</v>
      </c>
      <c r="J440" s="2">
        <v>874.91959999999995</v>
      </c>
      <c r="O440" t="s">
        <v>2403</v>
      </c>
      <c r="P440" s="5">
        <v>45811</v>
      </c>
      <c r="Q440" t="s">
        <v>539</v>
      </c>
      <c r="R440" t="s">
        <v>1790</v>
      </c>
      <c r="S440" t="s">
        <v>1934</v>
      </c>
      <c r="T440">
        <v>2</v>
      </c>
      <c r="U440">
        <v>527.05999999999995</v>
      </c>
      <c r="V440">
        <v>0.17</v>
      </c>
      <c r="W440" t="s">
        <v>1961</v>
      </c>
      <c r="X440">
        <v>874.91959999999995</v>
      </c>
      <c r="Y440">
        <v>874.91959999999995</v>
      </c>
      <c r="Z440" t="str">
        <f>_xlfn.IFS(Table8_1[[#This Row],[Unit_Price]]&lt;500,"Low Price",Table8_1[[#This Row],[Unit_Price]]&lt;2000,"Medium Price",Table8_1[[#This Row],[Unit_Price]]&gt;=2000, "High Price")</f>
        <v>Medium Price</v>
      </c>
    </row>
    <row r="441" spans="1:26" x14ac:dyDescent="0.3">
      <c r="A441" s="2" t="s">
        <v>2404</v>
      </c>
      <c r="B441" s="3">
        <v>45670</v>
      </c>
      <c r="C441" s="2" t="s">
        <v>354</v>
      </c>
      <c r="D441" s="2" t="s">
        <v>1768</v>
      </c>
      <c r="E441" s="2" t="s">
        <v>1908</v>
      </c>
      <c r="F441" s="2">
        <v>4</v>
      </c>
      <c r="G441" s="2">
        <v>875.41</v>
      </c>
      <c r="H441" s="2">
        <v>0.27</v>
      </c>
      <c r="I441" s="2" t="s">
        <v>1959</v>
      </c>
      <c r="J441" s="2">
        <v>2556.1972000000001</v>
      </c>
      <c r="O441" t="s">
        <v>2404</v>
      </c>
      <c r="P441" s="5">
        <v>45670</v>
      </c>
      <c r="Q441" t="s">
        <v>354</v>
      </c>
      <c r="R441" t="s">
        <v>1768</v>
      </c>
      <c r="S441" t="s">
        <v>1908</v>
      </c>
      <c r="T441">
        <v>4</v>
      </c>
      <c r="U441">
        <v>875.41</v>
      </c>
      <c r="V441">
        <v>0.27</v>
      </c>
      <c r="W441" t="s">
        <v>1959</v>
      </c>
      <c r="X441">
        <v>2556.1972000000001</v>
      </c>
      <c r="Y441">
        <v>2556.1971999999996</v>
      </c>
      <c r="Z441" t="str">
        <f>_xlfn.IFS(Table8_1[[#This Row],[Unit_Price]]&lt;500,"Low Price",Table8_1[[#This Row],[Unit_Price]]&lt;2000,"Medium Price",Table8_1[[#This Row],[Unit_Price]]&gt;=2000, "High Price")</f>
        <v>Medium Price</v>
      </c>
    </row>
    <row r="442" spans="1:26" x14ac:dyDescent="0.3">
      <c r="A442" s="2" t="s">
        <v>2405</v>
      </c>
      <c r="B442" s="3">
        <v>45736</v>
      </c>
      <c r="C442" s="2" t="s">
        <v>42</v>
      </c>
      <c r="D442" s="2" t="s">
        <v>1838</v>
      </c>
      <c r="E442" s="2" t="s">
        <v>1887</v>
      </c>
      <c r="F442" s="2">
        <v>2</v>
      </c>
      <c r="G442" s="2">
        <v>226.43</v>
      </c>
      <c r="H442" s="2">
        <v>0.03</v>
      </c>
      <c r="I442" s="2" t="s">
        <v>1959</v>
      </c>
      <c r="J442" s="2">
        <v>439.27420000000001</v>
      </c>
      <c r="O442" t="s">
        <v>2405</v>
      </c>
      <c r="P442" s="5">
        <v>45736</v>
      </c>
      <c r="Q442" t="s">
        <v>42</v>
      </c>
      <c r="R442" t="s">
        <v>1838</v>
      </c>
      <c r="S442" t="s">
        <v>1887</v>
      </c>
      <c r="T442">
        <v>2</v>
      </c>
      <c r="U442">
        <v>226.43</v>
      </c>
      <c r="V442">
        <v>0.03</v>
      </c>
      <c r="W442" t="s">
        <v>1959</v>
      </c>
      <c r="X442">
        <v>439.27420000000001</v>
      </c>
      <c r="Y442">
        <v>439.27420000000001</v>
      </c>
      <c r="Z442" t="str">
        <f>_xlfn.IFS(Table8_1[[#This Row],[Unit_Price]]&lt;500,"Low Price",Table8_1[[#This Row],[Unit_Price]]&lt;2000,"Medium Price",Table8_1[[#This Row],[Unit_Price]]&gt;=2000, "High Price")</f>
        <v>Low Price</v>
      </c>
    </row>
    <row r="443" spans="1:26" x14ac:dyDescent="0.3">
      <c r="A443" s="2" t="s">
        <v>2406</v>
      </c>
      <c r="B443" s="3">
        <v>45480</v>
      </c>
      <c r="C443" s="2" t="s">
        <v>145</v>
      </c>
      <c r="D443" s="2" t="s">
        <v>1820</v>
      </c>
      <c r="E443" s="2" t="s">
        <v>1908</v>
      </c>
      <c r="F443" s="2">
        <v>2</v>
      </c>
      <c r="G443" s="2">
        <v>285.39</v>
      </c>
      <c r="H443" s="2">
        <v>0.1</v>
      </c>
      <c r="I443" s="2" t="s">
        <v>1959</v>
      </c>
      <c r="J443" s="2">
        <v>513.702</v>
      </c>
      <c r="O443" t="s">
        <v>2406</v>
      </c>
      <c r="P443" s="5">
        <v>45480</v>
      </c>
      <c r="Q443" t="s">
        <v>145</v>
      </c>
      <c r="R443" t="s">
        <v>1820</v>
      </c>
      <c r="S443" t="s">
        <v>1908</v>
      </c>
      <c r="T443">
        <v>2</v>
      </c>
      <c r="U443">
        <v>285.39</v>
      </c>
      <c r="V443">
        <v>0.1</v>
      </c>
      <c r="W443" t="s">
        <v>1959</v>
      </c>
      <c r="X443">
        <v>513.702</v>
      </c>
      <c r="Y443">
        <v>513.702</v>
      </c>
      <c r="Z443" t="str">
        <f>_xlfn.IFS(Table8_1[[#This Row],[Unit_Price]]&lt;500,"Low Price",Table8_1[[#This Row],[Unit_Price]]&lt;2000,"Medium Price",Table8_1[[#This Row],[Unit_Price]]&gt;=2000, "High Price")</f>
        <v>Low Price</v>
      </c>
    </row>
    <row r="444" spans="1:26" x14ac:dyDescent="0.3">
      <c r="A444" s="2" t="s">
        <v>2407</v>
      </c>
      <c r="B444" s="3">
        <v>45929</v>
      </c>
      <c r="C444" s="2" t="s">
        <v>1061</v>
      </c>
      <c r="D444" s="2" t="s">
        <v>1603</v>
      </c>
      <c r="E444" s="2" t="s">
        <v>1936</v>
      </c>
      <c r="F444" s="2">
        <v>2</v>
      </c>
      <c r="G444" s="2">
        <v>298.01</v>
      </c>
      <c r="H444" s="2">
        <v>0.05</v>
      </c>
      <c r="I444" s="2" t="s">
        <v>1959</v>
      </c>
      <c r="J444" s="2">
        <v>566.21900000000005</v>
      </c>
      <c r="O444" t="s">
        <v>2407</v>
      </c>
      <c r="P444" s="5">
        <v>45929</v>
      </c>
      <c r="Q444" t="s">
        <v>1061</v>
      </c>
      <c r="R444" t="s">
        <v>1603</v>
      </c>
      <c r="S444" t="s">
        <v>1936</v>
      </c>
      <c r="T444">
        <v>2</v>
      </c>
      <c r="U444">
        <v>298.01</v>
      </c>
      <c r="V444">
        <v>0.05</v>
      </c>
      <c r="W444" t="s">
        <v>1959</v>
      </c>
      <c r="X444">
        <v>566.21900000000005</v>
      </c>
      <c r="Y444">
        <v>566.21899999999994</v>
      </c>
      <c r="Z444" t="str">
        <f>_xlfn.IFS(Table8_1[[#This Row],[Unit_Price]]&lt;500,"Low Price",Table8_1[[#This Row],[Unit_Price]]&lt;2000,"Medium Price",Table8_1[[#This Row],[Unit_Price]]&gt;=2000, "High Price")</f>
        <v>Low Price</v>
      </c>
    </row>
    <row r="445" spans="1:26" x14ac:dyDescent="0.3">
      <c r="A445" s="2" t="s">
        <v>2408</v>
      </c>
      <c r="B445" s="3">
        <v>45626</v>
      </c>
      <c r="C445" s="2" t="s">
        <v>539</v>
      </c>
      <c r="D445" s="2" t="s">
        <v>1700</v>
      </c>
      <c r="E445" s="2" t="s">
        <v>1904</v>
      </c>
      <c r="F445" s="2">
        <v>4</v>
      </c>
      <c r="G445" s="2">
        <v>753.49</v>
      </c>
      <c r="H445" s="2">
        <v>0.26</v>
      </c>
      <c r="I445" s="2" t="s">
        <v>1964</v>
      </c>
      <c r="J445" s="2">
        <v>2230.3303999999998</v>
      </c>
      <c r="O445" t="s">
        <v>2408</v>
      </c>
      <c r="P445" s="5">
        <v>45626</v>
      </c>
      <c r="Q445" t="s">
        <v>539</v>
      </c>
      <c r="R445" t="s">
        <v>1700</v>
      </c>
      <c r="S445" t="s">
        <v>1904</v>
      </c>
      <c r="T445">
        <v>4</v>
      </c>
      <c r="U445">
        <v>753.49</v>
      </c>
      <c r="V445">
        <v>0.26</v>
      </c>
      <c r="W445" t="s">
        <v>1964</v>
      </c>
      <c r="X445">
        <v>2230.3303999999998</v>
      </c>
      <c r="Y445">
        <v>2230.3303999999998</v>
      </c>
      <c r="Z445" t="str">
        <f>_xlfn.IFS(Table8_1[[#This Row],[Unit_Price]]&lt;500,"Low Price",Table8_1[[#This Row],[Unit_Price]]&lt;2000,"Medium Price",Table8_1[[#This Row],[Unit_Price]]&gt;=2000, "High Price")</f>
        <v>Medium Price</v>
      </c>
    </row>
    <row r="446" spans="1:26" x14ac:dyDescent="0.3">
      <c r="A446" s="2" t="s">
        <v>2409</v>
      </c>
      <c r="B446" s="3">
        <v>45460</v>
      </c>
      <c r="C446" s="2" t="s">
        <v>1513</v>
      </c>
      <c r="D446" s="2" t="s">
        <v>1817</v>
      </c>
      <c r="E446" s="2" t="s">
        <v>1929</v>
      </c>
      <c r="F446" s="2">
        <v>2</v>
      </c>
      <c r="G446" s="2">
        <v>130.38999999999999</v>
      </c>
      <c r="H446" s="2">
        <v>0.17</v>
      </c>
      <c r="I446" s="2" t="s">
        <v>1961</v>
      </c>
      <c r="J446" s="2">
        <v>216.44739999999999</v>
      </c>
      <c r="O446" t="s">
        <v>2409</v>
      </c>
      <c r="P446" s="5">
        <v>45460</v>
      </c>
      <c r="Q446" t="s">
        <v>1513</v>
      </c>
      <c r="R446" t="s">
        <v>1817</v>
      </c>
      <c r="S446" t="s">
        <v>1929</v>
      </c>
      <c r="T446">
        <v>2</v>
      </c>
      <c r="U446">
        <v>130.38999999999999</v>
      </c>
      <c r="V446">
        <v>0.17</v>
      </c>
      <c r="W446" t="s">
        <v>1961</v>
      </c>
      <c r="X446">
        <v>216.44739999999999</v>
      </c>
      <c r="Y446">
        <v>216.44739999999996</v>
      </c>
      <c r="Z446" t="str">
        <f>_xlfn.IFS(Table8_1[[#This Row],[Unit_Price]]&lt;500,"Low Price",Table8_1[[#This Row],[Unit_Price]]&lt;2000,"Medium Price",Table8_1[[#This Row],[Unit_Price]]&gt;=2000, "High Price")</f>
        <v>Low Price</v>
      </c>
    </row>
    <row r="447" spans="1:26" x14ac:dyDescent="0.3">
      <c r="A447" s="2" t="s">
        <v>2410</v>
      </c>
      <c r="B447" s="3">
        <v>45709</v>
      </c>
      <c r="C447" s="2" t="s">
        <v>1094</v>
      </c>
      <c r="D447" s="2" t="s">
        <v>1642</v>
      </c>
      <c r="E447" s="2" t="s">
        <v>1921</v>
      </c>
      <c r="F447" s="2">
        <v>4</v>
      </c>
      <c r="G447" s="2">
        <v>164.02</v>
      </c>
      <c r="H447" s="2">
        <v>0.01</v>
      </c>
      <c r="I447" s="2" t="s">
        <v>1961</v>
      </c>
      <c r="J447" s="2">
        <v>649.51919999999996</v>
      </c>
      <c r="O447" t="s">
        <v>2410</v>
      </c>
      <c r="P447" s="5">
        <v>45709</v>
      </c>
      <c r="Q447" t="s">
        <v>1094</v>
      </c>
      <c r="R447" t="s">
        <v>1642</v>
      </c>
      <c r="S447" t="s">
        <v>1921</v>
      </c>
      <c r="T447">
        <v>4</v>
      </c>
      <c r="U447">
        <v>164.02</v>
      </c>
      <c r="V447">
        <v>0.01</v>
      </c>
      <c r="W447" t="s">
        <v>1961</v>
      </c>
      <c r="X447">
        <v>649.51919999999996</v>
      </c>
      <c r="Y447">
        <v>649.51920000000007</v>
      </c>
      <c r="Z447" t="str">
        <f>_xlfn.IFS(Table8_1[[#This Row],[Unit_Price]]&lt;500,"Low Price",Table8_1[[#This Row],[Unit_Price]]&lt;2000,"Medium Price",Table8_1[[#This Row],[Unit_Price]]&gt;=2000, "High Price")</f>
        <v>Low Price</v>
      </c>
    </row>
    <row r="448" spans="1:26" x14ac:dyDescent="0.3">
      <c r="A448" s="2" t="s">
        <v>2411</v>
      </c>
      <c r="B448" s="3">
        <v>45551</v>
      </c>
      <c r="C448" s="2" t="s">
        <v>554</v>
      </c>
      <c r="D448" s="2" t="s">
        <v>1664</v>
      </c>
      <c r="E448" s="2" t="s">
        <v>1904</v>
      </c>
      <c r="F448" s="2">
        <v>2</v>
      </c>
      <c r="G448" s="2">
        <v>527.51</v>
      </c>
      <c r="H448" s="2">
        <v>0.18</v>
      </c>
      <c r="I448" s="2" t="s">
        <v>1961</v>
      </c>
      <c r="J448" s="2">
        <v>865.1164</v>
      </c>
      <c r="O448" t="s">
        <v>2411</v>
      </c>
      <c r="P448" s="5">
        <v>45551</v>
      </c>
      <c r="Q448" t="s">
        <v>554</v>
      </c>
      <c r="R448" t="s">
        <v>1664</v>
      </c>
      <c r="S448" t="s">
        <v>1904</v>
      </c>
      <c r="T448">
        <v>2</v>
      </c>
      <c r="U448">
        <v>527.51</v>
      </c>
      <c r="V448">
        <v>0.18</v>
      </c>
      <c r="W448" t="s">
        <v>1961</v>
      </c>
      <c r="X448">
        <v>865.1164</v>
      </c>
      <c r="Y448">
        <v>865.1164</v>
      </c>
      <c r="Z448" t="str">
        <f>_xlfn.IFS(Table8_1[[#This Row],[Unit_Price]]&lt;500,"Low Price",Table8_1[[#This Row],[Unit_Price]]&lt;2000,"Medium Price",Table8_1[[#This Row],[Unit_Price]]&gt;=2000, "High Price")</f>
        <v>Medium Price</v>
      </c>
    </row>
    <row r="449" spans="1:26" x14ac:dyDescent="0.3">
      <c r="A449" s="2" t="s">
        <v>2412</v>
      </c>
      <c r="B449" s="3">
        <v>45939</v>
      </c>
      <c r="C449" s="2" t="s">
        <v>820</v>
      </c>
      <c r="D449" s="2" t="s">
        <v>1753</v>
      </c>
      <c r="E449" s="2" t="s">
        <v>1932</v>
      </c>
      <c r="F449" s="2">
        <v>3</v>
      </c>
      <c r="G449" s="2">
        <v>628.17999999999995</v>
      </c>
      <c r="H449" s="2">
        <v>0.26</v>
      </c>
      <c r="I449" s="2" t="s">
        <v>1959</v>
      </c>
      <c r="J449" s="2">
        <v>1394.5596</v>
      </c>
      <c r="O449" t="s">
        <v>2412</v>
      </c>
      <c r="P449" s="5">
        <v>45939</v>
      </c>
      <c r="Q449" t="s">
        <v>820</v>
      </c>
      <c r="R449" t="s">
        <v>1753</v>
      </c>
      <c r="S449" t="s">
        <v>1932</v>
      </c>
      <c r="T449">
        <v>3</v>
      </c>
      <c r="U449">
        <v>628.17999999999995</v>
      </c>
      <c r="V449">
        <v>0.26</v>
      </c>
      <c r="W449" t="s">
        <v>1959</v>
      </c>
      <c r="X449">
        <v>1394.5596</v>
      </c>
      <c r="Y449">
        <v>1394.5596</v>
      </c>
      <c r="Z449" t="str">
        <f>_xlfn.IFS(Table8_1[[#This Row],[Unit_Price]]&lt;500,"Low Price",Table8_1[[#This Row],[Unit_Price]]&lt;2000,"Medium Price",Table8_1[[#This Row],[Unit_Price]]&gt;=2000, "High Price")</f>
        <v>Medium Price</v>
      </c>
    </row>
    <row r="450" spans="1:26" x14ac:dyDescent="0.3">
      <c r="A450" s="2" t="s">
        <v>2413</v>
      </c>
      <c r="B450" s="3">
        <v>45553</v>
      </c>
      <c r="C450" s="2" t="s">
        <v>868</v>
      </c>
      <c r="D450" s="2" t="s">
        <v>1750</v>
      </c>
      <c r="E450" s="2" t="s">
        <v>1901</v>
      </c>
      <c r="F450" s="2">
        <v>1</v>
      </c>
      <c r="G450" s="2">
        <v>862.31</v>
      </c>
      <c r="H450" s="2">
        <v>0.06</v>
      </c>
      <c r="I450" s="2" t="s">
        <v>1959</v>
      </c>
      <c r="J450" s="2">
        <v>810.57140000000004</v>
      </c>
      <c r="O450" t="s">
        <v>2413</v>
      </c>
      <c r="P450" s="5">
        <v>45553</v>
      </c>
      <c r="Q450" t="s">
        <v>868</v>
      </c>
      <c r="R450" t="s">
        <v>1750</v>
      </c>
      <c r="S450" t="s">
        <v>1901</v>
      </c>
      <c r="T450">
        <v>1</v>
      </c>
      <c r="U450">
        <v>862.31</v>
      </c>
      <c r="V450">
        <v>0.06</v>
      </c>
      <c r="W450" t="s">
        <v>1959</v>
      </c>
      <c r="X450">
        <v>810.57140000000004</v>
      </c>
      <c r="Y450">
        <v>810.57139999999993</v>
      </c>
      <c r="Z450" t="str">
        <f>_xlfn.IFS(Table8_1[[#This Row],[Unit_Price]]&lt;500,"Low Price",Table8_1[[#This Row],[Unit_Price]]&lt;2000,"Medium Price",Table8_1[[#This Row],[Unit_Price]]&gt;=2000, "High Price")</f>
        <v>Medium Price</v>
      </c>
    </row>
    <row r="451" spans="1:26" x14ac:dyDescent="0.3">
      <c r="A451" s="2" t="s">
        <v>2414</v>
      </c>
      <c r="B451" s="3">
        <v>45806</v>
      </c>
      <c r="C451" s="2" t="s">
        <v>265</v>
      </c>
      <c r="D451" s="2" t="s">
        <v>1832</v>
      </c>
      <c r="E451" s="2" t="s">
        <v>1934</v>
      </c>
      <c r="F451" s="2">
        <v>2</v>
      </c>
      <c r="G451" s="2">
        <v>541.39</v>
      </c>
      <c r="H451" s="2">
        <v>0.03</v>
      </c>
      <c r="I451" s="2" t="s">
        <v>1964</v>
      </c>
      <c r="J451" s="2">
        <v>1050.2965999999999</v>
      </c>
      <c r="O451" t="s">
        <v>2414</v>
      </c>
      <c r="P451" s="5">
        <v>45806</v>
      </c>
      <c r="Q451" t="s">
        <v>265</v>
      </c>
      <c r="R451" t="s">
        <v>1832</v>
      </c>
      <c r="S451" t="s">
        <v>1934</v>
      </c>
      <c r="T451">
        <v>2</v>
      </c>
      <c r="U451">
        <v>541.39</v>
      </c>
      <c r="V451">
        <v>0.03</v>
      </c>
      <c r="W451" t="s">
        <v>1964</v>
      </c>
      <c r="X451">
        <v>1050.2965999999999</v>
      </c>
      <c r="Y451">
        <v>1050.2965999999999</v>
      </c>
      <c r="Z451" t="str">
        <f>_xlfn.IFS(Table8_1[[#This Row],[Unit_Price]]&lt;500,"Low Price",Table8_1[[#This Row],[Unit_Price]]&lt;2000,"Medium Price",Table8_1[[#This Row],[Unit_Price]]&gt;=2000, "High Price")</f>
        <v>Medium Price</v>
      </c>
    </row>
    <row r="452" spans="1:26" x14ac:dyDescent="0.3">
      <c r="A452" s="2" t="s">
        <v>2415</v>
      </c>
      <c r="B452" s="3">
        <v>45811</v>
      </c>
      <c r="C452" s="2" t="s">
        <v>1481</v>
      </c>
      <c r="D452" s="2" t="s">
        <v>1811</v>
      </c>
      <c r="E452" s="2" t="s">
        <v>1939</v>
      </c>
      <c r="F452" s="2">
        <v>3</v>
      </c>
      <c r="G452" s="2">
        <v>761.8</v>
      </c>
      <c r="H452" s="2">
        <v>0.06</v>
      </c>
      <c r="I452" s="2" t="s">
        <v>1964</v>
      </c>
      <c r="J452" s="2">
        <v>2148.2759999999998</v>
      </c>
      <c r="O452" t="s">
        <v>2415</v>
      </c>
      <c r="P452" s="5">
        <v>45811</v>
      </c>
      <c r="Q452" t="s">
        <v>1481</v>
      </c>
      <c r="R452" t="s">
        <v>1811</v>
      </c>
      <c r="S452" t="s">
        <v>1939</v>
      </c>
      <c r="T452">
        <v>3</v>
      </c>
      <c r="U452">
        <v>761.8</v>
      </c>
      <c r="V452">
        <v>0.06</v>
      </c>
      <c r="W452" t="s">
        <v>1964</v>
      </c>
      <c r="X452">
        <v>2148.2759999999998</v>
      </c>
      <c r="Y452">
        <v>2148.2759999999998</v>
      </c>
      <c r="Z452" t="str">
        <f>_xlfn.IFS(Table8_1[[#This Row],[Unit_Price]]&lt;500,"Low Price",Table8_1[[#This Row],[Unit_Price]]&lt;2000,"Medium Price",Table8_1[[#This Row],[Unit_Price]]&gt;=2000, "High Price")</f>
        <v>Medium Price</v>
      </c>
    </row>
    <row r="453" spans="1:26" x14ac:dyDescent="0.3">
      <c r="A453" s="2" t="s">
        <v>2416</v>
      </c>
      <c r="B453" s="3">
        <v>45508</v>
      </c>
      <c r="C453" s="2" t="s">
        <v>1322</v>
      </c>
      <c r="D453" s="2" t="s">
        <v>1728</v>
      </c>
      <c r="E453" s="2" t="s">
        <v>1896</v>
      </c>
      <c r="F453" s="2">
        <v>4</v>
      </c>
      <c r="G453" s="2">
        <v>829.36</v>
      </c>
      <c r="H453" s="2">
        <v>0.11</v>
      </c>
      <c r="I453" s="2" t="s">
        <v>1961</v>
      </c>
      <c r="J453" s="2">
        <v>2952.5216</v>
      </c>
      <c r="O453" t="s">
        <v>2416</v>
      </c>
      <c r="P453" s="5">
        <v>45508</v>
      </c>
      <c r="Q453" t="s">
        <v>1322</v>
      </c>
      <c r="R453" t="s">
        <v>1728</v>
      </c>
      <c r="S453" t="s">
        <v>1896</v>
      </c>
      <c r="T453">
        <v>4</v>
      </c>
      <c r="U453">
        <v>829.36</v>
      </c>
      <c r="V453">
        <v>0.11</v>
      </c>
      <c r="W453" t="s">
        <v>1961</v>
      </c>
      <c r="X453">
        <v>2952.5216</v>
      </c>
      <c r="Y453">
        <v>2952.5216</v>
      </c>
      <c r="Z453" t="str">
        <f>_xlfn.IFS(Table8_1[[#This Row],[Unit_Price]]&lt;500,"Low Price",Table8_1[[#This Row],[Unit_Price]]&lt;2000,"Medium Price",Table8_1[[#This Row],[Unit_Price]]&gt;=2000, "High Price")</f>
        <v>Medium Price</v>
      </c>
    </row>
    <row r="454" spans="1:26" x14ac:dyDescent="0.3">
      <c r="A454" s="2" t="s">
        <v>2417</v>
      </c>
      <c r="B454" s="3">
        <v>45460</v>
      </c>
      <c r="C454" s="2" t="s">
        <v>1269</v>
      </c>
      <c r="D454" s="2" t="s">
        <v>1645</v>
      </c>
      <c r="E454" s="2" t="s">
        <v>1939</v>
      </c>
      <c r="F454" s="2">
        <v>2</v>
      </c>
      <c r="G454" s="2">
        <v>425.06</v>
      </c>
      <c r="H454" s="2">
        <v>0.09</v>
      </c>
      <c r="I454" s="2" t="s">
        <v>1961</v>
      </c>
      <c r="J454" s="2">
        <v>773.60919999999999</v>
      </c>
      <c r="O454" t="s">
        <v>2417</v>
      </c>
      <c r="P454" s="5">
        <v>45460</v>
      </c>
      <c r="Q454" t="s">
        <v>1269</v>
      </c>
      <c r="R454" t="s">
        <v>1645</v>
      </c>
      <c r="S454" t="s">
        <v>1939</v>
      </c>
      <c r="T454">
        <v>2</v>
      </c>
      <c r="U454">
        <v>425.06</v>
      </c>
      <c r="V454">
        <v>0.09</v>
      </c>
      <c r="W454" t="s">
        <v>1961</v>
      </c>
      <c r="X454">
        <v>773.60919999999999</v>
      </c>
      <c r="Y454">
        <v>773.60919999999999</v>
      </c>
      <c r="Z454" t="str">
        <f>_xlfn.IFS(Table8_1[[#This Row],[Unit_Price]]&lt;500,"Low Price",Table8_1[[#This Row],[Unit_Price]]&lt;2000,"Medium Price",Table8_1[[#This Row],[Unit_Price]]&gt;=2000, "High Price")</f>
        <v>Low Price</v>
      </c>
    </row>
    <row r="455" spans="1:26" x14ac:dyDescent="0.3">
      <c r="A455" s="2" t="s">
        <v>2418</v>
      </c>
      <c r="B455" s="3">
        <v>45311</v>
      </c>
      <c r="C455" s="2" t="s">
        <v>443</v>
      </c>
      <c r="D455" s="2" t="s">
        <v>1747</v>
      </c>
      <c r="E455" s="2" t="s">
        <v>1887</v>
      </c>
      <c r="F455" s="2">
        <v>2</v>
      </c>
      <c r="G455" s="2">
        <v>911.14</v>
      </c>
      <c r="H455" s="2">
        <v>0.1</v>
      </c>
      <c r="I455" s="2" t="s">
        <v>1959</v>
      </c>
      <c r="J455" s="2">
        <v>1640.0519999999999</v>
      </c>
      <c r="O455" t="s">
        <v>2418</v>
      </c>
      <c r="P455" s="5">
        <v>45311</v>
      </c>
      <c r="Q455" t="s">
        <v>443</v>
      </c>
      <c r="R455" t="s">
        <v>1747</v>
      </c>
      <c r="S455" t="s">
        <v>1887</v>
      </c>
      <c r="T455">
        <v>2</v>
      </c>
      <c r="U455">
        <v>911.14</v>
      </c>
      <c r="V455">
        <v>0.1</v>
      </c>
      <c r="W455" t="s">
        <v>1959</v>
      </c>
      <c r="X455">
        <v>1640.0519999999999</v>
      </c>
      <c r="Y455">
        <v>1640.0519999999999</v>
      </c>
      <c r="Z455" t="str">
        <f>_xlfn.IFS(Table8_1[[#This Row],[Unit_Price]]&lt;500,"Low Price",Table8_1[[#This Row],[Unit_Price]]&lt;2000,"Medium Price",Table8_1[[#This Row],[Unit_Price]]&gt;=2000, "High Price")</f>
        <v>Medium Price</v>
      </c>
    </row>
    <row r="456" spans="1:26" x14ac:dyDescent="0.3">
      <c r="A456" s="2" t="s">
        <v>2419</v>
      </c>
      <c r="B456" s="3">
        <v>45906</v>
      </c>
      <c r="C456" s="2" t="s">
        <v>308</v>
      </c>
      <c r="D456" s="2" t="s">
        <v>1786</v>
      </c>
      <c r="E456" s="2" t="s">
        <v>1917</v>
      </c>
      <c r="F456" s="2">
        <v>3</v>
      </c>
      <c r="G456" s="2">
        <v>811.96</v>
      </c>
      <c r="H456" s="2">
        <v>0.28999999999999998</v>
      </c>
      <c r="I456" s="2" t="s">
        <v>1959</v>
      </c>
      <c r="J456" s="2">
        <v>1729.4748</v>
      </c>
      <c r="O456" t="s">
        <v>2419</v>
      </c>
      <c r="P456" s="5">
        <v>45906</v>
      </c>
      <c r="Q456" t="s">
        <v>308</v>
      </c>
      <c r="R456" t="s">
        <v>1786</v>
      </c>
      <c r="S456" t="s">
        <v>1917</v>
      </c>
      <c r="T456">
        <v>3</v>
      </c>
      <c r="U456">
        <v>811.96</v>
      </c>
      <c r="V456">
        <v>0.28999999999999998</v>
      </c>
      <c r="W456" t="s">
        <v>1959</v>
      </c>
      <c r="X456">
        <v>1729.4748</v>
      </c>
      <c r="Y456">
        <v>1729.4748</v>
      </c>
      <c r="Z456" t="str">
        <f>_xlfn.IFS(Table8_1[[#This Row],[Unit_Price]]&lt;500,"Low Price",Table8_1[[#This Row],[Unit_Price]]&lt;2000,"Medium Price",Table8_1[[#This Row],[Unit_Price]]&gt;=2000, "High Price")</f>
        <v>Medium Price</v>
      </c>
    </row>
    <row r="457" spans="1:26" x14ac:dyDescent="0.3">
      <c r="A457" s="2" t="s">
        <v>2420</v>
      </c>
      <c r="B457" s="3">
        <v>45380</v>
      </c>
      <c r="C457" s="2" t="s">
        <v>880</v>
      </c>
      <c r="D457" s="2" t="s">
        <v>1670</v>
      </c>
      <c r="E457" s="2" t="s">
        <v>1924</v>
      </c>
      <c r="F457" s="2">
        <v>2</v>
      </c>
      <c r="G457" s="2">
        <v>780.05</v>
      </c>
      <c r="H457" s="2">
        <v>0.12</v>
      </c>
      <c r="I457" s="2" t="s">
        <v>1964</v>
      </c>
      <c r="J457" s="2">
        <v>1372.8879999999999</v>
      </c>
      <c r="O457" t="s">
        <v>2420</v>
      </c>
      <c r="P457" s="5">
        <v>45380</v>
      </c>
      <c r="Q457" t="s">
        <v>880</v>
      </c>
      <c r="R457" t="s">
        <v>1670</v>
      </c>
      <c r="S457" t="s">
        <v>1924</v>
      </c>
      <c r="T457">
        <v>2</v>
      </c>
      <c r="U457">
        <v>780.05</v>
      </c>
      <c r="V457">
        <v>0.12</v>
      </c>
      <c r="W457" t="s">
        <v>1964</v>
      </c>
      <c r="X457">
        <v>1372.8879999999999</v>
      </c>
      <c r="Y457">
        <v>1372.8879999999999</v>
      </c>
      <c r="Z457" t="str">
        <f>_xlfn.IFS(Table8_1[[#This Row],[Unit_Price]]&lt;500,"Low Price",Table8_1[[#This Row],[Unit_Price]]&lt;2000,"Medium Price",Table8_1[[#This Row],[Unit_Price]]&gt;=2000, "High Price")</f>
        <v>Medium Price</v>
      </c>
    </row>
    <row r="458" spans="1:26" x14ac:dyDescent="0.3">
      <c r="A458" s="2" t="s">
        <v>2421</v>
      </c>
      <c r="B458" s="3">
        <v>45527</v>
      </c>
      <c r="C458" s="2" t="s">
        <v>707</v>
      </c>
      <c r="D458" s="2" t="s">
        <v>1674</v>
      </c>
      <c r="E458" s="2" t="s">
        <v>1921</v>
      </c>
      <c r="F458" s="2">
        <v>4</v>
      </c>
      <c r="G458" s="2">
        <v>315.95</v>
      </c>
      <c r="H458" s="2">
        <v>0.19</v>
      </c>
      <c r="I458" s="2" t="s">
        <v>1964</v>
      </c>
      <c r="J458" s="2">
        <v>1023.678</v>
      </c>
      <c r="O458" t="s">
        <v>2421</v>
      </c>
      <c r="P458" s="5">
        <v>45527</v>
      </c>
      <c r="Q458" t="s">
        <v>707</v>
      </c>
      <c r="R458" t="s">
        <v>1674</v>
      </c>
      <c r="S458" t="s">
        <v>1921</v>
      </c>
      <c r="T458">
        <v>4</v>
      </c>
      <c r="U458">
        <v>315.95</v>
      </c>
      <c r="V458">
        <v>0.19</v>
      </c>
      <c r="W458" t="s">
        <v>1964</v>
      </c>
      <c r="X458">
        <v>1023.678</v>
      </c>
      <c r="Y458">
        <v>1023.678</v>
      </c>
      <c r="Z458" t="str">
        <f>_xlfn.IFS(Table8_1[[#This Row],[Unit_Price]]&lt;500,"Low Price",Table8_1[[#This Row],[Unit_Price]]&lt;2000,"Medium Price",Table8_1[[#This Row],[Unit_Price]]&gt;=2000, "High Price")</f>
        <v>Low Price</v>
      </c>
    </row>
    <row r="459" spans="1:26" x14ac:dyDescent="0.3">
      <c r="A459" s="2" t="s">
        <v>2422</v>
      </c>
      <c r="B459" s="3">
        <v>45796</v>
      </c>
      <c r="C459" s="2" t="s">
        <v>748</v>
      </c>
      <c r="D459" s="2" t="s">
        <v>1738</v>
      </c>
      <c r="E459" s="2" t="s">
        <v>1921</v>
      </c>
      <c r="F459" s="2">
        <v>2</v>
      </c>
      <c r="G459" s="2">
        <v>810.17</v>
      </c>
      <c r="H459" s="2">
        <v>0.27</v>
      </c>
      <c r="I459" s="2" t="s">
        <v>1959</v>
      </c>
      <c r="J459" s="2">
        <v>1182.8481999999999</v>
      </c>
      <c r="O459" t="s">
        <v>2422</v>
      </c>
      <c r="P459" s="5">
        <v>45796</v>
      </c>
      <c r="Q459" t="s">
        <v>748</v>
      </c>
      <c r="R459" t="s">
        <v>1738</v>
      </c>
      <c r="S459" t="s">
        <v>1921</v>
      </c>
      <c r="T459">
        <v>2</v>
      </c>
      <c r="U459">
        <v>810.17</v>
      </c>
      <c r="V459">
        <v>0.27</v>
      </c>
      <c r="W459" t="s">
        <v>1959</v>
      </c>
      <c r="X459">
        <v>1182.8481999999999</v>
      </c>
      <c r="Y459">
        <v>1182.8481999999999</v>
      </c>
      <c r="Z459" t="str">
        <f>_xlfn.IFS(Table8_1[[#This Row],[Unit_Price]]&lt;500,"Low Price",Table8_1[[#This Row],[Unit_Price]]&lt;2000,"Medium Price",Table8_1[[#This Row],[Unit_Price]]&gt;=2000, "High Price")</f>
        <v>Medium Price</v>
      </c>
    </row>
    <row r="460" spans="1:26" x14ac:dyDescent="0.3">
      <c r="A460" s="2" t="s">
        <v>2423</v>
      </c>
      <c r="B460" s="3">
        <v>45389</v>
      </c>
      <c r="C460" s="2" t="s">
        <v>677</v>
      </c>
      <c r="D460" s="2" t="s">
        <v>1835</v>
      </c>
      <c r="E460" s="2" t="s">
        <v>1904</v>
      </c>
      <c r="F460" s="2">
        <v>3</v>
      </c>
      <c r="G460" s="2">
        <v>505.01</v>
      </c>
      <c r="H460" s="2">
        <v>0.02</v>
      </c>
      <c r="I460" s="2" t="s">
        <v>1961</v>
      </c>
      <c r="J460" s="2">
        <v>1484.7293999999999</v>
      </c>
      <c r="O460" t="s">
        <v>2423</v>
      </c>
      <c r="P460" s="5">
        <v>45389</v>
      </c>
      <c r="Q460" t="s">
        <v>677</v>
      </c>
      <c r="R460" t="s">
        <v>1835</v>
      </c>
      <c r="S460" t="s">
        <v>1904</v>
      </c>
      <c r="T460">
        <v>3</v>
      </c>
      <c r="U460">
        <v>505.01</v>
      </c>
      <c r="V460">
        <v>0.02</v>
      </c>
      <c r="W460" t="s">
        <v>1961</v>
      </c>
      <c r="X460">
        <v>1484.7293999999999</v>
      </c>
      <c r="Y460">
        <v>1484.7293999999999</v>
      </c>
      <c r="Z460" t="str">
        <f>_xlfn.IFS(Table8_1[[#This Row],[Unit_Price]]&lt;500,"Low Price",Table8_1[[#This Row],[Unit_Price]]&lt;2000,"Medium Price",Table8_1[[#This Row],[Unit_Price]]&gt;=2000, "High Price")</f>
        <v>Medium Price</v>
      </c>
    </row>
    <row r="461" spans="1:26" x14ac:dyDescent="0.3">
      <c r="A461" s="2" t="s">
        <v>2424</v>
      </c>
      <c r="B461" s="3">
        <v>45315</v>
      </c>
      <c r="C461" s="2" t="s">
        <v>1452</v>
      </c>
      <c r="D461" s="2" t="s">
        <v>1799</v>
      </c>
      <c r="E461" s="2" t="s">
        <v>1942</v>
      </c>
      <c r="F461" s="2">
        <v>2</v>
      </c>
      <c r="G461" s="2">
        <v>736.75</v>
      </c>
      <c r="H461" s="2">
        <v>0.18</v>
      </c>
      <c r="I461" s="2" t="s">
        <v>1959</v>
      </c>
      <c r="J461" s="2">
        <v>1208.27</v>
      </c>
      <c r="O461" t="s">
        <v>2424</v>
      </c>
      <c r="P461" s="5">
        <v>45315</v>
      </c>
      <c r="Q461" t="s">
        <v>1452</v>
      </c>
      <c r="R461" t="s">
        <v>1799</v>
      </c>
      <c r="S461" t="s">
        <v>1942</v>
      </c>
      <c r="T461">
        <v>2</v>
      </c>
      <c r="U461">
        <v>736.75</v>
      </c>
      <c r="V461">
        <v>0.18</v>
      </c>
      <c r="W461" t="s">
        <v>1959</v>
      </c>
      <c r="X461">
        <v>1208.27</v>
      </c>
      <c r="Y461">
        <v>1208.27</v>
      </c>
      <c r="Z461" t="str">
        <f>_xlfn.IFS(Table8_1[[#This Row],[Unit_Price]]&lt;500,"Low Price",Table8_1[[#This Row],[Unit_Price]]&lt;2000,"Medium Price",Table8_1[[#This Row],[Unit_Price]]&gt;=2000, "High Price")</f>
        <v>Medium Price</v>
      </c>
    </row>
    <row r="462" spans="1:26" x14ac:dyDescent="0.3">
      <c r="A462" s="2" t="s">
        <v>2425</v>
      </c>
      <c r="B462" s="3">
        <v>45311</v>
      </c>
      <c r="C462" s="2" t="s">
        <v>118</v>
      </c>
      <c r="D462" s="2" t="s">
        <v>1814</v>
      </c>
      <c r="E462" s="2" t="s">
        <v>1921</v>
      </c>
      <c r="F462" s="2">
        <v>4</v>
      </c>
      <c r="G462" s="2">
        <v>700.31</v>
      </c>
      <c r="H462" s="2">
        <v>0.2</v>
      </c>
      <c r="I462" s="2" t="s">
        <v>1961</v>
      </c>
      <c r="J462" s="2">
        <v>2240.9920000000002</v>
      </c>
      <c r="O462" t="s">
        <v>2425</v>
      </c>
      <c r="P462" s="5">
        <v>45311</v>
      </c>
      <c r="Q462" t="s">
        <v>118</v>
      </c>
      <c r="R462" t="s">
        <v>1814</v>
      </c>
      <c r="S462" t="s">
        <v>1921</v>
      </c>
      <c r="T462">
        <v>4</v>
      </c>
      <c r="U462">
        <v>700.31</v>
      </c>
      <c r="V462">
        <v>0.2</v>
      </c>
      <c r="W462" t="s">
        <v>1961</v>
      </c>
      <c r="X462">
        <v>2240.9920000000002</v>
      </c>
      <c r="Y462">
        <v>2240.9919999999997</v>
      </c>
      <c r="Z462" t="str">
        <f>_xlfn.IFS(Table8_1[[#This Row],[Unit_Price]]&lt;500,"Low Price",Table8_1[[#This Row],[Unit_Price]]&lt;2000,"Medium Price",Table8_1[[#This Row],[Unit_Price]]&gt;=2000, "High Price")</f>
        <v>Medium Price</v>
      </c>
    </row>
    <row r="463" spans="1:26" x14ac:dyDescent="0.3">
      <c r="A463" s="2" t="s">
        <v>2426</v>
      </c>
      <c r="B463" s="3">
        <v>45270</v>
      </c>
      <c r="C463" s="2" t="s">
        <v>449</v>
      </c>
      <c r="D463" s="2" t="s">
        <v>1856</v>
      </c>
      <c r="E463" s="2" t="s">
        <v>1927</v>
      </c>
      <c r="F463" s="2">
        <v>4</v>
      </c>
      <c r="G463" s="2">
        <v>202.46</v>
      </c>
      <c r="H463" s="2">
        <v>0.24</v>
      </c>
      <c r="I463" s="2" t="s">
        <v>1959</v>
      </c>
      <c r="J463" s="2">
        <v>615.47839999999997</v>
      </c>
      <c r="O463" t="s">
        <v>2426</v>
      </c>
      <c r="P463" s="5">
        <v>45270</v>
      </c>
      <c r="Q463" t="s">
        <v>449</v>
      </c>
      <c r="R463" t="s">
        <v>1856</v>
      </c>
      <c r="S463" t="s">
        <v>1927</v>
      </c>
      <c r="T463">
        <v>4</v>
      </c>
      <c r="U463">
        <v>202.46</v>
      </c>
      <c r="V463">
        <v>0.24</v>
      </c>
      <c r="W463" t="s">
        <v>1959</v>
      </c>
      <c r="X463">
        <v>615.47839999999997</v>
      </c>
      <c r="Y463">
        <v>615.47839999999997</v>
      </c>
      <c r="Z463" t="str">
        <f>_xlfn.IFS(Table8_1[[#This Row],[Unit_Price]]&lt;500,"Low Price",Table8_1[[#This Row],[Unit_Price]]&lt;2000,"Medium Price",Table8_1[[#This Row],[Unit_Price]]&gt;=2000, "High Price")</f>
        <v>Low Price</v>
      </c>
    </row>
    <row r="464" spans="1:26" x14ac:dyDescent="0.3">
      <c r="A464" s="2" t="s">
        <v>2427</v>
      </c>
      <c r="B464" s="3">
        <v>45279</v>
      </c>
      <c r="C464" s="2" t="s">
        <v>857</v>
      </c>
      <c r="D464" s="2" t="s">
        <v>1844</v>
      </c>
      <c r="E464" s="2" t="s">
        <v>1892</v>
      </c>
      <c r="F464" s="2">
        <v>2</v>
      </c>
      <c r="G464" s="2">
        <v>291.83999999999997</v>
      </c>
      <c r="H464" s="2">
        <v>0.25</v>
      </c>
      <c r="I464" s="2" t="s">
        <v>1961</v>
      </c>
      <c r="J464" s="2">
        <v>437.76</v>
      </c>
      <c r="O464" t="s">
        <v>2427</v>
      </c>
      <c r="P464" s="5">
        <v>45279</v>
      </c>
      <c r="Q464" t="s">
        <v>857</v>
      </c>
      <c r="R464" t="s">
        <v>1844</v>
      </c>
      <c r="S464" t="s">
        <v>1892</v>
      </c>
      <c r="T464">
        <v>2</v>
      </c>
      <c r="U464">
        <v>291.83999999999997</v>
      </c>
      <c r="V464">
        <v>0.25</v>
      </c>
      <c r="W464" t="s">
        <v>1961</v>
      </c>
      <c r="X464">
        <v>437.76</v>
      </c>
      <c r="Y464">
        <v>437.76</v>
      </c>
      <c r="Z464" t="str">
        <f>_xlfn.IFS(Table8_1[[#This Row],[Unit_Price]]&lt;500,"Low Price",Table8_1[[#This Row],[Unit_Price]]&lt;2000,"Medium Price",Table8_1[[#This Row],[Unit_Price]]&gt;=2000, "High Price")</f>
        <v>Low Price</v>
      </c>
    </row>
    <row r="465" spans="1:26" x14ac:dyDescent="0.3">
      <c r="A465" s="2" t="s">
        <v>2428</v>
      </c>
      <c r="B465" s="3">
        <v>45252</v>
      </c>
      <c r="C465" s="2" t="s">
        <v>551</v>
      </c>
      <c r="D465" s="2" t="s">
        <v>1874</v>
      </c>
      <c r="E465" s="2" t="s">
        <v>1908</v>
      </c>
      <c r="F465" s="2">
        <v>2</v>
      </c>
      <c r="G465" s="2">
        <v>261.48</v>
      </c>
      <c r="H465" s="2">
        <v>0.17</v>
      </c>
      <c r="I465" s="2" t="s">
        <v>1959</v>
      </c>
      <c r="J465" s="2">
        <v>434.05680000000001</v>
      </c>
      <c r="O465" t="s">
        <v>2428</v>
      </c>
      <c r="P465" s="5">
        <v>45252</v>
      </c>
      <c r="Q465" t="s">
        <v>551</v>
      </c>
      <c r="R465" t="s">
        <v>1874</v>
      </c>
      <c r="S465" t="s">
        <v>1908</v>
      </c>
      <c r="T465">
        <v>2</v>
      </c>
      <c r="U465">
        <v>261.48</v>
      </c>
      <c r="V465">
        <v>0.17</v>
      </c>
      <c r="W465" t="s">
        <v>1959</v>
      </c>
      <c r="X465">
        <v>434.05680000000001</v>
      </c>
      <c r="Y465">
        <v>434.05680000000001</v>
      </c>
      <c r="Z465" t="str">
        <f>_xlfn.IFS(Table8_1[[#This Row],[Unit_Price]]&lt;500,"Low Price",Table8_1[[#This Row],[Unit_Price]]&lt;2000,"Medium Price",Table8_1[[#This Row],[Unit_Price]]&gt;=2000, "High Price")</f>
        <v>Low Price</v>
      </c>
    </row>
    <row r="466" spans="1:26" x14ac:dyDescent="0.3">
      <c r="A466" s="2" t="s">
        <v>2429</v>
      </c>
      <c r="B466" s="3">
        <v>45938</v>
      </c>
      <c r="C466" s="2" t="s">
        <v>959</v>
      </c>
      <c r="D466" s="2" t="s">
        <v>1686</v>
      </c>
      <c r="E466" s="2" t="s">
        <v>1934</v>
      </c>
      <c r="F466" s="2">
        <v>1</v>
      </c>
      <c r="G466" s="2">
        <v>850.83</v>
      </c>
      <c r="H466" s="2">
        <v>0.28000000000000003</v>
      </c>
      <c r="I466" s="2" t="s">
        <v>1961</v>
      </c>
      <c r="J466" s="2">
        <v>612.59760000000006</v>
      </c>
      <c r="O466" t="s">
        <v>2429</v>
      </c>
      <c r="P466" s="5">
        <v>45938</v>
      </c>
      <c r="Q466" t="s">
        <v>959</v>
      </c>
      <c r="R466" t="s">
        <v>1686</v>
      </c>
      <c r="S466" t="s">
        <v>1934</v>
      </c>
      <c r="T466">
        <v>1</v>
      </c>
      <c r="U466">
        <v>850.83</v>
      </c>
      <c r="V466">
        <v>0.28000000000000003</v>
      </c>
      <c r="W466" t="s">
        <v>1961</v>
      </c>
      <c r="X466">
        <v>612.59760000000006</v>
      </c>
      <c r="Y466">
        <v>612.59760000000006</v>
      </c>
      <c r="Z466" t="str">
        <f>_xlfn.IFS(Table8_1[[#This Row],[Unit_Price]]&lt;500,"Low Price",Table8_1[[#This Row],[Unit_Price]]&lt;2000,"Medium Price",Table8_1[[#This Row],[Unit_Price]]&gt;=2000, "High Price")</f>
        <v>Medium Price</v>
      </c>
    </row>
    <row r="467" spans="1:26" x14ac:dyDescent="0.3">
      <c r="A467" s="2" t="s">
        <v>2430</v>
      </c>
      <c r="B467" s="3">
        <v>45711</v>
      </c>
      <c r="C467" s="2" t="s">
        <v>1272</v>
      </c>
      <c r="D467" s="2" t="s">
        <v>1718</v>
      </c>
      <c r="E467" s="2" t="s">
        <v>1921</v>
      </c>
      <c r="F467" s="2">
        <v>1</v>
      </c>
      <c r="G467" s="2">
        <v>83.83</v>
      </c>
      <c r="H467" s="2">
        <v>0.05</v>
      </c>
      <c r="I467" s="2" t="s">
        <v>1959</v>
      </c>
      <c r="J467" s="2">
        <v>79.638499999999993</v>
      </c>
      <c r="O467" t="s">
        <v>2430</v>
      </c>
      <c r="P467" s="5">
        <v>45711</v>
      </c>
      <c r="Q467" t="s">
        <v>1272</v>
      </c>
      <c r="R467" t="s">
        <v>1718</v>
      </c>
      <c r="S467" t="s">
        <v>1921</v>
      </c>
      <c r="T467">
        <v>1</v>
      </c>
      <c r="U467">
        <v>83.83</v>
      </c>
      <c r="V467">
        <v>0.05</v>
      </c>
      <c r="W467" t="s">
        <v>1959</v>
      </c>
      <c r="X467">
        <v>79.638499999999993</v>
      </c>
      <c r="Y467">
        <v>79.638499999999993</v>
      </c>
      <c r="Z467" t="str">
        <f>_xlfn.IFS(Table8_1[[#This Row],[Unit_Price]]&lt;500,"Low Price",Table8_1[[#This Row],[Unit_Price]]&lt;2000,"Medium Price",Table8_1[[#This Row],[Unit_Price]]&gt;=2000, "High Price")</f>
        <v>Low Price</v>
      </c>
    </row>
    <row r="468" spans="1:26" x14ac:dyDescent="0.3">
      <c r="A468" s="2" t="s">
        <v>2431</v>
      </c>
      <c r="B468" s="3">
        <v>45713</v>
      </c>
      <c r="C468" s="2" t="s">
        <v>38</v>
      </c>
      <c r="D468" s="2" t="s">
        <v>1847</v>
      </c>
      <c r="E468" s="2" t="s">
        <v>1939</v>
      </c>
      <c r="F468" s="2">
        <v>3</v>
      </c>
      <c r="G468" s="2">
        <v>649.95000000000005</v>
      </c>
      <c r="H468" s="2">
        <v>0.28000000000000003</v>
      </c>
      <c r="I468" s="2" t="s">
        <v>1964</v>
      </c>
      <c r="J468" s="2">
        <v>1403.8920000000001</v>
      </c>
      <c r="O468" t="s">
        <v>2431</v>
      </c>
      <c r="P468" s="5">
        <v>45713</v>
      </c>
      <c r="Q468" t="s">
        <v>38</v>
      </c>
      <c r="R468" t="s">
        <v>1847</v>
      </c>
      <c r="S468" t="s">
        <v>1939</v>
      </c>
      <c r="T468">
        <v>3</v>
      </c>
      <c r="U468">
        <v>649.95000000000005</v>
      </c>
      <c r="V468">
        <v>0.28000000000000003</v>
      </c>
      <c r="W468" t="s">
        <v>1964</v>
      </c>
      <c r="X468">
        <v>1403.8920000000001</v>
      </c>
      <c r="Y468">
        <v>1403.8920000000001</v>
      </c>
      <c r="Z468" t="str">
        <f>_xlfn.IFS(Table8_1[[#This Row],[Unit_Price]]&lt;500,"Low Price",Table8_1[[#This Row],[Unit_Price]]&lt;2000,"Medium Price",Table8_1[[#This Row],[Unit_Price]]&gt;=2000, "High Price")</f>
        <v>Medium Price</v>
      </c>
    </row>
    <row r="469" spans="1:26" x14ac:dyDescent="0.3">
      <c r="A469" s="2" t="s">
        <v>2432</v>
      </c>
      <c r="B469" s="3">
        <v>45565</v>
      </c>
      <c r="C469" s="2" t="s">
        <v>1157</v>
      </c>
      <c r="D469" s="2" t="s">
        <v>1802</v>
      </c>
      <c r="E469" s="2" t="s">
        <v>1911</v>
      </c>
      <c r="F469" s="2">
        <v>4</v>
      </c>
      <c r="G469" s="2">
        <v>934.96</v>
      </c>
      <c r="H469" s="2">
        <v>0.18</v>
      </c>
      <c r="I469" s="2" t="s">
        <v>1961</v>
      </c>
      <c r="J469" s="2">
        <v>3066.6687999999999</v>
      </c>
      <c r="O469" t="s">
        <v>2432</v>
      </c>
      <c r="P469" s="5">
        <v>45565</v>
      </c>
      <c r="Q469" t="s">
        <v>1157</v>
      </c>
      <c r="R469" t="s">
        <v>1802</v>
      </c>
      <c r="S469" t="s">
        <v>1911</v>
      </c>
      <c r="T469">
        <v>4</v>
      </c>
      <c r="U469">
        <v>934.96</v>
      </c>
      <c r="V469">
        <v>0.18</v>
      </c>
      <c r="W469" t="s">
        <v>1961</v>
      </c>
      <c r="X469">
        <v>3066.6687999999999</v>
      </c>
      <c r="Y469">
        <v>3066.6688000000004</v>
      </c>
      <c r="Z469" t="str">
        <f>_xlfn.IFS(Table8_1[[#This Row],[Unit_Price]]&lt;500,"Low Price",Table8_1[[#This Row],[Unit_Price]]&lt;2000,"Medium Price",Table8_1[[#This Row],[Unit_Price]]&gt;=2000, "High Price")</f>
        <v>Medium Price</v>
      </c>
    </row>
    <row r="470" spans="1:26" x14ac:dyDescent="0.3">
      <c r="A470" s="2" t="s">
        <v>2433</v>
      </c>
      <c r="B470" s="3">
        <v>45279</v>
      </c>
      <c r="C470" s="2" t="s">
        <v>680</v>
      </c>
      <c r="D470" s="2" t="s">
        <v>1625</v>
      </c>
      <c r="E470" s="2" t="s">
        <v>1934</v>
      </c>
      <c r="F470" s="2">
        <v>1</v>
      </c>
      <c r="G470" s="2">
        <v>880.89</v>
      </c>
      <c r="H470" s="2">
        <v>0.13</v>
      </c>
      <c r="I470" s="2" t="s">
        <v>1964</v>
      </c>
      <c r="J470" s="2">
        <v>766.37429999999995</v>
      </c>
      <c r="O470" t="s">
        <v>2433</v>
      </c>
      <c r="P470" s="5">
        <v>45279</v>
      </c>
      <c r="Q470" t="s">
        <v>680</v>
      </c>
      <c r="R470" t="s">
        <v>1625</v>
      </c>
      <c r="S470" t="s">
        <v>1934</v>
      </c>
      <c r="T470">
        <v>1</v>
      </c>
      <c r="U470">
        <v>880.89</v>
      </c>
      <c r="V470">
        <v>0.13</v>
      </c>
      <c r="W470" t="s">
        <v>1964</v>
      </c>
      <c r="X470">
        <v>766.37429999999995</v>
      </c>
      <c r="Y470">
        <v>766.37429999999995</v>
      </c>
      <c r="Z470" t="str">
        <f>_xlfn.IFS(Table8_1[[#This Row],[Unit_Price]]&lt;500,"Low Price",Table8_1[[#This Row],[Unit_Price]]&lt;2000,"Medium Price",Table8_1[[#This Row],[Unit_Price]]&gt;=2000, "High Price")</f>
        <v>Medium Price</v>
      </c>
    </row>
    <row r="471" spans="1:26" x14ac:dyDescent="0.3">
      <c r="A471" s="2" t="s">
        <v>2434</v>
      </c>
      <c r="B471" s="3">
        <v>45614</v>
      </c>
      <c r="C471" s="2" t="s">
        <v>1481</v>
      </c>
      <c r="D471" s="2" t="s">
        <v>1877</v>
      </c>
      <c r="E471" s="2" t="s">
        <v>1917</v>
      </c>
      <c r="F471" s="2">
        <v>4</v>
      </c>
      <c r="G471" s="2">
        <v>610.6</v>
      </c>
      <c r="H471" s="2">
        <v>0.1</v>
      </c>
      <c r="I471" s="2" t="s">
        <v>1961</v>
      </c>
      <c r="J471" s="2">
        <v>2198.16</v>
      </c>
      <c r="O471" t="s">
        <v>2434</v>
      </c>
      <c r="P471" s="5">
        <v>45614</v>
      </c>
      <c r="Q471" t="s">
        <v>1481</v>
      </c>
      <c r="R471" t="s">
        <v>1877</v>
      </c>
      <c r="S471" t="s">
        <v>1917</v>
      </c>
      <c r="T471">
        <v>4</v>
      </c>
      <c r="U471">
        <v>610.6</v>
      </c>
      <c r="V471">
        <v>0.1</v>
      </c>
      <c r="W471" t="s">
        <v>1961</v>
      </c>
      <c r="X471">
        <v>2198.16</v>
      </c>
      <c r="Y471">
        <v>2198.16</v>
      </c>
      <c r="Z471" t="str">
        <f>_xlfn.IFS(Table8_1[[#This Row],[Unit_Price]]&lt;500,"Low Price",Table8_1[[#This Row],[Unit_Price]]&lt;2000,"Medium Price",Table8_1[[#This Row],[Unit_Price]]&gt;=2000, "High Price")</f>
        <v>Medium Price</v>
      </c>
    </row>
    <row r="472" spans="1:26" x14ac:dyDescent="0.3">
      <c r="A472" s="2" t="s">
        <v>2435</v>
      </c>
      <c r="B472" s="3">
        <v>45912</v>
      </c>
      <c r="C472" s="2" t="s">
        <v>279</v>
      </c>
      <c r="D472" s="2" t="s">
        <v>1661</v>
      </c>
      <c r="E472" s="2" t="s">
        <v>1945</v>
      </c>
      <c r="F472" s="2">
        <v>1</v>
      </c>
      <c r="G472" s="2">
        <v>514.19000000000005</v>
      </c>
      <c r="H472" s="2">
        <v>0.2</v>
      </c>
      <c r="I472" s="2" t="s">
        <v>1959</v>
      </c>
      <c r="J472" s="2">
        <v>411.35199999999998</v>
      </c>
      <c r="O472" t="s">
        <v>2435</v>
      </c>
      <c r="P472" s="5">
        <v>45912</v>
      </c>
      <c r="Q472" t="s">
        <v>279</v>
      </c>
      <c r="R472" t="s">
        <v>1661</v>
      </c>
      <c r="S472" t="s">
        <v>1945</v>
      </c>
      <c r="T472">
        <v>1</v>
      </c>
      <c r="U472">
        <v>514.19000000000005</v>
      </c>
      <c r="V472">
        <v>0.2</v>
      </c>
      <c r="W472" t="s">
        <v>1959</v>
      </c>
      <c r="X472">
        <v>411.35199999999998</v>
      </c>
      <c r="Y472">
        <v>411.35200000000003</v>
      </c>
      <c r="Z472" t="str">
        <f>_xlfn.IFS(Table8_1[[#This Row],[Unit_Price]]&lt;500,"Low Price",Table8_1[[#This Row],[Unit_Price]]&lt;2000,"Medium Price",Table8_1[[#This Row],[Unit_Price]]&gt;=2000, "High Price")</f>
        <v>Medium Price</v>
      </c>
    </row>
    <row r="473" spans="1:26" x14ac:dyDescent="0.3">
      <c r="A473" s="2" t="s">
        <v>2436</v>
      </c>
      <c r="B473" s="3">
        <v>45688</v>
      </c>
      <c r="C473" s="2" t="s">
        <v>1255</v>
      </c>
      <c r="D473" s="2" t="s">
        <v>1689</v>
      </c>
      <c r="E473" s="2" t="s">
        <v>1932</v>
      </c>
      <c r="F473" s="2">
        <v>1</v>
      </c>
      <c r="G473" s="2">
        <v>546.20000000000005</v>
      </c>
      <c r="H473" s="2">
        <v>0.22</v>
      </c>
      <c r="I473" s="2" t="s">
        <v>1961</v>
      </c>
      <c r="J473" s="2">
        <v>426.036</v>
      </c>
      <c r="O473" t="s">
        <v>2436</v>
      </c>
      <c r="P473" s="5">
        <v>45688</v>
      </c>
      <c r="Q473" t="s">
        <v>1255</v>
      </c>
      <c r="R473" t="s">
        <v>1689</v>
      </c>
      <c r="S473" t="s">
        <v>1932</v>
      </c>
      <c r="T473">
        <v>1</v>
      </c>
      <c r="U473">
        <v>546.20000000000005</v>
      </c>
      <c r="V473">
        <v>0.22</v>
      </c>
      <c r="W473" t="s">
        <v>1961</v>
      </c>
      <c r="X473">
        <v>426.036</v>
      </c>
      <c r="Y473">
        <v>426.03600000000006</v>
      </c>
      <c r="Z473" t="str">
        <f>_xlfn.IFS(Table8_1[[#This Row],[Unit_Price]]&lt;500,"Low Price",Table8_1[[#This Row],[Unit_Price]]&lt;2000,"Medium Price",Table8_1[[#This Row],[Unit_Price]]&gt;=2000, "High Price")</f>
        <v>Medium Price</v>
      </c>
    </row>
    <row r="474" spans="1:26" x14ac:dyDescent="0.3">
      <c r="A474" s="2" t="s">
        <v>2437</v>
      </c>
      <c r="B474" s="3">
        <v>45591</v>
      </c>
      <c r="C474" s="2" t="s">
        <v>654</v>
      </c>
      <c r="D474" s="2" t="s">
        <v>1689</v>
      </c>
      <c r="E474" s="2" t="s">
        <v>1887</v>
      </c>
      <c r="F474" s="2">
        <v>3</v>
      </c>
      <c r="G474" s="2">
        <v>416.01</v>
      </c>
      <c r="H474" s="2">
        <v>0.02</v>
      </c>
      <c r="I474" s="2" t="s">
        <v>1959</v>
      </c>
      <c r="J474" s="2">
        <v>1223.0694000000001</v>
      </c>
      <c r="O474" t="s">
        <v>2437</v>
      </c>
      <c r="P474" s="5">
        <v>45591</v>
      </c>
      <c r="Q474" t="s">
        <v>654</v>
      </c>
      <c r="R474" t="s">
        <v>1689</v>
      </c>
      <c r="S474" t="s">
        <v>1887</v>
      </c>
      <c r="T474">
        <v>3</v>
      </c>
      <c r="U474">
        <v>416.01</v>
      </c>
      <c r="V474">
        <v>0.02</v>
      </c>
      <c r="W474" t="s">
        <v>1959</v>
      </c>
      <c r="X474">
        <v>1223.0694000000001</v>
      </c>
      <c r="Y474">
        <v>1223.0693999999999</v>
      </c>
      <c r="Z474" t="str">
        <f>_xlfn.IFS(Table8_1[[#This Row],[Unit_Price]]&lt;500,"Low Price",Table8_1[[#This Row],[Unit_Price]]&lt;2000,"Medium Price",Table8_1[[#This Row],[Unit_Price]]&gt;=2000, "High Price")</f>
        <v>Low Price</v>
      </c>
    </row>
    <row r="475" spans="1:26" x14ac:dyDescent="0.3">
      <c r="A475" s="2" t="s">
        <v>2438</v>
      </c>
      <c r="B475" s="3">
        <v>45864</v>
      </c>
      <c r="C475" s="2" t="s">
        <v>1211</v>
      </c>
      <c r="D475" s="2" t="s">
        <v>1805</v>
      </c>
      <c r="E475" s="2" t="s">
        <v>1924</v>
      </c>
      <c r="F475" s="2">
        <v>1</v>
      </c>
      <c r="G475" s="2">
        <v>30.94</v>
      </c>
      <c r="H475" s="2">
        <v>0.21</v>
      </c>
      <c r="I475" s="2" t="s">
        <v>1964</v>
      </c>
      <c r="J475" s="2">
        <v>24.442599999999999</v>
      </c>
      <c r="O475" t="s">
        <v>2438</v>
      </c>
      <c r="P475" s="5">
        <v>45864</v>
      </c>
      <c r="Q475" t="s">
        <v>1211</v>
      </c>
      <c r="R475" t="s">
        <v>1805</v>
      </c>
      <c r="S475" t="s">
        <v>1924</v>
      </c>
      <c r="T475">
        <v>1</v>
      </c>
      <c r="U475">
        <v>30.94</v>
      </c>
      <c r="V475">
        <v>0.21</v>
      </c>
      <c r="W475" t="s">
        <v>1964</v>
      </c>
      <c r="X475">
        <v>24.442599999999999</v>
      </c>
      <c r="Y475">
        <v>24.442600000000002</v>
      </c>
      <c r="Z475" t="str">
        <f>_xlfn.IFS(Table8_1[[#This Row],[Unit_Price]]&lt;500,"Low Price",Table8_1[[#This Row],[Unit_Price]]&lt;2000,"Medium Price",Table8_1[[#This Row],[Unit_Price]]&gt;=2000, "High Price")</f>
        <v>Low Price</v>
      </c>
    </row>
    <row r="476" spans="1:26" x14ac:dyDescent="0.3">
      <c r="A476" s="2" t="s">
        <v>2439</v>
      </c>
      <c r="B476" s="3">
        <v>45875</v>
      </c>
      <c r="C476" s="2" t="s">
        <v>662</v>
      </c>
      <c r="D476" s="2" t="s">
        <v>1756</v>
      </c>
      <c r="E476" s="2" t="s">
        <v>1939</v>
      </c>
      <c r="F476" s="2">
        <v>3</v>
      </c>
      <c r="G476" s="2">
        <v>666.39</v>
      </c>
      <c r="H476" s="2">
        <v>0.21</v>
      </c>
      <c r="I476" s="2" t="s">
        <v>1964</v>
      </c>
      <c r="J476" s="2">
        <v>1579.3443</v>
      </c>
      <c r="O476" t="s">
        <v>2439</v>
      </c>
      <c r="P476" s="5">
        <v>45875</v>
      </c>
      <c r="Q476" t="s">
        <v>662</v>
      </c>
      <c r="R476" t="s">
        <v>1756</v>
      </c>
      <c r="S476" t="s">
        <v>1939</v>
      </c>
      <c r="T476">
        <v>3</v>
      </c>
      <c r="U476">
        <v>666.39</v>
      </c>
      <c r="V476">
        <v>0.21</v>
      </c>
      <c r="W476" t="s">
        <v>1964</v>
      </c>
      <c r="X476">
        <v>1579.3443</v>
      </c>
      <c r="Y476">
        <v>1579.3443000000002</v>
      </c>
      <c r="Z476" t="str">
        <f>_xlfn.IFS(Table8_1[[#This Row],[Unit_Price]]&lt;500,"Low Price",Table8_1[[#This Row],[Unit_Price]]&lt;2000,"Medium Price",Table8_1[[#This Row],[Unit_Price]]&gt;=2000, "High Price")</f>
        <v>Medium Price</v>
      </c>
    </row>
    <row r="477" spans="1:26" x14ac:dyDescent="0.3">
      <c r="A477" s="2" t="s">
        <v>2440</v>
      </c>
      <c r="B477" s="3">
        <v>45797</v>
      </c>
      <c r="C477" s="2" t="s">
        <v>560</v>
      </c>
      <c r="D477" s="2" t="s">
        <v>1826</v>
      </c>
      <c r="E477" s="2" t="s">
        <v>1924</v>
      </c>
      <c r="F477" s="2">
        <v>2</v>
      </c>
      <c r="G477" s="2">
        <v>145.26</v>
      </c>
      <c r="H477" s="2">
        <v>0.19</v>
      </c>
      <c r="I477" s="2" t="s">
        <v>1961</v>
      </c>
      <c r="J477" s="2">
        <v>235.3212</v>
      </c>
      <c r="O477" t="s">
        <v>2440</v>
      </c>
      <c r="P477" s="5">
        <v>45797</v>
      </c>
      <c r="Q477" t="s">
        <v>560</v>
      </c>
      <c r="R477" t="s">
        <v>1826</v>
      </c>
      <c r="S477" t="s">
        <v>1924</v>
      </c>
      <c r="T477">
        <v>2</v>
      </c>
      <c r="U477">
        <v>145.26</v>
      </c>
      <c r="V477">
        <v>0.19</v>
      </c>
      <c r="W477" t="s">
        <v>1961</v>
      </c>
      <c r="X477">
        <v>235.3212</v>
      </c>
      <c r="Y477">
        <v>235.32119999999998</v>
      </c>
      <c r="Z477" t="str">
        <f>_xlfn.IFS(Table8_1[[#This Row],[Unit_Price]]&lt;500,"Low Price",Table8_1[[#This Row],[Unit_Price]]&lt;2000,"Medium Price",Table8_1[[#This Row],[Unit_Price]]&gt;=2000, "High Price")</f>
        <v>Low Price</v>
      </c>
    </row>
    <row r="478" spans="1:26" x14ac:dyDescent="0.3">
      <c r="A478" s="2" t="s">
        <v>2441</v>
      </c>
      <c r="B478" s="3">
        <v>45364</v>
      </c>
      <c r="C478" s="2" t="s">
        <v>415</v>
      </c>
      <c r="D478" s="2" t="s">
        <v>1856</v>
      </c>
      <c r="E478" s="2" t="s">
        <v>1908</v>
      </c>
      <c r="F478" s="2">
        <v>4</v>
      </c>
      <c r="G478" s="2">
        <v>940.77</v>
      </c>
      <c r="H478" s="2">
        <v>0.24</v>
      </c>
      <c r="I478" s="2" t="s">
        <v>1964</v>
      </c>
      <c r="J478" s="2">
        <v>2859.9407999999999</v>
      </c>
      <c r="O478" t="s">
        <v>2441</v>
      </c>
      <c r="P478" s="5">
        <v>45364</v>
      </c>
      <c r="Q478" t="s">
        <v>415</v>
      </c>
      <c r="R478" t="s">
        <v>1856</v>
      </c>
      <c r="S478" t="s">
        <v>1908</v>
      </c>
      <c r="T478">
        <v>4</v>
      </c>
      <c r="U478">
        <v>940.77</v>
      </c>
      <c r="V478">
        <v>0.24</v>
      </c>
      <c r="W478" t="s">
        <v>1964</v>
      </c>
      <c r="X478">
        <v>2859.9407999999999</v>
      </c>
      <c r="Y478">
        <v>2859.9407999999999</v>
      </c>
      <c r="Z478" t="str">
        <f>_xlfn.IFS(Table8_1[[#This Row],[Unit_Price]]&lt;500,"Low Price",Table8_1[[#This Row],[Unit_Price]]&lt;2000,"Medium Price",Table8_1[[#This Row],[Unit_Price]]&gt;=2000, "High Price")</f>
        <v>Medium Price</v>
      </c>
    </row>
    <row r="479" spans="1:26" x14ac:dyDescent="0.3">
      <c r="A479" s="2" t="s">
        <v>2442</v>
      </c>
      <c r="B479" s="3">
        <v>45700</v>
      </c>
      <c r="C479" s="2" t="s">
        <v>1458</v>
      </c>
      <c r="D479" s="2" t="s">
        <v>1718</v>
      </c>
      <c r="E479" s="2" t="s">
        <v>1942</v>
      </c>
      <c r="F479" s="2">
        <v>1</v>
      </c>
      <c r="G479" s="2">
        <v>708.88</v>
      </c>
      <c r="H479" s="2">
        <v>0.09</v>
      </c>
      <c r="I479" s="2" t="s">
        <v>1959</v>
      </c>
      <c r="J479" s="2">
        <v>645.08079999999995</v>
      </c>
      <c r="O479" t="s">
        <v>2442</v>
      </c>
      <c r="P479" s="5">
        <v>45700</v>
      </c>
      <c r="Q479" t="s">
        <v>1458</v>
      </c>
      <c r="R479" t="s">
        <v>1718</v>
      </c>
      <c r="S479" t="s">
        <v>1942</v>
      </c>
      <c r="T479">
        <v>1</v>
      </c>
      <c r="U479">
        <v>708.88</v>
      </c>
      <c r="V479">
        <v>0.09</v>
      </c>
      <c r="W479" t="s">
        <v>1959</v>
      </c>
      <c r="X479">
        <v>645.08079999999995</v>
      </c>
      <c r="Y479">
        <v>645.08079999999995</v>
      </c>
      <c r="Z479" t="str">
        <f>_xlfn.IFS(Table8_1[[#This Row],[Unit_Price]]&lt;500,"Low Price",Table8_1[[#This Row],[Unit_Price]]&lt;2000,"Medium Price",Table8_1[[#This Row],[Unit_Price]]&gt;=2000, "High Price")</f>
        <v>Medium Price</v>
      </c>
    </row>
    <row r="480" spans="1:26" x14ac:dyDescent="0.3">
      <c r="A480" s="2" t="s">
        <v>2443</v>
      </c>
      <c r="B480" s="3">
        <v>45924</v>
      </c>
      <c r="C480" s="2" t="s">
        <v>980</v>
      </c>
      <c r="D480" s="2" t="s">
        <v>1667</v>
      </c>
      <c r="E480" s="2" t="s">
        <v>1896</v>
      </c>
      <c r="F480" s="2">
        <v>1</v>
      </c>
      <c r="G480" s="2">
        <v>790.73</v>
      </c>
      <c r="H480" s="2">
        <v>0.24</v>
      </c>
      <c r="I480" s="2" t="s">
        <v>1961</v>
      </c>
      <c r="J480" s="2">
        <v>600.95479999999998</v>
      </c>
      <c r="O480" t="s">
        <v>2443</v>
      </c>
      <c r="P480" s="5">
        <v>45924</v>
      </c>
      <c r="Q480" t="s">
        <v>980</v>
      </c>
      <c r="R480" t="s">
        <v>1667</v>
      </c>
      <c r="S480" t="s">
        <v>1896</v>
      </c>
      <c r="T480">
        <v>1</v>
      </c>
      <c r="U480">
        <v>790.73</v>
      </c>
      <c r="V480">
        <v>0.24</v>
      </c>
      <c r="W480" t="s">
        <v>1961</v>
      </c>
      <c r="X480">
        <v>600.95479999999998</v>
      </c>
      <c r="Y480">
        <v>600.95479999999998</v>
      </c>
      <c r="Z480" t="str">
        <f>_xlfn.IFS(Table8_1[[#This Row],[Unit_Price]]&lt;500,"Low Price",Table8_1[[#This Row],[Unit_Price]]&lt;2000,"Medium Price",Table8_1[[#This Row],[Unit_Price]]&gt;=2000, "High Price")</f>
        <v>Medium Price</v>
      </c>
    </row>
    <row r="481" spans="1:26" x14ac:dyDescent="0.3">
      <c r="A481" s="2" t="s">
        <v>2444</v>
      </c>
      <c r="B481" s="3">
        <v>45574</v>
      </c>
      <c r="C481" s="2" t="s">
        <v>1401</v>
      </c>
      <c r="D481" s="2" t="s">
        <v>1617</v>
      </c>
      <c r="E481" s="2" t="s">
        <v>1921</v>
      </c>
      <c r="F481" s="2">
        <v>3</v>
      </c>
      <c r="G481" s="2">
        <v>635.13</v>
      </c>
      <c r="H481" s="2">
        <v>0.09</v>
      </c>
      <c r="I481" s="2" t="s">
        <v>1961</v>
      </c>
      <c r="J481" s="2">
        <v>1733.9049</v>
      </c>
      <c r="O481" t="s">
        <v>2444</v>
      </c>
      <c r="P481" s="5">
        <v>45574</v>
      </c>
      <c r="Q481" t="s">
        <v>1401</v>
      </c>
      <c r="R481" t="s">
        <v>1617</v>
      </c>
      <c r="S481" t="s">
        <v>1921</v>
      </c>
      <c r="T481">
        <v>3</v>
      </c>
      <c r="U481">
        <v>635.13</v>
      </c>
      <c r="V481">
        <v>0.09</v>
      </c>
      <c r="W481" t="s">
        <v>1961</v>
      </c>
      <c r="X481">
        <v>1733.9049</v>
      </c>
      <c r="Y481">
        <v>1733.9049</v>
      </c>
      <c r="Z481" t="str">
        <f>_xlfn.IFS(Table8_1[[#This Row],[Unit_Price]]&lt;500,"Low Price",Table8_1[[#This Row],[Unit_Price]]&lt;2000,"Medium Price",Table8_1[[#This Row],[Unit_Price]]&gt;=2000, "High Price")</f>
        <v>Medium Price</v>
      </c>
    </row>
    <row r="482" spans="1:26" x14ac:dyDescent="0.3">
      <c r="A482" s="2" t="s">
        <v>2445</v>
      </c>
      <c r="B482" s="3">
        <v>45233</v>
      </c>
      <c r="C482" s="2" t="s">
        <v>860</v>
      </c>
      <c r="D482" s="2" t="s">
        <v>1862</v>
      </c>
      <c r="E482" s="2" t="s">
        <v>1934</v>
      </c>
      <c r="F482" s="2">
        <v>1</v>
      </c>
      <c r="G482" s="2">
        <v>744.88</v>
      </c>
      <c r="H482" s="2">
        <v>0.15</v>
      </c>
      <c r="I482" s="2" t="s">
        <v>1964</v>
      </c>
      <c r="J482" s="2">
        <v>633.14800000000002</v>
      </c>
      <c r="O482" t="s">
        <v>2445</v>
      </c>
      <c r="P482" s="5">
        <v>45233</v>
      </c>
      <c r="Q482" t="s">
        <v>860</v>
      </c>
      <c r="R482" t="s">
        <v>1862</v>
      </c>
      <c r="S482" t="s">
        <v>1934</v>
      </c>
      <c r="T482">
        <v>1</v>
      </c>
      <c r="U482">
        <v>744.88</v>
      </c>
      <c r="V482">
        <v>0.15</v>
      </c>
      <c r="W482" t="s">
        <v>1964</v>
      </c>
      <c r="X482">
        <v>633.14800000000002</v>
      </c>
      <c r="Y482">
        <v>633.14800000000002</v>
      </c>
      <c r="Z482" t="str">
        <f>_xlfn.IFS(Table8_1[[#This Row],[Unit_Price]]&lt;500,"Low Price",Table8_1[[#This Row],[Unit_Price]]&lt;2000,"Medium Price",Table8_1[[#This Row],[Unit_Price]]&gt;=2000, "High Price")</f>
        <v>Medium Price</v>
      </c>
    </row>
    <row r="483" spans="1:26" x14ac:dyDescent="0.3">
      <c r="A483" s="2" t="s">
        <v>2446</v>
      </c>
      <c r="B483" s="3">
        <v>45745</v>
      </c>
      <c r="C483" s="2" t="s">
        <v>612</v>
      </c>
      <c r="D483" s="2" t="s">
        <v>1661</v>
      </c>
      <c r="E483" s="2" t="s">
        <v>1892</v>
      </c>
      <c r="F483" s="2">
        <v>3</v>
      </c>
      <c r="G483" s="2">
        <v>205.34</v>
      </c>
      <c r="H483" s="2">
        <v>0.25</v>
      </c>
      <c r="I483" s="2" t="s">
        <v>1959</v>
      </c>
      <c r="J483" s="2">
        <v>462.01499999999999</v>
      </c>
      <c r="O483" t="s">
        <v>2446</v>
      </c>
      <c r="P483" s="5">
        <v>45745</v>
      </c>
      <c r="Q483" t="s">
        <v>612</v>
      </c>
      <c r="R483" t="s">
        <v>1661</v>
      </c>
      <c r="S483" t="s">
        <v>1892</v>
      </c>
      <c r="T483">
        <v>3</v>
      </c>
      <c r="U483">
        <v>205.34</v>
      </c>
      <c r="V483">
        <v>0.25</v>
      </c>
      <c r="W483" t="s">
        <v>1959</v>
      </c>
      <c r="X483">
        <v>462.01499999999999</v>
      </c>
      <c r="Y483">
        <v>462.01499999999999</v>
      </c>
      <c r="Z483" t="str">
        <f>_xlfn.IFS(Table8_1[[#This Row],[Unit_Price]]&lt;500,"Low Price",Table8_1[[#This Row],[Unit_Price]]&lt;2000,"Medium Price",Table8_1[[#This Row],[Unit_Price]]&gt;=2000, "High Price")</f>
        <v>Low Price</v>
      </c>
    </row>
    <row r="484" spans="1:26" x14ac:dyDescent="0.3">
      <c r="A484" s="2" t="s">
        <v>2447</v>
      </c>
      <c r="B484" s="3">
        <v>45851</v>
      </c>
      <c r="C484" s="2" t="s">
        <v>1313</v>
      </c>
      <c r="D484" s="2" t="s">
        <v>1664</v>
      </c>
      <c r="E484" s="2" t="s">
        <v>1917</v>
      </c>
      <c r="F484" s="2">
        <v>2</v>
      </c>
      <c r="G484" s="2">
        <v>756.8</v>
      </c>
      <c r="H484" s="2">
        <v>0.15</v>
      </c>
      <c r="I484" s="2" t="s">
        <v>1959</v>
      </c>
      <c r="J484" s="2">
        <v>1286.56</v>
      </c>
      <c r="O484" t="s">
        <v>2447</v>
      </c>
      <c r="P484" s="5">
        <v>45851</v>
      </c>
      <c r="Q484" t="s">
        <v>1313</v>
      </c>
      <c r="R484" t="s">
        <v>1664</v>
      </c>
      <c r="S484" t="s">
        <v>1917</v>
      </c>
      <c r="T484">
        <v>2</v>
      </c>
      <c r="U484">
        <v>756.8</v>
      </c>
      <c r="V484">
        <v>0.15</v>
      </c>
      <c r="W484" t="s">
        <v>1959</v>
      </c>
      <c r="X484">
        <v>1286.56</v>
      </c>
      <c r="Y484">
        <v>1286.56</v>
      </c>
      <c r="Z484" t="str">
        <f>_xlfn.IFS(Table8_1[[#This Row],[Unit_Price]]&lt;500,"Low Price",Table8_1[[#This Row],[Unit_Price]]&lt;2000,"Medium Price",Table8_1[[#This Row],[Unit_Price]]&gt;=2000, "High Price")</f>
        <v>Medium Price</v>
      </c>
    </row>
    <row r="485" spans="1:26" x14ac:dyDescent="0.3">
      <c r="A485" s="2" t="s">
        <v>2448</v>
      </c>
      <c r="B485" s="3">
        <v>45308</v>
      </c>
      <c r="C485" s="2" t="s">
        <v>176</v>
      </c>
      <c r="D485" s="2" t="s">
        <v>1638</v>
      </c>
      <c r="E485" s="2" t="s">
        <v>1924</v>
      </c>
      <c r="F485" s="2">
        <v>1</v>
      </c>
      <c r="G485" s="2">
        <v>771.73</v>
      </c>
      <c r="H485" s="2">
        <v>0.2</v>
      </c>
      <c r="I485" s="2" t="s">
        <v>1959</v>
      </c>
      <c r="J485" s="2">
        <v>617.38400000000001</v>
      </c>
      <c r="O485" t="s">
        <v>2448</v>
      </c>
      <c r="P485" s="5">
        <v>45308</v>
      </c>
      <c r="Q485" t="s">
        <v>176</v>
      </c>
      <c r="R485" t="s">
        <v>1638</v>
      </c>
      <c r="S485" t="s">
        <v>1924</v>
      </c>
      <c r="T485">
        <v>1</v>
      </c>
      <c r="U485">
        <v>771.73</v>
      </c>
      <c r="V485">
        <v>0.2</v>
      </c>
      <c r="W485" t="s">
        <v>1959</v>
      </c>
      <c r="X485">
        <v>617.38400000000001</v>
      </c>
      <c r="Y485">
        <v>617.38400000000001</v>
      </c>
      <c r="Z485" t="str">
        <f>_xlfn.IFS(Table8_1[[#This Row],[Unit_Price]]&lt;500,"Low Price",Table8_1[[#This Row],[Unit_Price]]&lt;2000,"Medium Price",Table8_1[[#This Row],[Unit_Price]]&gt;=2000, "High Price")</f>
        <v>Medium Price</v>
      </c>
    </row>
    <row r="486" spans="1:26" x14ac:dyDescent="0.3">
      <c r="A486" s="2" t="s">
        <v>2449</v>
      </c>
      <c r="B486" s="3">
        <v>45639</v>
      </c>
      <c r="C486" s="2" t="s">
        <v>1487</v>
      </c>
      <c r="D486" s="2" t="s">
        <v>1780</v>
      </c>
      <c r="E486" s="2" t="s">
        <v>1942</v>
      </c>
      <c r="F486" s="2">
        <v>1</v>
      </c>
      <c r="G486" s="2">
        <v>440.19</v>
      </c>
      <c r="H486" s="2">
        <v>0.03</v>
      </c>
      <c r="I486" s="2" t="s">
        <v>1961</v>
      </c>
      <c r="J486" s="2">
        <v>426.98430000000002</v>
      </c>
      <c r="O486" t="s">
        <v>2449</v>
      </c>
      <c r="P486" s="5">
        <v>45639</v>
      </c>
      <c r="Q486" t="s">
        <v>1487</v>
      </c>
      <c r="R486" t="s">
        <v>1780</v>
      </c>
      <c r="S486" t="s">
        <v>1942</v>
      </c>
      <c r="T486">
        <v>1</v>
      </c>
      <c r="U486">
        <v>440.19</v>
      </c>
      <c r="V486">
        <v>0.03</v>
      </c>
      <c r="W486" t="s">
        <v>1961</v>
      </c>
      <c r="X486">
        <v>426.98430000000002</v>
      </c>
      <c r="Y486">
        <v>426.98430000000002</v>
      </c>
      <c r="Z486" t="str">
        <f>_xlfn.IFS(Table8_1[[#This Row],[Unit_Price]]&lt;500,"Low Price",Table8_1[[#This Row],[Unit_Price]]&lt;2000,"Medium Price",Table8_1[[#This Row],[Unit_Price]]&gt;=2000, "High Price")</f>
        <v>Low Price</v>
      </c>
    </row>
    <row r="487" spans="1:26" x14ac:dyDescent="0.3">
      <c r="A487" s="2" t="s">
        <v>2450</v>
      </c>
      <c r="B487" s="3">
        <v>45919</v>
      </c>
      <c r="C487" s="2" t="s">
        <v>185</v>
      </c>
      <c r="D487" s="2" t="s">
        <v>1572</v>
      </c>
      <c r="E487" s="2" t="s">
        <v>1896</v>
      </c>
      <c r="F487" s="2">
        <v>2</v>
      </c>
      <c r="G487" s="2">
        <v>409</v>
      </c>
      <c r="H487" s="2">
        <v>0.17</v>
      </c>
      <c r="I487" s="2" t="s">
        <v>1959</v>
      </c>
      <c r="J487" s="2">
        <v>678.94</v>
      </c>
      <c r="O487" t="s">
        <v>2450</v>
      </c>
      <c r="P487" s="5">
        <v>45919</v>
      </c>
      <c r="Q487" t="s">
        <v>185</v>
      </c>
      <c r="R487" t="s">
        <v>1572</v>
      </c>
      <c r="S487" t="s">
        <v>1896</v>
      </c>
      <c r="T487">
        <v>2</v>
      </c>
      <c r="U487">
        <v>409</v>
      </c>
      <c r="V487">
        <v>0.17</v>
      </c>
      <c r="W487" t="s">
        <v>1959</v>
      </c>
      <c r="X487">
        <v>678.94</v>
      </c>
      <c r="Y487">
        <v>678.94</v>
      </c>
      <c r="Z487" t="str">
        <f>_xlfn.IFS(Table8_1[[#This Row],[Unit_Price]]&lt;500,"Low Price",Table8_1[[#This Row],[Unit_Price]]&lt;2000,"Medium Price",Table8_1[[#This Row],[Unit_Price]]&gt;=2000, "High Price")</f>
        <v>Low Price</v>
      </c>
    </row>
    <row r="488" spans="1:26" x14ac:dyDescent="0.3">
      <c r="A488" s="2" t="s">
        <v>2451</v>
      </c>
      <c r="B488" s="3">
        <v>45333</v>
      </c>
      <c r="C488" s="2" t="s">
        <v>1088</v>
      </c>
      <c r="D488" s="2" t="s">
        <v>1693</v>
      </c>
      <c r="E488" s="2" t="s">
        <v>1948</v>
      </c>
      <c r="F488" s="2">
        <v>3</v>
      </c>
      <c r="G488" s="2">
        <v>134.58000000000001</v>
      </c>
      <c r="H488" s="2">
        <v>0.04</v>
      </c>
      <c r="I488" s="2" t="s">
        <v>1964</v>
      </c>
      <c r="J488" s="2">
        <v>387.59039999999999</v>
      </c>
      <c r="O488" t="s">
        <v>2451</v>
      </c>
      <c r="P488" s="5">
        <v>45333</v>
      </c>
      <c r="Q488" t="s">
        <v>1088</v>
      </c>
      <c r="R488" t="s">
        <v>1693</v>
      </c>
      <c r="S488" t="s">
        <v>1948</v>
      </c>
      <c r="T488">
        <v>3</v>
      </c>
      <c r="U488">
        <v>134.58000000000001</v>
      </c>
      <c r="V488">
        <v>0.04</v>
      </c>
      <c r="W488" t="s">
        <v>1964</v>
      </c>
      <c r="X488">
        <v>387.59039999999999</v>
      </c>
      <c r="Y488">
        <v>387.59039999999999</v>
      </c>
      <c r="Z488" t="str">
        <f>_xlfn.IFS(Table8_1[[#This Row],[Unit_Price]]&lt;500,"Low Price",Table8_1[[#This Row],[Unit_Price]]&lt;2000,"Medium Price",Table8_1[[#This Row],[Unit_Price]]&gt;=2000, "High Price")</f>
        <v>Low Price</v>
      </c>
    </row>
    <row r="489" spans="1:26" x14ac:dyDescent="0.3">
      <c r="A489" s="2" t="s">
        <v>2452</v>
      </c>
      <c r="B489" s="3">
        <v>45811</v>
      </c>
      <c r="C489" s="2" t="s">
        <v>1103</v>
      </c>
      <c r="D489" s="2" t="s">
        <v>1696</v>
      </c>
      <c r="E489" s="2" t="s">
        <v>1914</v>
      </c>
      <c r="F489" s="2">
        <v>4</v>
      </c>
      <c r="G489" s="2">
        <v>284.44</v>
      </c>
      <c r="H489" s="2">
        <v>0.02</v>
      </c>
      <c r="I489" s="2" t="s">
        <v>1959</v>
      </c>
      <c r="J489" s="2">
        <v>1115.0047999999999</v>
      </c>
      <c r="O489" t="s">
        <v>2452</v>
      </c>
      <c r="P489" s="5">
        <v>45811</v>
      </c>
      <c r="Q489" t="s">
        <v>1103</v>
      </c>
      <c r="R489" t="s">
        <v>1696</v>
      </c>
      <c r="S489" t="s">
        <v>1914</v>
      </c>
      <c r="T489">
        <v>4</v>
      </c>
      <c r="U489">
        <v>284.44</v>
      </c>
      <c r="V489">
        <v>0.02</v>
      </c>
      <c r="W489" t="s">
        <v>1959</v>
      </c>
      <c r="X489">
        <v>1115.0047999999999</v>
      </c>
      <c r="Y489">
        <v>1115.0047999999999</v>
      </c>
      <c r="Z489" t="str">
        <f>_xlfn.IFS(Table8_1[[#This Row],[Unit_Price]]&lt;500,"Low Price",Table8_1[[#This Row],[Unit_Price]]&lt;2000,"Medium Price",Table8_1[[#This Row],[Unit_Price]]&gt;=2000, "High Price")</f>
        <v>Low Price</v>
      </c>
    </row>
    <row r="490" spans="1:26" x14ac:dyDescent="0.3">
      <c r="A490" s="2" t="s">
        <v>2453</v>
      </c>
      <c r="B490" s="3">
        <v>45726</v>
      </c>
      <c r="C490" s="2" t="s">
        <v>1272</v>
      </c>
      <c r="D490" s="2" t="s">
        <v>1802</v>
      </c>
      <c r="E490" s="2" t="s">
        <v>1932</v>
      </c>
      <c r="F490" s="2">
        <v>4</v>
      </c>
      <c r="G490" s="2">
        <v>922.69</v>
      </c>
      <c r="H490" s="2">
        <v>0.16</v>
      </c>
      <c r="I490" s="2" t="s">
        <v>1959</v>
      </c>
      <c r="J490" s="2">
        <v>3100.2384000000002</v>
      </c>
      <c r="O490" t="s">
        <v>2453</v>
      </c>
      <c r="P490" s="5">
        <v>45726</v>
      </c>
      <c r="Q490" t="s">
        <v>1272</v>
      </c>
      <c r="R490" t="s">
        <v>1802</v>
      </c>
      <c r="S490" t="s">
        <v>1932</v>
      </c>
      <c r="T490">
        <v>4</v>
      </c>
      <c r="U490">
        <v>922.69</v>
      </c>
      <c r="V490">
        <v>0.16</v>
      </c>
      <c r="W490" t="s">
        <v>1959</v>
      </c>
      <c r="X490">
        <v>3100.2384000000002</v>
      </c>
      <c r="Y490">
        <v>3100.2384000000002</v>
      </c>
      <c r="Z490" t="str">
        <f>_xlfn.IFS(Table8_1[[#This Row],[Unit_Price]]&lt;500,"Low Price",Table8_1[[#This Row],[Unit_Price]]&lt;2000,"Medium Price",Table8_1[[#This Row],[Unit_Price]]&gt;=2000, "High Price")</f>
        <v>Medium Price</v>
      </c>
    </row>
    <row r="491" spans="1:26" x14ac:dyDescent="0.3">
      <c r="A491" s="2" t="s">
        <v>2454</v>
      </c>
      <c r="B491" s="3">
        <v>45644</v>
      </c>
      <c r="C491" s="2" t="s">
        <v>886</v>
      </c>
      <c r="D491" s="2" t="s">
        <v>1686</v>
      </c>
      <c r="E491" s="2" t="s">
        <v>1911</v>
      </c>
      <c r="F491" s="2">
        <v>2</v>
      </c>
      <c r="G491" s="2">
        <v>992.55</v>
      </c>
      <c r="H491" s="2">
        <v>0.28000000000000003</v>
      </c>
      <c r="I491" s="2" t="s">
        <v>1959</v>
      </c>
      <c r="J491" s="2">
        <v>1429.2719999999999</v>
      </c>
      <c r="O491" t="s">
        <v>2454</v>
      </c>
      <c r="P491" s="5">
        <v>45644</v>
      </c>
      <c r="Q491" t="s">
        <v>886</v>
      </c>
      <c r="R491" t="s">
        <v>1686</v>
      </c>
      <c r="S491" t="s">
        <v>1911</v>
      </c>
      <c r="T491">
        <v>2</v>
      </c>
      <c r="U491">
        <v>992.55</v>
      </c>
      <c r="V491">
        <v>0.28000000000000003</v>
      </c>
      <c r="W491" t="s">
        <v>1959</v>
      </c>
      <c r="X491">
        <v>1429.2719999999999</v>
      </c>
      <c r="Y491">
        <v>1429.2719999999999</v>
      </c>
      <c r="Z491" t="str">
        <f>_xlfn.IFS(Table8_1[[#This Row],[Unit_Price]]&lt;500,"Low Price",Table8_1[[#This Row],[Unit_Price]]&lt;2000,"Medium Price",Table8_1[[#This Row],[Unit_Price]]&gt;=2000, "High Price")</f>
        <v>Medium Price</v>
      </c>
    </row>
    <row r="492" spans="1:26" x14ac:dyDescent="0.3">
      <c r="A492" s="2" t="s">
        <v>2455</v>
      </c>
      <c r="B492" s="3">
        <v>45371</v>
      </c>
      <c r="C492" s="2" t="s">
        <v>1310</v>
      </c>
      <c r="D492" s="2" t="s">
        <v>1850</v>
      </c>
      <c r="E492" s="2" t="s">
        <v>1945</v>
      </c>
      <c r="F492" s="2">
        <v>1</v>
      </c>
      <c r="G492" s="2">
        <v>170.43</v>
      </c>
      <c r="H492" s="2">
        <v>0.03</v>
      </c>
      <c r="I492" s="2" t="s">
        <v>1959</v>
      </c>
      <c r="J492" s="2">
        <v>165.31710000000001</v>
      </c>
      <c r="O492" t="s">
        <v>2455</v>
      </c>
      <c r="P492" s="5">
        <v>45371</v>
      </c>
      <c r="Q492" t="s">
        <v>1310</v>
      </c>
      <c r="R492" t="s">
        <v>1850</v>
      </c>
      <c r="S492" t="s">
        <v>1945</v>
      </c>
      <c r="T492">
        <v>1</v>
      </c>
      <c r="U492">
        <v>170.43</v>
      </c>
      <c r="V492">
        <v>0.03</v>
      </c>
      <c r="W492" t="s">
        <v>1959</v>
      </c>
      <c r="X492">
        <v>165.31710000000001</v>
      </c>
      <c r="Y492">
        <v>165.31710000000001</v>
      </c>
      <c r="Z492" t="str">
        <f>_xlfn.IFS(Table8_1[[#This Row],[Unit_Price]]&lt;500,"Low Price",Table8_1[[#This Row],[Unit_Price]]&lt;2000,"Medium Price",Table8_1[[#This Row],[Unit_Price]]&gt;=2000, "High Price")</f>
        <v>Low Price</v>
      </c>
    </row>
    <row r="493" spans="1:26" x14ac:dyDescent="0.3">
      <c r="A493" s="2" t="s">
        <v>2456</v>
      </c>
      <c r="B493" s="3">
        <v>45462</v>
      </c>
      <c r="C493" s="2" t="s">
        <v>732</v>
      </c>
      <c r="D493" s="2" t="s">
        <v>1799</v>
      </c>
      <c r="E493" s="2" t="s">
        <v>1896</v>
      </c>
      <c r="F493" s="2">
        <v>3</v>
      </c>
      <c r="G493" s="2">
        <v>480.51</v>
      </c>
      <c r="H493" s="2">
        <v>0.03</v>
      </c>
      <c r="I493" s="2" t="s">
        <v>1959</v>
      </c>
      <c r="J493" s="2">
        <v>1398.2841000000001</v>
      </c>
      <c r="O493" t="s">
        <v>2456</v>
      </c>
      <c r="P493" s="5">
        <v>45462</v>
      </c>
      <c r="Q493" t="s">
        <v>732</v>
      </c>
      <c r="R493" t="s">
        <v>1799</v>
      </c>
      <c r="S493" t="s">
        <v>1896</v>
      </c>
      <c r="T493">
        <v>3</v>
      </c>
      <c r="U493">
        <v>480.51</v>
      </c>
      <c r="V493">
        <v>0.03</v>
      </c>
      <c r="W493" t="s">
        <v>1959</v>
      </c>
      <c r="X493">
        <v>1398.2841000000001</v>
      </c>
      <c r="Y493">
        <v>1398.2841000000001</v>
      </c>
      <c r="Z493" t="str">
        <f>_xlfn.IFS(Table8_1[[#This Row],[Unit_Price]]&lt;500,"Low Price",Table8_1[[#This Row],[Unit_Price]]&lt;2000,"Medium Price",Table8_1[[#This Row],[Unit_Price]]&gt;=2000, "High Price")</f>
        <v>Low Price</v>
      </c>
    </row>
    <row r="494" spans="1:26" x14ac:dyDescent="0.3">
      <c r="A494" s="2" t="s">
        <v>2457</v>
      </c>
      <c r="B494" s="3">
        <v>45632</v>
      </c>
      <c r="C494" s="2" t="s">
        <v>530</v>
      </c>
      <c r="D494" s="2" t="s">
        <v>1728</v>
      </c>
      <c r="E494" s="2" t="s">
        <v>1914</v>
      </c>
      <c r="F494" s="2">
        <v>2</v>
      </c>
      <c r="G494" s="2">
        <v>955.66</v>
      </c>
      <c r="H494" s="2">
        <v>0.28999999999999998</v>
      </c>
      <c r="I494" s="2" t="s">
        <v>1964</v>
      </c>
      <c r="J494" s="2">
        <v>1357.0372</v>
      </c>
      <c r="O494" t="s">
        <v>2457</v>
      </c>
      <c r="P494" s="5">
        <v>45632</v>
      </c>
      <c r="Q494" t="s">
        <v>530</v>
      </c>
      <c r="R494" t="s">
        <v>1728</v>
      </c>
      <c r="S494" t="s">
        <v>1914</v>
      </c>
      <c r="T494">
        <v>2</v>
      </c>
      <c r="U494">
        <v>955.66</v>
      </c>
      <c r="V494">
        <v>0.28999999999999998</v>
      </c>
      <c r="W494" t="s">
        <v>1964</v>
      </c>
      <c r="X494">
        <v>1357.0372</v>
      </c>
      <c r="Y494">
        <v>1357.0372</v>
      </c>
      <c r="Z494" t="str">
        <f>_xlfn.IFS(Table8_1[[#This Row],[Unit_Price]]&lt;500,"Low Price",Table8_1[[#This Row],[Unit_Price]]&lt;2000,"Medium Price",Table8_1[[#This Row],[Unit_Price]]&gt;=2000, "High Price")</f>
        <v>Medium Price</v>
      </c>
    </row>
    <row r="495" spans="1:26" x14ac:dyDescent="0.3">
      <c r="A495" s="2" t="s">
        <v>2458</v>
      </c>
      <c r="B495" s="3">
        <v>45863</v>
      </c>
      <c r="C495" s="2" t="s">
        <v>1407</v>
      </c>
      <c r="D495" s="2" t="s">
        <v>1799</v>
      </c>
      <c r="E495" s="2" t="s">
        <v>1887</v>
      </c>
      <c r="F495" s="2">
        <v>2</v>
      </c>
      <c r="G495" s="2">
        <v>488.02</v>
      </c>
      <c r="H495" s="2">
        <v>0.27</v>
      </c>
      <c r="I495" s="2" t="s">
        <v>1961</v>
      </c>
      <c r="J495" s="2">
        <v>712.50919999999996</v>
      </c>
      <c r="O495" t="s">
        <v>2458</v>
      </c>
      <c r="P495" s="5">
        <v>45863</v>
      </c>
      <c r="Q495" t="s">
        <v>1407</v>
      </c>
      <c r="R495" t="s">
        <v>1799</v>
      </c>
      <c r="S495" t="s">
        <v>1887</v>
      </c>
      <c r="T495">
        <v>2</v>
      </c>
      <c r="U495">
        <v>488.02</v>
      </c>
      <c r="V495">
        <v>0.27</v>
      </c>
      <c r="W495" t="s">
        <v>1961</v>
      </c>
      <c r="X495">
        <v>712.50919999999996</v>
      </c>
      <c r="Y495">
        <v>712.50919999999996</v>
      </c>
      <c r="Z495" t="str">
        <f>_xlfn.IFS(Table8_1[[#This Row],[Unit_Price]]&lt;500,"Low Price",Table8_1[[#This Row],[Unit_Price]]&lt;2000,"Medium Price",Table8_1[[#This Row],[Unit_Price]]&gt;=2000, "High Price")</f>
        <v>Low Price</v>
      </c>
    </row>
    <row r="496" spans="1:26" x14ac:dyDescent="0.3">
      <c r="A496" s="2" t="s">
        <v>2459</v>
      </c>
      <c r="B496" s="3">
        <v>45501</v>
      </c>
      <c r="C496" s="2" t="s">
        <v>781</v>
      </c>
      <c r="D496" s="2" t="s">
        <v>1628</v>
      </c>
      <c r="E496" s="2" t="s">
        <v>1887</v>
      </c>
      <c r="F496" s="2">
        <v>1</v>
      </c>
      <c r="G496" s="2">
        <v>917.17</v>
      </c>
      <c r="H496" s="2">
        <v>0.13</v>
      </c>
      <c r="I496" s="2" t="s">
        <v>1964</v>
      </c>
      <c r="J496" s="2">
        <v>797.93790000000001</v>
      </c>
      <c r="O496" t="s">
        <v>2459</v>
      </c>
      <c r="P496" s="5">
        <v>45501</v>
      </c>
      <c r="Q496" t="s">
        <v>781</v>
      </c>
      <c r="R496" t="s">
        <v>1628</v>
      </c>
      <c r="S496" t="s">
        <v>1887</v>
      </c>
      <c r="T496">
        <v>1</v>
      </c>
      <c r="U496">
        <v>917.17</v>
      </c>
      <c r="V496">
        <v>0.13</v>
      </c>
      <c r="W496" t="s">
        <v>1964</v>
      </c>
      <c r="X496">
        <v>797.93790000000001</v>
      </c>
      <c r="Y496">
        <v>797.9378999999999</v>
      </c>
      <c r="Z496" t="str">
        <f>_xlfn.IFS(Table8_1[[#This Row],[Unit_Price]]&lt;500,"Low Price",Table8_1[[#This Row],[Unit_Price]]&lt;2000,"Medium Price",Table8_1[[#This Row],[Unit_Price]]&gt;=2000, "High Price")</f>
        <v>Medium Price</v>
      </c>
    </row>
    <row r="497" spans="1:26" x14ac:dyDescent="0.3">
      <c r="A497" s="2" t="s">
        <v>2460</v>
      </c>
      <c r="B497" s="3">
        <v>45568</v>
      </c>
      <c r="C497" s="2" t="s">
        <v>1031</v>
      </c>
      <c r="D497" s="2" t="s">
        <v>1590</v>
      </c>
      <c r="E497" s="2" t="s">
        <v>1908</v>
      </c>
      <c r="F497" s="2">
        <v>2</v>
      </c>
      <c r="G497" s="2">
        <v>406.46</v>
      </c>
      <c r="H497" s="2">
        <v>0.3</v>
      </c>
      <c r="I497" s="2" t="s">
        <v>1961</v>
      </c>
      <c r="J497" s="2">
        <v>569.04399999999998</v>
      </c>
      <c r="O497" t="s">
        <v>2460</v>
      </c>
      <c r="P497" s="5">
        <v>45568</v>
      </c>
      <c r="Q497" t="s">
        <v>1031</v>
      </c>
      <c r="R497" t="s">
        <v>1590</v>
      </c>
      <c r="S497" t="s">
        <v>1908</v>
      </c>
      <c r="T497">
        <v>2</v>
      </c>
      <c r="U497">
        <v>406.46</v>
      </c>
      <c r="V497">
        <v>0.3</v>
      </c>
      <c r="W497" t="s">
        <v>1961</v>
      </c>
      <c r="X497">
        <v>569.04399999999998</v>
      </c>
      <c r="Y497">
        <v>569.04399999999998</v>
      </c>
      <c r="Z497" t="str">
        <f>_xlfn.IFS(Table8_1[[#This Row],[Unit_Price]]&lt;500,"Low Price",Table8_1[[#This Row],[Unit_Price]]&lt;2000,"Medium Price",Table8_1[[#This Row],[Unit_Price]]&gt;=2000, "High Price")</f>
        <v>Low Price</v>
      </c>
    </row>
    <row r="498" spans="1:26" x14ac:dyDescent="0.3">
      <c r="A498" s="2" t="s">
        <v>2461</v>
      </c>
      <c r="B498" s="3">
        <v>45238</v>
      </c>
      <c r="C498" s="2" t="s">
        <v>757</v>
      </c>
      <c r="D498" s="2" t="s">
        <v>1868</v>
      </c>
      <c r="E498" s="2" t="s">
        <v>1887</v>
      </c>
      <c r="F498" s="2">
        <v>2</v>
      </c>
      <c r="G498" s="2">
        <v>264.39</v>
      </c>
      <c r="H498" s="2">
        <v>0.11</v>
      </c>
      <c r="I498" s="2" t="s">
        <v>1964</v>
      </c>
      <c r="J498" s="2">
        <v>470.61419999999998</v>
      </c>
      <c r="O498" t="s">
        <v>2461</v>
      </c>
      <c r="P498" s="5">
        <v>45238</v>
      </c>
      <c r="Q498" t="s">
        <v>757</v>
      </c>
      <c r="R498" t="s">
        <v>1868</v>
      </c>
      <c r="S498" t="s">
        <v>1887</v>
      </c>
      <c r="T498">
        <v>2</v>
      </c>
      <c r="U498">
        <v>264.39</v>
      </c>
      <c r="V498">
        <v>0.11</v>
      </c>
      <c r="W498" t="s">
        <v>1964</v>
      </c>
      <c r="X498">
        <v>470.61419999999998</v>
      </c>
      <c r="Y498">
        <v>470.61419999999998</v>
      </c>
      <c r="Z498" t="str">
        <f>_xlfn.IFS(Table8_1[[#This Row],[Unit_Price]]&lt;500,"Low Price",Table8_1[[#This Row],[Unit_Price]]&lt;2000,"Medium Price",Table8_1[[#This Row],[Unit_Price]]&gt;=2000, "High Price")</f>
        <v>Low Price</v>
      </c>
    </row>
    <row r="499" spans="1:26" x14ac:dyDescent="0.3">
      <c r="A499" s="2" t="s">
        <v>2462</v>
      </c>
      <c r="B499" s="3">
        <v>45754</v>
      </c>
      <c r="C499" s="2" t="s">
        <v>636</v>
      </c>
      <c r="D499" s="2" t="s">
        <v>1786</v>
      </c>
      <c r="E499" s="2" t="s">
        <v>1939</v>
      </c>
      <c r="F499" s="2">
        <v>1</v>
      </c>
      <c r="G499" s="2">
        <v>414.97</v>
      </c>
      <c r="H499" s="2">
        <v>0.22</v>
      </c>
      <c r="I499" s="2" t="s">
        <v>1961</v>
      </c>
      <c r="J499" s="2">
        <v>323.67660000000001</v>
      </c>
      <c r="O499" t="s">
        <v>2462</v>
      </c>
      <c r="P499" s="5">
        <v>45754</v>
      </c>
      <c r="Q499" t="s">
        <v>636</v>
      </c>
      <c r="R499" t="s">
        <v>1786</v>
      </c>
      <c r="S499" t="s">
        <v>1939</v>
      </c>
      <c r="T499">
        <v>1</v>
      </c>
      <c r="U499">
        <v>414.97</v>
      </c>
      <c r="V499">
        <v>0.22</v>
      </c>
      <c r="W499" t="s">
        <v>1961</v>
      </c>
      <c r="X499">
        <v>323.67660000000001</v>
      </c>
      <c r="Y499">
        <v>323.67660000000001</v>
      </c>
      <c r="Z499" t="str">
        <f>_xlfn.IFS(Table8_1[[#This Row],[Unit_Price]]&lt;500,"Low Price",Table8_1[[#This Row],[Unit_Price]]&lt;2000,"Medium Price",Table8_1[[#This Row],[Unit_Price]]&gt;=2000, "High Price")</f>
        <v>Low Price</v>
      </c>
    </row>
    <row r="500" spans="1:26" x14ac:dyDescent="0.3">
      <c r="A500" s="2" t="s">
        <v>2463</v>
      </c>
      <c r="B500" s="3">
        <v>45280</v>
      </c>
      <c r="C500" s="2" t="s">
        <v>500</v>
      </c>
      <c r="D500" s="2" t="s">
        <v>1652</v>
      </c>
      <c r="E500" s="2" t="s">
        <v>1929</v>
      </c>
      <c r="F500" s="2">
        <v>2</v>
      </c>
      <c r="G500" s="2">
        <v>583.51</v>
      </c>
      <c r="H500" s="2">
        <v>0.2</v>
      </c>
      <c r="I500" s="2" t="s">
        <v>1964</v>
      </c>
      <c r="J500" s="2">
        <v>933.61599999999999</v>
      </c>
      <c r="O500" t="s">
        <v>2463</v>
      </c>
      <c r="P500" s="5">
        <v>45280</v>
      </c>
      <c r="Q500" t="s">
        <v>500</v>
      </c>
      <c r="R500" t="s">
        <v>1652</v>
      </c>
      <c r="S500" t="s">
        <v>1929</v>
      </c>
      <c r="T500">
        <v>2</v>
      </c>
      <c r="U500">
        <v>583.51</v>
      </c>
      <c r="V500">
        <v>0.2</v>
      </c>
      <c r="W500" t="s">
        <v>1964</v>
      </c>
      <c r="X500">
        <v>933.61599999999999</v>
      </c>
      <c r="Y500">
        <v>933.61599999999999</v>
      </c>
      <c r="Z500" t="str">
        <f>_xlfn.IFS(Table8_1[[#This Row],[Unit_Price]]&lt;500,"Low Price",Table8_1[[#This Row],[Unit_Price]]&lt;2000,"Medium Price",Table8_1[[#This Row],[Unit_Price]]&gt;=2000, "High Price")</f>
        <v>Medium Price</v>
      </c>
    </row>
    <row r="501" spans="1:26" x14ac:dyDescent="0.3">
      <c r="A501" s="2" t="s">
        <v>2464</v>
      </c>
      <c r="B501" s="3">
        <v>45911</v>
      </c>
      <c r="C501" s="2" t="s">
        <v>58</v>
      </c>
      <c r="D501" s="2" t="s">
        <v>1670</v>
      </c>
      <c r="E501" s="2" t="s">
        <v>1942</v>
      </c>
      <c r="F501" s="2">
        <v>1</v>
      </c>
      <c r="G501" s="2">
        <v>659.27</v>
      </c>
      <c r="H501" s="2">
        <v>0.15</v>
      </c>
      <c r="I501" s="2" t="s">
        <v>1961</v>
      </c>
      <c r="J501" s="2">
        <v>560.37950000000001</v>
      </c>
      <c r="O501" t="s">
        <v>2464</v>
      </c>
      <c r="P501" s="5">
        <v>45911</v>
      </c>
      <c r="Q501" t="s">
        <v>58</v>
      </c>
      <c r="R501" t="s">
        <v>1670</v>
      </c>
      <c r="S501" t="s">
        <v>1942</v>
      </c>
      <c r="T501">
        <v>1</v>
      </c>
      <c r="U501">
        <v>659.27</v>
      </c>
      <c r="V501">
        <v>0.15</v>
      </c>
      <c r="W501" t="s">
        <v>1961</v>
      </c>
      <c r="X501">
        <v>560.37950000000001</v>
      </c>
      <c r="Y501">
        <v>560.37950000000001</v>
      </c>
      <c r="Z501" t="str">
        <f>_xlfn.IFS(Table8_1[[#This Row],[Unit_Price]]&lt;500,"Low Price",Table8_1[[#This Row],[Unit_Price]]&lt;2000,"Medium Price",Table8_1[[#This Row],[Unit_Price]]&gt;=2000, "High Price")</f>
        <v>Medium Price</v>
      </c>
    </row>
    <row r="502" spans="1:26" x14ac:dyDescent="0.3">
      <c r="A502" s="2" t="s">
        <v>2465</v>
      </c>
      <c r="B502" s="3">
        <v>45627</v>
      </c>
      <c r="C502" s="2" t="s">
        <v>1389</v>
      </c>
      <c r="D502" s="2" t="s">
        <v>1565</v>
      </c>
      <c r="E502" s="2" t="s">
        <v>1904</v>
      </c>
      <c r="F502" s="2">
        <v>4</v>
      </c>
      <c r="G502" s="2">
        <v>106.66</v>
      </c>
      <c r="H502" s="2">
        <v>0.2</v>
      </c>
      <c r="I502" s="2" t="s">
        <v>1964</v>
      </c>
      <c r="J502" s="2">
        <v>341.31200000000001</v>
      </c>
      <c r="O502" t="s">
        <v>2465</v>
      </c>
      <c r="P502" s="5">
        <v>45627</v>
      </c>
      <c r="Q502" t="s">
        <v>1389</v>
      </c>
      <c r="R502" t="s">
        <v>1565</v>
      </c>
      <c r="S502" t="s">
        <v>1904</v>
      </c>
      <c r="T502">
        <v>4</v>
      </c>
      <c r="U502">
        <v>106.66</v>
      </c>
      <c r="V502">
        <v>0.2</v>
      </c>
      <c r="W502" t="s">
        <v>1964</v>
      </c>
      <c r="X502">
        <v>341.31200000000001</v>
      </c>
      <c r="Y502">
        <v>341.31200000000001</v>
      </c>
      <c r="Z502" t="str">
        <f>_xlfn.IFS(Table8_1[[#This Row],[Unit_Price]]&lt;500,"Low Price",Table8_1[[#This Row],[Unit_Price]]&lt;2000,"Medium Price",Table8_1[[#This Row],[Unit_Price]]&gt;=2000, "High Price")</f>
        <v>Low Price</v>
      </c>
    </row>
    <row r="503" spans="1:26" x14ac:dyDescent="0.3">
      <c r="A503" s="2" t="s">
        <v>2466</v>
      </c>
      <c r="B503" s="3">
        <v>45617</v>
      </c>
      <c r="C503" s="2" t="s">
        <v>551</v>
      </c>
      <c r="D503" s="2" t="s">
        <v>1599</v>
      </c>
      <c r="E503" s="2" t="s">
        <v>1908</v>
      </c>
      <c r="F503" s="2">
        <v>4</v>
      </c>
      <c r="G503" s="2">
        <v>168.55</v>
      </c>
      <c r="H503" s="2">
        <v>0.15</v>
      </c>
      <c r="I503" s="2" t="s">
        <v>1961</v>
      </c>
      <c r="J503" s="2">
        <v>573.07000000000005</v>
      </c>
      <c r="O503" t="s">
        <v>2466</v>
      </c>
      <c r="P503" s="5">
        <v>45617</v>
      </c>
      <c r="Q503" t="s">
        <v>551</v>
      </c>
      <c r="R503" t="s">
        <v>1599</v>
      </c>
      <c r="S503" t="s">
        <v>1908</v>
      </c>
      <c r="T503">
        <v>4</v>
      </c>
      <c r="U503">
        <v>168.55</v>
      </c>
      <c r="V503">
        <v>0.15</v>
      </c>
      <c r="W503" t="s">
        <v>1961</v>
      </c>
      <c r="X503">
        <v>573.07000000000005</v>
      </c>
      <c r="Y503">
        <v>573.07000000000005</v>
      </c>
      <c r="Z503" t="str">
        <f>_xlfn.IFS(Table8_1[[#This Row],[Unit_Price]]&lt;500,"Low Price",Table8_1[[#This Row],[Unit_Price]]&lt;2000,"Medium Price",Table8_1[[#This Row],[Unit_Price]]&gt;=2000, "High Price")</f>
        <v>Low Price</v>
      </c>
    </row>
    <row r="504" spans="1:26" x14ac:dyDescent="0.3">
      <c r="A504" s="2" t="s">
        <v>2467</v>
      </c>
      <c r="B504" s="3">
        <v>45899</v>
      </c>
      <c r="C504" s="2" t="s">
        <v>1513</v>
      </c>
      <c r="D504" s="2" t="s">
        <v>1712</v>
      </c>
      <c r="E504" s="2" t="s">
        <v>1896</v>
      </c>
      <c r="F504" s="2">
        <v>1</v>
      </c>
      <c r="G504" s="2">
        <v>230.53</v>
      </c>
      <c r="H504" s="2">
        <v>0.06</v>
      </c>
      <c r="I504" s="2" t="s">
        <v>1964</v>
      </c>
      <c r="J504" s="2">
        <v>216.69820000000001</v>
      </c>
      <c r="O504" t="s">
        <v>2467</v>
      </c>
      <c r="P504" s="5">
        <v>45899</v>
      </c>
      <c r="Q504" t="s">
        <v>1513</v>
      </c>
      <c r="R504" t="s">
        <v>1712</v>
      </c>
      <c r="S504" t="s">
        <v>1896</v>
      </c>
      <c r="T504">
        <v>1</v>
      </c>
      <c r="U504">
        <v>230.53</v>
      </c>
      <c r="V504">
        <v>0.06</v>
      </c>
      <c r="W504" t="s">
        <v>1964</v>
      </c>
      <c r="X504">
        <v>216.69820000000001</v>
      </c>
      <c r="Y504">
        <v>216.69820000000001</v>
      </c>
      <c r="Z504" t="str">
        <f>_xlfn.IFS(Table8_1[[#This Row],[Unit_Price]]&lt;500,"Low Price",Table8_1[[#This Row],[Unit_Price]]&lt;2000,"Medium Price",Table8_1[[#This Row],[Unit_Price]]&gt;=2000, "High Price")</f>
        <v>Low Price</v>
      </c>
    </row>
    <row r="505" spans="1:26" x14ac:dyDescent="0.3">
      <c r="A505" s="2" t="s">
        <v>2468</v>
      </c>
      <c r="B505" s="3">
        <v>45889</v>
      </c>
      <c r="C505" s="2" t="s">
        <v>42</v>
      </c>
      <c r="D505" s="2" t="s">
        <v>1744</v>
      </c>
      <c r="E505" s="2" t="s">
        <v>1892</v>
      </c>
      <c r="F505" s="2">
        <v>2</v>
      </c>
      <c r="G505" s="2">
        <v>355.41</v>
      </c>
      <c r="H505" s="2">
        <v>0.13</v>
      </c>
      <c r="I505" s="2" t="s">
        <v>1964</v>
      </c>
      <c r="J505" s="2">
        <v>618.41340000000002</v>
      </c>
      <c r="O505" t="s">
        <v>2468</v>
      </c>
      <c r="P505" s="5">
        <v>45889</v>
      </c>
      <c r="Q505" t="s">
        <v>42</v>
      </c>
      <c r="R505" t="s">
        <v>1744</v>
      </c>
      <c r="S505" t="s">
        <v>1892</v>
      </c>
      <c r="T505">
        <v>2</v>
      </c>
      <c r="U505">
        <v>355.41</v>
      </c>
      <c r="V505">
        <v>0.13</v>
      </c>
      <c r="W505" t="s">
        <v>1964</v>
      </c>
      <c r="X505">
        <v>618.41340000000002</v>
      </c>
      <c r="Y505">
        <v>618.41340000000002</v>
      </c>
      <c r="Z505" t="str">
        <f>_xlfn.IFS(Table8_1[[#This Row],[Unit_Price]]&lt;500,"Low Price",Table8_1[[#This Row],[Unit_Price]]&lt;2000,"Medium Price",Table8_1[[#This Row],[Unit_Price]]&gt;=2000, "High Price")</f>
        <v>Low Price</v>
      </c>
    </row>
    <row r="506" spans="1:26" x14ac:dyDescent="0.3">
      <c r="A506" s="2" t="s">
        <v>2469</v>
      </c>
      <c r="B506" s="3">
        <v>45943</v>
      </c>
      <c r="C506" s="2" t="s">
        <v>563</v>
      </c>
      <c r="D506" s="2" t="s">
        <v>1721</v>
      </c>
      <c r="E506" s="2" t="s">
        <v>1896</v>
      </c>
      <c r="F506" s="2">
        <v>3</v>
      </c>
      <c r="G506" s="2">
        <v>843.44</v>
      </c>
      <c r="H506" s="2">
        <v>0.22</v>
      </c>
      <c r="I506" s="2" t="s">
        <v>1959</v>
      </c>
      <c r="J506" s="2">
        <v>1973.6496</v>
      </c>
      <c r="O506" t="s">
        <v>2469</v>
      </c>
      <c r="P506" s="5">
        <v>45943</v>
      </c>
      <c r="Q506" t="s">
        <v>563</v>
      </c>
      <c r="R506" t="s">
        <v>1721</v>
      </c>
      <c r="S506" t="s">
        <v>1896</v>
      </c>
      <c r="T506">
        <v>3</v>
      </c>
      <c r="U506">
        <v>843.44</v>
      </c>
      <c r="V506">
        <v>0.22</v>
      </c>
      <c r="W506" t="s">
        <v>1959</v>
      </c>
      <c r="X506">
        <v>1973.6496</v>
      </c>
      <c r="Y506">
        <v>1973.6496000000002</v>
      </c>
      <c r="Z506" t="str">
        <f>_xlfn.IFS(Table8_1[[#This Row],[Unit_Price]]&lt;500,"Low Price",Table8_1[[#This Row],[Unit_Price]]&lt;2000,"Medium Price",Table8_1[[#This Row],[Unit_Price]]&gt;=2000, "High Price")</f>
        <v>Medium Price</v>
      </c>
    </row>
    <row r="507" spans="1:26" x14ac:dyDescent="0.3">
      <c r="A507" s="2" t="s">
        <v>2470</v>
      </c>
      <c r="B507" s="3">
        <v>45306</v>
      </c>
      <c r="C507" s="2" t="s">
        <v>551</v>
      </c>
      <c r="D507" s="2" t="s">
        <v>1868</v>
      </c>
      <c r="E507" s="2" t="s">
        <v>1892</v>
      </c>
      <c r="F507" s="2">
        <v>1</v>
      </c>
      <c r="G507" s="2">
        <v>301.60000000000002</v>
      </c>
      <c r="H507" s="2">
        <v>0.27</v>
      </c>
      <c r="I507" s="2" t="s">
        <v>1959</v>
      </c>
      <c r="J507" s="2">
        <v>220.16800000000001</v>
      </c>
      <c r="O507" t="s">
        <v>2470</v>
      </c>
      <c r="P507" s="5">
        <v>45306</v>
      </c>
      <c r="Q507" t="s">
        <v>551</v>
      </c>
      <c r="R507" t="s">
        <v>1868</v>
      </c>
      <c r="S507" t="s">
        <v>1892</v>
      </c>
      <c r="T507">
        <v>1</v>
      </c>
      <c r="U507">
        <v>301.60000000000002</v>
      </c>
      <c r="V507">
        <v>0.27</v>
      </c>
      <c r="W507" t="s">
        <v>1959</v>
      </c>
      <c r="X507">
        <v>220.16800000000001</v>
      </c>
      <c r="Y507">
        <v>220.16800000000001</v>
      </c>
      <c r="Z507" t="str">
        <f>_xlfn.IFS(Table8_1[[#This Row],[Unit_Price]]&lt;500,"Low Price",Table8_1[[#This Row],[Unit_Price]]&lt;2000,"Medium Price",Table8_1[[#This Row],[Unit_Price]]&gt;=2000, "High Price")</f>
        <v>Low Price</v>
      </c>
    </row>
    <row r="508" spans="1:26" x14ac:dyDescent="0.3">
      <c r="A508" s="2" t="s">
        <v>2471</v>
      </c>
      <c r="B508" s="3">
        <v>45772</v>
      </c>
      <c r="C508" s="2" t="s">
        <v>168</v>
      </c>
      <c r="D508" s="2" t="s">
        <v>1850</v>
      </c>
      <c r="E508" s="2" t="s">
        <v>1896</v>
      </c>
      <c r="F508" s="2">
        <v>3</v>
      </c>
      <c r="G508" s="2">
        <v>21.59</v>
      </c>
      <c r="H508" s="2">
        <v>0.16</v>
      </c>
      <c r="I508" s="2" t="s">
        <v>1964</v>
      </c>
      <c r="J508" s="2">
        <v>54.406799999999997</v>
      </c>
      <c r="O508" t="s">
        <v>2471</v>
      </c>
      <c r="P508" s="5">
        <v>45772</v>
      </c>
      <c r="Q508" t="s">
        <v>168</v>
      </c>
      <c r="R508" t="s">
        <v>1850</v>
      </c>
      <c r="S508" t="s">
        <v>1896</v>
      </c>
      <c r="T508">
        <v>3</v>
      </c>
      <c r="U508">
        <v>21.59</v>
      </c>
      <c r="V508">
        <v>0.16</v>
      </c>
      <c r="W508" t="s">
        <v>1964</v>
      </c>
      <c r="X508">
        <v>54.406799999999997</v>
      </c>
      <c r="Y508">
        <v>54.406799999999997</v>
      </c>
      <c r="Z508" t="str">
        <f>_xlfn.IFS(Table8_1[[#This Row],[Unit_Price]]&lt;500,"Low Price",Table8_1[[#This Row],[Unit_Price]]&lt;2000,"Medium Price",Table8_1[[#This Row],[Unit_Price]]&gt;=2000, "High Price")</f>
        <v>Low Price</v>
      </c>
    </row>
    <row r="509" spans="1:26" x14ac:dyDescent="0.3">
      <c r="A509" s="2" t="s">
        <v>2472</v>
      </c>
      <c r="B509" s="3">
        <v>45346</v>
      </c>
      <c r="C509" s="2" t="s">
        <v>698</v>
      </c>
      <c r="D509" s="2" t="s">
        <v>1610</v>
      </c>
      <c r="E509" s="2" t="s">
        <v>1896</v>
      </c>
      <c r="F509" s="2">
        <v>4</v>
      </c>
      <c r="G509" s="2">
        <v>284.24</v>
      </c>
      <c r="H509" s="2">
        <v>0.09</v>
      </c>
      <c r="I509" s="2" t="s">
        <v>1959</v>
      </c>
      <c r="J509" s="2">
        <v>1034.6335999999999</v>
      </c>
      <c r="O509" t="s">
        <v>2472</v>
      </c>
      <c r="P509" s="5">
        <v>45346</v>
      </c>
      <c r="Q509" t="s">
        <v>698</v>
      </c>
      <c r="R509" t="s">
        <v>1610</v>
      </c>
      <c r="S509" t="s">
        <v>1896</v>
      </c>
      <c r="T509">
        <v>4</v>
      </c>
      <c r="U509">
        <v>284.24</v>
      </c>
      <c r="V509">
        <v>0.09</v>
      </c>
      <c r="W509" t="s">
        <v>1959</v>
      </c>
      <c r="X509">
        <v>1034.6335999999999</v>
      </c>
      <c r="Y509">
        <v>1034.6336000000001</v>
      </c>
      <c r="Z509" t="str">
        <f>_xlfn.IFS(Table8_1[[#This Row],[Unit_Price]]&lt;500,"Low Price",Table8_1[[#This Row],[Unit_Price]]&lt;2000,"Medium Price",Table8_1[[#This Row],[Unit_Price]]&gt;=2000, "High Price")</f>
        <v>Low Price</v>
      </c>
    </row>
    <row r="510" spans="1:26" x14ac:dyDescent="0.3">
      <c r="A510" s="2" t="s">
        <v>2473</v>
      </c>
      <c r="B510" s="3">
        <v>45656</v>
      </c>
      <c r="C510" s="2" t="s">
        <v>1163</v>
      </c>
      <c r="D510" s="2" t="s">
        <v>1576</v>
      </c>
      <c r="E510" s="2" t="s">
        <v>1921</v>
      </c>
      <c r="F510" s="2">
        <v>1</v>
      </c>
      <c r="G510" s="2">
        <v>191.6</v>
      </c>
      <c r="H510" s="2">
        <v>0.27</v>
      </c>
      <c r="I510" s="2" t="s">
        <v>1961</v>
      </c>
      <c r="J510" s="2">
        <v>139.86799999999999</v>
      </c>
      <c r="O510" t="s">
        <v>2473</v>
      </c>
      <c r="P510" s="5">
        <v>45656</v>
      </c>
      <c r="Q510" t="s">
        <v>1163</v>
      </c>
      <c r="R510" t="s">
        <v>1576</v>
      </c>
      <c r="S510" t="s">
        <v>1921</v>
      </c>
      <c r="T510">
        <v>1</v>
      </c>
      <c r="U510">
        <v>191.6</v>
      </c>
      <c r="V510">
        <v>0.27</v>
      </c>
      <c r="W510" t="s">
        <v>1961</v>
      </c>
      <c r="X510">
        <v>139.86799999999999</v>
      </c>
      <c r="Y510">
        <v>139.86799999999999</v>
      </c>
      <c r="Z510" t="str">
        <f>_xlfn.IFS(Table8_1[[#This Row],[Unit_Price]]&lt;500,"Low Price",Table8_1[[#This Row],[Unit_Price]]&lt;2000,"Medium Price",Table8_1[[#This Row],[Unit_Price]]&gt;=2000, "High Price")</f>
        <v>Low Price</v>
      </c>
    </row>
    <row r="511" spans="1:26" x14ac:dyDescent="0.3">
      <c r="A511" s="2" t="s">
        <v>2474</v>
      </c>
      <c r="B511" s="3">
        <v>45762</v>
      </c>
      <c r="C511" s="2" t="s">
        <v>992</v>
      </c>
      <c r="D511" s="2" t="s">
        <v>1817</v>
      </c>
      <c r="E511" s="2" t="s">
        <v>1929</v>
      </c>
      <c r="F511" s="2">
        <v>2</v>
      </c>
      <c r="G511" s="2">
        <v>616.97</v>
      </c>
      <c r="H511" s="2">
        <v>0.22</v>
      </c>
      <c r="I511" s="2" t="s">
        <v>1959</v>
      </c>
      <c r="J511" s="2">
        <v>962.47320000000002</v>
      </c>
      <c r="O511" t="s">
        <v>2474</v>
      </c>
      <c r="P511" s="5">
        <v>45762</v>
      </c>
      <c r="Q511" t="s">
        <v>992</v>
      </c>
      <c r="R511" t="s">
        <v>1817</v>
      </c>
      <c r="S511" t="s">
        <v>1929</v>
      </c>
      <c r="T511">
        <v>2</v>
      </c>
      <c r="U511">
        <v>616.97</v>
      </c>
      <c r="V511">
        <v>0.22</v>
      </c>
      <c r="W511" t="s">
        <v>1959</v>
      </c>
      <c r="X511">
        <v>962.47320000000002</v>
      </c>
      <c r="Y511">
        <v>962.47320000000002</v>
      </c>
      <c r="Z511" t="str">
        <f>_xlfn.IFS(Table8_1[[#This Row],[Unit_Price]]&lt;500,"Low Price",Table8_1[[#This Row],[Unit_Price]]&lt;2000,"Medium Price",Table8_1[[#This Row],[Unit_Price]]&gt;=2000, "High Price")</f>
        <v>Medium Price</v>
      </c>
    </row>
    <row r="512" spans="1:26" x14ac:dyDescent="0.3">
      <c r="A512" s="2" t="s">
        <v>2475</v>
      </c>
      <c r="B512" s="3">
        <v>45580</v>
      </c>
      <c r="C512" s="2" t="s">
        <v>566</v>
      </c>
      <c r="D512" s="2" t="s">
        <v>1661</v>
      </c>
      <c r="E512" s="2" t="s">
        <v>1924</v>
      </c>
      <c r="F512" s="2">
        <v>3</v>
      </c>
      <c r="G512" s="2">
        <v>125.68</v>
      </c>
      <c r="H512" s="2">
        <v>0.26</v>
      </c>
      <c r="I512" s="2" t="s">
        <v>1964</v>
      </c>
      <c r="J512" s="2">
        <v>279.00959999999998</v>
      </c>
      <c r="O512" t="s">
        <v>2475</v>
      </c>
      <c r="P512" s="5">
        <v>45580</v>
      </c>
      <c r="Q512" t="s">
        <v>566</v>
      </c>
      <c r="R512" t="s">
        <v>1661</v>
      </c>
      <c r="S512" t="s">
        <v>1924</v>
      </c>
      <c r="T512">
        <v>3</v>
      </c>
      <c r="U512">
        <v>125.68</v>
      </c>
      <c r="V512">
        <v>0.26</v>
      </c>
      <c r="W512" t="s">
        <v>1964</v>
      </c>
      <c r="X512">
        <v>279.00959999999998</v>
      </c>
      <c r="Y512">
        <v>279.00959999999998</v>
      </c>
      <c r="Z512" t="str">
        <f>_xlfn.IFS(Table8_1[[#This Row],[Unit_Price]]&lt;500,"Low Price",Table8_1[[#This Row],[Unit_Price]]&lt;2000,"Medium Price",Table8_1[[#This Row],[Unit_Price]]&gt;=2000, "High Price")</f>
        <v>Low Price</v>
      </c>
    </row>
    <row r="513" spans="1:26" x14ac:dyDescent="0.3">
      <c r="A513" s="2" t="s">
        <v>2476</v>
      </c>
      <c r="B513" s="3">
        <v>45676</v>
      </c>
      <c r="C513" s="2" t="s">
        <v>1115</v>
      </c>
      <c r="D513" s="2" t="s">
        <v>1709</v>
      </c>
      <c r="E513" s="2" t="s">
        <v>1904</v>
      </c>
      <c r="F513" s="2">
        <v>3</v>
      </c>
      <c r="G513" s="2">
        <v>307.48</v>
      </c>
      <c r="H513" s="2">
        <v>0.24</v>
      </c>
      <c r="I513" s="2" t="s">
        <v>1959</v>
      </c>
      <c r="J513" s="2">
        <v>701.05439999999999</v>
      </c>
      <c r="O513" t="s">
        <v>2476</v>
      </c>
      <c r="P513" s="5">
        <v>45676</v>
      </c>
      <c r="Q513" t="s">
        <v>1115</v>
      </c>
      <c r="R513" t="s">
        <v>1709</v>
      </c>
      <c r="S513" t="s">
        <v>1904</v>
      </c>
      <c r="T513">
        <v>3</v>
      </c>
      <c r="U513">
        <v>307.48</v>
      </c>
      <c r="V513">
        <v>0.24</v>
      </c>
      <c r="W513" t="s">
        <v>1959</v>
      </c>
      <c r="X513">
        <v>701.05439999999999</v>
      </c>
      <c r="Y513">
        <v>701.05439999999999</v>
      </c>
      <c r="Z513" t="str">
        <f>_xlfn.IFS(Table8_1[[#This Row],[Unit_Price]]&lt;500,"Low Price",Table8_1[[#This Row],[Unit_Price]]&lt;2000,"Medium Price",Table8_1[[#This Row],[Unit_Price]]&gt;=2000, "High Price")</f>
        <v>Low Price</v>
      </c>
    </row>
    <row r="514" spans="1:26" x14ac:dyDescent="0.3">
      <c r="A514" s="2" t="s">
        <v>2477</v>
      </c>
      <c r="B514" s="3">
        <v>45495</v>
      </c>
      <c r="C514" s="2" t="s">
        <v>953</v>
      </c>
      <c r="D514" s="2" t="s">
        <v>1565</v>
      </c>
      <c r="E514" s="2" t="s">
        <v>1948</v>
      </c>
      <c r="F514" s="2">
        <v>1</v>
      </c>
      <c r="G514" s="2">
        <v>505.23</v>
      </c>
      <c r="H514" s="2">
        <v>0.11</v>
      </c>
      <c r="I514" s="2" t="s">
        <v>1959</v>
      </c>
      <c r="J514" s="2">
        <v>449.65469999999999</v>
      </c>
      <c r="O514" t="s">
        <v>2477</v>
      </c>
      <c r="P514" s="5">
        <v>45495</v>
      </c>
      <c r="Q514" t="s">
        <v>953</v>
      </c>
      <c r="R514" t="s">
        <v>1565</v>
      </c>
      <c r="S514" t="s">
        <v>1948</v>
      </c>
      <c r="T514">
        <v>1</v>
      </c>
      <c r="U514">
        <v>505.23</v>
      </c>
      <c r="V514">
        <v>0.11</v>
      </c>
      <c r="W514" t="s">
        <v>1959</v>
      </c>
      <c r="X514">
        <v>449.65469999999999</v>
      </c>
      <c r="Y514">
        <v>449.65469999999999</v>
      </c>
      <c r="Z514" t="str">
        <f>_xlfn.IFS(Table8_1[[#This Row],[Unit_Price]]&lt;500,"Low Price",Table8_1[[#This Row],[Unit_Price]]&lt;2000,"Medium Price",Table8_1[[#This Row],[Unit_Price]]&gt;=2000, "High Price")</f>
        <v>Medium Price</v>
      </c>
    </row>
    <row r="515" spans="1:26" x14ac:dyDescent="0.3">
      <c r="A515" s="2" t="s">
        <v>2478</v>
      </c>
      <c r="B515" s="3">
        <v>45735</v>
      </c>
      <c r="C515" s="2" t="s">
        <v>1154</v>
      </c>
      <c r="D515" s="2" t="s">
        <v>1715</v>
      </c>
      <c r="E515" s="2" t="s">
        <v>1939</v>
      </c>
      <c r="F515" s="2">
        <v>1</v>
      </c>
      <c r="G515" s="2">
        <v>853.12</v>
      </c>
      <c r="H515" s="2">
        <v>0.19</v>
      </c>
      <c r="I515" s="2" t="s">
        <v>1964</v>
      </c>
      <c r="J515" s="2">
        <v>691.02719999999999</v>
      </c>
      <c r="O515" t="s">
        <v>2478</v>
      </c>
      <c r="P515" s="5">
        <v>45735</v>
      </c>
      <c r="Q515" t="s">
        <v>1154</v>
      </c>
      <c r="R515" t="s">
        <v>1715</v>
      </c>
      <c r="S515" t="s">
        <v>1939</v>
      </c>
      <c r="T515">
        <v>1</v>
      </c>
      <c r="U515">
        <v>853.12</v>
      </c>
      <c r="V515">
        <v>0.19</v>
      </c>
      <c r="W515" t="s">
        <v>1964</v>
      </c>
      <c r="X515">
        <v>691.02719999999999</v>
      </c>
      <c r="Y515">
        <v>691.02719999999999</v>
      </c>
      <c r="Z515" t="str">
        <f>_xlfn.IFS(Table8_1[[#This Row],[Unit_Price]]&lt;500,"Low Price",Table8_1[[#This Row],[Unit_Price]]&lt;2000,"Medium Price",Table8_1[[#This Row],[Unit_Price]]&gt;=2000, "High Price")</f>
        <v>Medium Price</v>
      </c>
    </row>
    <row r="516" spans="1:26" x14ac:dyDescent="0.3">
      <c r="A516" s="2" t="s">
        <v>2479</v>
      </c>
      <c r="B516" s="3">
        <v>45312</v>
      </c>
      <c r="C516" s="2" t="s">
        <v>449</v>
      </c>
      <c r="D516" s="2" t="s">
        <v>1555</v>
      </c>
      <c r="E516" s="2" t="s">
        <v>1914</v>
      </c>
      <c r="F516" s="2">
        <v>4</v>
      </c>
      <c r="G516" s="2">
        <v>191.65</v>
      </c>
      <c r="H516" s="2">
        <v>0.19</v>
      </c>
      <c r="I516" s="2" t="s">
        <v>1961</v>
      </c>
      <c r="J516" s="2">
        <v>620.94600000000003</v>
      </c>
      <c r="O516" t="s">
        <v>2479</v>
      </c>
      <c r="P516" s="5">
        <v>45312</v>
      </c>
      <c r="Q516" t="s">
        <v>449</v>
      </c>
      <c r="R516" t="s">
        <v>1555</v>
      </c>
      <c r="S516" t="s">
        <v>1914</v>
      </c>
      <c r="T516">
        <v>4</v>
      </c>
      <c r="U516">
        <v>191.65</v>
      </c>
      <c r="V516">
        <v>0.19</v>
      </c>
      <c r="W516" t="s">
        <v>1961</v>
      </c>
      <c r="X516">
        <v>620.94600000000003</v>
      </c>
      <c r="Y516">
        <v>620.94600000000003</v>
      </c>
      <c r="Z516" t="str">
        <f>_xlfn.IFS(Table8_1[[#This Row],[Unit_Price]]&lt;500,"Low Price",Table8_1[[#This Row],[Unit_Price]]&lt;2000,"Medium Price",Table8_1[[#This Row],[Unit_Price]]&gt;=2000, "High Price")</f>
        <v>Low Price</v>
      </c>
    </row>
    <row r="517" spans="1:26" x14ac:dyDescent="0.3">
      <c r="A517" s="2" t="s">
        <v>2480</v>
      </c>
      <c r="B517" s="3">
        <v>45286</v>
      </c>
      <c r="C517" s="2" t="s">
        <v>542</v>
      </c>
      <c r="D517" s="2" t="s">
        <v>1721</v>
      </c>
      <c r="E517" s="2" t="s">
        <v>1901</v>
      </c>
      <c r="F517" s="2">
        <v>1</v>
      </c>
      <c r="G517" s="2">
        <v>169.69</v>
      </c>
      <c r="H517" s="2">
        <v>0.22</v>
      </c>
      <c r="I517" s="2" t="s">
        <v>1959</v>
      </c>
      <c r="J517" s="2">
        <v>132.35820000000001</v>
      </c>
      <c r="O517" t="s">
        <v>2480</v>
      </c>
      <c r="P517" s="5">
        <v>45286</v>
      </c>
      <c r="Q517" t="s">
        <v>542</v>
      </c>
      <c r="R517" t="s">
        <v>1721</v>
      </c>
      <c r="S517" t="s">
        <v>1901</v>
      </c>
      <c r="T517">
        <v>1</v>
      </c>
      <c r="U517">
        <v>169.69</v>
      </c>
      <c r="V517">
        <v>0.22</v>
      </c>
      <c r="W517" t="s">
        <v>1959</v>
      </c>
      <c r="X517">
        <v>132.35820000000001</v>
      </c>
      <c r="Y517">
        <v>132.35820000000001</v>
      </c>
      <c r="Z517" t="str">
        <f>_xlfn.IFS(Table8_1[[#This Row],[Unit_Price]]&lt;500,"Low Price",Table8_1[[#This Row],[Unit_Price]]&lt;2000,"Medium Price",Table8_1[[#This Row],[Unit_Price]]&gt;=2000, "High Price")</f>
        <v>Low Price</v>
      </c>
    </row>
    <row r="518" spans="1:26" x14ac:dyDescent="0.3">
      <c r="A518" s="2" t="s">
        <v>2481</v>
      </c>
      <c r="B518" s="3">
        <v>45372</v>
      </c>
      <c r="C518" s="2" t="s">
        <v>587</v>
      </c>
      <c r="D518" s="2" t="s">
        <v>1768</v>
      </c>
      <c r="E518" s="2" t="s">
        <v>1934</v>
      </c>
      <c r="F518" s="2">
        <v>1</v>
      </c>
      <c r="G518" s="2">
        <v>145.43</v>
      </c>
      <c r="H518" s="2">
        <v>0.08</v>
      </c>
      <c r="I518" s="2" t="s">
        <v>1959</v>
      </c>
      <c r="J518" s="2">
        <v>133.79560000000001</v>
      </c>
      <c r="O518" t="s">
        <v>2481</v>
      </c>
      <c r="P518" s="5">
        <v>45372</v>
      </c>
      <c r="Q518" t="s">
        <v>587</v>
      </c>
      <c r="R518" t="s">
        <v>1768</v>
      </c>
      <c r="S518" t="s">
        <v>1934</v>
      </c>
      <c r="T518">
        <v>1</v>
      </c>
      <c r="U518">
        <v>145.43</v>
      </c>
      <c r="V518">
        <v>0.08</v>
      </c>
      <c r="W518" t="s">
        <v>1959</v>
      </c>
      <c r="X518">
        <v>133.79560000000001</v>
      </c>
      <c r="Y518">
        <v>133.79560000000001</v>
      </c>
      <c r="Z518" t="str">
        <f>_xlfn.IFS(Table8_1[[#This Row],[Unit_Price]]&lt;500,"Low Price",Table8_1[[#This Row],[Unit_Price]]&lt;2000,"Medium Price",Table8_1[[#This Row],[Unit_Price]]&gt;=2000, "High Price")</f>
        <v>Low Price</v>
      </c>
    </row>
    <row r="519" spans="1:26" x14ac:dyDescent="0.3">
      <c r="A519" s="2" t="s">
        <v>2482</v>
      </c>
      <c r="B519" s="3">
        <v>45633</v>
      </c>
      <c r="C519" s="2" t="s">
        <v>308</v>
      </c>
      <c r="D519" s="2" t="s">
        <v>1862</v>
      </c>
      <c r="E519" s="2" t="s">
        <v>1929</v>
      </c>
      <c r="F519" s="2">
        <v>4</v>
      </c>
      <c r="G519" s="2">
        <v>828.35</v>
      </c>
      <c r="H519" s="2">
        <v>0.17</v>
      </c>
      <c r="I519" s="2" t="s">
        <v>1959</v>
      </c>
      <c r="J519" s="2">
        <v>2750.1219999999998</v>
      </c>
      <c r="O519" t="s">
        <v>2482</v>
      </c>
      <c r="P519" s="5">
        <v>45633</v>
      </c>
      <c r="Q519" t="s">
        <v>308</v>
      </c>
      <c r="R519" t="s">
        <v>1862</v>
      </c>
      <c r="S519" t="s">
        <v>1929</v>
      </c>
      <c r="T519">
        <v>4</v>
      </c>
      <c r="U519">
        <v>828.35</v>
      </c>
      <c r="V519">
        <v>0.17</v>
      </c>
      <c r="W519" t="s">
        <v>1959</v>
      </c>
      <c r="X519">
        <v>2750.1219999999998</v>
      </c>
      <c r="Y519">
        <v>2750.1220000000003</v>
      </c>
      <c r="Z519" t="str">
        <f>_xlfn.IFS(Table8_1[[#This Row],[Unit_Price]]&lt;500,"Low Price",Table8_1[[#This Row],[Unit_Price]]&lt;2000,"Medium Price",Table8_1[[#This Row],[Unit_Price]]&gt;=2000, "High Price")</f>
        <v>Medium Price</v>
      </c>
    </row>
    <row r="520" spans="1:26" x14ac:dyDescent="0.3">
      <c r="A520" s="2" t="s">
        <v>2483</v>
      </c>
      <c r="B520" s="3">
        <v>45598</v>
      </c>
      <c r="C520" s="2" t="s">
        <v>1145</v>
      </c>
      <c r="D520" s="2" t="s">
        <v>1868</v>
      </c>
      <c r="E520" s="2" t="s">
        <v>1914</v>
      </c>
      <c r="F520" s="2">
        <v>3</v>
      </c>
      <c r="G520" s="2">
        <v>268.76</v>
      </c>
      <c r="H520" s="2">
        <v>0.01</v>
      </c>
      <c r="I520" s="2" t="s">
        <v>1961</v>
      </c>
      <c r="J520" s="2">
        <v>798.21720000000005</v>
      </c>
      <c r="O520" t="s">
        <v>2483</v>
      </c>
      <c r="P520" s="5">
        <v>45598</v>
      </c>
      <c r="Q520" t="s">
        <v>1145</v>
      </c>
      <c r="R520" t="s">
        <v>1868</v>
      </c>
      <c r="S520" t="s">
        <v>1914</v>
      </c>
      <c r="T520">
        <v>3</v>
      </c>
      <c r="U520">
        <v>268.76</v>
      </c>
      <c r="V520">
        <v>0.01</v>
      </c>
      <c r="W520" t="s">
        <v>1961</v>
      </c>
      <c r="X520">
        <v>798.21720000000005</v>
      </c>
      <c r="Y520">
        <v>798.21719999999993</v>
      </c>
      <c r="Z520" t="str">
        <f>_xlfn.IFS(Table8_1[[#This Row],[Unit_Price]]&lt;500,"Low Price",Table8_1[[#This Row],[Unit_Price]]&lt;2000,"Medium Price",Table8_1[[#This Row],[Unit_Price]]&gt;=2000, "High Price")</f>
        <v>Low Price</v>
      </c>
    </row>
    <row r="521" spans="1:26" x14ac:dyDescent="0.3">
      <c r="A521" s="2" t="s">
        <v>2484</v>
      </c>
      <c r="B521" s="3">
        <v>45495</v>
      </c>
      <c r="C521" s="2" t="s">
        <v>760</v>
      </c>
      <c r="D521" s="2" t="s">
        <v>1847</v>
      </c>
      <c r="E521" s="2" t="s">
        <v>1887</v>
      </c>
      <c r="F521" s="2">
        <v>4</v>
      </c>
      <c r="G521" s="2">
        <v>370.09</v>
      </c>
      <c r="H521" s="2">
        <v>0.22</v>
      </c>
      <c r="I521" s="2" t="s">
        <v>1964</v>
      </c>
      <c r="J521" s="2">
        <v>1154.6808000000001</v>
      </c>
      <c r="O521" t="s">
        <v>2484</v>
      </c>
      <c r="P521" s="5">
        <v>45495</v>
      </c>
      <c r="Q521" t="s">
        <v>760</v>
      </c>
      <c r="R521" t="s">
        <v>1847</v>
      </c>
      <c r="S521" t="s">
        <v>1887</v>
      </c>
      <c r="T521">
        <v>4</v>
      </c>
      <c r="U521">
        <v>370.09</v>
      </c>
      <c r="V521">
        <v>0.22</v>
      </c>
      <c r="W521" t="s">
        <v>1964</v>
      </c>
      <c r="X521">
        <v>1154.6808000000001</v>
      </c>
      <c r="Y521">
        <v>1154.6807999999999</v>
      </c>
      <c r="Z521" t="str">
        <f>_xlfn.IFS(Table8_1[[#This Row],[Unit_Price]]&lt;500,"Low Price",Table8_1[[#This Row],[Unit_Price]]&lt;2000,"Medium Price",Table8_1[[#This Row],[Unit_Price]]&gt;=2000, "High Price")</f>
        <v>Low Price</v>
      </c>
    </row>
    <row r="522" spans="1:26" x14ac:dyDescent="0.3">
      <c r="A522" s="2" t="s">
        <v>2485</v>
      </c>
      <c r="B522" s="3">
        <v>45229</v>
      </c>
      <c r="C522" s="2" t="s">
        <v>820</v>
      </c>
      <c r="D522" s="2" t="s">
        <v>1817</v>
      </c>
      <c r="E522" s="2" t="s">
        <v>1911</v>
      </c>
      <c r="F522" s="2">
        <v>3</v>
      </c>
      <c r="G522" s="2">
        <v>679.22</v>
      </c>
      <c r="H522" s="2">
        <v>0.11</v>
      </c>
      <c r="I522" s="2" t="s">
        <v>1961</v>
      </c>
      <c r="J522" s="2">
        <v>1813.5174</v>
      </c>
      <c r="O522" t="s">
        <v>2485</v>
      </c>
      <c r="P522" s="5">
        <v>45229</v>
      </c>
      <c r="Q522" t="s">
        <v>820</v>
      </c>
      <c r="R522" t="s">
        <v>1817</v>
      </c>
      <c r="S522" t="s">
        <v>1911</v>
      </c>
      <c r="T522">
        <v>3</v>
      </c>
      <c r="U522">
        <v>679.22</v>
      </c>
      <c r="V522">
        <v>0.11</v>
      </c>
      <c r="W522" t="s">
        <v>1961</v>
      </c>
      <c r="X522">
        <v>1813.5174</v>
      </c>
      <c r="Y522">
        <v>1813.5174000000002</v>
      </c>
      <c r="Z522" t="str">
        <f>_xlfn.IFS(Table8_1[[#This Row],[Unit_Price]]&lt;500,"Low Price",Table8_1[[#This Row],[Unit_Price]]&lt;2000,"Medium Price",Table8_1[[#This Row],[Unit_Price]]&gt;=2000, "High Price")</f>
        <v>Medium Price</v>
      </c>
    </row>
    <row r="523" spans="1:26" x14ac:dyDescent="0.3">
      <c r="A523" s="2" t="s">
        <v>2486</v>
      </c>
      <c r="B523" s="3">
        <v>45433</v>
      </c>
      <c r="C523" s="2" t="s">
        <v>1178</v>
      </c>
      <c r="D523" s="2" t="s">
        <v>1802</v>
      </c>
      <c r="E523" s="2" t="s">
        <v>1887</v>
      </c>
      <c r="F523" s="2">
        <v>3</v>
      </c>
      <c r="G523" s="2">
        <v>780.69</v>
      </c>
      <c r="H523" s="2">
        <v>0.1</v>
      </c>
      <c r="I523" s="2" t="s">
        <v>1964</v>
      </c>
      <c r="J523" s="2">
        <v>2107.8629999999998</v>
      </c>
      <c r="O523" t="s">
        <v>2486</v>
      </c>
      <c r="P523" s="5">
        <v>45433</v>
      </c>
      <c r="Q523" t="s">
        <v>1178</v>
      </c>
      <c r="R523" t="s">
        <v>1802</v>
      </c>
      <c r="S523" t="s">
        <v>1887</v>
      </c>
      <c r="T523">
        <v>3</v>
      </c>
      <c r="U523">
        <v>780.69</v>
      </c>
      <c r="V523">
        <v>0.1</v>
      </c>
      <c r="W523" t="s">
        <v>1964</v>
      </c>
      <c r="X523">
        <v>2107.8629999999998</v>
      </c>
      <c r="Y523">
        <v>2107.8630000000003</v>
      </c>
      <c r="Z523" t="str">
        <f>_xlfn.IFS(Table8_1[[#This Row],[Unit_Price]]&lt;500,"Low Price",Table8_1[[#This Row],[Unit_Price]]&lt;2000,"Medium Price",Table8_1[[#This Row],[Unit_Price]]&gt;=2000, "High Price")</f>
        <v>Medium Price</v>
      </c>
    </row>
    <row r="524" spans="1:26" x14ac:dyDescent="0.3">
      <c r="A524" s="2" t="s">
        <v>2487</v>
      </c>
      <c r="B524" s="3">
        <v>45766</v>
      </c>
      <c r="C524" s="2" t="s">
        <v>844</v>
      </c>
      <c r="D524" s="2" t="s">
        <v>1706</v>
      </c>
      <c r="E524" s="2" t="s">
        <v>1896</v>
      </c>
      <c r="F524" s="2">
        <v>2</v>
      </c>
      <c r="G524" s="2">
        <v>42.97</v>
      </c>
      <c r="H524" s="2">
        <v>0.18</v>
      </c>
      <c r="I524" s="2" t="s">
        <v>1961</v>
      </c>
      <c r="J524" s="2">
        <v>70.470799999999997</v>
      </c>
      <c r="O524" t="s">
        <v>2487</v>
      </c>
      <c r="P524" s="5">
        <v>45766</v>
      </c>
      <c r="Q524" t="s">
        <v>844</v>
      </c>
      <c r="R524" t="s">
        <v>1706</v>
      </c>
      <c r="S524" t="s">
        <v>1896</v>
      </c>
      <c r="T524">
        <v>2</v>
      </c>
      <c r="U524">
        <v>42.97</v>
      </c>
      <c r="V524">
        <v>0.18</v>
      </c>
      <c r="W524" t="s">
        <v>1961</v>
      </c>
      <c r="X524">
        <v>70.470799999999997</v>
      </c>
      <c r="Y524">
        <v>70.470799999999997</v>
      </c>
      <c r="Z524" t="str">
        <f>_xlfn.IFS(Table8_1[[#This Row],[Unit_Price]]&lt;500,"Low Price",Table8_1[[#This Row],[Unit_Price]]&lt;2000,"Medium Price",Table8_1[[#This Row],[Unit_Price]]&gt;=2000, "High Price")</f>
        <v>Low Price</v>
      </c>
    </row>
    <row r="525" spans="1:26" x14ac:dyDescent="0.3">
      <c r="A525" s="2" t="s">
        <v>2488</v>
      </c>
      <c r="B525" s="3">
        <v>45639</v>
      </c>
      <c r="C525" s="2" t="s">
        <v>919</v>
      </c>
      <c r="D525" s="2" t="s">
        <v>1829</v>
      </c>
      <c r="E525" s="2" t="s">
        <v>1887</v>
      </c>
      <c r="F525" s="2">
        <v>4</v>
      </c>
      <c r="G525" s="2">
        <v>854.37</v>
      </c>
      <c r="H525" s="2">
        <v>7.0000000000000007E-2</v>
      </c>
      <c r="I525" s="2" t="s">
        <v>1961</v>
      </c>
      <c r="J525" s="2">
        <v>3178.2564000000002</v>
      </c>
      <c r="O525" t="s">
        <v>2488</v>
      </c>
      <c r="P525" s="5">
        <v>45639</v>
      </c>
      <c r="Q525" t="s">
        <v>919</v>
      </c>
      <c r="R525" t="s">
        <v>1829</v>
      </c>
      <c r="S525" t="s">
        <v>1887</v>
      </c>
      <c r="T525">
        <v>4</v>
      </c>
      <c r="U525">
        <v>854.37</v>
      </c>
      <c r="V525">
        <v>7.0000000000000007E-2</v>
      </c>
      <c r="W525" t="s">
        <v>1961</v>
      </c>
      <c r="X525">
        <v>3178.2564000000002</v>
      </c>
      <c r="Y525">
        <v>3178.2564000000002</v>
      </c>
      <c r="Z525" t="str">
        <f>_xlfn.IFS(Table8_1[[#This Row],[Unit_Price]]&lt;500,"Low Price",Table8_1[[#This Row],[Unit_Price]]&lt;2000,"Medium Price",Table8_1[[#This Row],[Unit_Price]]&gt;=2000, "High Price")</f>
        <v>Medium Price</v>
      </c>
    </row>
    <row r="526" spans="1:26" x14ac:dyDescent="0.3">
      <c r="A526" s="2" t="s">
        <v>2489</v>
      </c>
      <c r="B526" s="3">
        <v>45774</v>
      </c>
      <c r="C526" s="2" t="s">
        <v>360</v>
      </c>
      <c r="D526" s="2" t="s">
        <v>1648</v>
      </c>
      <c r="E526" s="2" t="s">
        <v>1939</v>
      </c>
      <c r="F526" s="2">
        <v>2</v>
      </c>
      <c r="G526" s="2">
        <v>409.52</v>
      </c>
      <c r="H526" s="2">
        <v>0.06</v>
      </c>
      <c r="I526" s="2" t="s">
        <v>1964</v>
      </c>
      <c r="J526" s="2">
        <v>769.89760000000001</v>
      </c>
      <c r="O526" t="s">
        <v>2489</v>
      </c>
      <c r="P526" s="5">
        <v>45774</v>
      </c>
      <c r="Q526" t="s">
        <v>360</v>
      </c>
      <c r="R526" t="s">
        <v>1648</v>
      </c>
      <c r="S526" t="s">
        <v>1939</v>
      </c>
      <c r="T526">
        <v>2</v>
      </c>
      <c r="U526">
        <v>409.52</v>
      </c>
      <c r="V526">
        <v>0.06</v>
      </c>
      <c r="W526" t="s">
        <v>1964</v>
      </c>
      <c r="X526">
        <v>769.89760000000001</v>
      </c>
      <c r="Y526">
        <v>769.89760000000001</v>
      </c>
      <c r="Z526" t="str">
        <f>_xlfn.IFS(Table8_1[[#This Row],[Unit_Price]]&lt;500,"Low Price",Table8_1[[#This Row],[Unit_Price]]&lt;2000,"Medium Price",Table8_1[[#This Row],[Unit_Price]]&gt;=2000, "High Price")</f>
        <v>Low Price</v>
      </c>
    </row>
    <row r="527" spans="1:26" x14ac:dyDescent="0.3">
      <c r="A527" s="2" t="s">
        <v>2490</v>
      </c>
      <c r="B527" s="3">
        <v>45569</v>
      </c>
      <c r="C527" s="2" t="s">
        <v>554</v>
      </c>
      <c r="D527" s="2" t="s">
        <v>1805</v>
      </c>
      <c r="E527" s="2" t="s">
        <v>1924</v>
      </c>
      <c r="F527" s="2">
        <v>2</v>
      </c>
      <c r="G527" s="2">
        <v>407.46</v>
      </c>
      <c r="H527" s="2">
        <v>0.21</v>
      </c>
      <c r="I527" s="2" t="s">
        <v>1959</v>
      </c>
      <c r="J527" s="2">
        <v>643.78679999999997</v>
      </c>
      <c r="O527" t="s">
        <v>2490</v>
      </c>
      <c r="P527" s="5">
        <v>45569</v>
      </c>
      <c r="Q527" t="s">
        <v>554</v>
      </c>
      <c r="R527" t="s">
        <v>1805</v>
      </c>
      <c r="S527" t="s">
        <v>1924</v>
      </c>
      <c r="T527">
        <v>2</v>
      </c>
      <c r="U527">
        <v>407.46</v>
      </c>
      <c r="V527">
        <v>0.21</v>
      </c>
      <c r="W527" t="s">
        <v>1959</v>
      </c>
      <c r="X527">
        <v>643.78679999999997</v>
      </c>
      <c r="Y527">
        <v>643.78679999999997</v>
      </c>
      <c r="Z527" t="str">
        <f>_xlfn.IFS(Table8_1[[#This Row],[Unit_Price]]&lt;500,"Low Price",Table8_1[[#This Row],[Unit_Price]]&lt;2000,"Medium Price",Table8_1[[#This Row],[Unit_Price]]&gt;=2000, "High Price")</f>
        <v>Low Price</v>
      </c>
    </row>
    <row r="528" spans="1:26" x14ac:dyDescent="0.3">
      <c r="A528" s="2" t="s">
        <v>2491</v>
      </c>
      <c r="B528" s="3">
        <v>45856</v>
      </c>
      <c r="C528" s="2" t="s">
        <v>746</v>
      </c>
      <c r="D528" s="2" t="s">
        <v>1572</v>
      </c>
      <c r="E528" s="2" t="s">
        <v>1917</v>
      </c>
      <c r="F528" s="2">
        <v>1</v>
      </c>
      <c r="G528" s="2">
        <v>728.84</v>
      </c>
      <c r="H528" s="2">
        <v>0.28000000000000003</v>
      </c>
      <c r="I528" s="2" t="s">
        <v>1961</v>
      </c>
      <c r="J528" s="2">
        <v>524.76480000000004</v>
      </c>
      <c r="O528" t="s">
        <v>2491</v>
      </c>
      <c r="P528" s="5">
        <v>45856</v>
      </c>
      <c r="Q528" t="s">
        <v>746</v>
      </c>
      <c r="R528" t="s">
        <v>1572</v>
      </c>
      <c r="S528" t="s">
        <v>1917</v>
      </c>
      <c r="T528">
        <v>1</v>
      </c>
      <c r="U528">
        <v>728.84</v>
      </c>
      <c r="V528">
        <v>0.28000000000000003</v>
      </c>
      <c r="W528" t="s">
        <v>1961</v>
      </c>
      <c r="X528">
        <v>524.76480000000004</v>
      </c>
      <c r="Y528">
        <v>524.76480000000004</v>
      </c>
      <c r="Z528" t="str">
        <f>_xlfn.IFS(Table8_1[[#This Row],[Unit_Price]]&lt;500,"Low Price",Table8_1[[#This Row],[Unit_Price]]&lt;2000,"Medium Price",Table8_1[[#This Row],[Unit_Price]]&gt;=2000, "High Price")</f>
        <v>Medium Price</v>
      </c>
    </row>
    <row r="529" spans="1:26" x14ac:dyDescent="0.3">
      <c r="A529" s="2" t="s">
        <v>2492</v>
      </c>
      <c r="B529" s="3">
        <v>45362</v>
      </c>
      <c r="C529" s="2" t="s">
        <v>1412</v>
      </c>
      <c r="D529" s="2" t="s">
        <v>1817</v>
      </c>
      <c r="E529" s="2" t="s">
        <v>1911</v>
      </c>
      <c r="F529" s="2">
        <v>4</v>
      </c>
      <c r="G529" s="2">
        <v>467.24</v>
      </c>
      <c r="H529" s="2">
        <v>0.08</v>
      </c>
      <c r="I529" s="2" t="s">
        <v>1961</v>
      </c>
      <c r="J529" s="2">
        <v>1719.4431999999999</v>
      </c>
      <c r="O529" t="s">
        <v>2492</v>
      </c>
      <c r="P529" s="5">
        <v>45362</v>
      </c>
      <c r="Q529" t="s">
        <v>1412</v>
      </c>
      <c r="R529" t="s">
        <v>1817</v>
      </c>
      <c r="S529" t="s">
        <v>1911</v>
      </c>
      <c r="T529">
        <v>4</v>
      </c>
      <c r="U529">
        <v>467.24</v>
      </c>
      <c r="V529">
        <v>0.08</v>
      </c>
      <c r="W529" t="s">
        <v>1961</v>
      </c>
      <c r="X529">
        <v>1719.4431999999999</v>
      </c>
      <c r="Y529">
        <v>1719.4431999999999</v>
      </c>
      <c r="Z529" t="str">
        <f>_xlfn.IFS(Table8_1[[#This Row],[Unit_Price]]&lt;500,"Low Price",Table8_1[[#This Row],[Unit_Price]]&lt;2000,"Medium Price",Table8_1[[#This Row],[Unit_Price]]&gt;=2000, "High Price")</f>
        <v>Low Price</v>
      </c>
    </row>
    <row r="530" spans="1:26" x14ac:dyDescent="0.3">
      <c r="A530" s="2" t="s">
        <v>2493</v>
      </c>
      <c r="B530" s="3">
        <v>45457</v>
      </c>
      <c r="C530" s="2" t="s">
        <v>336</v>
      </c>
      <c r="D530" s="2" t="s">
        <v>1599</v>
      </c>
      <c r="E530" s="2" t="s">
        <v>1927</v>
      </c>
      <c r="F530" s="2">
        <v>1</v>
      </c>
      <c r="G530" s="2">
        <v>57.94</v>
      </c>
      <c r="H530" s="2">
        <v>0.13</v>
      </c>
      <c r="I530" s="2" t="s">
        <v>1961</v>
      </c>
      <c r="J530" s="2">
        <v>50.407800000000002</v>
      </c>
      <c r="O530" t="s">
        <v>2493</v>
      </c>
      <c r="P530" s="5">
        <v>45457</v>
      </c>
      <c r="Q530" t="s">
        <v>336</v>
      </c>
      <c r="R530" t="s">
        <v>1599</v>
      </c>
      <c r="S530" t="s">
        <v>1927</v>
      </c>
      <c r="T530">
        <v>1</v>
      </c>
      <c r="U530">
        <v>57.94</v>
      </c>
      <c r="V530">
        <v>0.13</v>
      </c>
      <c r="W530" t="s">
        <v>1961</v>
      </c>
      <c r="X530">
        <v>50.407800000000002</v>
      </c>
      <c r="Y530">
        <v>50.407799999999995</v>
      </c>
      <c r="Z530" t="str">
        <f>_xlfn.IFS(Table8_1[[#This Row],[Unit_Price]]&lt;500,"Low Price",Table8_1[[#This Row],[Unit_Price]]&lt;2000,"Medium Price",Table8_1[[#This Row],[Unit_Price]]&gt;=2000, "High Price")</f>
        <v>Low Price</v>
      </c>
    </row>
    <row r="531" spans="1:26" x14ac:dyDescent="0.3">
      <c r="A531" s="2" t="s">
        <v>2494</v>
      </c>
      <c r="B531" s="3">
        <v>45338</v>
      </c>
      <c r="C531" s="2" t="s">
        <v>1091</v>
      </c>
      <c r="D531" s="2" t="s">
        <v>1728</v>
      </c>
      <c r="E531" s="2" t="s">
        <v>1942</v>
      </c>
      <c r="F531" s="2">
        <v>1</v>
      </c>
      <c r="G531" s="2">
        <v>540.1</v>
      </c>
      <c r="H531" s="2">
        <v>0.22</v>
      </c>
      <c r="I531" s="2" t="s">
        <v>1959</v>
      </c>
      <c r="J531" s="2">
        <v>421.27800000000002</v>
      </c>
      <c r="O531" t="s">
        <v>2494</v>
      </c>
      <c r="P531" s="5">
        <v>45338</v>
      </c>
      <c r="Q531" t="s">
        <v>1091</v>
      </c>
      <c r="R531" t="s">
        <v>1728</v>
      </c>
      <c r="S531" t="s">
        <v>1942</v>
      </c>
      <c r="T531">
        <v>1</v>
      </c>
      <c r="U531">
        <v>540.1</v>
      </c>
      <c r="V531">
        <v>0.22</v>
      </c>
      <c r="W531" t="s">
        <v>1959</v>
      </c>
      <c r="X531">
        <v>421.27800000000002</v>
      </c>
      <c r="Y531">
        <v>421.27800000000002</v>
      </c>
      <c r="Z531" t="str">
        <f>_xlfn.IFS(Table8_1[[#This Row],[Unit_Price]]&lt;500,"Low Price",Table8_1[[#This Row],[Unit_Price]]&lt;2000,"Medium Price",Table8_1[[#This Row],[Unit_Price]]&gt;=2000, "High Price")</f>
        <v>Medium Price</v>
      </c>
    </row>
    <row r="532" spans="1:26" x14ac:dyDescent="0.3">
      <c r="A532" s="2" t="s">
        <v>2495</v>
      </c>
      <c r="B532" s="3">
        <v>45552</v>
      </c>
      <c r="C532" s="2" t="s">
        <v>285</v>
      </c>
      <c r="D532" s="2" t="s">
        <v>1590</v>
      </c>
      <c r="E532" s="2" t="s">
        <v>1948</v>
      </c>
      <c r="F532" s="2">
        <v>4</v>
      </c>
      <c r="G532" s="2">
        <v>816.28</v>
      </c>
      <c r="H532" s="2">
        <v>0.15</v>
      </c>
      <c r="I532" s="2" t="s">
        <v>1964</v>
      </c>
      <c r="J532" s="2">
        <v>2775.3519999999999</v>
      </c>
      <c r="O532" t="s">
        <v>2495</v>
      </c>
      <c r="P532" s="5">
        <v>45552</v>
      </c>
      <c r="Q532" t="s">
        <v>285</v>
      </c>
      <c r="R532" t="s">
        <v>1590</v>
      </c>
      <c r="S532" t="s">
        <v>1948</v>
      </c>
      <c r="T532">
        <v>4</v>
      </c>
      <c r="U532">
        <v>816.28</v>
      </c>
      <c r="V532">
        <v>0.15</v>
      </c>
      <c r="W532" t="s">
        <v>1964</v>
      </c>
      <c r="X532">
        <v>2775.3519999999999</v>
      </c>
      <c r="Y532">
        <v>2775.3519999999999</v>
      </c>
      <c r="Z532" t="str">
        <f>_xlfn.IFS(Table8_1[[#This Row],[Unit_Price]]&lt;500,"Low Price",Table8_1[[#This Row],[Unit_Price]]&lt;2000,"Medium Price",Table8_1[[#This Row],[Unit_Price]]&gt;=2000, "High Price")</f>
        <v>Medium Price</v>
      </c>
    </row>
    <row r="533" spans="1:26" x14ac:dyDescent="0.3">
      <c r="A533" s="2" t="s">
        <v>2496</v>
      </c>
      <c r="B533" s="3">
        <v>45895</v>
      </c>
      <c r="C533" s="2" t="s">
        <v>597</v>
      </c>
      <c r="D533" s="2" t="s">
        <v>1706</v>
      </c>
      <c r="E533" s="2" t="s">
        <v>1917</v>
      </c>
      <c r="F533" s="2">
        <v>4</v>
      </c>
      <c r="G533" s="2">
        <v>727.49</v>
      </c>
      <c r="H533" s="2">
        <v>0.11</v>
      </c>
      <c r="I533" s="2" t="s">
        <v>1959</v>
      </c>
      <c r="J533" s="2">
        <v>2589.8643999999999</v>
      </c>
      <c r="O533" t="s">
        <v>2496</v>
      </c>
      <c r="P533" s="5">
        <v>45895</v>
      </c>
      <c r="Q533" t="s">
        <v>597</v>
      </c>
      <c r="R533" t="s">
        <v>1706</v>
      </c>
      <c r="S533" t="s">
        <v>1917</v>
      </c>
      <c r="T533">
        <v>4</v>
      </c>
      <c r="U533">
        <v>727.49</v>
      </c>
      <c r="V533">
        <v>0.11</v>
      </c>
      <c r="W533" t="s">
        <v>1959</v>
      </c>
      <c r="X533">
        <v>2589.8643999999999</v>
      </c>
      <c r="Y533">
        <v>2589.8643999999999</v>
      </c>
      <c r="Z533" t="str">
        <f>_xlfn.IFS(Table8_1[[#This Row],[Unit_Price]]&lt;500,"Low Price",Table8_1[[#This Row],[Unit_Price]]&lt;2000,"Medium Price",Table8_1[[#This Row],[Unit_Price]]&gt;=2000, "High Price")</f>
        <v>Medium Price</v>
      </c>
    </row>
    <row r="534" spans="1:26" x14ac:dyDescent="0.3">
      <c r="A534" s="2" t="s">
        <v>2497</v>
      </c>
      <c r="B534" s="3">
        <v>45447</v>
      </c>
      <c r="C534" s="2" t="s">
        <v>575</v>
      </c>
      <c r="D534" s="2" t="s">
        <v>1841</v>
      </c>
      <c r="E534" s="2" t="s">
        <v>1932</v>
      </c>
      <c r="F534" s="2">
        <v>4</v>
      </c>
      <c r="G534" s="2">
        <v>817.92</v>
      </c>
      <c r="H534" s="2">
        <v>0.21</v>
      </c>
      <c r="I534" s="2" t="s">
        <v>1959</v>
      </c>
      <c r="J534" s="2">
        <v>2584.6271999999999</v>
      </c>
      <c r="O534" t="s">
        <v>2497</v>
      </c>
      <c r="P534" s="5">
        <v>45447</v>
      </c>
      <c r="Q534" t="s">
        <v>575</v>
      </c>
      <c r="R534" t="s">
        <v>1841</v>
      </c>
      <c r="S534" t="s">
        <v>1932</v>
      </c>
      <c r="T534">
        <v>4</v>
      </c>
      <c r="U534">
        <v>817.92</v>
      </c>
      <c r="V534">
        <v>0.21</v>
      </c>
      <c r="W534" t="s">
        <v>1959</v>
      </c>
      <c r="X534">
        <v>2584.6271999999999</v>
      </c>
      <c r="Y534">
        <v>2584.6271999999999</v>
      </c>
      <c r="Z534" t="str">
        <f>_xlfn.IFS(Table8_1[[#This Row],[Unit_Price]]&lt;500,"Low Price",Table8_1[[#This Row],[Unit_Price]]&lt;2000,"Medium Price",Table8_1[[#This Row],[Unit_Price]]&gt;=2000, "High Price")</f>
        <v>Medium Price</v>
      </c>
    </row>
    <row r="535" spans="1:26" x14ac:dyDescent="0.3">
      <c r="A535" s="2" t="s">
        <v>2498</v>
      </c>
      <c r="B535" s="3">
        <v>45578</v>
      </c>
      <c r="C535" s="2" t="s">
        <v>1034</v>
      </c>
      <c r="D535" s="2" t="s">
        <v>1693</v>
      </c>
      <c r="E535" s="2" t="s">
        <v>1914</v>
      </c>
      <c r="F535" s="2">
        <v>2</v>
      </c>
      <c r="G535" s="2">
        <v>358.45</v>
      </c>
      <c r="H535" s="2">
        <v>7.0000000000000007E-2</v>
      </c>
      <c r="I535" s="2" t="s">
        <v>1964</v>
      </c>
      <c r="J535" s="2">
        <v>666.71699999999998</v>
      </c>
      <c r="O535" t="s">
        <v>2498</v>
      </c>
      <c r="P535" s="5">
        <v>45578</v>
      </c>
      <c r="Q535" t="s">
        <v>1034</v>
      </c>
      <c r="R535" t="s">
        <v>1693</v>
      </c>
      <c r="S535" t="s">
        <v>1914</v>
      </c>
      <c r="T535">
        <v>2</v>
      </c>
      <c r="U535">
        <v>358.45</v>
      </c>
      <c r="V535">
        <v>7.0000000000000007E-2</v>
      </c>
      <c r="W535" t="s">
        <v>1964</v>
      </c>
      <c r="X535">
        <v>666.71699999999998</v>
      </c>
      <c r="Y535">
        <v>666.71699999999998</v>
      </c>
      <c r="Z535" t="str">
        <f>_xlfn.IFS(Table8_1[[#This Row],[Unit_Price]]&lt;500,"Low Price",Table8_1[[#This Row],[Unit_Price]]&lt;2000,"Medium Price",Table8_1[[#This Row],[Unit_Price]]&gt;=2000, "High Price")</f>
        <v>Low Price</v>
      </c>
    </row>
    <row r="536" spans="1:26" x14ac:dyDescent="0.3">
      <c r="A536" s="2" t="s">
        <v>2499</v>
      </c>
      <c r="B536" s="3">
        <v>45697</v>
      </c>
      <c r="C536" s="2" t="s">
        <v>665</v>
      </c>
      <c r="D536" s="2" t="s">
        <v>1844</v>
      </c>
      <c r="E536" s="2" t="s">
        <v>1921</v>
      </c>
      <c r="F536" s="2">
        <v>1</v>
      </c>
      <c r="G536" s="2">
        <v>972.06</v>
      </c>
      <c r="H536" s="2">
        <v>0.3</v>
      </c>
      <c r="I536" s="2" t="s">
        <v>1964</v>
      </c>
      <c r="J536" s="2">
        <v>680.44200000000001</v>
      </c>
      <c r="O536" t="s">
        <v>2499</v>
      </c>
      <c r="P536" s="5">
        <v>45697</v>
      </c>
      <c r="Q536" t="s">
        <v>665</v>
      </c>
      <c r="R536" t="s">
        <v>1844</v>
      </c>
      <c r="S536" t="s">
        <v>1921</v>
      </c>
      <c r="T536">
        <v>1</v>
      </c>
      <c r="U536">
        <v>972.06</v>
      </c>
      <c r="V536">
        <v>0.3</v>
      </c>
      <c r="W536" t="s">
        <v>1964</v>
      </c>
      <c r="X536">
        <v>680.44200000000001</v>
      </c>
      <c r="Y536">
        <v>680.44200000000001</v>
      </c>
      <c r="Z536" t="str">
        <f>_xlfn.IFS(Table8_1[[#This Row],[Unit_Price]]&lt;500,"Low Price",Table8_1[[#This Row],[Unit_Price]]&lt;2000,"Medium Price",Table8_1[[#This Row],[Unit_Price]]&gt;=2000, "High Price")</f>
        <v>Medium Price</v>
      </c>
    </row>
    <row r="537" spans="1:26" x14ac:dyDescent="0.3">
      <c r="A537" s="2" t="s">
        <v>2500</v>
      </c>
      <c r="B537" s="3">
        <v>45281</v>
      </c>
      <c r="C537" s="2" t="s">
        <v>134</v>
      </c>
      <c r="D537" s="2" t="s">
        <v>1998</v>
      </c>
      <c r="E537" s="2" t="s">
        <v>1887</v>
      </c>
      <c r="F537" s="2">
        <v>1</v>
      </c>
      <c r="G537" s="2">
        <v>791.36</v>
      </c>
      <c r="H537" s="2">
        <v>0.06</v>
      </c>
      <c r="I537" s="2" t="s">
        <v>1961</v>
      </c>
      <c r="J537" s="2">
        <v>743.87840000000006</v>
      </c>
      <c r="O537" t="s">
        <v>2500</v>
      </c>
      <c r="P537" s="5">
        <v>45281</v>
      </c>
      <c r="Q537" t="s">
        <v>134</v>
      </c>
      <c r="R537" t="s">
        <v>1998</v>
      </c>
      <c r="S537" t="s">
        <v>1887</v>
      </c>
      <c r="T537">
        <v>1</v>
      </c>
      <c r="U537">
        <v>791.36</v>
      </c>
      <c r="V537">
        <v>0.06</v>
      </c>
      <c r="W537" t="s">
        <v>1961</v>
      </c>
      <c r="X537">
        <v>743.87840000000006</v>
      </c>
      <c r="Y537">
        <v>743.87840000000006</v>
      </c>
      <c r="Z537" t="str">
        <f>_xlfn.IFS(Table8_1[[#This Row],[Unit_Price]]&lt;500,"Low Price",Table8_1[[#This Row],[Unit_Price]]&lt;2000,"Medium Price",Table8_1[[#This Row],[Unit_Price]]&gt;=2000, "High Price")</f>
        <v>Medium Price</v>
      </c>
    </row>
    <row r="538" spans="1:26" x14ac:dyDescent="0.3">
      <c r="A538" s="2" t="s">
        <v>2501</v>
      </c>
      <c r="B538" s="3">
        <v>45855</v>
      </c>
      <c r="C538" s="2" t="s">
        <v>1001</v>
      </c>
      <c r="D538" s="2" t="s">
        <v>1774</v>
      </c>
      <c r="E538" s="2" t="s">
        <v>1908</v>
      </c>
      <c r="F538" s="2">
        <v>4</v>
      </c>
      <c r="G538" s="2">
        <v>839.65</v>
      </c>
      <c r="H538" s="2">
        <v>0.26</v>
      </c>
      <c r="I538" s="2" t="s">
        <v>1964</v>
      </c>
      <c r="J538" s="2">
        <v>2485.364</v>
      </c>
      <c r="O538" t="s">
        <v>2501</v>
      </c>
      <c r="P538" s="5">
        <v>45855</v>
      </c>
      <c r="Q538" t="s">
        <v>1001</v>
      </c>
      <c r="R538" t="s">
        <v>1774</v>
      </c>
      <c r="S538" t="s">
        <v>1908</v>
      </c>
      <c r="T538">
        <v>4</v>
      </c>
      <c r="U538">
        <v>839.65</v>
      </c>
      <c r="V538">
        <v>0.26</v>
      </c>
      <c r="W538" t="s">
        <v>1964</v>
      </c>
      <c r="X538">
        <v>2485.364</v>
      </c>
      <c r="Y538">
        <v>2485.364</v>
      </c>
      <c r="Z538" t="str">
        <f>_xlfn.IFS(Table8_1[[#This Row],[Unit_Price]]&lt;500,"Low Price",Table8_1[[#This Row],[Unit_Price]]&lt;2000,"Medium Price",Table8_1[[#This Row],[Unit_Price]]&gt;=2000, "High Price")</f>
        <v>Medium Price</v>
      </c>
    </row>
    <row r="539" spans="1:26" x14ac:dyDescent="0.3">
      <c r="A539" s="2" t="s">
        <v>2502</v>
      </c>
      <c r="B539" s="3">
        <v>45793</v>
      </c>
      <c r="C539" s="2" t="s">
        <v>826</v>
      </c>
      <c r="D539" s="2" t="s">
        <v>1799</v>
      </c>
      <c r="E539" s="2" t="s">
        <v>1896</v>
      </c>
      <c r="F539" s="2">
        <v>2</v>
      </c>
      <c r="G539" s="2">
        <v>245.52</v>
      </c>
      <c r="H539" s="2">
        <v>0.11</v>
      </c>
      <c r="I539" s="2" t="s">
        <v>1964</v>
      </c>
      <c r="J539" s="2">
        <v>437.0256</v>
      </c>
      <c r="O539" t="s">
        <v>2502</v>
      </c>
      <c r="P539" s="5">
        <v>45793</v>
      </c>
      <c r="Q539" t="s">
        <v>826</v>
      </c>
      <c r="R539" t="s">
        <v>1799</v>
      </c>
      <c r="S539" t="s">
        <v>1896</v>
      </c>
      <c r="T539">
        <v>2</v>
      </c>
      <c r="U539">
        <v>245.52</v>
      </c>
      <c r="V539">
        <v>0.11</v>
      </c>
      <c r="W539" t="s">
        <v>1964</v>
      </c>
      <c r="X539">
        <v>437.0256</v>
      </c>
      <c r="Y539">
        <v>437.0256</v>
      </c>
      <c r="Z539" t="str">
        <f>_xlfn.IFS(Table8_1[[#This Row],[Unit_Price]]&lt;500,"Low Price",Table8_1[[#This Row],[Unit_Price]]&lt;2000,"Medium Price",Table8_1[[#This Row],[Unit_Price]]&gt;=2000, "High Price")</f>
        <v>Low Price</v>
      </c>
    </row>
    <row r="540" spans="1:26" x14ac:dyDescent="0.3">
      <c r="A540" s="2" t="s">
        <v>2503</v>
      </c>
      <c r="B540" s="3">
        <v>45881</v>
      </c>
      <c r="C540" s="2" t="s">
        <v>1223</v>
      </c>
      <c r="D540" s="2" t="s">
        <v>1829</v>
      </c>
      <c r="E540" s="2" t="s">
        <v>1917</v>
      </c>
      <c r="F540" s="2">
        <v>3</v>
      </c>
      <c r="G540" s="2">
        <v>787.91</v>
      </c>
      <c r="H540" s="2">
        <v>0.06</v>
      </c>
      <c r="I540" s="2" t="s">
        <v>1961</v>
      </c>
      <c r="J540" s="2">
        <v>2221.9061999999999</v>
      </c>
      <c r="O540" t="s">
        <v>2503</v>
      </c>
      <c r="P540" s="5">
        <v>45881</v>
      </c>
      <c r="Q540" t="s">
        <v>1223</v>
      </c>
      <c r="R540" t="s">
        <v>1829</v>
      </c>
      <c r="S540" t="s">
        <v>1917</v>
      </c>
      <c r="T540">
        <v>3</v>
      </c>
      <c r="U540">
        <v>787.91</v>
      </c>
      <c r="V540">
        <v>0.06</v>
      </c>
      <c r="W540" t="s">
        <v>1961</v>
      </c>
      <c r="X540">
        <v>2221.9061999999999</v>
      </c>
      <c r="Y540">
        <v>2221.9061999999999</v>
      </c>
      <c r="Z540" t="str">
        <f>_xlfn.IFS(Table8_1[[#This Row],[Unit_Price]]&lt;500,"Low Price",Table8_1[[#This Row],[Unit_Price]]&lt;2000,"Medium Price",Table8_1[[#This Row],[Unit_Price]]&gt;=2000, "High Price")</f>
        <v>Medium Price</v>
      </c>
    </row>
    <row r="541" spans="1:26" x14ac:dyDescent="0.3">
      <c r="A541" s="2" t="s">
        <v>2504</v>
      </c>
      <c r="B541" s="3">
        <v>45890</v>
      </c>
      <c r="C541" s="2" t="s">
        <v>206</v>
      </c>
      <c r="D541" s="2" t="s">
        <v>1808</v>
      </c>
      <c r="E541" s="2" t="s">
        <v>1904</v>
      </c>
      <c r="F541" s="2">
        <v>2</v>
      </c>
      <c r="G541" s="2">
        <v>709.17</v>
      </c>
      <c r="H541" s="2">
        <v>0.22</v>
      </c>
      <c r="I541" s="2" t="s">
        <v>1959</v>
      </c>
      <c r="J541" s="2">
        <v>1106.3052</v>
      </c>
      <c r="O541" t="s">
        <v>2504</v>
      </c>
      <c r="P541" s="5">
        <v>45890</v>
      </c>
      <c r="Q541" t="s">
        <v>206</v>
      </c>
      <c r="R541" t="s">
        <v>1808</v>
      </c>
      <c r="S541" t="s">
        <v>1904</v>
      </c>
      <c r="T541">
        <v>2</v>
      </c>
      <c r="U541">
        <v>709.17</v>
      </c>
      <c r="V541">
        <v>0.22</v>
      </c>
      <c r="W541" t="s">
        <v>1959</v>
      </c>
      <c r="X541">
        <v>1106.3052</v>
      </c>
      <c r="Y541">
        <v>1106.3052</v>
      </c>
      <c r="Z541" t="str">
        <f>_xlfn.IFS(Table8_1[[#This Row],[Unit_Price]]&lt;500,"Low Price",Table8_1[[#This Row],[Unit_Price]]&lt;2000,"Medium Price",Table8_1[[#This Row],[Unit_Price]]&gt;=2000, "High Price")</f>
        <v>Medium Price</v>
      </c>
    </row>
    <row r="542" spans="1:26" x14ac:dyDescent="0.3">
      <c r="A542" s="2" t="s">
        <v>2505</v>
      </c>
      <c r="B542" s="3">
        <v>45251</v>
      </c>
      <c r="C542" s="2" t="s">
        <v>766</v>
      </c>
      <c r="D542" s="2" t="s">
        <v>1856</v>
      </c>
      <c r="E542" s="2" t="s">
        <v>1914</v>
      </c>
      <c r="F542" s="2">
        <v>2</v>
      </c>
      <c r="G542" s="2">
        <v>533.91999999999996</v>
      </c>
      <c r="H542" s="2">
        <v>0.13</v>
      </c>
      <c r="I542" s="2" t="s">
        <v>1959</v>
      </c>
      <c r="J542" s="2">
        <v>929.02080000000001</v>
      </c>
      <c r="O542" t="s">
        <v>2505</v>
      </c>
      <c r="P542" s="5">
        <v>45251</v>
      </c>
      <c r="Q542" t="s">
        <v>766</v>
      </c>
      <c r="R542" t="s">
        <v>1856</v>
      </c>
      <c r="S542" t="s">
        <v>1914</v>
      </c>
      <c r="T542">
        <v>2</v>
      </c>
      <c r="U542">
        <v>533.91999999999996</v>
      </c>
      <c r="V542">
        <v>0.13</v>
      </c>
      <c r="W542" t="s">
        <v>1959</v>
      </c>
      <c r="X542">
        <v>929.02080000000001</v>
      </c>
      <c r="Y542">
        <v>929.02079999999989</v>
      </c>
      <c r="Z542" t="str">
        <f>_xlfn.IFS(Table8_1[[#This Row],[Unit_Price]]&lt;500,"Low Price",Table8_1[[#This Row],[Unit_Price]]&lt;2000,"Medium Price",Table8_1[[#This Row],[Unit_Price]]&gt;=2000, "High Price")</f>
        <v>Medium Price</v>
      </c>
    </row>
    <row r="543" spans="1:26" x14ac:dyDescent="0.3">
      <c r="A543" s="2" t="s">
        <v>2506</v>
      </c>
      <c r="B543" s="3">
        <v>45695</v>
      </c>
      <c r="C543" s="2" t="s">
        <v>1525</v>
      </c>
      <c r="D543" s="2" t="s">
        <v>1706</v>
      </c>
      <c r="E543" s="2" t="s">
        <v>1887</v>
      </c>
      <c r="F543" s="2">
        <v>1</v>
      </c>
      <c r="G543" s="2">
        <v>878.84</v>
      </c>
      <c r="H543" s="2">
        <v>0.28000000000000003</v>
      </c>
      <c r="I543" s="2" t="s">
        <v>1964</v>
      </c>
      <c r="J543" s="2">
        <v>632.76480000000004</v>
      </c>
      <c r="O543" t="s">
        <v>2506</v>
      </c>
      <c r="P543" s="5">
        <v>45695</v>
      </c>
      <c r="Q543" t="s">
        <v>1525</v>
      </c>
      <c r="R543" t="s">
        <v>1706</v>
      </c>
      <c r="S543" t="s">
        <v>1887</v>
      </c>
      <c r="T543">
        <v>1</v>
      </c>
      <c r="U543">
        <v>878.84</v>
      </c>
      <c r="V543">
        <v>0.28000000000000003</v>
      </c>
      <c r="W543" t="s">
        <v>1964</v>
      </c>
      <c r="X543">
        <v>632.76480000000004</v>
      </c>
      <c r="Y543">
        <v>632.76480000000004</v>
      </c>
      <c r="Z543" t="str">
        <f>_xlfn.IFS(Table8_1[[#This Row],[Unit_Price]]&lt;500,"Low Price",Table8_1[[#This Row],[Unit_Price]]&lt;2000,"Medium Price",Table8_1[[#This Row],[Unit_Price]]&gt;=2000, "High Price")</f>
        <v>Medium Price</v>
      </c>
    </row>
    <row r="544" spans="1:26" x14ac:dyDescent="0.3">
      <c r="A544" s="2" t="s">
        <v>2507</v>
      </c>
      <c r="B544" s="3">
        <v>45287</v>
      </c>
      <c r="C544" s="2" t="s">
        <v>674</v>
      </c>
      <c r="D544" s="2" t="s">
        <v>1712</v>
      </c>
      <c r="E544" s="2" t="s">
        <v>1939</v>
      </c>
      <c r="F544" s="2">
        <v>1</v>
      </c>
      <c r="G544" s="2">
        <v>442.36</v>
      </c>
      <c r="H544" s="2">
        <v>0.14000000000000001</v>
      </c>
      <c r="I544" s="2" t="s">
        <v>1959</v>
      </c>
      <c r="J544" s="2">
        <v>380.42959999999999</v>
      </c>
      <c r="O544" t="s">
        <v>2507</v>
      </c>
      <c r="P544" s="5">
        <v>45287</v>
      </c>
      <c r="Q544" t="s">
        <v>674</v>
      </c>
      <c r="R544" t="s">
        <v>1712</v>
      </c>
      <c r="S544" t="s">
        <v>1939</v>
      </c>
      <c r="T544">
        <v>1</v>
      </c>
      <c r="U544">
        <v>442.36</v>
      </c>
      <c r="V544">
        <v>0.14000000000000001</v>
      </c>
      <c r="W544" t="s">
        <v>1959</v>
      </c>
      <c r="X544">
        <v>380.42959999999999</v>
      </c>
      <c r="Y544">
        <v>380.42959999999999</v>
      </c>
      <c r="Z544" t="str">
        <f>_xlfn.IFS(Table8_1[[#This Row],[Unit_Price]]&lt;500,"Low Price",Table8_1[[#This Row],[Unit_Price]]&lt;2000,"Medium Price",Table8_1[[#This Row],[Unit_Price]]&gt;=2000, "High Price")</f>
        <v>Low Price</v>
      </c>
    </row>
    <row r="545" spans="1:26" x14ac:dyDescent="0.3">
      <c r="A545" s="2" t="s">
        <v>2508</v>
      </c>
      <c r="B545" s="3">
        <v>45711</v>
      </c>
      <c r="C545" s="2" t="s">
        <v>1058</v>
      </c>
      <c r="D545" s="2" t="s">
        <v>1683</v>
      </c>
      <c r="E545" s="2" t="s">
        <v>1911</v>
      </c>
      <c r="F545" s="2">
        <v>1</v>
      </c>
      <c r="G545" s="2">
        <v>763.34</v>
      </c>
      <c r="H545" s="2">
        <v>0.11</v>
      </c>
      <c r="I545" s="2" t="s">
        <v>1964</v>
      </c>
      <c r="J545" s="2">
        <v>679.37260000000003</v>
      </c>
      <c r="O545" t="s">
        <v>2508</v>
      </c>
      <c r="P545" s="5">
        <v>45711</v>
      </c>
      <c r="Q545" t="s">
        <v>1058</v>
      </c>
      <c r="R545" t="s">
        <v>1683</v>
      </c>
      <c r="S545" t="s">
        <v>1911</v>
      </c>
      <c r="T545">
        <v>1</v>
      </c>
      <c r="U545">
        <v>763.34</v>
      </c>
      <c r="V545">
        <v>0.11</v>
      </c>
      <c r="W545" t="s">
        <v>1964</v>
      </c>
      <c r="X545">
        <v>679.37260000000003</v>
      </c>
      <c r="Y545">
        <v>679.37260000000003</v>
      </c>
      <c r="Z545" t="str">
        <f>_xlfn.IFS(Table8_1[[#This Row],[Unit_Price]]&lt;500,"Low Price",Table8_1[[#This Row],[Unit_Price]]&lt;2000,"Medium Price",Table8_1[[#This Row],[Unit_Price]]&gt;=2000, "High Price")</f>
        <v>Medium Price</v>
      </c>
    </row>
    <row r="546" spans="1:26" x14ac:dyDescent="0.3">
      <c r="A546" s="2" t="s">
        <v>2509</v>
      </c>
      <c r="B546" s="3">
        <v>45842</v>
      </c>
      <c r="C546" s="2" t="s">
        <v>560</v>
      </c>
      <c r="D546" s="2" t="s">
        <v>1759</v>
      </c>
      <c r="E546" s="2" t="s">
        <v>1945</v>
      </c>
      <c r="F546" s="2">
        <v>3</v>
      </c>
      <c r="G546" s="2">
        <v>178.22</v>
      </c>
      <c r="H546" s="2">
        <v>0.15</v>
      </c>
      <c r="I546" s="2" t="s">
        <v>1964</v>
      </c>
      <c r="J546" s="2">
        <v>454.46100000000001</v>
      </c>
      <c r="O546" t="s">
        <v>2509</v>
      </c>
      <c r="P546" s="5">
        <v>45842</v>
      </c>
      <c r="Q546" t="s">
        <v>560</v>
      </c>
      <c r="R546" t="s">
        <v>1759</v>
      </c>
      <c r="S546" t="s">
        <v>1945</v>
      </c>
      <c r="T546">
        <v>3</v>
      </c>
      <c r="U546">
        <v>178.22</v>
      </c>
      <c r="V546">
        <v>0.15</v>
      </c>
      <c r="W546" t="s">
        <v>1964</v>
      </c>
      <c r="X546">
        <v>454.46100000000001</v>
      </c>
      <c r="Y546">
        <v>454.46099999999996</v>
      </c>
      <c r="Z546" t="str">
        <f>_xlfn.IFS(Table8_1[[#This Row],[Unit_Price]]&lt;500,"Low Price",Table8_1[[#This Row],[Unit_Price]]&lt;2000,"Medium Price",Table8_1[[#This Row],[Unit_Price]]&gt;=2000, "High Price")</f>
        <v>Low Price</v>
      </c>
    </row>
    <row r="547" spans="1:26" x14ac:dyDescent="0.3">
      <c r="A547" s="2" t="s">
        <v>2510</v>
      </c>
      <c r="B547" s="3">
        <v>45255</v>
      </c>
      <c r="C547" s="2" t="s">
        <v>370</v>
      </c>
      <c r="D547" s="2" t="s">
        <v>1655</v>
      </c>
      <c r="E547" s="2" t="s">
        <v>1892</v>
      </c>
      <c r="F547" s="2">
        <v>4</v>
      </c>
      <c r="G547" s="2">
        <v>90.32</v>
      </c>
      <c r="H547" s="2">
        <v>0.08</v>
      </c>
      <c r="I547" s="2" t="s">
        <v>1961</v>
      </c>
      <c r="J547" s="2">
        <v>332.37759999999997</v>
      </c>
      <c r="O547" t="s">
        <v>2510</v>
      </c>
      <c r="P547" s="5">
        <v>45255</v>
      </c>
      <c r="Q547" t="s">
        <v>370</v>
      </c>
      <c r="R547" t="s">
        <v>1655</v>
      </c>
      <c r="S547" t="s">
        <v>1892</v>
      </c>
      <c r="T547">
        <v>4</v>
      </c>
      <c r="U547">
        <v>90.32</v>
      </c>
      <c r="V547">
        <v>0.08</v>
      </c>
      <c r="W547" t="s">
        <v>1961</v>
      </c>
      <c r="X547">
        <v>332.37759999999997</v>
      </c>
      <c r="Y547">
        <v>332.37759999999997</v>
      </c>
      <c r="Z547" t="str">
        <f>_xlfn.IFS(Table8_1[[#This Row],[Unit_Price]]&lt;500,"Low Price",Table8_1[[#This Row],[Unit_Price]]&lt;2000,"Medium Price",Table8_1[[#This Row],[Unit_Price]]&gt;=2000, "High Price")</f>
        <v>Low Price</v>
      </c>
    </row>
    <row r="548" spans="1:26" x14ac:dyDescent="0.3">
      <c r="A548" s="2" t="s">
        <v>2511</v>
      </c>
      <c r="B548" s="3">
        <v>45695</v>
      </c>
      <c r="C548" s="2" t="s">
        <v>1193</v>
      </c>
      <c r="D548" s="2" t="s">
        <v>1599</v>
      </c>
      <c r="E548" s="2" t="s">
        <v>1911</v>
      </c>
      <c r="F548" s="2">
        <v>3</v>
      </c>
      <c r="G548" s="2">
        <v>370.93</v>
      </c>
      <c r="H548" s="2">
        <v>0</v>
      </c>
      <c r="I548" s="2" t="s">
        <v>1959</v>
      </c>
      <c r="J548" s="2">
        <v>1112.79</v>
      </c>
      <c r="O548" t="s">
        <v>2511</v>
      </c>
      <c r="P548" s="5">
        <v>45695</v>
      </c>
      <c r="Q548" t="s">
        <v>1193</v>
      </c>
      <c r="R548" t="s">
        <v>1599</v>
      </c>
      <c r="S548" t="s">
        <v>1911</v>
      </c>
      <c r="T548">
        <v>3</v>
      </c>
      <c r="U548">
        <v>370.93</v>
      </c>
      <c r="V548">
        <v>0</v>
      </c>
      <c r="W548" t="s">
        <v>1959</v>
      </c>
      <c r="X548">
        <v>1112.79</v>
      </c>
      <c r="Y548">
        <v>1112.79</v>
      </c>
      <c r="Z548" t="str">
        <f>_xlfn.IFS(Table8_1[[#This Row],[Unit_Price]]&lt;500,"Low Price",Table8_1[[#This Row],[Unit_Price]]&lt;2000,"Medium Price",Table8_1[[#This Row],[Unit_Price]]&gt;=2000, "High Price")</f>
        <v>Low Price</v>
      </c>
    </row>
    <row r="549" spans="1:26" x14ac:dyDescent="0.3">
      <c r="A549" s="2" t="s">
        <v>2512</v>
      </c>
      <c r="B549" s="3">
        <v>45281</v>
      </c>
      <c r="C549" s="2" t="s">
        <v>182</v>
      </c>
      <c r="D549" s="2" t="s">
        <v>1645</v>
      </c>
      <c r="E549" s="2" t="s">
        <v>1936</v>
      </c>
      <c r="F549" s="2">
        <v>1</v>
      </c>
      <c r="G549" s="2">
        <v>352.43</v>
      </c>
      <c r="H549" s="2">
        <v>0.14000000000000001</v>
      </c>
      <c r="I549" s="2" t="s">
        <v>1961</v>
      </c>
      <c r="J549" s="2">
        <v>303.08980000000003</v>
      </c>
      <c r="O549" t="s">
        <v>2512</v>
      </c>
      <c r="P549" s="5">
        <v>45281</v>
      </c>
      <c r="Q549" t="s">
        <v>182</v>
      </c>
      <c r="R549" t="s">
        <v>1645</v>
      </c>
      <c r="S549" t="s">
        <v>1936</v>
      </c>
      <c r="T549">
        <v>1</v>
      </c>
      <c r="U549">
        <v>352.43</v>
      </c>
      <c r="V549">
        <v>0.14000000000000001</v>
      </c>
      <c r="W549" t="s">
        <v>1961</v>
      </c>
      <c r="X549">
        <v>303.08980000000003</v>
      </c>
      <c r="Y549">
        <v>303.08980000000003</v>
      </c>
      <c r="Z549" t="str">
        <f>_xlfn.IFS(Table8_1[[#This Row],[Unit_Price]]&lt;500,"Low Price",Table8_1[[#This Row],[Unit_Price]]&lt;2000,"Medium Price",Table8_1[[#This Row],[Unit_Price]]&gt;=2000, "High Price")</f>
        <v>Low Price</v>
      </c>
    </row>
    <row r="550" spans="1:26" x14ac:dyDescent="0.3">
      <c r="A550" s="2" t="s">
        <v>2513</v>
      </c>
      <c r="B550" s="3">
        <v>45295</v>
      </c>
      <c r="C550" s="2" t="s">
        <v>430</v>
      </c>
      <c r="D550" s="2" t="s">
        <v>1606</v>
      </c>
      <c r="E550" s="2" t="s">
        <v>1936</v>
      </c>
      <c r="F550" s="2">
        <v>2</v>
      </c>
      <c r="G550" s="2">
        <v>562.97</v>
      </c>
      <c r="H550" s="2">
        <v>0.2</v>
      </c>
      <c r="I550" s="2" t="s">
        <v>1959</v>
      </c>
      <c r="J550" s="2">
        <v>900.75199999999995</v>
      </c>
      <c r="O550" t="s">
        <v>2513</v>
      </c>
      <c r="P550" s="5">
        <v>45295</v>
      </c>
      <c r="Q550" t="s">
        <v>430</v>
      </c>
      <c r="R550" t="s">
        <v>1606</v>
      </c>
      <c r="S550" t="s">
        <v>1936</v>
      </c>
      <c r="T550">
        <v>2</v>
      </c>
      <c r="U550">
        <v>562.97</v>
      </c>
      <c r="V550">
        <v>0.2</v>
      </c>
      <c r="W550" t="s">
        <v>1959</v>
      </c>
      <c r="X550">
        <v>900.75199999999995</v>
      </c>
      <c r="Y550">
        <v>900.75200000000007</v>
      </c>
      <c r="Z550" t="str">
        <f>_xlfn.IFS(Table8_1[[#This Row],[Unit_Price]]&lt;500,"Low Price",Table8_1[[#This Row],[Unit_Price]]&lt;2000,"Medium Price",Table8_1[[#This Row],[Unit_Price]]&gt;=2000, "High Price")</f>
        <v>Medium Price</v>
      </c>
    </row>
    <row r="551" spans="1:26" x14ac:dyDescent="0.3">
      <c r="A551" s="2" t="s">
        <v>2514</v>
      </c>
      <c r="B551" s="3">
        <v>45260</v>
      </c>
      <c r="C551" s="2" t="s">
        <v>533</v>
      </c>
      <c r="D551" s="2" t="s">
        <v>1747</v>
      </c>
      <c r="E551" s="2" t="s">
        <v>1914</v>
      </c>
      <c r="F551" s="2">
        <v>1</v>
      </c>
      <c r="G551" s="2">
        <v>522.85</v>
      </c>
      <c r="H551" s="2">
        <v>0.12</v>
      </c>
      <c r="I551" s="2" t="s">
        <v>1961</v>
      </c>
      <c r="J551" s="2">
        <v>460.108</v>
      </c>
      <c r="O551" t="s">
        <v>2514</v>
      </c>
      <c r="P551" s="5">
        <v>45260</v>
      </c>
      <c r="Q551" t="s">
        <v>533</v>
      </c>
      <c r="R551" t="s">
        <v>1747</v>
      </c>
      <c r="S551" t="s">
        <v>1914</v>
      </c>
      <c r="T551">
        <v>1</v>
      </c>
      <c r="U551">
        <v>522.85</v>
      </c>
      <c r="V551">
        <v>0.12</v>
      </c>
      <c r="W551" t="s">
        <v>1961</v>
      </c>
      <c r="X551">
        <v>460.108</v>
      </c>
      <c r="Y551">
        <v>460.108</v>
      </c>
      <c r="Z551" t="str">
        <f>_xlfn.IFS(Table8_1[[#This Row],[Unit_Price]]&lt;500,"Low Price",Table8_1[[#This Row],[Unit_Price]]&lt;2000,"Medium Price",Table8_1[[#This Row],[Unit_Price]]&gt;=2000, "High Price")</f>
        <v>Medium Price</v>
      </c>
    </row>
    <row r="552" spans="1:26" x14ac:dyDescent="0.3">
      <c r="A552" s="2" t="s">
        <v>2515</v>
      </c>
      <c r="B552" s="3">
        <v>45851</v>
      </c>
      <c r="C552" s="2" t="s">
        <v>1106</v>
      </c>
      <c r="D552" s="2" t="s">
        <v>1638</v>
      </c>
      <c r="E552" s="2" t="s">
        <v>1939</v>
      </c>
      <c r="F552" s="2">
        <v>4</v>
      </c>
      <c r="G552" s="2">
        <v>714.89</v>
      </c>
      <c r="H552" s="2">
        <v>0.15</v>
      </c>
      <c r="I552" s="2" t="s">
        <v>1959</v>
      </c>
      <c r="J552" s="2">
        <v>2430.6260000000002</v>
      </c>
      <c r="O552" t="s">
        <v>2515</v>
      </c>
      <c r="P552" s="5">
        <v>45851</v>
      </c>
      <c r="Q552" t="s">
        <v>1106</v>
      </c>
      <c r="R552" t="s">
        <v>1638</v>
      </c>
      <c r="S552" t="s">
        <v>1939</v>
      </c>
      <c r="T552">
        <v>4</v>
      </c>
      <c r="U552">
        <v>714.89</v>
      </c>
      <c r="V552">
        <v>0.15</v>
      </c>
      <c r="W552" t="s">
        <v>1959</v>
      </c>
      <c r="X552">
        <v>2430.6260000000002</v>
      </c>
      <c r="Y552">
        <v>2430.6260000000002</v>
      </c>
      <c r="Z552" t="str">
        <f>_xlfn.IFS(Table8_1[[#This Row],[Unit_Price]]&lt;500,"Low Price",Table8_1[[#This Row],[Unit_Price]]&lt;2000,"Medium Price",Table8_1[[#This Row],[Unit_Price]]&gt;=2000, "High Price")</f>
        <v>Medium Price</v>
      </c>
    </row>
    <row r="553" spans="1:26" x14ac:dyDescent="0.3">
      <c r="A553" s="2" t="s">
        <v>2516</v>
      </c>
      <c r="B553" s="3">
        <v>45222</v>
      </c>
      <c r="C553" s="2" t="s">
        <v>624</v>
      </c>
      <c r="D553" s="2" t="s">
        <v>1709</v>
      </c>
      <c r="E553" s="2" t="s">
        <v>1896</v>
      </c>
      <c r="F553" s="2">
        <v>3</v>
      </c>
      <c r="G553" s="2">
        <v>137.77000000000001</v>
      </c>
      <c r="H553" s="2">
        <v>0.26</v>
      </c>
      <c r="I553" s="2" t="s">
        <v>1961</v>
      </c>
      <c r="J553" s="2">
        <v>305.8494</v>
      </c>
      <c r="O553" t="s">
        <v>2516</v>
      </c>
      <c r="P553" s="5">
        <v>45222</v>
      </c>
      <c r="Q553" t="s">
        <v>624</v>
      </c>
      <c r="R553" t="s">
        <v>1709</v>
      </c>
      <c r="S553" t="s">
        <v>1896</v>
      </c>
      <c r="T553">
        <v>3</v>
      </c>
      <c r="U553">
        <v>137.77000000000001</v>
      </c>
      <c r="V553">
        <v>0.26</v>
      </c>
      <c r="W553" t="s">
        <v>1961</v>
      </c>
      <c r="X553">
        <v>305.8494</v>
      </c>
      <c r="Y553">
        <v>305.84940000000006</v>
      </c>
      <c r="Z553" t="str">
        <f>_xlfn.IFS(Table8_1[[#This Row],[Unit_Price]]&lt;500,"Low Price",Table8_1[[#This Row],[Unit_Price]]&lt;2000,"Medium Price",Table8_1[[#This Row],[Unit_Price]]&gt;=2000, "High Price")</f>
        <v>Low Price</v>
      </c>
    </row>
    <row r="554" spans="1:26" x14ac:dyDescent="0.3">
      <c r="A554" s="2" t="s">
        <v>2517</v>
      </c>
      <c r="B554" s="3">
        <v>45940</v>
      </c>
      <c r="C554" s="2" t="s">
        <v>118</v>
      </c>
      <c r="D554" s="2" t="s">
        <v>1859</v>
      </c>
      <c r="E554" s="2" t="s">
        <v>1927</v>
      </c>
      <c r="F554" s="2">
        <v>3</v>
      </c>
      <c r="G554" s="2">
        <v>862.18</v>
      </c>
      <c r="H554" s="2">
        <v>0.22</v>
      </c>
      <c r="I554" s="2" t="s">
        <v>1961</v>
      </c>
      <c r="J554" s="2">
        <v>2017.5011999999999</v>
      </c>
      <c r="O554" t="s">
        <v>2517</v>
      </c>
      <c r="P554" s="5">
        <v>45940</v>
      </c>
      <c r="Q554" t="s">
        <v>118</v>
      </c>
      <c r="R554" t="s">
        <v>1859</v>
      </c>
      <c r="S554" t="s">
        <v>1927</v>
      </c>
      <c r="T554">
        <v>3</v>
      </c>
      <c r="U554">
        <v>862.18</v>
      </c>
      <c r="V554">
        <v>0.22</v>
      </c>
      <c r="W554" t="s">
        <v>1961</v>
      </c>
      <c r="X554">
        <v>2017.5011999999999</v>
      </c>
      <c r="Y554">
        <v>2017.5011999999999</v>
      </c>
      <c r="Z554" t="str">
        <f>_xlfn.IFS(Table8_1[[#This Row],[Unit_Price]]&lt;500,"Low Price",Table8_1[[#This Row],[Unit_Price]]&lt;2000,"Medium Price",Table8_1[[#This Row],[Unit_Price]]&gt;=2000, "High Price")</f>
        <v>Medium Price</v>
      </c>
    </row>
    <row r="555" spans="1:26" x14ac:dyDescent="0.3">
      <c r="A555" s="2" t="s">
        <v>2518</v>
      </c>
      <c r="B555" s="3">
        <v>45822</v>
      </c>
      <c r="C555" s="2" t="s">
        <v>218</v>
      </c>
      <c r="D555" s="2" t="s">
        <v>1693</v>
      </c>
      <c r="E555" s="2" t="s">
        <v>1934</v>
      </c>
      <c r="F555" s="2">
        <v>2</v>
      </c>
      <c r="G555" s="2">
        <v>833.64</v>
      </c>
      <c r="H555" s="2">
        <v>0.24</v>
      </c>
      <c r="I555" s="2" t="s">
        <v>1961</v>
      </c>
      <c r="J555" s="2">
        <v>1267.1328000000001</v>
      </c>
      <c r="O555" t="s">
        <v>2518</v>
      </c>
      <c r="P555" s="5">
        <v>45822</v>
      </c>
      <c r="Q555" t="s">
        <v>218</v>
      </c>
      <c r="R555" t="s">
        <v>1693</v>
      </c>
      <c r="S555" t="s">
        <v>1934</v>
      </c>
      <c r="T555">
        <v>2</v>
      </c>
      <c r="U555">
        <v>833.64</v>
      </c>
      <c r="V555">
        <v>0.24</v>
      </c>
      <c r="W555" t="s">
        <v>1961</v>
      </c>
      <c r="X555">
        <v>1267.1328000000001</v>
      </c>
      <c r="Y555">
        <v>1267.1327999999999</v>
      </c>
      <c r="Z555" t="str">
        <f>_xlfn.IFS(Table8_1[[#This Row],[Unit_Price]]&lt;500,"Low Price",Table8_1[[#This Row],[Unit_Price]]&lt;2000,"Medium Price",Table8_1[[#This Row],[Unit_Price]]&gt;=2000, "High Price")</f>
        <v>Medium Price</v>
      </c>
    </row>
    <row r="556" spans="1:26" x14ac:dyDescent="0.3">
      <c r="A556" s="2" t="s">
        <v>2519</v>
      </c>
      <c r="B556" s="3">
        <v>45752</v>
      </c>
      <c r="C556" s="2" t="s">
        <v>871</v>
      </c>
      <c r="D556" s="2" t="s">
        <v>1631</v>
      </c>
      <c r="E556" s="2" t="s">
        <v>1936</v>
      </c>
      <c r="F556" s="2">
        <v>3</v>
      </c>
      <c r="G556" s="2">
        <v>543.22</v>
      </c>
      <c r="H556" s="2">
        <v>0.05</v>
      </c>
      <c r="I556" s="2" t="s">
        <v>1964</v>
      </c>
      <c r="J556" s="2">
        <v>1548.1769999999999</v>
      </c>
      <c r="O556" t="s">
        <v>2519</v>
      </c>
      <c r="P556" s="5">
        <v>45752</v>
      </c>
      <c r="Q556" t="s">
        <v>871</v>
      </c>
      <c r="R556" t="s">
        <v>1631</v>
      </c>
      <c r="S556" t="s">
        <v>1936</v>
      </c>
      <c r="T556">
        <v>3</v>
      </c>
      <c r="U556">
        <v>543.22</v>
      </c>
      <c r="V556">
        <v>0.05</v>
      </c>
      <c r="W556" t="s">
        <v>1964</v>
      </c>
      <c r="X556">
        <v>1548.1769999999999</v>
      </c>
      <c r="Y556">
        <v>1548.1770000000001</v>
      </c>
      <c r="Z556" t="str">
        <f>_xlfn.IFS(Table8_1[[#This Row],[Unit_Price]]&lt;500,"Low Price",Table8_1[[#This Row],[Unit_Price]]&lt;2000,"Medium Price",Table8_1[[#This Row],[Unit_Price]]&gt;=2000, "High Price")</f>
        <v>Medium Price</v>
      </c>
    </row>
    <row r="557" spans="1:26" x14ac:dyDescent="0.3">
      <c r="A557" s="2" t="s">
        <v>2520</v>
      </c>
      <c r="B557" s="3">
        <v>45677</v>
      </c>
      <c r="C557" s="2" t="s">
        <v>895</v>
      </c>
      <c r="D557" s="2" t="s">
        <v>1847</v>
      </c>
      <c r="E557" s="2" t="s">
        <v>1896</v>
      </c>
      <c r="F557" s="2">
        <v>3</v>
      </c>
      <c r="G557" s="2">
        <v>691.02</v>
      </c>
      <c r="H557" s="2">
        <v>0.12</v>
      </c>
      <c r="I557" s="2" t="s">
        <v>1964</v>
      </c>
      <c r="J557" s="2">
        <v>1824.2927999999999</v>
      </c>
      <c r="O557" t="s">
        <v>2520</v>
      </c>
      <c r="P557" s="5">
        <v>45677</v>
      </c>
      <c r="Q557" t="s">
        <v>895</v>
      </c>
      <c r="R557" t="s">
        <v>1847</v>
      </c>
      <c r="S557" t="s">
        <v>1896</v>
      </c>
      <c r="T557">
        <v>3</v>
      </c>
      <c r="U557">
        <v>691.02</v>
      </c>
      <c r="V557">
        <v>0.12</v>
      </c>
      <c r="W557" t="s">
        <v>1964</v>
      </c>
      <c r="X557">
        <v>1824.2927999999999</v>
      </c>
      <c r="Y557">
        <v>1824.2927999999999</v>
      </c>
      <c r="Z557" t="str">
        <f>_xlfn.IFS(Table8_1[[#This Row],[Unit_Price]]&lt;500,"Low Price",Table8_1[[#This Row],[Unit_Price]]&lt;2000,"Medium Price",Table8_1[[#This Row],[Unit_Price]]&gt;=2000, "High Price")</f>
        <v>Medium Price</v>
      </c>
    </row>
    <row r="558" spans="1:26" x14ac:dyDescent="0.3">
      <c r="A558" s="2" t="s">
        <v>2521</v>
      </c>
      <c r="B558" s="3">
        <v>45253</v>
      </c>
      <c r="C558" s="2" t="s">
        <v>318</v>
      </c>
      <c r="D558" s="2" t="s">
        <v>1841</v>
      </c>
      <c r="E558" s="2" t="s">
        <v>1942</v>
      </c>
      <c r="F558" s="2">
        <v>4</v>
      </c>
      <c r="G558" s="2">
        <v>338.73</v>
      </c>
      <c r="H558" s="2">
        <v>0.18</v>
      </c>
      <c r="I558" s="2" t="s">
        <v>1959</v>
      </c>
      <c r="J558" s="2">
        <v>1111.0344</v>
      </c>
      <c r="O558" t="s">
        <v>2521</v>
      </c>
      <c r="P558" s="5">
        <v>45253</v>
      </c>
      <c r="Q558" t="s">
        <v>318</v>
      </c>
      <c r="R558" t="s">
        <v>1841</v>
      </c>
      <c r="S558" t="s">
        <v>1942</v>
      </c>
      <c r="T558">
        <v>4</v>
      </c>
      <c r="U558">
        <v>338.73</v>
      </c>
      <c r="V558">
        <v>0.18</v>
      </c>
      <c r="W558" t="s">
        <v>1959</v>
      </c>
      <c r="X558">
        <v>1111.0344</v>
      </c>
      <c r="Y558">
        <v>1111.0344</v>
      </c>
      <c r="Z558" t="str">
        <f>_xlfn.IFS(Table8_1[[#This Row],[Unit_Price]]&lt;500,"Low Price",Table8_1[[#This Row],[Unit_Price]]&lt;2000,"Medium Price",Table8_1[[#This Row],[Unit_Price]]&gt;=2000, "High Price")</f>
        <v>Low Price</v>
      </c>
    </row>
    <row r="559" spans="1:26" x14ac:dyDescent="0.3">
      <c r="A559" s="2" t="s">
        <v>2522</v>
      </c>
      <c r="B559" s="3">
        <v>45389</v>
      </c>
      <c r="C559" s="2" t="s">
        <v>234</v>
      </c>
      <c r="D559" s="2" t="s">
        <v>1835</v>
      </c>
      <c r="E559" s="2" t="s">
        <v>1939</v>
      </c>
      <c r="F559" s="2">
        <v>3</v>
      </c>
      <c r="G559" s="2">
        <v>366.08</v>
      </c>
      <c r="H559" s="2">
        <v>0.05</v>
      </c>
      <c r="I559" s="2" t="s">
        <v>1959</v>
      </c>
      <c r="J559" s="2">
        <v>1043.328</v>
      </c>
      <c r="O559" t="s">
        <v>2522</v>
      </c>
      <c r="P559" s="5">
        <v>45389</v>
      </c>
      <c r="Q559" t="s">
        <v>234</v>
      </c>
      <c r="R559" t="s">
        <v>1835</v>
      </c>
      <c r="S559" t="s">
        <v>1939</v>
      </c>
      <c r="T559">
        <v>3</v>
      </c>
      <c r="U559">
        <v>366.08</v>
      </c>
      <c r="V559">
        <v>0.05</v>
      </c>
      <c r="W559" t="s">
        <v>1959</v>
      </c>
      <c r="X559">
        <v>1043.328</v>
      </c>
      <c r="Y559">
        <v>1043.328</v>
      </c>
      <c r="Z559" t="str">
        <f>_xlfn.IFS(Table8_1[[#This Row],[Unit_Price]]&lt;500,"Low Price",Table8_1[[#This Row],[Unit_Price]]&lt;2000,"Medium Price",Table8_1[[#This Row],[Unit_Price]]&gt;=2000, "High Price")</f>
        <v>Low Price</v>
      </c>
    </row>
    <row r="560" spans="1:26" x14ac:dyDescent="0.3">
      <c r="A560" s="2" t="s">
        <v>2523</v>
      </c>
      <c r="B560" s="3">
        <v>45840</v>
      </c>
      <c r="C560" s="2" t="s">
        <v>376</v>
      </c>
      <c r="D560" s="2" t="s">
        <v>1610</v>
      </c>
      <c r="E560" s="2" t="s">
        <v>1932</v>
      </c>
      <c r="F560" s="2">
        <v>4</v>
      </c>
      <c r="G560" s="2">
        <v>539.48</v>
      </c>
      <c r="H560" s="2">
        <v>0.28000000000000003</v>
      </c>
      <c r="I560" s="2" t="s">
        <v>1964</v>
      </c>
      <c r="J560" s="2">
        <v>1553.7023999999999</v>
      </c>
      <c r="O560" t="s">
        <v>2523</v>
      </c>
      <c r="P560" s="5">
        <v>45840</v>
      </c>
      <c r="Q560" t="s">
        <v>376</v>
      </c>
      <c r="R560" t="s">
        <v>1610</v>
      </c>
      <c r="S560" t="s">
        <v>1932</v>
      </c>
      <c r="T560">
        <v>4</v>
      </c>
      <c r="U560">
        <v>539.48</v>
      </c>
      <c r="V560">
        <v>0.28000000000000003</v>
      </c>
      <c r="W560" t="s">
        <v>1964</v>
      </c>
      <c r="X560">
        <v>1553.7023999999999</v>
      </c>
      <c r="Y560">
        <v>1553.7024000000001</v>
      </c>
      <c r="Z560" t="str">
        <f>_xlfn.IFS(Table8_1[[#This Row],[Unit_Price]]&lt;500,"Low Price",Table8_1[[#This Row],[Unit_Price]]&lt;2000,"Medium Price",Table8_1[[#This Row],[Unit_Price]]&gt;=2000, "High Price")</f>
        <v>Medium Price</v>
      </c>
    </row>
    <row r="561" spans="1:26" x14ac:dyDescent="0.3">
      <c r="A561" s="2" t="s">
        <v>2524</v>
      </c>
      <c r="B561" s="3">
        <v>45256</v>
      </c>
      <c r="C561" s="2" t="s">
        <v>1226</v>
      </c>
      <c r="D561" s="2" t="s">
        <v>1856</v>
      </c>
      <c r="E561" s="2" t="s">
        <v>1939</v>
      </c>
      <c r="F561" s="2">
        <v>1</v>
      </c>
      <c r="G561" s="2">
        <v>499.59</v>
      </c>
      <c r="H561" s="2">
        <v>0.03</v>
      </c>
      <c r="I561" s="2" t="s">
        <v>1964</v>
      </c>
      <c r="J561" s="2">
        <v>484.60230000000001</v>
      </c>
      <c r="O561" t="s">
        <v>2524</v>
      </c>
      <c r="P561" s="5">
        <v>45256</v>
      </c>
      <c r="Q561" t="s">
        <v>1226</v>
      </c>
      <c r="R561" t="s">
        <v>1856</v>
      </c>
      <c r="S561" t="s">
        <v>1939</v>
      </c>
      <c r="T561">
        <v>1</v>
      </c>
      <c r="U561">
        <v>499.59</v>
      </c>
      <c r="V561">
        <v>0.03</v>
      </c>
      <c r="W561" t="s">
        <v>1964</v>
      </c>
      <c r="X561">
        <v>484.60230000000001</v>
      </c>
      <c r="Y561">
        <v>484.60229999999996</v>
      </c>
      <c r="Z561" t="str">
        <f>_xlfn.IFS(Table8_1[[#This Row],[Unit_Price]]&lt;500,"Low Price",Table8_1[[#This Row],[Unit_Price]]&lt;2000,"Medium Price",Table8_1[[#This Row],[Unit_Price]]&gt;=2000, "High Price")</f>
        <v>Low Price</v>
      </c>
    </row>
    <row r="562" spans="1:26" x14ac:dyDescent="0.3">
      <c r="A562" s="2" t="s">
        <v>2525</v>
      </c>
      <c r="B562" s="3">
        <v>45326</v>
      </c>
      <c r="C562" s="2" t="s">
        <v>627</v>
      </c>
      <c r="D562" s="2" t="s">
        <v>1667</v>
      </c>
      <c r="E562" s="2" t="s">
        <v>1917</v>
      </c>
      <c r="F562" s="2">
        <v>3</v>
      </c>
      <c r="G562" s="2">
        <v>330.04</v>
      </c>
      <c r="H562" s="2">
        <v>0.2</v>
      </c>
      <c r="I562" s="2" t="s">
        <v>1959</v>
      </c>
      <c r="J562" s="2">
        <v>792.096</v>
      </c>
      <c r="O562" t="s">
        <v>2525</v>
      </c>
      <c r="P562" s="5">
        <v>45326</v>
      </c>
      <c r="Q562" t="s">
        <v>627</v>
      </c>
      <c r="R562" t="s">
        <v>1667</v>
      </c>
      <c r="S562" t="s">
        <v>1917</v>
      </c>
      <c r="T562">
        <v>3</v>
      </c>
      <c r="U562">
        <v>330.04</v>
      </c>
      <c r="V562">
        <v>0.2</v>
      </c>
      <c r="W562" t="s">
        <v>1959</v>
      </c>
      <c r="X562">
        <v>792.096</v>
      </c>
      <c r="Y562">
        <v>792.09600000000012</v>
      </c>
      <c r="Z562" t="str">
        <f>_xlfn.IFS(Table8_1[[#This Row],[Unit_Price]]&lt;500,"Low Price",Table8_1[[#This Row],[Unit_Price]]&lt;2000,"Medium Price",Table8_1[[#This Row],[Unit_Price]]&gt;=2000, "High Price")</f>
        <v>Low Price</v>
      </c>
    </row>
    <row r="563" spans="1:26" x14ac:dyDescent="0.3">
      <c r="A563" s="2" t="s">
        <v>2526</v>
      </c>
      <c r="B563" s="3">
        <v>45459</v>
      </c>
      <c r="C563" s="2" t="s">
        <v>609</v>
      </c>
      <c r="D563" s="2" t="s">
        <v>1603</v>
      </c>
      <c r="E563" s="2" t="s">
        <v>1942</v>
      </c>
      <c r="F563" s="2">
        <v>2</v>
      </c>
      <c r="G563" s="2">
        <v>813.01</v>
      </c>
      <c r="H563" s="2">
        <v>0.06</v>
      </c>
      <c r="I563" s="2" t="s">
        <v>1961</v>
      </c>
      <c r="J563" s="2">
        <v>1528.4588000000001</v>
      </c>
      <c r="O563" t="s">
        <v>2526</v>
      </c>
      <c r="P563" s="5">
        <v>45459</v>
      </c>
      <c r="Q563" t="s">
        <v>609</v>
      </c>
      <c r="R563" t="s">
        <v>1603</v>
      </c>
      <c r="S563" t="s">
        <v>1942</v>
      </c>
      <c r="T563">
        <v>2</v>
      </c>
      <c r="U563">
        <v>813.01</v>
      </c>
      <c r="V563">
        <v>0.06</v>
      </c>
      <c r="W563" t="s">
        <v>1961</v>
      </c>
      <c r="X563">
        <v>1528.4588000000001</v>
      </c>
      <c r="Y563">
        <v>1528.4587999999999</v>
      </c>
      <c r="Z563" t="str">
        <f>_xlfn.IFS(Table8_1[[#This Row],[Unit_Price]]&lt;500,"Low Price",Table8_1[[#This Row],[Unit_Price]]&lt;2000,"Medium Price",Table8_1[[#This Row],[Unit_Price]]&gt;=2000, "High Price")</f>
        <v>Medium Price</v>
      </c>
    </row>
    <row r="564" spans="1:26" x14ac:dyDescent="0.3">
      <c r="A564" s="2" t="s">
        <v>2527</v>
      </c>
      <c r="B564" s="3">
        <v>45715</v>
      </c>
      <c r="C564" s="2" t="s">
        <v>114</v>
      </c>
      <c r="D564" s="2" t="s">
        <v>1560</v>
      </c>
      <c r="E564" s="2" t="s">
        <v>1896</v>
      </c>
      <c r="F564" s="2">
        <v>4</v>
      </c>
      <c r="G564" s="2">
        <v>204.8</v>
      </c>
      <c r="H564" s="2">
        <v>0.03</v>
      </c>
      <c r="I564" s="2" t="s">
        <v>1961</v>
      </c>
      <c r="J564" s="2">
        <v>794.62400000000002</v>
      </c>
      <c r="O564" t="s">
        <v>2527</v>
      </c>
      <c r="P564" s="5">
        <v>45715</v>
      </c>
      <c r="Q564" t="s">
        <v>114</v>
      </c>
      <c r="R564" t="s">
        <v>1560</v>
      </c>
      <c r="S564" t="s">
        <v>1896</v>
      </c>
      <c r="T564">
        <v>4</v>
      </c>
      <c r="U564">
        <v>204.8</v>
      </c>
      <c r="V564">
        <v>0.03</v>
      </c>
      <c r="W564" t="s">
        <v>1961</v>
      </c>
      <c r="X564">
        <v>794.62400000000002</v>
      </c>
      <c r="Y564">
        <v>794.62400000000002</v>
      </c>
      <c r="Z564" t="str">
        <f>_xlfn.IFS(Table8_1[[#This Row],[Unit_Price]]&lt;500,"Low Price",Table8_1[[#This Row],[Unit_Price]]&lt;2000,"Medium Price",Table8_1[[#This Row],[Unit_Price]]&gt;=2000, "High Price")</f>
        <v>Low Price</v>
      </c>
    </row>
    <row r="565" spans="1:26" x14ac:dyDescent="0.3">
      <c r="A565" s="2" t="s">
        <v>2528</v>
      </c>
      <c r="B565" s="3">
        <v>45223</v>
      </c>
      <c r="C565" s="2" t="s">
        <v>58</v>
      </c>
      <c r="D565" s="2" t="s">
        <v>2061</v>
      </c>
      <c r="E565" s="2" t="s">
        <v>1901</v>
      </c>
      <c r="F565" s="2">
        <v>3</v>
      </c>
      <c r="G565" s="2">
        <v>728.32</v>
      </c>
      <c r="H565" s="2">
        <v>0.01</v>
      </c>
      <c r="I565" s="2" t="s">
        <v>1959</v>
      </c>
      <c r="J565" s="2">
        <v>2163.1104</v>
      </c>
      <c r="O565" t="s">
        <v>2528</v>
      </c>
      <c r="P565" s="5">
        <v>45223</v>
      </c>
      <c r="Q565" t="s">
        <v>58</v>
      </c>
      <c r="R565" t="s">
        <v>2061</v>
      </c>
      <c r="S565" t="s">
        <v>1901</v>
      </c>
      <c r="T565">
        <v>3</v>
      </c>
      <c r="U565">
        <v>728.32</v>
      </c>
      <c r="V565">
        <v>0.01</v>
      </c>
      <c r="W565" t="s">
        <v>1959</v>
      </c>
      <c r="X565">
        <v>2163.1104</v>
      </c>
      <c r="Y565">
        <v>2163.1104</v>
      </c>
      <c r="Z565" t="str">
        <f>_xlfn.IFS(Table8_1[[#This Row],[Unit_Price]]&lt;500,"Low Price",Table8_1[[#This Row],[Unit_Price]]&lt;2000,"Medium Price",Table8_1[[#This Row],[Unit_Price]]&gt;=2000, "High Price")</f>
        <v>Medium Price</v>
      </c>
    </row>
    <row r="566" spans="1:26" x14ac:dyDescent="0.3">
      <c r="A566" s="2" t="s">
        <v>2529</v>
      </c>
      <c r="B566" s="3">
        <v>45507</v>
      </c>
      <c r="C566" s="2" t="s">
        <v>1409</v>
      </c>
      <c r="D566" s="2" t="s">
        <v>1759</v>
      </c>
      <c r="E566" s="2" t="s">
        <v>1914</v>
      </c>
      <c r="F566" s="2">
        <v>3</v>
      </c>
      <c r="G566" s="2">
        <v>836.4</v>
      </c>
      <c r="H566" s="2">
        <v>0</v>
      </c>
      <c r="I566" s="2" t="s">
        <v>1959</v>
      </c>
      <c r="J566" s="2">
        <v>2509.1999999999998</v>
      </c>
      <c r="O566" t="s">
        <v>2529</v>
      </c>
      <c r="P566" s="5">
        <v>45507</v>
      </c>
      <c r="Q566" t="s">
        <v>1409</v>
      </c>
      <c r="R566" t="s">
        <v>1759</v>
      </c>
      <c r="S566" t="s">
        <v>1914</v>
      </c>
      <c r="T566">
        <v>3</v>
      </c>
      <c r="U566">
        <v>836.4</v>
      </c>
      <c r="V566">
        <v>0</v>
      </c>
      <c r="W566" t="s">
        <v>1959</v>
      </c>
      <c r="X566">
        <v>2509.1999999999998</v>
      </c>
      <c r="Y566">
        <v>2509.1999999999998</v>
      </c>
      <c r="Z566" t="str">
        <f>_xlfn.IFS(Table8_1[[#This Row],[Unit_Price]]&lt;500,"Low Price",Table8_1[[#This Row],[Unit_Price]]&lt;2000,"Medium Price",Table8_1[[#This Row],[Unit_Price]]&gt;=2000, "High Price")</f>
        <v>Medium Price</v>
      </c>
    </row>
    <row r="567" spans="1:26" x14ac:dyDescent="0.3">
      <c r="A567" s="2" t="s">
        <v>2530</v>
      </c>
      <c r="B567" s="3">
        <v>45843</v>
      </c>
      <c r="C567" s="2" t="s">
        <v>509</v>
      </c>
      <c r="D567" s="2" t="s">
        <v>1853</v>
      </c>
      <c r="E567" s="2" t="s">
        <v>1929</v>
      </c>
      <c r="F567" s="2">
        <v>1</v>
      </c>
      <c r="G567" s="2">
        <v>780.16</v>
      </c>
      <c r="H567" s="2">
        <v>0.02</v>
      </c>
      <c r="I567" s="2" t="s">
        <v>1964</v>
      </c>
      <c r="J567" s="2">
        <v>764.55679999999995</v>
      </c>
      <c r="O567" t="s">
        <v>2530</v>
      </c>
      <c r="P567" s="5">
        <v>45843</v>
      </c>
      <c r="Q567" t="s">
        <v>509</v>
      </c>
      <c r="R567" t="s">
        <v>1853</v>
      </c>
      <c r="S567" t="s">
        <v>1929</v>
      </c>
      <c r="T567">
        <v>1</v>
      </c>
      <c r="U567">
        <v>780.16</v>
      </c>
      <c r="V567">
        <v>0.02</v>
      </c>
      <c r="W567" t="s">
        <v>1964</v>
      </c>
      <c r="X567">
        <v>764.55679999999995</v>
      </c>
      <c r="Y567">
        <v>764.55679999999995</v>
      </c>
      <c r="Z567" t="str">
        <f>_xlfn.IFS(Table8_1[[#This Row],[Unit_Price]]&lt;500,"Low Price",Table8_1[[#This Row],[Unit_Price]]&lt;2000,"Medium Price",Table8_1[[#This Row],[Unit_Price]]&gt;=2000, "High Price")</f>
        <v>Medium Price</v>
      </c>
    </row>
    <row r="568" spans="1:26" x14ac:dyDescent="0.3">
      <c r="A568" s="2" t="s">
        <v>2531</v>
      </c>
      <c r="B568" s="3">
        <v>45804</v>
      </c>
      <c r="C568" s="2" t="s">
        <v>1461</v>
      </c>
      <c r="D568" s="2" t="s">
        <v>1718</v>
      </c>
      <c r="E568" s="2" t="s">
        <v>1932</v>
      </c>
      <c r="F568" s="2">
        <v>4</v>
      </c>
      <c r="G568" s="2">
        <v>354.12</v>
      </c>
      <c r="H568" s="2">
        <v>0.06</v>
      </c>
      <c r="I568" s="2" t="s">
        <v>1961</v>
      </c>
      <c r="J568" s="2">
        <v>1331.4911999999999</v>
      </c>
      <c r="O568" t="s">
        <v>2531</v>
      </c>
      <c r="P568" s="5">
        <v>45804</v>
      </c>
      <c r="Q568" t="s">
        <v>1461</v>
      </c>
      <c r="R568" t="s">
        <v>1718</v>
      </c>
      <c r="S568" t="s">
        <v>1932</v>
      </c>
      <c r="T568">
        <v>4</v>
      </c>
      <c r="U568">
        <v>354.12</v>
      </c>
      <c r="V568">
        <v>0.06</v>
      </c>
      <c r="W568" t="s">
        <v>1961</v>
      </c>
      <c r="X568">
        <v>1331.4911999999999</v>
      </c>
      <c r="Y568">
        <v>1331.4911999999999</v>
      </c>
      <c r="Z568" t="str">
        <f>_xlfn.IFS(Table8_1[[#This Row],[Unit_Price]]&lt;500,"Low Price",Table8_1[[#This Row],[Unit_Price]]&lt;2000,"Medium Price",Table8_1[[#This Row],[Unit_Price]]&gt;=2000, "High Price")</f>
        <v>Low Price</v>
      </c>
    </row>
    <row r="569" spans="1:26" x14ac:dyDescent="0.3">
      <c r="A569" s="2" t="s">
        <v>2532</v>
      </c>
      <c r="B569" s="3">
        <v>45602</v>
      </c>
      <c r="C569" s="2" t="s">
        <v>1409</v>
      </c>
      <c r="D569" s="2" t="s">
        <v>1771</v>
      </c>
      <c r="E569" s="2" t="s">
        <v>1896</v>
      </c>
      <c r="F569" s="2">
        <v>4</v>
      </c>
      <c r="G569" s="2">
        <v>282.48</v>
      </c>
      <c r="H569" s="2">
        <v>0.11</v>
      </c>
      <c r="I569" s="2" t="s">
        <v>1961</v>
      </c>
      <c r="J569" s="2">
        <v>1005.6288</v>
      </c>
      <c r="O569" t="s">
        <v>2532</v>
      </c>
      <c r="P569" s="5">
        <v>45602</v>
      </c>
      <c r="Q569" t="s">
        <v>1409</v>
      </c>
      <c r="R569" t="s">
        <v>1771</v>
      </c>
      <c r="S569" t="s">
        <v>1896</v>
      </c>
      <c r="T569">
        <v>4</v>
      </c>
      <c r="U569">
        <v>282.48</v>
      </c>
      <c r="V569">
        <v>0.11</v>
      </c>
      <c r="W569" t="s">
        <v>1961</v>
      </c>
      <c r="X569">
        <v>1005.6288</v>
      </c>
      <c r="Y569">
        <v>1005.6288000000001</v>
      </c>
      <c r="Z569" t="str">
        <f>_xlfn.IFS(Table8_1[[#This Row],[Unit_Price]]&lt;500,"Low Price",Table8_1[[#This Row],[Unit_Price]]&lt;2000,"Medium Price",Table8_1[[#This Row],[Unit_Price]]&gt;=2000, "High Price")</f>
        <v>Low Price</v>
      </c>
    </row>
    <row r="570" spans="1:26" x14ac:dyDescent="0.3">
      <c r="A570" s="2" t="s">
        <v>2533</v>
      </c>
      <c r="B570" s="3">
        <v>45446</v>
      </c>
      <c r="C570" s="2" t="s">
        <v>1043</v>
      </c>
      <c r="D570" s="2" t="s">
        <v>1635</v>
      </c>
      <c r="E570" s="2" t="s">
        <v>1911</v>
      </c>
      <c r="F570" s="2">
        <v>2</v>
      </c>
      <c r="G570" s="2">
        <v>740.68</v>
      </c>
      <c r="H570" s="2">
        <v>0.02</v>
      </c>
      <c r="I570" s="2" t="s">
        <v>1961</v>
      </c>
      <c r="J570" s="2">
        <v>1451.7328</v>
      </c>
      <c r="O570" t="s">
        <v>2533</v>
      </c>
      <c r="P570" s="5">
        <v>45446</v>
      </c>
      <c r="Q570" t="s">
        <v>1043</v>
      </c>
      <c r="R570" t="s">
        <v>1635</v>
      </c>
      <c r="S570" t="s">
        <v>1911</v>
      </c>
      <c r="T570">
        <v>2</v>
      </c>
      <c r="U570">
        <v>740.68</v>
      </c>
      <c r="V570">
        <v>0.02</v>
      </c>
      <c r="W570" t="s">
        <v>1961</v>
      </c>
      <c r="X570">
        <v>1451.7328</v>
      </c>
      <c r="Y570">
        <v>1451.7328</v>
      </c>
      <c r="Z570" t="str">
        <f>_xlfn.IFS(Table8_1[[#This Row],[Unit_Price]]&lt;500,"Low Price",Table8_1[[#This Row],[Unit_Price]]&lt;2000,"Medium Price",Table8_1[[#This Row],[Unit_Price]]&gt;=2000, "High Price")</f>
        <v>Medium Price</v>
      </c>
    </row>
    <row r="571" spans="1:26" x14ac:dyDescent="0.3">
      <c r="A571" s="2" t="s">
        <v>2534</v>
      </c>
      <c r="B571" s="3">
        <v>45384</v>
      </c>
      <c r="C571" s="2" t="s">
        <v>376</v>
      </c>
      <c r="D571" s="2" t="s">
        <v>1750</v>
      </c>
      <c r="E571" s="2" t="s">
        <v>1921</v>
      </c>
      <c r="F571" s="2">
        <v>3</v>
      </c>
      <c r="G571" s="2">
        <v>600.58000000000004</v>
      </c>
      <c r="H571" s="2">
        <v>0.28999999999999998</v>
      </c>
      <c r="I571" s="2" t="s">
        <v>1964</v>
      </c>
      <c r="J571" s="2">
        <v>1279.2354</v>
      </c>
      <c r="O571" t="s">
        <v>2534</v>
      </c>
      <c r="P571" s="5">
        <v>45384</v>
      </c>
      <c r="Q571" t="s">
        <v>376</v>
      </c>
      <c r="R571" t="s">
        <v>1750</v>
      </c>
      <c r="S571" t="s">
        <v>1921</v>
      </c>
      <c r="T571">
        <v>3</v>
      </c>
      <c r="U571">
        <v>600.58000000000004</v>
      </c>
      <c r="V571">
        <v>0.28999999999999998</v>
      </c>
      <c r="W571" t="s">
        <v>1964</v>
      </c>
      <c r="X571">
        <v>1279.2354</v>
      </c>
      <c r="Y571">
        <v>1279.2354000000003</v>
      </c>
      <c r="Z571" t="str">
        <f>_xlfn.IFS(Table8_1[[#This Row],[Unit_Price]]&lt;500,"Low Price",Table8_1[[#This Row],[Unit_Price]]&lt;2000,"Medium Price",Table8_1[[#This Row],[Unit_Price]]&gt;=2000, "High Price")</f>
        <v>Medium Price</v>
      </c>
    </row>
    <row r="572" spans="1:26" x14ac:dyDescent="0.3">
      <c r="A572" s="2" t="s">
        <v>2535</v>
      </c>
      <c r="B572" s="3">
        <v>45348</v>
      </c>
      <c r="C572" s="2" t="s">
        <v>1434</v>
      </c>
      <c r="D572" s="2" t="s">
        <v>1777</v>
      </c>
      <c r="E572" s="2" t="s">
        <v>1901</v>
      </c>
      <c r="F572" s="2">
        <v>3</v>
      </c>
      <c r="G572" s="2">
        <v>345.58</v>
      </c>
      <c r="H572" s="2">
        <v>0.22</v>
      </c>
      <c r="I572" s="2" t="s">
        <v>1959</v>
      </c>
      <c r="J572" s="2">
        <v>808.65719999999999</v>
      </c>
      <c r="O572" t="s">
        <v>2535</v>
      </c>
      <c r="P572" s="5">
        <v>45348</v>
      </c>
      <c r="Q572" t="s">
        <v>1434</v>
      </c>
      <c r="R572" t="s">
        <v>1777</v>
      </c>
      <c r="S572" t="s">
        <v>1901</v>
      </c>
      <c r="T572">
        <v>3</v>
      </c>
      <c r="U572">
        <v>345.58</v>
      </c>
      <c r="V572">
        <v>0.22</v>
      </c>
      <c r="W572" t="s">
        <v>1959</v>
      </c>
      <c r="X572">
        <v>808.65719999999999</v>
      </c>
      <c r="Y572">
        <v>808.65719999999999</v>
      </c>
      <c r="Z572" t="str">
        <f>_xlfn.IFS(Table8_1[[#This Row],[Unit_Price]]&lt;500,"Low Price",Table8_1[[#This Row],[Unit_Price]]&lt;2000,"Medium Price",Table8_1[[#This Row],[Unit_Price]]&gt;=2000, "High Price")</f>
        <v>Low Price</v>
      </c>
    </row>
    <row r="573" spans="1:26" x14ac:dyDescent="0.3">
      <c r="A573" s="2" t="s">
        <v>2536</v>
      </c>
      <c r="B573" s="3">
        <v>45688</v>
      </c>
      <c r="C573" s="2" t="s">
        <v>913</v>
      </c>
      <c r="D573" s="2" t="s">
        <v>1628</v>
      </c>
      <c r="E573" s="2" t="s">
        <v>1927</v>
      </c>
      <c r="F573" s="2">
        <v>1</v>
      </c>
      <c r="G573" s="2">
        <v>974.52</v>
      </c>
      <c r="H573" s="2">
        <v>0.01</v>
      </c>
      <c r="I573" s="2" t="s">
        <v>1961</v>
      </c>
      <c r="J573" s="2">
        <v>964.77480000000003</v>
      </c>
      <c r="O573" t="s">
        <v>2536</v>
      </c>
      <c r="P573" s="5">
        <v>45688</v>
      </c>
      <c r="Q573" t="s">
        <v>913</v>
      </c>
      <c r="R573" t="s">
        <v>1628</v>
      </c>
      <c r="S573" t="s">
        <v>1927</v>
      </c>
      <c r="T573">
        <v>1</v>
      </c>
      <c r="U573">
        <v>974.52</v>
      </c>
      <c r="V573">
        <v>0.01</v>
      </c>
      <c r="W573" t="s">
        <v>1961</v>
      </c>
      <c r="X573">
        <v>964.77480000000003</v>
      </c>
      <c r="Y573">
        <v>964.77480000000003</v>
      </c>
      <c r="Z573" t="str">
        <f>_xlfn.IFS(Table8_1[[#This Row],[Unit_Price]]&lt;500,"Low Price",Table8_1[[#This Row],[Unit_Price]]&lt;2000,"Medium Price",Table8_1[[#This Row],[Unit_Price]]&gt;=2000, "High Price")</f>
        <v>Medium Price</v>
      </c>
    </row>
    <row r="574" spans="1:26" x14ac:dyDescent="0.3">
      <c r="A574" s="2" t="s">
        <v>2537</v>
      </c>
      <c r="B574" s="3">
        <v>45249</v>
      </c>
      <c r="C574" s="2" t="s">
        <v>161</v>
      </c>
      <c r="D574" s="2" t="s">
        <v>1625</v>
      </c>
      <c r="E574" s="2" t="s">
        <v>1892</v>
      </c>
      <c r="F574" s="2">
        <v>3</v>
      </c>
      <c r="G574" s="2">
        <v>282.33</v>
      </c>
      <c r="H574" s="2">
        <v>7.0000000000000007E-2</v>
      </c>
      <c r="I574" s="2" t="s">
        <v>1959</v>
      </c>
      <c r="J574" s="2">
        <v>787.70069999999998</v>
      </c>
      <c r="O574" t="s">
        <v>2537</v>
      </c>
      <c r="P574" s="5">
        <v>45249</v>
      </c>
      <c r="Q574" t="s">
        <v>161</v>
      </c>
      <c r="R574" t="s">
        <v>1625</v>
      </c>
      <c r="S574" t="s">
        <v>1892</v>
      </c>
      <c r="T574">
        <v>3</v>
      </c>
      <c r="U574">
        <v>282.33</v>
      </c>
      <c r="V574">
        <v>7.0000000000000007E-2</v>
      </c>
      <c r="W574" t="s">
        <v>1959</v>
      </c>
      <c r="X574">
        <v>787.70069999999998</v>
      </c>
      <c r="Y574">
        <v>787.70069999999998</v>
      </c>
      <c r="Z574" t="str">
        <f>_xlfn.IFS(Table8_1[[#This Row],[Unit_Price]]&lt;500,"Low Price",Table8_1[[#This Row],[Unit_Price]]&lt;2000,"Medium Price",Table8_1[[#This Row],[Unit_Price]]&gt;=2000, "High Price")</f>
        <v>Low Price</v>
      </c>
    </row>
    <row r="575" spans="1:26" x14ac:dyDescent="0.3">
      <c r="A575" s="2" t="s">
        <v>2538</v>
      </c>
      <c r="B575" s="3">
        <v>45726</v>
      </c>
      <c r="C575" s="2" t="s">
        <v>1205</v>
      </c>
      <c r="D575" s="2" t="s">
        <v>1811</v>
      </c>
      <c r="E575" s="2" t="s">
        <v>1948</v>
      </c>
      <c r="F575" s="2">
        <v>4</v>
      </c>
      <c r="G575" s="2">
        <v>158.46</v>
      </c>
      <c r="H575" s="2">
        <v>0.09</v>
      </c>
      <c r="I575" s="2" t="s">
        <v>1961</v>
      </c>
      <c r="J575" s="2">
        <v>576.7944</v>
      </c>
      <c r="O575" t="s">
        <v>2538</v>
      </c>
      <c r="P575" s="5">
        <v>45726</v>
      </c>
      <c r="Q575" t="s">
        <v>1205</v>
      </c>
      <c r="R575" t="s">
        <v>1811</v>
      </c>
      <c r="S575" t="s">
        <v>1948</v>
      </c>
      <c r="T575">
        <v>4</v>
      </c>
      <c r="U575">
        <v>158.46</v>
      </c>
      <c r="V575">
        <v>0.09</v>
      </c>
      <c r="W575" t="s">
        <v>1961</v>
      </c>
      <c r="X575">
        <v>576.7944</v>
      </c>
      <c r="Y575">
        <v>576.7944</v>
      </c>
      <c r="Z575" t="str">
        <f>_xlfn.IFS(Table8_1[[#This Row],[Unit_Price]]&lt;500,"Low Price",Table8_1[[#This Row],[Unit_Price]]&lt;2000,"Medium Price",Table8_1[[#This Row],[Unit_Price]]&gt;=2000, "High Price")</f>
        <v>Low Price</v>
      </c>
    </row>
    <row r="576" spans="1:26" x14ac:dyDescent="0.3">
      <c r="A576" s="2" t="s">
        <v>2539</v>
      </c>
      <c r="B576" s="3">
        <v>45283</v>
      </c>
      <c r="C576" s="2" t="s">
        <v>1088</v>
      </c>
      <c r="D576" s="2" t="s">
        <v>1747</v>
      </c>
      <c r="E576" s="2" t="s">
        <v>1914</v>
      </c>
      <c r="F576" s="2">
        <v>2</v>
      </c>
      <c r="G576" s="2">
        <v>778.56</v>
      </c>
      <c r="H576" s="2">
        <v>0.11</v>
      </c>
      <c r="I576" s="2" t="s">
        <v>1964</v>
      </c>
      <c r="J576" s="2">
        <v>1385.8368</v>
      </c>
      <c r="O576" t="s">
        <v>2539</v>
      </c>
      <c r="P576" s="5">
        <v>45283</v>
      </c>
      <c r="Q576" t="s">
        <v>1088</v>
      </c>
      <c r="R576" t="s">
        <v>1747</v>
      </c>
      <c r="S576" t="s">
        <v>1914</v>
      </c>
      <c r="T576">
        <v>2</v>
      </c>
      <c r="U576">
        <v>778.56</v>
      </c>
      <c r="V576">
        <v>0.11</v>
      </c>
      <c r="W576" t="s">
        <v>1964</v>
      </c>
      <c r="X576">
        <v>1385.8368</v>
      </c>
      <c r="Y576">
        <v>1385.8367999999998</v>
      </c>
      <c r="Z576" t="str">
        <f>_xlfn.IFS(Table8_1[[#This Row],[Unit_Price]]&lt;500,"Low Price",Table8_1[[#This Row],[Unit_Price]]&lt;2000,"Medium Price",Table8_1[[#This Row],[Unit_Price]]&gt;=2000, "High Price")</f>
        <v>Medium Price</v>
      </c>
    </row>
    <row r="577" spans="1:26" x14ac:dyDescent="0.3">
      <c r="A577" s="2" t="s">
        <v>2540</v>
      </c>
      <c r="B577" s="3">
        <v>45353</v>
      </c>
      <c r="C577" s="2" t="s">
        <v>772</v>
      </c>
      <c r="D577" s="2" t="s">
        <v>1732</v>
      </c>
      <c r="E577" s="2" t="s">
        <v>1948</v>
      </c>
      <c r="F577" s="2">
        <v>4</v>
      </c>
      <c r="G577" s="2">
        <v>280.16000000000003</v>
      </c>
      <c r="H577" s="2">
        <v>0.18</v>
      </c>
      <c r="I577" s="2" t="s">
        <v>1964</v>
      </c>
      <c r="J577" s="2">
        <v>918.9248</v>
      </c>
      <c r="O577" t="s">
        <v>2540</v>
      </c>
      <c r="P577" s="5">
        <v>45353</v>
      </c>
      <c r="Q577" t="s">
        <v>772</v>
      </c>
      <c r="R577" t="s">
        <v>1732</v>
      </c>
      <c r="S577" t="s">
        <v>1948</v>
      </c>
      <c r="T577">
        <v>4</v>
      </c>
      <c r="U577">
        <v>280.16000000000003</v>
      </c>
      <c r="V577">
        <v>0.18</v>
      </c>
      <c r="W577" t="s">
        <v>1964</v>
      </c>
      <c r="X577">
        <v>918.9248</v>
      </c>
      <c r="Y577">
        <v>918.92480000000012</v>
      </c>
      <c r="Z577" t="str">
        <f>_xlfn.IFS(Table8_1[[#This Row],[Unit_Price]]&lt;500,"Low Price",Table8_1[[#This Row],[Unit_Price]]&lt;2000,"Medium Price",Table8_1[[#This Row],[Unit_Price]]&gt;=2000, "High Price")</f>
        <v>Low Price</v>
      </c>
    </row>
    <row r="578" spans="1:26" x14ac:dyDescent="0.3">
      <c r="A578" s="2" t="s">
        <v>2541</v>
      </c>
      <c r="B578" s="3">
        <v>45592</v>
      </c>
      <c r="C578" s="2" t="s">
        <v>922</v>
      </c>
      <c r="D578" s="2" t="s">
        <v>1796</v>
      </c>
      <c r="E578" s="2" t="s">
        <v>1932</v>
      </c>
      <c r="F578" s="2">
        <v>2</v>
      </c>
      <c r="G578" s="2">
        <v>649.54999999999995</v>
      </c>
      <c r="H578" s="2">
        <v>0.28999999999999998</v>
      </c>
      <c r="I578" s="2" t="s">
        <v>1961</v>
      </c>
      <c r="J578" s="2">
        <v>922.36099999999999</v>
      </c>
      <c r="O578" t="s">
        <v>2541</v>
      </c>
      <c r="P578" s="5">
        <v>45592</v>
      </c>
      <c r="Q578" t="s">
        <v>922</v>
      </c>
      <c r="R578" t="s">
        <v>1796</v>
      </c>
      <c r="S578" t="s">
        <v>1932</v>
      </c>
      <c r="T578">
        <v>2</v>
      </c>
      <c r="U578">
        <v>649.54999999999995</v>
      </c>
      <c r="V578">
        <v>0.28999999999999998</v>
      </c>
      <c r="W578" t="s">
        <v>1961</v>
      </c>
      <c r="X578">
        <v>922.36099999999999</v>
      </c>
      <c r="Y578">
        <v>922.36099999999988</v>
      </c>
      <c r="Z578" t="str">
        <f>_xlfn.IFS(Table8_1[[#This Row],[Unit_Price]]&lt;500,"Low Price",Table8_1[[#This Row],[Unit_Price]]&lt;2000,"Medium Price",Table8_1[[#This Row],[Unit_Price]]&gt;=2000, "High Price")</f>
        <v>Medium Price</v>
      </c>
    </row>
    <row r="579" spans="1:26" x14ac:dyDescent="0.3">
      <c r="A579" s="2" t="s">
        <v>2542</v>
      </c>
      <c r="B579" s="3">
        <v>45360</v>
      </c>
      <c r="C579" s="2" t="s">
        <v>42</v>
      </c>
      <c r="D579" s="2" t="s">
        <v>1847</v>
      </c>
      <c r="E579" s="2" t="s">
        <v>1896</v>
      </c>
      <c r="F579" s="2">
        <v>2</v>
      </c>
      <c r="G579" s="2">
        <v>994.32</v>
      </c>
      <c r="H579" s="2">
        <v>0.27</v>
      </c>
      <c r="I579" s="2" t="s">
        <v>1961</v>
      </c>
      <c r="J579" s="2">
        <v>1451.7072000000001</v>
      </c>
      <c r="O579" t="s">
        <v>2542</v>
      </c>
      <c r="P579" s="5">
        <v>45360</v>
      </c>
      <c r="Q579" t="s">
        <v>42</v>
      </c>
      <c r="R579" t="s">
        <v>1847</v>
      </c>
      <c r="S579" t="s">
        <v>1896</v>
      </c>
      <c r="T579">
        <v>2</v>
      </c>
      <c r="U579">
        <v>994.32</v>
      </c>
      <c r="V579">
        <v>0.27</v>
      </c>
      <c r="W579" t="s">
        <v>1961</v>
      </c>
      <c r="X579">
        <v>1451.7072000000001</v>
      </c>
      <c r="Y579">
        <v>1451.7072000000001</v>
      </c>
      <c r="Z579" t="str">
        <f>_xlfn.IFS(Table8_1[[#This Row],[Unit_Price]]&lt;500,"Low Price",Table8_1[[#This Row],[Unit_Price]]&lt;2000,"Medium Price",Table8_1[[#This Row],[Unit_Price]]&gt;=2000, "High Price")</f>
        <v>Medium Price</v>
      </c>
    </row>
    <row r="580" spans="1:26" x14ac:dyDescent="0.3">
      <c r="A580" s="2" t="s">
        <v>2543</v>
      </c>
      <c r="B580" s="3">
        <v>45649</v>
      </c>
      <c r="C580" s="2" t="s">
        <v>732</v>
      </c>
      <c r="D580" s="2" t="s">
        <v>1826</v>
      </c>
      <c r="E580" s="2" t="s">
        <v>1929</v>
      </c>
      <c r="F580" s="2">
        <v>1</v>
      </c>
      <c r="G580" s="2">
        <v>64.94</v>
      </c>
      <c r="H580" s="2">
        <v>0.21</v>
      </c>
      <c r="I580" s="2" t="s">
        <v>1961</v>
      </c>
      <c r="J580" s="2">
        <v>51.302599999999998</v>
      </c>
      <c r="O580" t="s">
        <v>2543</v>
      </c>
      <c r="P580" s="5">
        <v>45649</v>
      </c>
      <c r="Q580" t="s">
        <v>732</v>
      </c>
      <c r="R580" t="s">
        <v>1826</v>
      </c>
      <c r="S580" t="s">
        <v>1929</v>
      </c>
      <c r="T580">
        <v>1</v>
      </c>
      <c r="U580">
        <v>64.94</v>
      </c>
      <c r="V580">
        <v>0.21</v>
      </c>
      <c r="W580" t="s">
        <v>1961</v>
      </c>
      <c r="X580">
        <v>51.302599999999998</v>
      </c>
      <c r="Y580">
        <v>51.302599999999998</v>
      </c>
      <c r="Z580" t="str">
        <f>_xlfn.IFS(Table8_1[[#This Row],[Unit_Price]]&lt;500,"Low Price",Table8_1[[#This Row],[Unit_Price]]&lt;2000,"Medium Price",Table8_1[[#This Row],[Unit_Price]]&gt;=2000, "High Price")</f>
        <v>Low Price</v>
      </c>
    </row>
    <row r="581" spans="1:26" x14ac:dyDescent="0.3">
      <c r="A581" s="2" t="s">
        <v>2544</v>
      </c>
      <c r="B581" s="3">
        <v>45709</v>
      </c>
      <c r="C581" s="2" t="s">
        <v>471</v>
      </c>
      <c r="D581" s="2" t="s">
        <v>1696</v>
      </c>
      <c r="E581" s="2" t="s">
        <v>1914</v>
      </c>
      <c r="F581" s="2">
        <v>2</v>
      </c>
      <c r="G581" s="2">
        <v>507.66</v>
      </c>
      <c r="H581" s="2">
        <v>0</v>
      </c>
      <c r="I581" s="2" t="s">
        <v>1964</v>
      </c>
      <c r="J581" s="2">
        <v>1015.32</v>
      </c>
      <c r="O581" t="s">
        <v>2544</v>
      </c>
      <c r="P581" s="5">
        <v>45709</v>
      </c>
      <c r="Q581" t="s">
        <v>471</v>
      </c>
      <c r="R581" t="s">
        <v>1696</v>
      </c>
      <c r="S581" t="s">
        <v>1914</v>
      </c>
      <c r="T581">
        <v>2</v>
      </c>
      <c r="U581">
        <v>507.66</v>
      </c>
      <c r="V581">
        <v>0</v>
      </c>
      <c r="W581" t="s">
        <v>1964</v>
      </c>
      <c r="X581">
        <v>1015.32</v>
      </c>
      <c r="Y581">
        <v>1015.32</v>
      </c>
      <c r="Z581" t="str">
        <f>_xlfn.IFS(Table8_1[[#This Row],[Unit_Price]]&lt;500,"Low Price",Table8_1[[#This Row],[Unit_Price]]&lt;2000,"Medium Price",Table8_1[[#This Row],[Unit_Price]]&gt;=2000, "High Price")</f>
        <v>Medium Price</v>
      </c>
    </row>
    <row r="582" spans="1:26" x14ac:dyDescent="0.3">
      <c r="A582" s="2" t="s">
        <v>2545</v>
      </c>
      <c r="B582" s="3">
        <v>45273</v>
      </c>
      <c r="C582" s="2" t="s">
        <v>787</v>
      </c>
      <c r="D582" s="2" t="s">
        <v>1826</v>
      </c>
      <c r="E582" s="2" t="s">
        <v>1904</v>
      </c>
      <c r="F582" s="2">
        <v>4</v>
      </c>
      <c r="G582" s="2">
        <v>968.27</v>
      </c>
      <c r="H582" s="2">
        <v>0.03</v>
      </c>
      <c r="I582" s="2" t="s">
        <v>1961</v>
      </c>
      <c r="J582" s="2">
        <v>3756.8876</v>
      </c>
      <c r="O582" t="s">
        <v>2545</v>
      </c>
      <c r="P582" s="5">
        <v>45273</v>
      </c>
      <c r="Q582" t="s">
        <v>787</v>
      </c>
      <c r="R582" t="s">
        <v>1826</v>
      </c>
      <c r="S582" t="s">
        <v>1904</v>
      </c>
      <c r="T582">
        <v>4</v>
      </c>
      <c r="U582">
        <v>968.27</v>
      </c>
      <c r="V582">
        <v>0.03</v>
      </c>
      <c r="W582" t="s">
        <v>1961</v>
      </c>
      <c r="X582">
        <v>3756.8876</v>
      </c>
      <c r="Y582">
        <v>3756.8876</v>
      </c>
      <c r="Z582" t="str">
        <f>_xlfn.IFS(Table8_1[[#This Row],[Unit_Price]]&lt;500,"Low Price",Table8_1[[#This Row],[Unit_Price]]&lt;2000,"Medium Price",Table8_1[[#This Row],[Unit_Price]]&gt;=2000, "High Price")</f>
        <v>Medium Price</v>
      </c>
    </row>
    <row r="583" spans="1:26" x14ac:dyDescent="0.3">
      <c r="A583" s="2" t="s">
        <v>2546</v>
      </c>
      <c r="B583" s="3">
        <v>45250</v>
      </c>
      <c r="C583" s="2" t="s">
        <v>81</v>
      </c>
      <c r="D583" s="2" t="s">
        <v>1847</v>
      </c>
      <c r="E583" s="2" t="s">
        <v>1908</v>
      </c>
      <c r="F583" s="2">
        <v>4</v>
      </c>
      <c r="G583" s="2">
        <v>510.33</v>
      </c>
      <c r="H583" s="2">
        <v>0.2</v>
      </c>
      <c r="I583" s="2" t="s">
        <v>1961</v>
      </c>
      <c r="J583" s="2">
        <v>1633.056</v>
      </c>
      <c r="O583" t="s">
        <v>2546</v>
      </c>
      <c r="P583" s="5">
        <v>45250</v>
      </c>
      <c r="Q583" t="s">
        <v>81</v>
      </c>
      <c r="R583" t="s">
        <v>1847</v>
      </c>
      <c r="S583" t="s">
        <v>1908</v>
      </c>
      <c r="T583">
        <v>4</v>
      </c>
      <c r="U583">
        <v>510.33</v>
      </c>
      <c r="V583">
        <v>0.2</v>
      </c>
      <c r="W583" t="s">
        <v>1961</v>
      </c>
      <c r="X583">
        <v>1633.056</v>
      </c>
      <c r="Y583">
        <v>1633.056</v>
      </c>
      <c r="Z583" t="str">
        <f>_xlfn.IFS(Table8_1[[#This Row],[Unit_Price]]&lt;500,"Low Price",Table8_1[[#This Row],[Unit_Price]]&lt;2000,"Medium Price",Table8_1[[#This Row],[Unit_Price]]&gt;=2000, "High Price")</f>
        <v>Medium Price</v>
      </c>
    </row>
    <row r="584" spans="1:26" x14ac:dyDescent="0.3">
      <c r="A584" s="2" t="s">
        <v>2547</v>
      </c>
      <c r="B584" s="3">
        <v>45539</v>
      </c>
      <c r="C584" s="2" t="s">
        <v>58</v>
      </c>
      <c r="D584" s="2" t="s">
        <v>1712</v>
      </c>
      <c r="E584" s="2" t="s">
        <v>1948</v>
      </c>
      <c r="F584" s="2">
        <v>2</v>
      </c>
      <c r="G584" s="2">
        <v>156.72999999999999</v>
      </c>
      <c r="H584" s="2">
        <v>0.18</v>
      </c>
      <c r="I584" s="2" t="s">
        <v>1964</v>
      </c>
      <c r="J584" s="2">
        <v>257.03719999999998</v>
      </c>
      <c r="O584" t="s">
        <v>2547</v>
      </c>
      <c r="P584" s="5">
        <v>45539</v>
      </c>
      <c r="Q584" t="s">
        <v>58</v>
      </c>
      <c r="R584" t="s">
        <v>1712</v>
      </c>
      <c r="S584" t="s">
        <v>1948</v>
      </c>
      <c r="T584">
        <v>2</v>
      </c>
      <c r="U584">
        <v>156.72999999999999</v>
      </c>
      <c r="V584">
        <v>0.18</v>
      </c>
      <c r="W584" t="s">
        <v>1964</v>
      </c>
      <c r="X584">
        <v>257.03719999999998</v>
      </c>
      <c r="Y584">
        <v>257.03719999999998</v>
      </c>
      <c r="Z584" t="str">
        <f>_xlfn.IFS(Table8_1[[#This Row],[Unit_Price]]&lt;500,"Low Price",Table8_1[[#This Row],[Unit_Price]]&lt;2000,"Medium Price",Table8_1[[#This Row],[Unit_Price]]&gt;=2000, "High Price")</f>
        <v>Low Price</v>
      </c>
    </row>
    <row r="585" spans="1:26" x14ac:dyDescent="0.3">
      <c r="A585" s="2" t="s">
        <v>2548</v>
      </c>
      <c r="B585" s="3">
        <v>45810</v>
      </c>
      <c r="C585" s="2" t="s">
        <v>488</v>
      </c>
      <c r="D585" s="2" t="s">
        <v>1880</v>
      </c>
      <c r="E585" s="2" t="s">
        <v>1924</v>
      </c>
      <c r="F585" s="2">
        <v>3</v>
      </c>
      <c r="G585" s="2">
        <v>53.83</v>
      </c>
      <c r="H585" s="2">
        <v>0.24</v>
      </c>
      <c r="I585" s="2" t="s">
        <v>1959</v>
      </c>
      <c r="J585" s="2">
        <v>122.7324</v>
      </c>
      <c r="O585" t="s">
        <v>2548</v>
      </c>
      <c r="P585" s="5">
        <v>45810</v>
      </c>
      <c r="Q585" t="s">
        <v>488</v>
      </c>
      <c r="R585" t="s">
        <v>1880</v>
      </c>
      <c r="S585" t="s">
        <v>1924</v>
      </c>
      <c r="T585">
        <v>3</v>
      </c>
      <c r="U585">
        <v>53.83</v>
      </c>
      <c r="V585">
        <v>0.24</v>
      </c>
      <c r="W585" t="s">
        <v>1959</v>
      </c>
      <c r="X585">
        <v>122.7324</v>
      </c>
      <c r="Y585">
        <v>122.73240000000001</v>
      </c>
      <c r="Z585" t="str">
        <f>_xlfn.IFS(Table8_1[[#This Row],[Unit_Price]]&lt;500,"Low Price",Table8_1[[#This Row],[Unit_Price]]&lt;2000,"Medium Price",Table8_1[[#This Row],[Unit_Price]]&gt;=2000, "High Price")</f>
        <v>Low Price</v>
      </c>
    </row>
    <row r="586" spans="1:26" x14ac:dyDescent="0.3">
      <c r="A586" s="2" t="s">
        <v>2549</v>
      </c>
      <c r="B586" s="3">
        <v>45350</v>
      </c>
      <c r="C586" s="2" t="s">
        <v>1190</v>
      </c>
      <c r="D586" s="2" t="s">
        <v>1817</v>
      </c>
      <c r="E586" s="2" t="s">
        <v>1904</v>
      </c>
      <c r="F586" s="2">
        <v>1</v>
      </c>
      <c r="G586" s="2">
        <v>34.71</v>
      </c>
      <c r="H586" s="2">
        <v>0.1</v>
      </c>
      <c r="I586" s="2" t="s">
        <v>1964</v>
      </c>
      <c r="J586" s="2">
        <v>31.239000000000001</v>
      </c>
      <c r="O586" t="s">
        <v>2549</v>
      </c>
      <c r="P586" s="5">
        <v>45350</v>
      </c>
      <c r="Q586" t="s">
        <v>1190</v>
      </c>
      <c r="R586" t="s">
        <v>1817</v>
      </c>
      <c r="S586" t="s">
        <v>1904</v>
      </c>
      <c r="T586">
        <v>1</v>
      </c>
      <c r="U586">
        <v>34.71</v>
      </c>
      <c r="V586">
        <v>0.1</v>
      </c>
      <c r="W586" t="s">
        <v>1964</v>
      </c>
      <c r="X586">
        <v>31.239000000000001</v>
      </c>
      <c r="Y586">
        <v>31.239000000000001</v>
      </c>
      <c r="Z586" t="str">
        <f>_xlfn.IFS(Table8_1[[#This Row],[Unit_Price]]&lt;500,"Low Price",Table8_1[[#This Row],[Unit_Price]]&lt;2000,"Medium Price",Table8_1[[#This Row],[Unit_Price]]&gt;=2000, "High Price")</f>
        <v>Low Price</v>
      </c>
    </row>
    <row r="587" spans="1:26" x14ac:dyDescent="0.3">
      <c r="A587" s="2" t="s">
        <v>2550</v>
      </c>
      <c r="B587" s="3">
        <v>45633</v>
      </c>
      <c r="C587" s="2" t="s">
        <v>748</v>
      </c>
      <c r="D587" s="2" t="s">
        <v>1814</v>
      </c>
      <c r="E587" s="2" t="s">
        <v>1892</v>
      </c>
      <c r="F587" s="2">
        <v>2</v>
      </c>
      <c r="G587" s="2">
        <v>829.15</v>
      </c>
      <c r="H587" s="2">
        <v>0.11</v>
      </c>
      <c r="I587" s="2" t="s">
        <v>1961</v>
      </c>
      <c r="J587" s="2">
        <v>1475.8869999999999</v>
      </c>
      <c r="O587" t="s">
        <v>2550</v>
      </c>
      <c r="P587" s="5">
        <v>45633</v>
      </c>
      <c r="Q587" t="s">
        <v>748</v>
      </c>
      <c r="R587" t="s">
        <v>1814</v>
      </c>
      <c r="S587" t="s">
        <v>1892</v>
      </c>
      <c r="T587">
        <v>2</v>
      </c>
      <c r="U587">
        <v>829.15</v>
      </c>
      <c r="V587">
        <v>0.11</v>
      </c>
      <c r="W587" t="s">
        <v>1961</v>
      </c>
      <c r="X587">
        <v>1475.8869999999999</v>
      </c>
      <c r="Y587">
        <v>1475.8869999999999</v>
      </c>
      <c r="Z587" t="str">
        <f>_xlfn.IFS(Table8_1[[#This Row],[Unit_Price]]&lt;500,"Low Price",Table8_1[[#This Row],[Unit_Price]]&lt;2000,"Medium Price",Table8_1[[#This Row],[Unit_Price]]&gt;=2000, "High Price")</f>
        <v>Medium Price</v>
      </c>
    </row>
    <row r="588" spans="1:26" x14ac:dyDescent="0.3">
      <c r="A588" s="2" t="s">
        <v>2551</v>
      </c>
      <c r="B588" s="3">
        <v>45798</v>
      </c>
      <c r="C588" s="2" t="s">
        <v>853</v>
      </c>
      <c r="D588" s="2" t="s">
        <v>1877</v>
      </c>
      <c r="E588" s="2" t="s">
        <v>1901</v>
      </c>
      <c r="F588" s="2">
        <v>2</v>
      </c>
      <c r="G588" s="2">
        <v>481.86</v>
      </c>
      <c r="H588" s="2">
        <v>0.1</v>
      </c>
      <c r="I588" s="2" t="s">
        <v>1964</v>
      </c>
      <c r="J588" s="2">
        <v>867.34799999999996</v>
      </c>
      <c r="O588" t="s">
        <v>2551</v>
      </c>
      <c r="P588" s="5">
        <v>45798</v>
      </c>
      <c r="Q588" t="s">
        <v>853</v>
      </c>
      <c r="R588" t="s">
        <v>1877</v>
      </c>
      <c r="S588" t="s">
        <v>1901</v>
      </c>
      <c r="T588">
        <v>2</v>
      </c>
      <c r="U588">
        <v>481.86</v>
      </c>
      <c r="V588">
        <v>0.1</v>
      </c>
      <c r="W588" t="s">
        <v>1964</v>
      </c>
      <c r="X588">
        <v>867.34799999999996</v>
      </c>
      <c r="Y588">
        <v>867.34799999999996</v>
      </c>
      <c r="Z588" t="str">
        <f>_xlfn.IFS(Table8_1[[#This Row],[Unit_Price]]&lt;500,"Low Price",Table8_1[[#This Row],[Unit_Price]]&lt;2000,"Medium Price",Table8_1[[#This Row],[Unit_Price]]&gt;=2000, "High Price")</f>
        <v>Low Price</v>
      </c>
    </row>
    <row r="589" spans="1:26" x14ac:dyDescent="0.3">
      <c r="A589" s="2" t="s">
        <v>2552</v>
      </c>
      <c r="B589" s="3">
        <v>45354</v>
      </c>
      <c r="C589" s="2" t="s">
        <v>503</v>
      </c>
      <c r="D589" s="2" t="s">
        <v>1738</v>
      </c>
      <c r="E589" s="2" t="s">
        <v>1914</v>
      </c>
      <c r="F589" s="2">
        <v>4</v>
      </c>
      <c r="G589" s="2">
        <v>915.17</v>
      </c>
      <c r="H589" s="2">
        <v>0.19</v>
      </c>
      <c r="I589" s="2" t="s">
        <v>1964</v>
      </c>
      <c r="J589" s="2">
        <v>2965.1507999999999</v>
      </c>
      <c r="O589" t="s">
        <v>2552</v>
      </c>
      <c r="P589" s="5">
        <v>45354</v>
      </c>
      <c r="Q589" t="s">
        <v>503</v>
      </c>
      <c r="R589" t="s">
        <v>1738</v>
      </c>
      <c r="S589" t="s">
        <v>1914</v>
      </c>
      <c r="T589">
        <v>4</v>
      </c>
      <c r="U589">
        <v>915.17</v>
      </c>
      <c r="V589">
        <v>0.19</v>
      </c>
      <c r="W589" t="s">
        <v>1964</v>
      </c>
      <c r="X589">
        <v>2965.1507999999999</v>
      </c>
      <c r="Y589">
        <v>2965.1507999999999</v>
      </c>
      <c r="Z589" t="str">
        <f>_xlfn.IFS(Table8_1[[#This Row],[Unit_Price]]&lt;500,"Low Price",Table8_1[[#This Row],[Unit_Price]]&lt;2000,"Medium Price",Table8_1[[#This Row],[Unit_Price]]&gt;=2000, "High Price")</f>
        <v>Medium Price</v>
      </c>
    </row>
    <row r="590" spans="1:26" x14ac:dyDescent="0.3">
      <c r="A590" s="2" t="s">
        <v>2553</v>
      </c>
      <c r="B590" s="3">
        <v>45357</v>
      </c>
      <c r="C590" s="2" t="s">
        <v>704</v>
      </c>
      <c r="D590" s="2" t="s">
        <v>1796</v>
      </c>
      <c r="E590" s="2" t="s">
        <v>1945</v>
      </c>
      <c r="F590" s="2">
        <v>1</v>
      </c>
      <c r="G590" s="2">
        <v>250.95</v>
      </c>
      <c r="H590" s="2">
        <v>0.03</v>
      </c>
      <c r="I590" s="2" t="s">
        <v>1961</v>
      </c>
      <c r="J590" s="2">
        <v>243.42150000000001</v>
      </c>
      <c r="O590" t="s">
        <v>2553</v>
      </c>
      <c r="P590" s="5">
        <v>45357</v>
      </c>
      <c r="Q590" t="s">
        <v>704</v>
      </c>
      <c r="R590" t="s">
        <v>1796</v>
      </c>
      <c r="S590" t="s">
        <v>1945</v>
      </c>
      <c r="T590">
        <v>1</v>
      </c>
      <c r="U590">
        <v>250.95</v>
      </c>
      <c r="V590">
        <v>0.03</v>
      </c>
      <c r="W590" t="s">
        <v>1961</v>
      </c>
      <c r="X590">
        <v>243.42150000000001</v>
      </c>
      <c r="Y590">
        <v>243.42149999999998</v>
      </c>
      <c r="Z590" t="str">
        <f>_xlfn.IFS(Table8_1[[#This Row],[Unit_Price]]&lt;500,"Low Price",Table8_1[[#This Row],[Unit_Price]]&lt;2000,"Medium Price",Table8_1[[#This Row],[Unit_Price]]&gt;=2000, "High Price")</f>
        <v>Low Price</v>
      </c>
    </row>
    <row r="591" spans="1:26" x14ac:dyDescent="0.3">
      <c r="A591" s="2" t="s">
        <v>2554</v>
      </c>
      <c r="B591" s="3">
        <v>45257</v>
      </c>
      <c r="C591" s="2" t="s">
        <v>1034</v>
      </c>
      <c r="D591" s="2" t="s">
        <v>1871</v>
      </c>
      <c r="E591" s="2" t="s">
        <v>1908</v>
      </c>
      <c r="F591" s="2">
        <v>3</v>
      </c>
      <c r="G591" s="2">
        <v>882.84</v>
      </c>
      <c r="H591" s="2">
        <v>0.1</v>
      </c>
      <c r="I591" s="2" t="s">
        <v>1959</v>
      </c>
      <c r="J591" s="2">
        <v>2383.6680000000001</v>
      </c>
      <c r="O591" t="s">
        <v>2554</v>
      </c>
      <c r="P591" s="5">
        <v>45257</v>
      </c>
      <c r="Q591" t="s">
        <v>1034</v>
      </c>
      <c r="R591" t="s">
        <v>1871</v>
      </c>
      <c r="S591" t="s">
        <v>1908</v>
      </c>
      <c r="T591">
        <v>3</v>
      </c>
      <c r="U591">
        <v>882.84</v>
      </c>
      <c r="V591">
        <v>0.1</v>
      </c>
      <c r="W591" t="s">
        <v>1959</v>
      </c>
      <c r="X591">
        <v>2383.6680000000001</v>
      </c>
      <c r="Y591">
        <v>2383.6680000000001</v>
      </c>
      <c r="Z591" t="str">
        <f>_xlfn.IFS(Table8_1[[#This Row],[Unit_Price]]&lt;500,"Low Price",Table8_1[[#This Row],[Unit_Price]]&lt;2000,"Medium Price",Table8_1[[#This Row],[Unit_Price]]&gt;=2000, "High Price")</f>
        <v>Medium Price</v>
      </c>
    </row>
    <row r="592" spans="1:26" x14ac:dyDescent="0.3">
      <c r="A592" s="2" t="s">
        <v>2555</v>
      </c>
      <c r="B592" s="3">
        <v>45702</v>
      </c>
      <c r="C592" s="2" t="s">
        <v>477</v>
      </c>
      <c r="D592" s="2" t="s">
        <v>1631</v>
      </c>
      <c r="E592" s="2" t="s">
        <v>1945</v>
      </c>
      <c r="F592" s="2">
        <v>4</v>
      </c>
      <c r="G592" s="2">
        <v>573.37</v>
      </c>
      <c r="H592" s="2">
        <v>0.04</v>
      </c>
      <c r="I592" s="2" t="s">
        <v>1964</v>
      </c>
      <c r="J592" s="2">
        <v>2201.7408</v>
      </c>
      <c r="O592" t="s">
        <v>2555</v>
      </c>
      <c r="P592" s="5">
        <v>45702</v>
      </c>
      <c r="Q592" t="s">
        <v>477</v>
      </c>
      <c r="R592" t="s">
        <v>1631</v>
      </c>
      <c r="S592" t="s">
        <v>1945</v>
      </c>
      <c r="T592">
        <v>4</v>
      </c>
      <c r="U592">
        <v>573.37</v>
      </c>
      <c r="V592">
        <v>0.04</v>
      </c>
      <c r="W592" t="s">
        <v>1964</v>
      </c>
      <c r="X592">
        <v>2201.7408</v>
      </c>
      <c r="Y592">
        <v>2201.7408</v>
      </c>
      <c r="Z592" t="str">
        <f>_xlfn.IFS(Table8_1[[#This Row],[Unit_Price]]&lt;500,"Low Price",Table8_1[[#This Row],[Unit_Price]]&lt;2000,"Medium Price",Table8_1[[#This Row],[Unit_Price]]&gt;=2000, "High Price")</f>
        <v>Medium Price</v>
      </c>
    </row>
    <row r="593" spans="1:26" x14ac:dyDescent="0.3">
      <c r="A593" s="2" t="s">
        <v>2556</v>
      </c>
      <c r="B593" s="3">
        <v>45318</v>
      </c>
      <c r="C593" s="2" t="s">
        <v>222</v>
      </c>
      <c r="D593" s="2" t="s">
        <v>1674</v>
      </c>
      <c r="E593" s="2" t="s">
        <v>1929</v>
      </c>
      <c r="F593" s="2">
        <v>3</v>
      </c>
      <c r="G593" s="2">
        <v>622.72</v>
      </c>
      <c r="H593" s="2">
        <v>0.04</v>
      </c>
      <c r="I593" s="2" t="s">
        <v>1959</v>
      </c>
      <c r="J593" s="2">
        <v>1793.4336000000001</v>
      </c>
      <c r="O593" t="s">
        <v>2556</v>
      </c>
      <c r="P593" s="5">
        <v>45318</v>
      </c>
      <c r="Q593" t="s">
        <v>222</v>
      </c>
      <c r="R593" t="s">
        <v>1674</v>
      </c>
      <c r="S593" t="s">
        <v>1929</v>
      </c>
      <c r="T593">
        <v>3</v>
      </c>
      <c r="U593">
        <v>622.72</v>
      </c>
      <c r="V593">
        <v>0.04</v>
      </c>
      <c r="W593" t="s">
        <v>1959</v>
      </c>
      <c r="X593">
        <v>1793.4336000000001</v>
      </c>
      <c r="Y593">
        <v>1793.4336000000001</v>
      </c>
      <c r="Z593" t="str">
        <f>_xlfn.IFS(Table8_1[[#This Row],[Unit_Price]]&lt;500,"Low Price",Table8_1[[#This Row],[Unit_Price]]&lt;2000,"Medium Price",Table8_1[[#This Row],[Unit_Price]]&gt;=2000, "High Price")</f>
        <v>Medium Price</v>
      </c>
    </row>
    <row r="594" spans="1:26" x14ac:dyDescent="0.3">
      <c r="A594" s="2" t="s">
        <v>2557</v>
      </c>
      <c r="B594" s="3">
        <v>45943</v>
      </c>
      <c r="C594" s="2" t="s">
        <v>1223</v>
      </c>
      <c r="D594" s="2" t="s">
        <v>1859</v>
      </c>
      <c r="E594" s="2" t="s">
        <v>1942</v>
      </c>
      <c r="F594" s="2">
        <v>3</v>
      </c>
      <c r="G594" s="2">
        <v>259.74</v>
      </c>
      <c r="H594" s="2">
        <v>0.24</v>
      </c>
      <c r="I594" s="2" t="s">
        <v>1959</v>
      </c>
      <c r="J594" s="2">
        <v>592.20719999999994</v>
      </c>
      <c r="O594" t="s">
        <v>2557</v>
      </c>
      <c r="P594" s="5">
        <v>45943</v>
      </c>
      <c r="Q594" t="s">
        <v>1223</v>
      </c>
      <c r="R594" t="s">
        <v>1859</v>
      </c>
      <c r="S594" t="s">
        <v>1942</v>
      </c>
      <c r="T594">
        <v>3</v>
      </c>
      <c r="U594">
        <v>259.74</v>
      </c>
      <c r="V594">
        <v>0.24</v>
      </c>
      <c r="W594" t="s">
        <v>1959</v>
      </c>
      <c r="X594">
        <v>592.20719999999994</v>
      </c>
      <c r="Y594">
        <v>592.20720000000006</v>
      </c>
      <c r="Z594" t="str">
        <f>_xlfn.IFS(Table8_1[[#This Row],[Unit_Price]]&lt;500,"Low Price",Table8_1[[#This Row],[Unit_Price]]&lt;2000,"Medium Price",Table8_1[[#This Row],[Unit_Price]]&gt;=2000, "High Price")</f>
        <v>Low Price</v>
      </c>
    </row>
    <row r="595" spans="1:26" x14ac:dyDescent="0.3">
      <c r="A595" s="2" t="s">
        <v>2558</v>
      </c>
      <c r="B595" s="3">
        <v>45769</v>
      </c>
      <c r="C595" s="2" t="s">
        <v>209</v>
      </c>
      <c r="D595" s="2" t="s">
        <v>1661</v>
      </c>
      <c r="E595" s="2" t="s">
        <v>1932</v>
      </c>
      <c r="F595" s="2">
        <v>4</v>
      </c>
      <c r="G595" s="2">
        <v>951.09</v>
      </c>
      <c r="H595" s="2">
        <v>0.14000000000000001</v>
      </c>
      <c r="I595" s="2" t="s">
        <v>1964</v>
      </c>
      <c r="J595" s="2">
        <v>3271.7496000000001</v>
      </c>
      <c r="O595" t="s">
        <v>2558</v>
      </c>
      <c r="P595" s="5">
        <v>45769</v>
      </c>
      <c r="Q595" t="s">
        <v>209</v>
      </c>
      <c r="R595" t="s">
        <v>1661</v>
      </c>
      <c r="S595" t="s">
        <v>1932</v>
      </c>
      <c r="T595">
        <v>4</v>
      </c>
      <c r="U595">
        <v>951.09</v>
      </c>
      <c r="V595">
        <v>0.14000000000000001</v>
      </c>
      <c r="W595" t="s">
        <v>1964</v>
      </c>
      <c r="X595">
        <v>3271.7496000000001</v>
      </c>
      <c r="Y595">
        <v>3271.7496000000001</v>
      </c>
      <c r="Z595" t="str">
        <f>_xlfn.IFS(Table8_1[[#This Row],[Unit_Price]]&lt;500,"Low Price",Table8_1[[#This Row],[Unit_Price]]&lt;2000,"Medium Price",Table8_1[[#This Row],[Unit_Price]]&gt;=2000, "High Price")</f>
        <v>Medium Price</v>
      </c>
    </row>
    <row r="596" spans="1:26" x14ac:dyDescent="0.3">
      <c r="A596" s="2" t="s">
        <v>2559</v>
      </c>
      <c r="B596" s="3">
        <v>45765</v>
      </c>
      <c r="C596" s="2" t="s">
        <v>659</v>
      </c>
      <c r="D596" s="2" t="s">
        <v>1880</v>
      </c>
      <c r="E596" s="2" t="s">
        <v>1896</v>
      </c>
      <c r="F596" s="2">
        <v>1</v>
      </c>
      <c r="G596" s="2">
        <v>71.709999999999994</v>
      </c>
      <c r="H596" s="2">
        <v>0.23</v>
      </c>
      <c r="I596" s="2" t="s">
        <v>1964</v>
      </c>
      <c r="J596" s="2">
        <v>55.216700000000003</v>
      </c>
      <c r="O596" t="s">
        <v>2559</v>
      </c>
      <c r="P596" s="5">
        <v>45765</v>
      </c>
      <c r="Q596" t="s">
        <v>659</v>
      </c>
      <c r="R596" t="s">
        <v>1880</v>
      </c>
      <c r="S596" t="s">
        <v>1896</v>
      </c>
      <c r="T596">
        <v>1</v>
      </c>
      <c r="U596">
        <v>71.709999999999994</v>
      </c>
      <c r="V596">
        <v>0.23</v>
      </c>
      <c r="W596" t="s">
        <v>1964</v>
      </c>
      <c r="X596">
        <v>55.216700000000003</v>
      </c>
      <c r="Y596">
        <v>55.216699999999996</v>
      </c>
      <c r="Z596" t="str">
        <f>_xlfn.IFS(Table8_1[[#This Row],[Unit_Price]]&lt;500,"Low Price",Table8_1[[#This Row],[Unit_Price]]&lt;2000,"Medium Price",Table8_1[[#This Row],[Unit_Price]]&gt;=2000, "High Price")</f>
        <v>Low Price</v>
      </c>
    </row>
    <row r="597" spans="1:26" x14ac:dyDescent="0.3">
      <c r="A597" s="2" t="s">
        <v>2560</v>
      </c>
      <c r="B597" s="3">
        <v>45891</v>
      </c>
      <c r="C597" s="2" t="s">
        <v>581</v>
      </c>
      <c r="D597" s="2" t="s">
        <v>1635</v>
      </c>
      <c r="E597" s="2" t="s">
        <v>1914</v>
      </c>
      <c r="F597" s="2">
        <v>4</v>
      </c>
      <c r="G597" s="2">
        <v>894.93</v>
      </c>
      <c r="H597" s="2">
        <v>0.05</v>
      </c>
      <c r="I597" s="2" t="s">
        <v>1964</v>
      </c>
      <c r="J597" s="2">
        <v>3400.7339999999999</v>
      </c>
      <c r="O597" t="s">
        <v>2560</v>
      </c>
      <c r="P597" s="5">
        <v>45891</v>
      </c>
      <c r="Q597" t="s">
        <v>581</v>
      </c>
      <c r="R597" t="s">
        <v>1635</v>
      </c>
      <c r="S597" t="s">
        <v>1914</v>
      </c>
      <c r="T597">
        <v>4</v>
      </c>
      <c r="U597">
        <v>894.93</v>
      </c>
      <c r="V597">
        <v>0.05</v>
      </c>
      <c r="W597" t="s">
        <v>1964</v>
      </c>
      <c r="X597">
        <v>3400.7339999999999</v>
      </c>
      <c r="Y597">
        <v>3400.7339999999999</v>
      </c>
      <c r="Z597" t="str">
        <f>_xlfn.IFS(Table8_1[[#This Row],[Unit_Price]]&lt;500,"Low Price",Table8_1[[#This Row],[Unit_Price]]&lt;2000,"Medium Price",Table8_1[[#This Row],[Unit_Price]]&gt;=2000, "High Price")</f>
        <v>Medium Price</v>
      </c>
    </row>
    <row r="598" spans="1:26" x14ac:dyDescent="0.3">
      <c r="A598" s="2" t="s">
        <v>2561</v>
      </c>
      <c r="B598" s="3">
        <v>45842</v>
      </c>
      <c r="C598" s="2" t="s">
        <v>668</v>
      </c>
      <c r="D598" s="2" t="s">
        <v>1817</v>
      </c>
      <c r="E598" s="2" t="s">
        <v>1917</v>
      </c>
      <c r="F598" s="2">
        <v>4</v>
      </c>
      <c r="G598" s="2">
        <v>870.18</v>
      </c>
      <c r="H598" s="2">
        <v>0.13</v>
      </c>
      <c r="I598" s="2" t="s">
        <v>1964</v>
      </c>
      <c r="J598" s="2">
        <v>3028.2264</v>
      </c>
      <c r="O598" t="s">
        <v>2561</v>
      </c>
      <c r="P598" s="5">
        <v>45842</v>
      </c>
      <c r="Q598" t="s">
        <v>668</v>
      </c>
      <c r="R598" t="s">
        <v>1817</v>
      </c>
      <c r="S598" t="s">
        <v>1917</v>
      </c>
      <c r="T598">
        <v>4</v>
      </c>
      <c r="U598">
        <v>870.18</v>
      </c>
      <c r="V598">
        <v>0.13</v>
      </c>
      <c r="W598" t="s">
        <v>1964</v>
      </c>
      <c r="X598">
        <v>3028.2264</v>
      </c>
      <c r="Y598">
        <v>3028.2263999999996</v>
      </c>
      <c r="Z598" t="str">
        <f>_xlfn.IFS(Table8_1[[#This Row],[Unit_Price]]&lt;500,"Low Price",Table8_1[[#This Row],[Unit_Price]]&lt;2000,"Medium Price",Table8_1[[#This Row],[Unit_Price]]&gt;=2000, "High Price")</f>
        <v>Medium Price</v>
      </c>
    </row>
    <row r="599" spans="1:26" x14ac:dyDescent="0.3">
      <c r="A599" s="2" t="s">
        <v>2562</v>
      </c>
      <c r="B599" s="3">
        <v>45382</v>
      </c>
      <c r="C599" s="2" t="s">
        <v>895</v>
      </c>
      <c r="D599" s="2" t="s">
        <v>1774</v>
      </c>
      <c r="E599" s="2" t="s">
        <v>1896</v>
      </c>
      <c r="F599" s="2">
        <v>2</v>
      </c>
      <c r="G599" s="2">
        <v>552.72</v>
      </c>
      <c r="H599" s="2">
        <v>0.06</v>
      </c>
      <c r="I599" s="2" t="s">
        <v>1961</v>
      </c>
      <c r="J599" s="2">
        <v>1039.1135999999999</v>
      </c>
      <c r="O599" t="s">
        <v>2562</v>
      </c>
      <c r="P599" s="5">
        <v>45382</v>
      </c>
      <c r="Q599" t="s">
        <v>895</v>
      </c>
      <c r="R599" t="s">
        <v>1774</v>
      </c>
      <c r="S599" t="s">
        <v>1896</v>
      </c>
      <c r="T599">
        <v>2</v>
      </c>
      <c r="U599">
        <v>552.72</v>
      </c>
      <c r="V599">
        <v>0.06</v>
      </c>
      <c r="W599" t="s">
        <v>1961</v>
      </c>
      <c r="X599">
        <v>1039.1135999999999</v>
      </c>
      <c r="Y599">
        <v>1039.1136000000001</v>
      </c>
      <c r="Z599" t="str">
        <f>_xlfn.IFS(Table8_1[[#This Row],[Unit_Price]]&lt;500,"Low Price",Table8_1[[#This Row],[Unit_Price]]&lt;2000,"Medium Price",Table8_1[[#This Row],[Unit_Price]]&gt;=2000, "High Price")</f>
        <v>Medium Price</v>
      </c>
    </row>
    <row r="600" spans="1:26" x14ac:dyDescent="0.3">
      <c r="A600" s="2" t="s">
        <v>2563</v>
      </c>
      <c r="B600" s="3">
        <v>45236</v>
      </c>
      <c r="C600" s="2" t="s">
        <v>799</v>
      </c>
      <c r="D600" s="2" t="s">
        <v>1696</v>
      </c>
      <c r="E600" s="2" t="s">
        <v>1917</v>
      </c>
      <c r="F600" s="2">
        <v>3</v>
      </c>
      <c r="G600" s="2">
        <v>700.43</v>
      </c>
      <c r="H600" s="2">
        <v>0.01</v>
      </c>
      <c r="I600" s="2" t="s">
        <v>1964</v>
      </c>
      <c r="J600" s="2">
        <v>2080.2770999999998</v>
      </c>
      <c r="O600" t="s">
        <v>2563</v>
      </c>
      <c r="P600" s="5">
        <v>45236</v>
      </c>
      <c r="Q600" t="s">
        <v>799</v>
      </c>
      <c r="R600" t="s">
        <v>1696</v>
      </c>
      <c r="S600" t="s">
        <v>1917</v>
      </c>
      <c r="T600">
        <v>3</v>
      </c>
      <c r="U600">
        <v>700.43</v>
      </c>
      <c r="V600">
        <v>0.01</v>
      </c>
      <c r="W600" t="s">
        <v>1964</v>
      </c>
      <c r="X600">
        <v>2080.2770999999998</v>
      </c>
      <c r="Y600">
        <v>2080.2770999999998</v>
      </c>
      <c r="Z600" t="str">
        <f>_xlfn.IFS(Table8_1[[#This Row],[Unit_Price]]&lt;500,"Low Price",Table8_1[[#This Row],[Unit_Price]]&lt;2000,"Medium Price",Table8_1[[#This Row],[Unit_Price]]&gt;=2000, "High Price")</f>
        <v>Medium Price</v>
      </c>
    </row>
    <row r="601" spans="1:26" x14ac:dyDescent="0.3">
      <c r="A601" s="2" t="s">
        <v>2564</v>
      </c>
      <c r="B601" s="3">
        <v>45806</v>
      </c>
      <c r="C601" s="2" t="s">
        <v>1076</v>
      </c>
      <c r="D601" s="2" t="s">
        <v>1594</v>
      </c>
      <c r="E601" s="2" t="s">
        <v>1896</v>
      </c>
      <c r="F601" s="2">
        <v>2</v>
      </c>
      <c r="G601" s="2">
        <v>823.03</v>
      </c>
      <c r="H601" s="2">
        <v>0.18</v>
      </c>
      <c r="I601" s="2" t="s">
        <v>1961</v>
      </c>
      <c r="J601" s="2">
        <v>1349.7692</v>
      </c>
      <c r="O601" t="s">
        <v>2564</v>
      </c>
      <c r="P601" s="5">
        <v>45806</v>
      </c>
      <c r="Q601" t="s">
        <v>1076</v>
      </c>
      <c r="R601" t="s">
        <v>1594</v>
      </c>
      <c r="S601" t="s">
        <v>1896</v>
      </c>
      <c r="T601">
        <v>2</v>
      </c>
      <c r="U601">
        <v>823.03</v>
      </c>
      <c r="V601">
        <v>0.18</v>
      </c>
      <c r="W601" t="s">
        <v>1961</v>
      </c>
      <c r="X601">
        <v>1349.7692</v>
      </c>
      <c r="Y601">
        <v>1349.7692</v>
      </c>
      <c r="Z601" t="str">
        <f>_xlfn.IFS(Table8_1[[#This Row],[Unit_Price]]&lt;500,"Low Price",Table8_1[[#This Row],[Unit_Price]]&lt;2000,"Medium Price",Table8_1[[#This Row],[Unit_Price]]&gt;=2000, "High Price")</f>
        <v>Medium Price</v>
      </c>
    </row>
    <row r="602" spans="1:26" x14ac:dyDescent="0.3">
      <c r="A602" s="2" t="s">
        <v>2565</v>
      </c>
      <c r="B602" s="3">
        <v>45401</v>
      </c>
      <c r="C602" s="2" t="s">
        <v>826</v>
      </c>
      <c r="D602" s="2" t="s">
        <v>1859</v>
      </c>
      <c r="E602" s="2" t="s">
        <v>1911</v>
      </c>
      <c r="F602" s="2">
        <v>1</v>
      </c>
      <c r="G602" s="2">
        <v>117.37</v>
      </c>
      <c r="H602" s="2">
        <v>0.21</v>
      </c>
      <c r="I602" s="2" t="s">
        <v>1959</v>
      </c>
      <c r="J602" s="2">
        <v>92.722300000000004</v>
      </c>
      <c r="O602" t="s">
        <v>2565</v>
      </c>
      <c r="P602" s="5">
        <v>45401</v>
      </c>
      <c r="Q602" t="s">
        <v>826</v>
      </c>
      <c r="R602" t="s">
        <v>1859</v>
      </c>
      <c r="S602" t="s">
        <v>1911</v>
      </c>
      <c r="T602">
        <v>1</v>
      </c>
      <c r="U602">
        <v>117.37</v>
      </c>
      <c r="V602">
        <v>0.21</v>
      </c>
      <c r="W602" t="s">
        <v>1959</v>
      </c>
      <c r="X602">
        <v>92.722300000000004</v>
      </c>
      <c r="Y602">
        <v>92.722300000000004</v>
      </c>
      <c r="Z602" t="str">
        <f>_xlfn.IFS(Table8_1[[#This Row],[Unit_Price]]&lt;500,"Low Price",Table8_1[[#This Row],[Unit_Price]]&lt;2000,"Medium Price",Table8_1[[#This Row],[Unit_Price]]&gt;=2000, "High Price")</f>
        <v>Low Price</v>
      </c>
    </row>
    <row r="603" spans="1:26" x14ac:dyDescent="0.3">
      <c r="A603" s="2" t="s">
        <v>2566</v>
      </c>
      <c r="B603" s="3">
        <v>45716</v>
      </c>
      <c r="C603" s="2" t="s">
        <v>373</v>
      </c>
      <c r="D603" s="2" t="s">
        <v>1750</v>
      </c>
      <c r="E603" s="2" t="s">
        <v>1892</v>
      </c>
      <c r="F603" s="2">
        <v>4</v>
      </c>
      <c r="G603" s="2">
        <v>165.37</v>
      </c>
      <c r="H603" s="2">
        <v>0.28999999999999998</v>
      </c>
      <c r="I603" s="2" t="s">
        <v>1959</v>
      </c>
      <c r="J603" s="2">
        <v>469.6508</v>
      </c>
      <c r="O603" t="s">
        <v>2566</v>
      </c>
      <c r="P603" s="5">
        <v>45716</v>
      </c>
      <c r="Q603" t="s">
        <v>373</v>
      </c>
      <c r="R603" t="s">
        <v>1750</v>
      </c>
      <c r="S603" t="s">
        <v>1892</v>
      </c>
      <c r="T603">
        <v>4</v>
      </c>
      <c r="U603">
        <v>165.37</v>
      </c>
      <c r="V603">
        <v>0.28999999999999998</v>
      </c>
      <c r="W603" t="s">
        <v>1959</v>
      </c>
      <c r="X603">
        <v>469.6508</v>
      </c>
      <c r="Y603">
        <v>469.6508</v>
      </c>
      <c r="Z603" t="str">
        <f>_xlfn.IFS(Table8_1[[#This Row],[Unit_Price]]&lt;500,"Low Price",Table8_1[[#This Row],[Unit_Price]]&lt;2000,"Medium Price",Table8_1[[#This Row],[Unit_Price]]&gt;=2000, "High Price")</f>
        <v>Low Price</v>
      </c>
    </row>
    <row r="604" spans="1:26" x14ac:dyDescent="0.3">
      <c r="A604" s="2" t="s">
        <v>2567</v>
      </c>
      <c r="B604" s="3">
        <v>45718</v>
      </c>
      <c r="C604" s="2" t="s">
        <v>1193</v>
      </c>
      <c r="D604" s="2" t="s">
        <v>1580</v>
      </c>
      <c r="E604" s="2" t="s">
        <v>1924</v>
      </c>
      <c r="F604" s="2">
        <v>3</v>
      </c>
      <c r="G604" s="2">
        <v>483.06</v>
      </c>
      <c r="H604" s="2">
        <v>0.05</v>
      </c>
      <c r="I604" s="2" t="s">
        <v>1959</v>
      </c>
      <c r="J604" s="2">
        <v>1376.721</v>
      </c>
      <c r="O604" t="s">
        <v>2567</v>
      </c>
      <c r="P604" s="5">
        <v>45718</v>
      </c>
      <c r="Q604" t="s">
        <v>1193</v>
      </c>
      <c r="R604" t="s">
        <v>1580</v>
      </c>
      <c r="S604" t="s">
        <v>1924</v>
      </c>
      <c r="T604">
        <v>3</v>
      </c>
      <c r="U604">
        <v>483.06</v>
      </c>
      <c r="V604">
        <v>0.05</v>
      </c>
      <c r="W604" t="s">
        <v>1959</v>
      </c>
      <c r="X604">
        <v>1376.721</v>
      </c>
      <c r="Y604">
        <v>1376.721</v>
      </c>
      <c r="Z604" t="str">
        <f>_xlfn.IFS(Table8_1[[#This Row],[Unit_Price]]&lt;500,"Low Price",Table8_1[[#This Row],[Unit_Price]]&lt;2000,"Medium Price",Table8_1[[#This Row],[Unit_Price]]&gt;=2000, "High Price")</f>
        <v>Low Price</v>
      </c>
    </row>
    <row r="605" spans="1:26" x14ac:dyDescent="0.3">
      <c r="A605" s="2" t="s">
        <v>2568</v>
      </c>
      <c r="B605" s="3">
        <v>45379</v>
      </c>
      <c r="C605" s="2" t="s">
        <v>940</v>
      </c>
      <c r="D605" s="2" t="s">
        <v>1826</v>
      </c>
      <c r="E605" s="2" t="s">
        <v>1914</v>
      </c>
      <c r="F605" s="2">
        <v>4</v>
      </c>
      <c r="G605" s="2">
        <v>262.05</v>
      </c>
      <c r="H605" s="2">
        <v>0.24</v>
      </c>
      <c r="I605" s="2" t="s">
        <v>1961</v>
      </c>
      <c r="J605" s="2">
        <v>796.63199999999995</v>
      </c>
      <c r="O605" t="s">
        <v>2568</v>
      </c>
      <c r="P605" s="5">
        <v>45379</v>
      </c>
      <c r="Q605" t="s">
        <v>940</v>
      </c>
      <c r="R605" t="s">
        <v>1826</v>
      </c>
      <c r="S605" t="s">
        <v>1914</v>
      </c>
      <c r="T605">
        <v>4</v>
      </c>
      <c r="U605">
        <v>262.05</v>
      </c>
      <c r="V605">
        <v>0.24</v>
      </c>
      <c r="W605" t="s">
        <v>1961</v>
      </c>
      <c r="X605">
        <v>796.63199999999995</v>
      </c>
      <c r="Y605">
        <v>796.63200000000006</v>
      </c>
      <c r="Z605" t="str">
        <f>_xlfn.IFS(Table8_1[[#This Row],[Unit_Price]]&lt;500,"Low Price",Table8_1[[#This Row],[Unit_Price]]&lt;2000,"Medium Price",Table8_1[[#This Row],[Unit_Price]]&gt;=2000, "High Price")</f>
        <v>Low Price</v>
      </c>
    </row>
    <row r="606" spans="1:26" x14ac:dyDescent="0.3">
      <c r="A606" s="2" t="s">
        <v>2569</v>
      </c>
      <c r="B606" s="3">
        <v>45635</v>
      </c>
      <c r="C606" s="2" t="s">
        <v>1440</v>
      </c>
      <c r="D606" s="2" t="s">
        <v>1613</v>
      </c>
      <c r="E606" s="2" t="s">
        <v>1934</v>
      </c>
      <c r="F606" s="2">
        <v>3</v>
      </c>
      <c r="G606" s="2">
        <v>970.89</v>
      </c>
      <c r="H606" s="2">
        <v>0.11</v>
      </c>
      <c r="I606" s="2" t="s">
        <v>1964</v>
      </c>
      <c r="J606" s="2">
        <v>2592.2763</v>
      </c>
      <c r="O606" t="s">
        <v>2569</v>
      </c>
      <c r="P606" s="5">
        <v>45635</v>
      </c>
      <c r="Q606" t="s">
        <v>1440</v>
      </c>
      <c r="R606" t="s">
        <v>1613</v>
      </c>
      <c r="S606" t="s">
        <v>1934</v>
      </c>
      <c r="T606">
        <v>3</v>
      </c>
      <c r="U606">
        <v>970.89</v>
      </c>
      <c r="V606">
        <v>0.11</v>
      </c>
      <c r="W606" t="s">
        <v>1964</v>
      </c>
      <c r="X606">
        <v>2592.2763</v>
      </c>
      <c r="Y606">
        <v>2592.2763</v>
      </c>
      <c r="Z606" t="str">
        <f>_xlfn.IFS(Table8_1[[#This Row],[Unit_Price]]&lt;500,"Low Price",Table8_1[[#This Row],[Unit_Price]]&lt;2000,"Medium Price",Table8_1[[#This Row],[Unit_Price]]&gt;=2000, "High Price")</f>
        <v>Medium Price</v>
      </c>
    </row>
    <row r="607" spans="1:26" x14ac:dyDescent="0.3">
      <c r="A607" s="2" t="s">
        <v>2570</v>
      </c>
      <c r="B607" s="3">
        <v>45222</v>
      </c>
      <c r="C607" s="2" t="s">
        <v>710</v>
      </c>
      <c r="D607" s="2" t="s">
        <v>1799</v>
      </c>
      <c r="E607" s="2" t="s">
        <v>1887</v>
      </c>
      <c r="F607" s="2">
        <v>1</v>
      </c>
      <c r="G607" s="2">
        <v>61.11</v>
      </c>
      <c r="H607" s="2">
        <v>0.1</v>
      </c>
      <c r="I607" s="2" t="s">
        <v>1961</v>
      </c>
      <c r="J607" s="2">
        <v>54.999000000000002</v>
      </c>
      <c r="O607" t="s">
        <v>2570</v>
      </c>
      <c r="P607" s="5">
        <v>45222</v>
      </c>
      <c r="Q607" t="s">
        <v>710</v>
      </c>
      <c r="R607" t="s">
        <v>1799</v>
      </c>
      <c r="S607" t="s">
        <v>1887</v>
      </c>
      <c r="T607">
        <v>1</v>
      </c>
      <c r="U607">
        <v>61.11</v>
      </c>
      <c r="V607">
        <v>0.1</v>
      </c>
      <c r="W607" t="s">
        <v>1961</v>
      </c>
      <c r="X607">
        <v>54.999000000000002</v>
      </c>
      <c r="Y607">
        <v>54.998999999999995</v>
      </c>
      <c r="Z607" t="str">
        <f>_xlfn.IFS(Table8_1[[#This Row],[Unit_Price]]&lt;500,"Low Price",Table8_1[[#This Row],[Unit_Price]]&lt;2000,"Medium Price",Table8_1[[#This Row],[Unit_Price]]&gt;=2000, "High Price")</f>
        <v>Low Price</v>
      </c>
    </row>
    <row r="608" spans="1:26" x14ac:dyDescent="0.3">
      <c r="A608" s="2" t="s">
        <v>2571</v>
      </c>
      <c r="B608" s="3">
        <v>45555</v>
      </c>
      <c r="C608" s="2" t="s">
        <v>125</v>
      </c>
      <c r="D608" s="2" t="s">
        <v>1658</v>
      </c>
      <c r="E608" s="2" t="s">
        <v>1917</v>
      </c>
      <c r="F608" s="2">
        <v>3</v>
      </c>
      <c r="G608" s="2">
        <v>827.88</v>
      </c>
      <c r="H608" s="2">
        <v>0.19</v>
      </c>
      <c r="I608" s="2" t="s">
        <v>1961</v>
      </c>
      <c r="J608" s="2">
        <v>2011.7483999999999</v>
      </c>
      <c r="O608" t="s">
        <v>2571</v>
      </c>
      <c r="P608" s="5">
        <v>45555</v>
      </c>
      <c r="Q608" t="s">
        <v>125</v>
      </c>
      <c r="R608" t="s">
        <v>1658</v>
      </c>
      <c r="S608" t="s">
        <v>1917</v>
      </c>
      <c r="T608">
        <v>3</v>
      </c>
      <c r="U608">
        <v>827.88</v>
      </c>
      <c r="V608">
        <v>0.19</v>
      </c>
      <c r="W608" t="s">
        <v>1961</v>
      </c>
      <c r="X608">
        <v>2011.7483999999999</v>
      </c>
      <c r="Y608">
        <v>2011.7483999999999</v>
      </c>
      <c r="Z608" t="str">
        <f>_xlfn.IFS(Table8_1[[#This Row],[Unit_Price]]&lt;500,"Low Price",Table8_1[[#This Row],[Unit_Price]]&lt;2000,"Medium Price",Table8_1[[#This Row],[Unit_Price]]&gt;=2000, "High Price")</f>
        <v>Medium Price</v>
      </c>
    </row>
    <row r="609" spans="1:26" x14ac:dyDescent="0.3">
      <c r="A609" s="2" t="s">
        <v>2572</v>
      </c>
      <c r="B609" s="3">
        <v>45583</v>
      </c>
      <c r="C609" s="2" t="s">
        <v>1346</v>
      </c>
      <c r="D609" s="2" t="s">
        <v>1844</v>
      </c>
      <c r="E609" s="2" t="s">
        <v>1932</v>
      </c>
      <c r="F609" s="2">
        <v>3</v>
      </c>
      <c r="G609" s="2">
        <v>926.85</v>
      </c>
      <c r="H609" s="2">
        <v>0.18</v>
      </c>
      <c r="I609" s="2" t="s">
        <v>1964</v>
      </c>
      <c r="J609" s="2">
        <v>2280.0509999999999</v>
      </c>
      <c r="O609" t="s">
        <v>2572</v>
      </c>
      <c r="P609" s="5">
        <v>45583</v>
      </c>
      <c r="Q609" t="s">
        <v>1346</v>
      </c>
      <c r="R609" t="s">
        <v>1844</v>
      </c>
      <c r="S609" t="s">
        <v>1932</v>
      </c>
      <c r="T609">
        <v>3</v>
      </c>
      <c r="U609">
        <v>926.85</v>
      </c>
      <c r="V609">
        <v>0.18</v>
      </c>
      <c r="W609" t="s">
        <v>1964</v>
      </c>
      <c r="X609">
        <v>2280.0509999999999</v>
      </c>
      <c r="Y609">
        <v>2280.0510000000004</v>
      </c>
      <c r="Z609" t="str">
        <f>_xlfn.IFS(Table8_1[[#This Row],[Unit_Price]]&lt;500,"Low Price",Table8_1[[#This Row],[Unit_Price]]&lt;2000,"Medium Price",Table8_1[[#This Row],[Unit_Price]]&gt;=2000, "High Price")</f>
        <v>Medium Price</v>
      </c>
    </row>
    <row r="610" spans="1:26" x14ac:dyDescent="0.3">
      <c r="A610" s="2" t="s">
        <v>2573</v>
      </c>
      <c r="B610" s="3">
        <v>45662</v>
      </c>
      <c r="C610" s="2" t="s">
        <v>1010</v>
      </c>
      <c r="D610" s="2" t="s">
        <v>1599</v>
      </c>
      <c r="E610" s="2" t="s">
        <v>1934</v>
      </c>
      <c r="F610" s="2">
        <v>1</v>
      </c>
      <c r="G610" s="2">
        <v>874.59</v>
      </c>
      <c r="H610" s="2">
        <v>0.28999999999999998</v>
      </c>
      <c r="I610" s="2" t="s">
        <v>1961</v>
      </c>
      <c r="J610" s="2">
        <v>620.95889999999997</v>
      </c>
      <c r="O610" t="s">
        <v>2573</v>
      </c>
      <c r="P610" s="5">
        <v>45662</v>
      </c>
      <c r="Q610" t="s">
        <v>1010</v>
      </c>
      <c r="R610" t="s">
        <v>1599</v>
      </c>
      <c r="S610" t="s">
        <v>1934</v>
      </c>
      <c r="T610">
        <v>1</v>
      </c>
      <c r="U610">
        <v>874.59</v>
      </c>
      <c r="V610">
        <v>0.28999999999999998</v>
      </c>
      <c r="W610" t="s">
        <v>1961</v>
      </c>
      <c r="X610">
        <v>620.95889999999997</v>
      </c>
      <c r="Y610">
        <v>620.95890000000009</v>
      </c>
      <c r="Z610" t="str">
        <f>_xlfn.IFS(Table8_1[[#This Row],[Unit_Price]]&lt;500,"Low Price",Table8_1[[#This Row],[Unit_Price]]&lt;2000,"Medium Price",Table8_1[[#This Row],[Unit_Price]]&gt;=2000, "High Price")</f>
        <v>Medium Price</v>
      </c>
    </row>
    <row r="611" spans="1:26" x14ac:dyDescent="0.3">
      <c r="A611" s="2" t="s">
        <v>2574</v>
      </c>
      <c r="B611" s="3">
        <v>45921</v>
      </c>
      <c r="C611" s="2" t="s">
        <v>1461</v>
      </c>
      <c r="D611" s="2" t="s">
        <v>1617</v>
      </c>
      <c r="E611" s="2" t="s">
        <v>1892</v>
      </c>
      <c r="F611" s="2">
        <v>4</v>
      </c>
      <c r="G611" s="2">
        <v>479.11</v>
      </c>
      <c r="H611" s="2">
        <v>0.24</v>
      </c>
      <c r="I611" s="2" t="s">
        <v>1961</v>
      </c>
      <c r="J611" s="2">
        <v>1456.4944</v>
      </c>
      <c r="O611" t="s">
        <v>2574</v>
      </c>
      <c r="P611" s="5">
        <v>45921</v>
      </c>
      <c r="Q611" t="s">
        <v>1461</v>
      </c>
      <c r="R611" t="s">
        <v>1617</v>
      </c>
      <c r="S611" t="s">
        <v>1892</v>
      </c>
      <c r="T611">
        <v>4</v>
      </c>
      <c r="U611">
        <v>479.11</v>
      </c>
      <c r="V611">
        <v>0.24</v>
      </c>
      <c r="W611" t="s">
        <v>1961</v>
      </c>
      <c r="X611">
        <v>1456.4944</v>
      </c>
      <c r="Y611">
        <v>1456.4944</v>
      </c>
      <c r="Z611" t="str">
        <f>_xlfn.IFS(Table8_1[[#This Row],[Unit_Price]]&lt;500,"Low Price",Table8_1[[#This Row],[Unit_Price]]&lt;2000,"Medium Price",Table8_1[[#This Row],[Unit_Price]]&gt;=2000, "High Price")</f>
        <v>Low Price</v>
      </c>
    </row>
    <row r="612" spans="1:26" x14ac:dyDescent="0.3">
      <c r="A612" s="2" t="s">
        <v>2575</v>
      </c>
      <c r="B612" s="3">
        <v>45490</v>
      </c>
      <c r="C612" s="2" t="s">
        <v>701</v>
      </c>
      <c r="D612" s="2" t="s">
        <v>1674</v>
      </c>
      <c r="E612" s="2" t="s">
        <v>1942</v>
      </c>
      <c r="F612" s="2">
        <v>3</v>
      </c>
      <c r="G612" s="2">
        <v>182.91</v>
      </c>
      <c r="H612" s="2">
        <v>0.28999999999999998</v>
      </c>
      <c r="I612" s="2" t="s">
        <v>1959</v>
      </c>
      <c r="J612" s="2">
        <v>389.59829999999999</v>
      </c>
      <c r="O612" t="s">
        <v>2575</v>
      </c>
      <c r="P612" s="5">
        <v>45490</v>
      </c>
      <c r="Q612" t="s">
        <v>701</v>
      </c>
      <c r="R612" t="s">
        <v>1674</v>
      </c>
      <c r="S612" t="s">
        <v>1942</v>
      </c>
      <c r="T612">
        <v>3</v>
      </c>
      <c r="U612">
        <v>182.91</v>
      </c>
      <c r="V612">
        <v>0.28999999999999998</v>
      </c>
      <c r="W612" t="s">
        <v>1959</v>
      </c>
      <c r="X612">
        <v>389.59829999999999</v>
      </c>
      <c r="Y612">
        <v>389.59829999999999</v>
      </c>
      <c r="Z612" t="str">
        <f>_xlfn.IFS(Table8_1[[#This Row],[Unit_Price]]&lt;500,"Low Price",Table8_1[[#This Row],[Unit_Price]]&lt;2000,"Medium Price",Table8_1[[#This Row],[Unit_Price]]&gt;=2000, "High Price")</f>
        <v>Low Price</v>
      </c>
    </row>
    <row r="613" spans="1:26" x14ac:dyDescent="0.3">
      <c r="A613" s="2" t="s">
        <v>2576</v>
      </c>
      <c r="B613" s="3">
        <v>45652</v>
      </c>
      <c r="C613" s="2" t="s">
        <v>877</v>
      </c>
      <c r="D613" s="2" t="s">
        <v>1680</v>
      </c>
      <c r="E613" s="2" t="s">
        <v>1908</v>
      </c>
      <c r="F613" s="2">
        <v>4</v>
      </c>
      <c r="G613" s="2">
        <v>745.51</v>
      </c>
      <c r="H613" s="2">
        <v>0.05</v>
      </c>
      <c r="I613" s="2" t="s">
        <v>1959</v>
      </c>
      <c r="J613" s="2">
        <v>2832.9380000000001</v>
      </c>
      <c r="O613" t="s">
        <v>2576</v>
      </c>
      <c r="P613" s="5">
        <v>45652</v>
      </c>
      <c r="Q613" t="s">
        <v>877</v>
      </c>
      <c r="R613" t="s">
        <v>1680</v>
      </c>
      <c r="S613" t="s">
        <v>1908</v>
      </c>
      <c r="T613">
        <v>4</v>
      </c>
      <c r="U613">
        <v>745.51</v>
      </c>
      <c r="V613">
        <v>0.05</v>
      </c>
      <c r="W613" t="s">
        <v>1959</v>
      </c>
      <c r="X613">
        <v>2832.9380000000001</v>
      </c>
      <c r="Y613">
        <v>2832.9380000000001</v>
      </c>
      <c r="Z613" t="str">
        <f>_xlfn.IFS(Table8_1[[#This Row],[Unit_Price]]&lt;500,"Low Price",Table8_1[[#This Row],[Unit_Price]]&lt;2000,"Medium Price",Table8_1[[#This Row],[Unit_Price]]&gt;=2000, "High Price")</f>
        <v>Medium Price</v>
      </c>
    </row>
    <row r="614" spans="1:26" x14ac:dyDescent="0.3">
      <c r="A614" s="2" t="s">
        <v>2577</v>
      </c>
      <c r="B614" s="3">
        <v>45598</v>
      </c>
      <c r="C614" s="2" t="s">
        <v>1493</v>
      </c>
      <c r="D614" s="2" t="s">
        <v>1847</v>
      </c>
      <c r="E614" s="2" t="s">
        <v>1936</v>
      </c>
      <c r="F614" s="2">
        <v>3</v>
      </c>
      <c r="G614" s="2">
        <v>920.61</v>
      </c>
      <c r="H614" s="2">
        <v>0.04</v>
      </c>
      <c r="I614" s="2" t="s">
        <v>1959</v>
      </c>
      <c r="J614" s="2">
        <v>2651.3568</v>
      </c>
      <c r="O614" t="s">
        <v>2577</v>
      </c>
      <c r="P614" s="5">
        <v>45598</v>
      </c>
      <c r="Q614" t="s">
        <v>1493</v>
      </c>
      <c r="R614" t="s">
        <v>1847</v>
      </c>
      <c r="S614" t="s">
        <v>1936</v>
      </c>
      <c r="T614">
        <v>3</v>
      </c>
      <c r="U614">
        <v>920.61</v>
      </c>
      <c r="V614">
        <v>0.04</v>
      </c>
      <c r="W614" t="s">
        <v>1959</v>
      </c>
      <c r="X614">
        <v>2651.3568</v>
      </c>
      <c r="Y614">
        <v>2651.3568</v>
      </c>
      <c r="Z614" t="str">
        <f>_xlfn.IFS(Table8_1[[#This Row],[Unit_Price]]&lt;500,"Low Price",Table8_1[[#This Row],[Unit_Price]]&lt;2000,"Medium Price",Table8_1[[#This Row],[Unit_Price]]&gt;=2000, "High Price")</f>
        <v>Medium Price</v>
      </c>
    </row>
    <row r="615" spans="1:26" x14ac:dyDescent="0.3">
      <c r="A615" s="2" t="s">
        <v>2578</v>
      </c>
      <c r="B615" s="3">
        <v>45772</v>
      </c>
      <c r="C615" s="2" t="s">
        <v>1331</v>
      </c>
      <c r="D615" s="2" t="s">
        <v>1808</v>
      </c>
      <c r="E615" s="2" t="s">
        <v>1924</v>
      </c>
      <c r="F615" s="2">
        <v>4</v>
      </c>
      <c r="G615" s="2">
        <v>659.03</v>
      </c>
      <c r="H615" s="2">
        <v>0.15</v>
      </c>
      <c r="I615" s="2" t="s">
        <v>1959</v>
      </c>
      <c r="J615" s="2">
        <v>2240.7020000000002</v>
      </c>
      <c r="O615" t="s">
        <v>2578</v>
      </c>
      <c r="P615" s="5">
        <v>45772</v>
      </c>
      <c r="Q615" t="s">
        <v>1331</v>
      </c>
      <c r="R615" t="s">
        <v>1808</v>
      </c>
      <c r="S615" t="s">
        <v>1924</v>
      </c>
      <c r="T615">
        <v>4</v>
      </c>
      <c r="U615">
        <v>659.03</v>
      </c>
      <c r="V615">
        <v>0.15</v>
      </c>
      <c r="W615" t="s">
        <v>1959</v>
      </c>
      <c r="X615">
        <v>2240.7020000000002</v>
      </c>
      <c r="Y615">
        <v>2240.7019999999998</v>
      </c>
      <c r="Z615" t="str">
        <f>_xlfn.IFS(Table8_1[[#This Row],[Unit_Price]]&lt;500,"Low Price",Table8_1[[#This Row],[Unit_Price]]&lt;2000,"Medium Price",Table8_1[[#This Row],[Unit_Price]]&gt;=2000, "High Price")</f>
        <v>Medium Price</v>
      </c>
    </row>
    <row r="616" spans="1:26" x14ac:dyDescent="0.3">
      <c r="A616" s="2" t="s">
        <v>2579</v>
      </c>
      <c r="B616" s="3">
        <v>45338</v>
      </c>
      <c r="C616" s="2" t="s">
        <v>2580</v>
      </c>
      <c r="D616" s="2" t="s">
        <v>1594</v>
      </c>
      <c r="E616" s="2" t="s">
        <v>1896</v>
      </c>
      <c r="F616" s="2">
        <v>1</v>
      </c>
      <c r="G616" s="2">
        <v>312.91000000000003</v>
      </c>
      <c r="H616" s="2">
        <v>0.12</v>
      </c>
      <c r="I616" s="2" t="s">
        <v>1961</v>
      </c>
      <c r="J616" s="2">
        <v>275.36079999999998</v>
      </c>
      <c r="O616" t="s">
        <v>2579</v>
      </c>
      <c r="P616" s="5">
        <v>45338</v>
      </c>
      <c r="Q616" t="s">
        <v>2580</v>
      </c>
      <c r="R616" t="s">
        <v>1594</v>
      </c>
      <c r="S616" t="s">
        <v>1896</v>
      </c>
      <c r="T616">
        <v>1</v>
      </c>
      <c r="U616">
        <v>312.91000000000003</v>
      </c>
      <c r="V616">
        <v>0.12</v>
      </c>
      <c r="W616" t="s">
        <v>1961</v>
      </c>
      <c r="X616">
        <v>275.36079999999998</v>
      </c>
      <c r="Y616">
        <v>275.36080000000004</v>
      </c>
      <c r="Z616" t="str">
        <f>_xlfn.IFS(Table8_1[[#This Row],[Unit_Price]]&lt;500,"Low Price",Table8_1[[#This Row],[Unit_Price]]&lt;2000,"Medium Price",Table8_1[[#This Row],[Unit_Price]]&gt;=2000, "High Price")</f>
        <v>Low Price</v>
      </c>
    </row>
    <row r="617" spans="1:26" x14ac:dyDescent="0.3">
      <c r="A617" s="2" t="s">
        <v>2581</v>
      </c>
      <c r="B617" s="3">
        <v>45524</v>
      </c>
      <c r="C617" s="2" t="s">
        <v>746</v>
      </c>
      <c r="D617" s="2" t="s">
        <v>1606</v>
      </c>
      <c r="E617" s="2" t="s">
        <v>1945</v>
      </c>
      <c r="F617" s="2">
        <v>4</v>
      </c>
      <c r="G617" s="2">
        <v>705.64</v>
      </c>
      <c r="H617" s="2">
        <v>0.11</v>
      </c>
      <c r="I617" s="2" t="s">
        <v>1961</v>
      </c>
      <c r="J617" s="2">
        <v>2512.0783999999999</v>
      </c>
      <c r="O617" t="s">
        <v>2581</v>
      </c>
      <c r="P617" s="5">
        <v>45524</v>
      </c>
      <c r="Q617" t="s">
        <v>746</v>
      </c>
      <c r="R617" t="s">
        <v>1606</v>
      </c>
      <c r="S617" t="s">
        <v>1945</v>
      </c>
      <c r="T617">
        <v>4</v>
      </c>
      <c r="U617">
        <v>705.64</v>
      </c>
      <c r="V617">
        <v>0.11</v>
      </c>
      <c r="W617" t="s">
        <v>1961</v>
      </c>
      <c r="X617">
        <v>2512.0783999999999</v>
      </c>
      <c r="Y617">
        <v>2512.0783999999999</v>
      </c>
      <c r="Z617" t="str">
        <f>_xlfn.IFS(Table8_1[[#This Row],[Unit_Price]]&lt;500,"Low Price",Table8_1[[#This Row],[Unit_Price]]&lt;2000,"Medium Price",Table8_1[[#This Row],[Unit_Price]]&gt;=2000, "High Price")</f>
        <v>Medium Price</v>
      </c>
    </row>
    <row r="618" spans="1:26" x14ac:dyDescent="0.3">
      <c r="A618" s="2" t="s">
        <v>2582</v>
      </c>
      <c r="B618" s="3">
        <v>45497</v>
      </c>
      <c r="C618" s="2" t="s">
        <v>494</v>
      </c>
      <c r="D618" s="2" t="s">
        <v>1594</v>
      </c>
      <c r="E618" s="2" t="s">
        <v>1924</v>
      </c>
      <c r="F618" s="2">
        <v>4</v>
      </c>
      <c r="G618" s="2">
        <v>386.41</v>
      </c>
      <c r="H618" s="2">
        <v>0.13</v>
      </c>
      <c r="I618" s="2" t="s">
        <v>1964</v>
      </c>
      <c r="J618" s="2">
        <v>1344.7067999999999</v>
      </c>
      <c r="O618" t="s">
        <v>2582</v>
      </c>
      <c r="P618" s="5">
        <v>45497</v>
      </c>
      <c r="Q618" t="s">
        <v>494</v>
      </c>
      <c r="R618" t="s">
        <v>1594</v>
      </c>
      <c r="S618" t="s">
        <v>1924</v>
      </c>
      <c r="T618">
        <v>4</v>
      </c>
      <c r="U618">
        <v>386.41</v>
      </c>
      <c r="V618">
        <v>0.13</v>
      </c>
      <c r="W618" t="s">
        <v>1964</v>
      </c>
      <c r="X618">
        <v>1344.7067999999999</v>
      </c>
      <c r="Y618">
        <v>1344.7068000000002</v>
      </c>
      <c r="Z618" t="str">
        <f>_xlfn.IFS(Table8_1[[#This Row],[Unit_Price]]&lt;500,"Low Price",Table8_1[[#This Row],[Unit_Price]]&lt;2000,"Medium Price",Table8_1[[#This Row],[Unit_Price]]&gt;=2000, "High Price")</f>
        <v>Low Price</v>
      </c>
    </row>
    <row r="619" spans="1:26" x14ac:dyDescent="0.3">
      <c r="A619" s="2" t="s">
        <v>2583</v>
      </c>
      <c r="B619" s="3">
        <v>45534</v>
      </c>
      <c r="C619" s="2" t="s">
        <v>125</v>
      </c>
      <c r="D619" s="2" t="s">
        <v>1865</v>
      </c>
      <c r="E619" s="2" t="s">
        <v>1927</v>
      </c>
      <c r="F619" s="2">
        <v>3</v>
      </c>
      <c r="G619" s="2">
        <v>265.89</v>
      </c>
      <c r="H619" s="2">
        <v>0.08</v>
      </c>
      <c r="I619" s="2" t="s">
        <v>1964</v>
      </c>
      <c r="J619" s="2">
        <v>733.85640000000001</v>
      </c>
      <c r="O619" t="s">
        <v>2583</v>
      </c>
      <c r="P619" s="5">
        <v>45534</v>
      </c>
      <c r="Q619" t="s">
        <v>125</v>
      </c>
      <c r="R619" t="s">
        <v>1865</v>
      </c>
      <c r="S619" t="s">
        <v>1927</v>
      </c>
      <c r="T619">
        <v>3</v>
      </c>
      <c r="U619">
        <v>265.89</v>
      </c>
      <c r="V619">
        <v>0.08</v>
      </c>
      <c r="W619" t="s">
        <v>1964</v>
      </c>
      <c r="X619">
        <v>733.85640000000001</v>
      </c>
      <c r="Y619">
        <v>733.85640000000001</v>
      </c>
      <c r="Z619" t="str">
        <f>_xlfn.IFS(Table8_1[[#This Row],[Unit_Price]]&lt;500,"Low Price",Table8_1[[#This Row],[Unit_Price]]&lt;2000,"Medium Price",Table8_1[[#This Row],[Unit_Price]]&gt;=2000, "High Price")</f>
        <v>Low Price</v>
      </c>
    </row>
    <row r="620" spans="1:26" x14ac:dyDescent="0.3">
      <c r="A620" s="2" t="s">
        <v>2584</v>
      </c>
      <c r="B620" s="3">
        <v>45925</v>
      </c>
      <c r="C620" s="2" t="s">
        <v>279</v>
      </c>
      <c r="D620" s="2" t="s">
        <v>1667</v>
      </c>
      <c r="E620" s="2" t="s">
        <v>1939</v>
      </c>
      <c r="F620" s="2">
        <v>1</v>
      </c>
      <c r="G620" s="2">
        <v>703.16</v>
      </c>
      <c r="H620" s="2">
        <v>0.28999999999999998</v>
      </c>
      <c r="I620" s="2" t="s">
        <v>1959</v>
      </c>
      <c r="J620" s="2">
        <v>499.24360000000001</v>
      </c>
      <c r="O620" t="s">
        <v>2584</v>
      </c>
      <c r="P620" s="5">
        <v>45925</v>
      </c>
      <c r="Q620" t="s">
        <v>279</v>
      </c>
      <c r="R620" t="s">
        <v>1667</v>
      </c>
      <c r="S620" t="s">
        <v>1939</v>
      </c>
      <c r="T620">
        <v>1</v>
      </c>
      <c r="U620">
        <v>703.16</v>
      </c>
      <c r="V620">
        <v>0.28999999999999998</v>
      </c>
      <c r="W620" t="s">
        <v>1959</v>
      </c>
      <c r="X620">
        <v>499.24360000000001</v>
      </c>
      <c r="Y620">
        <v>499.24360000000001</v>
      </c>
      <c r="Z620" t="str">
        <f>_xlfn.IFS(Table8_1[[#This Row],[Unit_Price]]&lt;500,"Low Price",Table8_1[[#This Row],[Unit_Price]]&lt;2000,"Medium Price",Table8_1[[#This Row],[Unit_Price]]&gt;=2000, "High Price")</f>
        <v>Medium Price</v>
      </c>
    </row>
    <row r="621" spans="1:26" x14ac:dyDescent="0.3">
      <c r="A621" s="2" t="s">
        <v>2585</v>
      </c>
      <c r="B621" s="3">
        <v>45765</v>
      </c>
      <c r="C621" s="2" t="s">
        <v>1464</v>
      </c>
      <c r="D621" s="2" t="s">
        <v>1874</v>
      </c>
      <c r="E621" s="2" t="s">
        <v>1932</v>
      </c>
      <c r="F621" s="2">
        <v>2</v>
      </c>
      <c r="G621" s="2">
        <v>394.5</v>
      </c>
      <c r="H621" s="2">
        <v>0.28999999999999998</v>
      </c>
      <c r="I621" s="2" t="s">
        <v>1964</v>
      </c>
      <c r="J621" s="2">
        <v>560.19000000000005</v>
      </c>
      <c r="O621" t="s">
        <v>2585</v>
      </c>
      <c r="P621" s="5">
        <v>45765</v>
      </c>
      <c r="Q621" t="s">
        <v>1464</v>
      </c>
      <c r="R621" t="s">
        <v>1874</v>
      </c>
      <c r="S621" t="s">
        <v>1932</v>
      </c>
      <c r="T621">
        <v>2</v>
      </c>
      <c r="U621">
        <v>394.5</v>
      </c>
      <c r="V621">
        <v>0.28999999999999998</v>
      </c>
      <c r="W621" t="s">
        <v>1964</v>
      </c>
      <c r="X621">
        <v>560.19000000000005</v>
      </c>
      <c r="Y621">
        <v>560.19000000000005</v>
      </c>
      <c r="Z621" t="str">
        <f>_xlfn.IFS(Table8_1[[#This Row],[Unit_Price]]&lt;500,"Low Price",Table8_1[[#This Row],[Unit_Price]]&lt;2000,"Medium Price",Table8_1[[#This Row],[Unit_Price]]&gt;=2000, "High Price")</f>
        <v>Low Price</v>
      </c>
    </row>
    <row r="622" spans="1:26" x14ac:dyDescent="0.3">
      <c r="A622" s="2" t="s">
        <v>2586</v>
      </c>
      <c r="B622" s="3">
        <v>45882</v>
      </c>
      <c r="C622" s="2" t="s">
        <v>412</v>
      </c>
      <c r="D622" s="2" t="s">
        <v>1874</v>
      </c>
      <c r="E622" s="2" t="s">
        <v>1914</v>
      </c>
      <c r="F622" s="2">
        <v>3</v>
      </c>
      <c r="G622" s="2">
        <v>411.25</v>
      </c>
      <c r="H622" s="2">
        <v>0.05</v>
      </c>
      <c r="I622" s="2" t="s">
        <v>1959</v>
      </c>
      <c r="J622" s="2">
        <v>1172.0625</v>
      </c>
      <c r="O622" t="s">
        <v>2586</v>
      </c>
      <c r="P622" s="5">
        <v>45882</v>
      </c>
      <c r="Q622" t="s">
        <v>412</v>
      </c>
      <c r="R622" t="s">
        <v>1874</v>
      </c>
      <c r="S622" t="s">
        <v>1914</v>
      </c>
      <c r="T622">
        <v>3</v>
      </c>
      <c r="U622">
        <v>411.25</v>
      </c>
      <c r="V622">
        <v>0.05</v>
      </c>
      <c r="W622" t="s">
        <v>1959</v>
      </c>
      <c r="X622">
        <v>1172.0625</v>
      </c>
      <c r="Y622">
        <v>1172.0625</v>
      </c>
      <c r="Z622" t="str">
        <f>_xlfn.IFS(Table8_1[[#This Row],[Unit_Price]]&lt;500,"Low Price",Table8_1[[#This Row],[Unit_Price]]&lt;2000,"Medium Price",Table8_1[[#This Row],[Unit_Price]]&gt;=2000, "High Price")</f>
        <v>Low Price</v>
      </c>
    </row>
    <row r="623" spans="1:26" x14ac:dyDescent="0.3">
      <c r="A623" s="2" t="s">
        <v>2587</v>
      </c>
      <c r="B623" s="3">
        <v>45923</v>
      </c>
      <c r="C623" s="2" t="s">
        <v>1118</v>
      </c>
      <c r="D623" s="2" t="s">
        <v>1725</v>
      </c>
      <c r="E623" s="2" t="s">
        <v>1896</v>
      </c>
      <c r="F623" s="2">
        <v>4</v>
      </c>
      <c r="G623" s="2">
        <v>395.45</v>
      </c>
      <c r="H623" s="2">
        <v>0.01</v>
      </c>
      <c r="I623" s="2" t="s">
        <v>1959</v>
      </c>
      <c r="J623" s="2">
        <v>1565.982</v>
      </c>
      <c r="O623" t="s">
        <v>2587</v>
      </c>
      <c r="P623" s="5">
        <v>45923</v>
      </c>
      <c r="Q623" t="s">
        <v>1118</v>
      </c>
      <c r="R623" t="s">
        <v>1725</v>
      </c>
      <c r="S623" t="s">
        <v>1896</v>
      </c>
      <c r="T623">
        <v>4</v>
      </c>
      <c r="U623">
        <v>395.45</v>
      </c>
      <c r="V623">
        <v>0.01</v>
      </c>
      <c r="W623" t="s">
        <v>1959</v>
      </c>
      <c r="X623">
        <v>1565.982</v>
      </c>
      <c r="Y623">
        <v>1565.982</v>
      </c>
      <c r="Z623" t="str">
        <f>_xlfn.IFS(Table8_1[[#This Row],[Unit_Price]]&lt;500,"Low Price",Table8_1[[#This Row],[Unit_Price]]&lt;2000,"Medium Price",Table8_1[[#This Row],[Unit_Price]]&gt;=2000, "High Price")</f>
        <v>Low Price</v>
      </c>
    </row>
    <row r="624" spans="1:26" x14ac:dyDescent="0.3">
      <c r="A624" s="2" t="s">
        <v>2588</v>
      </c>
      <c r="B624" s="3">
        <v>45421</v>
      </c>
      <c r="C624" s="2" t="s">
        <v>148</v>
      </c>
      <c r="D624" s="2" t="s">
        <v>1853</v>
      </c>
      <c r="E624" s="2" t="s">
        <v>1908</v>
      </c>
      <c r="F624" s="2">
        <v>2</v>
      </c>
      <c r="G624" s="2">
        <v>678.98</v>
      </c>
      <c r="H624" s="2">
        <v>0.23</v>
      </c>
      <c r="I624" s="2" t="s">
        <v>1959</v>
      </c>
      <c r="J624" s="2">
        <v>1045.6292000000001</v>
      </c>
      <c r="O624" t="s">
        <v>2588</v>
      </c>
      <c r="P624" s="5">
        <v>45421</v>
      </c>
      <c r="Q624" t="s">
        <v>148</v>
      </c>
      <c r="R624" t="s">
        <v>1853</v>
      </c>
      <c r="S624" t="s">
        <v>1908</v>
      </c>
      <c r="T624">
        <v>2</v>
      </c>
      <c r="U624">
        <v>678.98</v>
      </c>
      <c r="V624">
        <v>0.23</v>
      </c>
      <c r="W624" t="s">
        <v>1959</v>
      </c>
      <c r="X624">
        <v>1045.6292000000001</v>
      </c>
      <c r="Y624">
        <v>1045.6292000000001</v>
      </c>
      <c r="Z624" t="str">
        <f>_xlfn.IFS(Table8_1[[#This Row],[Unit_Price]]&lt;500,"Low Price",Table8_1[[#This Row],[Unit_Price]]&lt;2000,"Medium Price",Table8_1[[#This Row],[Unit_Price]]&gt;=2000, "High Price")</f>
        <v>Medium Price</v>
      </c>
    </row>
    <row r="625" spans="1:26" x14ac:dyDescent="0.3">
      <c r="A625" s="2" t="s">
        <v>2589</v>
      </c>
      <c r="B625" s="3">
        <v>45608</v>
      </c>
      <c r="C625" s="2" t="s">
        <v>268</v>
      </c>
      <c r="D625" s="2" t="s">
        <v>1658</v>
      </c>
      <c r="E625" s="2" t="s">
        <v>1934</v>
      </c>
      <c r="F625" s="2">
        <v>4</v>
      </c>
      <c r="G625" s="2">
        <v>757.71</v>
      </c>
      <c r="H625" s="2">
        <v>0.26</v>
      </c>
      <c r="I625" s="2" t="s">
        <v>1964</v>
      </c>
      <c r="J625" s="2">
        <v>2242.8216000000002</v>
      </c>
      <c r="O625" t="s">
        <v>2589</v>
      </c>
      <c r="P625" s="5">
        <v>45608</v>
      </c>
      <c r="Q625" t="s">
        <v>268</v>
      </c>
      <c r="R625" t="s">
        <v>1658</v>
      </c>
      <c r="S625" t="s">
        <v>1934</v>
      </c>
      <c r="T625">
        <v>4</v>
      </c>
      <c r="U625">
        <v>757.71</v>
      </c>
      <c r="V625">
        <v>0.26</v>
      </c>
      <c r="W625" t="s">
        <v>1964</v>
      </c>
      <c r="X625">
        <v>2242.8216000000002</v>
      </c>
      <c r="Y625">
        <v>2242.8216000000002</v>
      </c>
      <c r="Z625" t="str">
        <f>_xlfn.IFS(Table8_1[[#This Row],[Unit_Price]]&lt;500,"Low Price",Table8_1[[#This Row],[Unit_Price]]&lt;2000,"Medium Price",Table8_1[[#This Row],[Unit_Price]]&gt;=2000, "High Price")</f>
        <v>Medium Price</v>
      </c>
    </row>
    <row r="626" spans="1:26" x14ac:dyDescent="0.3">
      <c r="A626" s="2" t="s">
        <v>2590</v>
      </c>
      <c r="B626" s="3">
        <v>45644</v>
      </c>
      <c r="C626" s="2" t="s">
        <v>225</v>
      </c>
      <c r="D626" s="2" t="s">
        <v>1865</v>
      </c>
      <c r="E626" s="2" t="s">
        <v>1904</v>
      </c>
      <c r="F626" s="2">
        <v>1</v>
      </c>
      <c r="G626" s="2">
        <v>647.86</v>
      </c>
      <c r="H626" s="2">
        <v>0.05</v>
      </c>
      <c r="I626" s="2" t="s">
        <v>1964</v>
      </c>
      <c r="J626" s="2">
        <v>615.46699999999998</v>
      </c>
      <c r="O626" t="s">
        <v>2590</v>
      </c>
      <c r="P626" s="5">
        <v>45644</v>
      </c>
      <c r="Q626" t="s">
        <v>225</v>
      </c>
      <c r="R626" t="s">
        <v>1865</v>
      </c>
      <c r="S626" t="s">
        <v>1904</v>
      </c>
      <c r="T626">
        <v>1</v>
      </c>
      <c r="U626">
        <v>647.86</v>
      </c>
      <c r="V626">
        <v>0.05</v>
      </c>
      <c r="W626" t="s">
        <v>1964</v>
      </c>
      <c r="X626">
        <v>615.46699999999998</v>
      </c>
      <c r="Y626">
        <v>615.46699999999998</v>
      </c>
      <c r="Z626" t="str">
        <f>_xlfn.IFS(Table8_1[[#This Row],[Unit_Price]]&lt;500,"Low Price",Table8_1[[#This Row],[Unit_Price]]&lt;2000,"Medium Price",Table8_1[[#This Row],[Unit_Price]]&gt;=2000, "High Price")</f>
        <v>Medium Price</v>
      </c>
    </row>
    <row r="627" spans="1:26" x14ac:dyDescent="0.3">
      <c r="A627" s="2" t="s">
        <v>2591</v>
      </c>
      <c r="B627" s="3">
        <v>45517</v>
      </c>
      <c r="C627" s="2" t="s">
        <v>468</v>
      </c>
      <c r="D627" s="2" t="s">
        <v>1606</v>
      </c>
      <c r="E627" s="2" t="s">
        <v>1911</v>
      </c>
      <c r="F627" s="2">
        <v>2</v>
      </c>
      <c r="G627" s="2">
        <v>179.64</v>
      </c>
      <c r="H627" s="2">
        <v>0.1</v>
      </c>
      <c r="I627" s="2" t="s">
        <v>1961</v>
      </c>
      <c r="J627" s="2">
        <v>323.35199999999998</v>
      </c>
      <c r="O627" t="s">
        <v>2591</v>
      </c>
      <c r="P627" s="5">
        <v>45517</v>
      </c>
      <c r="Q627" t="s">
        <v>468</v>
      </c>
      <c r="R627" t="s">
        <v>1606</v>
      </c>
      <c r="S627" t="s">
        <v>1911</v>
      </c>
      <c r="T627">
        <v>2</v>
      </c>
      <c r="U627">
        <v>179.64</v>
      </c>
      <c r="V627">
        <v>0.1</v>
      </c>
      <c r="W627" t="s">
        <v>1961</v>
      </c>
      <c r="X627">
        <v>323.35199999999998</v>
      </c>
      <c r="Y627">
        <v>323.35199999999998</v>
      </c>
      <c r="Z627" t="str">
        <f>_xlfn.IFS(Table8_1[[#This Row],[Unit_Price]]&lt;500,"Low Price",Table8_1[[#This Row],[Unit_Price]]&lt;2000,"Medium Price",Table8_1[[#This Row],[Unit_Price]]&gt;=2000, "High Price")</f>
        <v>Low Price</v>
      </c>
    </row>
    <row r="628" spans="1:26" x14ac:dyDescent="0.3">
      <c r="A628" s="2" t="s">
        <v>2592</v>
      </c>
      <c r="B628" s="3">
        <v>45545</v>
      </c>
      <c r="C628" s="2" t="s">
        <v>1247</v>
      </c>
      <c r="D628" s="2" t="s">
        <v>1768</v>
      </c>
      <c r="E628" s="2" t="s">
        <v>1904</v>
      </c>
      <c r="F628" s="2">
        <v>3</v>
      </c>
      <c r="G628" s="2">
        <v>392.65</v>
      </c>
      <c r="H628" s="2">
        <v>0.17</v>
      </c>
      <c r="I628" s="2" t="s">
        <v>1961</v>
      </c>
      <c r="J628" s="2">
        <v>977.69849999999997</v>
      </c>
      <c r="O628" t="s">
        <v>2592</v>
      </c>
      <c r="P628" s="5">
        <v>45545</v>
      </c>
      <c r="Q628" t="s">
        <v>1247</v>
      </c>
      <c r="R628" t="s">
        <v>1768</v>
      </c>
      <c r="S628" t="s">
        <v>1904</v>
      </c>
      <c r="T628">
        <v>3</v>
      </c>
      <c r="U628">
        <v>392.65</v>
      </c>
      <c r="V628">
        <v>0.17</v>
      </c>
      <c r="W628" t="s">
        <v>1961</v>
      </c>
      <c r="X628">
        <v>977.69849999999997</v>
      </c>
      <c r="Y628">
        <v>977.69849999999985</v>
      </c>
      <c r="Z628" t="str">
        <f>_xlfn.IFS(Table8_1[[#This Row],[Unit_Price]]&lt;500,"Low Price",Table8_1[[#This Row],[Unit_Price]]&lt;2000,"Medium Price",Table8_1[[#This Row],[Unit_Price]]&gt;=2000, "High Price")</f>
        <v>Low Price</v>
      </c>
    </row>
    <row r="629" spans="1:26" x14ac:dyDescent="0.3">
      <c r="A629" s="2" t="s">
        <v>2593</v>
      </c>
      <c r="B629" s="3">
        <v>45547</v>
      </c>
      <c r="C629" s="2" t="s">
        <v>590</v>
      </c>
      <c r="D629" s="2" t="s">
        <v>1856</v>
      </c>
      <c r="E629" s="2" t="s">
        <v>1939</v>
      </c>
      <c r="F629" s="2">
        <v>4</v>
      </c>
      <c r="G629" s="2">
        <v>969.55</v>
      </c>
      <c r="H629" s="2">
        <v>0.09</v>
      </c>
      <c r="I629" s="2" t="s">
        <v>1964</v>
      </c>
      <c r="J629" s="2">
        <v>3529.1619999999998</v>
      </c>
      <c r="O629" t="s">
        <v>2593</v>
      </c>
      <c r="P629" s="5">
        <v>45547</v>
      </c>
      <c r="Q629" t="s">
        <v>590</v>
      </c>
      <c r="R629" t="s">
        <v>1856</v>
      </c>
      <c r="S629" t="s">
        <v>1939</v>
      </c>
      <c r="T629">
        <v>4</v>
      </c>
      <c r="U629">
        <v>969.55</v>
      </c>
      <c r="V629">
        <v>0.09</v>
      </c>
      <c r="W629" t="s">
        <v>1964</v>
      </c>
      <c r="X629">
        <v>3529.1619999999998</v>
      </c>
      <c r="Y629">
        <v>3529.1619999999998</v>
      </c>
      <c r="Z629" t="str">
        <f>_xlfn.IFS(Table8_1[[#This Row],[Unit_Price]]&lt;500,"Low Price",Table8_1[[#This Row],[Unit_Price]]&lt;2000,"Medium Price",Table8_1[[#This Row],[Unit_Price]]&gt;=2000, "High Price")</f>
        <v>Medium Price</v>
      </c>
    </row>
    <row r="630" spans="1:26" x14ac:dyDescent="0.3">
      <c r="A630" s="2" t="s">
        <v>2594</v>
      </c>
      <c r="B630" s="3">
        <v>45433</v>
      </c>
      <c r="C630" s="2" t="s">
        <v>1437</v>
      </c>
      <c r="D630" s="2" t="s">
        <v>1805</v>
      </c>
      <c r="E630" s="2" t="s">
        <v>1929</v>
      </c>
      <c r="F630" s="2">
        <v>3</v>
      </c>
      <c r="G630" s="2">
        <v>322.94</v>
      </c>
      <c r="H630" s="2">
        <v>0.01</v>
      </c>
      <c r="I630" s="2" t="s">
        <v>1959</v>
      </c>
      <c r="J630" s="2">
        <v>959.1318</v>
      </c>
      <c r="O630" t="s">
        <v>2594</v>
      </c>
      <c r="P630" s="5">
        <v>45433</v>
      </c>
      <c r="Q630" t="s">
        <v>1437</v>
      </c>
      <c r="R630" t="s">
        <v>1805</v>
      </c>
      <c r="S630" t="s">
        <v>1929</v>
      </c>
      <c r="T630">
        <v>3</v>
      </c>
      <c r="U630">
        <v>322.94</v>
      </c>
      <c r="V630">
        <v>0.01</v>
      </c>
      <c r="W630" t="s">
        <v>1959</v>
      </c>
      <c r="X630">
        <v>959.1318</v>
      </c>
      <c r="Y630">
        <v>959.13179999999988</v>
      </c>
      <c r="Z630" t="str">
        <f>_xlfn.IFS(Table8_1[[#This Row],[Unit_Price]]&lt;500,"Low Price",Table8_1[[#This Row],[Unit_Price]]&lt;2000,"Medium Price",Table8_1[[#This Row],[Unit_Price]]&gt;=2000, "High Price")</f>
        <v>Low Price</v>
      </c>
    </row>
    <row r="631" spans="1:26" x14ac:dyDescent="0.3">
      <c r="A631" s="2" t="s">
        <v>2595</v>
      </c>
      <c r="B631" s="3">
        <v>45792</v>
      </c>
      <c r="C631" s="2" t="s">
        <v>1145</v>
      </c>
      <c r="D631" s="2" t="s">
        <v>1832</v>
      </c>
      <c r="E631" s="2" t="s">
        <v>1887</v>
      </c>
      <c r="F631" s="2">
        <v>1</v>
      </c>
      <c r="G631" s="2">
        <v>92.83</v>
      </c>
      <c r="H631" s="2">
        <v>0.26</v>
      </c>
      <c r="I631" s="2" t="s">
        <v>1961</v>
      </c>
      <c r="J631" s="2">
        <v>68.694199999999995</v>
      </c>
      <c r="O631" t="s">
        <v>2595</v>
      </c>
      <c r="P631" s="5">
        <v>45792</v>
      </c>
      <c r="Q631" t="s">
        <v>1145</v>
      </c>
      <c r="R631" t="s">
        <v>1832</v>
      </c>
      <c r="S631" t="s">
        <v>1887</v>
      </c>
      <c r="T631">
        <v>1</v>
      </c>
      <c r="U631">
        <v>92.83</v>
      </c>
      <c r="V631">
        <v>0.26</v>
      </c>
      <c r="W631" t="s">
        <v>1961</v>
      </c>
      <c r="X631">
        <v>68.694199999999995</v>
      </c>
      <c r="Y631">
        <v>68.694199999999995</v>
      </c>
      <c r="Z631" t="str">
        <f>_xlfn.IFS(Table8_1[[#This Row],[Unit_Price]]&lt;500,"Low Price",Table8_1[[#This Row],[Unit_Price]]&lt;2000,"Medium Price",Table8_1[[#This Row],[Unit_Price]]&gt;=2000, "High Price")</f>
        <v>Low Price</v>
      </c>
    </row>
    <row r="632" spans="1:26" x14ac:dyDescent="0.3">
      <c r="A632" s="2" t="s">
        <v>2596</v>
      </c>
      <c r="B632" s="3">
        <v>45804</v>
      </c>
      <c r="C632" s="2" t="s">
        <v>1316</v>
      </c>
      <c r="D632" s="2" t="s">
        <v>1590</v>
      </c>
      <c r="E632" s="2" t="s">
        <v>1901</v>
      </c>
      <c r="F632" s="2">
        <v>4</v>
      </c>
      <c r="G632" s="2">
        <v>432.29</v>
      </c>
      <c r="H632" s="2">
        <v>0.16</v>
      </c>
      <c r="I632" s="2" t="s">
        <v>1964</v>
      </c>
      <c r="J632" s="2">
        <v>1452.4944</v>
      </c>
      <c r="O632" t="s">
        <v>2596</v>
      </c>
      <c r="P632" s="5">
        <v>45804</v>
      </c>
      <c r="Q632" t="s">
        <v>1316</v>
      </c>
      <c r="R632" t="s">
        <v>1590</v>
      </c>
      <c r="S632" t="s">
        <v>1901</v>
      </c>
      <c r="T632">
        <v>4</v>
      </c>
      <c r="U632">
        <v>432.29</v>
      </c>
      <c r="V632">
        <v>0.16</v>
      </c>
      <c r="W632" t="s">
        <v>1964</v>
      </c>
      <c r="X632">
        <v>1452.4944</v>
      </c>
      <c r="Y632">
        <v>1452.4944</v>
      </c>
      <c r="Z632" t="str">
        <f>_xlfn.IFS(Table8_1[[#This Row],[Unit_Price]]&lt;500,"Low Price",Table8_1[[#This Row],[Unit_Price]]&lt;2000,"Medium Price",Table8_1[[#This Row],[Unit_Price]]&gt;=2000, "High Price")</f>
        <v>Low Price</v>
      </c>
    </row>
    <row r="633" spans="1:26" x14ac:dyDescent="0.3">
      <c r="A633" s="2" t="s">
        <v>2597</v>
      </c>
      <c r="B633" s="3">
        <v>45311</v>
      </c>
      <c r="C633" s="2" t="s">
        <v>296</v>
      </c>
      <c r="D633" s="2" t="s">
        <v>1696</v>
      </c>
      <c r="E633" s="2" t="s">
        <v>1932</v>
      </c>
      <c r="F633" s="2">
        <v>2</v>
      </c>
      <c r="G633" s="2">
        <v>925.78</v>
      </c>
      <c r="H633" s="2">
        <v>0.14000000000000001</v>
      </c>
      <c r="I633" s="2" t="s">
        <v>1964</v>
      </c>
      <c r="J633" s="2">
        <v>1592.3416</v>
      </c>
      <c r="O633" t="s">
        <v>2597</v>
      </c>
      <c r="P633" s="5">
        <v>45311</v>
      </c>
      <c r="Q633" t="s">
        <v>296</v>
      </c>
      <c r="R633" t="s">
        <v>1696</v>
      </c>
      <c r="S633" t="s">
        <v>1932</v>
      </c>
      <c r="T633">
        <v>2</v>
      </c>
      <c r="U633">
        <v>925.78</v>
      </c>
      <c r="V633">
        <v>0.14000000000000001</v>
      </c>
      <c r="W633" t="s">
        <v>1964</v>
      </c>
      <c r="X633">
        <v>1592.3416</v>
      </c>
      <c r="Y633">
        <v>1592.3416</v>
      </c>
      <c r="Z633" t="str">
        <f>_xlfn.IFS(Table8_1[[#This Row],[Unit_Price]]&lt;500,"Low Price",Table8_1[[#This Row],[Unit_Price]]&lt;2000,"Medium Price",Table8_1[[#This Row],[Unit_Price]]&gt;=2000, "High Price")</f>
        <v>Medium Price</v>
      </c>
    </row>
    <row r="634" spans="1:26" x14ac:dyDescent="0.3">
      <c r="A634" s="2" t="s">
        <v>2598</v>
      </c>
      <c r="B634" s="3">
        <v>45605</v>
      </c>
      <c r="C634" s="2" t="s">
        <v>1481</v>
      </c>
      <c r="D634" s="2" t="s">
        <v>1652</v>
      </c>
      <c r="E634" s="2" t="s">
        <v>1927</v>
      </c>
      <c r="F634" s="2">
        <v>2</v>
      </c>
      <c r="G634" s="2">
        <v>151.47</v>
      </c>
      <c r="H634" s="2">
        <v>0.21</v>
      </c>
      <c r="I634" s="2" t="s">
        <v>1961</v>
      </c>
      <c r="J634" s="2">
        <v>239.32259999999999</v>
      </c>
      <c r="O634" t="s">
        <v>2598</v>
      </c>
      <c r="P634" s="5">
        <v>45605</v>
      </c>
      <c r="Q634" t="s">
        <v>1481</v>
      </c>
      <c r="R634" t="s">
        <v>1652</v>
      </c>
      <c r="S634" t="s">
        <v>1927</v>
      </c>
      <c r="T634">
        <v>2</v>
      </c>
      <c r="U634">
        <v>151.47</v>
      </c>
      <c r="V634">
        <v>0.21</v>
      </c>
      <c r="W634" t="s">
        <v>1961</v>
      </c>
      <c r="X634">
        <v>239.32259999999999</v>
      </c>
      <c r="Y634">
        <v>239.32259999999999</v>
      </c>
      <c r="Z634" t="str">
        <f>_xlfn.IFS(Table8_1[[#This Row],[Unit_Price]]&lt;500,"Low Price",Table8_1[[#This Row],[Unit_Price]]&lt;2000,"Medium Price",Table8_1[[#This Row],[Unit_Price]]&gt;=2000, "High Price")</f>
        <v>Low Price</v>
      </c>
    </row>
    <row r="635" spans="1:26" x14ac:dyDescent="0.3">
      <c r="A635" s="2" t="s">
        <v>2599</v>
      </c>
      <c r="B635" s="3">
        <v>45338</v>
      </c>
      <c r="C635" s="2" t="s">
        <v>1401</v>
      </c>
      <c r="D635" s="2" t="s">
        <v>1832</v>
      </c>
      <c r="E635" s="2" t="s">
        <v>1924</v>
      </c>
      <c r="F635" s="2">
        <v>1</v>
      </c>
      <c r="G635" s="2">
        <v>343.05</v>
      </c>
      <c r="H635" s="2">
        <v>0.28000000000000003</v>
      </c>
      <c r="I635" s="2" t="s">
        <v>1961</v>
      </c>
      <c r="J635" s="2">
        <v>246.99600000000001</v>
      </c>
      <c r="O635" t="s">
        <v>2599</v>
      </c>
      <c r="P635" s="5">
        <v>45338</v>
      </c>
      <c r="Q635" t="s">
        <v>1401</v>
      </c>
      <c r="R635" t="s">
        <v>1832</v>
      </c>
      <c r="S635" t="s">
        <v>1924</v>
      </c>
      <c r="T635">
        <v>1</v>
      </c>
      <c r="U635">
        <v>343.05</v>
      </c>
      <c r="V635">
        <v>0.28000000000000003</v>
      </c>
      <c r="W635" t="s">
        <v>1961</v>
      </c>
      <c r="X635">
        <v>246.99600000000001</v>
      </c>
      <c r="Y635">
        <v>246.99599999999998</v>
      </c>
      <c r="Z635" t="str">
        <f>_xlfn.IFS(Table8_1[[#This Row],[Unit_Price]]&lt;500,"Low Price",Table8_1[[#This Row],[Unit_Price]]&lt;2000,"Medium Price",Table8_1[[#This Row],[Unit_Price]]&gt;=2000, "High Price")</f>
        <v>Low Price</v>
      </c>
    </row>
    <row r="636" spans="1:26" x14ac:dyDescent="0.3">
      <c r="A636" s="2" t="s">
        <v>2600</v>
      </c>
      <c r="B636" s="3">
        <v>45642</v>
      </c>
      <c r="C636" s="2" t="s">
        <v>248</v>
      </c>
      <c r="D636" s="2" t="s">
        <v>1625</v>
      </c>
      <c r="E636" s="2" t="s">
        <v>1904</v>
      </c>
      <c r="F636" s="2">
        <v>1</v>
      </c>
      <c r="G636" s="2">
        <v>373.06</v>
      </c>
      <c r="H636" s="2">
        <v>0.11</v>
      </c>
      <c r="I636" s="2" t="s">
        <v>1961</v>
      </c>
      <c r="J636" s="2">
        <v>332.02339999999998</v>
      </c>
      <c r="O636" t="s">
        <v>2600</v>
      </c>
      <c r="P636" s="5">
        <v>45642</v>
      </c>
      <c r="Q636" t="s">
        <v>248</v>
      </c>
      <c r="R636" t="s">
        <v>1625</v>
      </c>
      <c r="S636" t="s">
        <v>1904</v>
      </c>
      <c r="T636">
        <v>1</v>
      </c>
      <c r="U636">
        <v>373.06</v>
      </c>
      <c r="V636">
        <v>0.11</v>
      </c>
      <c r="W636" t="s">
        <v>1961</v>
      </c>
      <c r="X636">
        <v>332.02339999999998</v>
      </c>
      <c r="Y636">
        <v>332.02339999999998</v>
      </c>
      <c r="Z636" t="str">
        <f>_xlfn.IFS(Table8_1[[#This Row],[Unit_Price]]&lt;500,"Low Price",Table8_1[[#This Row],[Unit_Price]]&lt;2000,"Medium Price",Table8_1[[#This Row],[Unit_Price]]&gt;=2000, "High Price")</f>
        <v>Low Price</v>
      </c>
    </row>
    <row r="637" spans="1:26" x14ac:dyDescent="0.3">
      <c r="A637" s="2" t="s">
        <v>2601</v>
      </c>
      <c r="B637" s="3">
        <v>45693</v>
      </c>
      <c r="C637" s="2" t="s">
        <v>1290</v>
      </c>
      <c r="D637" s="2" t="s">
        <v>1628</v>
      </c>
      <c r="E637" s="2" t="s">
        <v>1936</v>
      </c>
      <c r="F637" s="2">
        <v>1</v>
      </c>
      <c r="G637" s="2">
        <v>124.98</v>
      </c>
      <c r="H637" s="2">
        <v>7.0000000000000007E-2</v>
      </c>
      <c r="I637" s="2" t="s">
        <v>1964</v>
      </c>
      <c r="J637" s="2">
        <v>116.23139999999999</v>
      </c>
      <c r="O637" t="s">
        <v>2601</v>
      </c>
      <c r="P637" s="5">
        <v>45693</v>
      </c>
      <c r="Q637" t="s">
        <v>1290</v>
      </c>
      <c r="R637" t="s">
        <v>1628</v>
      </c>
      <c r="S637" t="s">
        <v>1936</v>
      </c>
      <c r="T637">
        <v>1</v>
      </c>
      <c r="U637">
        <v>124.98</v>
      </c>
      <c r="V637">
        <v>7.0000000000000007E-2</v>
      </c>
      <c r="W637" t="s">
        <v>1964</v>
      </c>
      <c r="X637">
        <v>116.23139999999999</v>
      </c>
      <c r="Y637">
        <v>116.23140000000001</v>
      </c>
      <c r="Z637" t="str">
        <f>_xlfn.IFS(Table8_1[[#This Row],[Unit_Price]]&lt;500,"Low Price",Table8_1[[#This Row],[Unit_Price]]&lt;2000,"Medium Price",Table8_1[[#This Row],[Unit_Price]]&gt;=2000, "High Price")</f>
        <v>Low Price</v>
      </c>
    </row>
    <row r="638" spans="1:26" x14ac:dyDescent="0.3">
      <c r="A638" s="2" t="s">
        <v>2602</v>
      </c>
      <c r="B638" s="3">
        <v>45763</v>
      </c>
      <c r="C638" s="2" t="s">
        <v>877</v>
      </c>
      <c r="D638" s="2" t="s">
        <v>1802</v>
      </c>
      <c r="E638" s="2" t="s">
        <v>1948</v>
      </c>
      <c r="F638" s="2">
        <v>4</v>
      </c>
      <c r="G638" s="2">
        <v>221.49</v>
      </c>
      <c r="H638" s="2">
        <v>0.26</v>
      </c>
      <c r="I638" s="2" t="s">
        <v>1961</v>
      </c>
      <c r="J638" s="2">
        <v>655.61040000000003</v>
      </c>
      <c r="O638" t="s">
        <v>2602</v>
      </c>
      <c r="P638" s="5">
        <v>45763</v>
      </c>
      <c r="Q638" t="s">
        <v>877</v>
      </c>
      <c r="R638" t="s">
        <v>1802</v>
      </c>
      <c r="S638" t="s">
        <v>1948</v>
      </c>
      <c r="T638">
        <v>4</v>
      </c>
      <c r="U638">
        <v>221.49</v>
      </c>
      <c r="V638">
        <v>0.26</v>
      </c>
      <c r="W638" t="s">
        <v>1961</v>
      </c>
      <c r="X638">
        <v>655.61040000000003</v>
      </c>
      <c r="Y638">
        <v>655.61040000000003</v>
      </c>
      <c r="Z638" t="str">
        <f>_xlfn.IFS(Table8_1[[#This Row],[Unit_Price]]&lt;500,"Low Price",Table8_1[[#This Row],[Unit_Price]]&lt;2000,"Medium Price",Table8_1[[#This Row],[Unit_Price]]&gt;=2000, "High Price")</f>
        <v>Low Price</v>
      </c>
    </row>
    <row r="639" spans="1:26" x14ac:dyDescent="0.3">
      <c r="A639" s="2" t="s">
        <v>2603</v>
      </c>
      <c r="B639" s="3">
        <v>45572</v>
      </c>
      <c r="C639" s="2" t="s">
        <v>572</v>
      </c>
      <c r="D639" s="2" t="s">
        <v>1645</v>
      </c>
      <c r="E639" s="2" t="s">
        <v>1936</v>
      </c>
      <c r="F639" s="2">
        <v>1</v>
      </c>
      <c r="G639" s="2">
        <v>563.32000000000005</v>
      </c>
      <c r="H639" s="2">
        <v>0.01</v>
      </c>
      <c r="I639" s="2" t="s">
        <v>1961</v>
      </c>
      <c r="J639" s="2">
        <v>557.68679999999995</v>
      </c>
      <c r="O639" t="s">
        <v>2603</v>
      </c>
      <c r="P639" s="5">
        <v>45572</v>
      </c>
      <c r="Q639" t="s">
        <v>572</v>
      </c>
      <c r="R639" t="s">
        <v>1645</v>
      </c>
      <c r="S639" t="s">
        <v>1936</v>
      </c>
      <c r="T639">
        <v>1</v>
      </c>
      <c r="U639">
        <v>563.32000000000005</v>
      </c>
      <c r="V639">
        <v>0.01</v>
      </c>
      <c r="W639" t="s">
        <v>1961</v>
      </c>
      <c r="X639">
        <v>557.68679999999995</v>
      </c>
      <c r="Y639">
        <v>557.68680000000006</v>
      </c>
      <c r="Z639" t="str">
        <f>_xlfn.IFS(Table8_1[[#This Row],[Unit_Price]]&lt;500,"Low Price",Table8_1[[#This Row],[Unit_Price]]&lt;2000,"Medium Price",Table8_1[[#This Row],[Unit_Price]]&gt;=2000, "High Price")</f>
        <v>Medium Price</v>
      </c>
    </row>
    <row r="640" spans="1:26" x14ac:dyDescent="0.3">
      <c r="A640" s="2" t="s">
        <v>2604</v>
      </c>
      <c r="B640" s="3">
        <v>45338</v>
      </c>
      <c r="C640" s="2" t="s">
        <v>1229</v>
      </c>
      <c r="D640" s="2" t="s">
        <v>1603</v>
      </c>
      <c r="E640" s="2" t="s">
        <v>1887</v>
      </c>
      <c r="F640" s="2">
        <v>1</v>
      </c>
      <c r="G640" s="2">
        <v>362.93</v>
      </c>
      <c r="H640" s="2">
        <v>0.27</v>
      </c>
      <c r="I640" s="2" t="s">
        <v>1959</v>
      </c>
      <c r="J640" s="2">
        <v>264.93889999999999</v>
      </c>
      <c r="O640" t="s">
        <v>2604</v>
      </c>
      <c r="P640" s="5">
        <v>45338</v>
      </c>
      <c r="Q640" t="s">
        <v>1229</v>
      </c>
      <c r="R640" t="s">
        <v>1603</v>
      </c>
      <c r="S640" t="s">
        <v>1887</v>
      </c>
      <c r="T640">
        <v>1</v>
      </c>
      <c r="U640">
        <v>362.93</v>
      </c>
      <c r="V640">
        <v>0.27</v>
      </c>
      <c r="W640" t="s">
        <v>1959</v>
      </c>
      <c r="X640">
        <v>264.93889999999999</v>
      </c>
      <c r="Y640">
        <v>264.93889999999999</v>
      </c>
      <c r="Z640" t="str">
        <f>_xlfn.IFS(Table8_1[[#This Row],[Unit_Price]]&lt;500,"Low Price",Table8_1[[#This Row],[Unit_Price]]&lt;2000,"Medium Price",Table8_1[[#This Row],[Unit_Price]]&gt;=2000, "High Price")</f>
        <v>Low Price</v>
      </c>
    </row>
    <row r="641" spans="1:26" x14ac:dyDescent="0.3">
      <c r="A641" s="2" t="s">
        <v>2605</v>
      </c>
      <c r="B641" s="3">
        <v>45373</v>
      </c>
      <c r="C641" s="2" t="s">
        <v>1067</v>
      </c>
      <c r="D641" s="2" t="s">
        <v>1603</v>
      </c>
      <c r="E641" s="2" t="s">
        <v>1936</v>
      </c>
      <c r="F641" s="2">
        <v>4</v>
      </c>
      <c r="G641" s="2">
        <v>369.22</v>
      </c>
      <c r="H641" s="2">
        <v>0.18</v>
      </c>
      <c r="I641" s="2" t="s">
        <v>1964</v>
      </c>
      <c r="J641" s="2">
        <v>1211.0416</v>
      </c>
      <c r="O641" t="s">
        <v>2605</v>
      </c>
      <c r="P641" s="5">
        <v>45373</v>
      </c>
      <c r="Q641" t="s">
        <v>1067</v>
      </c>
      <c r="R641" t="s">
        <v>1603</v>
      </c>
      <c r="S641" t="s">
        <v>1936</v>
      </c>
      <c r="T641">
        <v>4</v>
      </c>
      <c r="U641">
        <v>369.22</v>
      </c>
      <c r="V641">
        <v>0.18</v>
      </c>
      <c r="W641" t="s">
        <v>1964</v>
      </c>
      <c r="X641">
        <v>1211.0416</v>
      </c>
      <c r="Y641">
        <v>1211.0416</v>
      </c>
      <c r="Z641" t="str">
        <f>_xlfn.IFS(Table8_1[[#This Row],[Unit_Price]]&lt;500,"Low Price",Table8_1[[#This Row],[Unit_Price]]&lt;2000,"Medium Price",Table8_1[[#This Row],[Unit_Price]]&gt;=2000, "High Price")</f>
        <v>Low Price</v>
      </c>
    </row>
    <row r="642" spans="1:26" x14ac:dyDescent="0.3">
      <c r="A642" s="2" t="s">
        <v>2606</v>
      </c>
      <c r="B642" s="3">
        <v>45590</v>
      </c>
      <c r="C642" s="2" t="s">
        <v>1287</v>
      </c>
      <c r="D642" s="2" t="s">
        <v>1871</v>
      </c>
      <c r="E642" s="2" t="s">
        <v>1934</v>
      </c>
      <c r="F642" s="2">
        <v>3</v>
      </c>
      <c r="G642" s="2">
        <v>950.83</v>
      </c>
      <c r="H642" s="2">
        <v>0.06</v>
      </c>
      <c r="I642" s="2" t="s">
        <v>1961</v>
      </c>
      <c r="J642" s="2">
        <v>2681.3406</v>
      </c>
      <c r="O642" t="s">
        <v>2606</v>
      </c>
      <c r="P642" s="5">
        <v>45590</v>
      </c>
      <c r="Q642" t="s">
        <v>1287</v>
      </c>
      <c r="R642" t="s">
        <v>1871</v>
      </c>
      <c r="S642" t="s">
        <v>1934</v>
      </c>
      <c r="T642">
        <v>3</v>
      </c>
      <c r="U642">
        <v>950.83</v>
      </c>
      <c r="V642">
        <v>0.06</v>
      </c>
      <c r="W642" t="s">
        <v>1961</v>
      </c>
      <c r="X642">
        <v>2681.3406</v>
      </c>
      <c r="Y642">
        <v>2681.3406000000004</v>
      </c>
      <c r="Z642" t="str">
        <f>_xlfn.IFS(Table8_1[[#This Row],[Unit_Price]]&lt;500,"Low Price",Table8_1[[#This Row],[Unit_Price]]&lt;2000,"Medium Price",Table8_1[[#This Row],[Unit_Price]]&gt;=2000, "High Price")</f>
        <v>Medium Price</v>
      </c>
    </row>
    <row r="643" spans="1:26" x14ac:dyDescent="0.3">
      <c r="A643" s="2" t="s">
        <v>2607</v>
      </c>
      <c r="B643" s="3">
        <v>45365</v>
      </c>
      <c r="C643" s="2" t="s">
        <v>491</v>
      </c>
      <c r="D643" s="2" t="s">
        <v>1689</v>
      </c>
      <c r="E643" s="2" t="s">
        <v>1932</v>
      </c>
      <c r="F643" s="2">
        <v>3</v>
      </c>
      <c r="G643" s="2">
        <v>338.79</v>
      </c>
      <c r="H643" s="2">
        <v>0.01</v>
      </c>
      <c r="I643" s="2" t="s">
        <v>1959</v>
      </c>
      <c r="J643" s="2">
        <v>1006.2063000000001</v>
      </c>
      <c r="O643" t="s">
        <v>2607</v>
      </c>
      <c r="P643" s="5">
        <v>45365</v>
      </c>
      <c r="Q643" t="s">
        <v>491</v>
      </c>
      <c r="R643" t="s">
        <v>1689</v>
      </c>
      <c r="S643" t="s">
        <v>1932</v>
      </c>
      <c r="T643">
        <v>3</v>
      </c>
      <c r="U643">
        <v>338.79</v>
      </c>
      <c r="V643">
        <v>0.01</v>
      </c>
      <c r="W643" t="s">
        <v>1959</v>
      </c>
      <c r="X643">
        <v>1006.2063000000001</v>
      </c>
      <c r="Y643">
        <v>1006.2063000000002</v>
      </c>
      <c r="Z643" t="str">
        <f>_xlfn.IFS(Table8_1[[#This Row],[Unit_Price]]&lt;500,"Low Price",Table8_1[[#This Row],[Unit_Price]]&lt;2000,"Medium Price",Table8_1[[#This Row],[Unit_Price]]&gt;=2000, "High Price")</f>
        <v>Low Price</v>
      </c>
    </row>
    <row r="644" spans="1:26" x14ac:dyDescent="0.3">
      <c r="A644" s="2" t="s">
        <v>2608</v>
      </c>
      <c r="B644" s="3">
        <v>45711</v>
      </c>
      <c r="C644" s="2" t="s">
        <v>500</v>
      </c>
      <c r="D644" s="2" t="s">
        <v>1853</v>
      </c>
      <c r="E644" s="2" t="s">
        <v>1892</v>
      </c>
      <c r="F644" s="2">
        <v>3</v>
      </c>
      <c r="G644" s="2">
        <v>853.32</v>
      </c>
      <c r="H644" s="2">
        <v>7.0000000000000007E-2</v>
      </c>
      <c r="I644" s="2" t="s">
        <v>1964</v>
      </c>
      <c r="J644" s="2">
        <v>2380.7628</v>
      </c>
      <c r="O644" t="s">
        <v>2608</v>
      </c>
      <c r="P644" s="5">
        <v>45711</v>
      </c>
      <c r="Q644" t="s">
        <v>500</v>
      </c>
      <c r="R644" t="s">
        <v>1853</v>
      </c>
      <c r="S644" t="s">
        <v>1892</v>
      </c>
      <c r="T644">
        <v>3</v>
      </c>
      <c r="U644">
        <v>853.32</v>
      </c>
      <c r="V644">
        <v>7.0000000000000007E-2</v>
      </c>
      <c r="W644" t="s">
        <v>1964</v>
      </c>
      <c r="X644">
        <v>2380.7628</v>
      </c>
      <c r="Y644">
        <v>2380.7628</v>
      </c>
      <c r="Z644" t="str">
        <f>_xlfn.IFS(Table8_1[[#This Row],[Unit_Price]]&lt;500,"Low Price",Table8_1[[#This Row],[Unit_Price]]&lt;2000,"Medium Price",Table8_1[[#This Row],[Unit_Price]]&gt;=2000, "High Price")</f>
        <v>Medium Price</v>
      </c>
    </row>
    <row r="645" spans="1:26" x14ac:dyDescent="0.3">
      <c r="A645" s="2" t="s">
        <v>2609</v>
      </c>
      <c r="B645" s="3">
        <v>45586</v>
      </c>
      <c r="C645" s="2" t="s">
        <v>509</v>
      </c>
      <c r="D645" s="2" t="s">
        <v>1811</v>
      </c>
      <c r="E645" s="2" t="s">
        <v>1911</v>
      </c>
      <c r="F645" s="2">
        <v>3</v>
      </c>
      <c r="G645" s="2">
        <v>89.78</v>
      </c>
      <c r="H645" s="2">
        <v>0.2</v>
      </c>
      <c r="I645" s="2" t="s">
        <v>1964</v>
      </c>
      <c r="J645" s="2">
        <v>215.47200000000001</v>
      </c>
      <c r="O645" t="s">
        <v>2609</v>
      </c>
      <c r="P645" s="5">
        <v>45586</v>
      </c>
      <c r="Q645" t="s">
        <v>509</v>
      </c>
      <c r="R645" t="s">
        <v>1811</v>
      </c>
      <c r="S645" t="s">
        <v>1911</v>
      </c>
      <c r="T645">
        <v>3</v>
      </c>
      <c r="U645">
        <v>89.78</v>
      </c>
      <c r="V645">
        <v>0.2</v>
      </c>
      <c r="W645" t="s">
        <v>1964</v>
      </c>
      <c r="X645">
        <v>215.47200000000001</v>
      </c>
      <c r="Y645">
        <v>215.47200000000004</v>
      </c>
      <c r="Z645" t="str">
        <f>_xlfn.IFS(Table8_1[[#This Row],[Unit_Price]]&lt;500,"Low Price",Table8_1[[#This Row],[Unit_Price]]&lt;2000,"Medium Price",Table8_1[[#This Row],[Unit_Price]]&gt;=2000, "High Price")</f>
        <v>Low Price</v>
      </c>
    </row>
    <row r="646" spans="1:26" x14ac:dyDescent="0.3">
      <c r="A646" s="2" t="s">
        <v>2610</v>
      </c>
      <c r="B646" s="3">
        <v>45334</v>
      </c>
      <c r="C646" s="2" t="s">
        <v>636</v>
      </c>
      <c r="D646" s="2" t="s">
        <v>1747</v>
      </c>
      <c r="E646" s="2" t="s">
        <v>1892</v>
      </c>
      <c r="F646" s="2">
        <v>1</v>
      </c>
      <c r="G646" s="2">
        <v>172.04</v>
      </c>
      <c r="H646" s="2">
        <v>0.04</v>
      </c>
      <c r="I646" s="2" t="s">
        <v>1961</v>
      </c>
      <c r="J646" s="2">
        <v>165.1584</v>
      </c>
      <c r="O646" t="s">
        <v>2610</v>
      </c>
      <c r="P646" s="5">
        <v>45334</v>
      </c>
      <c r="Q646" t="s">
        <v>636</v>
      </c>
      <c r="R646" t="s">
        <v>1747</v>
      </c>
      <c r="S646" t="s">
        <v>1892</v>
      </c>
      <c r="T646">
        <v>1</v>
      </c>
      <c r="U646">
        <v>172.04</v>
      </c>
      <c r="V646">
        <v>0.04</v>
      </c>
      <c r="W646" t="s">
        <v>1961</v>
      </c>
      <c r="X646">
        <v>165.1584</v>
      </c>
      <c r="Y646">
        <v>165.1584</v>
      </c>
      <c r="Z646" t="str">
        <f>_xlfn.IFS(Table8_1[[#This Row],[Unit_Price]]&lt;500,"Low Price",Table8_1[[#This Row],[Unit_Price]]&lt;2000,"Medium Price",Table8_1[[#This Row],[Unit_Price]]&gt;=2000, "High Price")</f>
        <v>Low Price</v>
      </c>
    </row>
    <row r="647" spans="1:26" x14ac:dyDescent="0.3">
      <c r="A647" s="2" t="s">
        <v>2611</v>
      </c>
      <c r="B647" s="3">
        <v>45333</v>
      </c>
      <c r="C647" s="2" t="s">
        <v>1452</v>
      </c>
      <c r="D647" s="2" t="s">
        <v>1744</v>
      </c>
      <c r="E647" s="2" t="s">
        <v>1892</v>
      </c>
      <c r="F647" s="2">
        <v>1</v>
      </c>
      <c r="G647" s="2">
        <v>389.2</v>
      </c>
      <c r="H647" s="2">
        <v>0.05</v>
      </c>
      <c r="I647" s="2" t="s">
        <v>1959</v>
      </c>
      <c r="J647" s="2">
        <v>369.74</v>
      </c>
      <c r="O647" t="s">
        <v>2611</v>
      </c>
      <c r="P647" s="5">
        <v>45333</v>
      </c>
      <c r="Q647" t="s">
        <v>1452</v>
      </c>
      <c r="R647" t="s">
        <v>1744</v>
      </c>
      <c r="S647" t="s">
        <v>1892</v>
      </c>
      <c r="T647">
        <v>1</v>
      </c>
      <c r="U647">
        <v>389.2</v>
      </c>
      <c r="V647">
        <v>0.05</v>
      </c>
      <c r="W647" t="s">
        <v>1959</v>
      </c>
      <c r="X647">
        <v>369.74</v>
      </c>
      <c r="Y647">
        <v>369.74</v>
      </c>
      <c r="Z647" t="str">
        <f>_xlfn.IFS(Table8_1[[#This Row],[Unit_Price]]&lt;500,"Low Price",Table8_1[[#This Row],[Unit_Price]]&lt;2000,"Medium Price",Table8_1[[#This Row],[Unit_Price]]&gt;=2000, "High Price")</f>
        <v>Low Price</v>
      </c>
    </row>
    <row r="648" spans="1:26" x14ac:dyDescent="0.3">
      <c r="A648" s="2" t="s">
        <v>2612</v>
      </c>
      <c r="B648" s="3">
        <v>45778</v>
      </c>
      <c r="C648" s="2" t="s">
        <v>1434</v>
      </c>
      <c r="D648" s="2" t="s">
        <v>1814</v>
      </c>
      <c r="E648" s="2" t="s">
        <v>1932</v>
      </c>
      <c r="F648" s="2">
        <v>3</v>
      </c>
      <c r="G648" s="2">
        <v>865.96</v>
      </c>
      <c r="H648" s="2">
        <v>0.12</v>
      </c>
      <c r="I648" s="2" t="s">
        <v>1961</v>
      </c>
      <c r="J648" s="2">
        <v>2286.1343999999999</v>
      </c>
      <c r="O648" t="s">
        <v>2612</v>
      </c>
      <c r="P648" s="5">
        <v>45778</v>
      </c>
      <c r="Q648" t="s">
        <v>1434</v>
      </c>
      <c r="R648" t="s">
        <v>1814</v>
      </c>
      <c r="S648" t="s">
        <v>1932</v>
      </c>
      <c r="T648">
        <v>3</v>
      </c>
      <c r="U648">
        <v>865.96</v>
      </c>
      <c r="V648">
        <v>0.12</v>
      </c>
      <c r="W648" t="s">
        <v>1961</v>
      </c>
      <c r="X648">
        <v>2286.1343999999999</v>
      </c>
      <c r="Y648">
        <v>2286.1343999999999</v>
      </c>
      <c r="Z648" t="str">
        <f>_xlfn.IFS(Table8_1[[#This Row],[Unit_Price]]&lt;500,"Low Price",Table8_1[[#This Row],[Unit_Price]]&lt;2000,"Medium Price",Table8_1[[#This Row],[Unit_Price]]&gt;=2000, "High Price")</f>
        <v>Medium Price</v>
      </c>
    </row>
    <row r="649" spans="1:26" x14ac:dyDescent="0.3">
      <c r="A649" s="2" t="s">
        <v>2613</v>
      </c>
      <c r="B649" s="3">
        <v>45592</v>
      </c>
      <c r="C649" s="2" t="s">
        <v>569</v>
      </c>
      <c r="D649" s="2" t="s">
        <v>1631</v>
      </c>
      <c r="E649" s="2" t="s">
        <v>1892</v>
      </c>
      <c r="F649" s="2">
        <v>3</v>
      </c>
      <c r="G649" s="2">
        <v>79.95</v>
      </c>
      <c r="H649" s="2">
        <v>0.2</v>
      </c>
      <c r="I649" s="2" t="s">
        <v>1964</v>
      </c>
      <c r="J649" s="2">
        <v>191.88</v>
      </c>
      <c r="O649" t="s">
        <v>2613</v>
      </c>
      <c r="P649" s="5">
        <v>45592</v>
      </c>
      <c r="Q649" t="s">
        <v>569</v>
      </c>
      <c r="R649" t="s">
        <v>1631</v>
      </c>
      <c r="S649" t="s">
        <v>1892</v>
      </c>
      <c r="T649">
        <v>3</v>
      </c>
      <c r="U649">
        <v>79.95</v>
      </c>
      <c r="V649">
        <v>0.2</v>
      </c>
      <c r="W649" t="s">
        <v>1964</v>
      </c>
      <c r="X649">
        <v>191.88</v>
      </c>
      <c r="Y649">
        <v>191.88000000000002</v>
      </c>
      <c r="Z649" t="str">
        <f>_xlfn.IFS(Table8_1[[#This Row],[Unit_Price]]&lt;500,"Low Price",Table8_1[[#This Row],[Unit_Price]]&lt;2000,"Medium Price",Table8_1[[#This Row],[Unit_Price]]&gt;=2000, "High Price")</f>
        <v>Low Price</v>
      </c>
    </row>
    <row r="650" spans="1:26" x14ac:dyDescent="0.3">
      <c r="A650" s="2" t="s">
        <v>2614</v>
      </c>
      <c r="B650" s="3">
        <v>45259</v>
      </c>
      <c r="C650" s="2" t="s">
        <v>1202</v>
      </c>
      <c r="D650" s="2" t="s">
        <v>1655</v>
      </c>
      <c r="E650" s="2" t="s">
        <v>1914</v>
      </c>
      <c r="F650" s="2">
        <v>1</v>
      </c>
      <c r="G650" s="2">
        <v>566.5</v>
      </c>
      <c r="H650" s="2">
        <v>0.25</v>
      </c>
      <c r="I650" s="2" t="s">
        <v>1964</v>
      </c>
      <c r="J650" s="2">
        <v>424.875</v>
      </c>
      <c r="O650" t="s">
        <v>2614</v>
      </c>
      <c r="P650" s="5">
        <v>45259</v>
      </c>
      <c r="Q650" t="s">
        <v>1202</v>
      </c>
      <c r="R650" t="s">
        <v>1655</v>
      </c>
      <c r="S650" t="s">
        <v>1914</v>
      </c>
      <c r="T650">
        <v>1</v>
      </c>
      <c r="U650">
        <v>566.5</v>
      </c>
      <c r="V650">
        <v>0.25</v>
      </c>
      <c r="W650" t="s">
        <v>1964</v>
      </c>
      <c r="X650">
        <v>424.875</v>
      </c>
      <c r="Y650">
        <v>424.875</v>
      </c>
      <c r="Z650" t="str">
        <f>_xlfn.IFS(Table8_1[[#This Row],[Unit_Price]]&lt;500,"Low Price",Table8_1[[#This Row],[Unit_Price]]&lt;2000,"Medium Price",Table8_1[[#This Row],[Unit_Price]]&gt;=2000, "High Price")</f>
        <v>Medium Price</v>
      </c>
    </row>
    <row r="651" spans="1:26" x14ac:dyDescent="0.3">
      <c r="A651" s="2" t="s">
        <v>2615</v>
      </c>
      <c r="B651" s="3">
        <v>45801</v>
      </c>
      <c r="C651" s="2" t="s">
        <v>1264</v>
      </c>
      <c r="D651" s="2" t="s">
        <v>1638</v>
      </c>
      <c r="E651" s="2" t="s">
        <v>1887</v>
      </c>
      <c r="F651" s="2">
        <v>2</v>
      </c>
      <c r="G651" s="2">
        <v>347.95</v>
      </c>
      <c r="H651" s="2">
        <v>0.13</v>
      </c>
      <c r="I651" s="2" t="s">
        <v>1964</v>
      </c>
      <c r="J651" s="2">
        <v>605.43299999999999</v>
      </c>
      <c r="O651" t="s">
        <v>2615</v>
      </c>
      <c r="P651" s="5">
        <v>45801</v>
      </c>
      <c r="Q651" t="s">
        <v>1264</v>
      </c>
      <c r="R651" t="s">
        <v>1638</v>
      </c>
      <c r="S651" t="s">
        <v>1887</v>
      </c>
      <c r="T651">
        <v>2</v>
      </c>
      <c r="U651">
        <v>347.95</v>
      </c>
      <c r="V651">
        <v>0.13</v>
      </c>
      <c r="W651" t="s">
        <v>1964</v>
      </c>
      <c r="X651">
        <v>605.43299999999999</v>
      </c>
      <c r="Y651">
        <v>605.43299999999999</v>
      </c>
      <c r="Z651" t="str">
        <f>_xlfn.IFS(Table8_1[[#This Row],[Unit_Price]]&lt;500,"Low Price",Table8_1[[#This Row],[Unit_Price]]&lt;2000,"Medium Price",Table8_1[[#This Row],[Unit_Price]]&gt;=2000, "High Price")</f>
        <v>Low Price</v>
      </c>
    </row>
    <row r="652" spans="1:26" x14ac:dyDescent="0.3">
      <c r="A652" s="2" t="s">
        <v>2616</v>
      </c>
      <c r="B652" s="3">
        <v>45347</v>
      </c>
      <c r="C652" s="2" t="s">
        <v>689</v>
      </c>
      <c r="D652" s="2" t="s">
        <v>1756</v>
      </c>
      <c r="E652" s="2" t="s">
        <v>1901</v>
      </c>
      <c r="F652" s="2">
        <v>2</v>
      </c>
      <c r="G652" s="2">
        <v>250.83</v>
      </c>
      <c r="H652" s="2">
        <v>0.15</v>
      </c>
      <c r="I652" s="2" t="s">
        <v>1961</v>
      </c>
      <c r="J652" s="2">
        <v>426.411</v>
      </c>
      <c r="O652" t="s">
        <v>2616</v>
      </c>
      <c r="P652" s="5">
        <v>45347</v>
      </c>
      <c r="Q652" t="s">
        <v>689</v>
      </c>
      <c r="R652" t="s">
        <v>1756</v>
      </c>
      <c r="S652" t="s">
        <v>1901</v>
      </c>
      <c r="T652">
        <v>2</v>
      </c>
      <c r="U652">
        <v>250.83</v>
      </c>
      <c r="V652">
        <v>0.15</v>
      </c>
      <c r="W652" t="s">
        <v>1961</v>
      </c>
      <c r="X652">
        <v>426.411</v>
      </c>
      <c r="Y652">
        <v>426.41100000000006</v>
      </c>
      <c r="Z652" t="str">
        <f>_xlfn.IFS(Table8_1[[#This Row],[Unit_Price]]&lt;500,"Low Price",Table8_1[[#This Row],[Unit_Price]]&lt;2000,"Medium Price",Table8_1[[#This Row],[Unit_Price]]&gt;=2000, "High Price")</f>
        <v>Low Price</v>
      </c>
    </row>
    <row r="653" spans="1:26" x14ac:dyDescent="0.3">
      <c r="A653" s="2" t="s">
        <v>2617</v>
      </c>
      <c r="B653" s="3">
        <v>45721</v>
      </c>
      <c r="C653" s="2" t="s">
        <v>509</v>
      </c>
      <c r="D653" s="2" t="s">
        <v>1796</v>
      </c>
      <c r="E653" s="2" t="s">
        <v>1892</v>
      </c>
      <c r="F653" s="2">
        <v>1</v>
      </c>
      <c r="G653" s="2">
        <v>888.05</v>
      </c>
      <c r="H653" s="2">
        <v>0.2</v>
      </c>
      <c r="I653" s="2" t="s">
        <v>1961</v>
      </c>
      <c r="J653" s="2">
        <v>710.44</v>
      </c>
      <c r="O653" t="s">
        <v>2617</v>
      </c>
      <c r="P653" s="5">
        <v>45721</v>
      </c>
      <c r="Q653" t="s">
        <v>509</v>
      </c>
      <c r="R653" t="s">
        <v>1796</v>
      </c>
      <c r="S653" t="s">
        <v>1892</v>
      </c>
      <c r="T653">
        <v>1</v>
      </c>
      <c r="U653">
        <v>888.05</v>
      </c>
      <c r="V653">
        <v>0.2</v>
      </c>
      <c r="W653" t="s">
        <v>1961</v>
      </c>
      <c r="X653">
        <v>710.44</v>
      </c>
      <c r="Y653">
        <v>710.43999999999994</v>
      </c>
      <c r="Z653" t="str">
        <f>_xlfn.IFS(Table8_1[[#This Row],[Unit_Price]]&lt;500,"Low Price",Table8_1[[#This Row],[Unit_Price]]&lt;2000,"Medium Price",Table8_1[[#This Row],[Unit_Price]]&gt;=2000, "High Price")</f>
        <v>Medium Price</v>
      </c>
    </row>
    <row r="654" spans="1:26" x14ac:dyDescent="0.3">
      <c r="A654" s="2" t="s">
        <v>2618</v>
      </c>
      <c r="B654" s="3">
        <v>45531</v>
      </c>
      <c r="C654" s="2" t="s">
        <v>38</v>
      </c>
      <c r="D654" s="2" t="s">
        <v>1696</v>
      </c>
      <c r="E654" s="2" t="s">
        <v>1945</v>
      </c>
      <c r="F654" s="2">
        <v>2</v>
      </c>
      <c r="G654" s="2">
        <v>673.02</v>
      </c>
      <c r="H654" s="2">
        <v>0.11</v>
      </c>
      <c r="I654" s="2" t="s">
        <v>1961</v>
      </c>
      <c r="J654" s="2">
        <v>1197.9756</v>
      </c>
      <c r="O654" t="s">
        <v>2618</v>
      </c>
      <c r="P654" s="5">
        <v>45531</v>
      </c>
      <c r="Q654" t="s">
        <v>38</v>
      </c>
      <c r="R654" t="s">
        <v>1696</v>
      </c>
      <c r="S654" t="s">
        <v>1945</v>
      </c>
      <c r="T654">
        <v>2</v>
      </c>
      <c r="U654">
        <v>673.02</v>
      </c>
      <c r="V654">
        <v>0.11</v>
      </c>
      <c r="W654" t="s">
        <v>1961</v>
      </c>
      <c r="X654">
        <v>1197.9756</v>
      </c>
      <c r="Y654">
        <v>1197.9756</v>
      </c>
      <c r="Z654" t="str">
        <f>_xlfn.IFS(Table8_1[[#This Row],[Unit_Price]]&lt;500,"Low Price",Table8_1[[#This Row],[Unit_Price]]&lt;2000,"Medium Price",Table8_1[[#This Row],[Unit_Price]]&gt;=2000, "High Price")</f>
        <v>Medium Price</v>
      </c>
    </row>
    <row r="655" spans="1:26" x14ac:dyDescent="0.3">
      <c r="A655" s="2" t="s">
        <v>2619</v>
      </c>
      <c r="B655" s="3">
        <v>45332</v>
      </c>
      <c r="C655" s="2" t="s">
        <v>1374</v>
      </c>
      <c r="D655" s="2" t="s">
        <v>1774</v>
      </c>
      <c r="E655" s="2" t="s">
        <v>1901</v>
      </c>
      <c r="F655" s="2">
        <v>2</v>
      </c>
      <c r="G655" s="2">
        <v>492.62</v>
      </c>
      <c r="H655" s="2">
        <v>0.26</v>
      </c>
      <c r="I655" s="2" t="s">
        <v>1964</v>
      </c>
      <c r="J655" s="2">
        <v>729.07759999999996</v>
      </c>
      <c r="O655" t="s">
        <v>2619</v>
      </c>
      <c r="P655" s="5">
        <v>45332</v>
      </c>
      <c r="Q655" t="s">
        <v>1374</v>
      </c>
      <c r="R655" t="s">
        <v>1774</v>
      </c>
      <c r="S655" t="s">
        <v>1901</v>
      </c>
      <c r="T655">
        <v>2</v>
      </c>
      <c r="U655">
        <v>492.62</v>
      </c>
      <c r="V655">
        <v>0.26</v>
      </c>
      <c r="W655" t="s">
        <v>1964</v>
      </c>
      <c r="X655">
        <v>729.07759999999996</v>
      </c>
      <c r="Y655">
        <v>729.07760000000007</v>
      </c>
      <c r="Z655" t="str">
        <f>_xlfn.IFS(Table8_1[[#This Row],[Unit_Price]]&lt;500,"Low Price",Table8_1[[#This Row],[Unit_Price]]&lt;2000,"Medium Price",Table8_1[[#This Row],[Unit_Price]]&gt;=2000, "High Price")</f>
        <v>Low Price</v>
      </c>
    </row>
    <row r="656" spans="1:26" x14ac:dyDescent="0.3">
      <c r="A656" s="2" t="s">
        <v>2620</v>
      </c>
      <c r="B656" s="3">
        <v>45344</v>
      </c>
      <c r="C656" s="2" t="s">
        <v>1187</v>
      </c>
      <c r="D656" s="2" t="s">
        <v>1838</v>
      </c>
      <c r="E656" s="2" t="s">
        <v>1901</v>
      </c>
      <c r="F656" s="2">
        <v>4</v>
      </c>
      <c r="G656" s="2">
        <v>986.93</v>
      </c>
      <c r="H656" s="2">
        <v>0.01</v>
      </c>
      <c r="I656" s="2" t="s">
        <v>1959</v>
      </c>
      <c r="J656" s="2">
        <v>3908.2428</v>
      </c>
      <c r="O656" t="s">
        <v>2620</v>
      </c>
      <c r="P656" s="5">
        <v>45344</v>
      </c>
      <c r="Q656" t="s">
        <v>1187</v>
      </c>
      <c r="R656" t="s">
        <v>1838</v>
      </c>
      <c r="S656" t="s">
        <v>1901</v>
      </c>
      <c r="T656">
        <v>4</v>
      </c>
      <c r="U656">
        <v>986.93</v>
      </c>
      <c r="V656">
        <v>0.01</v>
      </c>
      <c r="W656" t="s">
        <v>1959</v>
      </c>
      <c r="X656">
        <v>3908.2428</v>
      </c>
      <c r="Y656">
        <v>3908.2428</v>
      </c>
      <c r="Z656" t="str">
        <f>_xlfn.IFS(Table8_1[[#This Row],[Unit_Price]]&lt;500,"Low Price",Table8_1[[#This Row],[Unit_Price]]&lt;2000,"Medium Price",Table8_1[[#This Row],[Unit_Price]]&gt;=2000, "High Price")</f>
        <v>Medium Price</v>
      </c>
    </row>
    <row r="657" spans="1:26" x14ac:dyDescent="0.3">
      <c r="A657" s="2" t="s">
        <v>2621</v>
      </c>
      <c r="B657" s="3">
        <v>45388</v>
      </c>
      <c r="C657" s="2" t="s">
        <v>1487</v>
      </c>
      <c r="D657" s="2" t="s">
        <v>1642</v>
      </c>
      <c r="E657" s="2" t="s">
        <v>1929</v>
      </c>
      <c r="F657" s="2">
        <v>4</v>
      </c>
      <c r="G657" s="2">
        <v>411.68</v>
      </c>
      <c r="H657" s="2">
        <v>0.06</v>
      </c>
      <c r="I657" s="2" t="s">
        <v>1961</v>
      </c>
      <c r="J657" s="2">
        <v>1547.9168</v>
      </c>
      <c r="O657" t="s">
        <v>2621</v>
      </c>
      <c r="P657" s="5">
        <v>45388</v>
      </c>
      <c r="Q657" t="s">
        <v>1487</v>
      </c>
      <c r="R657" t="s">
        <v>1642</v>
      </c>
      <c r="S657" t="s">
        <v>1929</v>
      </c>
      <c r="T657">
        <v>4</v>
      </c>
      <c r="U657">
        <v>411.68</v>
      </c>
      <c r="V657">
        <v>0.06</v>
      </c>
      <c r="W657" t="s">
        <v>1961</v>
      </c>
      <c r="X657">
        <v>1547.9168</v>
      </c>
      <c r="Y657">
        <v>1547.9168</v>
      </c>
      <c r="Z657" t="str">
        <f>_xlfn.IFS(Table8_1[[#This Row],[Unit_Price]]&lt;500,"Low Price",Table8_1[[#This Row],[Unit_Price]]&lt;2000,"Medium Price",Table8_1[[#This Row],[Unit_Price]]&gt;=2000, "High Price")</f>
        <v>Low Price</v>
      </c>
    </row>
    <row r="658" spans="1:26" x14ac:dyDescent="0.3">
      <c r="A658" s="2" t="s">
        <v>2622</v>
      </c>
      <c r="B658" s="3">
        <v>45397</v>
      </c>
      <c r="C658" s="2" t="s">
        <v>719</v>
      </c>
      <c r="D658" s="2" t="s">
        <v>1686</v>
      </c>
      <c r="E658" s="2" t="s">
        <v>1942</v>
      </c>
      <c r="F658" s="2">
        <v>2</v>
      </c>
      <c r="G658" s="2">
        <v>637.55999999999995</v>
      </c>
      <c r="H658" s="2">
        <v>0.05</v>
      </c>
      <c r="I658" s="2" t="s">
        <v>1964</v>
      </c>
      <c r="J658" s="2">
        <v>1211.364</v>
      </c>
      <c r="O658" t="s">
        <v>2622</v>
      </c>
      <c r="P658" s="5">
        <v>45397</v>
      </c>
      <c r="Q658" t="s">
        <v>719</v>
      </c>
      <c r="R658" t="s">
        <v>1686</v>
      </c>
      <c r="S658" t="s">
        <v>1942</v>
      </c>
      <c r="T658">
        <v>2</v>
      </c>
      <c r="U658">
        <v>637.55999999999995</v>
      </c>
      <c r="V658">
        <v>0.05</v>
      </c>
      <c r="W658" t="s">
        <v>1964</v>
      </c>
      <c r="X658">
        <v>1211.364</v>
      </c>
      <c r="Y658">
        <v>1211.3639999999998</v>
      </c>
      <c r="Z658" t="str">
        <f>_xlfn.IFS(Table8_1[[#This Row],[Unit_Price]]&lt;500,"Low Price",Table8_1[[#This Row],[Unit_Price]]&lt;2000,"Medium Price",Table8_1[[#This Row],[Unit_Price]]&gt;=2000, "High Price")</f>
        <v>Medium Price</v>
      </c>
    </row>
    <row r="659" spans="1:26" x14ac:dyDescent="0.3">
      <c r="A659" s="2" t="s">
        <v>2623</v>
      </c>
      <c r="B659" s="3">
        <v>45633</v>
      </c>
      <c r="C659" s="2" t="s">
        <v>70</v>
      </c>
      <c r="D659" s="2" t="s">
        <v>1610</v>
      </c>
      <c r="E659" s="2" t="s">
        <v>1901</v>
      </c>
      <c r="F659" s="2">
        <v>3</v>
      </c>
      <c r="G659" s="2">
        <v>706.87</v>
      </c>
      <c r="H659" s="2">
        <v>0.27</v>
      </c>
      <c r="I659" s="2" t="s">
        <v>1959</v>
      </c>
      <c r="J659" s="2">
        <v>1548.0453</v>
      </c>
      <c r="O659" t="s">
        <v>2623</v>
      </c>
      <c r="P659" s="5">
        <v>45633</v>
      </c>
      <c r="Q659" t="s">
        <v>70</v>
      </c>
      <c r="R659" t="s">
        <v>1610</v>
      </c>
      <c r="S659" t="s">
        <v>1901</v>
      </c>
      <c r="T659">
        <v>3</v>
      </c>
      <c r="U659">
        <v>706.87</v>
      </c>
      <c r="V659">
        <v>0.27</v>
      </c>
      <c r="W659" t="s">
        <v>1959</v>
      </c>
      <c r="X659">
        <v>1548.0453</v>
      </c>
      <c r="Y659">
        <v>1548.0453000000002</v>
      </c>
      <c r="Z659" t="str">
        <f>_xlfn.IFS(Table8_1[[#This Row],[Unit_Price]]&lt;500,"Low Price",Table8_1[[#This Row],[Unit_Price]]&lt;2000,"Medium Price",Table8_1[[#This Row],[Unit_Price]]&gt;=2000, "High Price")</f>
        <v>Medium Price</v>
      </c>
    </row>
    <row r="660" spans="1:26" x14ac:dyDescent="0.3">
      <c r="A660" s="2" t="s">
        <v>2624</v>
      </c>
      <c r="B660" s="3">
        <v>45629</v>
      </c>
      <c r="C660" s="2" t="s">
        <v>212</v>
      </c>
      <c r="D660" s="2" t="s">
        <v>1617</v>
      </c>
      <c r="E660" s="2" t="s">
        <v>1911</v>
      </c>
      <c r="F660" s="2">
        <v>2</v>
      </c>
      <c r="G660" s="2">
        <v>884.48</v>
      </c>
      <c r="H660" s="2">
        <v>0</v>
      </c>
      <c r="I660" s="2" t="s">
        <v>1964</v>
      </c>
      <c r="J660" s="2">
        <v>1768.96</v>
      </c>
      <c r="O660" t="s">
        <v>2624</v>
      </c>
      <c r="P660" s="5">
        <v>45629</v>
      </c>
      <c r="Q660" t="s">
        <v>212</v>
      </c>
      <c r="R660" t="s">
        <v>1617</v>
      </c>
      <c r="S660" t="s">
        <v>1911</v>
      </c>
      <c r="T660">
        <v>2</v>
      </c>
      <c r="U660">
        <v>884.48</v>
      </c>
      <c r="V660">
        <v>0</v>
      </c>
      <c r="W660" t="s">
        <v>1964</v>
      </c>
      <c r="X660">
        <v>1768.96</v>
      </c>
      <c r="Y660">
        <v>1768.96</v>
      </c>
      <c r="Z660" t="str">
        <f>_xlfn.IFS(Table8_1[[#This Row],[Unit_Price]]&lt;500,"Low Price",Table8_1[[#This Row],[Unit_Price]]&lt;2000,"Medium Price",Table8_1[[#This Row],[Unit_Price]]&gt;=2000, "High Price")</f>
        <v>Medium Price</v>
      </c>
    </row>
    <row r="661" spans="1:26" x14ac:dyDescent="0.3">
      <c r="A661" s="2" t="s">
        <v>2625</v>
      </c>
      <c r="B661" s="3">
        <v>45291</v>
      </c>
      <c r="C661" s="2" t="s">
        <v>185</v>
      </c>
      <c r="D661" s="2" t="s">
        <v>1859</v>
      </c>
      <c r="E661" s="2" t="s">
        <v>1904</v>
      </c>
      <c r="F661" s="2">
        <v>3</v>
      </c>
      <c r="G661" s="2">
        <v>718.23</v>
      </c>
      <c r="H661" s="2">
        <v>0.19</v>
      </c>
      <c r="I661" s="2" t="s">
        <v>1961</v>
      </c>
      <c r="J661" s="2">
        <v>1745.2989</v>
      </c>
      <c r="O661" t="s">
        <v>2625</v>
      </c>
      <c r="P661" s="5">
        <v>45291</v>
      </c>
      <c r="Q661" t="s">
        <v>185</v>
      </c>
      <c r="R661" t="s">
        <v>1859</v>
      </c>
      <c r="S661" t="s">
        <v>1904</v>
      </c>
      <c r="T661">
        <v>3</v>
      </c>
      <c r="U661">
        <v>718.23</v>
      </c>
      <c r="V661">
        <v>0.19</v>
      </c>
      <c r="W661" t="s">
        <v>1961</v>
      </c>
      <c r="X661">
        <v>1745.2989</v>
      </c>
      <c r="Y661">
        <v>1745.2989</v>
      </c>
      <c r="Z661" t="str">
        <f>_xlfn.IFS(Table8_1[[#This Row],[Unit_Price]]&lt;500,"Low Price",Table8_1[[#This Row],[Unit_Price]]&lt;2000,"Medium Price",Table8_1[[#This Row],[Unit_Price]]&gt;=2000, "High Price")</f>
        <v>Medium Price</v>
      </c>
    </row>
    <row r="662" spans="1:26" x14ac:dyDescent="0.3">
      <c r="A662" s="2" t="s">
        <v>2626</v>
      </c>
      <c r="B662" s="3">
        <v>45914</v>
      </c>
      <c r="C662" s="2" t="s">
        <v>603</v>
      </c>
      <c r="D662" s="2" t="s">
        <v>1853</v>
      </c>
      <c r="E662" s="2" t="s">
        <v>1945</v>
      </c>
      <c r="F662" s="2">
        <v>3</v>
      </c>
      <c r="G662" s="2">
        <v>107.44</v>
      </c>
      <c r="H662" s="2">
        <v>0.27</v>
      </c>
      <c r="I662" s="2" t="s">
        <v>1961</v>
      </c>
      <c r="J662" s="2">
        <v>235.2936</v>
      </c>
      <c r="O662" t="s">
        <v>2626</v>
      </c>
      <c r="P662" s="5">
        <v>45914</v>
      </c>
      <c r="Q662" t="s">
        <v>603</v>
      </c>
      <c r="R662" t="s">
        <v>1853</v>
      </c>
      <c r="S662" t="s">
        <v>1945</v>
      </c>
      <c r="T662">
        <v>3</v>
      </c>
      <c r="U662">
        <v>107.44</v>
      </c>
      <c r="V662">
        <v>0.27</v>
      </c>
      <c r="W662" t="s">
        <v>1961</v>
      </c>
      <c r="X662">
        <v>235.2936</v>
      </c>
      <c r="Y662">
        <v>235.29359999999997</v>
      </c>
      <c r="Z662" t="str">
        <f>_xlfn.IFS(Table8_1[[#This Row],[Unit_Price]]&lt;500,"Low Price",Table8_1[[#This Row],[Unit_Price]]&lt;2000,"Medium Price",Table8_1[[#This Row],[Unit_Price]]&gt;=2000, "High Price")</f>
        <v>Low Price</v>
      </c>
    </row>
    <row r="663" spans="1:26" x14ac:dyDescent="0.3">
      <c r="A663" s="2" t="s">
        <v>2627</v>
      </c>
      <c r="B663" s="3">
        <v>45673</v>
      </c>
      <c r="C663" s="2" t="s">
        <v>215</v>
      </c>
      <c r="D663" s="2" t="s">
        <v>1718</v>
      </c>
      <c r="E663" s="2" t="s">
        <v>1901</v>
      </c>
      <c r="F663" s="2">
        <v>4</v>
      </c>
      <c r="G663" s="2">
        <v>608.97</v>
      </c>
      <c r="H663" s="2">
        <v>0.14000000000000001</v>
      </c>
      <c r="I663" s="2" t="s">
        <v>1964</v>
      </c>
      <c r="J663" s="2">
        <v>2094.8568</v>
      </c>
      <c r="O663" t="s">
        <v>2627</v>
      </c>
      <c r="P663" s="5">
        <v>45673</v>
      </c>
      <c r="Q663" t="s">
        <v>215</v>
      </c>
      <c r="R663" t="s">
        <v>1718</v>
      </c>
      <c r="S663" t="s">
        <v>1901</v>
      </c>
      <c r="T663">
        <v>4</v>
      </c>
      <c r="U663">
        <v>608.97</v>
      </c>
      <c r="V663">
        <v>0.14000000000000001</v>
      </c>
      <c r="W663" t="s">
        <v>1964</v>
      </c>
      <c r="X663">
        <v>2094.8568</v>
      </c>
      <c r="Y663">
        <v>2094.8568</v>
      </c>
      <c r="Z663" t="str">
        <f>_xlfn.IFS(Table8_1[[#This Row],[Unit_Price]]&lt;500,"Low Price",Table8_1[[#This Row],[Unit_Price]]&lt;2000,"Medium Price",Table8_1[[#This Row],[Unit_Price]]&gt;=2000, "High Price")</f>
        <v>Medium Price</v>
      </c>
    </row>
    <row r="664" spans="1:26" x14ac:dyDescent="0.3">
      <c r="A664" s="2" t="s">
        <v>2628</v>
      </c>
      <c r="B664" s="3">
        <v>45689</v>
      </c>
      <c r="C664" s="2" t="s">
        <v>1121</v>
      </c>
      <c r="D664" s="2" t="s">
        <v>1765</v>
      </c>
      <c r="E664" s="2" t="s">
        <v>1911</v>
      </c>
      <c r="F664" s="2">
        <v>3</v>
      </c>
      <c r="G664" s="2">
        <v>260.45999999999998</v>
      </c>
      <c r="H664" s="2">
        <v>0.09</v>
      </c>
      <c r="I664" s="2" t="s">
        <v>1959</v>
      </c>
      <c r="J664" s="2">
        <v>711.05579999999998</v>
      </c>
      <c r="O664" t="s">
        <v>2628</v>
      </c>
      <c r="P664" s="5">
        <v>45689</v>
      </c>
      <c r="Q664" t="s">
        <v>1121</v>
      </c>
      <c r="R664" t="s">
        <v>1765</v>
      </c>
      <c r="S664" t="s">
        <v>1911</v>
      </c>
      <c r="T664">
        <v>3</v>
      </c>
      <c r="U664">
        <v>260.45999999999998</v>
      </c>
      <c r="V664">
        <v>0.09</v>
      </c>
      <c r="W664" t="s">
        <v>1959</v>
      </c>
      <c r="X664">
        <v>711.05579999999998</v>
      </c>
      <c r="Y664">
        <v>711.05579999999986</v>
      </c>
      <c r="Z664" t="str">
        <f>_xlfn.IFS(Table8_1[[#This Row],[Unit_Price]]&lt;500,"Low Price",Table8_1[[#This Row],[Unit_Price]]&lt;2000,"Medium Price",Table8_1[[#This Row],[Unit_Price]]&gt;=2000, "High Price")</f>
        <v>Low Price</v>
      </c>
    </row>
    <row r="665" spans="1:26" x14ac:dyDescent="0.3">
      <c r="A665" s="2" t="s">
        <v>2629</v>
      </c>
      <c r="B665" s="3">
        <v>45646</v>
      </c>
      <c r="C665" s="2" t="s">
        <v>430</v>
      </c>
      <c r="D665" s="2" t="s">
        <v>1642</v>
      </c>
      <c r="E665" s="2" t="s">
        <v>1911</v>
      </c>
      <c r="F665" s="2">
        <v>1</v>
      </c>
      <c r="G665" s="2">
        <v>747.03</v>
      </c>
      <c r="H665" s="2">
        <v>0.01</v>
      </c>
      <c r="I665" s="2" t="s">
        <v>1959</v>
      </c>
      <c r="J665" s="2">
        <v>739.55970000000002</v>
      </c>
      <c r="O665" t="s">
        <v>2629</v>
      </c>
      <c r="P665" s="5">
        <v>45646</v>
      </c>
      <c r="Q665" t="s">
        <v>430</v>
      </c>
      <c r="R665" t="s">
        <v>1642</v>
      </c>
      <c r="S665" t="s">
        <v>1911</v>
      </c>
      <c r="T665">
        <v>1</v>
      </c>
      <c r="U665">
        <v>747.03</v>
      </c>
      <c r="V665">
        <v>0.01</v>
      </c>
      <c r="W665" t="s">
        <v>1959</v>
      </c>
      <c r="X665">
        <v>739.55970000000002</v>
      </c>
      <c r="Y665">
        <v>739.55970000000002</v>
      </c>
      <c r="Z665" t="str">
        <f>_xlfn.IFS(Table8_1[[#This Row],[Unit_Price]]&lt;500,"Low Price",Table8_1[[#This Row],[Unit_Price]]&lt;2000,"Medium Price",Table8_1[[#This Row],[Unit_Price]]&gt;=2000, "High Price")</f>
        <v>Medium Price</v>
      </c>
    </row>
    <row r="666" spans="1:26" x14ac:dyDescent="0.3">
      <c r="A666" s="2" t="s">
        <v>2630</v>
      </c>
      <c r="B666" s="3">
        <v>45475</v>
      </c>
      <c r="C666" s="2" t="s">
        <v>1269</v>
      </c>
      <c r="D666" s="2" t="s">
        <v>1998</v>
      </c>
      <c r="E666" s="2" t="s">
        <v>1917</v>
      </c>
      <c r="F666" s="2">
        <v>4</v>
      </c>
      <c r="G666" s="2">
        <v>700.88</v>
      </c>
      <c r="H666" s="2">
        <v>0.23</v>
      </c>
      <c r="I666" s="2" t="s">
        <v>1961</v>
      </c>
      <c r="J666" s="2">
        <v>2158.7103999999999</v>
      </c>
      <c r="O666" t="s">
        <v>2630</v>
      </c>
      <c r="P666" s="5">
        <v>45475</v>
      </c>
      <c r="Q666" t="s">
        <v>1269</v>
      </c>
      <c r="R666" t="s">
        <v>1998</v>
      </c>
      <c r="S666" t="s">
        <v>1917</v>
      </c>
      <c r="T666">
        <v>4</v>
      </c>
      <c r="U666">
        <v>700.88</v>
      </c>
      <c r="V666">
        <v>0.23</v>
      </c>
      <c r="W666" t="s">
        <v>1961</v>
      </c>
      <c r="X666">
        <v>2158.7103999999999</v>
      </c>
      <c r="Y666">
        <v>2158.7103999999999</v>
      </c>
      <c r="Z666" t="str">
        <f>_xlfn.IFS(Table8_1[[#This Row],[Unit_Price]]&lt;500,"Low Price",Table8_1[[#This Row],[Unit_Price]]&lt;2000,"Medium Price",Table8_1[[#This Row],[Unit_Price]]&gt;=2000, "High Price")</f>
        <v>Medium Price</v>
      </c>
    </row>
    <row r="667" spans="1:26" x14ac:dyDescent="0.3">
      <c r="A667" s="2" t="s">
        <v>2631</v>
      </c>
      <c r="B667" s="3">
        <v>45781</v>
      </c>
      <c r="C667" s="2" t="s">
        <v>189</v>
      </c>
      <c r="D667" s="2" t="s">
        <v>1868</v>
      </c>
      <c r="E667" s="2" t="s">
        <v>1934</v>
      </c>
      <c r="F667" s="2">
        <v>4</v>
      </c>
      <c r="G667" s="2">
        <v>20.09</v>
      </c>
      <c r="H667" s="2">
        <v>0.16</v>
      </c>
      <c r="I667" s="2" t="s">
        <v>1961</v>
      </c>
      <c r="J667" s="2">
        <v>67.502399999999994</v>
      </c>
      <c r="O667" t="s">
        <v>2631</v>
      </c>
      <c r="P667" s="5">
        <v>45781</v>
      </c>
      <c r="Q667" t="s">
        <v>189</v>
      </c>
      <c r="R667" t="s">
        <v>1868</v>
      </c>
      <c r="S667" t="s">
        <v>1934</v>
      </c>
      <c r="T667">
        <v>4</v>
      </c>
      <c r="U667">
        <v>20.09</v>
      </c>
      <c r="V667">
        <v>0.16</v>
      </c>
      <c r="W667" t="s">
        <v>1961</v>
      </c>
      <c r="X667">
        <v>67.502399999999994</v>
      </c>
      <c r="Y667">
        <v>67.502399999999994</v>
      </c>
      <c r="Z667" t="str">
        <f>_xlfn.IFS(Table8_1[[#This Row],[Unit_Price]]&lt;500,"Low Price",Table8_1[[#This Row],[Unit_Price]]&lt;2000,"Medium Price",Table8_1[[#This Row],[Unit_Price]]&gt;=2000, "High Price")</f>
        <v>Low Price</v>
      </c>
    </row>
    <row r="668" spans="1:26" x14ac:dyDescent="0.3">
      <c r="A668" s="2" t="s">
        <v>2632</v>
      </c>
      <c r="B668" s="3">
        <v>45654</v>
      </c>
      <c r="C668" s="2" t="s">
        <v>234</v>
      </c>
      <c r="D668" s="2" t="s">
        <v>1689</v>
      </c>
      <c r="E668" s="2" t="s">
        <v>1927</v>
      </c>
      <c r="F668" s="2">
        <v>3</v>
      </c>
      <c r="G668" s="2">
        <v>917.64</v>
      </c>
      <c r="H668" s="2">
        <v>0.24</v>
      </c>
      <c r="I668" s="2" t="s">
        <v>1961</v>
      </c>
      <c r="J668" s="2">
        <v>2092.2192</v>
      </c>
      <c r="O668" t="s">
        <v>2632</v>
      </c>
      <c r="P668" s="5">
        <v>45654</v>
      </c>
      <c r="Q668" t="s">
        <v>234</v>
      </c>
      <c r="R668" t="s">
        <v>1689</v>
      </c>
      <c r="S668" t="s">
        <v>1927</v>
      </c>
      <c r="T668">
        <v>3</v>
      </c>
      <c r="U668">
        <v>917.64</v>
      </c>
      <c r="V668">
        <v>0.24</v>
      </c>
      <c r="W668" t="s">
        <v>1961</v>
      </c>
      <c r="X668">
        <v>2092.2192</v>
      </c>
      <c r="Y668">
        <v>2092.2192</v>
      </c>
      <c r="Z668" t="str">
        <f>_xlfn.IFS(Table8_1[[#This Row],[Unit_Price]]&lt;500,"Low Price",Table8_1[[#This Row],[Unit_Price]]&lt;2000,"Medium Price",Table8_1[[#This Row],[Unit_Price]]&gt;=2000, "High Price")</f>
        <v>Medium Price</v>
      </c>
    </row>
    <row r="669" spans="1:26" x14ac:dyDescent="0.3">
      <c r="A669" s="2" t="s">
        <v>2633</v>
      </c>
      <c r="B669" s="3">
        <v>45594</v>
      </c>
      <c r="C669" s="2" t="s">
        <v>199</v>
      </c>
      <c r="D669" s="2" t="s">
        <v>1638</v>
      </c>
      <c r="E669" s="2" t="s">
        <v>1887</v>
      </c>
      <c r="F669" s="2">
        <v>1</v>
      </c>
      <c r="G669" s="2">
        <v>242.08</v>
      </c>
      <c r="H669" s="2">
        <v>0.18</v>
      </c>
      <c r="I669" s="2" t="s">
        <v>1961</v>
      </c>
      <c r="J669" s="2">
        <v>198.50559999999999</v>
      </c>
      <c r="O669" t="s">
        <v>2633</v>
      </c>
      <c r="P669" s="5">
        <v>45594</v>
      </c>
      <c r="Q669" t="s">
        <v>199</v>
      </c>
      <c r="R669" t="s">
        <v>1638</v>
      </c>
      <c r="S669" t="s">
        <v>1887</v>
      </c>
      <c r="T669">
        <v>1</v>
      </c>
      <c r="U669">
        <v>242.08</v>
      </c>
      <c r="V669">
        <v>0.18</v>
      </c>
      <c r="W669" t="s">
        <v>1961</v>
      </c>
      <c r="X669">
        <v>198.50559999999999</v>
      </c>
      <c r="Y669">
        <v>198.50560000000002</v>
      </c>
      <c r="Z669" t="str">
        <f>_xlfn.IFS(Table8_1[[#This Row],[Unit_Price]]&lt;500,"Low Price",Table8_1[[#This Row],[Unit_Price]]&lt;2000,"Medium Price",Table8_1[[#This Row],[Unit_Price]]&gt;=2000, "High Price")</f>
        <v>Low Price</v>
      </c>
    </row>
    <row r="670" spans="1:26" x14ac:dyDescent="0.3">
      <c r="A670" s="2" t="s">
        <v>2634</v>
      </c>
      <c r="B670" s="3">
        <v>45581</v>
      </c>
      <c r="C670" s="2" t="s">
        <v>218</v>
      </c>
      <c r="D670" s="2" t="s">
        <v>1771</v>
      </c>
      <c r="E670" s="2" t="s">
        <v>1914</v>
      </c>
      <c r="F670" s="2">
        <v>1</v>
      </c>
      <c r="G670" s="2">
        <v>536.67999999999995</v>
      </c>
      <c r="H670" s="2">
        <v>0.27</v>
      </c>
      <c r="I670" s="2" t="s">
        <v>1959</v>
      </c>
      <c r="J670" s="2">
        <v>391.77640000000002</v>
      </c>
      <c r="O670" t="s">
        <v>2634</v>
      </c>
      <c r="P670" s="5">
        <v>45581</v>
      </c>
      <c r="Q670" t="s">
        <v>218</v>
      </c>
      <c r="R670" t="s">
        <v>1771</v>
      </c>
      <c r="S670" t="s">
        <v>1914</v>
      </c>
      <c r="T670">
        <v>1</v>
      </c>
      <c r="U670">
        <v>536.67999999999995</v>
      </c>
      <c r="V670">
        <v>0.27</v>
      </c>
      <c r="W670" t="s">
        <v>1959</v>
      </c>
      <c r="X670">
        <v>391.77640000000002</v>
      </c>
      <c r="Y670">
        <v>391.77639999999997</v>
      </c>
      <c r="Z670" t="str">
        <f>_xlfn.IFS(Table8_1[[#This Row],[Unit_Price]]&lt;500,"Low Price",Table8_1[[#This Row],[Unit_Price]]&lt;2000,"Medium Price",Table8_1[[#This Row],[Unit_Price]]&gt;=2000, "High Price")</f>
        <v>Medium Price</v>
      </c>
    </row>
    <row r="671" spans="1:26" x14ac:dyDescent="0.3">
      <c r="A671" s="2" t="s">
        <v>2635</v>
      </c>
      <c r="B671" s="3">
        <v>45748</v>
      </c>
      <c r="C671" s="2" t="s">
        <v>342</v>
      </c>
      <c r="D671" s="2" t="s">
        <v>1664</v>
      </c>
      <c r="E671" s="2" t="s">
        <v>1904</v>
      </c>
      <c r="F671" s="2">
        <v>2</v>
      </c>
      <c r="G671" s="2">
        <v>145.18</v>
      </c>
      <c r="H671" s="2">
        <v>0.26</v>
      </c>
      <c r="I671" s="2" t="s">
        <v>1961</v>
      </c>
      <c r="J671" s="2">
        <v>214.8664</v>
      </c>
      <c r="O671" t="s">
        <v>2635</v>
      </c>
      <c r="P671" s="5">
        <v>45748</v>
      </c>
      <c r="Q671" t="s">
        <v>342</v>
      </c>
      <c r="R671" t="s">
        <v>1664</v>
      </c>
      <c r="S671" t="s">
        <v>1904</v>
      </c>
      <c r="T671">
        <v>2</v>
      </c>
      <c r="U671">
        <v>145.18</v>
      </c>
      <c r="V671">
        <v>0.26</v>
      </c>
      <c r="W671" t="s">
        <v>1961</v>
      </c>
      <c r="X671">
        <v>214.8664</v>
      </c>
      <c r="Y671">
        <v>214.8664</v>
      </c>
      <c r="Z671" t="str">
        <f>_xlfn.IFS(Table8_1[[#This Row],[Unit_Price]]&lt;500,"Low Price",Table8_1[[#This Row],[Unit_Price]]&lt;2000,"Medium Price",Table8_1[[#This Row],[Unit_Price]]&gt;=2000, "High Price")</f>
        <v>Low Price</v>
      </c>
    </row>
    <row r="672" spans="1:26" x14ac:dyDescent="0.3">
      <c r="A672" s="2" t="s">
        <v>2636</v>
      </c>
      <c r="B672" s="3">
        <v>45369</v>
      </c>
      <c r="C672" s="2" t="s">
        <v>726</v>
      </c>
      <c r="D672" s="2" t="s">
        <v>1783</v>
      </c>
      <c r="E672" s="2" t="s">
        <v>1904</v>
      </c>
      <c r="F672" s="2">
        <v>2</v>
      </c>
      <c r="G672" s="2">
        <v>132.77000000000001</v>
      </c>
      <c r="H672" s="2">
        <v>0.13</v>
      </c>
      <c r="I672" s="2" t="s">
        <v>1964</v>
      </c>
      <c r="J672" s="2">
        <v>231.0198</v>
      </c>
      <c r="O672" t="s">
        <v>2636</v>
      </c>
      <c r="P672" s="5">
        <v>45369</v>
      </c>
      <c r="Q672" t="s">
        <v>726</v>
      </c>
      <c r="R672" t="s">
        <v>1783</v>
      </c>
      <c r="S672" t="s">
        <v>1904</v>
      </c>
      <c r="T672">
        <v>2</v>
      </c>
      <c r="U672">
        <v>132.77000000000001</v>
      </c>
      <c r="V672">
        <v>0.13</v>
      </c>
      <c r="W672" t="s">
        <v>1964</v>
      </c>
      <c r="X672">
        <v>231.0198</v>
      </c>
      <c r="Y672">
        <v>231.01980000000003</v>
      </c>
      <c r="Z672" t="str">
        <f>_xlfn.IFS(Table8_1[[#This Row],[Unit_Price]]&lt;500,"Low Price",Table8_1[[#This Row],[Unit_Price]]&lt;2000,"Medium Price",Table8_1[[#This Row],[Unit_Price]]&gt;=2000, "High Price")</f>
        <v>Low Price</v>
      </c>
    </row>
    <row r="673" spans="1:26" x14ac:dyDescent="0.3">
      <c r="A673" s="2" t="s">
        <v>2637</v>
      </c>
      <c r="B673" s="3">
        <v>45701</v>
      </c>
      <c r="C673" s="2" t="s">
        <v>66</v>
      </c>
      <c r="D673" s="2" t="s">
        <v>1703</v>
      </c>
      <c r="E673" s="2" t="s">
        <v>1921</v>
      </c>
      <c r="F673" s="2">
        <v>4</v>
      </c>
      <c r="G673" s="2">
        <v>682.11</v>
      </c>
      <c r="H673" s="2">
        <v>0.14000000000000001</v>
      </c>
      <c r="I673" s="2" t="s">
        <v>1959</v>
      </c>
      <c r="J673" s="2">
        <v>2346.4584</v>
      </c>
      <c r="O673" t="s">
        <v>2637</v>
      </c>
      <c r="P673" s="5">
        <v>45701</v>
      </c>
      <c r="Q673" t="s">
        <v>66</v>
      </c>
      <c r="R673" t="s">
        <v>1703</v>
      </c>
      <c r="S673" t="s">
        <v>1921</v>
      </c>
      <c r="T673">
        <v>4</v>
      </c>
      <c r="U673">
        <v>682.11</v>
      </c>
      <c r="V673">
        <v>0.14000000000000001</v>
      </c>
      <c r="W673" t="s">
        <v>1959</v>
      </c>
      <c r="X673">
        <v>2346.4584</v>
      </c>
      <c r="Y673">
        <v>2346.4584</v>
      </c>
      <c r="Z673" t="str">
        <f>_xlfn.IFS(Table8_1[[#This Row],[Unit_Price]]&lt;500,"Low Price",Table8_1[[#This Row],[Unit_Price]]&lt;2000,"Medium Price",Table8_1[[#This Row],[Unit_Price]]&gt;=2000, "High Price")</f>
        <v>Medium Price</v>
      </c>
    </row>
    <row r="674" spans="1:26" x14ac:dyDescent="0.3">
      <c r="A674" s="2" t="s">
        <v>2638</v>
      </c>
      <c r="B674" s="3">
        <v>45510</v>
      </c>
      <c r="C674" s="2" t="s">
        <v>2639</v>
      </c>
      <c r="D674" s="2" t="s">
        <v>1700</v>
      </c>
      <c r="E674" s="2" t="s">
        <v>1942</v>
      </c>
      <c r="F674" s="2">
        <v>4</v>
      </c>
      <c r="G674" s="2">
        <v>502.95</v>
      </c>
      <c r="H674" s="2">
        <v>0.14000000000000001</v>
      </c>
      <c r="I674" s="2" t="s">
        <v>1964</v>
      </c>
      <c r="J674" s="2">
        <v>1730.1479999999999</v>
      </c>
      <c r="O674" t="s">
        <v>2638</v>
      </c>
      <c r="P674" s="5">
        <v>45510</v>
      </c>
      <c r="Q674" t="s">
        <v>2639</v>
      </c>
      <c r="R674" t="s">
        <v>1700</v>
      </c>
      <c r="S674" t="s">
        <v>1942</v>
      </c>
      <c r="T674">
        <v>4</v>
      </c>
      <c r="U674">
        <v>502.95</v>
      </c>
      <c r="V674">
        <v>0.14000000000000001</v>
      </c>
      <c r="W674" t="s">
        <v>1964</v>
      </c>
      <c r="X674">
        <v>1730.1479999999999</v>
      </c>
      <c r="Y674">
        <v>1730.1479999999999</v>
      </c>
      <c r="Z674" t="str">
        <f>_xlfn.IFS(Table8_1[[#This Row],[Unit_Price]]&lt;500,"Low Price",Table8_1[[#This Row],[Unit_Price]]&lt;2000,"Medium Price",Table8_1[[#This Row],[Unit_Price]]&gt;=2000, "High Price")</f>
        <v>Medium Price</v>
      </c>
    </row>
    <row r="675" spans="1:26" x14ac:dyDescent="0.3">
      <c r="A675" s="2" t="s">
        <v>2640</v>
      </c>
      <c r="B675" s="3">
        <v>45538</v>
      </c>
      <c r="C675" s="2" t="s">
        <v>763</v>
      </c>
      <c r="D675" s="2" t="s">
        <v>1689</v>
      </c>
      <c r="E675" s="2" t="s">
        <v>1939</v>
      </c>
      <c r="F675" s="2">
        <v>2</v>
      </c>
      <c r="G675" s="2">
        <v>472.08</v>
      </c>
      <c r="H675" s="2">
        <v>7.0000000000000007E-2</v>
      </c>
      <c r="I675" s="2" t="s">
        <v>1959</v>
      </c>
      <c r="J675" s="2">
        <v>878.06880000000001</v>
      </c>
      <c r="O675" t="s">
        <v>2640</v>
      </c>
      <c r="P675" s="5">
        <v>45538</v>
      </c>
      <c r="Q675" t="s">
        <v>763</v>
      </c>
      <c r="R675" t="s">
        <v>1689</v>
      </c>
      <c r="S675" t="s">
        <v>1939</v>
      </c>
      <c r="T675">
        <v>2</v>
      </c>
      <c r="U675">
        <v>472.08</v>
      </c>
      <c r="V675">
        <v>7.0000000000000007E-2</v>
      </c>
      <c r="W675" t="s">
        <v>1959</v>
      </c>
      <c r="X675">
        <v>878.06880000000001</v>
      </c>
      <c r="Y675">
        <v>878.06880000000001</v>
      </c>
      <c r="Z675" t="str">
        <f>_xlfn.IFS(Table8_1[[#This Row],[Unit_Price]]&lt;500,"Low Price",Table8_1[[#This Row],[Unit_Price]]&lt;2000,"Medium Price",Table8_1[[#This Row],[Unit_Price]]&gt;=2000, "High Price")</f>
        <v>Low Price</v>
      </c>
    </row>
    <row r="676" spans="1:26" x14ac:dyDescent="0.3">
      <c r="A676" s="2" t="s">
        <v>2641</v>
      </c>
      <c r="B676" s="3">
        <v>45665</v>
      </c>
      <c r="C676" s="2" t="s">
        <v>1470</v>
      </c>
      <c r="D676" s="2" t="s">
        <v>1753</v>
      </c>
      <c r="E676" s="2" t="s">
        <v>1942</v>
      </c>
      <c r="F676" s="2">
        <v>2</v>
      </c>
      <c r="G676" s="2">
        <v>218.11</v>
      </c>
      <c r="H676" s="2">
        <v>0.02</v>
      </c>
      <c r="I676" s="2" t="s">
        <v>1964</v>
      </c>
      <c r="J676" s="2">
        <v>427.49560000000002</v>
      </c>
      <c r="O676" t="s">
        <v>2641</v>
      </c>
      <c r="P676" s="5">
        <v>45665</v>
      </c>
      <c r="Q676" t="s">
        <v>1470</v>
      </c>
      <c r="R676" t="s">
        <v>1753</v>
      </c>
      <c r="S676" t="s">
        <v>1942</v>
      </c>
      <c r="T676">
        <v>2</v>
      </c>
      <c r="U676">
        <v>218.11</v>
      </c>
      <c r="V676">
        <v>0.02</v>
      </c>
      <c r="W676" t="s">
        <v>1964</v>
      </c>
      <c r="X676">
        <v>427.49560000000002</v>
      </c>
      <c r="Y676">
        <v>427.49560000000002</v>
      </c>
      <c r="Z676" t="str">
        <f>_xlfn.IFS(Table8_1[[#This Row],[Unit_Price]]&lt;500,"Low Price",Table8_1[[#This Row],[Unit_Price]]&lt;2000,"Medium Price",Table8_1[[#This Row],[Unit_Price]]&gt;=2000, "High Price")</f>
        <v>Low Price</v>
      </c>
    </row>
    <row r="677" spans="1:26" x14ac:dyDescent="0.3">
      <c r="A677" s="2" t="s">
        <v>2642</v>
      </c>
      <c r="B677" s="3">
        <v>45859</v>
      </c>
      <c r="C677" s="2" t="s">
        <v>218</v>
      </c>
      <c r="D677" s="2" t="s">
        <v>1560</v>
      </c>
      <c r="E677" s="2" t="s">
        <v>1911</v>
      </c>
      <c r="F677" s="2">
        <v>4</v>
      </c>
      <c r="G677" s="2">
        <v>845.58</v>
      </c>
      <c r="H677" s="2">
        <v>0.06</v>
      </c>
      <c r="I677" s="2" t="s">
        <v>1961</v>
      </c>
      <c r="J677" s="2">
        <v>3179.3807999999999</v>
      </c>
      <c r="O677" t="s">
        <v>2642</v>
      </c>
      <c r="P677" s="5">
        <v>45859</v>
      </c>
      <c r="Q677" t="s">
        <v>218</v>
      </c>
      <c r="R677" t="s">
        <v>1560</v>
      </c>
      <c r="S677" t="s">
        <v>1911</v>
      </c>
      <c r="T677">
        <v>4</v>
      </c>
      <c r="U677">
        <v>845.58</v>
      </c>
      <c r="V677">
        <v>0.06</v>
      </c>
      <c r="W677" t="s">
        <v>1961</v>
      </c>
      <c r="X677">
        <v>3179.3807999999999</v>
      </c>
      <c r="Y677">
        <v>3179.3808000000004</v>
      </c>
      <c r="Z677" t="str">
        <f>_xlfn.IFS(Table8_1[[#This Row],[Unit_Price]]&lt;500,"Low Price",Table8_1[[#This Row],[Unit_Price]]&lt;2000,"Medium Price",Table8_1[[#This Row],[Unit_Price]]&gt;=2000, "High Price")</f>
        <v>Medium Price</v>
      </c>
    </row>
    <row r="678" spans="1:26" x14ac:dyDescent="0.3">
      <c r="A678" s="2" t="s">
        <v>2643</v>
      </c>
      <c r="B678" s="3">
        <v>45255</v>
      </c>
      <c r="C678" s="2" t="s">
        <v>446</v>
      </c>
      <c r="D678" s="2" t="s">
        <v>1823</v>
      </c>
      <c r="E678" s="2" t="s">
        <v>1896</v>
      </c>
      <c r="F678" s="2">
        <v>2</v>
      </c>
      <c r="G678" s="2">
        <v>111.28</v>
      </c>
      <c r="H678" s="2">
        <v>0.14000000000000001</v>
      </c>
      <c r="I678" s="2" t="s">
        <v>1959</v>
      </c>
      <c r="J678" s="2">
        <v>191.4016</v>
      </c>
      <c r="O678" t="s">
        <v>2643</v>
      </c>
      <c r="P678" s="5">
        <v>45255</v>
      </c>
      <c r="Q678" t="s">
        <v>446</v>
      </c>
      <c r="R678" t="s">
        <v>1823</v>
      </c>
      <c r="S678" t="s">
        <v>1896</v>
      </c>
      <c r="T678">
        <v>2</v>
      </c>
      <c r="U678">
        <v>111.28</v>
      </c>
      <c r="V678">
        <v>0.14000000000000001</v>
      </c>
      <c r="W678" t="s">
        <v>1959</v>
      </c>
      <c r="X678">
        <v>191.4016</v>
      </c>
      <c r="Y678">
        <v>191.4016</v>
      </c>
      <c r="Z678" t="str">
        <f>_xlfn.IFS(Table8_1[[#This Row],[Unit_Price]]&lt;500,"Low Price",Table8_1[[#This Row],[Unit_Price]]&lt;2000,"Medium Price",Table8_1[[#This Row],[Unit_Price]]&gt;=2000, "High Price")</f>
        <v>Low Price</v>
      </c>
    </row>
    <row r="679" spans="1:26" x14ac:dyDescent="0.3">
      <c r="A679" s="2" t="s">
        <v>2644</v>
      </c>
      <c r="B679" s="3">
        <v>45842</v>
      </c>
      <c r="C679" s="2" t="s">
        <v>593</v>
      </c>
      <c r="D679" s="2" t="s">
        <v>1759</v>
      </c>
      <c r="E679" s="2" t="s">
        <v>1934</v>
      </c>
      <c r="F679" s="2">
        <v>2</v>
      </c>
      <c r="G679" s="2">
        <v>37.21</v>
      </c>
      <c r="H679" s="2">
        <v>0.19</v>
      </c>
      <c r="I679" s="2" t="s">
        <v>1959</v>
      </c>
      <c r="J679" s="2">
        <v>60.280200000000001</v>
      </c>
      <c r="O679" t="s">
        <v>2644</v>
      </c>
      <c r="P679" s="5">
        <v>45842</v>
      </c>
      <c r="Q679" t="s">
        <v>593</v>
      </c>
      <c r="R679" t="s">
        <v>1759</v>
      </c>
      <c r="S679" t="s">
        <v>1934</v>
      </c>
      <c r="T679">
        <v>2</v>
      </c>
      <c r="U679">
        <v>37.21</v>
      </c>
      <c r="V679">
        <v>0.19</v>
      </c>
      <c r="W679" t="s">
        <v>1959</v>
      </c>
      <c r="X679">
        <v>60.280200000000001</v>
      </c>
      <c r="Y679">
        <v>60.280200000000001</v>
      </c>
      <c r="Z679" t="str">
        <f>_xlfn.IFS(Table8_1[[#This Row],[Unit_Price]]&lt;500,"Low Price",Table8_1[[#This Row],[Unit_Price]]&lt;2000,"Medium Price",Table8_1[[#This Row],[Unit_Price]]&gt;=2000, "High Price")</f>
        <v>Low Price</v>
      </c>
    </row>
    <row r="680" spans="1:26" x14ac:dyDescent="0.3">
      <c r="A680" s="2" t="s">
        <v>2645</v>
      </c>
      <c r="B680" s="3">
        <v>45220</v>
      </c>
      <c r="C680" s="2" t="s">
        <v>1307</v>
      </c>
      <c r="D680" s="2" t="s">
        <v>1768</v>
      </c>
      <c r="E680" s="2" t="s">
        <v>1932</v>
      </c>
      <c r="F680" s="2">
        <v>1</v>
      </c>
      <c r="G680" s="2">
        <v>331.73</v>
      </c>
      <c r="H680" s="2">
        <v>0.04</v>
      </c>
      <c r="I680" s="2" t="s">
        <v>1959</v>
      </c>
      <c r="J680" s="2">
        <v>318.46080000000001</v>
      </c>
      <c r="O680" t="s">
        <v>2645</v>
      </c>
      <c r="P680" s="5">
        <v>45220</v>
      </c>
      <c r="Q680" t="s">
        <v>1307</v>
      </c>
      <c r="R680" t="s">
        <v>1768</v>
      </c>
      <c r="S680" t="s">
        <v>1932</v>
      </c>
      <c r="T680">
        <v>1</v>
      </c>
      <c r="U680">
        <v>331.73</v>
      </c>
      <c r="V680">
        <v>0.04</v>
      </c>
      <c r="W680" t="s">
        <v>1959</v>
      </c>
      <c r="X680">
        <v>318.46080000000001</v>
      </c>
      <c r="Y680">
        <v>318.46080000000001</v>
      </c>
      <c r="Z680" t="str">
        <f>_xlfn.IFS(Table8_1[[#This Row],[Unit_Price]]&lt;500,"Low Price",Table8_1[[#This Row],[Unit_Price]]&lt;2000,"Medium Price",Table8_1[[#This Row],[Unit_Price]]&gt;=2000, "High Price")</f>
        <v>Low Price</v>
      </c>
    </row>
    <row r="681" spans="1:26" x14ac:dyDescent="0.3">
      <c r="A681" s="2" t="s">
        <v>2646</v>
      </c>
      <c r="B681" s="3">
        <v>45273</v>
      </c>
      <c r="C681" s="2" t="s">
        <v>1151</v>
      </c>
      <c r="D681" s="2" t="s">
        <v>1793</v>
      </c>
      <c r="E681" s="2" t="s">
        <v>1929</v>
      </c>
      <c r="F681" s="2">
        <v>3</v>
      </c>
      <c r="G681" s="2">
        <v>306.70999999999998</v>
      </c>
      <c r="H681" s="2">
        <v>0.09</v>
      </c>
      <c r="I681" s="2" t="s">
        <v>1961</v>
      </c>
      <c r="J681" s="2">
        <v>837.31830000000002</v>
      </c>
      <c r="O681" t="s">
        <v>2646</v>
      </c>
      <c r="P681" s="5">
        <v>45273</v>
      </c>
      <c r="Q681" t="s">
        <v>1151</v>
      </c>
      <c r="R681" t="s">
        <v>1793</v>
      </c>
      <c r="S681" t="s">
        <v>1929</v>
      </c>
      <c r="T681">
        <v>3</v>
      </c>
      <c r="U681">
        <v>306.70999999999998</v>
      </c>
      <c r="V681">
        <v>0.09</v>
      </c>
      <c r="W681" t="s">
        <v>1961</v>
      </c>
      <c r="X681">
        <v>837.31830000000002</v>
      </c>
      <c r="Y681">
        <v>837.31829999999991</v>
      </c>
      <c r="Z681" t="str">
        <f>_xlfn.IFS(Table8_1[[#This Row],[Unit_Price]]&lt;500,"Low Price",Table8_1[[#This Row],[Unit_Price]]&lt;2000,"Medium Price",Table8_1[[#This Row],[Unit_Price]]&gt;=2000, "High Price")</f>
        <v>Low Price</v>
      </c>
    </row>
    <row r="682" spans="1:26" x14ac:dyDescent="0.3">
      <c r="A682" s="2" t="s">
        <v>2647</v>
      </c>
      <c r="B682" s="3">
        <v>45456</v>
      </c>
      <c r="C682" s="2" t="s">
        <v>871</v>
      </c>
      <c r="D682" s="2" t="s">
        <v>1652</v>
      </c>
      <c r="E682" s="2" t="s">
        <v>1911</v>
      </c>
      <c r="F682" s="2">
        <v>4</v>
      </c>
      <c r="G682" s="2">
        <v>484.92</v>
      </c>
      <c r="H682" s="2">
        <v>0.28000000000000003</v>
      </c>
      <c r="I682" s="2" t="s">
        <v>1961</v>
      </c>
      <c r="J682" s="2">
        <v>1396.5696</v>
      </c>
      <c r="O682" t="s">
        <v>2647</v>
      </c>
      <c r="P682" s="5">
        <v>45456</v>
      </c>
      <c r="Q682" t="s">
        <v>871</v>
      </c>
      <c r="R682" t="s">
        <v>1652</v>
      </c>
      <c r="S682" t="s">
        <v>1911</v>
      </c>
      <c r="T682">
        <v>4</v>
      </c>
      <c r="U682">
        <v>484.92</v>
      </c>
      <c r="V682">
        <v>0.28000000000000003</v>
      </c>
      <c r="W682" t="s">
        <v>1961</v>
      </c>
      <c r="X682">
        <v>1396.5696</v>
      </c>
      <c r="Y682">
        <v>1396.5696</v>
      </c>
      <c r="Z682" t="str">
        <f>_xlfn.IFS(Table8_1[[#This Row],[Unit_Price]]&lt;500,"Low Price",Table8_1[[#This Row],[Unit_Price]]&lt;2000,"Medium Price",Table8_1[[#This Row],[Unit_Price]]&gt;=2000, "High Price")</f>
        <v>Low Price</v>
      </c>
    </row>
    <row r="683" spans="1:26" x14ac:dyDescent="0.3">
      <c r="A683" s="2" t="s">
        <v>2648</v>
      </c>
      <c r="B683" s="3">
        <v>45292</v>
      </c>
      <c r="C683" s="2" t="s">
        <v>172</v>
      </c>
      <c r="D683" s="2" t="s">
        <v>1732</v>
      </c>
      <c r="E683" s="2" t="s">
        <v>1908</v>
      </c>
      <c r="F683" s="2">
        <v>2</v>
      </c>
      <c r="G683" s="2">
        <v>42.04</v>
      </c>
      <c r="H683" s="2">
        <v>7.0000000000000007E-2</v>
      </c>
      <c r="I683" s="2" t="s">
        <v>1959</v>
      </c>
      <c r="J683" s="2">
        <v>78.194400000000002</v>
      </c>
      <c r="O683" t="s">
        <v>2648</v>
      </c>
      <c r="P683" s="5">
        <v>45292</v>
      </c>
      <c r="Q683" t="s">
        <v>172</v>
      </c>
      <c r="R683" t="s">
        <v>1732</v>
      </c>
      <c r="S683" t="s">
        <v>1908</v>
      </c>
      <c r="T683">
        <v>2</v>
      </c>
      <c r="U683">
        <v>42.04</v>
      </c>
      <c r="V683">
        <v>7.0000000000000007E-2</v>
      </c>
      <c r="W683" t="s">
        <v>1959</v>
      </c>
      <c r="X683">
        <v>78.194400000000002</v>
      </c>
      <c r="Y683">
        <v>78.194400000000002</v>
      </c>
      <c r="Z683" t="str">
        <f>_xlfn.IFS(Table8_1[[#This Row],[Unit_Price]]&lt;500,"Low Price",Table8_1[[#This Row],[Unit_Price]]&lt;2000,"Medium Price",Table8_1[[#This Row],[Unit_Price]]&gt;=2000, "High Price")</f>
        <v>Low Price</v>
      </c>
    </row>
    <row r="684" spans="1:26" x14ac:dyDescent="0.3">
      <c r="A684" s="2" t="s">
        <v>2649</v>
      </c>
      <c r="B684" s="3">
        <v>45278</v>
      </c>
      <c r="C684" s="2" t="s">
        <v>904</v>
      </c>
      <c r="D684" s="2" t="s">
        <v>1747</v>
      </c>
      <c r="E684" s="2" t="s">
        <v>1911</v>
      </c>
      <c r="F684" s="2">
        <v>3</v>
      </c>
      <c r="G684" s="2">
        <v>599.48</v>
      </c>
      <c r="H684" s="2">
        <v>0.22</v>
      </c>
      <c r="I684" s="2" t="s">
        <v>1961</v>
      </c>
      <c r="J684" s="2">
        <v>1402.7832000000001</v>
      </c>
      <c r="O684" t="s">
        <v>2649</v>
      </c>
      <c r="P684" s="5">
        <v>45278</v>
      </c>
      <c r="Q684" t="s">
        <v>904</v>
      </c>
      <c r="R684" t="s">
        <v>1747</v>
      </c>
      <c r="S684" t="s">
        <v>1911</v>
      </c>
      <c r="T684">
        <v>3</v>
      </c>
      <c r="U684">
        <v>599.48</v>
      </c>
      <c r="V684">
        <v>0.22</v>
      </c>
      <c r="W684" t="s">
        <v>1961</v>
      </c>
      <c r="X684">
        <v>1402.7832000000001</v>
      </c>
      <c r="Y684">
        <v>1402.7832000000001</v>
      </c>
      <c r="Z684" t="str">
        <f>_xlfn.IFS(Table8_1[[#This Row],[Unit_Price]]&lt;500,"Low Price",Table8_1[[#This Row],[Unit_Price]]&lt;2000,"Medium Price",Table8_1[[#This Row],[Unit_Price]]&gt;=2000, "High Price")</f>
        <v>Medium Price</v>
      </c>
    </row>
    <row r="685" spans="1:26" x14ac:dyDescent="0.3">
      <c r="A685" s="2" t="s">
        <v>2650</v>
      </c>
      <c r="B685" s="3">
        <v>45232</v>
      </c>
      <c r="C685" s="2" t="s">
        <v>1130</v>
      </c>
      <c r="D685" s="2" t="s">
        <v>1625</v>
      </c>
      <c r="E685" s="2" t="s">
        <v>1892</v>
      </c>
      <c r="F685" s="2">
        <v>3</v>
      </c>
      <c r="G685" s="2">
        <v>401.42</v>
      </c>
      <c r="H685" s="2">
        <v>0.01</v>
      </c>
      <c r="I685" s="2" t="s">
        <v>1964</v>
      </c>
      <c r="J685" s="2">
        <v>1192.2174</v>
      </c>
      <c r="O685" t="s">
        <v>2650</v>
      </c>
      <c r="P685" s="5">
        <v>45232</v>
      </c>
      <c r="Q685" t="s">
        <v>1130</v>
      </c>
      <c r="R685" t="s">
        <v>1625</v>
      </c>
      <c r="S685" t="s">
        <v>1892</v>
      </c>
      <c r="T685">
        <v>3</v>
      </c>
      <c r="U685">
        <v>401.42</v>
      </c>
      <c r="V685">
        <v>0.01</v>
      </c>
      <c r="W685" t="s">
        <v>1964</v>
      </c>
      <c r="X685">
        <v>1192.2174</v>
      </c>
      <c r="Y685">
        <v>1192.2174</v>
      </c>
      <c r="Z685" t="str">
        <f>_xlfn.IFS(Table8_1[[#This Row],[Unit_Price]]&lt;500,"Low Price",Table8_1[[#This Row],[Unit_Price]]&lt;2000,"Medium Price",Table8_1[[#This Row],[Unit_Price]]&gt;=2000, "High Price")</f>
        <v>Low Price</v>
      </c>
    </row>
    <row r="686" spans="1:26" x14ac:dyDescent="0.3">
      <c r="A686" s="2" t="s">
        <v>2651</v>
      </c>
      <c r="B686" s="3">
        <v>45907</v>
      </c>
      <c r="C686" s="2" t="s">
        <v>639</v>
      </c>
      <c r="D686" s="2" t="s">
        <v>1718</v>
      </c>
      <c r="E686" s="2" t="s">
        <v>1917</v>
      </c>
      <c r="F686" s="2">
        <v>4</v>
      </c>
      <c r="G686" s="2">
        <v>442.54</v>
      </c>
      <c r="H686" s="2">
        <v>0.06</v>
      </c>
      <c r="I686" s="2" t="s">
        <v>1959</v>
      </c>
      <c r="J686" s="2">
        <v>1663.9503999999999</v>
      </c>
      <c r="O686" t="s">
        <v>2651</v>
      </c>
      <c r="P686" s="5">
        <v>45907</v>
      </c>
      <c r="Q686" t="s">
        <v>639</v>
      </c>
      <c r="R686" t="s">
        <v>1718</v>
      </c>
      <c r="S686" t="s">
        <v>1917</v>
      </c>
      <c r="T686">
        <v>4</v>
      </c>
      <c r="U686">
        <v>442.54</v>
      </c>
      <c r="V686">
        <v>0.06</v>
      </c>
      <c r="W686" t="s">
        <v>1959</v>
      </c>
      <c r="X686">
        <v>1663.9503999999999</v>
      </c>
      <c r="Y686">
        <v>1663.9504000000002</v>
      </c>
      <c r="Z686" t="str">
        <f>_xlfn.IFS(Table8_1[[#This Row],[Unit_Price]]&lt;500,"Low Price",Table8_1[[#This Row],[Unit_Price]]&lt;2000,"Medium Price",Table8_1[[#This Row],[Unit_Price]]&gt;=2000, "High Price")</f>
        <v>Low Price</v>
      </c>
    </row>
    <row r="687" spans="1:26" x14ac:dyDescent="0.3">
      <c r="A687" s="2" t="s">
        <v>2652</v>
      </c>
      <c r="B687" s="3">
        <v>45270</v>
      </c>
      <c r="C687" s="2" t="s">
        <v>1420</v>
      </c>
      <c r="D687" s="2" t="s">
        <v>1847</v>
      </c>
      <c r="E687" s="2" t="s">
        <v>1932</v>
      </c>
      <c r="F687" s="2">
        <v>4</v>
      </c>
      <c r="G687" s="2">
        <v>451.41</v>
      </c>
      <c r="H687" s="2">
        <v>0.06</v>
      </c>
      <c r="I687" s="2" t="s">
        <v>1961</v>
      </c>
      <c r="J687" s="2">
        <v>1697.3016</v>
      </c>
      <c r="O687" t="s">
        <v>2652</v>
      </c>
      <c r="P687" s="5">
        <v>45270</v>
      </c>
      <c r="Q687" t="s">
        <v>1420</v>
      </c>
      <c r="R687" t="s">
        <v>1847</v>
      </c>
      <c r="S687" t="s">
        <v>1932</v>
      </c>
      <c r="T687">
        <v>4</v>
      </c>
      <c r="U687">
        <v>451.41</v>
      </c>
      <c r="V687">
        <v>0.06</v>
      </c>
      <c r="W687" t="s">
        <v>1961</v>
      </c>
      <c r="X687">
        <v>1697.3016</v>
      </c>
      <c r="Y687">
        <v>1697.3016</v>
      </c>
      <c r="Z687" t="str">
        <f>_xlfn.IFS(Table8_1[[#This Row],[Unit_Price]]&lt;500,"Low Price",Table8_1[[#This Row],[Unit_Price]]&lt;2000,"Medium Price",Table8_1[[#This Row],[Unit_Price]]&gt;=2000, "High Price")</f>
        <v>Low Price</v>
      </c>
    </row>
    <row r="688" spans="1:26" x14ac:dyDescent="0.3">
      <c r="A688" s="2" t="s">
        <v>2653</v>
      </c>
      <c r="B688" s="3">
        <v>45942</v>
      </c>
      <c r="C688" s="2" t="s">
        <v>857</v>
      </c>
      <c r="D688" s="2" t="s">
        <v>1856</v>
      </c>
      <c r="E688" s="2" t="s">
        <v>1921</v>
      </c>
      <c r="F688" s="2">
        <v>4</v>
      </c>
      <c r="G688" s="2">
        <v>547.21</v>
      </c>
      <c r="H688" s="2">
        <v>0.25</v>
      </c>
      <c r="I688" s="2" t="s">
        <v>1959</v>
      </c>
      <c r="J688" s="2">
        <v>1641.63</v>
      </c>
      <c r="O688" t="s">
        <v>2653</v>
      </c>
      <c r="P688" s="5">
        <v>45942</v>
      </c>
      <c r="Q688" t="s">
        <v>857</v>
      </c>
      <c r="R688" t="s">
        <v>1856</v>
      </c>
      <c r="S688" t="s">
        <v>1921</v>
      </c>
      <c r="T688">
        <v>4</v>
      </c>
      <c r="U688">
        <v>547.21</v>
      </c>
      <c r="V688">
        <v>0.25</v>
      </c>
      <c r="W688" t="s">
        <v>1959</v>
      </c>
      <c r="X688">
        <v>1641.63</v>
      </c>
      <c r="Y688">
        <v>1641.63</v>
      </c>
      <c r="Z688" t="str">
        <f>_xlfn.IFS(Table8_1[[#This Row],[Unit_Price]]&lt;500,"Low Price",Table8_1[[#This Row],[Unit_Price]]&lt;2000,"Medium Price",Table8_1[[#This Row],[Unit_Price]]&gt;=2000, "High Price")</f>
        <v>Medium Price</v>
      </c>
    </row>
    <row r="689" spans="1:26" x14ac:dyDescent="0.3">
      <c r="A689" s="2" t="s">
        <v>2654</v>
      </c>
      <c r="B689" s="3">
        <v>45750</v>
      </c>
      <c r="C689" s="2" t="s">
        <v>671</v>
      </c>
      <c r="D689" s="2" t="s">
        <v>1844</v>
      </c>
      <c r="E689" s="2" t="s">
        <v>1904</v>
      </c>
      <c r="F689" s="2">
        <v>1</v>
      </c>
      <c r="G689" s="2">
        <v>979.28</v>
      </c>
      <c r="H689" s="2">
        <v>0.2</v>
      </c>
      <c r="I689" s="2" t="s">
        <v>1961</v>
      </c>
      <c r="J689" s="2">
        <v>783.42399999999998</v>
      </c>
      <c r="O689" t="s">
        <v>2654</v>
      </c>
      <c r="P689" s="5">
        <v>45750</v>
      </c>
      <c r="Q689" t="s">
        <v>671</v>
      </c>
      <c r="R689" t="s">
        <v>1844</v>
      </c>
      <c r="S689" t="s">
        <v>1904</v>
      </c>
      <c r="T689">
        <v>1</v>
      </c>
      <c r="U689">
        <v>979.28</v>
      </c>
      <c r="V689">
        <v>0.2</v>
      </c>
      <c r="W689" t="s">
        <v>1961</v>
      </c>
      <c r="X689">
        <v>783.42399999999998</v>
      </c>
      <c r="Y689">
        <v>783.42399999999998</v>
      </c>
      <c r="Z689" t="str">
        <f>_xlfn.IFS(Table8_1[[#This Row],[Unit_Price]]&lt;500,"Low Price",Table8_1[[#This Row],[Unit_Price]]&lt;2000,"Medium Price",Table8_1[[#This Row],[Unit_Price]]&gt;=2000, "High Price")</f>
        <v>Medium Price</v>
      </c>
    </row>
    <row r="690" spans="1:26" x14ac:dyDescent="0.3">
      <c r="A690" s="2" t="s">
        <v>2655</v>
      </c>
      <c r="B690" s="3">
        <v>45300</v>
      </c>
      <c r="C690" s="2" t="s">
        <v>1971</v>
      </c>
      <c r="D690" s="2" t="s">
        <v>1750</v>
      </c>
      <c r="E690" s="2" t="s">
        <v>1914</v>
      </c>
      <c r="F690" s="2">
        <v>4</v>
      </c>
      <c r="G690" s="2">
        <v>263.58999999999997</v>
      </c>
      <c r="H690" s="2">
        <v>0.04</v>
      </c>
      <c r="I690" s="2" t="s">
        <v>1959</v>
      </c>
      <c r="J690" s="2">
        <v>1012.1856</v>
      </c>
      <c r="O690" t="s">
        <v>2655</v>
      </c>
      <c r="P690" s="5">
        <v>45300</v>
      </c>
      <c r="Q690" t="s">
        <v>1971</v>
      </c>
      <c r="R690" t="s">
        <v>1750</v>
      </c>
      <c r="S690" t="s">
        <v>1914</v>
      </c>
      <c r="T690">
        <v>4</v>
      </c>
      <c r="U690">
        <v>263.58999999999997</v>
      </c>
      <c r="V690">
        <v>0.04</v>
      </c>
      <c r="W690" t="s">
        <v>1959</v>
      </c>
      <c r="X690">
        <v>1012.1856</v>
      </c>
      <c r="Y690">
        <v>1012.1855999999999</v>
      </c>
      <c r="Z690" t="str">
        <f>_xlfn.IFS(Table8_1[[#This Row],[Unit_Price]]&lt;500,"Low Price",Table8_1[[#This Row],[Unit_Price]]&lt;2000,"Medium Price",Table8_1[[#This Row],[Unit_Price]]&gt;=2000, "High Price")</f>
        <v>Low Price</v>
      </c>
    </row>
    <row r="691" spans="1:26" x14ac:dyDescent="0.3">
      <c r="A691" s="2" t="s">
        <v>2656</v>
      </c>
      <c r="B691" s="3">
        <v>45876</v>
      </c>
      <c r="C691" s="2" t="s">
        <v>20</v>
      </c>
      <c r="D691" s="2" t="s">
        <v>1744</v>
      </c>
      <c r="E691" s="2" t="s">
        <v>1908</v>
      </c>
      <c r="F691" s="2">
        <v>1</v>
      </c>
      <c r="G691" s="2">
        <v>692.75</v>
      </c>
      <c r="H691" s="2">
        <v>0.11</v>
      </c>
      <c r="I691" s="2" t="s">
        <v>1964</v>
      </c>
      <c r="J691" s="2">
        <v>616.54750000000001</v>
      </c>
      <c r="O691" t="s">
        <v>2656</v>
      </c>
      <c r="P691" s="5">
        <v>45876</v>
      </c>
      <c r="Q691" t="s">
        <v>20</v>
      </c>
      <c r="R691" t="s">
        <v>1744</v>
      </c>
      <c r="S691" t="s">
        <v>1908</v>
      </c>
      <c r="T691">
        <v>1</v>
      </c>
      <c r="U691">
        <v>692.75</v>
      </c>
      <c r="V691">
        <v>0.11</v>
      </c>
      <c r="W691" t="s">
        <v>1964</v>
      </c>
      <c r="X691">
        <v>616.54750000000001</v>
      </c>
      <c r="Y691">
        <v>616.54750000000001</v>
      </c>
      <c r="Z691" t="str">
        <f>_xlfn.IFS(Table8_1[[#This Row],[Unit_Price]]&lt;500,"Low Price",Table8_1[[#This Row],[Unit_Price]]&lt;2000,"Medium Price",Table8_1[[#This Row],[Unit_Price]]&gt;=2000, "High Price")</f>
        <v>Medium Price</v>
      </c>
    </row>
    <row r="692" spans="1:26" x14ac:dyDescent="0.3">
      <c r="A692" s="2" t="s">
        <v>2657</v>
      </c>
      <c r="B692" s="3">
        <v>45301</v>
      </c>
      <c r="C692" s="2" t="s">
        <v>551</v>
      </c>
      <c r="D692" s="2" t="s">
        <v>1771</v>
      </c>
      <c r="E692" s="2" t="s">
        <v>1901</v>
      </c>
      <c r="F692" s="2">
        <v>3</v>
      </c>
      <c r="G692" s="2">
        <v>142.83000000000001</v>
      </c>
      <c r="H692" s="2">
        <v>0.01</v>
      </c>
      <c r="I692" s="2" t="s">
        <v>1959</v>
      </c>
      <c r="J692" s="2">
        <v>424.20510000000002</v>
      </c>
      <c r="O692" t="s">
        <v>2657</v>
      </c>
      <c r="P692" s="5">
        <v>45301</v>
      </c>
      <c r="Q692" t="s">
        <v>551</v>
      </c>
      <c r="R692" t="s">
        <v>1771</v>
      </c>
      <c r="S692" t="s">
        <v>1901</v>
      </c>
      <c r="T692">
        <v>3</v>
      </c>
      <c r="U692">
        <v>142.83000000000001</v>
      </c>
      <c r="V692">
        <v>0.01</v>
      </c>
      <c r="W692" t="s">
        <v>1959</v>
      </c>
      <c r="X692">
        <v>424.20510000000002</v>
      </c>
      <c r="Y692">
        <v>424.20510000000002</v>
      </c>
      <c r="Z692" t="str">
        <f>_xlfn.IFS(Table8_1[[#This Row],[Unit_Price]]&lt;500,"Low Price",Table8_1[[#This Row],[Unit_Price]]&lt;2000,"Medium Price",Table8_1[[#This Row],[Unit_Price]]&gt;=2000, "High Price")</f>
        <v>Low Price</v>
      </c>
    </row>
    <row r="693" spans="1:26" x14ac:dyDescent="0.3">
      <c r="A693" s="2" t="s">
        <v>2658</v>
      </c>
      <c r="B693" s="3">
        <v>45857</v>
      </c>
      <c r="C693" s="2" t="s">
        <v>433</v>
      </c>
      <c r="D693" s="2" t="s">
        <v>1642</v>
      </c>
      <c r="E693" s="2" t="s">
        <v>1896</v>
      </c>
      <c r="F693" s="2">
        <v>2</v>
      </c>
      <c r="G693" s="2">
        <v>419.25</v>
      </c>
      <c r="H693" s="2">
        <v>0.17</v>
      </c>
      <c r="I693" s="2" t="s">
        <v>1961</v>
      </c>
      <c r="J693" s="2">
        <v>695.95500000000004</v>
      </c>
      <c r="O693" t="s">
        <v>2658</v>
      </c>
      <c r="P693" s="5">
        <v>45857</v>
      </c>
      <c r="Q693" t="s">
        <v>433</v>
      </c>
      <c r="R693" t="s">
        <v>1642</v>
      </c>
      <c r="S693" t="s">
        <v>1896</v>
      </c>
      <c r="T693">
        <v>2</v>
      </c>
      <c r="U693">
        <v>419.25</v>
      </c>
      <c r="V693">
        <v>0.17</v>
      </c>
      <c r="W693" t="s">
        <v>1961</v>
      </c>
      <c r="X693">
        <v>695.95500000000004</v>
      </c>
      <c r="Y693">
        <v>695.95499999999993</v>
      </c>
      <c r="Z693" t="str">
        <f>_xlfn.IFS(Table8_1[[#This Row],[Unit_Price]]&lt;500,"Low Price",Table8_1[[#This Row],[Unit_Price]]&lt;2000,"Medium Price",Table8_1[[#This Row],[Unit_Price]]&gt;=2000, "High Price")</f>
        <v>Low Price</v>
      </c>
    </row>
    <row r="694" spans="1:26" x14ac:dyDescent="0.3">
      <c r="A694" s="2" t="s">
        <v>2659</v>
      </c>
      <c r="B694" s="3">
        <v>45650</v>
      </c>
      <c r="C694" s="2" t="s">
        <v>781</v>
      </c>
      <c r="D694" s="2" t="s">
        <v>1655</v>
      </c>
      <c r="E694" s="2" t="s">
        <v>1948</v>
      </c>
      <c r="F694" s="2">
        <v>2</v>
      </c>
      <c r="G694" s="2">
        <v>800.84</v>
      </c>
      <c r="H694" s="2">
        <v>0.27</v>
      </c>
      <c r="I694" s="2" t="s">
        <v>1964</v>
      </c>
      <c r="J694" s="2">
        <v>1169.2264</v>
      </c>
      <c r="O694" t="s">
        <v>2659</v>
      </c>
      <c r="P694" s="5">
        <v>45650</v>
      </c>
      <c r="Q694" t="s">
        <v>781</v>
      </c>
      <c r="R694" t="s">
        <v>1655</v>
      </c>
      <c r="S694" t="s">
        <v>1948</v>
      </c>
      <c r="T694">
        <v>2</v>
      </c>
      <c r="U694">
        <v>800.84</v>
      </c>
      <c r="V694">
        <v>0.27</v>
      </c>
      <c r="W694" t="s">
        <v>1964</v>
      </c>
      <c r="X694">
        <v>1169.2264</v>
      </c>
      <c r="Y694">
        <v>1169.2264</v>
      </c>
      <c r="Z694" t="str">
        <f>_xlfn.IFS(Table8_1[[#This Row],[Unit_Price]]&lt;500,"Low Price",Table8_1[[#This Row],[Unit_Price]]&lt;2000,"Medium Price",Table8_1[[#This Row],[Unit_Price]]&gt;=2000, "High Price")</f>
        <v>Medium Price</v>
      </c>
    </row>
    <row r="695" spans="1:26" x14ac:dyDescent="0.3">
      <c r="A695" s="2" t="s">
        <v>2660</v>
      </c>
      <c r="B695" s="3">
        <v>45520</v>
      </c>
      <c r="C695" s="2" t="s">
        <v>14</v>
      </c>
      <c r="D695" s="2" t="s">
        <v>1725</v>
      </c>
      <c r="E695" s="2" t="s">
        <v>1896</v>
      </c>
      <c r="F695" s="2">
        <v>1</v>
      </c>
      <c r="G695" s="2">
        <v>301.24</v>
      </c>
      <c r="H695" s="2">
        <v>0.11</v>
      </c>
      <c r="I695" s="2" t="s">
        <v>1961</v>
      </c>
      <c r="J695" s="2">
        <v>268.10359999999997</v>
      </c>
      <c r="O695" t="s">
        <v>2660</v>
      </c>
      <c r="P695" s="5">
        <v>45520</v>
      </c>
      <c r="Q695" t="s">
        <v>14</v>
      </c>
      <c r="R695" t="s">
        <v>1725</v>
      </c>
      <c r="S695" t="s">
        <v>1896</v>
      </c>
      <c r="T695">
        <v>1</v>
      </c>
      <c r="U695">
        <v>301.24</v>
      </c>
      <c r="V695">
        <v>0.11</v>
      </c>
      <c r="W695" t="s">
        <v>1961</v>
      </c>
      <c r="X695">
        <v>268.10359999999997</v>
      </c>
      <c r="Y695">
        <v>268.10360000000003</v>
      </c>
      <c r="Z695" t="str">
        <f>_xlfn.IFS(Table8_1[[#This Row],[Unit_Price]]&lt;500,"Low Price",Table8_1[[#This Row],[Unit_Price]]&lt;2000,"Medium Price",Table8_1[[#This Row],[Unit_Price]]&gt;=2000, "High Price")</f>
        <v>Low Price</v>
      </c>
    </row>
    <row r="696" spans="1:26" x14ac:dyDescent="0.3">
      <c r="A696" s="2" t="s">
        <v>2661</v>
      </c>
      <c r="B696" s="3">
        <v>45497</v>
      </c>
      <c r="C696" s="2" t="s">
        <v>925</v>
      </c>
      <c r="D696" s="2" t="s">
        <v>1838</v>
      </c>
      <c r="E696" s="2" t="s">
        <v>1908</v>
      </c>
      <c r="F696" s="2">
        <v>2</v>
      </c>
      <c r="G696" s="2">
        <v>701.49</v>
      </c>
      <c r="H696" s="2">
        <v>0.09</v>
      </c>
      <c r="I696" s="2" t="s">
        <v>1961</v>
      </c>
      <c r="J696" s="2">
        <v>1276.7118</v>
      </c>
      <c r="O696" t="s">
        <v>2661</v>
      </c>
      <c r="P696" s="5">
        <v>45497</v>
      </c>
      <c r="Q696" t="s">
        <v>925</v>
      </c>
      <c r="R696" t="s">
        <v>1838</v>
      </c>
      <c r="S696" t="s">
        <v>1908</v>
      </c>
      <c r="T696">
        <v>2</v>
      </c>
      <c r="U696">
        <v>701.49</v>
      </c>
      <c r="V696">
        <v>0.09</v>
      </c>
      <c r="W696" t="s">
        <v>1961</v>
      </c>
      <c r="X696">
        <v>1276.7118</v>
      </c>
      <c r="Y696">
        <v>1276.7118</v>
      </c>
      <c r="Z696" t="str">
        <f>_xlfn.IFS(Table8_1[[#This Row],[Unit_Price]]&lt;500,"Low Price",Table8_1[[#This Row],[Unit_Price]]&lt;2000,"Medium Price",Table8_1[[#This Row],[Unit_Price]]&gt;=2000, "High Price")</f>
        <v>Medium Price</v>
      </c>
    </row>
    <row r="697" spans="1:26" x14ac:dyDescent="0.3">
      <c r="A697" s="2" t="s">
        <v>2662</v>
      </c>
      <c r="B697" s="3">
        <v>45615</v>
      </c>
      <c r="C697" s="2" t="s">
        <v>1112</v>
      </c>
      <c r="D697" s="2" t="s">
        <v>1655</v>
      </c>
      <c r="E697" s="2" t="s">
        <v>1924</v>
      </c>
      <c r="F697" s="2">
        <v>4</v>
      </c>
      <c r="G697" s="2">
        <v>413.48</v>
      </c>
      <c r="H697" s="2">
        <v>0.02</v>
      </c>
      <c r="I697" s="2" t="s">
        <v>1961</v>
      </c>
      <c r="J697" s="2">
        <v>1620.8416</v>
      </c>
      <c r="O697" t="s">
        <v>2662</v>
      </c>
      <c r="P697" s="5">
        <v>45615</v>
      </c>
      <c r="Q697" t="s">
        <v>1112</v>
      </c>
      <c r="R697" t="s">
        <v>1655</v>
      </c>
      <c r="S697" t="s">
        <v>1924</v>
      </c>
      <c r="T697">
        <v>4</v>
      </c>
      <c r="U697">
        <v>413.48</v>
      </c>
      <c r="V697">
        <v>0.02</v>
      </c>
      <c r="W697" t="s">
        <v>1961</v>
      </c>
      <c r="X697">
        <v>1620.8416</v>
      </c>
      <c r="Y697">
        <v>1620.8416</v>
      </c>
      <c r="Z697" t="str">
        <f>_xlfn.IFS(Table8_1[[#This Row],[Unit_Price]]&lt;500,"Low Price",Table8_1[[#This Row],[Unit_Price]]&lt;2000,"Medium Price",Table8_1[[#This Row],[Unit_Price]]&gt;=2000, "High Price")</f>
        <v>Low Price</v>
      </c>
    </row>
    <row r="698" spans="1:26" x14ac:dyDescent="0.3">
      <c r="A698" s="2" t="s">
        <v>2663</v>
      </c>
      <c r="B698" s="3">
        <v>45365</v>
      </c>
      <c r="C698" s="2" t="s">
        <v>654</v>
      </c>
      <c r="D698" s="2" t="s">
        <v>1590</v>
      </c>
      <c r="E698" s="2" t="s">
        <v>1892</v>
      </c>
      <c r="F698" s="2">
        <v>4</v>
      </c>
      <c r="G698" s="2">
        <v>167.83</v>
      </c>
      <c r="H698" s="2">
        <v>0.15</v>
      </c>
      <c r="I698" s="2" t="s">
        <v>1959</v>
      </c>
      <c r="J698" s="2">
        <v>570.62199999999996</v>
      </c>
      <c r="O698" t="s">
        <v>2663</v>
      </c>
      <c r="P698" s="5">
        <v>45365</v>
      </c>
      <c r="Q698" t="s">
        <v>654</v>
      </c>
      <c r="R698" t="s">
        <v>1590</v>
      </c>
      <c r="S698" t="s">
        <v>1892</v>
      </c>
      <c r="T698">
        <v>4</v>
      </c>
      <c r="U698">
        <v>167.83</v>
      </c>
      <c r="V698">
        <v>0.15</v>
      </c>
      <c r="W698" t="s">
        <v>1959</v>
      </c>
      <c r="X698">
        <v>570.62199999999996</v>
      </c>
      <c r="Y698">
        <v>570.62200000000007</v>
      </c>
      <c r="Z698" t="str">
        <f>_xlfn.IFS(Table8_1[[#This Row],[Unit_Price]]&lt;500,"Low Price",Table8_1[[#This Row],[Unit_Price]]&lt;2000,"Medium Price",Table8_1[[#This Row],[Unit_Price]]&gt;=2000, "High Price")</f>
        <v>Low Price</v>
      </c>
    </row>
    <row r="699" spans="1:26" x14ac:dyDescent="0.3">
      <c r="A699" s="2" t="s">
        <v>2664</v>
      </c>
      <c r="B699" s="3">
        <v>45832</v>
      </c>
      <c r="C699" s="2" t="s">
        <v>479</v>
      </c>
      <c r="D699" s="2" t="s">
        <v>1617</v>
      </c>
      <c r="E699" s="2" t="s">
        <v>1945</v>
      </c>
      <c r="F699" s="2">
        <v>2</v>
      </c>
      <c r="G699" s="2">
        <v>669.12</v>
      </c>
      <c r="H699" s="2">
        <v>0.22</v>
      </c>
      <c r="I699" s="2" t="s">
        <v>1959</v>
      </c>
      <c r="J699" s="2">
        <v>1043.8271999999999</v>
      </c>
      <c r="O699" t="s">
        <v>2664</v>
      </c>
      <c r="P699" s="5">
        <v>45832</v>
      </c>
      <c r="Q699" t="s">
        <v>479</v>
      </c>
      <c r="R699" t="s">
        <v>1617</v>
      </c>
      <c r="S699" t="s">
        <v>1945</v>
      </c>
      <c r="T699">
        <v>2</v>
      </c>
      <c r="U699">
        <v>669.12</v>
      </c>
      <c r="V699">
        <v>0.22</v>
      </c>
      <c r="W699" t="s">
        <v>1959</v>
      </c>
      <c r="X699">
        <v>1043.8271999999999</v>
      </c>
      <c r="Y699">
        <v>1043.8271999999999</v>
      </c>
      <c r="Z699" t="str">
        <f>_xlfn.IFS(Table8_1[[#This Row],[Unit_Price]]&lt;500,"Low Price",Table8_1[[#This Row],[Unit_Price]]&lt;2000,"Medium Price",Table8_1[[#This Row],[Unit_Price]]&gt;=2000, "High Price")</f>
        <v>Medium Price</v>
      </c>
    </row>
    <row r="700" spans="1:26" x14ac:dyDescent="0.3">
      <c r="A700" s="2" t="s">
        <v>2665</v>
      </c>
      <c r="B700" s="3">
        <v>45530</v>
      </c>
      <c r="C700" s="2" t="s">
        <v>157</v>
      </c>
      <c r="D700" s="2" t="s">
        <v>1689</v>
      </c>
      <c r="E700" s="2" t="s">
        <v>1914</v>
      </c>
      <c r="F700" s="2">
        <v>3</v>
      </c>
      <c r="G700" s="2">
        <v>346.77</v>
      </c>
      <c r="H700" s="2">
        <v>0.18</v>
      </c>
      <c r="I700" s="2" t="s">
        <v>1961</v>
      </c>
      <c r="J700" s="2">
        <v>853.05420000000004</v>
      </c>
      <c r="O700" t="s">
        <v>2665</v>
      </c>
      <c r="P700" s="5">
        <v>45530</v>
      </c>
      <c r="Q700" t="s">
        <v>157</v>
      </c>
      <c r="R700" t="s">
        <v>1689</v>
      </c>
      <c r="S700" t="s">
        <v>1914</v>
      </c>
      <c r="T700">
        <v>3</v>
      </c>
      <c r="U700">
        <v>346.77</v>
      </c>
      <c r="V700">
        <v>0.18</v>
      </c>
      <c r="W700" t="s">
        <v>1961</v>
      </c>
      <c r="X700">
        <v>853.05420000000004</v>
      </c>
      <c r="Y700">
        <v>853.05419999999992</v>
      </c>
      <c r="Z700" t="str">
        <f>_xlfn.IFS(Table8_1[[#This Row],[Unit_Price]]&lt;500,"Low Price",Table8_1[[#This Row],[Unit_Price]]&lt;2000,"Medium Price",Table8_1[[#This Row],[Unit_Price]]&gt;=2000, "High Price")</f>
        <v>Low Price</v>
      </c>
    </row>
    <row r="701" spans="1:26" x14ac:dyDescent="0.3">
      <c r="A701" s="2" t="s">
        <v>2666</v>
      </c>
      <c r="B701" s="3">
        <v>45939</v>
      </c>
      <c r="C701" s="2" t="s">
        <v>225</v>
      </c>
      <c r="D701" s="2" t="s">
        <v>1645</v>
      </c>
      <c r="E701" s="2" t="s">
        <v>1948</v>
      </c>
      <c r="F701" s="2">
        <v>3</v>
      </c>
      <c r="G701" s="2">
        <v>648.33000000000004</v>
      </c>
      <c r="H701" s="2">
        <v>0.2</v>
      </c>
      <c r="I701" s="2" t="s">
        <v>1964</v>
      </c>
      <c r="J701" s="2">
        <v>1555.992</v>
      </c>
      <c r="O701" t="s">
        <v>2666</v>
      </c>
      <c r="P701" s="5">
        <v>45939</v>
      </c>
      <c r="Q701" t="s">
        <v>225</v>
      </c>
      <c r="R701" t="s">
        <v>1645</v>
      </c>
      <c r="S701" t="s">
        <v>1948</v>
      </c>
      <c r="T701">
        <v>3</v>
      </c>
      <c r="U701">
        <v>648.33000000000004</v>
      </c>
      <c r="V701">
        <v>0.2</v>
      </c>
      <c r="W701" t="s">
        <v>1964</v>
      </c>
      <c r="X701">
        <v>1555.992</v>
      </c>
      <c r="Y701">
        <v>1555.9920000000002</v>
      </c>
      <c r="Z701" t="str">
        <f>_xlfn.IFS(Table8_1[[#This Row],[Unit_Price]]&lt;500,"Low Price",Table8_1[[#This Row],[Unit_Price]]&lt;2000,"Medium Price",Table8_1[[#This Row],[Unit_Price]]&gt;=2000, "High Price")</f>
        <v>Medium Price</v>
      </c>
    </row>
    <row r="702" spans="1:26" x14ac:dyDescent="0.3">
      <c r="A702" s="2" t="s">
        <v>2667</v>
      </c>
      <c r="B702" s="3">
        <v>45401</v>
      </c>
      <c r="C702" s="2" t="s">
        <v>916</v>
      </c>
      <c r="D702" s="2" t="s">
        <v>1580</v>
      </c>
      <c r="E702" s="2" t="s">
        <v>1896</v>
      </c>
      <c r="F702" s="2">
        <v>4</v>
      </c>
      <c r="G702" s="2">
        <v>254.94</v>
      </c>
      <c r="H702" s="2">
        <v>0.06</v>
      </c>
      <c r="I702" s="2" t="s">
        <v>1961</v>
      </c>
      <c r="J702" s="2">
        <v>958.57439999999997</v>
      </c>
      <c r="O702" t="s">
        <v>2667</v>
      </c>
      <c r="P702" s="5">
        <v>45401</v>
      </c>
      <c r="Q702" t="s">
        <v>916</v>
      </c>
      <c r="R702" t="s">
        <v>1580</v>
      </c>
      <c r="S702" t="s">
        <v>1896</v>
      </c>
      <c r="T702">
        <v>4</v>
      </c>
      <c r="U702">
        <v>254.94</v>
      </c>
      <c r="V702">
        <v>0.06</v>
      </c>
      <c r="W702" t="s">
        <v>1961</v>
      </c>
      <c r="X702">
        <v>958.57439999999997</v>
      </c>
      <c r="Y702">
        <v>958.57439999999997</v>
      </c>
      <c r="Z702" t="str">
        <f>_xlfn.IFS(Table8_1[[#This Row],[Unit_Price]]&lt;500,"Low Price",Table8_1[[#This Row],[Unit_Price]]&lt;2000,"Medium Price",Table8_1[[#This Row],[Unit_Price]]&gt;=2000, "High Price")</f>
        <v>Low Price</v>
      </c>
    </row>
    <row r="703" spans="1:26" x14ac:dyDescent="0.3">
      <c r="A703" s="2" t="s">
        <v>2668</v>
      </c>
      <c r="B703" s="3">
        <v>45420</v>
      </c>
      <c r="C703" s="2" t="s">
        <v>1073</v>
      </c>
      <c r="D703" s="2" t="s">
        <v>1826</v>
      </c>
      <c r="E703" s="2" t="s">
        <v>1904</v>
      </c>
      <c r="F703" s="2">
        <v>1</v>
      </c>
      <c r="G703" s="2">
        <v>445.5</v>
      </c>
      <c r="H703" s="2">
        <v>0.28000000000000003</v>
      </c>
      <c r="I703" s="2" t="s">
        <v>1959</v>
      </c>
      <c r="J703" s="2">
        <v>320.76</v>
      </c>
      <c r="O703" t="s">
        <v>2668</v>
      </c>
      <c r="P703" s="5">
        <v>45420</v>
      </c>
      <c r="Q703" t="s">
        <v>1073</v>
      </c>
      <c r="R703" t="s">
        <v>1826</v>
      </c>
      <c r="S703" t="s">
        <v>1904</v>
      </c>
      <c r="T703">
        <v>1</v>
      </c>
      <c r="U703">
        <v>445.5</v>
      </c>
      <c r="V703">
        <v>0.28000000000000003</v>
      </c>
      <c r="W703" t="s">
        <v>1959</v>
      </c>
      <c r="X703">
        <v>320.76</v>
      </c>
      <c r="Y703">
        <v>320.76</v>
      </c>
      <c r="Z703" t="str">
        <f>_xlfn.IFS(Table8_1[[#This Row],[Unit_Price]]&lt;500,"Low Price",Table8_1[[#This Row],[Unit_Price]]&lt;2000,"Medium Price",Table8_1[[#This Row],[Unit_Price]]&gt;=2000, "High Price")</f>
        <v>Low Price</v>
      </c>
    </row>
    <row r="704" spans="1:26" x14ac:dyDescent="0.3">
      <c r="A704" s="2" t="s">
        <v>2669</v>
      </c>
      <c r="B704" s="3">
        <v>45459</v>
      </c>
      <c r="C704" s="2" t="s">
        <v>726</v>
      </c>
      <c r="D704" s="2" t="s">
        <v>1853</v>
      </c>
      <c r="E704" s="2" t="s">
        <v>1904</v>
      </c>
      <c r="F704" s="2">
        <v>1</v>
      </c>
      <c r="G704" s="2">
        <v>900.94</v>
      </c>
      <c r="H704" s="2">
        <v>0.1</v>
      </c>
      <c r="I704" s="2" t="s">
        <v>1959</v>
      </c>
      <c r="J704" s="2">
        <v>810.846</v>
      </c>
      <c r="O704" t="s">
        <v>2669</v>
      </c>
      <c r="P704" s="5">
        <v>45459</v>
      </c>
      <c r="Q704" t="s">
        <v>726</v>
      </c>
      <c r="R704" t="s">
        <v>1853</v>
      </c>
      <c r="S704" t="s">
        <v>1904</v>
      </c>
      <c r="T704">
        <v>1</v>
      </c>
      <c r="U704">
        <v>900.94</v>
      </c>
      <c r="V704">
        <v>0.1</v>
      </c>
      <c r="W704" t="s">
        <v>1959</v>
      </c>
      <c r="X704">
        <v>810.846</v>
      </c>
      <c r="Y704">
        <v>810.846</v>
      </c>
      <c r="Z704" t="str">
        <f>_xlfn.IFS(Table8_1[[#This Row],[Unit_Price]]&lt;500,"Low Price",Table8_1[[#This Row],[Unit_Price]]&lt;2000,"Medium Price",Table8_1[[#This Row],[Unit_Price]]&gt;=2000, "High Price")</f>
        <v>Medium Price</v>
      </c>
    </row>
    <row r="705" spans="1:26" x14ac:dyDescent="0.3">
      <c r="A705" s="2" t="s">
        <v>2670</v>
      </c>
      <c r="B705" s="3">
        <v>45429</v>
      </c>
      <c r="C705" s="2" t="s">
        <v>651</v>
      </c>
      <c r="D705" s="2" t="s">
        <v>1617</v>
      </c>
      <c r="E705" s="2" t="s">
        <v>1939</v>
      </c>
      <c r="F705" s="2">
        <v>3</v>
      </c>
      <c r="G705" s="2">
        <v>262.69</v>
      </c>
      <c r="H705" s="2">
        <v>0.04</v>
      </c>
      <c r="I705" s="2" t="s">
        <v>1961</v>
      </c>
      <c r="J705" s="2">
        <v>756.54719999999998</v>
      </c>
      <c r="O705" t="s">
        <v>2670</v>
      </c>
      <c r="P705" s="5">
        <v>45429</v>
      </c>
      <c r="Q705" t="s">
        <v>651</v>
      </c>
      <c r="R705" t="s">
        <v>1617</v>
      </c>
      <c r="S705" t="s">
        <v>1939</v>
      </c>
      <c r="T705">
        <v>3</v>
      </c>
      <c r="U705">
        <v>262.69</v>
      </c>
      <c r="V705">
        <v>0.04</v>
      </c>
      <c r="W705" t="s">
        <v>1961</v>
      </c>
      <c r="X705">
        <v>756.54719999999998</v>
      </c>
      <c r="Y705">
        <v>756.54719999999998</v>
      </c>
      <c r="Z705" t="str">
        <f>_xlfn.IFS(Table8_1[[#This Row],[Unit_Price]]&lt;500,"Low Price",Table8_1[[#This Row],[Unit_Price]]&lt;2000,"Medium Price",Table8_1[[#This Row],[Unit_Price]]&gt;=2000, "High Price")</f>
        <v>Low Price</v>
      </c>
    </row>
    <row r="706" spans="1:26" x14ac:dyDescent="0.3">
      <c r="A706" s="2" t="s">
        <v>2671</v>
      </c>
      <c r="B706" s="3">
        <v>45386</v>
      </c>
      <c r="C706" s="2" t="s">
        <v>1496</v>
      </c>
      <c r="D706" s="2" t="s">
        <v>1786</v>
      </c>
      <c r="E706" s="2" t="s">
        <v>1896</v>
      </c>
      <c r="F706" s="2">
        <v>3</v>
      </c>
      <c r="G706" s="2">
        <v>212.72</v>
      </c>
      <c r="H706" s="2">
        <v>0.22</v>
      </c>
      <c r="I706" s="2" t="s">
        <v>1961</v>
      </c>
      <c r="J706" s="2">
        <v>497.76479999999998</v>
      </c>
      <c r="O706" t="s">
        <v>2671</v>
      </c>
      <c r="P706" s="5">
        <v>45386</v>
      </c>
      <c r="Q706" t="s">
        <v>1496</v>
      </c>
      <c r="R706" t="s">
        <v>1786</v>
      </c>
      <c r="S706" t="s">
        <v>1896</v>
      </c>
      <c r="T706">
        <v>3</v>
      </c>
      <c r="U706">
        <v>212.72</v>
      </c>
      <c r="V706">
        <v>0.22</v>
      </c>
      <c r="W706" t="s">
        <v>1961</v>
      </c>
      <c r="X706">
        <v>497.76479999999998</v>
      </c>
      <c r="Y706">
        <v>497.76479999999998</v>
      </c>
      <c r="Z706" t="str">
        <f>_xlfn.IFS(Table8_1[[#This Row],[Unit_Price]]&lt;500,"Low Price",Table8_1[[#This Row],[Unit_Price]]&lt;2000,"Medium Price",Table8_1[[#This Row],[Unit_Price]]&gt;=2000, "High Price")</f>
        <v>Low Price</v>
      </c>
    </row>
    <row r="707" spans="1:26" x14ac:dyDescent="0.3">
      <c r="A707" s="2" t="s">
        <v>2672</v>
      </c>
      <c r="B707" s="3">
        <v>45803</v>
      </c>
      <c r="C707" s="2" t="s">
        <v>515</v>
      </c>
      <c r="D707" s="2" t="s">
        <v>1648</v>
      </c>
      <c r="E707" s="2" t="s">
        <v>1945</v>
      </c>
      <c r="F707" s="2">
        <v>4</v>
      </c>
      <c r="G707" s="2">
        <v>757.9</v>
      </c>
      <c r="H707" s="2">
        <v>0.22</v>
      </c>
      <c r="I707" s="2" t="s">
        <v>1961</v>
      </c>
      <c r="J707" s="2">
        <v>2364.6480000000001</v>
      </c>
      <c r="O707" t="s">
        <v>2672</v>
      </c>
      <c r="P707" s="5">
        <v>45803</v>
      </c>
      <c r="Q707" t="s">
        <v>515</v>
      </c>
      <c r="R707" t="s">
        <v>1648</v>
      </c>
      <c r="S707" t="s">
        <v>1945</v>
      </c>
      <c r="T707">
        <v>4</v>
      </c>
      <c r="U707">
        <v>757.9</v>
      </c>
      <c r="V707">
        <v>0.22</v>
      </c>
      <c r="W707" t="s">
        <v>1961</v>
      </c>
      <c r="X707">
        <v>2364.6480000000001</v>
      </c>
      <c r="Y707">
        <v>2364.6480000000001</v>
      </c>
      <c r="Z707" t="str">
        <f>_xlfn.IFS(Table8_1[[#This Row],[Unit_Price]]&lt;500,"Low Price",Table8_1[[#This Row],[Unit_Price]]&lt;2000,"Medium Price",Table8_1[[#This Row],[Unit_Price]]&gt;=2000, "High Price")</f>
        <v>Medium Price</v>
      </c>
    </row>
    <row r="708" spans="1:26" x14ac:dyDescent="0.3">
      <c r="A708" s="2" t="s">
        <v>2673</v>
      </c>
      <c r="B708" s="3">
        <v>45346</v>
      </c>
      <c r="C708" s="2" t="s">
        <v>81</v>
      </c>
      <c r="D708" s="2" t="s">
        <v>1823</v>
      </c>
      <c r="E708" s="2" t="s">
        <v>1942</v>
      </c>
      <c r="F708" s="2">
        <v>1</v>
      </c>
      <c r="G708" s="2">
        <v>846.04</v>
      </c>
      <c r="H708" s="2">
        <v>0.08</v>
      </c>
      <c r="I708" s="2" t="s">
        <v>1961</v>
      </c>
      <c r="J708" s="2">
        <v>778.35680000000002</v>
      </c>
      <c r="O708" t="s">
        <v>2673</v>
      </c>
      <c r="P708" s="5">
        <v>45346</v>
      </c>
      <c r="Q708" t="s">
        <v>81</v>
      </c>
      <c r="R708" t="s">
        <v>1823</v>
      </c>
      <c r="S708" t="s">
        <v>1942</v>
      </c>
      <c r="T708">
        <v>1</v>
      </c>
      <c r="U708">
        <v>846.04</v>
      </c>
      <c r="V708">
        <v>0.08</v>
      </c>
      <c r="W708" t="s">
        <v>1961</v>
      </c>
      <c r="X708">
        <v>778.35680000000002</v>
      </c>
      <c r="Y708">
        <v>778.35680000000002</v>
      </c>
      <c r="Z708" t="str">
        <f>_xlfn.IFS(Table8_1[[#This Row],[Unit_Price]]&lt;500,"Low Price",Table8_1[[#This Row],[Unit_Price]]&lt;2000,"Medium Price",Table8_1[[#This Row],[Unit_Price]]&gt;=2000, "High Price")</f>
        <v>Medium Price</v>
      </c>
    </row>
    <row r="709" spans="1:26" x14ac:dyDescent="0.3">
      <c r="A709" s="2" t="s">
        <v>2674</v>
      </c>
      <c r="B709" s="3">
        <v>45267</v>
      </c>
      <c r="C709" s="2" t="s">
        <v>539</v>
      </c>
      <c r="D709" s="2" t="s">
        <v>1693</v>
      </c>
      <c r="E709" s="2" t="s">
        <v>1914</v>
      </c>
      <c r="F709" s="2">
        <v>3</v>
      </c>
      <c r="G709" s="2">
        <v>179.7</v>
      </c>
      <c r="H709" s="2">
        <v>0.17</v>
      </c>
      <c r="I709" s="2" t="s">
        <v>1964</v>
      </c>
      <c r="J709" s="2">
        <v>447.45299999999997</v>
      </c>
      <c r="O709" t="s">
        <v>2674</v>
      </c>
      <c r="P709" s="5">
        <v>45267</v>
      </c>
      <c r="Q709" t="s">
        <v>539</v>
      </c>
      <c r="R709" t="s">
        <v>1693</v>
      </c>
      <c r="S709" t="s">
        <v>1914</v>
      </c>
      <c r="T709">
        <v>3</v>
      </c>
      <c r="U709">
        <v>179.7</v>
      </c>
      <c r="V709">
        <v>0.17</v>
      </c>
      <c r="W709" t="s">
        <v>1964</v>
      </c>
      <c r="X709">
        <v>447.45299999999997</v>
      </c>
      <c r="Y709">
        <v>447.45299999999992</v>
      </c>
      <c r="Z709" t="str">
        <f>_xlfn.IFS(Table8_1[[#This Row],[Unit_Price]]&lt;500,"Low Price",Table8_1[[#This Row],[Unit_Price]]&lt;2000,"Medium Price",Table8_1[[#This Row],[Unit_Price]]&gt;=2000, "High Price")</f>
        <v>Low Price</v>
      </c>
    </row>
    <row r="710" spans="1:26" x14ac:dyDescent="0.3">
      <c r="A710" s="2" t="s">
        <v>2675</v>
      </c>
      <c r="B710" s="3">
        <v>45572</v>
      </c>
      <c r="C710" s="2" t="s">
        <v>1392</v>
      </c>
      <c r="D710" s="2" t="s">
        <v>1670</v>
      </c>
      <c r="E710" s="2" t="s">
        <v>1904</v>
      </c>
      <c r="F710" s="2">
        <v>4</v>
      </c>
      <c r="G710" s="2">
        <v>681.08</v>
      </c>
      <c r="H710" s="2">
        <v>0</v>
      </c>
      <c r="I710" s="2" t="s">
        <v>1961</v>
      </c>
      <c r="J710" s="2">
        <v>2724.32</v>
      </c>
      <c r="O710" t="s">
        <v>2675</v>
      </c>
      <c r="P710" s="5">
        <v>45572</v>
      </c>
      <c r="Q710" t="s">
        <v>1392</v>
      </c>
      <c r="R710" t="s">
        <v>1670</v>
      </c>
      <c r="S710" t="s">
        <v>1904</v>
      </c>
      <c r="T710">
        <v>4</v>
      </c>
      <c r="U710">
        <v>681.08</v>
      </c>
      <c r="V710">
        <v>0</v>
      </c>
      <c r="W710" t="s">
        <v>1961</v>
      </c>
      <c r="X710">
        <v>2724.32</v>
      </c>
      <c r="Y710">
        <v>2724.32</v>
      </c>
      <c r="Z710" t="str">
        <f>_xlfn.IFS(Table8_1[[#This Row],[Unit_Price]]&lt;500,"Low Price",Table8_1[[#This Row],[Unit_Price]]&lt;2000,"Medium Price",Table8_1[[#This Row],[Unit_Price]]&gt;=2000, "High Price")</f>
        <v>Medium Price</v>
      </c>
    </row>
    <row r="711" spans="1:26" x14ac:dyDescent="0.3">
      <c r="A711" s="2" t="s">
        <v>2676</v>
      </c>
      <c r="B711" s="3">
        <v>45252</v>
      </c>
      <c r="C711" s="2" t="s">
        <v>1266</v>
      </c>
      <c r="D711" s="2" t="s">
        <v>1572</v>
      </c>
      <c r="E711" s="2" t="s">
        <v>1914</v>
      </c>
      <c r="F711" s="2">
        <v>4</v>
      </c>
      <c r="G711" s="2">
        <v>723.44</v>
      </c>
      <c r="H711" s="2">
        <v>0.14000000000000001</v>
      </c>
      <c r="I711" s="2" t="s">
        <v>1961</v>
      </c>
      <c r="J711" s="2">
        <v>2488.6336000000001</v>
      </c>
      <c r="O711" t="s">
        <v>2676</v>
      </c>
      <c r="P711" s="5">
        <v>45252</v>
      </c>
      <c r="Q711" t="s">
        <v>1266</v>
      </c>
      <c r="R711" t="s">
        <v>1572</v>
      </c>
      <c r="S711" t="s">
        <v>1914</v>
      </c>
      <c r="T711">
        <v>4</v>
      </c>
      <c r="U711">
        <v>723.44</v>
      </c>
      <c r="V711">
        <v>0.14000000000000001</v>
      </c>
      <c r="W711" t="s">
        <v>1961</v>
      </c>
      <c r="X711">
        <v>2488.6336000000001</v>
      </c>
      <c r="Y711">
        <v>2488.6336000000001</v>
      </c>
      <c r="Z711" t="str">
        <f>_xlfn.IFS(Table8_1[[#This Row],[Unit_Price]]&lt;500,"Low Price",Table8_1[[#This Row],[Unit_Price]]&lt;2000,"Medium Price",Table8_1[[#This Row],[Unit_Price]]&gt;=2000, "High Price")</f>
        <v>Medium Price</v>
      </c>
    </row>
    <row r="712" spans="1:26" x14ac:dyDescent="0.3">
      <c r="A712" s="2" t="s">
        <v>2677</v>
      </c>
      <c r="B712" s="3">
        <v>45939</v>
      </c>
      <c r="C712" s="2" t="s">
        <v>440</v>
      </c>
      <c r="D712" s="2" t="s">
        <v>1670</v>
      </c>
      <c r="E712" s="2" t="s">
        <v>1934</v>
      </c>
      <c r="F712" s="2">
        <v>4</v>
      </c>
      <c r="G712" s="2">
        <v>471.89</v>
      </c>
      <c r="H712" s="2">
        <v>0.12</v>
      </c>
      <c r="I712" s="2" t="s">
        <v>1964</v>
      </c>
      <c r="J712" s="2">
        <v>1661.0527999999999</v>
      </c>
      <c r="O712" t="s">
        <v>2677</v>
      </c>
      <c r="P712" s="5">
        <v>45939</v>
      </c>
      <c r="Q712" t="s">
        <v>440</v>
      </c>
      <c r="R712" t="s">
        <v>1670</v>
      </c>
      <c r="S712" t="s">
        <v>1934</v>
      </c>
      <c r="T712">
        <v>4</v>
      </c>
      <c r="U712">
        <v>471.89</v>
      </c>
      <c r="V712">
        <v>0.12</v>
      </c>
      <c r="W712" t="s">
        <v>1964</v>
      </c>
      <c r="X712">
        <v>1661.0527999999999</v>
      </c>
      <c r="Y712">
        <v>1661.0527999999999</v>
      </c>
      <c r="Z712" t="str">
        <f>_xlfn.IFS(Table8_1[[#This Row],[Unit_Price]]&lt;500,"Low Price",Table8_1[[#This Row],[Unit_Price]]&lt;2000,"Medium Price",Table8_1[[#This Row],[Unit_Price]]&gt;=2000, "High Price")</f>
        <v>Low Price</v>
      </c>
    </row>
    <row r="713" spans="1:26" x14ac:dyDescent="0.3">
      <c r="A713" s="2" t="s">
        <v>2678</v>
      </c>
      <c r="B713" s="3">
        <v>45559</v>
      </c>
      <c r="C713" s="2" t="s">
        <v>1157</v>
      </c>
      <c r="D713" s="2" t="s">
        <v>1796</v>
      </c>
      <c r="E713" s="2" t="s">
        <v>1942</v>
      </c>
      <c r="F713" s="2">
        <v>1</v>
      </c>
      <c r="G713" s="2">
        <v>613.17999999999995</v>
      </c>
      <c r="H713" s="2">
        <v>0.14000000000000001</v>
      </c>
      <c r="I713" s="2" t="s">
        <v>1964</v>
      </c>
      <c r="J713" s="2">
        <v>527.33479999999997</v>
      </c>
      <c r="O713" t="s">
        <v>2678</v>
      </c>
      <c r="P713" s="5">
        <v>45559</v>
      </c>
      <c r="Q713" t="s">
        <v>1157</v>
      </c>
      <c r="R713" t="s">
        <v>1796</v>
      </c>
      <c r="S713" t="s">
        <v>1942</v>
      </c>
      <c r="T713">
        <v>1</v>
      </c>
      <c r="U713">
        <v>613.17999999999995</v>
      </c>
      <c r="V713">
        <v>0.14000000000000001</v>
      </c>
      <c r="W713" t="s">
        <v>1964</v>
      </c>
      <c r="X713">
        <v>527.33479999999997</v>
      </c>
      <c r="Y713">
        <v>527.33479999999997</v>
      </c>
      <c r="Z713" t="str">
        <f>_xlfn.IFS(Table8_1[[#This Row],[Unit_Price]]&lt;500,"Low Price",Table8_1[[#This Row],[Unit_Price]]&lt;2000,"Medium Price",Table8_1[[#This Row],[Unit_Price]]&gt;=2000, "High Price")</f>
        <v>Medium Price</v>
      </c>
    </row>
    <row r="714" spans="1:26" x14ac:dyDescent="0.3">
      <c r="A714" s="2" t="s">
        <v>2679</v>
      </c>
      <c r="B714" s="3">
        <v>45229</v>
      </c>
      <c r="C714" s="2" t="s">
        <v>199</v>
      </c>
      <c r="D714" s="2" t="s">
        <v>1709</v>
      </c>
      <c r="E714" s="2" t="s">
        <v>1904</v>
      </c>
      <c r="F714" s="2">
        <v>1</v>
      </c>
      <c r="G714" s="2">
        <v>651.30999999999995</v>
      </c>
      <c r="H714" s="2">
        <v>0.24</v>
      </c>
      <c r="I714" s="2" t="s">
        <v>1961</v>
      </c>
      <c r="J714" s="2">
        <v>494.99560000000002</v>
      </c>
      <c r="O714" t="s">
        <v>2679</v>
      </c>
      <c r="P714" s="5">
        <v>45229</v>
      </c>
      <c r="Q714" t="s">
        <v>199</v>
      </c>
      <c r="R714" t="s">
        <v>1709</v>
      </c>
      <c r="S714" t="s">
        <v>1904</v>
      </c>
      <c r="T714">
        <v>1</v>
      </c>
      <c r="U714">
        <v>651.30999999999995</v>
      </c>
      <c r="V714">
        <v>0.24</v>
      </c>
      <c r="W714" t="s">
        <v>1961</v>
      </c>
      <c r="X714">
        <v>494.99560000000002</v>
      </c>
      <c r="Y714">
        <v>494.99559999999997</v>
      </c>
      <c r="Z714" t="str">
        <f>_xlfn.IFS(Table8_1[[#This Row],[Unit_Price]]&lt;500,"Low Price",Table8_1[[#This Row],[Unit_Price]]&lt;2000,"Medium Price",Table8_1[[#This Row],[Unit_Price]]&gt;=2000, "High Price")</f>
        <v>Medium Price</v>
      </c>
    </row>
    <row r="715" spans="1:26" x14ac:dyDescent="0.3">
      <c r="A715" s="2" t="s">
        <v>2680</v>
      </c>
      <c r="B715" s="3">
        <v>45333</v>
      </c>
      <c r="C715" s="2" t="s">
        <v>107</v>
      </c>
      <c r="D715" s="2" t="s">
        <v>2061</v>
      </c>
      <c r="E715" s="2" t="s">
        <v>1911</v>
      </c>
      <c r="F715" s="2">
        <v>2</v>
      </c>
      <c r="G715" s="2">
        <v>635.14</v>
      </c>
      <c r="H715" s="2">
        <v>0.1</v>
      </c>
      <c r="I715" s="2" t="s">
        <v>1964</v>
      </c>
      <c r="J715" s="2">
        <v>1143.252</v>
      </c>
      <c r="O715" t="s">
        <v>2680</v>
      </c>
      <c r="P715" s="5">
        <v>45333</v>
      </c>
      <c r="Q715" t="s">
        <v>107</v>
      </c>
      <c r="R715" t="s">
        <v>2061</v>
      </c>
      <c r="S715" t="s">
        <v>1911</v>
      </c>
      <c r="T715">
        <v>2</v>
      </c>
      <c r="U715">
        <v>635.14</v>
      </c>
      <c r="V715">
        <v>0.1</v>
      </c>
      <c r="W715" t="s">
        <v>1964</v>
      </c>
      <c r="X715">
        <v>1143.252</v>
      </c>
      <c r="Y715">
        <v>1143.252</v>
      </c>
      <c r="Z715" t="str">
        <f>_xlfn.IFS(Table8_1[[#This Row],[Unit_Price]]&lt;500,"Low Price",Table8_1[[#This Row],[Unit_Price]]&lt;2000,"Medium Price",Table8_1[[#This Row],[Unit_Price]]&gt;=2000, "High Price")</f>
        <v>Medium Price</v>
      </c>
    </row>
    <row r="716" spans="1:26" x14ac:dyDescent="0.3">
      <c r="A716" s="2" t="s">
        <v>2681</v>
      </c>
      <c r="B716" s="3">
        <v>45752</v>
      </c>
      <c r="C716" s="2" t="s">
        <v>1199</v>
      </c>
      <c r="D716" s="2" t="s">
        <v>1877</v>
      </c>
      <c r="E716" s="2" t="s">
        <v>1934</v>
      </c>
      <c r="F716" s="2">
        <v>4</v>
      </c>
      <c r="G716" s="2">
        <v>912.61</v>
      </c>
      <c r="H716" s="2">
        <v>0.14000000000000001</v>
      </c>
      <c r="I716" s="2" t="s">
        <v>1959</v>
      </c>
      <c r="J716" s="2">
        <v>3139.3784000000001</v>
      </c>
      <c r="O716" t="s">
        <v>2681</v>
      </c>
      <c r="P716" s="5">
        <v>45752</v>
      </c>
      <c r="Q716" t="s">
        <v>1199</v>
      </c>
      <c r="R716" t="s">
        <v>1877</v>
      </c>
      <c r="S716" t="s">
        <v>1934</v>
      </c>
      <c r="T716">
        <v>4</v>
      </c>
      <c r="U716">
        <v>912.61</v>
      </c>
      <c r="V716">
        <v>0.14000000000000001</v>
      </c>
      <c r="W716" t="s">
        <v>1959</v>
      </c>
      <c r="X716">
        <v>3139.3784000000001</v>
      </c>
      <c r="Y716">
        <v>3139.3784000000001</v>
      </c>
      <c r="Z716" t="str">
        <f>_xlfn.IFS(Table8_1[[#This Row],[Unit_Price]]&lt;500,"Low Price",Table8_1[[#This Row],[Unit_Price]]&lt;2000,"Medium Price",Table8_1[[#This Row],[Unit_Price]]&gt;=2000, "High Price")</f>
        <v>Medium Price</v>
      </c>
    </row>
    <row r="717" spans="1:26" x14ac:dyDescent="0.3">
      <c r="A717" s="2" t="s">
        <v>2682</v>
      </c>
      <c r="B717" s="3">
        <v>45795</v>
      </c>
      <c r="C717" s="2" t="s">
        <v>883</v>
      </c>
      <c r="D717" s="2" t="s">
        <v>1721</v>
      </c>
      <c r="E717" s="2" t="s">
        <v>1914</v>
      </c>
      <c r="F717" s="2">
        <v>3</v>
      </c>
      <c r="G717" s="2">
        <v>79.77</v>
      </c>
      <c r="H717" s="2">
        <v>0.09</v>
      </c>
      <c r="I717" s="2" t="s">
        <v>1959</v>
      </c>
      <c r="J717" s="2">
        <v>217.77209999999999</v>
      </c>
      <c r="O717" t="s">
        <v>2682</v>
      </c>
      <c r="P717" s="5">
        <v>45795</v>
      </c>
      <c r="Q717" t="s">
        <v>883</v>
      </c>
      <c r="R717" t="s">
        <v>1721</v>
      </c>
      <c r="S717" t="s">
        <v>1914</v>
      </c>
      <c r="T717">
        <v>3</v>
      </c>
      <c r="U717">
        <v>79.77</v>
      </c>
      <c r="V717">
        <v>0.09</v>
      </c>
      <c r="W717" t="s">
        <v>1959</v>
      </c>
      <c r="X717">
        <v>217.77209999999999</v>
      </c>
      <c r="Y717">
        <v>217.77209999999999</v>
      </c>
      <c r="Z717" t="str">
        <f>_xlfn.IFS(Table8_1[[#This Row],[Unit_Price]]&lt;500,"Low Price",Table8_1[[#This Row],[Unit_Price]]&lt;2000,"Medium Price",Table8_1[[#This Row],[Unit_Price]]&gt;=2000, "High Price")</f>
        <v>Low Price</v>
      </c>
    </row>
    <row r="718" spans="1:26" x14ac:dyDescent="0.3">
      <c r="A718" s="2" t="s">
        <v>2683</v>
      </c>
      <c r="B718" s="3">
        <v>45755</v>
      </c>
      <c r="C718" s="2" t="s">
        <v>892</v>
      </c>
      <c r="D718" s="2" t="s">
        <v>1865</v>
      </c>
      <c r="E718" s="2" t="s">
        <v>1936</v>
      </c>
      <c r="F718" s="2">
        <v>4</v>
      </c>
      <c r="G718" s="2">
        <v>603.52</v>
      </c>
      <c r="H718" s="2">
        <v>0.25</v>
      </c>
      <c r="I718" s="2" t="s">
        <v>1959</v>
      </c>
      <c r="J718" s="2">
        <v>1810.56</v>
      </c>
      <c r="O718" t="s">
        <v>2683</v>
      </c>
      <c r="P718" s="5">
        <v>45755</v>
      </c>
      <c r="Q718" t="s">
        <v>892</v>
      </c>
      <c r="R718" t="s">
        <v>1865</v>
      </c>
      <c r="S718" t="s">
        <v>1936</v>
      </c>
      <c r="T718">
        <v>4</v>
      </c>
      <c r="U718">
        <v>603.52</v>
      </c>
      <c r="V718">
        <v>0.25</v>
      </c>
      <c r="W718" t="s">
        <v>1959</v>
      </c>
      <c r="X718">
        <v>1810.56</v>
      </c>
      <c r="Y718">
        <v>1810.56</v>
      </c>
      <c r="Z718" t="str">
        <f>_xlfn.IFS(Table8_1[[#This Row],[Unit_Price]]&lt;500,"Low Price",Table8_1[[#This Row],[Unit_Price]]&lt;2000,"Medium Price",Table8_1[[#This Row],[Unit_Price]]&gt;=2000, "High Price")</f>
        <v>Medium Price</v>
      </c>
    </row>
    <row r="719" spans="1:26" x14ac:dyDescent="0.3">
      <c r="A719" s="2" t="s">
        <v>2684</v>
      </c>
      <c r="B719" s="3">
        <v>45625</v>
      </c>
      <c r="C719" s="2" t="s">
        <v>285</v>
      </c>
      <c r="D719" s="2" t="s">
        <v>1814</v>
      </c>
      <c r="E719" s="2" t="s">
        <v>1929</v>
      </c>
      <c r="F719" s="2">
        <v>4</v>
      </c>
      <c r="G719" s="2">
        <v>453.12</v>
      </c>
      <c r="H719" s="2">
        <v>0.23</v>
      </c>
      <c r="I719" s="2" t="s">
        <v>1964</v>
      </c>
      <c r="J719" s="2">
        <v>1395.6096</v>
      </c>
      <c r="O719" t="s">
        <v>2684</v>
      </c>
      <c r="P719" s="5">
        <v>45625</v>
      </c>
      <c r="Q719" t="s">
        <v>285</v>
      </c>
      <c r="R719" t="s">
        <v>1814</v>
      </c>
      <c r="S719" t="s">
        <v>1929</v>
      </c>
      <c r="T719">
        <v>4</v>
      </c>
      <c r="U719">
        <v>453.12</v>
      </c>
      <c r="V719">
        <v>0.23</v>
      </c>
      <c r="W719" t="s">
        <v>1964</v>
      </c>
      <c r="X719">
        <v>1395.6096</v>
      </c>
      <c r="Y719">
        <v>1395.6096</v>
      </c>
      <c r="Z719" t="str">
        <f>_xlfn.IFS(Table8_1[[#This Row],[Unit_Price]]&lt;500,"Low Price",Table8_1[[#This Row],[Unit_Price]]&lt;2000,"Medium Price",Table8_1[[#This Row],[Unit_Price]]&gt;=2000, "High Price")</f>
        <v>Low Price</v>
      </c>
    </row>
    <row r="720" spans="1:26" x14ac:dyDescent="0.3">
      <c r="A720" s="2" t="s">
        <v>2685</v>
      </c>
      <c r="B720" s="3">
        <v>45656</v>
      </c>
      <c r="C720" s="2" t="s">
        <v>1539</v>
      </c>
      <c r="D720" s="2" t="s">
        <v>1677</v>
      </c>
      <c r="E720" s="2" t="s">
        <v>1921</v>
      </c>
      <c r="F720" s="2">
        <v>2</v>
      </c>
      <c r="G720" s="2">
        <v>974.35</v>
      </c>
      <c r="H720" s="2">
        <v>0.15</v>
      </c>
      <c r="I720" s="2" t="s">
        <v>1959</v>
      </c>
      <c r="J720" s="2">
        <v>1656.395</v>
      </c>
      <c r="O720" t="s">
        <v>2685</v>
      </c>
      <c r="P720" s="5">
        <v>45656</v>
      </c>
      <c r="Q720" t="s">
        <v>1539</v>
      </c>
      <c r="R720" t="s">
        <v>1677</v>
      </c>
      <c r="S720" t="s">
        <v>1921</v>
      </c>
      <c r="T720">
        <v>2</v>
      </c>
      <c r="U720">
        <v>974.35</v>
      </c>
      <c r="V720">
        <v>0.15</v>
      </c>
      <c r="W720" t="s">
        <v>1959</v>
      </c>
      <c r="X720">
        <v>1656.395</v>
      </c>
      <c r="Y720">
        <v>1656.395</v>
      </c>
      <c r="Z720" t="str">
        <f>_xlfn.IFS(Table8_1[[#This Row],[Unit_Price]]&lt;500,"Low Price",Table8_1[[#This Row],[Unit_Price]]&lt;2000,"Medium Price",Table8_1[[#This Row],[Unit_Price]]&gt;=2000, "High Price")</f>
        <v>Medium Price</v>
      </c>
    </row>
    <row r="721" spans="1:26" x14ac:dyDescent="0.3">
      <c r="A721" s="2" t="s">
        <v>2686</v>
      </c>
      <c r="B721" s="3">
        <v>45824</v>
      </c>
      <c r="C721" s="2" t="s">
        <v>1478</v>
      </c>
      <c r="D721" s="2" t="s">
        <v>1868</v>
      </c>
      <c r="E721" s="2" t="s">
        <v>1942</v>
      </c>
      <c r="F721" s="2">
        <v>4</v>
      </c>
      <c r="G721" s="2">
        <v>52.35</v>
      </c>
      <c r="H721" s="2">
        <v>0.23</v>
      </c>
      <c r="I721" s="2" t="s">
        <v>1964</v>
      </c>
      <c r="J721" s="2">
        <v>161.238</v>
      </c>
      <c r="O721" t="s">
        <v>2686</v>
      </c>
      <c r="P721" s="5">
        <v>45824</v>
      </c>
      <c r="Q721" t="s">
        <v>1478</v>
      </c>
      <c r="R721" t="s">
        <v>1868</v>
      </c>
      <c r="S721" t="s">
        <v>1942</v>
      </c>
      <c r="T721">
        <v>4</v>
      </c>
      <c r="U721">
        <v>52.35</v>
      </c>
      <c r="V721">
        <v>0.23</v>
      </c>
      <c r="W721" t="s">
        <v>1964</v>
      </c>
      <c r="X721">
        <v>161.238</v>
      </c>
      <c r="Y721">
        <v>161.238</v>
      </c>
      <c r="Z721" t="str">
        <f>_xlfn.IFS(Table8_1[[#This Row],[Unit_Price]]&lt;500,"Low Price",Table8_1[[#This Row],[Unit_Price]]&lt;2000,"Medium Price",Table8_1[[#This Row],[Unit_Price]]&gt;=2000, "High Price")</f>
        <v>Low Price</v>
      </c>
    </row>
    <row r="722" spans="1:26" x14ac:dyDescent="0.3">
      <c r="A722" s="2" t="s">
        <v>2687</v>
      </c>
      <c r="B722" s="3">
        <v>45824</v>
      </c>
      <c r="C722" s="2" t="s">
        <v>1169</v>
      </c>
      <c r="D722" s="2" t="s">
        <v>1777</v>
      </c>
      <c r="E722" s="2" t="s">
        <v>1942</v>
      </c>
      <c r="F722" s="2">
        <v>3</v>
      </c>
      <c r="G722" s="2">
        <v>681.58</v>
      </c>
      <c r="H722" s="2">
        <v>0.23</v>
      </c>
      <c r="I722" s="2" t="s">
        <v>1959</v>
      </c>
      <c r="J722" s="2">
        <v>1574.4498000000001</v>
      </c>
      <c r="O722" t="s">
        <v>2687</v>
      </c>
      <c r="P722" s="5">
        <v>45824</v>
      </c>
      <c r="Q722" t="s">
        <v>1169</v>
      </c>
      <c r="R722" t="s">
        <v>1777</v>
      </c>
      <c r="S722" t="s">
        <v>1942</v>
      </c>
      <c r="T722">
        <v>3</v>
      </c>
      <c r="U722">
        <v>681.58</v>
      </c>
      <c r="V722">
        <v>0.23</v>
      </c>
      <c r="W722" t="s">
        <v>1959</v>
      </c>
      <c r="X722">
        <v>1574.4498000000001</v>
      </c>
      <c r="Y722">
        <v>1574.4498000000001</v>
      </c>
      <c r="Z722" t="str">
        <f>_xlfn.IFS(Table8_1[[#This Row],[Unit_Price]]&lt;500,"Low Price",Table8_1[[#This Row],[Unit_Price]]&lt;2000,"Medium Price",Table8_1[[#This Row],[Unit_Price]]&gt;=2000, "High Price")</f>
        <v>Medium Price</v>
      </c>
    </row>
    <row r="723" spans="1:26" x14ac:dyDescent="0.3">
      <c r="A723" s="2" t="s">
        <v>2688</v>
      </c>
      <c r="B723" s="3">
        <v>45384</v>
      </c>
      <c r="C723" s="2" t="s">
        <v>593</v>
      </c>
      <c r="D723" s="2" t="s">
        <v>1832</v>
      </c>
      <c r="E723" s="2" t="s">
        <v>1936</v>
      </c>
      <c r="F723" s="2">
        <v>3</v>
      </c>
      <c r="G723" s="2">
        <v>71.23</v>
      </c>
      <c r="H723" s="2">
        <v>0.03</v>
      </c>
      <c r="I723" s="2" t="s">
        <v>1959</v>
      </c>
      <c r="J723" s="2">
        <v>207.27930000000001</v>
      </c>
      <c r="O723" t="s">
        <v>2688</v>
      </c>
      <c r="P723" s="5">
        <v>45384</v>
      </c>
      <c r="Q723" t="s">
        <v>593</v>
      </c>
      <c r="R723" t="s">
        <v>1832</v>
      </c>
      <c r="S723" t="s">
        <v>1936</v>
      </c>
      <c r="T723">
        <v>3</v>
      </c>
      <c r="U723">
        <v>71.23</v>
      </c>
      <c r="V723">
        <v>0.03</v>
      </c>
      <c r="W723" t="s">
        <v>1959</v>
      </c>
      <c r="X723">
        <v>207.27930000000001</v>
      </c>
      <c r="Y723">
        <v>207.27930000000001</v>
      </c>
      <c r="Z723" t="str">
        <f>_xlfn.IFS(Table8_1[[#This Row],[Unit_Price]]&lt;500,"Low Price",Table8_1[[#This Row],[Unit_Price]]&lt;2000,"Medium Price",Table8_1[[#This Row],[Unit_Price]]&gt;=2000, "High Price")</f>
        <v>Low Price</v>
      </c>
    </row>
    <row r="724" spans="1:26" x14ac:dyDescent="0.3">
      <c r="A724" s="2" t="s">
        <v>2689</v>
      </c>
      <c r="B724" s="3">
        <v>45379</v>
      </c>
      <c r="C724" s="2" t="s">
        <v>784</v>
      </c>
      <c r="D724" s="2" t="s">
        <v>1617</v>
      </c>
      <c r="E724" s="2" t="s">
        <v>1934</v>
      </c>
      <c r="F724" s="2">
        <v>1</v>
      </c>
      <c r="G724" s="2">
        <v>31.36</v>
      </c>
      <c r="H724" s="2">
        <v>0.21</v>
      </c>
      <c r="I724" s="2" t="s">
        <v>1964</v>
      </c>
      <c r="J724" s="2">
        <v>24.7744</v>
      </c>
      <c r="O724" t="s">
        <v>2689</v>
      </c>
      <c r="P724" s="5">
        <v>45379</v>
      </c>
      <c r="Q724" t="s">
        <v>784</v>
      </c>
      <c r="R724" t="s">
        <v>1617</v>
      </c>
      <c r="S724" t="s">
        <v>1934</v>
      </c>
      <c r="T724">
        <v>1</v>
      </c>
      <c r="U724">
        <v>31.36</v>
      </c>
      <c r="V724">
        <v>0.21</v>
      </c>
      <c r="W724" t="s">
        <v>1964</v>
      </c>
      <c r="X724">
        <v>24.7744</v>
      </c>
      <c r="Y724">
        <v>24.7744</v>
      </c>
      <c r="Z724" t="str">
        <f>_xlfn.IFS(Table8_1[[#This Row],[Unit_Price]]&lt;500,"Low Price",Table8_1[[#This Row],[Unit_Price]]&lt;2000,"Medium Price",Table8_1[[#This Row],[Unit_Price]]&gt;=2000, "High Price")</f>
        <v>Low Price</v>
      </c>
    </row>
    <row r="725" spans="1:26" x14ac:dyDescent="0.3">
      <c r="A725" s="2" t="s">
        <v>2690</v>
      </c>
      <c r="B725" s="3">
        <v>45674</v>
      </c>
      <c r="C725" s="2" t="s">
        <v>1082</v>
      </c>
      <c r="D725" s="2" t="s">
        <v>1703</v>
      </c>
      <c r="E725" s="2" t="s">
        <v>1932</v>
      </c>
      <c r="F725" s="2">
        <v>2</v>
      </c>
      <c r="G725" s="2">
        <v>555.54999999999995</v>
      </c>
      <c r="H725" s="2">
        <v>0.14000000000000001</v>
      </c>
      <c r="I725" s="2" t="s">
        <v>1959</v>
      </c>
      <c r="J725" s="2">
        <v>955.54600000000005</v>
      </c>
      <c r="O725" t="s">
        <v>2690</v>
      </c>
      <c r="P725" s="5">
        <v>45674</v>
      </c>
      <c r="Q725" t="s">
        <v>1082</v>
      </c>
      <c r="R725" t="s">
        <v>1703</v>
      </c>
      <c r="S725" t="s">
        <v>1932</v>
      </c>
      <c r="T725">
        <v>2</v>
      </c>
      <c r="U725">
        <v>555.54999999999995</v>
      </c>
      <c r="V725">
        <v>0.14000000000000001</v>
      </c>
      <c r="W725" t="s">
        <v>1959</v>
      </c>
      <c r="X725">
        <v>955.54600000000005</v>
      </c>
      <c r="Y725">
        <v>955.54599999999994</v>
      </c>
      <c r="Z725" t="str">
        <f>_xlfn.IFS(Table8_1[[#This Row],[Unit_Price]]&lt;500,"Low Price",Table8_1[[#This Row],[Unit_Price]]&lt;2000,"Medium Price",Table8_1[[#This Row],[Unit_Price]]&gt;=2000, "High Price")</f>
        <v>Medium Price</v>
      </c>
    </row>
    <row r="726" spans="1:26" x14ac:dyDescent="0.3">
      <c r="A726" s="2" t="s">
        <v>2691</v>
      </c>
      <c r="B726" s="3">
        <v>45760</v>
      </c>
      <c r="C726" s="2" t="s">
        <v>814</v>
      </c>
      <c r="D726" s="2" t="s">
        <v>1780</v>
      </c>
      <c r="E726" s="2" t="s">
        <v>1939</v>
      </c>
      <c r="F726" s="2">
        <v>4</v>
      </c>
      <c r="G726" s="2">
        <v>805.99</v>
      </c>
      <c r="H726" s="2">
        <v>0.06</v>
      </c>
      <c r="I726" s="2" t="s">
        <v>1959</v>
      </c>
      <c r="J726" s="2">
        <v>3030.5223999999998</v>
      </c>
      <c r="O726" t="s">
        <v>2691</v>
      </c>
      <c r="P726" s="5">
        <v>45760</v>
      </c>
      <c r="Q726" t="s">
        <v>814</v>
      </c>
      <c r="R726" t="s">
        <v>1780</v>
      </c>
      <c r="S726" t="s">
        <v>1939</v>
      </c>
      <c r="T726">
        <v>4</v>
      </c>
      <c r="U726">
        <v>805.99</v>
      </c>
      <c r="V726">
        <v>0.06</v>
      </c>
      <c r="W726" t="s">
        <v>1959</v>
      </c>
      <c r="X726">
        <v>3030.5223999999998</v>
      </c>
      <c r="Y726">
        <v>3030.5223999999998</v>
      </c>
      <c r="Z726" t="str">
        <f>_xlfn.IFS(Table8_1[[#This Row],[Unit_Price]]&lt;500,"Low Price",Table8_1[[#This Row],[Unit_Price]]&lt;2000,"Medium Price",Table8_1[[#This Row],[Unit_Price]]&gt;=2000, "High Price")</f>
        <v>Medium Price</v>
      </c>
    </row>
    <row r="727" spans="1:26" x14ac:dyDescent="0.3">
      <c r="A727" s="2" t="s">
        <v>2692</v>
      </c>
      <c r="B727" s="3">
        <v>45474</v>
      </c>
      <c r="C727" s="2" t="s">
        <v>1223</v>
      </c>
      <c r="D727" s="2" t="s">
        <v>1796</v>
      </c>
      <c r="E727" s="2" t="s">
        <v>1892</v>
      </c>
      <c r="F727" s="2">
        <v>1</v>
      </c>
      <c r="G727" s="2">
        <v>506.55</v>
      </c>
      <c r="H727" s="2">
        <v>0.28000000000000003</v>
      </c>
      <c r="I727" s="2" t="s">
        <v>1959</v>
      </c>
      <c r="J727" s="2">
        <v>364.71600000000001</v>
      </c>
      <c r="O727" t="s">
        <v>2692</v>
      </c>
      <c r="P727" s="5">
        <v>45474</v>
      </c>
      <c r="Q727" t="s">
        <v>1223</v>
      </c>
      <c r="R727" t="s">
        <v>1796</v>
      </c>
      <c r="S727" t="s">
        <v>1892</v>
      </c>
      <c r="T727">
        <v>1</v>
      </c>
      <c r="U727">
        <v>506.55</v>
      </c>
      <c r="V727">
        <v>0.28000000000000003</v>
      </c>
      <c r="W727" t="s">
        <v>1959</v>
      </c>
      <c r="X727">
        <v>364.71600000000001</v>
      </c>
      <c r="Y727">
        <v>364.71600000000001</v>
      </c>
      <c r="Z727" t="str">
        <f>_xlfn.IFS(Table8_1[[#This Row],[Unit_Price]]&lt;500,"Low Price",Table8_1[[#This Row],[Unit_Price]]&lt;2000,"Medium Price",Table8_1[[#This Row],[Unit_Price]]&gt;=2000, "High Price")</f>
        <v>Medium Price</v>
      </c>
    </row>
    <row r="728" spans="1:26" x14ac:dyDescent="0.3">
      <c r="A728" s="2" t="s">
        <v>2693</v>
      </c>
      <c r="B728" s="3">
        <v>45640</v>
      </c>
      <c r="C728" s="2" t="s">
        <v>452</v>
      </c>
      <c r="D728" s="2" t="s">
        <v>1703</v>
      </c>
      <c r="E728" s="2" t="s">
        <v>1927</v>
      </c>
      <c r="F728" s="2">
        <v>3</v>
      </c>
      <c r="G728" s="2">
        <v>28.69</v>
      </c>
      <c r="H728" s="2">
        <v>0.02</v>
      </c>
      <c r="I728" s="2" t="s">
        <v>1959</v>
      </c>
      <c r="J728" s="2">
        <v>84.348600000000005</v>
      </c>
      <c r="O728" t="s">
        <v>2693</v>
      </c>
      <c r="P728" s="5">
        <v>45640</v>
      </c>
      <c r="Q728" t="s">
        <v>452</v>
      </c>
      <c r="R728" t="s">
        <v>1703</v>
      </c>
      <c r="S728" t="s">
        <v>1927</v>
      </c>
      <c r="T728">
        <v>3</v>
      </c>
      <c r="U728">
        <v>28.69</v>
      </c>
      <c r="V728">
        <v>0.02</v>
      </c>
      <c r="W728" t="s">
        <v>1959</v>
      </c>
      <c r="X728">
        <v>84.348600000000005</v>
      </c>
      <c r="Y728">
        <v>84.348600000000005</v>
      </c>
      <c r="Z728" t="str">
        <f>_xlfn.IFS(Table8_1[[#This Row],[Unit_Price]]&lt;500,"Low Price",Table8_1[[#This Row],[Unit_Price]]&lt;2000,"Medium Price",Table8_1[[#This Row],[Unit_Price]]&gt;=2000, "High Price")</f>
        <v>Low Price</v>
      </c>
    </row>
    <row r="729" spans="1:26" x14ac:dyDescent="0.3">
      <c r="A729" s="2" t="s">
        <v>2694</v>
      </c>
      <c r="B729" s="3">
        <v>45253</v>
      </c>
      <c r="C729" s="2" t="s">
        <v>1220</v>
      </c>
      <c r="D729" s="2" t="s">
        <v>1811</v>
      </c>
      <c r="E729" s="2" t="s">
        <v>1904</v>
      </c>
      <c r="F729" s="2">
        <v>1</v>
      </c>
      <c r="G729" s="2">
        <v>106.07</v>
      </c>
      <c r="H729" s="2">
        <v>0.23</v>
      </c>
      <c r="I729" s="2" t="s">
        <v>1964</v>
      </c>
      <c r="J729" s="2">
        <v>81.673900000000003</v>
      </c>
      <c r="O729" t="s">
        <v>2694</v>
      </c>
      <c r="P729" s="5">
        <v>45253</v>
      </c>
      <c r="Q729" t="s">
        <v>1220</v>
      </c>
      <c r="R729" t="s">
        <v>1811</v>
      </c>
      <c r="S729" t="s">
        <v>1904</v>
      </c>
      <c r="T729">
        <v>1</v>
      </c>
      <c r="U729">
        <v>106.07</v>
      </c>
      <c r="V729">
        <v>0.23</v>
      </c>
      <c r="W729" t="s">
        <v>1964</v>
      </c>
      <c r="X729">
        <v>81.673900000000003</v>
      </c>
      <c r="Y729">
        <v>81.673899999999989</v>
      </c>
      <c r="Z729" t="str">
        <f>_xlfn.IFS(Table8_1[[#This Row],[Unit_Price]]&lt;500,"Low Price",Table8_1[[#This Row],[Unit_Price]]&lt;2000,"Medium Price",Table8_1[[#This Row],[Unit_Price]]&gt;=2000, "High Price")</f>
        <v>Low Price</v>
      </c>
    </row>
    <row r="730" spans="1:26" x14ac:dyDescent="0.3">
      <c r="A730" s="2" t="s">
        <v>2695</v>
      </c>
      <c r="B730" s="3">
        <v>45225</v>
      </c>
      <c r="C730" s="2" t="s">
        <v>841</v>
      </c>
      <c r="D730" s="2" t="s">
        <v>1856</v>
      </c>
      <c r="E730" s="2" t="s">
        <v>1887</v>
      </c>
      <c r="F730" s="2">
        <v>4</v>
      </c>
      <c r="G730" s="2">
        <v>289.77</v>
      </c>
      <c r="H730" s="2">
        <v>0.06</v>
      </c>
      <c r="I730" s="2" t="s">
        <v>1961</v>
      </c>
      <c r="J730" s="2">
        <v>1089.5352</v>
      </c>
      <c r="O730" t="s">
        <v>2695</v>
      </c>
      <c r="P730" s="5">
        <v>45225</v>
      </c>
      <c r="Q730" t="s">
        <v>841</v>
      </c>
      <c r="R730" t="s">
        <v>1856</v>
      </c>
      <c r="S730" t="s">
        <v>1887</v>
      </c>
      <c r="T730">
        <v>4</v>
      </c>
      <c r="U730">
        <v>289.77</v>
      </c>
      <c r="V730">
        <v>0.06</v>
      </c>
      <c r="W730" t="s">
        <v>1961</v>
      </c>
      <c r="X730">
        <v>1089.5352</v>
      </c>
      <c r="Y730">
        <v>1089.5352</v>
      </c>
      <c r="Z730" t="str">
        <f>_xlfn.IFS(Table8_1[[#This Row],[Unit_Price]]&lt;500,"Low Price",Table8_1[[#This Row],[Unit_Price]]&lt;2000,"Medium Price",Table8_1[[#This Row],[Unit_Price]]&gt;=2000, "High Price")</f>
        <v>Low Price</v>
      </c>
    </row>
    <row r="731" spans="1:26" x14ac:dyDescent="0.3">
      <c r="A731" s="2" t="s">
        <v>2696</v>
      </c>
      <c r="B731" s="3">
        <v>45263</v>
      </c>
      <c r="C731" s="2" t="s">
        <v>530</v>
      </c>
      <c r="D731" s="2" t="s">
        <v>1832</v>
      </c>
      <c r="E731" s="2" t="s">
        <v>1945</v>
      </c>
      <c r="F731" s="2">
        <v>2</v>
      </c>
      <c r="G731" s="2">
        <v>354.26</v>
      </c>
      <c r="H731" s="2">
        <v>0.01</v>
      </c>
      <c r="I731" s="2" t="s">
        <v>1964</v>
      </c>
      <c r="J731" s="2">
        <v>701.4348</v>
      </c>
      <c r="O731" t="s">
        <v>2696</v>
      </c>
      <c r="P731" s="5">
        <v>45263</v>
      </c>
      <c r="Q731" t="s">
        <v>530</v>
      </c>
      <c r="R731" t="s">
        <v>1832</v>
      </c>
      <c r="S731" t="s">
        <v>1945</v>
      </c>
      <c r="T731">
        <v>2</v>
      </c>
      <c r="U731">
        <v>354.26</v>
      </c>
      <c r="V731">
        <v>0.01</v>
      </c>
      <c r="W731" t="s">
        <v>1964</v>
      </c>
      <c r="X731">
        <v>701.4348</v>
      </c>
      <c r="Y731">
        <v>701.4348</v>
      </c>
      <c r="Z731" t="str">
        <f>_xlfn.IFS(Table8_1[[#This Row],[Unit_Price]]&lt;500,"Low Price",Table8_1[[#This Row],[Unit_Price]]&lt;2000,"Medium Price",Table8_1[[#This Row],[Unit_Price]]&gt;=2000, "High Price")</f>
        <v>Low Price</v>
      </c>
    </row>
    <row r="732" spans="1:26" x14ac:dyDescent="0.3">
      <c r="A732" s="2" t="s">
        <v>2697</v>
      </c>
      <c r="B732" s="3">
        <v>45554</v>
      </c>
      <c r="C732" s="2" t="s">
        <v>1214</v>
      </c>
      <c r="D732" s="2" t="s">
        <v>1786</v>
      </c>
      <c r="E732" s="2" t="s">
        <v>1934</v>
      </c>
      <c r="F732" s="2">
        <v>1</v>
      </c>
      <c r="G732" s="2">
        <v>522.72</v>
      </c>
      <c r="H732" s="2">
        <v>0.25</v>
      </c>
      <c r="I732" s="2" t="s">
        <v>1961</v>
      </c>
      <c r="J732" s="2">
        <v>392.04</v>
      </c>
      <c r="O732" t="s">
        <v>2697</v>
      </c>
      <c r="P732" s="5">
        <v>45554</v>
      </c>
      <c r="Q732" t="s">
        <v>1214</v>
      </c>
      <c r="R732" t="s">
        <v>1786</v>
      </c>
      <c r="S732" t="s">
        <v>1934</v>
      </c>
      <c r="T732">
        <v>1</v>
      </c>
      <c r="U732">
        <v>522.72</v>
      </c>
      <c r="V732">
        <v>0.25</v>
      </c>
      <c r="W732" t="s">
        <v>1961</v>
      </c>
      <c r="X732">
        <v>392.04</v>
      </c>
      <c r="Y732">
        <v>392.04</v>
      </c>
      <c r="Z732" t="str">
        <f>_xlfn.IFS(Table8_1[[#This Row],[Unit_Price]]&lt;500,"Low Price",Table8_1[[#This Row],[Unit_Price]]&lt;2000,"Medium Price",Table8_1[[#This Row],[Unit_Price]]&gt;=2000, "High Price")</f>
        <v>Medium Price</v>
      </c>
    </row>
    <row r="733" spans="1:26" x14ac:dyDescent="0.3">
      <c r="A733" s="2" t="s">
        <v>2698</v>
      </c>
      <c r="B733" s="3">
        <v>45569</v>
      </c>
      <c r="C733" s="2" t="s">
        <v>218</v>
      </c>
      <c r="D733" s="2" t="s">
        <v>1576</v>
      </c>
      <c r="E733" s="2" t="s">
        <v>1921</v>
      </c>
      <c r="F733" s="2">
        <v>3</v>
      </c>
      <c r="G733" s="2">
        <v>966.02</v>
      </c>
      <c r="H733" s="2">
        <v>0.03</v>
      </c>
      <c r="I733" s="2" t="s">
        <v>1964</v>
      </c>
      <c r="J733" s="2">
        <v>2811.1181999999999</v>
      </c>
      <c r="O733" t="s">
        <v>2698</v>
      </c>
      <c r="P733" s="5">
        <v>45569</v>
      </c>
      <c r="Q733" t="s">
        <v>218</v>
      </c>
      <c r="R733" t="s">
        <v>1576</v>
      </c>
      <c r="S733" t="s">
        <v>1921</v>
      </c>
      <c r="T733">
        <v>3</v>
      </c>
      <c r="U733">
        <v>966.02</v>
      </c>
      <c r="V733">
        <v>0.03</v>
      </c>
      <c r="W733" t="s">
        <v>1964</v>
      </c>
      <c r="X733">
        <v>2811.1181999999999</v>
      </c>
      <c r="Y733">
        <v>2811.1181999999999</v>
      </c>
      <c r="Z733" t="str">
        <f>_xlfn.IFS(Table8_1[[#This Row],[Unit_Price]]&lt;500,"Low Price",Table8_1[[#This Row],[Unit_Price]]&lt;2000,"Medium Price",Table8_1[[#This Row],[Unit_Price]]&gt;=2000, "High Price")</f>
        <v>Medium Price</v>
      </c>
    </row>
    <row r="734" spans="1:26" x14ac:dyDescent="0.3">
      <c r="A734" s="2" t="s">
        <v>2699</v>
      </c>
      <c r="B734" s="3">
        <v>45217</v>
      </c>
      <c r="C734" s="2" t="s">
        <v>735</v>
      </c>
      <c r="D734" s="2" t="s">
        <v>1732</v>
      </c>
      <c r="E734" s="2" t="s">
        <v>1942</v>
      </c>
      <c r="F734" s="2">
        <v>1</v>
      </c>
      <c r="G734" s="2">
        <v>498.61</v>
      </c>
      <c r="H734" s="2">
        <v>0.04</v>
      </c>
      <c r="I734" s="2" t="s">
        <v>1961</v>
      </c>
      <c r="J734" s="2">
        <v>478.66559999999998</v>
      </c>
      <c r="O734" t="s">
        <v>2699</v>
      </c>
      <c r="P734" s="5">
        <v>45217</v>
      </c>
      <c r="Q734" t="s">
        <v>735</v>
      </c>
      <c r="R734" t="s">
        <v>1732</v>
      </c>
      <c r="S734" t="s">
        <v>1942</v>
      </c>
      <c r="T734">
        <v>1</v>
      </c>
      <c r="U734">
        <v>498.61</v>
      </c>
      <c r="V734">
        <v>0.04</v>
      </c>
      <c r="W734" t="s">
        <v>1961</v>
      </c>
      <c r="X734">
        <v>478.66559999999998</v>
      </c>
      <c r="Y734">
        <v>478.66560000000004</v>
      </c>
      <c r="Z734" t="str">
        <f>_xlfn.IFS(Table8_1[[#This Row],[Unit_Price]]&lt;500,"Low Price",Table8_1[[#This Row],[Unit_Price]]&lt;2000,"Medium Price",Table8_1[[#This Row],[Unit_Price]]&gt;=2000, "High Price")</f>
        <v>Low Price</v>
      </c>
    </row>
    <row r="735" spans="1:26" x14ac:dyDescent="0.3">
      <c r="A735" s="2" t="s">
        <v>2700</v>
      </c>
      <c r="B735" s="3">
        <v>45783</v>
      </c>
      <c r="C735" s="2" t="s">
        <v>1049</v>
      </c>
      <c r="D735" s="2" t="s">
        <v>1706</v>
      </c>
      <c r="E735" s="2" t="s">
        <v>1911</v>
      </c>
      <c r="F735" s="2">
        <v>4</v>
      </c>
      <c r="G735" s="2">
        <v>758.27</v>
      </c>
      <c r="H735" s="2">
        <v>0.05</v>
      </c>
      <c r="I735" s="2" t="s">
        <v>1961</v>
      </c>
      <c r="J735" s="2">
        <v>2881.4259999999999</v>
      </c>
      <c r="O735" t="s">
        <v>2700</v>
      </c>
      <c r="P735" s="5">
        <v>45783</v>
      </c>
      <c r="Q735" t="s">
        <v>1049</v>
      </c>
      <c r="R735" t="s">
        <v>1706</v>
      </c>
      <c r="S735" t="s">
        <v>1911</v>
      </c>
      <c r="T735">
        <v>4</v>
      </c>
      <c r="U735">
        <v>758.27</v>
      </c>
      <c r="V735">
        <v>0.05</v>
      </c>
      <c r="W735" t="s">
        <v>1961</v>
      </c>
      <c r="X735">
        <v>2881.4259999999999</v>
      </c>
      <c r="Y735">
        <v>2881.4259999999999</v>
      </c>
      <c r="Z735" t="str">
        <f>_xlfn.IFS(Table8_1[[#This Row],[Unit_Price]]&lt;500,"Low Price",Table8_1[[#This Row],[Unit_Price]]&lt;2000,"Medium Price",Table8_1[[#This Row],[Unit_Price]]&gt;=2000, "High Price")</f>
        <v>Medium Price</v>
      </c>
    </row>
    <row r="736" spans="1:26" x14ac:dyDescent="0.3">
      <c r="A736" s="2" t="s">
        <v>2701</v>
      </c>
      <c r="B736" s="3">
        <v>45371</v>
      </c>
      <c r="C736" s="2" t="s">
        <v>656</v>
      </c>
      <c r="D736" s="2" t="s">
        <v>2061</v>
      </c>
      <c r="E736" s="2" t="s">
        <v>1896</v>
      </c>
      <c r="F736" s="2">
        <v>2</v>
      </c>
      <c r="G736" s="2">
        <v>371.03</v>
      </c>
      <c r="H736" s="2">
        <v>0.23</v>
      </c>
      <c r="I736" s="2" t="s">
        <v>1961</v>
      </c>
      <c r="J736" s="2">
        <v>571.38620000000003</v>
      </c>
      <c r="O736" t="s">
        <v>2701</v>
      </c>
      <c r="P736" s="5">
        <v>45371</v>
      </c>
      <c r="Q736" t="s">
        <v>656</v>
      </c>
      <c r="R736" t="s">
        <v>2061</v>
      </c>
      <c r="S736" t="s">
        <v>1896</v>
      </c>
      <c r="T736">
        <v>2</v>
      </c>
      <c r="U736">
        <v>371.03</v>
      </c>
      <c r="V736">
        <v>0.23</v>
      </c>
      <c r="W736" t="s">
        <v>1961</v>
      </c>
      <c r="X736">
        <v>571.38620000000003</v>
      </c>
      <c r="Y736">
        <v>571.38619999999992</v>
      </c>
      <c r="Z736" t="str">
        <f>_xlfn.IFS(Table8_1[[#This Row],[Unit_Price]]&lt;500,"Low Price",Table8_1[[#This Row],[Unit_Price]]&lt;2000,"Medium Price",Table8_1[[#This Row],[Unit_Price]]&gt;=2000, "High Price")</f>
        <v>Low Price</v>
      </c>
    </row>
    <row r="737" spans="1:26" x14ac:dyDescent="0.3">
      <c r="A737" s="2" t="s">
        <v>2702</v>
      </c>
      <c r="B737" s="3">
        <v>45453</v>
      </c>
      <c r="C737" s="2" t="s">
        <v>1124</v>
      </c>
      <c r="D737" s="2" t="s">
        <v>1856</v>
      </c>
      <c r="E737" s="2" t="s">
        <v>1942</v>
      </c>
      <c r="F737" s="2">
        <v>1</v>
      </c>
      <c r="G737" s="2">
        <v>230.32</v>
      </c>
      <c r="H737" s="2">
        <v>0.05</v>
      </c>
      <c r="I737" s="2" t="s">
        <v>1964</v>
      </c>
      <c r="J737" s="2">
        <v>218.804</v>
      </c>
      <c r="O737" t="s">
        <v>2702</v>
      </c>
      <c r="P737" s="5">
        <v>45453</v>
      </c>
      <c r="Q737" t="s">
        <v>1124</v>
      </c>
      <c r="R737" t="s">
        <v>1856</v>
      </c>
      <c r="S737" t="s">
        <v>1942</v>
      </c>
      <c r="T737">
        <v>1</v>
      </c>
      <c r="U737">
        <v>230.32</v>
      </c>
      <c r="V737">
        <v>0.05</v>
      </c>
      <c r="W737" t="s">
        <v>1964</v>
      </c>
      <c r="X737">
        <v>218.804</v>
      </c>
      <c r="Y737">
        <v>218.804</v>
      </c>
      <c r="Z737" t="str">
        <f>_xlfn.IFS(Table8_1[[#This Row],[Unit_Price]]&lt;500,"Low Price",Table8_1[[#This Row],[Unit_Price]]&lt;2000,"Medium Price",Table8_1[[#This Row],[Unit_Price]]&gt;=2000, "High Price")</f>
        <v>Low Price</v>
      </c>
    </row>
    <row r="738" spans="1:26" x14ac:dyDescent="0.3">
      <c r="A738" s="2" t="s">
        <v>2703</v>
      </c>
      <c r="B738" s="3">
        <v>45526</v>
      </c>
      <c r="C738" s="2" t="s">
        <v>1085</v>
      </c>
      <c r="D738" s="2" t="s">
        <v>1765</v>
      </c>
      <c r="E738" s="2" t="s">
        <v>1911</v>
      </c>
      <c r="F738" s="2">
        <v>2</v>
      </c>
      <c r="G738" s="2">
        <v>985.43</v>
      </c>
      <c r="H738" s="2">
        <v>0.28000000000000003</v>
      </c>
      <c r="I738" s="2" t="s">
        <v>1964</v>
      </c>
      <c r="J738" s="2">
        <v>1419.0192</v>
      </c>
      <c r="O738" t="s">
        <v>2703</v>
      </c>
      <c r="P738" s="5">
        <v>45526</v>
      </c>
      <c r="Q738" t="s">
        <v>1085</v>
      </c>
      <c r="R738" t="s">
        <v>1765</v>
      </c>
      <c r="S738" t="s">
        <v>1911</v>
      </c>
      <c r="T738">
        <v>2</v>
      </c>
      <c r="U738">
        <v>985.43</v>
      </c>
      <c r="V738">
        <v>0.28000000000000003</v>
      </c>
      <c r="W738" t="s">
        <v>1964</v>
      </c>
      <c r="X738">
        <v>1419.0192</v>
      </c>
      <c r="Y738">
        <v>1419.0191999999997</v>
      </c>
      <c r="Z738" t="str">
        <f>_xlfn.IFS(Table8_1[[#This Row],[Unit_Price]]&lt;500,"Low Price",Table8_1[[#This Row],[Unit_Price]]&lt;2000,"Medium Price",Table8_1[[#This Row],[Unit_Price]]&gt;=2000, "High Price")</f>
        <v>Medium Price</v>
      </c>
    </row>
    <row r="739" spans="1:26" x14ac:dyDescent="0.3">
      <c r="A739" s="2" t="s">
        <v>2704</v>
      </c>
      <c r="B739" s="3">
        <v>45756</v>
      </c>
      <c r="C739" s="2" t="s">
        <v>1322</v>
      </c>
      <c r="D739" s="2" t="s">
        <v>1594</v>
      </c>
      <c r="E739" s="2" t="s">
        <v>1904</v>
      </c>
      <c r="F739" s="2">
        <v>2</v>
      </c>
      <c r="G739" s="2">
        <v>492.5</v>
      </c>
      <c r="H739" s="2">
        <v>0.3</v>
      </c>
      <c r="I739" s="2" t="s">
        <v>1961</v>
      </c>
      <c r="J739" s="2">
        <v>689.5</v>
      </c>
      <c r="O739" t="s">
        <v>2704</v>
      </c>
      <c r="P739" s="5">
        <v>45756</v>
      </c>
      <c r="Q739" t="s">
        <v>1322</v>
      </c>
      <c r="R739" t="s">
        <v>1594</v>
      </c>
      <c r="S739" t="s">
        <v>1904</v>
      </c>
      <c r="T739">
        <v>2</v>
      </c>
      <c r="U739">
        <v>492.5</v>
      </c>
      <c r="V739">
        <v>0.3</v>
      </c>
      <c r="W739" t="s">
        <v>1961</v>
      </c>
      <c r="X739">
        <v>689.5</v>
      </c>
      <c r="Y739">
        <v>689.5</v>
      </c>
      <c r="Z739" t="str">
        <f>_xlfn.IFS(Table8_1[[#This Row],[Unit_Price]]&lt;500,"Low Price",Table8_1[[#This Row],[Unit_Price]]&lt;2000,"Medium Price",Table8_1[[#This Row],[Unit_Price]]&gt;=2000, "High Price")</f>
        <v>Low Price</v>
      </c>
    </row>
    <row r="740" spans="1:26" x14ac:dyDescent="0.3">
      <c r="A740" s="2" t="s">
        <v>2705</v>
      </c>
      <c r="B740" s="3">
        <v>45657</v>
      </c>
      <c r="C740" s="2" t="s">
        <v>1151</v>
      </c>
      <c r="D740" s="2" t="s">
        <v>1718</v>
      </c>
      <c r="E740" s="2" t="s">
        <v>1927</v>
      </c>
      <c r="F740" s="2">
        <v>2</v>
      </c>
      <c r="G740" s="2">
        <v>213.69</v>
      </c>
      <c r="H740" s="2">
        <v>0.28000000000000003</v>
      </c>
      <c r="I740" s="2" t="s">
        <v>1961</v>
      </c>
      <c r="J740" s="2">
        <v>307.71359999999999</v>
      </c>
      <c r="O740" t="s">
        <v>2705</v>
      </c>
      <c r="P740" s="5">
        <v>45657</v>
      </c>
      <c r="Q740" t="s">
        <v>1151</v>
      </c>
      <c r="R740" t="s">
        <v>1718</v>
      </c>
      <c r="S740" t="s">
        <v>1927</v>
      </c>
      <c r="T740">
        <v>2</v>
      </c>
      <c r="U740">
        <v>213.69</v>
      </c>
      <c r="V740">
        <v>0.28000000000000003</v>
      </c>
      <c r="W740" t="s">
        <v>1961</v>
      </c>
      <c r="X740">
        <v>307.71359999999999</v>
      </c>
      <c r="Y740">
        <v>307.71359999999999</v>
      </c>
      <c r="Z740" t="str">
        <f>_xlfn.IFS(Table8_1[[#This Row],[Unit_Price]]&lt;500,"Low Price",Table8_1[[#This Row],[Unit_Price]]&lt;2000,"Medium Price",Table8_1[[#This Row],[Unit_Price]]&gt;=2000, "High Price")</f>
        <v>Low Price</v>
      </c>
    </row>
    <row r="741" spans="1:26" x14ac:dyDescent="0.3">
      <c r="A741" s="2" t="s">
        <v>2706</v>
      </c>
      <c r="B741" s="3">
        <v>45716</v>
      </c>
      <c r="C741" s="2" t="s">
        <v>245</v>
      </c>
      <c r="D741" s="2" t="s">
        <v>1635</v>
      </c>
      <c r="E741" s="2" t="s">
        <v>1917</v>
      </c>
      <c r="F741" s="2">
        <v>4</v>
      </c>
      <c r="G741" s="2">
        <v>618.83000000000004</v>
      </c>
      <c r="H741" s="2">
        <v>0.08</v>
      </c>
      <c r="I741" s="2" t="s">
        <v>1961</v>
      </c>
      <c r="J741" s="2">
        <v>2277.2944000000002</v>
      </c>
      <c r="O741" t="s">
        <v>2706</v>
      </c>
      <c r="P741" s="5">
        <v>45716</v>
      </c>
      <c r="Q741" t="s">
        <v>245</v>
      </c>
      <c r="R741" t="s">
        <v>1635</v>
      </c>
      <c r="S741" t="s">
        <v>1917</v>
      </c>
      <c r="T741">
        <v>4</v>
      </c>
      <c r="U741">
        <v>618.83000000000004</v>
      </c>
      <c r="V741">
        <v>0.08</v>
      </c>
      <c r="W741" t="s">
        <v>1961</v>
      </c>
      <c r="X741">
        <v>2277.2944000000002</v>
      </c>
      <c r="Y741">
        <v>2277.2944000000002</v>
      </c>
      <c r="Z741" t="str">
        <f>_xlfn.IFS(Table8_1[[#This Row],[Unit_Price]]&lt;500,"Low Price",Table8_1[[#This Row],[Unit_Price]]&lt;2000,"Medium Price",Table8_1[[#This Row],[Unit_Price]]&gt;=2000, "High Price")</f>
        <v>Medium Price</v>
      </c>
    </row>
    <row r="742" spans="1:26" x14ac:dyDescent="0.3">
      <c r="A742" s="2" t="s">
        <v>2707</v>
      </c>
      <c r="B742" s="3">
        <v>45313</v>
      </c>
      <c r="C742" s="2" t="s">
        <v>339</v>
      </c>
      <c r="D742" s="2" t="s">
        <v>1759</v>
      </c>
      <c r="E742" s="2" t="s">
        <v>1927</v>
      </c>
      <c r="F742" s="2">
        <v>2</v>
      </c>
      <c r="G742" s="2">
        <v>81.16</v>
      </c>
      <c r="H742" s="2">
        <v>0.16</v>
      </c>
      <c r="I742" s="2" t="s">
        <v>1961</v>
      </c>
      <c r="J742" s="2">
        <v>136.34880000000001</v>
      </c>
      <c r="O742" t="s">
        <v>2707</v>
      </c>
      <c r="P742" s="5">
        <v>45313</v>
      </c>
      <c r="Q742" t="s">
        <v>339</v>
      </c>
      <c r="R742" t="s">
        <v>1759</v>
      </c>
      <c r="S742" t="s">
        <v>1927</v>
      </c>
      <c r="T742">
        <v>2</v>
      </c>
      <c r="U742">
        <v>81.16</v>
      </c>
      <c r="V742">
        <v>0.16</v>
      </c>
      <c r="W742" t="s">
        <v>1961</v>
      </c>
      <c r="X742">
        <v>136.34880000000001</v>
      </c>
      <c r="Y742">
        <v>136.34879999999998</v>
      </c>
      <c r="Z742" t="str">
        <f>_xlfn.IFS(Table8_1[[#This Row],[Unit_Price]]&lt;500,"Low Price",Table8_1[[#This Row],[Unit_Price]]&lt;2000,"Medium Price",Table8_1[[#This Row],[Unit_Price]]&gt;=2000, "High Price")</f>
        <v>Low Price</v>
      </c>
    </row>
    <row r="743" spans="1:26" x14ac:dyDescent="0.3">
      <c r="A743" s="2" t="s">
        <v>2708</v>
      </c>
      <c r="B743" s="3">
        <v>45372</v>
      </c>
      <c r="C743" s="2" t="s">
        <v>20</v>
      </c>
      <c r="D743" s="2" t="s">
        <v>1841</v>
      </c>
      <c r="E743" s="2" t="s">
        <v>1921</v>
      </c>
      <c r="F743" s="2">
        <v>1</v>
      </c>
      <c r="G743" s="2">
        <v>431.69</v>
      </c>
      <c r="H743" s="2">
        <v>0.09</v>
      </c>
      <c r="I743" s="2" t="s">
        <v>1959</v>
      </c>
      <c r="J743" s="2">
        <v>392.83789999999999</v>
      </c>
      <c r="O743" t="s">
        <v>2708</v>
      </c>
      <c r="P743" s="5">
        <v>45372</v>
      </c>
      <c r="Q743" t="s">
        <v>20</v>
      </c>
      <c r="R743" t="s">
        <v>1841</v>
      </c>
      <c r="S743" t="s">
        <v>1921</v>
      </c>
      <c r="T743">
        <v>1</v>
      </c>
      <c r="U743">
        <v>431.69</v>
      </c>
      <c r="V743">
        <v>0.09</v>
      </c>
      <c r="W743" t="s">
        <v>1959</v>
      </c>
      <c r="X743">
        <v>392.83789999999999</v>
      </c>
      <c r="Y743">
        <v>392.83789999999999</v>
      </c>
      <c r="Z743" t="str">
        <f>_xlfn.IFS(Table8_1[[#This Row],[Unit_Price]]&lt;500,"Low Price",Table8_1[[#This Row],[Unit_Price]]&lt;2000,"Medium Price",Table8_1[[#This Row],[Unit_Price]]&gt;=2000, "High Price")</f>
        <v>Low Price</v>
      </c>
    </row>
    <row r="744" spans="1:26" x14ac:dyDescent="0.3">
      <c r="A744" s="2" t="s">
        <v>2709</v>
      </c>
      <c r="B744" s="3">
        <v>45648</v>
      </c>
      <c r="C744" s="2" t="s">
        <v>1272</v>
      </c>
      <c r="D744" s="2" t="s">
        <v>1628</v>
      </c>
      <c r="E744" s="2" t="s">
        <v>1908</v>
      </c>
      <c r="F744" s="2">
        <v>3</v>
      </c>
      <c r="G744" s="2">
        <v>438.65</v>
      </c>
      <c r="H744" s="2">
        <v>0.28999999999999998</v>
      </c>
      <c r="I744" s="2" t="s">
        <v>1961</v>
      </c>
      <c r="J744" s="2">
        <v>934.32449999999994</v>
      </c>
      <c r="O744" t="s">
        <v>2709</v>
      </c>
      <c r="P744" s="5">
        <v>45648</v>
      </c>
      <c r="Q744" t="s">
        <v>1272</v>
      </c>
      <c r="R744" t="s">
        <v>1628</v>
      </c>
      <c r="S744" t="s">
        <v>1908</v>
      </c>
      <c r="T744">
        <v>3</v>
      </c>
      <c r="U744">
        <v>438.65</v>
      </c>
      <c r="V744">
        <v>0.28999999999999998</v>
      </c>
      <c r="W744" t="s">
        <v>1961</v>
      </c>
      <c r="X744">
        <v>934.32449999999994</v>
      </c>
      <c r="Y744">
        <v>934.32449999999994</v>
      </c>
      <c r="Z744" t="str">
        <f>_xlfn.IFS(Table8_1[[#This Row],[Unit_Price]]&lt;500,"Low Price",Table8_1[[#This Row],[Unit_Price]]&lt;2000,"Medium Price",Table8_1[[#This Row],[Unit_Price]]&gt;=2000, "High Price")</f>
        <v>Low Price</v>
      </c>
    </row>
    <row r="745" spans="1:26" x14ac:dyDescent="0.3">
      <c r="A745" s="2" t="s">
        <v>2710</v>
      </c>
      <c r="B745" s="3">
        <v>45384</v>
      </c>
      <c r="C745" s="2" t="s">
        <v>578</v>
      </c>
      <c r="D745" s="2" t="s">
        <v>1820</v>
      </c>
      <c r="E745" s="2" t="s">
        <v>1901</v>
      </c>
      <c r="F745" s="2">
        <v>3</v>
      </c>
      <c r="G745" s="2">
        <v>339.41</v>
      </c>
      <c r="H745" s="2">
        <v>0.26</v>
      </c>
      <c r="I745" s="2" t="s">
        <v>1959</v>
      </c>
      <c r="J745" s="2">
        <v>753.49019999999996</v>
      </c>
      <c r="O745" t="s">
        <v>2710</v>
      </c>
      <c r="P745" s="5">
        <v>45384</v>
      </c>
      <c r="Q745" t="s">
        <v>578</v>
      </c>
      <c r="R745" t="s">
        <v>1820</v>
      </c>
      <c r="S745" t="s">
        <v>1901</v>
      </c>
      <c r="T745">
        <v>3</v>
      </c>
      <c r="U745">
        <v>339.41</v>
      </c>
      <c r="V745">
        <v>0.26</v>
      </c>
      <c r="W745" t="s">
        <v>1959</v>
      </c>
      <c r="X745">
        <v>753.49019999999996</v>
      </c>
      <c r="Y745">
        <v>753.49019999999996</v>
      </c>
      <c r="Z745" t="str">
        <f>_xlfn.IFS(Table8_1[[#This Row],[Unit_Price]]&lt;500,"Low Price",Table8_1[[#This Row],[Unit_Price]]&lt;2000,"Medium Price",Table8_1[[#This Row],[Unit_Price]]&gt;=2000, "High Price")</f>
        <v>Low Price</v>
      </c>
    </row>
    <row r="746" spans="1:26" x14ac:dyDescent="0.3">
      <c r="A746" s="2" t="s">
        <v>2711</v>
      </c>
      <c r="B746" s="3">
        <v>45687</v>
      </c>
      <c r="C746" s="2" t="s">
        <v>1461</v>
      </c>
      <c r="D746" s="2" t="s">
        <v>1820</v>
      </c>
      <c r="E746" s="2" t="s">
        <v>1921</v>
      </c>
      <c r="F746" s="2">
        <v>4</v>
      </c>
      <c r="G746" s="2">
        <v>848.47</v>
      </c>
      <c r="H746" s="2">
        <v>0.21</v>
      </c>
      <c r="I746" s="2" t="s">
        <v>1964</v>
      </c>
      <c r="J746" s="2">
        <v>2681.1651999999999</v>
      </c>
      <c r="O746" t="s">
        <v>2711</v>
      </c>
      <c r="P746" s="5">
        <v>45687</v>
      </c>
      <c r="Q746" t="s">
        <v>1461</v>
      </c>
      <c r="R746" t="s">
        <v>1820</v>
      </c>
      <c r="S746" t="s">
        <v>1921</v>
      </c>
      <c r="T746">
        <v>4</v>
      </c>
      <c r="U746">
        <v>848.47</v>
      </c>
      <c r="V746">
        <v>0.21</v>
      </c>
      <c r="W746" t="s">
        <v>1964</v>
      </c>
      <c r="X746">
        <v>2681.1651999999999</v>
      </c>
      <c r="Y746">
        <v>2681.1652000000004</v>
      </c>
      <c r="Z746" t="str">
        <f>_xlfn.IFS(Table8_1[[#This Row],[Unit_Price]]&lt;500,"Low Price",Table8_1[[#This Row],[Unit_Price]]&lt;2000,"Medium Price",Table8_1[[#This Row],[Unit_Price]]&gt;=2000, "High Price")</f>
        <v>Medium Price</v>
      </c>
    </row>
    <row r="747" spans="1:26" x14ac:dyDescent="0.3">
      <c r="A747" s="2" t="s">
        <v>2712</v>
      </c>
      <c r="B747" s="3">
        <v>45747</v>
      </c>
      <c r="C747" s="2" t="s">
        <v>639</v>
      </c>
      <c r="D747" s="2" t="s">
        <v>1783</v>
      </c>
      <c r="E747" s="2" t="s">
        <v>1917</v>
      </c>
      <c r="F747" s="2">
        <v>1</v>
      </c>
      <c r="G747" s="2">
        <v>664.87</v>
      </c>
      <c r="H747" s="2">
        <v>0.08</v>
      </c>
      <c r="I747" s="2" t="s">
        <v>1961</v>
      </c>
      <c r="J747" s="2">
        <v>611.68039999999996</v>
      </c>
      <c r="O747" t="s">
        <v>2712</v>
      </c>
      <c r="P747" s="5">
        <v>45747</v>
      </c>
      <c r="Q747" t="s">
        <v>639</v>
      </c>
      <c r="R747" t="s">
        <v>1783</v>
      </c>
      <c r="S747" t="s">
        <v>1917</v>
      </c>
      <c r="T747">
        <v>1</v>
      </c>
      <c r="U747">
        <v>664.87</v>
      </c>
      <c r="V747">
        <v>0.08</v>
      </c>
      <c r="W747" t="s">
        <v>1961</v>
      </c>
      <c r="X747">
        <v>611.68039999999996</v>
      </c>
      <c r="Y747">
        <v>611.68039999999996</v>
      </c>
      <c r="Z747" t="str">
        <f>_xlfn.IFS(Table8_1[[#This Row],[Unit_Price]]&lt;500,"Low Price",Table8_1[[#This Row],[Unit_Price]]&lt;2000,"Medium Price",Table8_1[[#This Row],[Unit_Price]]&gt;=2000, "High Price")</f>
        <v>Medium Price</v>
      </c>
    </row>
    <row r="748" spans="1:26" x14ac:dyDescent="0.3">
      <c r="A748" s="2" t="s">
        <v>2713</v>
      </c>
      <c r="B748" s="3">
        <v>45687</v>
      </c>
      <c r="C748" s="2" t="s">
        <v>357</v>
      </c>
      <c r="D748" s="2" t="s">
        <v>1648</v>
      </c>
      <c r="E748" s="2" t="s">
        <v>1914</v>
      </c>
      <c r="F748" s="2">
        <v>1</v>
      </c>
      <c r="G748" s="2">
        <v>412.11</v>
      </c>
      <c r="H748" s="2">
        <v>0.23</v>
      </c>
      <c r="I748" s="2" t="s">
        <v>1961</v>
      </c>
      <c r="J748" s="2">
        <v>317.32470000000001</v>
      </c>
      <c r="O748" t="s">
        <v>2713</v>
      </c>
      <c r="P748" s="5">
        <v>45687</v>
      </c>
      <c r="Q748" t="s">
        <v>357</v>
      </c>
      <c r="R748" t="s">
        <v>1648</v>
      </c>
      <c r="S748" t="s">
        <v>1914</v>
      </c>
      <c r="T748">
        <v>1</v>
      </c>
      <c r="U748">
        <v>412.11</v>
      </c>
      <c r="V748">
        <v>0.23</v>
      </c>
      <c r="W748" t="s">
        <v>1961</v>
      </c>
      <c r="X748">
        <v>317.32470000000001</v>
      </c>
      <c r="Y748">
        <v>317.32470000000001</v>
      </c>
      <c r="Z748" t="str">
        <f>_xlfn.IFS(Table8_1[[#This Row],[Unit_Price]]&lt;500,"Low Price",Table8_1[[#This Row],[Unit_Price]]&lt;2000,"Medium Price",Table8_1[[#This Row],[Unit_Price]]&gt;=2000, "High Price")</f>
        <v>Low Price</v>
      </c>
    </row>
    <row r="749" spans="1:26" x14ac:dyDescent="0.3">
      <c r="A749" s="2" t="s">
        <v>2714</v>
      </c>
      <c r="B749" s="3">
        <v>45916</v>
      </c>
      <c r="C749" s="2" t="s">
        <v>427</v>
      </c>
      <c r="D749" s="2" t="s">
        <v>1865</v>
      </c>
      <c r="E749" s="2" t="s">
        <v>1892</v>
      </c>
      <c r="F749" s="2">
        <v>1</v>
      </c>
      <c r="G749" s="2">
        <v>126.09</v>
      </c>
      <c r="H749" s="2">
        <v>0.05</v>
      </c>
      <c r="I749" s="2" t="s">
        <v>1964</v>
      </c>
      <c r="J749" s="2">
        <v>119.7855</v>
      </c>
      <c r="O749" t="s">
        <v>2714</v>
      </c>
      <c r="P749" s="5">
        <v>45916</v>
      </c>
      <c r="Q749" t="s">
        <v>427</v>
      </c>
      <c r="R749" t="s">
        <v>1865</v>
      </c>
      <c r="S749" t="s">
        <v>1892</v>
      </c>
      <c r="T749">
        <v>1</v>
      </c>
      <c r="U749">
        <v>126.09</v>
      </c>
      <c r="V749">
        <v>0.05</v>
      </c>
      <c r="W749" t="s">
        <v>1964</v>
      </c>
      <c r="X749">
        <v>119.7855</v>
      </c>
      <c r="Y749">
        <v>119.7855</v>
      </c>
      <c r="Z749" t="str">
        <f>_xlfn.IFS(Table8_1[[#This Row],[Unit_Price]]&lt;500,"Low Price",Table8_1[[#This Row],[Unit_Price]]&lt;2000,"Medium Price",Table8_1[[#This Row],[Unit_Price]]&gt;=2000, "High Price")</f>
        <v>Low Price</v>
      </c>
    </row>
    <row r="750" spans="1:26" x14ac:dyDescent="0.3">
      <c r="A750" s="2" t="s">
        <v>2715</v>
      </c>
      <c r="B750" s="3">
        <v>45917</v>
      </c>
      <c r="C750" s="2" t="s">
        <v>656</v>
      </c>
      <c r="D750" s="2" t="s">
        <v>1783</v>
      </c>
      <c r="E750" s="2" t="s">
        <v>1924</v>
      </c>
      <c r="F750" s="2">
        <v>4</v>
      </c>
      <c r="G750" s="2">
        <v>602.39</v>
      </c>
      <c r="H750" s="2">
        <v>0.19</v>
      </c>
      <c r="I750" s="2" t="s">
        <v>1964</v>
      </c>
      <c r="J750" s="2">
        <v>1951.7436</v>
      </c>
      <c r="O750" t="s">
        <v>2715</v>
      </c>
      <c r="P750" s="5">
        <v>45917</v>
      </c>
      <c r="Q750" t="s">
        <v>656</v>
      </c>
      <c r="R750" t="s">
        <v>1783</v>
      </c>
      <c r="S750" t="s">
        <v>1924</v>
      </c>
      <c r="T750">
        <v>4</v>
      </c>
      <c r="U750">
        <v>602.39</v>
      </c>
      <c r="V750">
        <v>0.19</v>
      </c>
      <c r="W750" t="s">
        <v>1964</v>
      </c>
      <c r="X750">
        <v>1951.7436</v>
      </c>
      <c r="Y750">
        <v>1951.7436</v>
      </c>
      <c r="Z750" t="str">
        <f>_xlfn.IFS(Table8_1[[#This Row],[Unit_Price]]&lt;500,"Low Price",Table8_1[[#This Row],[Unit_Price]]&lt;2000,"Medium Price",Table8_1[[#This Row],[Unit_Price]]&gt;=2000, "High Price")</f>
        <v>Medium Price</v>
      </c>
    </row>
    <row r="751" spans="1:26" x14ac:dyDescent="0.3">
      <c r="A751" s="2" t="s">
        <v>2716</v>
      </c>
      <c r="B751" s="3">
        <v>45941</v>
      </c>
      <c r="C751" s="2" t="s">
        <v>1034</v>
      </c>
      <c r="D751" s="2" t="s">
        <v>1829</v>
      </c>
      <c r="E751" s="2" t="s">
        <v>1901</v>
      </c>
      <c r="F751" s="2">
        <v>3</v>
      </c>
      <c r="G751" s="2">
        <v>447.69</v>
      </c>
      <c r="H751" s="2">
        <v>0.02</v>
      </c>
      <c r="I751" s="2" t="s">
        <v>1964</v>
      </c>
      <c r="J751" s="2">
        <v>1316.2085999999999</v>
      </c>
      <c r="O751" t="s">
        <v>2716</v>
      </c>
      <c r="P751" s="5">
        <v>45941</v>
      </c>
      <c r="Q751" t="s">
        <v>1034</v>
      </c>
      <c r="R751" t="s">
        <v>1829</v>
      </c>
      <c r="S751" t="s">
        <v>1901</v>
      </c>
      <c r="T751">
        <v>3</v>
      </c>
      <c r="U751">
        <v>447.69</v>
      </c>
      <c r="V751">
        <v>0.02</v>
      </c>
      <c r="W751" t="s">
        <v>1964</v>
      </c>
      <c r="X751">
        <v>1316.2085999999999</v>
      </c>
      <c r="Y751">
        <v>1316.2085999999999</v>
      </c>
      <c r="Z751" t="str">
        <f>_xlfn.IFS(Table8_1[[#This Row],[Unit_Price]]&lt;500,"Low Price",Table8_1[[#This Row],[Unit_Price]]&lt;2000,"Medium Price",Table8_1[[#This Row],[Unit_Price]]&gt;=2000, "High Price")</f>
        <v>Low Price</v>
      </c>
    </row>
    <row r="752" spans="1:26" x14ac:dyDescent="0.3">
      <c r="A752" s="2" t="s">
        <v>2717</v>
      </c>
      <c r="B752" s="3">
        <v>45778</v>
      </c>
      <c r="C752" s="2" t="s">
        <v>805</v>
      </c>
      <c r="D752" s="2" t="s">
        <v>1680</v>
      </c>
      <c r="E752" s="2" t="s">
        <v>1901</v>
      </c>
      <c r="F752" s="2">
        <v>3</v>
      </c>
      <c r="G752" s="2">
        <v>35.159999999999997</v>
      </c>
      <c r="H752" s="2">
        <v>0.04</v>
      </c>
      <c r="I752" s="2" t="s">
        <v>1964</v>
      </c>
      <c r="J752" s="2">
        <v>101.2608</v>
      </c>
      <c r="O752" t="s">
        <v>2717</v>
      </c>
      <c r="P752" s="5">
        <v>45778</v>
      </c>
      <c r="Q752" t="s">
        <v>805</v>
      </c>
      <c r="R752" t="s">
        <v>1680</v>
      </c>
      <c r="S752" t="s">
        <v>1901</v>
      </c>
      <c r="T752">
        <v>3</v>
      </c>
      <c r="U752">
        <v>35.159999999999997</v>
      </c>
      <c r="V752">
        <v>0.04</v>
      </c>
      <c r="W752" t="s">
        <v>1964</v>
      </c>
      <c r="X752">
        <v>101.2608</v>
      </c>
      <c r="Y752">
        <v>101.26079999999999</v>
      </c>
      <c r="Z752" t="str">
        <f>_xlfn.IFS(Table8_1[[#This Row],[Unit_Price]]&lt;500,"Low Price",Table8_1[[#This Row],[Unit_Price]]&lt;2000,"Medium Price",Table8_1[[#This Row],[Unit_Price]]&gt;=2000, "High Price")</f>
        <v>Low Price</v>
      </c>
    </row>
    <row r="753" spans="1:26" x14ac:dyDescent="0.3">
      <c r="A753" s="2" t="s">
        <v>2718</v>
      </c>
      <c r="B753" s="3">
        <v>45740</v>
      </c>
      <c r="C753" s="2" t="s">
        <v>1049</v>
      </c>
      <c r="D753" s="2" t="s">
        <v>1799</v>
      </c>
      <c r="E753" s="2" t="s">
        <v>1927</v>
      </c>
      <c r="F753" s="2">
        <v>2</v>
      </c>
      <c r="G753" s="2">
        <v>838.59</v>
      </c>
      <c r="H753" s="2">
        <v>0.18</v>
      </c>
      <c r="I753" s="2" t="s">
        <v>1964</v>
      </c>
      <c r="J753" s="2">
        <v>1375.2876000000001</v>
      </c>
      <c r="O753" t="s">
        <v>2718</v>
      </c>
      <c r="P753" s="5">
        <v>45740</v>
      </c>
      <c r="Q753" t="s">
        <v>1049</v>
      </c>
      <c r="R753" t="s">
        <v>1799</v>
      </c>
      <c r="S753" t="s">
        <v>1927</v>
      </c>
      <c r="T753">
        <v>2</v>
      </c>
      <c r="U753">
        <v>838.59</v>
      </c>
      <c r="V753">
        <v>0.18</v>
      </c>
      <c r="W753" t="s">
        <v>1964</v>
      </c>
      <c r="X753">
        <v>1375.2876000000001</v>
      </c>
      <c r="Y753">
        <v>1375.2876000000001</v>
      </c>
      <c r="Z753" t="str">
        <f>_xlfn.IFS(Table8_1[[#This Row],[Unit_Price]]&lt;500,"Low Price",Table8_1[[#This Row],[Unit_Price]]&lt;2000,"Medium Price",Table8_1[[#This Row],[Unit_Price]]&gt;=2000, "High Price")</f>
        <v>Medium Price</v>
      </c>
    </row>
    <row r="754" spans="1:26" x14ac:dyDescent="0.3">
      <c r="A754" s="2" t="s">
        <v>2719</v>
      </c>
      <c r="B754" s="3">
        <v>45598</v>
      </c>
      <c r="C754" s="2" t="s">
        <v>325</v>
      </c>
      <c r="D754" s="2" t="s">
        <v>1759</v>
      </c>
      <c r="E754" s="2" t="s">
        <v>1911</v>
      </c>
      <c r="F754" s="2">
        <v>4</v>
      </c>
      <c r="G754" s="2">
        <v>867.94</v>
      </c>
      <c r="H754" s="2">
        <v>0.26</v>
      </c>
      <c r="I754" s="2" t="s">
        <v>1961</v>
      </c>
      <c r="J754" s="2">
        <v>2569.1024000000002</v>
      </c>
      <c r="O754" t="s">
        <v>2719</v>
      </c>
      <c r="P754" s="5">
        <v>45598</v>
      </c>
      <c r="Q754" t="s">
        <v>325</v>
      </c>
      <c r="R754" t="s">
        <v>1759</v>
      </c>
      <c r="S754" t="s">
        <v>1911</v>
      </c>
      <c r="T754">
        <v>4</v>
      </c>
      <c r="U754">
        <v>867.94</v>
      </c>
      <c r="V754">
        <v>0.26</v>
      </c>
      <c r="W754" t="s">
        <v>1961</v>
      </c>
      <c r="X754">
        <v>2569.1024000000002</v>
      </c>
      <c r="Y754">
        <v>2569.1024000000002</v>
      </c>
      <c r="Z754" t="str">
        <f>_xlfn.IFS(Table8_1[[#This Row],[Unit_Price]]&lt;500,"Low Price",Table8_1[[#This Row],[Unit_Price]]&lt;2000,"Medium Price",Table8_1[[#This Row],[Unit_Price]]&gt;=2000, "High Price")</f>
        <v>Medium Price</v>
      </c>
    </row>
    <row r="755" spans="1:26" x14ac:dyDescent="0.3">
      <c r="A755" s="2" t="s">
        <v>2720</v>
      </c>
      <c r="B755" s="3">
        <v>45591</v>
      </c>
      <c r="C755" s="2" t="s">
        <v>651</v>
      </c>
      <c r="D755" s="2" t="s">
        <v>1696</v>
      </c>
      <c r="E755" s="2" t="s">
        <v>1942</v>
      </c>
      <c r="F755" s="2">
        <v>1</v>
      </c>
      <c r="G755" s="2">
        <v>623.88</v>
      </c>
      <c r="H755" s="2">
        <v>0.25</v>
      </c>
      <c r="I755" s="2" t="s">
        <v>1959</v>
      </c>
      <c r="J755" s="2">
        <v>467.91</v>
      </c>
      <c r="O755" t="s">
        <v>2720</v>
      </c>
      <c r="P755" s="5">
        <v>45591</v>
      </c>
      <c r="Q755" t="s">
        <v>651</v>
      </c>
      <c r="R755" t="s">
        <v>1696</v>
      </c>
      <c r="S755" t="s">
        <v>1942</v>
      </c>
      <c r="T755">
        <v>1</v>
      </c>
      <c r="U755">
        <v>623.88</v>
      </c>
      <c r="V755">
        <v>0.25</v>
      </c>
      <c r="W755" t="s">
        <v>1959</v>
      </c>
      <c r="X755">
        <v>467.91</v>
      </c>
      <c r="Y755">
        <v>467.90999999999997</v>
      </c>
      <c r="Z755" t="str">
        <f>_xlfn.IFS(Table8_1[[#This Row],[Unit_Price]]&lt;500,"Low Price",Table8_1[[#This Row],[Unit_Price]]&lt;2000,"Medium Price",Table8_1[[#This Row],[Unit_Price]]&gt;=2000, "High Price")</f>
        <v>Medium Price</v>
      </c>
    </row>
    <row r="756" spans="1:26" x14ac:dyDescent="0.3">
      <c r="A756" s="2" t="s">
        <v>2721</v>
      </c>
      <c r="B756" s="3">
        <v>45546</v>
      </c>
      <c r="C756" s="2" t="s">
        <v>593</v>
      </c>
      <c r="D756" s="2" t="s">
        <v>1706</v>
      </c>
      <c r="E756" s="2" t="s">
        <v>1934</v>
      </c>
      <c r="F756" s="2">
        <v>2</v>
      </c>
      <c r="G756" s="2">
        <v>567.95000000000005</v>
      </c>
      <c r="H756" s="2">
        <v>0.12</v>
      </c>
      <c r="I756" s="2" t="s">
        <v>1961</v>
      </c>
      <c r="J756" s="2">
        <v>999.59199999999998</v>
      </c>
      <c r="O756" t="s">
        <v>2721</v>
      </c>
      <c r="P756" s="5">
        <v>45546</v>
      </c>
      <c r="Q756" t="s">
        <v>593</v>
      </c>
      <c r="R756" t="s">
        <v>1706</v>
      </c>
      <c r="S756" t="s">
        <v>1934</v>
      </c>
      <c r="T756">
        <v>2</v>
      </c>
      <c r="U756">
        <v>567.95000000000005</v>
      </c>
      <c r="V756">
        <v>0.12</v>
      </c>
      <c r="W756" t="s">
        <v>1961</v>
      </c>
      <c r="X756">
        <v>999.59199999999998</v>
      </c>
      <c r="Y756">
        <v>999.5920000000001</v>
      </c>
      <c r="Z756" t="str">
        <f>_xlfn.IFS(Table8_1[[#This Row],[Unit_Price]]&lt;500,"Low Price",Table8_1[[#This Row],[Unit_Price]]&lt;2000,"Medium Price",Table8_1[[#This Row],[Unit_Price]]&gt;=2000, "High Price")</f>
        <v>Medium Price</v>
      </c>
    </row>
    <row r="757" spans="1:26" x14ac:dyDescent="0.3">
      <c r="A757" s="2" t="s">
        <v>2722</v>
      </c>
      <c r="B757" s="3">
        <v>45483</v>
      </c>
      <c r="C757" s="2" t="s">
        <v>1028</v>
      </c>
      <c r="D757" s="2" t="s">
        <v>1670</v>
      </c>
      <c r="E757" s="2" t="s">
        <v>1945</v>
      </c>
      <c r="F757" s="2">
        <v>2</v>
      </c>
      <c r="G757" s="2">
        <v>671.69</v>
      </c>
      <c r="H757" s="2">
        <v>0.19</v>
      </c>
      <c r="I757" s="2" t="s">
        <v>1959</v>
      </c>
      <c r="J757" s="2">
        <v>1088.1378</v>
      </c>
      <c r="O757" t="s">
        <v>2722</v>
      </c>
      <c r="P757" s="5">
        <v>45483</v>
      </c>
      <c r="Q757" t="s">
        <v>1028</v>
      </c>
      <c r="R757" t="s">
        <v>1670</v>
      </c>
      <c r="S757" t="s">
        <v>1945</v>
      </c>
      <c r="T757">
        <v>2</v>
      </c>
      <c r="U757">
        <v>671.69</v>
      </c>
      <c r="V757">
        <v>0.19</v>
      </c>
      <c r="W757" t="s">
        <v>1959</v>
      </c>
      <c r="X757">
        <v>1088.1378</v>
      </c>
      <c r="Y757">
        <v>1088.1378</v>
      </c>
      <c r="Z757" t="str">
        <f>_xlfn.IFS(Table8_1[[#This Row],[Unit_Price]]&lt;500,"Low Price",Table8_1[[#This Row],[Unit_Price]]&lt;2000,"Medium Price",Table8_1[[#This Row],[Unit_Price]]&gt;=2000, "High Price")</f>
        <v>Medium Price</v>
      </c>
    </row>
    <row r="758" spans="1:26" x14ac:dyDescent="0.3">
      <c r="A758" s="2" t="s">
        <v>2723</v>
      </c>
      <c r="B758" s="3">
        <v>45786</v>
      </c>
      <c r="C758" s="2" t="s">
        <v>680</v>
      </c>
      <c r="D758" s="2" t="s">
        <v>1580</v>
      </c>
      <c r="E758" s="2" t="s">
        <v>1914</v>
      </c>
      <c r="F758" s="2">
        <v>2</v>
      </c>
      <c r="G758" s="2">
        <v>257.95999999999998</v>
      </c>
      <c r="H758" s="2">
        <v>0.21</v>
      </c>
      <c r="I758" s="2" t="s">
        <v>1961</v>
      </c>
      <c r="J758" s="2">
        <v>407.57679999999999</v>
      </c>
      <c r="O758" t="s">
        <v>2723</v>
      </c>
      <c r="P758" s="5">
        <v>45786</v>
      </c>
      <c r="Q758" t="s">
        <v>680</v>
      </c>
      <c r="R758" t="s">
        <v>1580</v>
      </c>
      <c r="S758" t="s">
        <v>1914</v>
      </c>
      <c r="T758">
        <v>2</v>
      </c>
      <c r="U758">
        <v>257.95999999999998</v>
      </c>
      <c r="V758">
        <v>0.21</v>
      </c>
      <c r="W758" t="s">
        <v>1961</v>
      </c>
      <c r="X758">
        <v>407.57679999999999</v>
      </c>
      <c r="Y758">
        <v>407.57679999999999</v>
      </c>
      <c r="Z758" t="str">
        <f>_xlfn.IFS(Table8_1[[#This Row],[Unit_Price]]&lt;500,"Low Price",Table8_1[[#This Row],[Unit_Price]]&lt;2000,"Medium Price",Table8_1[[#This Row],[Unit_Price]]&gt;=2000, "High Price")</f>
        <v>Low Price</v>
      </c>
    </row>
    <row r="759" spans="1:26" x14ac:dyDescent="0.3">
      <c r="A759" s="2" t="s">
        <v>2724</v>
      </c>
      <c r="B759" s="3">
        <v>45475</v>
      </c>
      <c r="C759" s="2" t="s">
        <v>674</v>
      </c>
      <c r="D759" s="2" t="s">
        <v>1877</v>
      </c>
      <c r="E759" s="2" t="s">
        <v>1948</v>
      </c>
      <c r="F759" s="2">
        <v>4</v>
      </c>
      <c r="G759" s="2">
        <v>281.48</v>
      </c>
      <c r="H759" s="2">
        <v>0.27</v>
      </c>
      <c r="I759" s="2" t="s">
        <v>1961</v>
      </c>
      <c r="J759" s="2">
        <v>821.92160000000001</v>
      </c>
      <c r="O759" t="s">
        <v>2724</v>
      </c>
      <c r="P759" s="5">
        <v>45475</v>
      </c>
      <c r="Q759" t="s">
        <v>674</v>
      </c>
      <c r="R759" t="s">
        <v>1877</v>
      </c>
      <c r="S759" t="s">
        <v>1948</v>
      </c>
      <c r="T759">
        <v>4</v>
      </c>
      <c r="U759">
        <v>281.48</v>
      </c>
      <c r="V759">
        <v>0.27</v>
      </c>
      <c r="W759" t="s">
        <v>1961</v>
      </c>
      <c r="X759">
        <v>821.92160000000001</v>
      </c>
      <c r="Y759">
        <v>821.92160000000001</v>
      </c>
      <c r="Z759" t="str">
        <f>_xlfn.IFS(Table8_1[[#This Row],[Unit_Price]]&lt;500,"Low Price",Table8_1[[#This Row],[Unit_Price]]&lt;2000,"Medium Price",Table8_1[[#This Row],[Unit_Price]]&gt;=2000, "High Price")</f>
        <v>Low Price</v>
      </c>
    </row>
    <row r="760" spans="1:26" x14ac:dyDescent="0.3">
      <c r="A760" s="2" t="s">
        <v>2725</v>
      </c>
      <c r="B760" s="3">
        <v>45470</v>
      </c>
      <c r="C760" s="2" t="s">
        <v>1007</v>
      </c>
      <c r="D760" s="2" t="s">
        <v>1635</v>
      </c>
      <c r="E760" s="2" t="s">
        <v>1927</v>
      </c>
      <c r="F760" s="2">
        <v>1</v>
      </c>
      <c r="G760" s="2">
        <v>202.13</v>
      </c>
      <c r="H760" s="2">
        <v>0.13</v>
      </c>
      <c r="I760" s="2" t="s">
        <v>1964</v>
      </c>
      <c r="J760" s="2">
        <v>175.85310000000001</v>
      </c>
      <c r="O760" t="s">
        <v>2725</v>
      </c>
      <c r="P760" s="5">
        <v>45470</v>
      </c>
      <c r="Q760" t="s">
        <v>1007</v>
      </c>
      <c r="R760" t="s">
        <v>1635</v>
      </c>
      <c r="S760" t="s">
        <v>1927</v>
      </c>
      <c r="T760">
        <v>1</v>
      </c>
      <c r="U760">
        <v>202.13</v>
      </c>
      <c r="V760">
        <v>0.13</v>
      </c>
      <c r="W760" t="s">
        <v>1964</v>
      </c>
      <c r="X760">
        <v>175.85310000000001</v>
      </c>
      <c r="Y760">
        <v>175.85309999999998</v>
      </c>
      <c r="Z760" t="str">
        <f>_xlfn.IFS(Table8_1[[#This Row],[Unit_Price]]&lt;500,"Low Price",Table8_1[[#This Row],[Unit_Price]]&lt;2000,"Medium Price",Table8_1[[#This Row],[Unit_Price]]&gt;=2000, "High Price")</f>
        <v>Low Price</v>
      </c>
    </row>
    <row r="761" spans="1:26" x14ac:dyDescent="0.3">
      <c r="A761" s="2" t="s">
        <v>2726</v>
      </c>
      <c r="B761" s="3">
        <v>45243</v>
      </c>
      <c r="C761" s="2" t="s">
        <v>874</v>
      </c>
      <c r="D761" s="2" t="s">
        <v>1805</v>
      </c>
      <c r="E761" s="2" t="s">
        <v>1908</v>
      </c>
      <c r="F761" s="2">
        <v>1</v>
      </c>
      <c r="G761" s="2">
        <v>370.66</v>
      </c>
      <c r="H761" s="2">
        <v>0.01</v>
      </c>
      <c r="I761" s="2" t="s">
        <v>1961</v>
      </c>
      <c r="J761" s="2">
        <v>366.95339999999999</v>
      </c>
      <c r="O761" t="s">
        <v>2726</v>
      </c>
      <c r="P761" s="5">
        <v>45243</v>
      </c>
      <c r="Q761" t="s">
        <v>874</v>
      </c>
      <c r="R761" t="s">
        <v>1805</v>
      </c>
      <c r="S761" t="s">
        <v>1908</v>
      </c>
      <c r="T761">
        <v>1</v>
      </c>
      <c r="U761">
        <v>370.66</v>
      </c>
      <c r="V761">
        <v>0.01</v>
      </c>
      <c r="W761" t="s">
        <v>1961</v>
      </c>
      <c r="X761">
        <v>366.95339999999999</v>
      </c>
      <c r="Y761">
        <v>366.95340000000004</v>
      </c>
      <c r="Z761" t="str">
        <f>_xlfn.IFS(Table8_1[[#This Row],[Unit_Price]]&lt;500,"Low Price",Table8_1[[#This Row],[Unit_Price]]&lt;2000,"Medium Price",Table8_1[[#This Row],[Unit_Price]]&gt;=2000, "High Price")</f>
        <v>Low Price</v>
      </c>
    </row>
    <row r="762" spans="1:26" x14ac:dyDescent="0.3">
      <c r="A762" s="2" t="s">
        <v>2727</v>
      </c>
      <c r="B762" s="3">
        <v>45341</v>
      </c>
      <c r="C762" s="2" t="s">
        <v>34</v>
      </c>
      <c r="D762" s="2" t="s">
        <v>1765</v>
      </c>
      <c r="E762" s="2" t="s">
        <v>1929</v>
      </c>
      <c r="F762" s="2">
        <v>4</v>
      </c>
      <c r="G762" s="2">
        <v>731.53</v>
      </c>
      <c r="H762" s="2">
        <v>0.12</v>
      </c>
      <c r="I762" s="2" t="s">
        <v>1959</v>
      </c>
      <c r="J762" s="2">
        <v>2574.9856</v>
      </c>
      <c r="O762" t="s">
        <v>2727</v>
      </c>
      <c r="P762" s="5">
        <v>45341</v>
      </c>
      <c r="Q762" t="s">
        <v>34</v>
      </c>
      <c r="R762" t="s">
        <v>1765</v>
      </c>
      <c r="S762" t="s">
        <v>1929</v>
      </c>
      <c r="T762">
        <v>4</v>
      </c>
      <c r="U762">
        <v>731.53</v>
      </c>
      <c r="V762">
        <v>0.12</v>
      </c>
      <c r="W762" t="s">
        <v>1959</v>
      </c>
      <c r="X762">
        <v>2574.9856</v>
      </c>
      <c r="Y762">
        <v>2574.9856</v>
      </c>
      <c r="Z762" t="str">
        <f>_xlfn.IFS(Table8_1[[#This Row],[Unit_Price]]&lt;500,"Low Price",Table8_1[[#This Row],[Unit_Price]]&lt;2000,"Medium Price",Table8_1[[#This Row],[Unit_Price]]&gt;=2000, "High Price")</f>
        <v>Medium Price</v>
      </c>
    </row>
    <row r="763" spans="1:26" x14ac:dyDescent="0.3">
      <c r="A763" s="2" t="s">
        <v>2728</v>
      </c>
      <c r="B763" s="3">
        <v>45371</v>
      </c>
      <c r="C763" s="2" t="s">
        <v>557</v>
      </c>
      <c r="D763" s="2" t="s">
        <v>1817</v>
      </c>
      <c r="E763" s="2" t="s">
        <v>1892</v>
      </c>
      <c r="F763" s="2">
        <v>3</v>
      </c>
      <c r="G763" s="2">
        <v>468.25</v>
      </c>
      <c r="H763" s="2">
        <v>7.0000000000000007E-2</v>
      </c>
      <c r="I763" s="2" t="s">
        <v>1961</v>
      </c>
      <c r="J763" s="2">
        <v>1306.4175</v>
      </c>
      <c r="O763" t="s">
        <v>2728</v>
      </c>
      <c r="P763" s="5">
        <v>45371</v>
      </c>
      <c r="Q763" t="s">
        <v>557</v>
      </c>
      <c r="R763" t="s">
        <v>1817</v>
      </c>
      <c r="S763" t="s">
        <v>1892</v>
      </c>
      <c r="T763">
        <v>3</v>
      </c>
      <c r="U763">
        <v>468.25</v>
      </c>
      <c r="V763">
        <v>7.0000000000000007E-2</v>
      </c>
      <c r="W763" t="s">
        <v>1961</v>
      </c>
      <c r="X763">
        <v>1306.4175</v>
      </c>
      <c r="Y763">
        <v>1306.4175</v>
      </c>
      <c r="Z763" t="str">
        <f>_xlfn.IFS(Table8_1[[#This Row],[Unit_Price]]&lt;500,"Low Price",Table8_1[[#This Row],[Unit_Price]]&lt;2000,"Medium Price",Table8_1[[#This Row],[Unit_Price]]&gt;=2000, "High Price")</f>
        <v>Low Price</v>
      </c>
    </row>
    <row r="764" spans="1:26" x14ac:dyDescent="0.3">
      <c r="A764" s="2" t="s">
        <v>2729</v>
      </c>
      <c r="B764" s="3">
        <v>45360</v>
      </c>
      <c r="C764" s="2" t="s">
        <v>14</v>
      </c>
      <c r="D764" s="2" t="s">
        <v>1783</v>
      </c>
      <c r="E764" s="2" t="s">
        <v>1887</v>
      </c>
      <c r="F764" s="2">
        <v>1</v>
      </c>
      <c r="G764" s="2">
        <v>928.72</v>
      </c>
      <c r="H764" s="2">
        <v>0.1</v>
      </c>
      <c r="I764" s="2" t="s">
        <v>1964</v>
      </c>
      <c r="J764" s="2">
        <v>835.84799999999996</v>
      </c>
      <c r="O764" t="s">
        <v>2729</v>
      </c>
      <c r="P764" s="5">
        <v>45360</v>
      </c>
      <c r="Q764" t="s">
        <v>14</v>
      </c>
      <c r="R764" t="s">
        <v>1783</v>
      </c>
      <c r="S764" t="s">
        <v>1887</v>
      </c>
      <c r="T764">
        <v>1</v>
      </c>
      <c r="U764">
        <v>928.72</v>
      </c>
      <c r="V764">
        <v>0.1</v>
      </c>
      <c r="W764" t="s">
        <v>1964</v>
      </c>
      <c r="X764">
        <v>835.84799999999996</v>
      </c>
      <c r="Y764">
        <v>835.84799999999996</v>
      </c>
      <c r="Z764" t="str">
        <f>_xlfn.IFS(Table8_1[[#This Row],[Unit_Price]]&lt;500,"Low Price",Table8_1[[#This Row],[Unit_Price]]&lt;2000,"Medium Price",Table8_1[[#This Row],[Unit_Price]]&gt;=2000, "High Price")</f>
        <v>Medium Price</v>
      </c>
    </row>
    <row r="765" spans="1:26" x14ac:dyDescent="0.3">
      <c r="A765" s="2" t="s">
        <v>2730</v>
      </c>
      <c r="B765" s="3">
        <v>45499</v>
      </c>
      <c r="C765" s="2" t="s">
        <v>364</v>
      </c>
      <c r="D765" s="2" t="s">
        <v>1572</v>
      </c>
      <c r="E765" s="2" t="s">
        <v>1945</v>
      </c>
      <c r="F765" s="2">
        <v>3</v>
      </c>
      <c r="G765" s="2">
        <v>217.22</v>
      </c>
      <c r="H765" s="2">
        <v>0.06</v>
      </c>
      <c r="I765" s="2" t="s">
        <v>1961</v>
      </c>
      <c r="J765" s="2">
        <v>612.56039999999996</v>
      </c>
      <c r="O765" t="s">
        <v>2730</v>
      </c>
      <c r="P765" s="5">
        <v>45499</v>
      </c>
      <c r="Q765" t="s">
        <v>364</v>
      </c>
      <c r="R765" t="s">
        <v>1572</v>
      </c>
      <c r="S765" t="s">
        <v>1945</v>
      </c>
      <c r="T765">
        <v>3</v>
      </c>
      <c r="U765">
        <v>217.22</v>
      </c>
      <c r="V765">
        <v>0.06</v>
      </c>
      <c r="W765" t="s">
        <v>1961</v>
      </c>
      <c r="X765">
        <v>612.56039999999996</v>
      </c>
      <c r="Y765">
        <v>612.56039999999996</v>
      </c>
      <c r="Z765" t="str">
        <f>_xlfn.IFS(Table8_1[[#This Row],[Unit_Price]]&lt;500,"Low Price",Table8_1[[#This Row],[Unit_Price]]&lt;2000,"Medium Price",Table8_1[[#This Row],[Unit_Price]]&gt;=2000, "High Price")</f>
        <v>Low Price</v>
      </c>
    </row>
    <row r="766" spans="1:26" x14ac:dyDescent="0.3">
      <c r="A766" s="2" t="s">
        <v>2731</v>
      </c>
      <c r="B766" s="3">
        <v>45745</v>
      </c>
      <c r="C766" s="2" t="s">
        <v>1272</v>
      </c>
      <c r="D766" s="2" t="s">
        <v>1648</v>
      </c>
      <c r="E766" s="2" t="s">
        <v>1901</v>
      </c>
      <c r="F766" s="2">
        <v>1</v>
      </c>
      <c r="G766" s="2">
        <v>387.99</v>
      </c>
      <c r="H766" s="2">
        <v>0.3</v>
      </c>
      <c r="I766" s="2" t="s">
        <v>1959</v>
      </c>
      <c r="J766" s="2">
        <v>271.59300000000002</v>
      </c>
      <c r="O766" t="s">
        <v>2731</v>
      </c>
      <c r="P766" s="5">
        <v>45745</v>
      </c>
      <c r="Q766" t="s">
        <v>1272</v>
      </c>
      <c r="R766" t="s">
        <v>1648</v>
      </c>
      <c r="S766" t="s">
        <v>1901</v>
      </c>
      <c r="T766">
        <v>1</v>
      </c>
      <c r="U766">
        <v>387.99</v>
      </c>
      <c r="V766">
        <v>0.3</v>
      </c>
      <c r="W766" t="s">
        <v>1959</v>
      </c>
      <c r="X766">
        <v>271.59300000000002</v>
      </c>
      <c r="Y766">
        <v>271.59300000000002</v>
      </c>
      <c r="Z766" t="str">
        <f>_xlfn.IFS(Table8_1[[#This Row],[Unit_Price]]&lt;500,"Low Price",Table8_1[[#This Row],[Unit_Price]]&lt;2000,"Medium Price",Table8_1[[#This Row],[Unit_Price]]&gt;=2000, "High Price")</f>
        <v>Low Price</v>
      </c>
    </row>
    <row r="767" spans="1:26" x14ac:dyDescent="0.3">
      <c r="A767" s="2" t="s">
        <v>2732</v>
      </c>
      <c r="B767" s="3">
        <v>45718</v>
      </c>
      <c r="C767" s="2" t="s">
        <v>1478</v>
      </c>
      <c r="D767" s="2" t="s">
        <v>1628</v>
      </c>
      <c r="E767" s="2" t="s">
        <v>1911</v>
      </c>
      <c r="F767" s="2">
        <v>4</v>
      </c>
      <c r="G767" s="2">
        <v>186.24</v>
      </c>
      <c r="H767" s="2">
        <v>0.23</v>
      </c>
      <c r="I767" s="2" t="s">
        <v>1959</v>
      </c>
      <c r="J767" s="2">
        <v>573.61919999999998</v>
      </c>
      <c r="O767" t="s">
        <v>2732</v>
      </c>
      <c r="P767" s="5">
        <v>45718</v>
      </c>
      <c r="Q767" t="s">
        <v>1478</v>
      </c>
      <c r="R767" t="s">
        <v>1628</v>
      </c>
      <c r="S767" t="s">
        <v>1911</v>
      </c>
      <c r="T767">
        <v>4</v>
      </c>
      <c r="U767">
        <v>186.24</v>
      </c>
      <c r="V767">
        <v>0.23</v>
      </c>
      <c r="W767" t="s">
        <v>1959</v>
      </c>
      <c r="X767">
        <v>573.61919999999998</v>
      </c>
      <c r="Y767">
        <v>573.61919999999998</v>
      </c>
      <c r="Z767" t="str">
        <f>_xlfn.IFS(Table8_1[[#This Row],[Unit_Price]]&lt;500,"Low Price",Table8_1[[#This Row],[Unit_Price]]&lt;2000,"Medium Price",Table8_1[[#This Row],[Unit_Price]]&gt;=2000, "High Price")</f>
        <v>Low Price</v>
      </c>
    </row>
    <row r="768" spans="1:26" x14ac:dyDescent="0.3">
      <c r="A768" s="2" t="s">
        <v>2733</v>
      </c>
      <c r="B768" s="3">
        <v>45454</v>
      </c>
      <c r="C768" s="2" t="s">
        <v>948</v>
      </c>
      <c r="D768" s="2" t="s">
        <v>1700</v>
      </c>
      <c r="E768" s="2" t="s">
        <v>1917</v>
      </c>
      <c r="F768" s="2">
        <v>4</v>
      </c>
      <c r="G768" s="2">
        <v>609.05999999999995</v>
      </c>
      <c r="H768" s="2">
        <v>0.22</v>
      </c>
      <c r="I768" s="2" t="s">
        <v>1964</v>
      </c>
      <c r="J768" s="2">
        <v>1900.2672</v>
      </c>
      <c r="O768" t="s">
        <v>2733</v>
      </c>
      <c r="P768" s="5">
        <v>45454</v>
      </c>
      <c r="Q768" t="s">
        <v>948</v>
      </c>
      <c r="R768" t="s">
        <v>1700</v>
      </c>
      <c r="S768" t="s">
        <v>1917</v>
      </c>
      <c r="T768">
        <v>4</v>
      </c>
      <c r="U768">
        <v>609.05999999999995</v>
      </c>
      <c r="V768">
        <v>0.22</v>
      </c>
      <c r="W768" t="s">
        <v>1964</v>
      </c>
      <c r="X768">
        <v>1900.2672</v>
      </c>
      <c r="Y768">
        <v>1900.2671999999998</v>
      </c>
      <c r="Z768" t="str">
        <f>_xlfn.IFS(Table8_1[[#This Row],[Unit_Price]]&lt;500,"Low Price",Table8_1[[#This Row],[Unit_Price]]&lt;2000,"Medium Price",Table8_1[[#This Row],[Unit_Price]]&gt;=2000, "High Price")</f>
        <v>Medium Price</v>
      </c>
    </row>
    <row r="769" spans="1:26" x14ac:dyDescent="0.3">
      <c r="A769" s="2" t="s">
        <v>2734</v>
      </c>
      <c r="B769" s="3">
        <v>45434</v>
      </c>
      <c r="C769" s="2" t="s">
        <v>1367</v>
      </c>
      <c r="D769" s="2" t="s">
        <v>1677</v>
      </c>
      <c r="E769" s="2" t="s">
        <v>1927</v>
      </c>
      <c r="F769" s="2">
        <v>1</v>
      </c>
      <c r="G769" s="2">
        <v>827.91</v>
      </c>
      <c r="H769" s="2">
        <v>0.21</v>
      </c>
      <c r="I769" s="2" t="s">
        <v>1961</v>
      </c>
      <c r="J769" s="2">
        <v>654.0489</v>
      </c>
      <c r="O769" t="s">
        <v>2734</v>
      </c>
      <c r="P769" s="5">
        <v>45434</v>
      </c>
      <c r="Q769" t="s">
        <v>1367</v>
      </c>
      <c r="R769" t="s">
        <v>1677</v>
      </c>
      <c r="S769" t="s">
        <v>1927</v>
      </c>
      <c r="T769">
        <v>1</v>
      </c>
      <c r="U769">
        <v>827.91</v>
      </c>
      <c r="V769">
        <v>0.21</v>
      </c>
      <c r="W769" t="s">
        <v>1961</v>
      </c>
      <c r="X769">
        <v>654.0489</v>
      </c>
      <c r="Y769">
        <v>654.0489</v>
      </c>
      <c r="Z769" t="str">
        <f>_xlfn.IFS(Table8_1[[#This Row],[Unit_Price]]&lt;500,"Low Price",Table8_1[[#This Row],[Unit_Price]]&lt;2000,"Medium Price",Table8_1[[#This Row],[Unit_Price]]&gt;=2000, "High Price")</f>
        <v>Medium Price</v>
      </c>
    </row>
    <row r="770" spans="1:26" x14ac:dyDescent="0.3">
      <c r="A770" s="2" t="s">
        <v>2735</v>
      </c>
      <c r="B770" s="3">
        <v>45486</v>
      </c>
      <c r="C770" s="2" t="s">
        <v>590</v>
      </c>
      <c r="D770" s="2" t="s">
        <v>1832</v>
      </c>
      <c r="E770" s="2" t="s">
        <v>1887</v>
      </c>
      <c r="F770" s="2">
        <v>1</v>
      </c>
      <c r="G770" s="2">
        <v>303.79000000000002</v>
      </c>
      <c r="H770" s="2">
        <v>0.24</v>
      </c>
      <c r="I770" s="2" t="s">
        <v>1961</v>
      </c>
      <c r="J770" s="2">
        <v>230.88040000000001</v>
      </c>
      <c r="O770" t="s">
        <v>2735</v>
      </c>
      <c r="P770" s="5">
        <v>45486</v>
      </c>
      <c r="Q770" t="s">
        <v>590</v>
      </c>
      <c r="R770" t="s">
        <v>1832</v>
      </c>
      <c r="S770" t="s">
        <v>1887</v>
      </c>
      <c r="T770">
        <v>1</v>
      </c>
      <c r="U770">
        <v>303.79000000000002</v>
      </c>
      <c r="V770">
        <v>0.24</v>
      </c>
      <c r="W770" t="s">
        <v>1961</v>
      </c>
      <c r="X770">
        <v>230.88040000000001</v>
      </c>
      <c r="Y770">
        <v>230.88040000000001</v>
      </c>
      <c r="Z770" t="str">
        <f>_xlfn.IFS(Table8_1[[#This Row],[Unit_Price]]&lt;500,"Low Price",Table8_1[[#This Row],[Unit_Price]]&lt;2000,"Medium Price",Table8_1[[#This Row],[Unit_Price]]&gt;=2000, "High Price")</f>
        <v>Low Price</v>
      </c>
    </row>
    <row r="771" spans="1:26" x14ac:dyDescent="0.3">
      <c r="A771" s="2" t="s">
        <v>2736</v>
      </c>
      <c r="B771" s="3">
        <v>45902</v>
      </c>
      <c r="C771" s="2" t="s">
        <v>373</v>
      </c>
      <c r="D771" s="2" t="s">
        <v>1689</v>
      </c>
      <c r="E771" s="2" t="s">
        <v>1911</v>
      </c>
      <c r="F771" s="2">
        <v>2</v>
      </c>
      <c r="G771" s="2">
        <v>365.91</v>
      </c>
      <c r="H771" s="2">
        <v>0.14000000000000001</v>
      </c>
      <c r="I771" s="2" t="s">
        <v>1964</v>
      </c>
      <c r="J771" s="2">
        <v>629.36519999999996</v>
      </c>
      <c r="O771" t="s">
        <v>2736</v>
      </c>
      <c r="P771" s="5">
        <v>45902</v>
      </c>
      <c r="Q771" t="s">
        <v>373</v>
      </c>
      <c r="R771" t="s">
        <v>1689</v>
      </c>
      <c r="S771" t="s">
        <v>1911</v>
      </c>
      <c r="T771">
        <v>2</v>
      </c>
      <c r="U771">
        <v>365.91</v>
      </c>
      <c r="V771">
        <v>0.14000000000000001</v>
      </c>
      <c r="W771" t="s">
        <v>1964</v>
      </c>
      <c r="X771">
        <v>629.36519999999996</v>
      </c>
      <c r="Y771">
        <v>629.36520000000007</v>
      </c>
      <c r="Z771" t="str">
        <f>_xlfn.IFS(Table8_1[[#This Row],[Unit_Price]]&lt;500,"Low Price",Table8_1[[#This Row],[Unit_Price]]&lt;2000,"Medium Price",Table8_1[[#This Row],[Unit_Price]]&gt;=2000, "High Price")</f>
        <v>Low Price</v>
      </c>
    </row>
    <row r="772" spans="1:26" x14ac:dyDescent="0.3">
      <c r="A772" s="2" t="s">
        <v>2737</v>
      </c>
      <c r="B772" s="3">
        <v>45762</v>
      </c>
      <c r="C772" s="2" t="s">
        <v>259</v>
      </c>
      <c r="D772" s="2" t="s">
        <v>1652</v>
      </c>
      <c r="E772" s="2" t="s">
        <v>1942</v>
      </c>
      <c r="F772" s="2">
        <v>3</v>
      </c>
      <c r="G772" s="2">
        <v>852.72</v>
      </c>
      <c r="H772" s="2">
        <v>0.16</v>
      </c>
      <c r="I772" s="2" t="s">
        <v>1959</v>
      </c>
      <c r="J772" s="2">
        <v>2148.8544000000002</v>
      </c>
      <c r="O772" t="s">
        <v>2737</v>
      </c>
      <c r="P772" s="5">
        <v>45762</v>
      </c>
      <c r="Q772" t="s">
        <v>259</v>
      </c>
      <c r="R772" t="s">
        <v>1652</v>
      </c>
      <c r="S772" t="s">
        <v>1942</v>
      </c>
      <c r="T772">
        <v>3</v>
      </c>
      <c r="U772">
        <v>852.72</v>
      </c>
      <c r="V772">
        <v>0.16</v>
      </c>
      <c r="W772" t="s">
        <v>1959</v>
      </c>
      <c r="X772">
        <v>2148.8544000000002</v>
      </c>
      <c r="Y772">
        <v>2148.8543999999997</v>
      </c>
      <c r="Z772" t="str">
        <f>_xlfn.IFS(Table8_1[[#This Row],[Unit_Price]]&lt;500,"Low Price",Table8_1[[#This Row],[Unit_Price]]&lt;2000,"Medium Price",Table8_1[[#This Row],[Unit_Price]]&gt;=2000, "High Price")</f>
        <v>Medium Price</v>
      </c>
    </row>
    <row r="773" spans="1:26" x14ac:dyDescent="0.3">
      <c r="A773" s="2" t="s">
        <v>2738</v>
      </c>
      <c r="B773" s="3">
        <v>45752</v>
      </c>
      <c r="C773" s="2" t="s">
        <v>802</v>
      </c>
      <c r="D773" s="2" t="s">
        <v>1599</v>
      </c>
      <c r="E773" s="2" t="s">
        <v>1904</v>
      </c>
      <c r="F773" s="2">
        <v>1</v>
      </c>
      <c r="G773" s="2">
        <v>768.25</v>
      </c>
      <c r="H773" s="2">
        <v>0.18</v>
      </c>
      <c r="I773" s="2" t="s">
        <v>1959</v>
      </c>
      <c r="J773" s="2">
        <v>629.96500000000003</v>
      </c>
      <c r="O773" t="s">
        <v>2738</v>
      </c>
      <c r="P773" s="5">
        <v>45752</v>
      </c>
      <c r="Q773" t="s">
        <v>802</v>
      </c>
      <c r="R773" t="s">
        <v>1599</v>
      </c>
      <c r="S773" t="s">
        <v>1904</v>
      </c>
      <c r="T773">
        <v>1</v>
      </c>
      <c r="U773">
        <v>768.25</v>
      </c>
      <c r="V773">
        <v>0.18</v>
      </c>
      <c r="W773" t="s">
        <v>1959</v>
      </c>
      <c r="X773">
        <v>629.96500000000003</v>
      </c>
      <c r="Y773">
        <v>629.96500000000003</v>
      </c>
      <c r="Z773" t="str">
        <f>_xlfn.IFS(Table8_1[[#This Row],[Unit_Price]]&lt;500,"Low Price",Table8_1[[#This Row],[Unit_Price]]&lt;2000,"Medium Price",Table8_1[[#This Row],[Unit_Price]]&gt;=2000, "High Price")</f>
        <v>Medium Price</v>
      </c>
    </row>
    <row r="774" spans="1:26" x14ac:dyDescent="0.3">
      <c r="A774" s="2" t="s">
        <v>2739</v>
      </c>
      <c r="B774" s="3">
        <v>45254</v>
      </c>
      <c r="C774" s="2" t="s">
        <v>1109</v>
      </c>
      <c r="D774" s="2" t="s">
        <v>1859</v>
      </c>
      <c r="E774" s="2" t="s">
        <v>1948</v>
      </c>
      <c r="F774" s="2">
        <v>2</v>
      </c>
      <c r="G774" s="2">
        <v>318.62</v>
      </c>
      <c r="H774" s="2">
        <v>0.02</v>
      </c>
      <c r="I774" s="2" t="s">
        <v>1964</v>
      </c>
      <c r="J774" s="2">
        <v>624.49519999999995</v>
      </c>
      <c r="O774" t="s">
        <v>2739</v>
      </c>
      <c r="P774" s="5">
        <v>45254</v>
      </c>
      <c r="Q774" t="s">
        <v>1109</v>
      </c>
      <c r="R774" t="s">
        <v>1859</v>
      </c>
      <c r="S774" t="s">
        <v>1948</v>
      </c>
      <c r="T774">
        <v>2</v>
      </c>
      <c r="U774">
        <v>318.62</v>
      </c>
      <c r="V774">
        <v>0.02</v>
      </c>
      <c r="W774" t="s">
        <v>1964</v>
      </c>
      <c r="X774">
        <v>624.49519999999995</v>
      </c>
      <c r="Y774">
        <v>624.49519999999995</v>
      </c>
      <c r="Z774" t="str">
        <f>_xlfn.IFS(Table8_1[[#This Row],[Unit_Price]]&lt;500,"Low Price",Table8_1[[#This Row],[Unit_Price]]&lt;2000,"Medium Price",Table8_1[[#This Row],[Unit_Price]]&gt;=2000, "High Price")</f>
        <v>Low Price</v>
      </c>
    </row>
    <row r="775" spans="1:26" x14ac:dyDescent="0.3">
      <c r="A775" s="2" t="s">
        <v>2740</v>
      </c>
      <c r="B775" s="3">
        <v>45683</v>
      </c>
      <c r="C775" s="2" t="s">
        <v>192</v>
      </c>
      <c r="D775" s="2" t="s">
        <v>1811</v>
      </c>
      <c r="E775" s="2" t="s">
        <v>1896</v>
      </c>
      <c r="F775" s="2">
        <v>4</v>
      </c>
      <c r="G775" s="2">
        <v>402.11</v>
      </c>
      <c r="H775" s="2">
        <v>0.14000000000000001</v>
      </c>
      <c r="I775" s="2" t="s">
        <v>1961</v>
      </c>
      <c r="J775" s="2">
        <v>1383.2583999999999</v>
      </c>
      <c r="O775" t="s">
        <v>2740</v>
      </c>
      <c r="P775" s="5">
        <v>45683</v>
      </c>
      <c r="Q775" t="s">
        <v>192</v>
      </c>
      <c r="R775" t="s">
        <v>1811</v>
      </c>
      <c r="S775" t="s">
        <v>1896</v>
      </c>
      <c r="T775">
        <v>4</v>
      </c>
      <c r="U775">
        <v>402.11</v>
      </c>
      <c r="V775">
        <v>0.14000000000000001</v>
      </c>
      <c r="W775" t="s">
        <v>1961</v>
      </c>
      <c r="X775">
        <v>1383.2583999999999</v>
      </c>
      <c r="Y775">
        <v>1383.2583999999999</v>
      </c>
      <c r="Z775" t="str">
        <f>_xlfn.IFS(Table8_1[[#This Row],[Unit_Price]]&lt;500,"Low Price",Table8_1[[#This Row],[Unit_Price]]&lt;2000,"Medium Price",Table8_1[[#This Row],[Unit_Price]]&gt;=2000, "High Price")</f>
        <v>Low Price</v>
      </c>
    </row>
    <row r="776" spans="1:26" x14ac:dyDescent="0.3">
      <c r="A776" s="2" t="s">
        <v>2741</v>
      </c>
      <c r="B776" s="3">
        <v>45804</v>
      </c>
      <c r="C776" s="2" t="s">
        <v>1281</v>
      </c>
      <c r="D776" s="2" t="s">
        <v>1835</v>
      </c>
      <c r="E776" s="2" t="s">
        <v>1942</v>
      </c>
      <c r="F776" s="2">
        <v>3</v>
      </c>
      <c r="G776" s="2">
        <v>846.31</v>
      </c>
      <c r="H776" s="2">
        <v>0.18</v>
      </c>
      <c r="I776" s="2" t="s">
        <v>1964</v>
      </c>
      <c r="J776" s="2">
        <v>2081.9225999999999</v>
      </c>
      <c r="O776" t="s">
        <v>2741</v>
      </c>
      <c r="P776" s="5">
        <v>45804</v>
      </c>
      <c r="Q776" t="s">
        <v>1281</v>
      </c>
      <c r="R776" t="s">
        <v>1835</v>
      </c>
      <c r="S776" t="s">
        <v>1942</v>
      </c>
      <c r="T776">
        <v>3</v>
      </c>
      <c r="U776">
        <v>846.31</v>
      </c>
      <c r="V776">
        <v>0.18</v>
      </c>
      <c r="W776" t="s">
        <v>1964</v>
      </c>
      <c r="X776">
        <v>2081.9225999999999</v>
      </c>
      <c r="Y776">
        <v>2081.9225999999999</v>
      </c>
      <c r="Z776" t="str">
        <f>_xlfn.IFS(Table8_1[[#This Row],[Unit_Price]]&lt;500,"Low Price",Table8_1[[#This Row],[Unit_Price]]&lt;2000,"Medium Price",Table8_1[[#This Row],[Unit_Price]]&gt;=2000, "High Price")</f>
        <v>Medium Price</v>
      </c>
    </row>
    <row r="777" spans="1:26" x14ac:dyDescent="0.3">
      <c r="A777" s="2" t="s">
        <v>2742</v>
      </c>
      <c r="B777" s="3">
        <v>45821</v>
      </c>
      <c r="C777" s="2" t="s">
        <v>566</v>
      </c>
      <c r="D777" s="2" t="s">
        <v>1865</v>
      </c>
      <c r="E777" s="2" t="s">
        <v>1934</v>
      </c>
      <c r="F777" s="2">
        <v>1</v>
      </c>
      <c r="G777" s="2">
        <v>269.94</v>
      </c>
      <c r="H777" s="2">
        <v>7.0000000000000007E-2</v>
      </c>
      <c r="I777" s="2" t="s">
        <v>1964</v>
      </c>
      <c r="J777" s="2">
        <v>251.04419999999999</v>
      </c>
      <c r="O777" t="s">
        <v>2742</v>
      </c>
      <c r="P777" s="5">
        <v>45821</v>
      </c>
      <c r="Q777" t="s">
        <v>566</v>
      </c>
      <c r="R777" t="s">
        <v>1865</v>
      </c>
      <c r="S777" t="s">
        <v>1934</v>
      </c>
      <c r="T777">
        <v>1</v>
      </c>
      <c r="U777">
        <v>269.94</v>
      </c>
      <c r="V777">
        <v>7.0000000000000007E-2</v>
      </c>
      <c r="W777" t="s">
        <v>1964</v>
      </c>
      <c r="X777">
        <v>251.04419999999999</v>
      </c>
      <c r="Y777">
        <v>251.04419999999999</v>
      </c>
      <c r="Z777" t="str">
        <f>_xlfn.IFS(Table8_1[[#This Row],[Unit_Price]]&lt;500,"Low Price",Table8_1[[#This Row],[Unit_Price]]&lt;2000,"Medium Price",Table8_1[[#This Row],[Unit_Price]]&gt;=2000, "High Price")</f>
        <v>Low Price</v>
      </c>
    </row>
    <row r="778" spans="1:26" x14ac:dyDescent="0.3">
      <c r="A778" s="2" t="s">
        <v>2743</v>
      </c>
      <c r="B778" s="3">
        <v>45472</v>
      </c>
      <c r="C778" s="2" t="s">
        <v>784</v>
      </c>
      <c r="D778" s="2" t="s">
        <v>1635</v>
      </c>
      <c r="E778" s="2" t="s">
        <v>1904</v>
      </c>
      <c r="F778" s="2">
        <v>3</v>
      </c>
      <c r="G778" s="2">
        <v>909.25</v>
      </c>
      <c r="H778" s="2">
        <v>0.28999999999999998</v>
      </c>
      <c r="I778" s="2" t="s">
        <v>1964</v>
      </c>
      <c r="J778" s="2">
        <v>1936.7025000000001</v>
      </c>
      <c r="O778" t="s">
        <v>2743</v>
      </c>
      <c r="P778" s="5">
        <v>45472</v>
      </c>
      <c r="Q778" t="s">
        <v>784</v>
      </c>
      <c r="R778" t="s">
        <v>1635</v>
      </c>
      <c r="S778" t="s">
        <v>1904</v>
      </c>
      <c r="T778">
        <v>3</v>
      </c>
      <c r="U778">
        <v>909.25</v>
      </c>
      <c r="V778">
        <v>0.28999999999999998</v>
      </c>
      <c r="W778" t="s">
        <v>1964</v>
      </c>
      <c r="X778">
        <v>1936.7025000000001</v>
      </c>
      <c r="Y778">
        <v>1936.7025000000001</v>
      </c>
      <c r="Z778" t="str">
        <f>_xlfn.IFS(Table8_1[[#This Row],[Unit_Price]]&lt;500,"Low Price",Table8_1[[#This Row],[Unit_Price]]&lt;2000,"Medium Price",Table8_1[[#This Row],[Unit_Price]]&gt;=2000, "High Price")</f>
        <v>Medium Price</v>
      </c>
    </row>
    <row r="779" spans="1:26" x14ac:dyDescent="0.3">
      <c r="A779" s="2" t="s">
        <v>2744</v>
      </c>
      <c r="B779" s="3">
        <v>45331</v>
      </c>
      <c r="C779" s="2" t="s">
        <v>1148</v>
      </c>
      <c r="D779" s="2" t="s">
        <v>1856</v>
      </c>
      <c r="E779" s="2" t="s">
        <v>1929</v>
      </c>
      <c r="F779" s="2">
        <v>2</v>
      </c>
      <c r="G779" s="2">
        <v>229.81</v>
      </c>
      <c r="H779" s="2">
        <v>0.21</v>
      </c>
      <c r="I779" s="2" t="s">
        <v>1964</v>
      </c>
      <c r="J779" s="2">
        <v>363.09980000000002</v>
      </c>
      <c r="O779" t="s">
        <v>2744</v>
      </c>
      <c r="P779" s="5">
        <v>45331</v>
      </c>
      <c r="Q779" t="s">
        <v>1148</v>
      </c>
      <c r="R779" t="s">
        <v>1856</v>
      </c>
      <c r="S779" t="s">
        <v>1929</v>
      </c>
      <c r="T779">
        <v>2</v>
      </c>
      <c r="U779">
        <v>229.81</v>
      </c>
      <c r="V779">
        <v>0.21</v>
      </c>
      <c r="W779" t="s">
        <v>1964</v>
      </c>
      <c r="X779">
        <v>363.09980000000002</v>
      </c>
      <c r="Y779">
        <v>363.09980000000002</v>
      </c>
      <c r="Z779" t="str">
        <f>_xlfn.IFS(Table8_1[[#This Row],[Unit_Price]]&lt;500,"Low Price",Table8_1[[#This Row],[Unit_Price]]&lt;2000,"Medium Price",Table8_1[[#This Row],[Unit_Price]]&gt;=2000, "High Price")</f>
        <v>Low Price</v>
      </c>
    </row>
    <row r="780" spans="1:26" x14ac:dyDescent="0.3">
      <c r="A780" s="2" t="s">
        <v>2745</v>
      </c>
      <c r="B780" s="3">
        <v>45451</v>
      </c>
      <c r="C780" s="2" t="s">
        <v>151</v>
      </c>
      <c r="D780" s="2" t="s">
        <v>1817</v>
      </c>
      <c r="E780" s="2" t="s">
        <v>1936</v>
      </c>
      <c r="F780" s="2">
        <v>3</v>
      </c>
      <c r="G780" s="2">
        <v>442.36</v>
      </c>
      <c r="H780" s="2">
        <v>0.06</v>
      </c>
      <c r="I780" s="2" t="s">
        <v>1961</v>
      </c>
      <c r="J780" s="2">
        <v>1247.4552000000001</v>
      </c>
      <c r="O780" t="s">
        <v>2745</v>
      </c>
      <c r="P780" s="5">
        <v>45451</v>
      </c>
      <c r="Q780" t="s">
        <v>151</v>
      </c>
      <c r="R780" t="s">
        <v>1817</v>
      </c>
      <c r="S780" t="s">
        <v>1936</v>
      </c>
      <c r="T780">
        <v>3</v>
      </c>
      <c r="U780">
        <v>442.36</v>
      </c>
      <c r="V780">
        <v>0.06</v>
      </c>
      <c r="W780" t="s">
        <v>1961</v>
      </c>
      <c r="X780">
        <v>1247.4552000000001</v>
      </c>
      <c r="Y780">
        <v>1247.4551999999999</v>
      </c>
      <c r="Z780" t="str">
        <f>_xlfn.IFS(Table8_1[[#This Row],[Unit_Price]]&lt;500,"Low Price",Table8_1[[#This Row],[Unit_Price]]&lt;2000,"Medium Price",Table8_1[[#This Row],[Unit_Price]]&gt;=2000, "High Price")</f>
        <v>Low Price</v>
      </c>
    </row>
    <row r="781" spans="1:26" x14ac:dyDescent="0.3">
      <c r="A781" s="2" t="s">
        <v>2746</v>
      </c>
      <c r="B781" s="3">
        <v>45386</v>
      </c>
      <c r="C781" s="2" t="s">
        <v>778</v>
      </c>
      <c r="D781" s="2" t="s">
        <v>1841</v>
      </c>
      <c r="E781" s="2" t="s">
        <v>1901</v>
      </c>
      <c r="F781" s="2">
        <v>3</v>
      </c>
      <c r="G781" s="2">
        <v>413.74</v>
      </c>
      <c r="H781" s="2">
        <v>0.01</v>
      </c>
      <c r="I781" s="2" t="s">
        <v>1959</v>
      </c>
      <c r="J781" s="2">
        <v>1228.8078</v>
      </c>
      <c r="O781" t="s">
        <v>2746</v>
      </c>
      <c r="P781" s="5">
        <v>45386</v>
      </c>
      <c r="Q781" t="s">
        <v>778</v>
      </c>
      <c r="R781" t="s">
        <v>1841</v>
      </c>
      <c r="S781" t="s">
        <v>1901</v>
      </c>
      <c r="T781">
        <v>3</v>
      </c>
      <c r="U781">
        <v>413.74</v>
      </c>
      <c r="V781">
        <v>0.01</v>
      </c>
      <c r="W781" t="s">
        <v>1959</v>
      </c>
      <c r="X781">
        <v>1228.8078</v>
      </c>
      <c r="Y781">
        <v>1228.8078</v>
      </c>
      <c r="Z781" t="str">
        <f>_xlfn.IFS(Table8_1[[#This Row],[Unit_Price]]&lt;500,"Low Price",Table8_1[[#This Row],[Unit_Price]]&lt;2000,"Medium Price",Table8_1[[#This Row],[Unit_Price]]&gt;=2000, "High Price")</f>
        <v>Low Price</v>
      </c>
    </row>
    <row r="782" spans="1:26" x14ac:dyDescent="0.3">
      <c r="A782" s="2" t="s">
        <v>2747</v>
      </c>
      <c r="B782" s="3">
        <v>45477</v>
      </c>
      <c r="C782" s="2" t="s">
        <v>1536</v>
      </c>
      <c r="D782" s="2" t="s">
        <v>1850</v>
      </c>
      <c r="E782" s="2" t="s">
        <v>1934</v>
      </c>
      <c r="F782" s="2">
        <v>4</v>
      </c>
      <c r="G782" s="2">
        <v>79.75</v>
      </c>
      <c r="H782" s="2">
        <v>0.18</v>
      </c>
      <c r="I782" s="2" t="s">
        <v>1961</v>
      </c>
      <c r="J782" s="2">
        <v>261.58</v>
      </c>
      <c r="O782" t="s">
        <v>2747</v>
      </c>
      <c r="P782" s="5">
        <v>45477</v>
      </c>
      <c r="Q782" t="s">
        <v>1536</v>
      </c>
      <c r="R782" t="s">
        <v>1850</v>
      </c>
      <c r="S782" t="s">
        <v>1934</v>
      </c>
      <c r="T782">
        <v>4</v>
      </c>
      <c r="U782">
        <v>79.75</v>
      </c>
      <c r="V782">
        <v>0.18</v>
      </c>
      <c r="W782" t="s">
        <v>1961</v>
      </c>
      <c r="X782">
        <v>261.58</v>
      </c>
      <c r="Y782">
        <v>261.58</v>
      </c>
      <c r="Z782" t="str">
        <f>_xlfn.IFS(Table8_1[[#This Row],[Unit_Price]]&lt;500,"Low Price",Table8_1[[#This Row],[Unit_Price]]&lt;2000,"Medium Price",Table8_1[[#This Row],[Unit_Price]]&gt;=2000, "High Price")</f>
        <v>Low Price</v>
      </c>
    </row>
    <row r="783" spans="1:26" x14ac:dyDescent="0.3">
      <c r="A783" s="2" t="s">
        <v>2748</v>
      </c>
      <c r="B783" s="3">
        <v>45433</v>
      </c>
      <c r="C783" s="2" t="s">
        <v>1533</v>
      </c>
      <c r="D783" s="2" t="s">
        <v>1700</v>
      </c>
      <c r="E783" s="2" t="s">
        <v>1929</v>
      </c>
      <c r="F783" s="2">
        <v>4</v>
      </c>
      <c r="G783" s="2">
        <v>95.06</v>
      </c>
      <c r="H783" s="2">
        <v>0.03</v>
      </c>
      <c r="I783" s="2" t="s">
        <v>1959</v>
      </c>
      <c r="J783" s="2">
        <v>368.83280000000002</v>
      </c>
      <c r="O783" t="s">
        <v>2748</v>
      </c>
      <c r="P783" s="5">
        <v>45433</v>
      </c>
      <c r="Q783" t="s">
        <v>1533</v>
      </c>
      <c r="R783" t="s">
        <v>1700</v>
      </c>
      <c r="S783" t="s">
        <v>1929</v>
      </c>
      <c r="T783">
        <v>4</v>
      </c>
      <c r="U783">
        <v>95.06</v>
      </c>
      <c r="V783">
        <v>0.03</v>
      </c>
      <c r="W783" t="s">
        <v>1959</v>
      </c>
      <c r="X783">
        <v>368.83280000000002</v>
      </c>
      <c r="Y783">
        <v>368.83280000000002</v>
      </c>
      <c r="Z783" t="str">
        <f>_xlfn.IFS(Table8_1[[#This Row],[Unit_Price]]&lt;500,"Low Price",Table8_1[[#This Row],[Unit_Price]]&lt;2000,"Medium Price",Table8_1[[#This Row],[Unit_Price]]&gt;=2000, "High Price")</f>
        <v>Low Price</v>
      </c>
    </row>
    <row r="784" spans="1:26" x14ac:dyDescent="0.3">
      <c r="A784" s="2" t="s">
        <v>2749</v>
      </c>
      <c r="B784" s="3">
        <v>45759</v>
      </c>
      <c r="C784" s="2" t="s">
        <v>1304</v>
      </c>
      <c r="D784" s="2" t="s">
        <v>1877</v>
      </c>
      <c r="E784" s="2" t="s">
        <v>1914</v>
      </c>
      <c r="F784" s="2">
        <v>4</v>
      </c>
      <c r="G784" s="2">
        <v>107.08</v>
      </c>
      <c r="H784" s="2">
        <v>0.27</v>
      </c>
      <c r="I784" s="2" t="s">
        <v>1964</v>
      </c>
      <c r="J784" s="2">
        <v>312.67360000000002</v>
      </c>
      <c r="O784" t="s">
        <v>2749</v>
      </c>
      <c r="P784" s="5">
        <v>45759</v>
      </c>
      <c r="Q784" t="s">
        <v>1304</v>
      </c>
      <c r="R784" t="s">
        <v>1877</v>
      </c>
      <c r="S784" t="s">
        <v>1914</v>
      </c>
      <c r="T784">
        <v>4</v>
      </c>
      <c r="U784">
        <v>107.08</v>
      </c>
      <c r="V784">
        <v>0.27</v>
      </c>
      <c r="W784" t="s">
        <v>1964</v>
      </c>
      <c r="X784">
        <v>312.67360000000002</v>
      </c>
      <c r="Y784">
        <v>312.67359999999996</v>
      </c>
      <c r="Z784" t="str">
        <f>_xlfn.IFS(Table8_1[[#This Row],[Unit_Price]]&lt;500,"Low Price",Table8_1[[#This Row],[Unit_Price]]&lt;2000,"Medium Price",Table8_1[[#This Row],[Unit_Price]]&gt;=2000, "High Price")</f>
        <v>Low Price</v>
      </c>
    </row>
    <row r="785" spans="1:26" x14ac:dyDescent="0.3">
      <c r="A785" s="2" t="s">
        <v>2750</v>
      </c>
      <c r="B785" s="3">
        <v>45794</v>
      </c>
      <c r="C785" s="2" t="s">
        <v>1473</v>
      </c>
      <c r="D785" s="2" t="s">
        <v>1880</v>
      </c>
      <c r="E785" s="2" t="s">
        <v>1945</v>
      </c>
      <c r="F785" s="2">
        <v>1</v>
      </c>
      <c r="G785" s="2">
        <v>873.18</v>
      </c>
      <c r="H785" s="2">
        <v>0.03</v>
      </c>
      <c r="I785" s="2" t="s">
        <v>1964</v>
      </c>
      <c r="J785" s="2">
        <v>846.9846</v>
      </c>
      <c r="O785" t="s">
        <v>2750</v>
      </c>
      <c r="P785" s="5">
        <v>45794</v>
      </c>
      <c r="Q785" t="s">
        <v>1473</v>
      </c>
      <c r="R785" t="s">
        <v>1880</v>
      </c>
      <c r="S785" t="s">
        <v>1945</v>
      </c>
      <c r="T785">
        <v>1</v>
      </c>
      <c r="U785">
        <v>873.18</v>
      </c>
      <c r="V785">
        <v>0.03</v>
      </c>
      <c r="W785" t="s">
        <v>1964</v>
      </c>
      <c r="X785">
        <v>846.9846</v>
      </c>
      <c r="Y785">
        <v>846.9846</v>
      </c>
      <c r="Z785" t="str">
        <f>_xlfn.IFS(Table8_1[[#This Row],[Unit_Price]]&lt;500,"Low Price",Table8_1[[#This Row],[Unit_Price]]&lt;2000,"Medium Price",Table8_1[[#This Row],[Unit_Price]]&gt;=2000, "High Price")</f>
        <v>Medium Price</v>
      </c>
    </row>
    <row r="786" spans="1:26" x14ac:dyDescent="0.3">
      <c r="A786" s="2" t="s">
        <v>2751</v>
      </c>
      <c r="B786" s="3">
        <v>45764</v>
      </c>
      <c r="C786" s="2" t="s">
        <v>1190</v>
      </c>
      <c r="D786" s="2" t="s">
        <v>1793</v>
      </c>
      <c r="E786" s="2" t="s">
        <v>1945</v>
      </c>
      <c r="F786" s="2">
        <v>1</v>
      </c>
      <c r="G786" s="2">
        <v>914.75</v>
      </c>
      <c r="H786" s="2">
        <v>0.1</v>
      </c>
      <c r="I786" s="2" t="s">
        <v>1964</v>
      </c>
      <c r="J786" s="2">
        <v>823.27499999999998</v>
      </c>
      <c r="O786" t="s">
        <v>2751</v>
      </c>
      <c r="P786" s="5">
        <v>45764</v>
      </c>
      <c r="Q786" t="s">
        <v>1190</v>
      </c>
      <c r="R786" t="s">
        <v>1793</v>
      </c>
      <c r="S786" t="s">
        <v>1945</v>
      </c>
      <c r="T786">
        <v>1</v>
      </c>
      <c r="U786">
        <v>914.75</v>
      </c>
      <c r="V786">
        <v>0.1</v>
      </c>
      <c r="W786" t="s">
        <v>1964</v>
      </c>
      <c r="X786">
        <v>823.27499999999998</v>
      </c>
      <c r="Y786">
        <v>823.27499999999998</v>
      </c>
      <c r="Z786" t="str">
        <f>_xlfn.IFS(Table8_1[[#This Row],[Unit_Price]]&lt;500,"Low Price",Table8_1[[#This Row],[Unit_Price]]&lt;2000,"Medium Price",Table8_1[[#This Row],[Unit_Price]]&gt;=2000, "High Price")</f>
        <v>Medium Price</v>
      </c>
    </row>
    <row r="787" spans="1:26" x14ac:dyDescent="0.3">
      <c r="A787" s="2" t="s">
        <v>2752</v>
      </c>
      <c r="B787" s="3">
        <v>45279</v>
      </c>
      <c r="C787" s="2" t="s">
        <v>192</v>
      </c>
      <c r="D787" s="2" t="s">
        <v>1802</v>
      </c>
      <c r="E787" s="2" t="s">
        <v>1932</v>
      </c>
      <c r="F787" s="2">
        <v>4</v>
      </c>
      <c r="G787" s="2">
        <v>457.33</v>
      </c>
      <c r="H787" s="2">
        <v>0.1</v>
      </c>
      <c r="I787" s="2" t="s">
        <v>1959</v>
      </c>
      <c r="J787" s="2">
        <v>1646.3879999999999</v>
      </c>
      <c r="O787" t="s">
        <v>2752</v>
      </c>
      <c r="P787" s="5">
        <v>45279</v>
      </c>
      <c r="Q787" t="s">
        <v>192</v>
      </c>
      <c r="R787" t="s">
        <v>1802</v>
      </c>
      <c r="S787" t="s">
        <v>1932</v>
      </c>
      <c r="T787">
        <v>4</v>
      </c>
      <c r="U787">
        <v>457.33</v>
      </c>
      <c r="V787">
        <v>0.1</v>
      </c>
      <c r="W787" t="s">
        <v>1959</v>
      </c>
      <c r="X787">
        <v>1646.3879999999999</v>
      </c>
      <c r="Y787">
        <v>1646.3879999999999</v>
      </c>
      <c r="Z787" t="str">
        <f>_xlfn.IFS(Table8_1[[#This Row],[Unit_Price]]&lt;500,"Low Price",Table8_1[[#This Row],[Unit_Price]]&lt;2000,"Medium Price",Table8_1[[#This Row],[Unit_Price]]&gt;=2000, "High Price")</f>
        <v>Low Price</v>
      </c>
    </row>
    <row r="788" spans="1:26" x14ac:dyDescent="0.3">
      <c r="A788" s="2" t="s">
        <v>2753</v>
      </c>
      <c r="B788" s="3">
        <v>45602</v>
      </c>
      <c r="C788" s="2" t="s">
        <v>937</v>
      </c>
      <c r="D788" s="2" t="s">
        <v>1880</v>
      </c>
      <c r="E788" s="2" t="s">
        <v>1901</v>
      </c>
      <c r="F788" s="2">
        <v>3</v>
      </c>
      <c r="G788" s="2">
        <v>761.88</v>
      </c>
      <c r="H788" s="2">
        <v>0.23</v>
      </c>
      <c r="I788" s="2" t="s">
        <v>1961</v>
      </c>
      <c r="J788" s="2">
        <v>1759.9428</v>
      </c>
      <c r="O788" t="s">
        <v>2753</v>
      </c>
      <c r="P788" s="5">
        <v>45602</v>
      </c>
      <c r="Q788" t="s">
        <v>937</v>
      </c>
      <c r="R788" t="s">
        <v>1880</v>
      </c>
      <c r="S788" t="s">
        <v>1901</v>
      </c>
      <c r="T788">
        <v>3</v>
      </c>
      <c r="U788">
        <v>761.88</v>
      </c>
      <c r="V788">
        <v>0.23</v>
      </c>
      <c r="W788" t="s">
        <v>1961</v>
      </c>
      <c r="X788">
        <v>1759.9428</v>
      </c>
      <c r="Y788">
        <v>1759.9427999999998</v>
      </c>
      <c r="Z788" t="str">
        <f>_xlfn.IFS(Table8_1[[#This Row],[Unit_Price]]&lt;500,"Low Price",Table8_1[[#This Row],[Unit_Price]]&lt;2000,"Medium Price",Table8_1[[#This Row],[Unit_Price]]&gt;=2000, "High Price")</f>
        <v>Medium Price</v>
      </c>
    </row>
    <row r="789" spans="1:26" x14ac:dyDescent="0.3">
      <c r="A789" s="2" t="s">
        <v>2754</v>
      </c>
      <c r="B789" s="3">
        <v>45793</v>
      </c>
      <c r="C789" s="2" t="s">
        <v>593</v>
      </c>
      <c r="D789" s="2" t="s">
        <v>1689</v>
      </c>
      <c r="E789" s="2" t="s">
        <v>1948</v>
      </c>
      <c r="F789" s="2">
        <v>4</v>
      </c>
      <c r="G789" s="2">
        <v>122.87</v>
      </c>
      <c r="H789" s="2">
        <v>0.13</v>
      </c>
      <c r="I789" s="2" t="s">
        <v>1959</v>
      </c>
      <c r="J789" s="2">
        <v>427.58760000000001</v>
      </c>
      <c r="O789" t="s">
        <v>2754</v>
      </c>
      <c r="P789" s="5">
        <v>45793</v>
      </c>
      <c r="Q789" t="s">
        <v>593</v>
      </c>
      <c r="R789" t="s">
        <v>1689</v>
      </c>
      <c r="S789" t="s">
        <v>1948</v>
      </c>
      <c r="T789">
        <v>4</v>
      </c>
      <c r="U789">
        <v>122.87</v>
      </c>
      <c r="V789">
        <v>0.13</v>
      </c>
      <c r="W789" t="s">
        <v>1959</v>
      </c>
      <c r="X789">
        <v>427.58760000000001</v>
      </c>
      <c r="Y789">
        <v>427.58760000000001</v>
      </c>
      <c r="Z789" t="str">
        <f>_xlfn.IFS(Table8_1[[#This Row],[Unit_Price]]&lt;500,"Low Price",Table8_1[[#This Row],[Unit_Price]]&lt;2000,"Medium Price",Table8_1[[#This Row],[Unit_Price]]&gt;=2000, "High Price")</f>
        <v>Low Price</v>
      </c>
    </row>
    <row r="790" spans="1:26" x14ac:dyDescent="0.3">
      <c r="A790" s="2" t="s">
        <v>2755</v>
      </c>
      <c r="B790" s="3">
        <v>45778</v>
      </c>
      <c r="C790" s="2" t="s">
        <v>1476</v>
      </c>
      <c r="D790" s="2" t="s">
        <v>1802</v>
      </c>
      <c r="E790" s="2" t="s">
        <v>1904</v>
      </c>
      <c r="F790" s="2">
        <v>4</v>
      </c>
      <c r="G790" s="2">
        <v>753</v>
      </c>
      <c r="H790" s="2">
        <v>0.28000000000000003</v>
      </c>
      <c r="I790" s="2" t="s">
        <v>1964</v>
      </c>
      <c r="J790" s="2">
        <v>2168.64</v>
      </c>
      <c r="O790" t="s">
        <v>2755</v>
      </c>
      <c r="P790" s="5">
        <v>45778</v>
      </c>
      <c r="Q790" t="s">
        <v>1476</v>
      </c>
      <c r="R790" t="s">
        <v>1802</v>
      </c>
      <c r="S790" t="s">
        <v>1904</v>
      </c>
      <c r="T790">
        <v>4</v>
      </c>
      <c r="U790">
        <v>753</v>
      </c>
      <c r="V790">
        <v>0.28000000000000003</v>
      </c>
      <c r="W790" t="s">
        <v>1964</v>
      </c>
      <c r="X790">
        <v>2168.64</v>
      </c>
      <c r="Y790">
        <v>2168.64</v>
      </c>
      <c r="Z790" t="str">
        <f>_xlfn.IFS(Table8_1[[#This Row],[Unit_Price]]&lt;500,"Low Price",Table8_1[[#This Row],[Unit_Price]]&lt;2000,"Medium Price",Table8_1[[#This Row],[Unit_Price]]&gt;=2000, "High Price")</f>
        <v>Medium Price</v>
      </c>
    </row>
    <row r="791" spans="1:26" x14ac:dyDescent="0.3">
      <c r="A791" s="2" t="s">
        <v>2756</v>
      </c>
      <c r="B791" s="3">
        <v>45325</v>
      </c>
      <c r="C791" s="2" t="s">
        <v>1169</v>
      </c>
      <c r="D791" s="2" t="s">
        <v>1576</v>
      </c>
      <c r="E791" s="2" t="s">
        <v>1908</v>
      </c>
      <c r="F791" s="2">
        <v>2</v>
      </c>
      <c r="G791" s="2">
        <v>788.05</v>
      </c>
      <c r="H791" s="2">
        <v>0.21</v>
      </c>
      <c r="I791" s="2" t="s">
        <v>1959</v>
      </c>
      <c r="J791" s="2">
        <v>1245.1189999999999</v>
      </c>
      <c r="O791" t="s">
        <v>2756</v>
      </c>
      <c r="P791" s="5">
        <v>45325</v>
      </c>
      <c r="Q791" t="s">
        <v>1169</v>
      </c>
      <c r="R791" t="s">
        <v>1576</v>
      </c>
      <c r="S791" t="s">
        <v>1908</v>
      </c>
      <c r="T791">
        <v>2</v>
      </c>
      <c r="U791">
        <v>788.05</v>
      </c>
      <c r="V791">
        <v>0.21</v>
      </c>
      <c r="W791" t="s">
        <v>1959</v>
      </c>
      <c r="X791">
        <v>1245.1189999999999</v>
      </c>
      <c r="Y791">
        <v>1245.1189999999999</v>
      </c>
      <c r="Z791" t="str">
        <f>_xlfn.IFS(Table8_1[[#This Row],[Unit_Price]]&lt;500,"Low Price",Table8_1[[#This Row],[Unit_Price]]&lt;2000,"Medium Price",Table8_1[[#This Row],[Unit_Price]]&gt;=2000, "High Price")</f>
        <v>Medium Price</v>
      </c>
    </row>
    <row r="792" spans="1:26" x14ac:dyDescent="0.3">
      <c r="A792" s="2" t="s">
        <v>2757</v>
      </c>
      <c r="B792" s="3">
        <v>45875</v>
      </c>
      <c r="C792" s="2" t="s">
        <v>1437</v>
      </c>
      <c r="D792" s="2" t="s">
        <v>1829</v>
      </c>
      <c r="E792" s="2" t="s">
        <v>1924</v>
      </c>
      <c r="F792" s="2">
        <v>2</v>
      </c>
      <c r="G792" s="2">
        <v>807.1</v>
      </c>
      <c r="H792" s="2">
        <v>0.28999999999999998</v>
      </c>
      <c r="I792" s="2" t="s">
        <v>1959</v>
      </c>
      <c r="J792" s="2">
        <v>1146.0820000000001</v>
      </c>
      <c r="O792" t="s">
        <v>2757</v>
      </c>
      <c r="P792" s="5">
        <v>45875</v>
      </c>
      <c r="Q792" t="s">
        <v>1437</v>
      </c>
      <c r="R792" t="s">
        <v>1829</v>
      </c>
      <c r="S792" t="s">
        <v>1924</v>
      </c>
      <c r="T792">
        <v>2</v>
      </c>
      <c r="U792">
        <v>807.1</v>
      </c>
      <c r="V792">
        <v>0.28999999999999998</v>
      </c>
      <c r="W792" t="s">
        <v>1959</v>
      </c>
      <c r="X792">
        <v>1146.0820000000001</v>
      </c>
      <c r="Y792">
        <v>1146.0820000000001</v>
      </c>
      <c r="Z792" t="str">
        <f>_xlfn.IFS(Table8_1[[#This Row],[Unit_Price]]&lt;500,"Low Price",Table8_1[[#This Row],[Unit_Price]]&lt;2000,"Medium Price",Table8_1[[#This Row],[Unit_Price]]&gt;=2000, "High Price")</f>
        <v>Medium Price</v>
      </c>
    </row>
    <row r="793" spans="1:26" x14ac:dyDescent="0.3">
      <c r="A793" s="2" t="s">
        <v>2758</v>
      </c>
      <c r="B793" s="3">
        <v>45320</v>
      </c>
      <c r="C793" s="2" t="s">
        <v>465</v>
      </c>
      <c r="D793" s="2" t="s">
        <v>1590</v>
      </c>
      <c r="E793" s="2" t="s">
        <v>1892</v>
      </c>
      <c r="F793" s="2">
        <v>2</v>
      </c>
      <c r="G793" s="2">
        <v>443.09</v>
      </c>
      <c r="H793" s="2">
        <v>0.02</v>
      </c>
      <c r="I793" s="2" t="s">
        <v>1961</v>
      </c>
      <c r="J793" s="2">
        <v>868.45640000000003</v>
      </c>
      <c r="O793" t="s">
        <v>2758</v>
      </c>
      <c r="P793" s="5">
        <v>45320</v>
      </c>
      <c r="Q793" t="s">
        <v>465</v>
      </c>
      <c r="R793" t="s">
        <v>1590</v>
      </c>
      <c r="S793" t="s">
        <v>1892</v>
      </c>
      <c r="T793">
        <v>2</v>
      </c>
      <c r="U793">
        <v>443.09</v>
      </c>
      <c r="V793">
        <v>0.02</v>
      </c>
      <c r="W793" t="s">
        <v>1961</v>
      </c>
      <c r="X793">
        <v>868.45640000000003</v>
      </c>
      <c r="Y793">
        <v>868.45639999999992</v>
      </c>
      <c r="Z793" t="str">
        <f>_xlfn.IFS(Table8_1[[#This Row],[Unit_Price]]&lt;500,"Low Price",Table8_1[[#This Row],[Unit_Price]]&lt;2000,"Medium Price",Table8_1[[#This Row],[Unit_Price]]&gt;=2000, "High Price")</f>
        <v>Low Price</v>
      </c>
    </row>
    <row r="794" spans="1:26" x14ac:dyDescent="0.3">
      <c r="A794" s="2" t="s">
        <v>2759</v>
      </c>
      <c r="B794" s="3">
        <v>45870</v>
      </c>
      <c r="C794" s="2" t="s">
        <v>1455</v>
      </c>
      <c r="D794" s="2" t="s">
        <v>1631</v>
      </c>
      <c r="E794" s="2" t="s">
        <v>1936</v>
      </c>
      <c r="F794" s="2">
        <v>1</v>
      </c>
      <c r="G794" s="2">
        <v>512.16</v>
      </c>
      <c r="H794" s="2">
        <v>0.02</v>
      </c>
      <c r="I794" s="2" t="s">
        <v>1964</v>
      </c>
      <c r="J794" s="2">
        <v>501.91680000000002</v>
      </c>
      <c r="O794" t="s">
        <v>2759</v>
      </c>
      <c r="P794" s="5">
        <v>45870</v>
      </c>
      <c r="Q794" t="s">
        <v>1455</v>
      </c>
      <c r="R794" t="s">
        <v>1631</v>
      </c>
      <c r="S794" t="s">
        <v>1936</v>
      </c>
      <c r="T794">
        <v>1</v>
      </c>
      <c r="U794">
        <v>512.16</v>
      </c>
      <c r="V794">
        <v>0.02</v>
      </c>
      <c r="W794" t="s">
        <v>1964</v>
      </c>
      <c r="X794">
        <v>501.91680000000002</v>
      </c>
      <c r="Y794">
        <v>501.91679999999997</v>
      </c>
      <c r="Z794" t="str">
        <f>_xlfn.IFS(Table8_1[[#This Row],[Unit_Price]]&lt;500,"Low Price",Table8_1[[#This Row],[Unit_Price]]&lt;2000,"Medium Price",Table8_1[[#This Row],[Unit_Price]]&gt;=2000, "High Price")</f>
        <v>Medium Price</v>
      </c>
    </row>
    <row r="795" spans="1:26" x14ac:dyDescent="0.3">
      <c r="A795" s="2" t="s">
        <v>2760</v>
      </c>
      <c r="B795" s="3">
        <v>45577</v>
      </c>
      <c r="C795" s="2" t="s">
        <v>686</v>
      </c>
      <c r="D795" s="2" t="s">
        <v>1703</v>
      </c>
      <c r="E795" s="2" t="s">
        <v>1945</v>
      </c>
      <c r="F795" s="2">
        <v>2</v>
      </c>
      <c r="G795" s="2">
        <v>602.54999999999995</v>
      </c>
      <c r="H795" s="2">
        <v>0.23</v>
      </c>
      <c r="I795" s="2" t="s">
        <v>1964</v>
      </c>
      <c r="J795" s="2">
        <v>927.92700000000002</v>
      </c>
      <c r="O795" t="s">
        <v>2760</v>
      </c>
      <c r="P795" s="5">
        <v>45577</v>
      </c>
      <c r="Q795" t="s">
        <v>686</v>
      </c>
      <c r="R795" t="s">
        <v>1703</v>
      </c>
      <c r="S795" t="s">
        <v>1945</v>
      </c>
      <c r="T795">
        <v>2</v>
      </c>
      <c r="U795">
        <v>602.54999999999995</v>
      </c>
      <c r="V795">
        <v>0.23</v>
      </c>
      <c r="W795" t="s">
        <v>1964</v>
      </c>
      <c r="X795">
        <v>927.92700000000002</v>
      </c>
      <c r="Y795">
        <v>927.92699999999991</v>
      </c>
      <c r="Z795" t="str">
        <f>_xlfn.IFS(Table8_1[[#This Row],[Unit_Price]]&lt;500,"Low Price",Table8_1[[#This Row],[Unit_Price]]&lt;2000,"Medium Price",Table8_1[[#This Row],[Unit_Price]]&gt;=2000, "High Price")</f>
        <v>Medium Price</v>
      </c>
    </row>
    <row r="796" spans="1:26" x14ac:dyDescent="0.3">
      <c r="A796" s="2" t="s">
        <v>2761</v>
      </c>
      <c r="B796" s="3">
        <v>45745</v>
      </c>
      <c r="C796" s="2" t="s">
        <v>554</v>
      </c>
      <c r="D796" s="2" t="s">
        <v>1706</v>
      </c>
      <c r="E796" s="2" t="s">
        <v>1887</v>
      </c>
      <c r="F796" s="2">
        <v>3</v>
      </c>
      <c r="G796" s="2">
        <v>846.19</v>
      </c>
      <c r="H796" s="2">
        <v>0.09</v>
      </c>
      <c r="I796" s="2" t="s">
        <v>1964</v>
      </c>
      <c r="J796" s="2">
        <v>2310.0987</v>
      </c>
      <c r="O796" t="s">
        <v>2761</v>
      </c>
      <c r="P796" s="5">
        <v>45745</v>
      </c>
      <c r="Q796" t="s">
        <v>554</v>
      </c>
      <c r="R796" t="s">
        <v>1706</v>
      </c>
      <c r="S796" t="s">
        <v>1887</v>
      </c>
      <c r="T796">
        <v>3</v>
      </c>
      <c r="U796">
        <v>846.19</v>
      </c>
      <c r="V796">
        <v>0.09</v>
      </c>
      <c r="W796" t="s">
        <v>1964</v>
      </c>
      <c r="X796">
        <v>2310.0987</v>
      </c>
      <c r="Y796">
        <v>2310.0987</v>
      </c>
      <c r="Z796" t="str">
        <f>_xlfn.IFS(Table8_1[[#This Row],[Unit_Price]]&lt;500,"Low Price",Table8_1[[#This Row],[Unit_Price]]&lt;2000,"Medium Price",Table8_1[[#This Row],[Unit_Price]]&gt;=2000, "High Price")</f>
        <v>Medium Price</v>
      </c>
    </row>
    <row r="797" spans="1:26" x14ac:dyDescent="0.3">
      <c r="A797" s="2" t="s">
        <v>2762</v>
      </c>
      <c r="B797" s="3">
        <v>45772</v>
      </c>
      <c r="C797" s="2" t="s">
        <v>1037</v>
      </c>
      <c r="D797" s="2" t="s">
        <v>1790</v>
      </c>
      <c r="E797" s="2" t="s">
        <v>1917</v>
      </c>
      <c r="F797" s="2">
        <v>1</v>
      </c>
      <c r="G797" s="2">
        <v>506.73</v>
      </c>
      <c r="H797" s="2">
        <v>0.28999999999999998</v>
      </c>
      <c r="I797" s="2" t="s">
        <v>1959</v>
      </c>
      <c r="J797" s="2">
        <v>359.7783</v>
      </c>
      <c r="O797" t="s">
        <v>2762</v>
      </c>
      <c r="P797" s="5">
        <v>45772</v>
      </c>
      <c r="Q797" t="s">
        <v>1037</v>
      </c>
      <c r="R797" t="s">
        <v>1790</v>
      </c>
      <c r="S797" t="s">
        <v>1917</v>
      </c>
      <c r="T797">
        <v>1</v>
      </c>
      <c r="U797">
        <v>506.73</v>
      </c>
      <c r="V797">
        <v>0.28999999999999998</v>
      </c>
      <c r="W797" t="s">
        <v>1959</v>
      </c>
      <c r="X797">
        <v>359.7783</v>
      </c>
      <c r="Y797">
        <v>359.77830000000006</v>
      </c>
      <c r="Z797" t="str">
        <f>_xlfn.IFS(Table8_1[[#This Row],[Unit_Price]]&lt;500,"Low Price",Table8_1[[#This Row],[Unit_Price]]&lt;2000,"Medium Price",Table8_1[[#This Row],[Unit_Price]]&gt;=2000, "High Price")</f>
        <v>Medium Price</v>
      </c>
    </row>
    <row r="798" spans="1:26" x14ac:dyDescent="0.3">
      <c r="A798" s="2" t="s">
        <v>2763</v>
      </c>
      <c r="B798" s="3">
        <v>45299</v>
      </c>
      <c r="C798" s="2" t="s">
        <v>202</v>
      </c>
      <c r="D798" s="2" t="s">
        <v>1735</v>
      </c>
      <c r="E798" s="2" t="s">
        <v>1939</v>
      </c>
      <c r="F798" s="2">
        <v>1</v>
      </c>
      <c r="G798" s="2">
        <v>408.66</v>
      </c>
      <c r="H798" s="2">
        <v>0.13</v>
      </c>
      <c r="I798" s="2" t="s">
        <v>1964</v>
      </c>
      <c r="J798" s="2">
        <v>355.5342</v>
      </c>
      <c r="O798" t="s">
        <v>2763</v>
      </c>
      <c r="P798" s="5">
        <v>45299</v>
      </c>
      <c r="Q798" t="s">
        <v>202</v>
      </c>
      <c r="R798" t="s">
        <v>1735</v>
      </c>
      <c r="S798" t="s">
        <v>1939</v>
      </c>
      <c r="T798">
        <v>1</v>
      </c>
      <c r="U798">
        <v>408.66</v>
      </c>
      <c r="V798">
        <v>0.13</v>
      </c>
      <c r="W798" t="s">
        <v>1964</v>
      </c>
      <c r="X798">
        <v>355.5342</v>
      </c>
      <c r="Y798">
        <v>355.5342</v>
      </c>
      <c r="Z798" t="str">
        <f>_xlfn.IFS(Table8_1[[#This Row],[Unit_Price]]&lt;500,"Low Price",Table8_1[[#This Row],[Unit_Price]]&lt;2000,"Medium Price",Table8_1[[#This Row],[Unit_Price]]&gt;=2000, "High Price")</f>
        <v>Low Price</v>
      </c>
    </row>
    <row r="799" spans="1:26" x14ac:dyDescent="0.3">
      <c r="A799" s="2" t="s">
        <v>2764</v>
      </c>
      <c r="B799" s="3">
        <v>45447</v>
      </c>
      <c r="C799" s="2" t="s">
        <v>391</v>
      </c>
      <c r="D799" s="2" t="s">
        <v>1590</v>
      </c>
      <c r="E799" s="2" t="s">
        <v>1942</v>
      </c>
      <c r="F799" s="2">
        <v>3</v>
      </c>
      <c r="G799" s="2">
        <v>170.48</v>
      </c>
      <c r="H799" s="2">
        <v>0.06</v>
      </c>
      <c r="I799" s="2" t="s">
        <v>1964</v>
      </c>
      <c r="J799" s="2">
        <v>480.75360000000001</v>
      </c>
      <c r="O799" t="s">
        <v>2764</v>
      </c>
      <c r="P799" s="5">
        <v>45447</v>
      </c>
      <c r="Q799" t="s">
        <v>391</v>
      </c>
      <c r="R799" t="s">
        <v>1590</v>
      </c>
      <c r="S799" t="s">
        <v>1942</v>
      </c>
      <c r="T799">
        <v>3</v>
      </c>
      <c r="U799">
        <v>170.48</v>
      </c>
      <c r="V799">
        <v>0.06</v>
      </c>
      <c r="W799" t="s">
        <v>1964</v>
      </c>
      <c r="X799">
        <v>480.75360000000001</v>
      </c>
      <c r="Y799">
        <v>480.75359999999995</v>
      </c>
      <c r="Z799" t="str">
        <f>_xlfn.IFS(Table8_1[[#This Row],[Unit_Price]]&lt;500,"Low Price",Table8_1[[#This Row],[Unit_Price]]&lt;2000,"Medium Price",Table8_1[[#This Row],[Unit_Price]]&gt;=2000, "High Price")</f>
        <v>Low Price</v>
      </c>
    </row>
    <row r="800" spans="1:26" x14ac:dyDescent="0.3">
      <c r="A800" s="2" t="s">
        <v>2765</v>
      </c>
      <c r="B800" s="3">
        <v>45717</v>
      </c>
      <c r="C800" s="2" t="s">
        <v>351</v>
      </c>
      <c r="D800" s="2" t="s">
        <v>1628</v>
      </c>
      <c r="E800" s="2" t="s">
        <v>1921</v>
      </c>
      <c r="F800" s="2">
        <v>1</v>
      </c>
      <c r="G800" s="2">
        <v>423.48</v>
      </c>
      <c r="H800" s="2">
        <v>0.18</v>
      </c>
      <c r="I800" s="2" t="s">
        <v>1961</v>
      </c>
      <c r="J800" s="2">
        <v>347.25360000000001</v>
      </c>
      <c r="O800" t="s">
        <v>2765</v>
      </c>
      <c r="P800" s="5">
        <v>45717</v>
      </c>
      <c r="Q800" t="s">
        <v>351</v>
      </c>
      <c r="R800" t="s">
        <v>1628</v>
      </c>
      <c r="S800" t="s">
        <v>1921</v>
      </c>
      <c r="T800">
        <v>1</v>
      </c>
      <c r="U800">
        <v>423.48</v>
      </c>
      <c r="V800">
        <v>0.18</v>
      </c>
      <c r="W800" t="s">
        <v>1961</v>
      </c>
      <c r="X800">
        <v>347.25360000000001</v>
      </c>
      <c r="Y800">
        <v>347.25360000000001</v>
      </c>
      <c r="Z800" t="str">
        <f>_xlfn.IFS(Table8_1[[#This Row],[Unit_Price]]&lt;500,"Low Price",Table8_1[[#This Row],[Unit_Price]]&lt;2000,"Medium Price",Table8_1[[#This Row],[Unit_Price]]&gt;=2000, "High Price")</f>
        <v>Low Price</v>
      </c>
    </row>
    <row r="801" spans="1:26" x14ac:dyDescent="0.3">
      <c r="A801" s="2" t="s">
        <v>2766</v>
      </c>
      <c r="B801" s="3">
        <v>45213</v>
      </c>
      <c r="C801" s="2" t="s">
        <v>766</v>
      </c>
      <c r="D801" s="2" t="s">
        <v>1859</v>
      </c>
      <c r="E801" s="2" t="s">
        <v>1927</v>
      </c>
      <c r="F801" s="2">
        <v>4</v>
      </c>
      <c r="G801" s="2">
        <v>23.57</v>
      </c>
      <c r="H801" s="2">
        <v>0.1</v>
      </c>
      <c r="I801" s="2" t="s">
        <v>1959</v>
      </c>
      <c r="J801" s="2">
        <v>84.852000000000004</v>
      </c>
      <c r="O801" t="s">
        <v>2766</v>
      </c>
      <c r="P801" s="5">
        <v>45213</v>
      </c>
      <c r="Q801" t="s">
        <v>766</v>
      </c>
      <c r="R801" t="s">
        <v>1859</v>
      </c>
      <c r="S801" t="s">
        <v>1927</v>
      </c>
      <c r="T801">
        <v>4</v>
      </c>
      <c r="U801">
        <v>23.57</v>
      </c>
      <c r="V801">
        <v>0.1</v>
      </c>
      <c r="W801" t="s">
        <v>1959</v>
      </c>
      <c r="X801">
        <v>84.852000000000004</v>
      </c>
      <c r="Y801">
        <v>84.852000000000004</v>
      </c>
      <c r="Z801" t="str">
        <f>_xlfn.IFS(Table8_1[[#This Row],[Unit_Price]]&lt;500,"Low Price",Table8_1[[#This Row],[Unit_Price]]&lt;2000,"Medium Price",Table8_1[[#This Row],[Unit_Price]]&gt;=2000, "High Price")</f>
        <v>Low Price</v>
      </c>
    </row>
    <row r="802" spans="1:26" x14ac:dyDescent="0.3">
      <c r="A802" s="2" t="s">
        <v>2767</v>
      </c>
      <c r="B802" s="3">
        <v>45837</v>
      </c>
      <c r="C802" s="2" t="s">
        <v>1202</v>
      </c>
      <c r="D802" s="2" t="s">
        <v>1706</v>
      </c>
      <c r="E802" s="2" t="s">
        <v>1945</v>
      </c>
      <c r="F802" s="2">
        <v>2</v>
      </c>
      <c r="G802" s="2">
        <v>953.26</v>
      </c>
      <c r="H802" s="2">
        <v>0.1</v>
      </c>
      <c r="I802" s="2" t="s">
        <v>1964</v>
      </c>
      <c r="J802" s="2">
        <v>1715.8679999999999</v>
      </c>
      <c r="O802" t="s">
        <v>2767</v>
      </c>
      <c r="P802" s="5">
        <v>45837</v>
      </c>
      <c r="Q802" t="s">
        <v>1202</v>
      </c>
      <c r="R802" t="s">
        <v>1706</v>
      </c>
      <c r="S802" t="s">
        <v>1945</v>
      </c>
      <c r="T802">
        <v>2</v>
      </c>
      <c r="U802">
        <v>953.26</v>
      </c>
      <c r="V802">
        <v>0.1</v>
      </c>
      <c r="W802" t="s">
        <v>1964</v>
      </c>
      <c r="X802">
        <v>1715.8679999999999</v>
      </c>
      <c r="Y802">
        <v>1715.8679999999999</v>
      </c>
      <c r="Z802" t="str">
        <f>_xlfn.IFS(Table8_1[[#This Row],[Unit_Price]]&lt;500,"Low Price",Table8_1[[#This Row],[Unit_Price]]&lt;2000,"Medium Price",Table8_1[[#This Row],[Unit_Price]]&gt;=2000, "High Price")</f>
        <v>Medium Price</v>
      </c>
    </row>
    <row r="803" spans="1:26" x14ac:dyDescent="0.3">
      <c r="A803" s="2" t="s">
        <v>2768</v>
      </c>
      <c r="B803" s="3">
        <v>45277</v>
      </c>
      <c r="C803" s="2" t="s">
        <v>1100</v>
      </c>
      <c r="D803" s="2" t="s">
        <v>1802</v>
      </c>
      <c r="E803" s="2" t="s">
        <v>1914</v>
      </c>
      <c r="F803" s="2">
        <v>3</v>
      </c>
      <c r="G803" s="2">
        <v>405.13</v>
      </c>
      <c r="H803" s="2">
        <v>0.14000000000000001</v>
      </c>
      <c r="I803" s="2" t="s">
        <v>1964</v>
      </c>
      <c r="J803" s="2">
        <v>1045.2354</v>
      </c>
      <c r="O803" t="s">
        <v>2768</v>
      </c>
      <c r="P803" s="5">
        <v>45277</v>
      </c>
      <c r="Q803" t="s">
        <v>1100</v>
      </c>
      <c r="R803" t="s">
        <v>1802</v>
      </c>
      <c r="S803" t="s">
        <v>1914</v>
      </c>
      <c r="T803">
        <v>3</v>
      </c>
      <c r="U803">
        <v>405.13</v>
      </c>
      <c r="V803">
        <v>0.14000000000000001</v>
      </c>
      <c r="W803" t="s">
        <v>1964</v>
      </c>
      <c r="X803">
        <v>1045.2354</v>
      </c>
      <c r="Y803">
        <v>1045.2353999999998</v>
      </c>
      <c r="Z803" t="str">
        <f>_xlfn.IFS(Table8_1[[#This Row],[Unit_Price]]&lt;500,"Low Price",Table8_1[[#This Row],[Unit_Price]]&lt;2000,"Medium Price",Table8_1[[#This Row],[Unit_Price]]&gt;=2000, "High Price")</f>
        <v>Low Price</v>
      </c>
    </row>
    <row r="804" spans="1:26" x14ac:dyDescent="0.3">
      <c r="A804" s="2" t="s">
        <v>2769</v>
      </c>
      <c r="B804" s="3">
        <v>45248</v>
      </c>
      <c r="C804" s="2" t="s">
        <v>1076</v>
      </c>
      <c r="D804" s="2" t="s">
        <v>1565</v>
      </c>
      <c r="E804" s="2" t="s">
        <v>1904</v>
      </c>
      <c r="F804" s="2">
        <v>2</v>
      </c>
      <c r="G804" s="2">
        <v>333.83</v>
      </c>
      <c r="H804" s="2">
        <v>0.26</v>
      </c>
      <c r="I804" s="2" t="s">
        <v>1961</v>
      </c>
      <c r="J804" s="2">
        <v>494.0684</v>
      </c>
      <c r="O804" t="s">
        <v>2769</v>
      </c>
      <c r="P804" s="5">
        <v>45248</v>
      </c>
      <c r="Q804" t="s">
        <v>1076</v>
      </c>
      <c r="R804" t="s">
        <v>1565</v>
      </c>
      <c r="S804" t="s">
        <v>1904</v>
      </c>
      <c r="T804">
        <v>2</v>
      </c>
      <c r="U804">
        <v>333.83</v>
      </c>
      <c r="V804">
        <v>0.26</v>
      </c>
      <c r="W804" t="s">
        <v>1961</v>
      </c>
      <c r="X804">
        <v>494.0684</v>
      </c>
      <c r="Y804">
        <v>494.0684</v>
      </c>
      <c r="Z804" t="str">
        <f>_xlfn.IFS(Table8_1[[#This Row],[Unit_Price]]&lt;500,"Low Price",Table8_1[[#This Row],[Unit_Price]]&lt;2000,"Medium Price",Table8_1[[#This Row],[Unit_Price]]&gt;=2000, "High Price")</f>
        <v>Low Price</v>
      </c>
    </row>
    <row r="805" spans="1:26" x14ac:dyDescent="0.3">
      <c r="A805" s="2" t="s">
        <v>2770</v>
      </c>
      <c r="B805" s="3">
        <v>45741</v>
      </c>
      <c r="C805" s="2" t="s">
        <v>1058</v>
      </c>
      <c r="D805" s="2" t="s">
        <v>1856</v>
      </c>
      <c r="E805" s="2" t="s">
        <v>1901</v>
      </c>
      <c r="F805" s="2">
        <v>2</v>
      </c>
      <c r="G805" s="2">
        <v>727.18</v>
      </c>
      <c r="H805" s="2">
        <v>0.22</v>
      </c>
      <c r="I805" s="2" t="s">
        <v>1961</v>
      </c>
      <c r="J805" s="2">
        <v>1134.4007999999999</v>
      </c>
      <c r="O805" t="s">
        <v>2770</v>
      </c>
      <c r="P805" s="5">
        <v>45741</v>
      </c>
      <c r="Q805" t="s">
        <v>1058</v>
      </c>
      <c r="R805" t="s">
        <v>1856</v>
      </c>
      <c r="S805" t="s">
        <v>1901</v>
      </c>
      <c r="T805">
        <v>2</v>
      </c>
      <c r="U805">
        <v>727.18</v>
      </c>
      <c r="V805">
        <v>0.22</v>
      </c>
      <c r="W805" t="s">
        <v>1961</v>
      </c>
      <c r="X805">
        <v>1134.4007999999999</v>
      </c>
      <c r="Y805">
        <v>1134.4007999999999</v>
      </c>
      <c r="Z805" t="str">
        <f>_xlfn.IFS(Table8_1[[#This Row],[Unit_Price]]&lt;500,"Low Price",Table8_1[[#This Row],[Unit_Price]]&lt;2000,"Medium Price",Table8_1[[#This Row],[Unit_Price]]&gt;=2000, "High Price")</f>
        <v>Medium Price</v>
      </c>
    </row>
    <row r="806" spans="1:26" x14ac:dyDescent="0.3">
      <c r="A806" s="2" t="s">
        <v>2771</v>
      </c>
      <c r="B806" s="3">
        <v>45778</v>
      </c>
      <c r="C806" s="2" t="s">
        <v>977</v>
      </c>
      <c r="D806" s="2" t="s">
        <v>1576</v>
      </c>
      <c r="E806" s="2" t="s">
        <v>1924</v>
      </c>
      <c r="F806" s="2">
        <v>2</v>
      </c>
      <c r="G806" s="2">
        <v>516.02</v>
      </c>
      <c r="H806" s="2">
        <v>0.19</v>
      </c>
      <c r="I806" s="2" t="s">
        <v>1964</v>
      </c>
      <c r="J806" s="2">
        <v>835.95240000000001</v>
      </c>
      <c r="O806" t="s">
        <v>2771</v>
      </c>
      <c r="P806" s="5">
        <v>45778</v>
      </c>
      <c r="Q806" t="s">
        <v>977</v>
      </c>
      <c r="R806" t="s">
        <v>1576</v>
      </c>
      <c r="S806" t="s">
        <v>1924</v>
      </c>
      <c r="T806">
        <v>2</v>
      </c>
      <c r="U806">
        <v>516.02</v>
      </c>
      <c r="V806">
        <v>0.19</v>
      </c>
      <c r="W806" t="s">
        <v>1964</v>
      </c>
      <c r="X806">
        <v>835.95240000000001</v>
      </c>
      <c r="Y806">
        <v>835.9523999999999</v>
      </c>
      <c r="Z806" t="str">
        <f>_xlfn.IFS(Table8_1[[#This Row],[Unit_Price]]&lt;500,"Low Price",Table8_1[[#This Row],[Unit_Price]]&lt;2000,"Medium Price",Table8_1[[#This Row],[Unit_Price]]&gt;=2000, "High Price")</f>
        <v>Medium Price</v>
      </c>
    </row>
    <row r="807" spans="1:26" x14ac:dyDescent="0.3">
      <c r="A807" s="2" t="s">
        <v>2772</v>
      </c>
      <c r="B807" s="3">
        <v>45361</v>
      </c>
      <c r="C807" s="2" t="s">
        <v>943</v>
      </c>
      <c r="D807" s="2" t="s">
        <v>1706</v>
      </c>
      <c r="E807" s="2" t="s">
        <v>1927</v>
      </c>
      <c r="F807" s="2">
        <v>2</v>
      </c>
      <c r="G807" s="2">
        <v>705.61</v>
      </c>
      <c r="H807" s="2">
        <v>0.28000000000000003</v>
      </c>
      <c r="I807" s="2" t="s">
        <v>1959</v>
      </c>
      <c r="J807" s="2">
        <v>1016.0784</v>
      </c>
      <c r="O807" t="s">
        <v>2772</v>
      </c>
      <c r="P807" s="5">
        <v>45361</v>
      </c>
      <c r="Q807" t="s">
        <v>943</v>
      </c>
      <c r="R807" t="s">
        <v>1706</v>
      </c>
      <c r="S807" t="s">
        <v>1927</v>
      </c>
      <c r="T807">
        <v>2</v>
      </c>
      <c r="U807">
        <v>705.61</v>
      </c>
      <c r="V807">
        <v>0.28000000000000003</v>
      </c>
      <c r="W807" t="s">
        <v>1959</v>
      </c>
      <c r="X807">
        <v>1016.0784</v>
      </c>
      <c r="Y807">
        <v>1016.0784</v>
      </c>
      <c r="Z807" t="str">
        <f>_xlfn.IFS(Table8_1[[#This Row],[Unit_Price]]&lt;500,"Low Price",Table8_1[[#This Row],[Unit_Price]]&lt;2000,"Medium Price",Table8_1[[#This Row],[Unit_Price]]&gt;=2000, "High Price")</f>
        <v>Medium Price</v>
      </c>
    </row>
    <row r="808" spans="1:26" x14ac:dyDescent="0.3">
      <c r="A808" s="2" t="s">
        <v>2773</v>
      </c>
      <c r="B808" s="3">
        <v>45414</v>
      </c>
      <c r="C808" s="2" t="s">
        <v>886</v>
      </c>
      <c r="D808" s="2" t="s">
        <v>1835</v>
      </c>
      <c r="E808" s="2" t="s">
        <v>1917</v>
      </c>
      <c r="F808" s="2">
        <v>3</v>
      </c>
      <c r="G808" s="2">
        <v>654.47</v>
      </c>
      <c r="H808" s="2">
        <v>0.18</v>
      </c>
      <c r="I808" s="2" t="s">
        <v>1964</v>
      </c>
      <c r="J808" s="2">
        <v>1609.9962</v>
      </c>
      <c r="O808" t="s">
        <v>2773</v>
      </c>
      <c r="P808" s="5">
        <v>45414</v>
      </c>
      <c r="Q808" t="s">
        <v>886</v>
      </c>
      <c r="R808" t="s">
        <v>1835</v>
      </c>
      <c r="S808" t="s">
        <v>1917</v>
      </c>
      <c r="T808">
        <v>3</v>
      </c>
      <c r="U808">
        <v>654.47</v>
      </c>
      <c r="V808">
        <v>0.18</v>
      </c>
      <c r="W808" t="s">
        <v>1964</v>
      </c>
      <c r="X808">
        <v>1609.9962</v>
      </c>
      <c r="Y808">
        <v>1609.9962</v>
      </c>
      <c r="Z808" t="str">
        <f>_xlfn.IFS(Table8_1[[#This Row],[Unit_Price]]&lt;500,"Low Price",Table8_1[[#This Row],[Unit_Price]]&lt;2000,"Medium Price",Table8_1[[#This Row],[Unit_Price]]&gt;=2000, "High Price")</f>
        <v>Medium Price</v>
      </c>
    </row>
    <row r="809" spans="1:26" x14ac:dyDescent="0.3">
      <c r="A809" s="2" t="s">
        <v>2774</v>
      </c>
      <c r="B809" s="3">
        <v>45734</v>
      </c>
      <c r="C809" s="2" t="s">
        <v>575</v>
      </c>
      <c r="D809" s="2" t="s">
        <v>1847</v>
      </c>
      <c r="E809" s="2" t="s">
        <v>1936</v>
      </c>
      <c r="F809" s="2">
        <v>2</v>
      </c>
      <c r="G809" s="2">
        <v>315.27</v>
      </c>
      <c r="H809" s="2">
        <v>0.23</v>
      </c>
      <c r="I809" s="2" t="s">
        <v>1959</v>
      </c>
      <c r="J809" s="2">
        <v>485.51580000000001</v>
      </c>
      <c r="O809" t="s">
        <v>2774</v>
      </c>
      <c r="P809" s="5">
        <v>45734</v>
      </c>
      <c r="Q809" t="s">
        <v>575</v>
      </c>
      <c r="R809" t="s">
        <v>1847</v>
      </c>
      <c r="S809" t="s">
        <v>1936</v>
      </c>
      <c r="T809">
        <v>2</v>
      </c>
      <c r="U809">
        <v>315.27</v>
      </c>
      <c r="V809">
        <v>0.23</v>
      </c>
      <c r="W809" t="s">
        <v>1959</v>
      </c>
      <c r="X809">
        <v>485.51580000000001</v>
      </c>
      <c r="Y809">
        <v>485.51579999999996</v>
      </c>
      <c r="Z809" t="str">
        <f>_xlfn.IFS(Table8_1[[#This Row],[Unit_Price]]&lt;500,"Low Price",Table8_1[[#This Row],[Unit_Price]]&lt;2000,"Medium Price",Table8_1[[#This Row],[Unit_Price]]&gt;=2000, "High Price")</f>
        <v>Low Price</v>
      </c>
    </row>
    <row r="810" spans="1:26" x14ac:dyDescent="0.3">
      <c r="A810" s="2" t="s">
        <v>2775</v>
      </c>
      <c r="B810" s="3">
        <v>45623</v>
      </c>
      <c r="C810" s="2" t="s">
        <v>729</v>
      </c>
      <c r="D810" s="2" t="s">
        <v>1661</v>
      </c>
      <c r="E810" s="2" t="s">
        <v>1896</v>
      </c>
      <c r="F810" s="2">
        <v>1</v>
      </c>
      <c r="G810" s="2">
        <v>974.47</v>
      </c>
      <c r="H810" s="2">
        <v>0.05</v>
      </c>
      <c r="I810" s="2" t="s">
        <v>1959</v>
      </c>
      <c r="J810" s="2">
        <v>925.74649999999997</v>
      </c>
      <c r="O810" t="s">
        <v>2775</v>
      </c>
      <c r="P810" s="5">
        <v>45623</v>
      </c>
      <c r="Q810" t="s">
        <v>729</v>
      </c>
      <c r="R810" t="s">
        <v>1661</v>
      </c>
      <c r="S810" t="s">
        <v>1896</v>
      </c>
      <c r="T810">
        <v>1</v>
      </c>
      <c r="U810">
        <v>974.47</v>
      </c>
      <c r="V810">
        <v>0.05</v>
      </c>
      <c r="W810" t="s">
        <v>1959</v>
      </c>
      <c r="X810">
        <v>925.74649999999997</v>
      </c>
      <c r="Y810">
        <v>925.74649999999997</v>
      </c>
      <c r="Z810" t="str">
        <f>_xlfn.IFS(Table8_1[[#This Row],[Unit_Price]]&lt;500,"Low Price",Table8_1[[#This Row],[Unit_Price]]&lt;2000,"Medium Price",Table8_1[[#This Row],[Unit_Price]]&gt;=2000, "High Price")</f>
        <v>Medium Price</v>
      </c>
    </row>
    <row r="811" spans="1:26" x14ac:dyDescent="0.3">
      <c r="A811" s="2" t="s">
        <v>2776</v>
      </c>
      <c r="B811" s="3">
        <v>45340</v>
      </c>
      <c r="C811" s="2" t="s">
        <v>251</v>
      </c>
      <c r="D811" s="2" t="s">
        <v>1565</v>
      </c>
      <c r="E811" s="2" t="s">
        <v>1904</v>
      </c>
      <c r="F811" s="2">
        <v>2</v>
      </c>
      <c r="G811" s="2">
        <v>803.3</v>
      </c>
      <c r="H811" s="2">
        <v>0.17</v>
      </c>
      <c r="I811" s="2" t="s">
        <v>1959</v>
      </c>
      <c r="J811" s="2">
        <v>1333.4780000000001</v>
      </c>
      <c r="O811" t="s">
        <v>2776</v>
      </c>
      <c r="P811" s="5">
        <v>45340</v>
      </c>
      <c r="Q811" t="s">
        <v>251</v>
      </c>
      <c r="R811" t="s">
        <v>1565</v>
      </c>
      <c r="S811" t="s">
        <v>1904</v>
      </c>
      <c r="T811">
        <v>2</v>
      </c>
      <c r="U811">
        <v>803.3</v>
      </c>
      <c r="V811">
        <v>0.17</v>
      </c>
      <c r="W811" t="s">
        <v>1959</v>
      </c>
      <c r="X811">
        <v>1333.4780000000001</v>
      </c>
      <c r="Y811">
        <v>1333.4779999999998</v>
      </c>
      <c r="Z811" t="str">
        <f>_xlfn.IFS(Table8_1[[#This Row],[Unit_Price]]&lt;500,"Low Price",Table8_1[[#This Row],[Unit_Price]]&lt;2000,"Medium Price",Table8_1[[#This Row],[Unit_Price]]&gt;=2000, "High Price")</f>
        <v>Medium Price</v>
      </c>
    </row>
    <row r="812" spans="1:26" x14ac:dyDescent="0.3">
      <c r="A812" s="2" t="s">
        <v>2777</v>
      </c>
      <c r="B812" s="3">
        <v>45447</v>
      </c>
      <c r="C812" s="2" t="s">
        <v>66</v>
      </c>
      <c r="D812" s="2" t="s">
        <v>1565</v>
      </c>
      <c r="E812" s="2" t="s">
        <v>1924</v>
      </c>
      <c r="F812" s="2">
        <v>4</v>
      </c>
      <c r="G812" s="2">
        <v>863.87</v>
      </c>
      <c r="H812" s="2">
        <v>0.21</v>
      </c>
      <c r="I812" s="2" t="s">
        <v>1964</v>
      </c>
      <c r="J812" s="2">
        <v>2729.8292000000001</v>
      </c>
      <c r="O812" t="s">
        <v>2777</v>
      </c>
      <c r="P812" s="5">
        <v>45447</v>
      </c>
      <c r="Q812" t="s">
        <v>66</v>
      </c>
      <c r="R812" t="s">
        <v>1565</v>
      </c>
      <c r="S812" t="s">
        <v>1924</v>
      </c>
      <c r="T812">
        <v>4</v>
      </c>
      <c r="U812">
        <v>863.87</v>
      </c>
      <c r="V812">
        <v>0.21</v>
      </c>
      <c r="W812" t="s">
        <v>1964</v>
      </c>
      <c r="X812">
        <v>2729.8292000000001</v>
      </c>
      <c r="Y812">
        <v>2729.8292000000001</v>
      </c>
      <c r="Z812" t="str">
        <f>_xlfn.IFS(Table8_1[[#This Row],[Unit_Price]]&lt;500,"Low Price",Table8_1[[#This Row],[Unit_Price]]&lt;2000,"Medium Price",Table8_1[[#This Row],[Unit_Price]]&gt;=2000, "High Price")</f>
        <v>Medium Price</v>
      </c>
    </row>
    <row r="813" spans="1:26" x14ac:dyDescent="0.3">
      <c r="A813" s="2" t="s">
        <v>2778</v>
      </c>
      <c r="B813" s="3">
        <v>45513</v>
      </c>
      <c r="C813" s="2" t="s">
        <v>1458</v>
      </c>
      <c r="D813" s="2" t="s">
        <v>1823</v>
      </c>
      <c r="E813" s="2" t="s">
        <v>1945</v>
      </c>
      <c r="F813" s="2">
        <v>1</v>
      </c>
      <c r="G813" s="2">
        <v>450.11</v>
      </c>
      <c r="H813" s="2">
        <v>0.17</v>
      </c>
      <c r="I813" s="2" t="s">
        <v>1959</v>
      </c>
      <c r="J813" s="2">
        <v>373.59129999999999</v>
      </c>
      <c r="O813" t="s">
        <v>2778</v>
      </c>
      <c r="P813" s="5">
        <v>45513</v>
      </c>
      <c r="Q813" t="s">
        <v>1458</v>
      </c>
      <c r="R813" t="s">
        <v>1823</v>
      </c>
      <c r="S813" t="s">
        <v>1945</v>
      </c>
      <c r="T813">
        <v>1</v>
      </c>
      <c r="U813">
        <v>450.11</v>
      </c>
      <c r="V813">
        <v>0.17</v>
      </c>
      <c r="W813" t="s">
        <v>1959</v>
      </c>
      <c r="X813">
        <v>373.59129999999999</v>
      </c>
      <c r="Y813">
        <v>373.59129999999999</v>
      </c>
      <c r="Z813" t="str">
        <f>_xlfn.IFS(Table8_1[[#This Row],[Unit_Price]]&lt;500,"Low Price",Table8_1[[#This Row],[Unit_Price]]&lt;2000,"Medium Price",Table8_1[[#This Row],[Unit_Price]]&gt;=2000, "High Price")</f>
        <v>Low Price</v>
      </c>
    </row>
    <row r="814" spans="1:26" x14ac:dyDescent="0.3">
      <c r="A814" s="2" t="s">
        <v>2779</v>
      </c>
      <c r="B814" s="3">
        <v>45486</v>
      </c>
      <c r="C814" s="2" t="s">
        <v>751</v>
      </c>
      <c r="D814" s="2" t="s">
        <v>1786</v>
      </c>
      <c r="E814" s="2" t="s">
        <v>1932</v>
      </c>
      <c r="F814" s="2">
        <v>1</v>
      </c>
      <c r="G814" s="2">
        <v>289.82</v>
      </c>
      <c r="H814" s="2">
        <v>0.18</v>
      </c>
      <c r="I814" s="2" t="s">
        <v>1964</v>
      </c>
      <c r="J814" s="2">
        <v>237.6524</v>
      </c>
      <c r="O814" t="s">
        <v>2779</v>
      </c>
      <c r="P814" s="5">
        <v>45486</v>
      </c>
      <c r="Q814" t="s">
        <v>751</v>
      </c>
      <c r="R814" t="s">
        <v>1786</v>
      </c>
      <c r="S814" t="s">
        <v>1932</v>
      </c>
      <c r="T814">
        <v>1</v>
      </c>
      <c r="U814">
        <v>289.82</v>
      </c>
      <c r="V814">
        <v>0.18</v>
      </c>
      <c r="W814" t="s">
        <v>1964</v>
      </c>
      <c r="X814">
        <v>237.6524</v>
      </c>
      <c r="Y814">
        <v>237.6524</v>
      </c>
      <c r="Z814" t="str">
        <f>_xlfn.IFS(Table8_1[[#This Row],[Unit_Price]]&lt;500,"Low Price",Table8_1[[#This Row],[Unit_Price]]&lt;2000,"Medium Price",Table8_1[[#This Row],[Unit_Price]]&gt;=2000, "High Price")</f>
        <v>Low Price</v>
      </c>
    </row>
    <row r="815" spans="1:26" x14ac:dyDescent="0.3">
      <c r="A815" s="2" t="s">
        <v>2780</v>
      </c>
      <c r="B815" s="3">
        <v>45890</v>
      </c>
      <c r="C815" s="2" t="s">
        <v>1061</v>
      </c>
      <c r="D815" s="2" t="s">
        <v>1744</v>
      </c>
      <c r="E815" s="2" t="s">
        <v>1924</v>
      </c>
      <c r="F815" s="2">
        <v>4</v>
      </c>
      <c r="G815" s="2">
        <v>250.64</v>
      </c>
      <c r="H815" s="2">
        <v>0.1</v>
      </c>
      <c r="I815" s="2" t="s">
        <v>1961</v>
      </c>
      <c r="J815" s="2">
        <v>902.30399999999997</v>
      </c>
      <c r="O815" t="s">
        <v>2780</v>
      </c>
      <c r="P815" s="5">
        <v>45890</v>
      </c>
      <c r="Q815" t="s">
        <v>1061</v>
      </c>
      <c r="R815" t="s">
        <v>1744</v>
      </c>
      <c r="S815" t="s">
        <v>1924</v>
      </c>
      <c r="T815">
        <v>4</v>
      </c>
      <c r="U815">
        <v>250.64</v>
      </c>
      <c r="V815">
        <v>0.1</v>
      </c>
      <c r="W815" t="s">
        <v>1961</v>
      </c>
      <c r="X815">
        <v>902.30399999999997</v>
      </c>
      <c r="Y815">
        <v>902.30399999999997</v>
      </c>
      <c r="Z815" t="str">
        <f>_xlfn.IFS(Table8_1[[#This Row],[Unit_Price]]&lt;500,"Low Price",Table8_1[[#This Row],[Unit_Price]]&lt;2000,"Medium Price",Table8_1[[#This Row],[Unit_Price]]&gt;=2000, "High Price")</f>
        <v>Low Price</v>
      </c>
    </row>
    <row r="816" spans="1:26" x14ac:dyDescent="0.3">
      <c r="A816" s="2" t="s">
        <v>2781</v>
      </c>
      <c r="B816" s="3">
        <v>45876</v>
      </c>
      <c r="C816" s="2" t="s">
        <v>922</v>
      </c>
      <c r="D816" s="2" t="s">
        <v>1790</v>
      </c>
      <c r="E816" s="2" t="s">
        <v>1948</v>
      </c>
      <c r="F816" s="2">
        <v>4</v>
      </c>
      <c r="G816" s="2">
        <v>373.49</v>
      </c>
      <c r="H816" s="2">
        <v>0.16</v>
      </c>
      <c r="I816" s="2" t="s">
        <v>1964</v>
      </c>
      <c r="J816" s="2">
        <v>1254.9264000000001</v>
      </c>
      <c r="O816" t="s">
        <v>2781</v>
      </c>
      <c r="P816" s="5">
        <v>45876</v>
      </c>
      <c r="Q816" t="s">
        <v>922</v>
      </c>
      <c r="R816" t="s">
        <v>1790</v>
      </c>
      <c r="S816" t="s">
        <v>1948</v>
      </c>
      <c r="T816">
        <v>4</v>
      </c>
      <c r="U816">
        <v>373.49</v>
      </c>
      <c r="V816">
        <v>0.16</v>
      </c>
      <c r="W816" t="s">
        <v>1964</v>
      </c>
      <c r="X816">
        <v>1254.9264000000001</v>
      </c>
      <c r="Y816">
        <v>1254.9264000000001</v>
      </c>
      <c r="Z816" t="str">
        <f>_xlfn.IFS(Table8_1[[#This Row],[Unit_Price]]&lt;500,"Low Price",Table8_1[[#This Row],[Unit_Price]]&lt;2000,"Medium Price",Table8_1[[#This Row],[Unit_Price]]&gt;=2000, "High Price")</f>
        <v>Low Price</v>
      </c>
    </row>
    <row r="817" spans="1:26" x14ac:dyDescent="0.3">
      <c r="A817" s="2" t="s">
        <v>2782</v>
      </c>
      <c r="B817" s="3">
        <v>45398</v>
      </c>
      <c r="C817" s="2" t="s">
        <v>248</v>
      </c>
      <c r="D817" s="2" t="s">
        <v>2061</v>
      </c>
      <c r="E817" s="2" t="s">
        <v>1921</v>
      </c>
      <c r="F817" s="2">
        <v>4</v>
      </c>
      <c r="G817" s="2">
        <v>348.91</v>
      </c>
      <c r="H817" s="2">
        <v>0.18</v>
      </c>
      <c r="I817" s="2" t="s">
        <v>1961</v>
      </c>
      <c r="J817" s="2">
        <v>1144.4248</v>
      </c>
      <c r="O817" t="s">
        <v>2782</v>
      </c>
      <c r="P817" s="5">
        <v>45398</v>
      </c>
      <c r="Q817" t="s">
        <v>248</v>
      </c>
      <c r="R817" t="s">
        <v>2061</v>
      </c>
      <c r="S817" t="s">
        <v>1921</v>
      </c>
      <c r="T817">
        <v>4</v>
      </c>
      <c r="U817">
        <v>348.91</v>
      </c>
      <c r="V817">
        <v>0.18</v>
      </c>
      <c r="W817" t="s">
        <v>1961</v>
      </c>
      <c r="X817">
        <v>1144.4248</v>
      </c>
      <c r="Y817">
        <v>1144.4248</v>
      </c>
      <c r="Z817" t="str">
        <f>_xlfn.IFS(Table8_1[[#This Row],[Unit_Price]]&lt;500,"Low Price",Table8_1[[#This Row],[Unit_Price]]&lt;2000,"Medium Price",Table8_1[[#This Row],[Unit_Price]]&gt;=2000, "High Price")</f>
        <v>Low Price</v>
      </c>
    </row>
    <row r="818" spans="1:26" x14ac:dyDescent="0.3">
      <c r="A818" s="2" t="s">
        <v>2783</v>
      </c>
      <c r="B818" s="3">
        <v>45390</v>
      </c>
      <c r="C818" s="2" t="s">
        <v>391</v>
      </c>
      <c r="D818" s="2" t="s">
        <v>1865</v>
      </c>
      <c r="E818" s="2" t="s">
        <v>1942</v>
      </c>
      <c r="F818" s="2">
        <v>4</v>
      </c>
      <c r="G818" s="2">
        <v>212.96</v>
      </c>
      <c r="H818" s="2">
        <v>0.17</v>
      </c>
      <c r="I818" s="2" t="s">
        <v>1959</v>
      </c>
      <c r="J818" s="2">
        <v>707.02719999999999</v>
      </c>
      <c r="O818" t="s">
        <v>2783</v>
      </c>
      <c r="P818" s="5">
        <v>45390</v>
      </c>
      <c r="Q818" t="s">
        <v>391</v>
      </c>
      <c r="R818" t="s">
        <v>1865</v>
      </c>
      <c r="S818" t="s">
        <v>1942</v>
      </c>
      <c r="T818">
        <v>4</v>
      </c>
      <c r="U818">
        <v>212.96</v>
      </c>
      <c r="V818">
        <v>0.17</v>
      </c>
      <c r="W818" t="s">
        <v>1959</v>
      </c>
      <c r="X818">
        <v>707.02719999999999</v>
      </c>
      <c r="Y818">
        <v>707.02719999999999</v>
      </c>
      <c r="Z818" t="str">
        <f>_xlfn.IFS(Table8_1[[#This Row],[Unit_Price]]&lt;500,"Low Price",Table8_1[[#This Row],[Unit_Price]]&lt;2000,"Medium Price",Table8_1[[#This Row],[Unit_Price]]&gt;=2000, "High Price")</f>
        <v>Low Price</v>
      </c>
    </row>
    <row r="819" spans="1:26" x14ac:dyDescent="0.3">
      <c r="A819" s="2" t="s">
        <v>2784</v>
      </c>
      <c r="B819" s="3">
        <v>45406</v>
      </c>
      <c r="C819" s="2" t="s">
        <v>633</v>
      </c>
      <c r="D819" s="2" t="s">
        <v>1658</v>
      </c>
      <c r="E819" s="2" t="s">
        <v>1948</v>
      </c>
      <c r="F819" s="2">
        <v>3</v>
      </c>
      <c r="G819" s="2">
        <v>871.34</v>
      </c>
      <c r="H819" s="2">
        <v>0.11</v>
      </c>
      <c r="I819" s="2" t="s">
        <v>1964</v>
      </c>
      <c r="J819" s="2">
        <v>2326.4778000000001</v>
      </c>
      <c r="O819" t="s">
        <v>2784</v>
      </c>
      <c r="P819" s="5">
        <v>45406</v>
      </c>
      <c r="Q819" t="s">
        <v>633</v>
      </c>
      <c r="R819" t="s">
        <v>1658</v>
      </c>
      <c r="S819" t="s">
        <v>1948</v>
      </c>
      <c r="T819">
        <v>3</v>
      </c>
      <c r="U819">
        <v>871.34</v>
      </c>
      <c r="V819">
        <v>0.11</v>
      </c>
      <c r="W819" t="s">
        <v>1964</v>
      </c>
      <c r="X819">
        <v>2326.4778000000001</v>
      </c>
      <c r="Y819">
        <v>2326.4778000000001</v>
      </c>
      <c r="Z819" t="str">
        <f>_xlfn.IFS(Table8_1[[#This Row],[Unit_Price]]&lt;500,"Low Price",Table8_1[[#This Row],[Unit_Price]]&lt;2000,"Medium Price",Table8_1[[#This Row],[Unit_Price]]&gt;=2000, "High Price")</f>
        <v>Medium Price</v>
      </c>
    </row>
    <row r="820" spans="1:26" x14ac:dyDescent="0.3">
      <c r="A820" s="2" t="s">
        <v>2785</v>
      </c>
      <c r="B820" s="3">
        <v>45844</v>
      </c>
      <c r="C820" s="2" t="s">
        <v>360</v>
      </c>
      <c r="D820" s="2" t="s">
        <v>1865</v>
      </c>
      <c r="E820" s="2" t="s">
        <v>1887</v>
      </c>
      <c r="F820" s="2">
        <v>2</v>
      </c>
      <c r="G820" s="2">
        <v>698.94</v>
      </c>
      <c r="H820" s="2">
        <v>0.06</v>
      </c>
      <c r="I820" s="2" t="s">
        <v>1959</v>
      </c>
      <c r="J820" s="2">
        <v>1314.0072</v>
      </c>
      <c r="O820" t="s">
        <v>2785</v>
      </c>
      <c r="P820" s="5">
        <v>45844</v>
      </c>
      <c r="Q820" t="s">
        <v>360</v>
      </c>
      <c r="R820" t="s">
        <v>1865</v>
      </c>
      <c r="S820" t="s">
        <v>1887</v>
      </c>
      <c r="T820">
        <v>2</v>
      </c>
      <c r="U820">
        <v>698.94</v>
      </c>
      <c r="V820">
        <v>0.06</v>
      </c>
      <c r="W820" t="s">
        <v>1959</v>
      </c>
      <c r="X820">
        <v>1314.0072</v>
      </c>
      <c r="Y820">
        <v>1314.0072</v>
      </c>
      <c r="Z820" t="str">
        <f>_xlfn.IFS(Table8_1[[#This Row],[Unit_Price]]&lt;500,"Low Price",Table8_1[[#This Row],[Unit_Price]]&lt;2000,"Medium Price",Table8_1[[#This Row],[Unit_Price]]&gt;=2000, "High Price")</f>
        <v>Medium Price</v>
      </c>
    </row>
    <row r="821" spans="1:26" x14ac:dyDescent="0.3">
      <c r="A821" s="2" t="s">
        <v>2786</v>
      </c>
      <c r="B821" s="3">
        <v>45697</v>
      </c>
      <c r="C821" s="2" t="s">
        <v>1007</v>
      </c>
      <c r="D821" s="2" t="s">
        <v>1805</v>
      </c>
      <c r="E821" s="2" t="s">
        <v>1887</v>
      </c>
      <c r="F821" s="2">
        <v>1</v>
      </c>
      <c r="G821" s="2">
        <v>719.94</v>
      </c>
      <c r="H821" s="2">
        <v>0.23</v>
      </c>
      <c r="I821" s="2" t="s">
        <v>1964</v>
      </c>
      <c r="J821" s="2">
        <v>554.35379999999998</v>
      </c>
      <c r="O821" t="s">
        <v>2786</v>
      </c>
      <c r="P821" s="5">
        <v>45697</v>
      </c>
      <c r="Q821" t="s">
        <v>1007</v>
      </c>
      <c r="R821" t="s">
        <v>1805</v>
      </c>
      <c r="S821" t="s">
        <v>1887</v>
      </c>
      <c r="T821">
        <v>1</v>
      </c>
      <c r="U821">
        <v>719.94</v>
      </c>
      <c r="V821">
        <v>0.23</v>
      </c>
      <c r="W821" t="s">
        <v>1964</v>
      </c>
      <c r="X821">
        <v>554.35379999999998</v>
      </c>
      <c r="Y821">
        <v>554.35380000000009</v>
      </c>
      <c r="Z821" t="str">
        <f>_xlfn.IFS(Table8_1[[#This Row],[Unit_Price]]&lt;500,"Low Price",Table8_1[[#This Row],[Unit_Price]]&lt;2000,"Medium Price",Table8_1[[#This Row],[Unit_Price]]&gt;=2000, "High Price")</f>
        <v>Medium Price</v>
      </c>
    </row>
    <row r="822" spans="1:26" x14ac:dyDescent="0.3">
      <c r="A822" s="2" t="s">
        <v>2787</v>
      </c>
      <c r="B822" s="3">
        <v>45607</v>
      </c>
      <c r="C822" s="2" t="s">
        <v>38</v>
      </c>
      <c r="D822" s="2" t="s">
        <v>1661</v>
      </c>
      <c r="E822" s="2" t="s">
        <v>1904</v>
      </c>
      <c r="F822" s="2">
        <v>2</v>
      </c>
      <c r="G822" s="2">
        <v>278.16000000000003</v>
      </c>
      <c r="H822" s="2">
        <v>0.22</v>
      </c>
      <c r="I822" s="2" t="s">
        <v>1961</v>
      </c>
      <c r="J822" s="2">
        <v>433.92959999999999</v>
      </c>
      <c r="O822" t="s">
        <v>2787</v>
      </c>
      <c r="P822" s="5">
        <v>45607</v>
      </c>
      <c r="Q822" t="s">
        <v>38</v>
      </c>
      <c r="R822" t="s">
        <v>1661</v>
      </c>
      <c r="S822" t="s">
        <v>1904</v>
      </c>
      <c r="T822">
        <v>2</v>
      </c>
      <c r="U822">
        <v>278.16000000000003</v>
      </c>
      <c r="V822">
        <v>0.22</v>
      </c>
      <c r="W822" t="s">
        <v>1961</v>
      </c>
      <c r="X822">
        <v>433.92959999999999</v>
      </c>
      <c r="Y822">
        <v>433.92960000000005</v>
      </c>
      <c r="Z822" t="str">
        <f>_xlfn.IFS(Table8_1[[#This Row],[Unit_Price]]&lt;500,"Low Price",Table8_1[[#This Row],[Unit_Price]]&lt;2000,"Medium Price",Table8_1[[#This Row],[Unit_Price]]&gt;=2000, "High Price")</f>
        <v>Low Price</v>
      </c>
    </row>
    <row r="823" spans="1:26" x14ac:dyDescent="0.3">
      <c r="A823" s="2" t="s">
        <v>2788</v>
      </c>
      <c r="B823" s="3">
        <v>45307</v>
      </c>
      <c r="C823" s="2" t="s">
        <v>206</v>
      </c>
      <c r="D823" s="2" t="s">
        <v>1728</v>
      </c>
      <c r="E823" s="2" t="s">
        <v>1908</v>
      </c>
      <c r="F823" s="2">
        <v>1</v>
      </c>
      <c r="G823" s="2">
        <v>678.9</v>
      </c>
      <c r="H823" s="2">
        <v>0.17</v>
      </c>
      <c r="I823" s="2" t="s">
        <v>1959</v>
      </c>
      <c r="J823" s="2">
        <v>563.48699999999997</v>
      </c>
      <c r="O823" t="s">
        <v>2788</v>
      </c>
      <c r="P823" s="5">
        <v>45307</v>
      </c>
      <c r="Q823" t="s">
        <v>206</v>
      </c>
      <c r="R823" t="s">
        <v>1728</v>
      </c>
      <c r="S823" t="s">
        <v>1908</v>
      </c>
      <c r="T823">
        <v>1</v>
      </c>
      <c r="U823">
        <v>678.9</v>
      </c>
      <c r="V823">
        <v>0.17</v>
      </c>
      <c r="W823" t="s">
        <v>1959</v>
      </c>
      <c r="X823">
        <v>563.48699999999997</v>
      </c>
      <c r="Y823">
        <v>563.48699999999997</v>
      </c>
      <c r="Z823" t="str">
        <f>_xlfn.IFS(Table8_1[[#This Row],[Unit_Price]]&lt;500,"Low Price",Table8_1[[#This Row],[Unit_Price]]&lt;2000,"Medium Price",Table8_1[[#This Row],[Unit_Price]]&gt;=2000, "High Price")</f>
        <v>Medium Price</v>
      </c>
    </row>
    <row r="824" spans="1:26" x14ac:dyDescent="0.3">
      <c r="A824" s="2" t="s">
        <v>2789</v>
      </c>
      <c r="B824" s="3">
        <v>45520</v>
      </c>
      <c r="C824" s="2" t="s">
        <v>74</v>
      </c>
      <c r="D824" s="2" t="s">
        <v>1652</v>
      </c>
      <c r="E824" s="2" t="s">
        <v>1936</v>
      </c>
      <c r="F824" s="2">
        <v>4</v>
      </c>
      <c r="G824" s="2">
        <v>94.13</v>
      </c>
      <c r="H824" s="2">
        <v>0.15</v>
      </c>
      <c r="I824" s="2" t="s">
        <v>1959</v>
      </c>
      <c r="J824" s="2">
        <v>320.04199999999997</v>
      </c>
      <c r="O824" t="s">
        <v>2789</v>
      </c>
      <c r="P824" s="5">
        <v>45520</v>
      </c>
      <c r="Q824" t="s">
        <v>74</v>
      </c>
      <c r="R824" t="s">
        <v>1652</v>
      </c>
      <c r="S824" t="s">
        <v>1936</v>
      </c>
      <c r="T824">
        <v>4</v>
      </c>
      <c r="U824">
        <v>94.13</v>
      </c>
      <c r="V824">
        <v>0.15</v>
      </c>
      <c r="W824" t="s">
        <v>1959</v>
      </c>
      <c r="X824">
        <v>320.04199999999997</v>
      </c>
      <c r="Y824">
        <v>320.04199999999997</v>
      </c>
      <c r="Z824" t="str">
        <f>_xlfn.IFS(Table8_1[[#This Row],[Unit_Price]]&lt;500,"Low Price",Table8_1[[#This Row],[Unit_Price]]&lt;2000,"Medium Price",Table8_1[[#This Row],[Unit_Price]]&gt;=2000, "High Price")</f>
        <v>Low Price</v>
      </c>
    </row>
    <row r="825" spans="1:26" x14ac:dyDescent="0.3">
      <c r="A825" s="2" t="s">
        <v>2790</v>
      </c>
      <c r="B825" s="3">
        <v>45933</v>
      </c>
      <c r="C825" s="2" t="s">
        <v>1377</v>
      </c>
      <c r="D825" s="2" t="s">
        <v>1712</v>
      </c>
      <c r="E825" s="2" t="s">
        <v>1892</v>
      </c>
      <c r="F825" s="2">
        <v>4</v>
      </c>
      <c r="G825" s="2">
        <v>415.02</v>
      </c>
      <c r="H825" s="2">
        <v>0.01</v>
      </c>
      <c r="I825" s="2" t="s">
        <v>1961</v>
      </c>
      <c r="J825" s="2">
        <v>1643.4792</v>
      </c>
      <c r="O825" t="s">
        <v>2790</v>
      </c>
      <c r="P825" s="5">
        <v>45933</v>
      </c>
      <c r="Q825" t="s">
        <v>1377</v>
      </c>
      <c r="R825" t="s">
        <v>1712</v>
      </c>
      <c r="S825" t="s">
        <v>1892</v>
      </c>
      <c r="T825">
        <v>4</v>
      </c>
      <c r="U825">
        <v>415.02</v>
      </c>
      <c r="V825">
        <v>0.01</v>
      </c>
      <c r="W825" t="s">
        <v>1961</v>
      </c>
      <c r="X825">
        <v>1643.4792</v>
      </c>
      <c r="Y825">
        <v>1643.4792</v>
      </c>
      <c r="Z825" t="str">
        <f>_xlfn.IFS(Table8_1[[#This Row],[Unit_Price]]&lt;500,"Low Price",Table8_1[[#This Row],[Unit_Price]]&lt;2000,"Medium Price",Table8_1[[#This Row],[Unit_Price]]&gt;=2000, "High Price")</f>
        <v>Low Price</v>
      </c>
    </row>
    <row r="826" spans="1:26" x14ac:dyDescent="0.3">
      <c r="A826" s="2" t="s">
        <v>2791</v>
      </c>
      <c r="B826" s="3">
        <v>45841</v>
      </c>
      <c r="C826" s="2" t="s">
        <v>199</v>
      </c>
      <c r="D826" s="2" t="s">
        <v>1603</v>
      </c>
      <c r="E826" s="2" t="s">
        <v>1904</v>
      </c>
      <c r="F826" s="2">
        <v>4</v>
      </c>
      <c r="G826" s="2">
        <v>780.07</v>
      </c>
      <c r="H826" s="2">
        <v>0.03</v>
      </c>
      <c r="I826" s="2" t="s">
        <v>1959</v>
      </c>
      <c r="J826" s="2">
        <v>3026.6716000000001</v>
      </c>
      <c r="O826" t="s">
        <v>2791</v>
      </c>
      <c r="P826" s="5">
        <v>45841</v>
      </c>
      <c r="Q826" t="s">
        <v>199</v>
      </c>
      <c r="R826" t="s">
        <v>1603</v>
      </c>
      <c r="S826" t="s">
        <v>1904</v>
      </c>
      <c r="T826">
        <v>4</v>
      </c>
      <c r="U826">
        <v>780.07</v>
      </c>
      <c r="V826">
        <v>0.03</v>
      </c>
      <c r="W826" t="s">
        <v>1959</v>
      </c>
      <c r="X826">
        <v>3026.6716000000001</v>
      </c>
      <c r="Y826">
        <v>3026.6716000000001</v>
      </c>
      <c r="Z826" t="str">
        <f>_xlfn.IFS(Table8_1[[#This Row],[Unit_Price]]&lt;500,"Low Price",Table8_1[[#This Row],[Unit_Price]]&lt;2000,"Medium Price",Table8_1[[#This Row],[Unit_Price]]&gt;=2000, "High Price")</f>
        <v>Medium Price</v>
      </c>
    </row>
    <row r="827" spans="1:26" x14ac:dyDescent="0.3">
      <c r="A827" s="2" t="s">
        <v>2792</v>
      </c>
      <c r="B827" s="3">
        <v>45877</v>
      </c>
      <c r="C827" s="2" t="s">
        <v>1340</v>
      </c>
      <c r="D827" s="2" t="s">
        <v>1689</v>
      </c>
      <c r="E827" s="2" t="s">
        <v>1936</v>
      </c>
      <c r="F827" s="2">
        <v>4</v>
      </c>
      <c r="G827" s="2">
        <v>184.57</v>
      </c>
      <c r="H827" s="2">
        <v>0.28000000000000003</v>
      </c>
      <c r="I827" s="2" t="s">
        <v>1959</v>
      </c>
      <c r="J827" s="2">
        <v>531.5616</v>
      </c>
      <c r="O827" t="s">
        <v>2792</v>
      </c>
      <c r="P827" s="5">
        <v>45877</v>
      </c>
      <c r="Q827" t="s">
        <v>1340</v>
      </c>
      <c r="R827" t="s">
        <v>1689</v>
      </c>
      <c r="S827" t="s">
        <v>1936</v>
      </c>
      <c r="T827">
        <v>4</v>
      </c>
      <c r="U827">
        <v>184.57</v>
      </c>
      <c r="V827">
        <v>0.28000000000000003</v>
      </c>
      <c r="W827" t="s">
        <v>1959</v>
      </c>
      <c r="X827">
        <v>531.5616</v>
      </c>
      <c r="Y827">
        <v>531.5616</v>
      </c>
      <c r="Z827" t="str">
        <f>_xlfn.IFS(Table8_1[[#This Row],[Unit_Price]]&lt;500,"Low Price",Table8_1[[#This Row],[Unit_Price]]&lt;2000,"Medium Price",Table8_1[[#This Row],[Unit_Price]]&gt;=2000, "High Price")</f>
        <v>Low Price</v>
      </c>
    </row>
    <row r="828" spans="1:26" x14ac:dyDescent="0.3">
      <c r="A828" s="2" t="s">
        <v>2793</v>
      </c>
      <c r="B828" s="3">
        <v>45532</v>
      </c>
      <c r="C828" s="2" t="s">
        <v>922</v>
      </c>
      <c r="D828" s="2" t="s">
        <v>1777</v>
      </c>
      <c r="E828" s="2" t="s">
        <v>1904</v>
      </c>
      <c r="F828" s="2">
        <v>4</v>
      </c>
      <c r="G828" s="2">
        <v>277.58</v>
      </c>
      <c r="H828" s="2">
        <v>0.22</v>
      </c>
      <c r="I828" s="2" t="s">
        <v>1961</v>
      </c>
      <c r="J828" s="2">
        <v>866.04960000000005</v>
      </c>
      <c r="O828" t="s">
        <v>2793</v>
      </c>
      <c r="P828" s="5">
        <v>45532</v>
      </c>
      <c r="Q828" t="s">
        <v>922</v>
      </c>
      <c r="R828" t="s">
        <v>1777</v>
      </c>
      <c r="S828" t="s">
        <v>1904</v>
      </c>
      <c r="T828">
        <v>4</v>
      </c>
      <c r="U828">
        <v>277.58</v>
      </c>
      <c r="V828">
        <v>0.22</v>
      </c>
      <c r="W828" t="s">
        <v>1961</v>
      </c>
      <c r="X828">
        <v>866.04960000000005</v>
      </c>
      <c r="Y828">
        <v>866.04959999999994</v>
      </c>
      <c r="Z828" t="str">
        <f>_xlfn.IFS(Table8_1[[#This Row],[Unit_Price]]&lt;500,"Low Price",Table8_1[[#This Row],[Unit_Price]]&lt;2000,"Medium Price",Table8_1[[#This Row],[Unit_Price]]&gt;=2000, "High Price")</f>
        <v>Low Price</v>
      </c>
    </row>
    <row r="829" spans="1:26" x14ac:dyDescent="0.3">
      <c r="A829" s="2" t="s">
        <v>2794</v>
      </c>
      <c r="B829" s="3">
        <v>45734</v>
      </c>
      <c r="C829" s="2" t="s">
        <v>373</v>
      </c>
      <c r="D829" s="2" t="s">
        <v>1670</v>
      </c>
      <c r="E829" s="2" t="s">
        <v>1901</v>
      </c>
      <c r="F829" s="2">
        <v>1</v>
      </c>
      <c r="G829" s="2">
        <v>36.799999999999997</v>
      </c>
      <c r="H829" s="2">
        <v>0.18</v>
      </c>
      <c r="I829" s="2" t="s">
        <v>1959</v>
      </c>
      <c r="J829" s="2">
        <v>30.175999999999998</v>
      </c>
      <c r="O829" t="s">
        <v>2794</v>
      </c>
      <c r="P829" s="5">
        <v>45734</v>
      </c>
      <c r="Q829" t="s">
        <v>373</v>
      </c>
      <c r="R829" t="s">
        <v>1670</v>
      </c>
      <c r="S829" t="s">
        <v>1901</v>
      </c>
      <c r="T829">
        <v>1</v>
      </c>
      <c r="U829">
        <v>36.799999999999997</v>
      </c>
      <c r="V829">
        <v>0.18</v>
      </c>
      <c r="W829" t="s">
        <v>1959</v>
      </c>
      <c r="X829">
        <v>30.175999999999998</v>
      </c>
      <c r="Y829">
        <v>30.175999999999998</v>
      </c>
      <c r="Z829" t="str">
        <f>_xlfn.IFS(Table8_1[[#This Row],[Unit_Price]]&lt;500,"Low Price",Table8_1[[#This Row],[Unit_Price]]&lt;2000,"Medium Price",Table8_1[[#This Row],[Unit_Price]]&gt;=2000, "High Price")</f>
        <v>Low Price</v>
      </c>
    </row>
    <row r="830" spans="1:26" x14ac:dyDescent="0.3">
      <c r="A830" s="2" t="s">
        <v>2795</v>
      </c>
      <c r="B830" s="3">
        <v>45809</v>
      </c>
      <c r="C830" s="2" t="s">
        <v>1127</v>
      </c>
      <c r="D830" s="2" t="s">
        <v>1847</v>
      </c>
      <c r="E830" s="2" t="s">
        <v>1911</v>
      </c>
      <c r="F830" s="2">
        <v>1</v>
      </c>
      <c r="G830" s="2">
        <v>539.37</v>
      </c>
      <c r="H830" s="2">
        <v>0.14000000000000001</v>
      </c>
      <c r="I830" s="2" t="s">
        <v>1959</v>
      </c>
      <c r="J830" s="2">
        <v>463.85820000000001</v>
      </c>
      <c r="O830" t="s">
        <v>2795</v>
      </c>
      <c r="P830" s="5">
        <v>45809</v>
      </c>
      <c r="Q830" t="s">
        <v>1127</v>
      </c>
      <c r="R830" t="s">
        <v>1847</v>
      </c>
      <c r="S830" t="s">
        <v>1911</v>
      </c>
      <c r="T830">
        <v>1</v>
      </c>
      <c r="U830">
        <v>539.37</v>
      </c>
      <c r="V830">
        <v>0.14000000000000001</v>
      </c>
      <c r="W830" t="s">
        <v>1959</v>
      </c>
      <c r="X830">
        <v>463.85820000000001</v>
      </c>
      <c r="Y830">
        <v>463.85820000000001</v>
      </c>
      <c r="Z830" t="str">
        <f>_xlfn.IFS(Table8_1[[#This Row],[Unit_Price]]&lt;500,"Low Price",Table8_1[[#This Row],[Unit_Price]]&lt;2000,"Medium Price",Table8_1[[#This Row],[Unit_Price]]&gt;=2000, "High Price")</f>
        <v>Medium Price</v>
      </c>
    </row>
    <row r="831" spans="1:26" x14ac:dyDescent="0.3">
      <c r="A831" s="2" t="s">
        <v>2796</v>
      </c>
      <c r="B831" s="3">
        <v>45760</v>
      </c>
      <c r="C831" s="2" t="s">
        <v>325</v>
      </c>
      <c r="D831" s="2" t="s">
        <v>1635</v>
      </c>
      <c r="E831" s="2" t="s">
        <v>1945</v>
      </c>
      <c r="F831" s="2">
        <v>1</v>
      </c>
      <c r="G831" s="2">
        <v>27.83</v>
      </c>
      <c r="H831" s="2">
        <v>0.3</v>
      </c>
      <c r="I831" s="2" t="s">
        <v>1961</v>
      </c>
      <c r="J831" s="2">
        <v>19.481000000000002</v>
      </c>
      <c r="O831" t="s">
        <v>2796</v>
      </c>
      <c r="P831" s="5">
        <v>45760</v>
      </c>
      <c r="Q831" t="s">
        <v>325</v>
      </c>
      <c r="R831" t="s">
        <v>1635</v>
      </c>
      <c r="S831" t="s">
        <v>1945</v>
      </c>
      <c r="T831">
        <v>1</v>
      </c>
      <c r="U831">
        <v>27.83</v>
      </c>
      <c r="V831">
        <v>0.3</v>
      </c>
      <c r="W831" t="s">
        <v>1961</v>
      </c>
      <c r="X831">
        <v>19.481000000000002</v>
      </c>
      <c r="Y831">
        <v>19.481000000000002</v>
      </c>
      <c r="Z831" t="str">
        <f>_xlfn.IFS(Table8_1[[#This Row],[Unit_Price]]&lt;500,"Low Price",Table8_1[[#This Row],[Unit_Price]]&lt;2000,"Medium Price",Table8_1[[#This Row],[Unit_Price]]&gt;=2000, "High Price")</f>
        <v>Low Price</v>
      </c>
    </row>
    <row r="832" spans="1:26" x14ac:dyDescent="0.3">
      <c r="A832" s="2" t="s">
        <v>2797</v>
      </c>
      <c r="B832" s="3">
        <v>45456</v>
      </c>
      <c r="C832" s="2" t="s">
        <v>910</v>
      </c>
      <c r="D832" s="2" t="s">
        <v>1793</v>
      </c>
      <c r="E832" s="2" t="s">
        <v>1904</v>
      </c>
      <c r="F832" s="2">
        <v>3</v>
      </c>
      <c r="G832" s="2">
        <v>698.72</v>
      </c>
      <c r="H832" s="2">
        <v>0.28000000000000003</v>
      </c>
      <c r="I832" s="2" t="s">
        <v>1964</v>
      </c>
      <c r="J832" s="2">
        <v>1509.2352000000001</v>
      </c>
      <c r="O832" t="s">
        <v>2797</v>
      </c>
      <c r="P832" s="5">
        <v>45456</v>
      </c>
      <c r="Q832" t="s">
        <v>910</v>
      </c>
      <c r="R832" t="s">
        <v>1793</v>
      </c>
      <c r="S832" t="s">
        <v>1904</v>
      </c>
      <c r="T832">
        <v>3</v>
      </c>
      <c r="U832">
        <v>698.72</v>
      </c>
      <c r="V832">
        <v>0.28000000000000003</v>
      </c>
      <c r="W832" t="s">
        <v>1964</v>
      </c>
      <c r="X832">
        <v>1509.2352000000001</v>
      </c>
      <c r="Y832">
        <v>1509.2351999999998</v>
      </c>
      <c r="Z832" t="str">
        <f>_xlfn.IFS(Table8_1[[#This Row],[Unit_Price]]&lt;500,"Low Price",Table8_1[[#This Row],[Unit_Price]]&lt;2000,"Medium Price",Table8_1[[#This Row],[Unit_Price]]&gt;=2000, "High Price")</f>
        <v>Medium Price</v>
      </c>
    </row>
    <row r="833" spans="1:26" x14ac:dyDescent="0.3">
      <c r="A833" s="2" t="s">
        <v>2798</v>
      </c>
      <c r="B833" s="3">
        <v>45698</v>
      </c>
      <c r="C833" s="2" t="s">
        <v>62</v>
      </c>
      <c r="D833" s="2" t="s">
        <v>1811</v>
      </c>
      <c r="E833" s="2" t="s">
        <v>1932</v>
      </c>
      <c r="F833" s="2">
        <v>4</v>
      </c>
      <c r="G833" s="2">
        <v>528.23</v>
      </c>
      <c r="H833" s="2">
        <v>0.15</v>
      </c>
      <c r="I833" s="2" t="s">
        <v>1964</v>
      </c>
      <c r="J833" s="2">
        <v>1795.982</v>
      </c>
      <c r="O833" t="s">
        <v>2798</v>
      </c>
      <c r="P833" s="5">
        <v>45698</v>
      </c>
      <c r="Q833" t="s">
        <v>62</v>
      </c>
      <c r="R833" t="s">
        <v>1811</v>
      </c>
      <c r="S833" t="s">
        <v>1932</v>
      </c>
      <c r="T833">
        <v>4</v>
      </c>
      <c r="U833">
        <v>528.23</v>
      </c>
      <c r="V833">
        <v>0.15</v>
      </c>
      <c r="W833" t="s">
        <v>1964</v>
      </c>
      <c r="X833">
        <v>1795.982</v>
      </c>
      <c r="Y833">
        <v>1795.982</v>
      </c>
      <c r="Z833" t="str">
        <f>_xlfn.IFS(Table8_1[[#This Row],[Unit_Price]]&lt;500,"Low Price",Table8_1[[#This Row],[Unit_Price]]&lt;2000,"Medium Price",Table8_1[[#This Row],[Unit_Price]]&gt;=2000, "High Price")</f>
        <v>Medium Price</v>
      </c>
    </row>
    <row r="834" spans="1:26" x14ac:dyDescent="0.3">
      <c r="A834" s="2" t="s">
        <v>2799</v>
      </c>
      <c r="B834" s="3">
        <v>45548</v>
      </c>
      <c r="C834" s="2" t="s">
        <v>1525</v>
      </c>
      <c r="D834" s="2" t="s">
        <v>1718</v>
      </c>
      <c r="E834" s="2" t="s">
        <v>1939</v>
      </c>
      <c r="F834" s="2">
        <v>2</v>
      </c>
      <c r="G834" s="2">
        <v>780.9</v>
      </c>
      <c r="H834" s="2">
        <v>0.24</v>
      </c>
      <c r="I834" s="2" t="s">
        <v>1961</v>
      </c>
      <c r="J834" s="2">
        <v>1186.9680000000001</v>
      </c>
      <c r="O834" t="s">
        <v>2799</v>
      </c>
      <c r="P834" s="5">
        <v>45548</v>
      </c>
      <c r="Q834" t="s">
        <v>1525</v>
      </c>
      <c r="R834" t="s">
        <v>1718</v>
      </c>
      <c r="S834" t="s">
        <v>1939</v>
      </c>
      <c r="T834">
        <v>2</v>
      </c>
      <c r="U834">
        <v>780.9</v>
      </c>
      <c r="V834">
        <v>0.24</v>
      </c>
      <c r="W834" t="s">
        <v>1961</v>
      </c>
      <c r="X834">
        <v>1186.9680000000001</v>
      </c>
      <c r="Y834">
        <v>1186.9679999999998</v>
      </c>
      <c r="Z834" t="str">
        <f>_xlfn.IFS(Table8_1[[#This Row],[Unit_Price]]&lt;500,"Low Price",Table8_1[[#This Row],[Unit_Price]]&lt;2000,"Medium Price",Table8_1[[#This Row],[Unit_Price]]&gt;=2000, "High Price")</f>
        <v>Medium Price</v>
      </c>
    </row>
    <row r="835" spans="1:26" x14ac:dyDescent="0.3">
      <c r="A835" s="2" t="s">
        <v>2800</v>
      </c>
      <c r="B835" s="3">
        <v>45236</v>
      </c>
      <c r="C835" s="2" t="s">
        <v>603</v>
      </c>
      <c r="D835" s="2" t="s">
        <v>1638</v>
      </c>
      <c r="E835" s="2" t="s">
        <v>1934</v>
      </c>
      <c r="F835" s="2">
        <v>1</v>
      </c>
      <c r="G835" s="2">
        <v>977.97</v>
      </c>
      <c r="H835" s="2">
        <v>0.06</v>
      </c>
      <c r="I835" s="2" t="s">
        <v>1964</v>
      </c>
      <c r="J835" s="2">
        <v>919.29179999999997</v>
      </c>
      <c r="O835" t="s">
        <v>2800</v>
      </c>
      <c r="P835" s="5">
        <v>45236</v>
      </c>
      <c r="Q835" t="s">
        <v>603</v>
      </c>
      <c r="R835" t="s">
        <v>1638</v>
      </c>
      <c r="S835" t="s">
        <v>1934</v>
      </c>
      <c r="T835">
        <v>1</v>
      </c>
      <c r="U835">
        <v>977.97</v>
      </c>
      <c r="V835">
        <v>0.06</v>
      </c>
      <c r="W835" t="s">
        <v>1964</v>
      </c>
      <c r="X835">
        <v>919.29179999999997</v>
      </c>
      <c r="Y835">
        <v>919.29180000000008</v>
      </c>
      <c r="Z835" t="str">
        <f>_xlfn.IFS(Table8_1[[#This Row],[Unit_Price]]&lt;500,"Low Price",Table8_1[[#This Row],[Unit_Price]]&lt;2000,"Medium Price",Table8_1[[#This Row],[Unit_Price]]&gt;=2000, "High Price")</f>
        <v>Medium Price</v>
      </c>
    </row>
    <row r="836" spans="1:26" x14ac:dyDescent="0.3">
      <c r="A836" s="2" t="s">
        <v>2801</v>
      </c>
      <c r="B836" s="3">
        <v>45310</v>
      </c>
      <c r="C836" s="2" t="s">
        <v>1166</v>
      </c>
      <c r="D836" s="2" t="s">
        <v>1832</v>
      </c>
      <c r="E836" s="2" t="s">
        <v>1929</v>
      </c>
      <c r="F836" s="2">
        <v>4</v>
      </c>
      <c r="G836" s="2">
        <v>354.65</v>
      </c>
      <c r="H836" s="2">
        <v>0.19</v>
      </c>
      <c r="I836" s="2" t="s">
        <v>1959</v>
      </c>
      <c r="J836" s="2">
        <v>1149.066</v>
      </c>
      <c r="O836" t="s">
        <v>2801</v>
      </c>
      <c r="P836" s="5">
        <v>45310</v>
      </c>
      <c r="Q836" t="s">
        <v>1166</v>
      </c>
      <c r="R836" t="s">
        <v>1832</v>
      </c>
      <c r="S836" t="s">
        <v>1929</v>
      </c>
      <c r="T836">
        <v>4</v>
      </c>
      <c r="U836">
        <v>354.65</v>
      </c>
      <c r="V836">
        <v>0.19</v>
      </c>
      <c r="W836" t="s">
        <v>1959</v>
      </c>
      <c r="X836">
        <v>1149.066</v>
      </c>
      <c r="Y836">
        <v>1149.0659999999998</v>
      </c>
      <c r="Z836" t="str">
        <f>_xlfn.IFS(Table8_1[[#This Row],[Unit_Price]]&lt;500,"Low Price",Table8_1[[#This Row],[Unit_Price]]&lt;2000,"Medium Price",Table8_1[[#This Row],[Unit_Price]]&gt;=2000, "High Price")</f>
        <v>Low Price</v>
      </c>
    </row>
    <row r="837" spans="1:26" x14ac:dyDescent="0.3">
      <c r="A837" s="2" t="s">
        <v>2802</v>
      </c>
      <c r="B837" s="3">
        <v>45376</v>
      </c>
      <c r="C837" s="2" t="s">
        <v>910</v>
      </c>
      <c r="D837" s="2" t="s">
        <v>1786</v>
      </c>
      <c r="E837" s="2" t="s">
        <v>1948</v>
      </c>
      <c r="F837" s="2">
        <v>1</v>
      </c>
      <c r="G837" s="2">
        <v>671.62</v>
      </c>
      <c r="H837" s="2">
        <v>0.09</v>
      </c>
      <c r="I837" s="2" t="s">
        <v>1964</v>
      </c>
      <c r="J837" s="2">
        <v>611.17420000000004</v>
      </c>
      <c r="O837" t="s">
        <v>2802</v>
      </c>
      <c r="P837" s="5">
        <v>45376</v>
      </c>
      <c r="Q837" t="s">
        <v>910</v>
      </c>
      <c r="R837" t="s">
        <v>1786</v>
      </c>
      <c r="S837" t="s">
        <v>1948</v>
      </c>
      <c r="T837">
        <v>1</v>
      </c>
      <c r="U837">
        <v>671.62</v>
      </c>
      <c r="V837">
        <v>0.09</v>
      </c>
      <c r="W837" t="s">
        <v>1964</v>
      </c>
      <c r="X837">
        <v>611.17420000000004</v>
      </c>
      <c r="Y837">
        <v>611.17420000000004</v>
      </c>
      <c r="Z837" t="str">
        <f>_xlfn.IFS(Table8_1[[#This Row],[Unit_Price]]&lt;500,"Low Price",Table8_1[[#This Row],[Unit_Price]]&lt;2000,"Medium Price",Table8_1[[#This Row],[Unit_Price]]&gt;=2000, "High Price")</f>
        <v>Medium Price</v>
      </c>
    </row>
    <row r="838" spans="1:26" x14ac:dyDescent="0.3">
      <c r="A838" s="2" t="s">
        <v>2803</v>
      </c>
      <c r="B838" s="3">
        <v>45914</v>
      </c>
      <c r="C838" s="2" t="s">
        <v>1010</v>
      </c>
      <c r="D838" s="2" t="s">
        <v>1829</v>
      </c>
      <c r="E838" s="2" t="s">
        <v>1901</v>
      </c>
      <c r="F838" s="2">
        <v>1</v>
      </c>
      <c r="G838" s="2">
        <v>867.32</v>
      </c>
      <c r="H838" s="2">
        <v>0.28999999999999998</v>
      </c>
      <c r="I838" s="2" t="s">
        <v>1961</v>
      </c>
      <c r="J838" s="2">
        <v>615.79719999999998</v>
      </c>
      <c r="O838" t="s">
        <v>2803</v>
      </c>
      <c r="P838" s="5">
        <v>45914</v>
      </c>
      <c r="Q838" t="s">
        <v>1010</v>
      </c>
      <c r="R838" t="s">
        <v>1829</v>
      </c>
      <c r="S838" t="s">
        <v>1901</v>
      </c>
      <c r="T838">
        <v>1</v>
      </c>
      <c r="U838">
        <v>867.32</v>
      </c>
      <c r="V838">
        <v>0.28999999999999998</v>
      </c>
      <c r="W838" t="s">
        <v>1961</v>
      </c>
      <c r="X838">
        <v>615.79719999999998</v>
      </c>
      <c r="Y838">
        <v>615.79720000000009</v>
      </c>
      <c r="Z838" t="str">
        <f>_xlfn.IFS(Table8_1[[#This Row],[Unit_Price]]&lt;500,"Low Price",Table8_1[[#This Row],[Unit_Price]]&lt;2000,"Medium Price",Table8_1[[#This Row],[Unit_Price]]&gt;=2000, "High Price")</f>
        <v>Medium Price</v>
      </c>
    </row>
    <row r="839" spans="1:26" x14ac:dyDescent="0.3">
      <c r="A839" s="2" t="s">
        <v>2804</v>
      </c>
      <c r="B839" s="3">
        <v>45336</v>
      </c>
      <c r="C839" s="2" t="s">
        <v>299</v>
      </c>
      <c r="D839" s="2" t="s">
        <v>1599</v>
      </c>
      <c r="E839" s="2" t="s">
        <v>1929</v>
      </c>
      <c r="F839" s="2">
        <v>3</v>
      </c>
      <c r="G839" s="2">
        <v>240.27</v>
      </c>
      <c r="H839" s="2">
        <v>0.15</v>
      </c>
      <c r="I839" s="2" t="s">
        <v>1961</v>
      </c>
      <c r="J839" s="2">
        <v>612.68849999999998</v>
      </c>
      <c r="O839" t="s">
        <v>2804</v>
      </c>
      <c r="P839" s="5">
        <v>45336</v>
      </c>
      <c r="Q839" t="s">
        <v>299</v>
      </c>
      <c r="R839" t="s">
        <v>1599</v>
      </c>
      <c r="S839" t="s">
        <v>1929</v>
      </c>
      <c r="T839">
        <v>3</v>
      </c>
      <c r="U839">
        <v>240.27</v>
      </c>
      <c r="V839">
        <v>0.15</v>
      </c>
      <c r="W839" t="s">
        <v>1961</v>
      </c>
      <c r="X839">
        <v>612.68849999999998</v>
      </c>
      <c r="Y839">
        <v>612.68850000000009</v>
      </c>
      <c r="Z839" t="str">
        <f>_xlfn.IFS(Table8_1[[#This Row],[Unit_Price]]&lt;500,"Low Price",Table8_1[[#This Row],[Unit_Price]]&lt;2000,"Medium Price",Table8_1[[#This Row],[Unit_Price]]&gt;=2000, "High Price")</f>
        <v>Low Price</v>
      </c>
    </row>
    <row r="840" spans="1:26" x14ac:dyDescent="0.3">
      <c r="A840" s="2" t="s">
        <v>2805</v>
      </c>
      <c r="B840" s="3">
        <v>45728</v>
      </c>
      <c r="C840" s="2" t="s">
        <v>279</v>
      </c>
      <c r="D840" s="2" t="s">
        <v>1661</v>
      </c>
      <c r="E840" s="2" t="s">
        <v>1939</v>
      </c>
      <c r="F840" s="2">
        <v>2</v>
      </c>
      <c r="G840" s="2">
        <v>619.12</v>
      </c>
      <c r="H840" s="2">
        <v>0.28000000000000003</v>
      </c>
      <c r="I840" s="2" t="s">
        <v>1964</v>
      </c>
      <c r="J840" s="2">
        <v>891.53279999999995</v>
      </c>
      <c r="O840" t="s">
        <v>2805</v>
      </c>
      <c r="P840" s="5">
        <v>45728</v>
      </c>
      <c r="Q840" t="s">
        <v>279</v>
      </c>
      <c r="R840" t="s">
        <v>1661</v>
      </c>
      <c r="S840" t="s">
        <v>1939</v>
      </c>
      <c r="T840">
        <v>2</v>
      </c>
      <c r="U840">
        <v>619.12</v>
      </c>
      <c r="V840">
        <v>0.28000000000000003</v>
      </c>
      <c r="W840" t="s">
        <v>1964</v>
      </c>
      <c r="X840">
        <v>891.53279999999995</v>
      </c>
      <c r="Y840">
        <v>891.53279999999995</v>
      </c>
      <c r="Z840" t="str">
        <f>_xlfn.IFS(Table8_1[[#This Row],[Unit_Price]]&lt;500,"Low Price",Table8_1[[#This Row],[Unit_Price]]&lt;2000,"Medium Price",Table8_1[[#This Row],[Unit_Price]]&gt;=2000, "High Price")</f>
        <v>Medium Price</v>
      </c>
    </row>
    <row r="841" spans="1:26" x14ac:dyDescent="0.3">
      <c r="A841" s="2" t="s">
        <v>2806</v>
      </c>
      <c r="B841" s="3">
        <v>45755</v>
      </c>
      <c r="C841" s="2" t="s">
        <v>701</v>
      </c>
      <c r="D841" s="2" t="s">
        <v>1844</v>
      </c>
      <c r="E841" s="2" t="s">
        <v>1887</v>
      </c>
      <c r="F841" s="2">
        <v>3</v>
      </c>
      <c r="G841" s="2">
        <v>693.42</v>
      </c>
      <c r="H841" s="2">
        <v>0.08</v>
      </c>
      <c r="I841" s="2" t="s">
        <v>1961</v>
      </c>
      <c r="J841" s="2">
        <v>1913.8391999999999</v>
      </c>
      <c r="O841" t="s">
        <v>2806</v>
      </c>
      <c r="P841" s="5">
        <v>45755</v>
      </c>
      <c r="Q841" t="s">
        <v>701</v>
      </c>
      <c r="R841" t="s">
        <v>1844</v>
      </c>
      <c r="S841" t="s">
        <v>1887</v>
      </c>
      <c r="T841">
        <v>3</v>
      </c>
      <c r="U841">
        <v>693.42</v>
      </c>
      <c r="V841">
        <v>0.08</v>
      </c>
      <c r="W841" t="s">
        <v>1961</v>
      </c>
      <c r="X841">
        <v>1913.8391999999999</v>
      </c>
      <c r="Y841">
        <v>1913.8391999999999</v>
      </c>
      <c r="Z841" t="str">
        <f>_xlfn.IFS(Table8_1[[#This Row],[Unit_Price]]&lt;500,"Low Price",Table8_1[[#This Row],[Unit_Price]]&lt;2000,"Medium Price",Table8_1[[#This Row],[Unit_Price]]&gt;=2000, "High Price")</f>
        <v>Medium Price</v>
      </c>
    </row>
    <row r="842" spans="1:26" x14ac:dyDescent="0.3">
      <c r="A842" s="2" t="s">
        <v>2807</v>
      </c>
      <c r="B842" s="3">
        <v>45695</v>
      </c>
      <c r="C842" s="2" t="s">
        <v>385</v>
      </c>
      <c r="D842" s="2" t="s">
        <v>1725</v>
      </c>
      <c r="E842" s="2" t="s">
        <v>1924</v>
      </c>
      <c r="F842" s="2">
        <v>4</v>
      </c>
      <c r="G842" s="2">
        <v>751.63</v>
      </c>
      <c r="H842" s="2">
        <v>0.28000000000000003</v>
      </c>
      <c r="I842" s="2" t="s">
        <v>1964</v>
      </c>
      <c r="J842" s="2">
        <v>2164.6943999999999</v>
      </c>
      <c r="O842" t="s">
        <v>2807</v>
      </c>
      <c r="P842" s="5">
        <v>45695</v>
      </c>
      <c r="Q842" t="s">
        <v>385</v>
      </c>
      <c r="R842" t="s">
        <v>1725</v>
      </c>
      <c r="S842" t="s">
        <v>1924</v>
      </c>
      <c r="T842">
        <v>4</v>
      </c>
      <c r="U842">
        <v>751.63</v>
      </c>
      <c r="V842">
        <v>0.28000000000000003</v>
      </c>
      <c r="W842" t="s">
        <v>1964</v>
      </c>
      <c r="X842">
        <v>2164.6943999999999</v>
      </c>
      <c r="Y842">
        <v>2164.6943999999999</v>
      </c>
      <c r="Z842" t="str">
        <f>_xlfn.IFS(Table8_1[[#This Row],[Unit_Price]]&lt;500,"Low Price",Table8_1[[#This Row],[Unit_Price]]&lt;2000,"Medium Price",Table8_1[[#This Row],[Unit_Price]]&gt;=2000, "High Price")</f>
        <v>Medium Price</v>
      </c>
    </row>
    <row r="843" spans="1:26" x14ac:dyDescent="0.3">
      <c r="A843" s="2" t="s">
        <v>2808</v>
      </c>
      <c r="B843" s="3">
        <v>45380</v>
      </c>
      <c r="C843" s="2" t="s">
        <v>391</v>
      </c>
      <c r="D843" s="2" t="s">
        <v>1670</v>
      </c>
      <c r="E843" s="2" t="s">
        <v>1936</v>
      </c>
      <c r="F843" s="2">
        <v>3</v>
      </c>
      <c r="G843" s="2">
        <v>108.14</v>
      </c>
      <c r="H843" s="2">
        <v>0.19</v>
      </c>
      <c r="I843" s="2" t="s">
        <v>1964</v>
      </c>
      <c r="J843" s="2">
        <v>262.78019999999998</v>
      </c>
      <c r="O843" t="s">
        <v>2808</v>
      </c>
      <c r="P843" s="5">
        <v>45380</v>
      </c>
      <c r="Q843" t="s">
        <v>391</v>
      </c>
      <c r="R843" t="s">
        <v>1670</v>
      </c>
      <c r="S843" t="s">
        <v>1936</v>
      </c>
      <c r="T843">
        <v>3</v>
      </c>
      <c r="U843">
        <v>108.14</v>
      </c>
      <c r="V843">
        <v>0.19</v>
      </c>
      <c r="W843" t="s">
        <v>1964</v>
      </c>
      <c r="X843">
        <v>262.78019999999998</v>
      </c>
      <c r="Y843">
        <v>262.78020000000004</v>
      </c>
      <c r="Z843" t="str">
        <f>_xlfn.IFS(Table8_1[[#This Row],[Unit_Price]]&lt;500,"Low Price",Table8_1[[#This Row],[Unit_Price]]&lt;2000,"Medium Price",Table8_1[[#This Row],[Unit_Price]]&gt;=2000, "High Price")</f>
        <v>Low Price</v>
      </c>
    </row>
    <row r="844" spans="1:26" x14ac:dyDescent="0.3">
      <c r="A844" s="2" t="s">
        <v>2809</v>
      </c>
      <c r="B844" s="3">
        <v>45446</v>
      </c>
      <c r="C844" s="2" t="s">
        <v>829</v>
      </c>
      <c r="D844" s="2" t="s">
        <v>1658</v>
      </c>
      <c r="E844" s="2" t="s">
        <v>1904</v>
      </c>
      <c r="F844" s="2">
        <v>1</v>
      </c>
      <c r="G844" s="2">
        <v>964.11</v>
      </c>
      <c r="H844" s="2">
        <v>0.17</v>
      </c>
      <c r="I844" s="2" t="s">
        <v>1964</v>
      </c>
      <c r="J844" s="2">
        <v>800.21130000000005</v>
      </c>
      <c r="O844" t="s">
        <v>2809</v>
      </c>
      <c r="P844" s="5">
        <v>45446</v>
      </c>
      <c r="Q844" t="s">
        <v>829</v>
      </c>
      <c r="R844" t="s">
        <v>1658</v>
      </c>
      <c r="S844" t="s">
        <v>1904</v>
      </c>
      <c r="T844">
        <v>1</v>
      </c>
      <c r="U844">
        <v>964.11</v>
      </c>
      <c r="V844">
        <v>0.17</v>
      </c>
      <c r="W844" t="s">
        <v>1964</v>
      </c>
      <c r="X844">
        <v>800.21130000000005</v>
      </c>
      <c r="Y844">
        <v>800.21129999999994</v>
      </c>
      <c r="Z844" t="str">
        <f>_xlfn.IFS(Table8_1[[#This Row],[Unit_Price]]&lt;500,"Low Price",Table8_1[[#This Row],[Unit_Price]]&lt;2000,"Medium Price",Table8_1[[#This Row],[Unit_Price]]&gt;=2000, "High Price")</f>
        <v>Medium Price</v>
      </c>
    </row>
    <row r="845" spans="1:26" x14ac:dyDescent="0.3">
      <c r="A845" s="2" t="s">
        <v>2810</v>
      </c>
      <c r="B845" s="3">
        <v>45525</v>
      </c>
      <c r="C845" s="2" t="s">
        <v>456</v>
      </c>
      <c r="D845" s="2" t="s">
        <v>1631</v>
      </c>
      <c r="E845" s="2" t="s">
        <v>1887</v>
      </c>
      <c r="F845" s="2">
        <v>1</v>
      </c>
      <c r="G845" s="2">
        <v>346.2</v>
      </c>
      <c r="H845" s="2">
        <v>0.28999999999999998</v>
      </c>
      <c r="I845" s="2" t="s">
        <v>1959</v>
      </c>
      <c r="J845" s="2">
        <v>245.80199999999999</v>
      </c>
      <c r="O845" t="s">
        <v>2810</v>
      </c>
      <c r="P845" s="5">
        <v>45525</v>
      </c>
      <c r="Q845" t="s">
        <v>456</v>
      </c>
      <c r="R845" t="s">
        <v>1631</v>
      </c>
      <c r="S845" t="s">
        <v>1887</v>
      </c>
      <c r="T845">
        <v>1</v>
      </c>
      <c r="U845">
        <v>346.2</v>
      </c>
      <c r="V845">
        <v>0.28999999999999998</v>
      </c>
      <c r="W845" t="s">
        <v>1959</v>
      </c>
      <c r="X845">
        <v>245.80199999999999</v>
      </c>
      <c r="Y845">
        <v>245.80199999999999</v>
      </c>
      <c r="Z845" t="str">
        <f>_xlfn.IFS(Table8_1[[#This Row],[Unit_Price]]&lt;500,"Low Price",Table8_1[[#This Row],[Unit_Price]]&lt;2000,"Medium Price",Table8_1[[#This Row],[Unit_Price]]&gt;=2000, "High Price")</f>
        <v>Low Price</v>
      </c>
    </row>
    <row r="846" spans="1:26" x14ac:dyDescent="0.3">
      <c r="A846" s="2" t="s">
        <v>2811</v>
      </c>
      <c r="B846" s="3">
        <v>45527</v>
      </c>
      <c r="C846" s="2" t="s">
        <v>1423</v>
      </c>
      <c r="D846" s="2" t="s">
        <v>1709</v>
      </c>
      <c r="E846" s="2" t="s">
        <v>1936</v>
      </c>
      <c r="F846" s="2">
        <v>3</v>
      </c>
      <c r="G846" s="2">
        <v>791.75</v>
      </c>
      <c r="H846" s="2">
        <v>0.28999999999999998</v>
      </c>
      <c r="I846" s="2" t="s">
        <v>1959</v>
      </c>
      <c r="J846" s="2">
        <v>1686.4275</v>
      </c>
      <c r="O846" t="s">
        <v>2811</v>
      </c>
      <c r="P846" s="5">
        <v>45527</v>
      </c>
      <c r="Q846" t="s">
        <v>1423</v>
      </c>
      <c r="R846" t="s">
        <v>1709</v>
      </c>
      <c r="S846" t="s">
        <v>1936</v>
      </c>
      <c r="T846">
        <v>3</v>
      </c>
      <c r="U846">
        <v>791.75</v>
      </c>
      <c r="V846">
        <v>0.28999999999999998</v>
      </c>
      <c r="W846" t="s">
        <v>1959</v>
      </c>
      <c r="X846">
        <v>1686.4275</v>
      </c>
      <c r="Y846">
        <v>1686.4275</v>
      </c>
      <c r="Z846" t="str">
        <f>_xlfn.IFS(Table8_1[[#This Row],[Unit_Price]]&lt;500,"Low Price",Table8_1[[#This Row],[Unit_Price]]&lt;2000,"Medium Price",Table8_1[[#This Row],[Unit_Price]]&gt;=2000, "High Price")</f>
        <v>Medium Price</v>
      </c>
    </row>
    <row r="847" spans="1:26" x14ac:dyDescent="0.3">
      <c r="A847" s="2" t="s">
        <v>2812</v>
      </c>
      <c r="B847" s="3">
        <v>45265</v>
      </c>
      <c r="C847" s="2" t="s">
        <v>1016</v>
      </c>
      <c r="D847" s="2" t="s">
        <v>1696</v>
      </c>
      <c r="E847" s="2" t="s">
        <v>1932</v>
      </c>
      <c r="F847" s="2">
        <v>1</v>
      </c>
      <c r="G847" s="2">
        <v>529.84</v>
      </c>
      <c r="H847" s="2">
        <v>0.13</v>
      </c>
      <c r="I847" s="2" t="s">
        <v>1961</v>
      </c>
      <c r="J847" s="2">
        <v>460.96080000000001</v>
      </c>
      <c r="O847" t="s">
        <v>2812</v>
      </c>
      <c r="P847" s="5">
        <v>45265</v>
      </c>
      <c r="Q847" t="s">
        <v>1016</v>
      </c>
      <c r="R847" t="s">
        <v>1696</v>
      </c>
      <c r="S847" t="s">
        <v>1932</v>
      </c>
      <c r="T847">
        <v>1</v>
      </c>
      <c r="U847">
        <v>529.84</v>
      </c>
      <c r="V847">
        <v>0.13</v>
      </c>
      <c r="W847" t="s">
        <v>1961</v>
      </c>
      <c r="X847">
        <v>460.96080000000001</v>
      </c>
      <c r="Y847">
        <v>460.96080000000001</v>
      </c>
      <c r="Z847" t="str">
        <f>_xlfn.IFS(Table8_1[[#This Row],[Unit_Price]]&lt;500,"Low Price",Table8_1[[#This Row],[Unit_Price]]&lt;2000,"Medium Price",Table8_1[[#This Row],[Unit_Price]]&gt;=2000, "High Price")</f>
        <v>Medium Price</v>
      </c>
    </row>
    <row r="848" spans="1:26" x14ac:dyDescent="0.3">
      <c r="A848" s="2" t="s">
        <v>2813</v>
      </c>
      <c r="B848" s="3">
        <v>45936</v>
      </c>
      <c r="C848" s="2" t="s">
        <v>1464</v>
      </c>
      <c r="D848" s="2" t="s">
        <v>1744</v>
      </c>
      <c r="E848" s="2" t="s">
        <v>1901</v>
      </c>
      <c r="F848" s="2">
        <v>3</v>
      </c>
      <c r="G848" s="2">
        <v>582.57000000000005</v>
      </c>
      <c r="H848" s="2">
        <v>0.11</v>
      </c>
      <c r="I848" s="2" t="s">
        <v>1961</v>
      </c>
      <c r="J848" s="2">
        <v>1555.4619</v>
      </c>
      <c r="O848" t="s">
        <v>2813</v>
      </c>
      <c r="P848" s="5">
        <v>45936</v>
      </c>
      <c r="Q848" t="s">
        <v>1464</v>
      </c>
      <c r="R848" t="s">
        <v>1744</v>
      </c>
      <c r="S848" t="s">
        <v>1901</v>
      </c>
      <c r="T848">
        <v>3</v>
      </c>
      <c r="U848">
        <v>582.57000000000005</v>
      </c>
      <c r="V848">
        <v>0.11</v>
      </c>
      <c r="W848" t="s">
        <v>1961</v>
      </c>
      <c r="X848">
        <v>1555.4619</v>
      </c>
      <c r="Y848">
        <v>1555.4619</v>
      </c>
      <c r="Z848" t="str">
        <f>_xlfn.IFS(Table8_1[[#This Row],[Unit_Price]]&lt;500,"Low Price",Table8_1[[#This Row],[Unit_Price]]&lt;2000,"Medium Price",Table8_1[[#This Row],[Unit_Price]]&gt;=2000, "High Price")</f>
        <v>Medium Price</v>
      </c>
    </row>
    <row r="849" spans="1:26" x14ac:dyDescent="0.3">
      <c r="A849" s="2" t="s">
        <v>2814</v>
      </c>
      <c r="B849" s="3">
        <v>45242</v>
      </c>
      <c r="C849" s="2" t="s">
        <v>695</v>
      </c>
      <c r="D849" s="2" t="s">
        <v>1868</v>
      </c>
      <c r="E849" s="2" t="s">
        <v>1942</v>
      </c>
      <c r="F849" s="2">
        <v>1</v>
      </c>
      <c r="G849" s="2">
        <v>219.81</v>
      </c>
      <c r="H849" s="2">
        <v>0.22</v>
      </c>
      <c r="I849" s="2" t="s">
        <v>1964</v>
      </c>
      <c r="J849" s="2">
        <v>171.45179999999999</v>
      </c>
      <c r="O849" t="s">
        <v>2814</v>
      </c>
      <c r="P849" s="5">
        <v>45242</v>
      </c>
      <c r="Q849" t="s">
        <v>695</v>
      </c>
      <c r="R849" t="s">
        <v>1868</v>
      </c>
      <c r="S849" t="s">
        <v>1942</v>
      </c>
      <c r="T849">
        <v>1</v>
      </c>
      <c r="U849">
        <v>219.81</v>
      </c>
      <c r="V849">
        <v>0.22</v>
      </c>
      <c r="W849" t="s">
        <v>1964</v>
      </c>
      <c r="X849">
        <v>171.45179999999999</v>
      </c>
      <c r="Y849">
        <v>171.45179999999999</v>
      </c>
      <c r="Z849" t="str">
        <f>_xlfn.IFS(Table8_1[[#This Row],[Unit_Price]]&lt;500,"Low Price",Table8_1[[#This Row],[Unit_Price]]&lt;2000,"Medium Price",Table8_1[[#This Row],[Unit_Price]]&gt;=2000, "High Price")</f>
        <v>Low Price</v>
      </c>
    </row>
    <row r="850" spans="1:26" x14ac:dyDescent="0.3">
      <c r="A850" s="2" t="s">
        <v>2815</v>
      </c>
      <c r="B850" s="3">
        <v>45437</v>
      </c>
      <c r="C850" s="2" t="s">
        <v>1539</v>
      </c>
      <c r="D850" s="2" t="s">
        <v>1793</v>
      </c>
      <c r="E850" s="2" t="s">
        <v>1945</v>
      </c>
      <c r="F850" s="2">
        <v>4</v>
      </c>
      <c r="G850" s="2">
        <v>883.31</v>
      </c>
      <c r="H850" s="2">
        <v>0.27</v>
      </c>
      <c r="I850" s="2" t="s">
        <v>1959</v>
      </c>
      <c r="J850" s="2">
        <v>2579.2651999999998</v>
      </c>
      <c r="O850" t="s">
        <v>2815</v>
      </c>
      <c r="P850" s="5">
        <v>45437</v>
      </c>
      <c r="Q850" t="s">
        <v>1539</v>
      </c>
      <c r="R850" t="s">
        <v>1793</v>
      </c>
      <c r="S850" t="s">
        <v>1945</v>
      </c>
      <c r="T850">
        <v>4</v>
      </c>
      <c r="U850">
        <v>883.31</v>
      </c>
      <c r="V850">
        <v>0.27</v>
      </c>
      <c r="W850" t="s">
        <v>1959</v>
      </c>
      <c r="X850">
        <v>2579.2651999999998</v>
      </c>
      <c r="Y850">
        <v>2579.2651999999998</v>
      </c>
      <c r="Z850" t="str">
        <f>_xlfn.IFS(Table8_1[[#This Row],[Unit_Price]]&lt;500,"Low Price",Table8_1[[#This Row],[Unit_Price]]&lt;2000,"Medium Price",Table8_1[[#This Row],[Unit_Price]]&gt;=2000, "High Price")</f>
        <v>Medium Price</v>
      </c>
    </row>
    <row r="851" spans="1:26" x14ac:dyDescent="0.3">
      <c r="A851" s="2" t="s">
        <v>2816</v>
      </c>
      <c r="B851" s="3">
        <v>45627</v>
      </c>
      <c r="C851" s="2" t="s">
        <v>763</v>
      </c>
      <c r="D851" s="2" t="s">
        <v>1625</v>
      </c>
      <c r="E851" s="2" t="s">
        <v>1934</v>
      </c>
      <c r="F851" s="2">
        <v>4</v>
      </c>
      <c r="G851" s="2">
        <v>329.06</v>
      </c>
      <c r="H851" s="2">
        <v>0.04</v>
      </c>
      <c r="I851" s="2" t="s">
        <v>1964</v>
      </c>
      <c r="J851" s="2">
        <v>1263.5904</v>
      </c>
      <c r="O851" t="s">
        <v>2816</v>
      </c>
      <c r="P851" s="5">
        <v>45627</v>
      </c>
      <c r="Q851" t="s">
        <v>763</v>
      </c>
      <c r="R851" t="s">
        <v>1625</v>
      </c>
      <c r="S851" t="s">
        <v>1934</v>
      </c>
      <c r="T851">
        <v>4</v>
      </c>
      <c r="U851">
        <v>329.06</v>
      </c>
      <c r="V851">
        <v>0.04</v>
      </c>
      <c r="W851" t="s">
        <v>1964</v>
      </c>
      <c r="X851">
        <v>1263.5904</v>
      </c>
      <c r="Y851">
        <v>1263.5904</v>
      </c>
      <c r="Z851" t="str">
        <f>_xlfn.IFS(Table8_1[[#This Row],[Unit_Price]]&lt;500,"Low Price",Table8_1[[#This Row],[Unit_Price]]&lt;2000,"Medium Price",Table8_1[[#This Row],[Unit_Price]]&gt;=2000, "High Price")</f>
        <v>Low Price</v>
      </c>
    </row>
    <row r="852" spans="1:26" x14ac:dyDescent="0.3">
      <c r="A852" s="2" t="s">
        <v>2817</v>
      </c>
      <c r="B852" s="3">
        <v>45678</v>
      </c>
      <c r="C852" s="2" t="s">
        <v>376</v>
      </c>
      <c r="D852" s="2" t="s">
        <v>1786</v>
      </c>
      <c r="E852" s="2" t="s">
        <v>1927</v>
      </c>
      <c r="F852" s="2">
        <v>1</v>
      </c>
      <c r="G852" s="2">
        <v>935.78</v>
      </c>
      <c r="H852" s="2">
        <v>0.03</v>
      </c>
      <c r="I852" s="2" t="s">
        <v>1961</v>
      </c>
      <c r="J852" s="2">
        <v>907.70659999999998</v>
      </c>
      <c r="O852" t="s">
        <v>2817</v>
      </c>
      <c r="P852" s="5">
        <v>45678</v>
      </c>
      <c r="Q852" t="s">
        <v>376</v>
      </c>
      <c r="R852" t="s">
        <v>1786</v>
      </c>
      <c r="S852" t="s">
        <v>1927</v>
      </c>
      <c r="T852">
        <v>1</v>
      </c>
      <c r="U852">
        <v>935.78</v>
      </c>
      <c r="V852">
        <v>0.03</v>
      </c>
      <c r="W852" t="s">
        <v>1961</v>
      </c>
      <c r="X852">
        <v>907.70659999999998</v>
      </c>
      <c r="Y852">
        <v>907.70659999999998</v>
      </c>
      <c r="Z852" t="str">
        <f>_xlfn.IFS(Table8_1[[#This Row],[Unit_Price]]&lt;500,"Low Price",Table8_1[[#This Row],[Unit_Price]]&lt;2000,"Medium Price",Table8_1[[#This Row],[Unit_Price]]&gt;=2000, "High Price")</f>
        <v>Medium Price</v>
      </c>
    </row>
    <row r="853" spans="1:26" x14ac:dyDescent="0.3">
      <c r="A853" s="2" t="s">
        <v>2818</v>
      </c>
      <c r="B853" s="3">
        <v>45484</v>
      </c>
      <c r="C853" s="2" t="s">
        <v>1019</v>
      </c>
      <c r="D853" s="2" t="s">
        <v>1762</v>
      </c>
      <c r="E853" s="2" t="s">
        <v>1924</v>
      </c>
      <c r="F853" s="2">
        <v>4</v>
      </c>
      <c r="G853" s="2">
        <v>597.79999999999995</v>
      </c>
      <c r="H853" s="2">
        <v>0.2</v>
      </c>
      <c r="I853" s="2" t="s">
        <v>1959</v>
      </c>
      <c r="J853" s="2">
        <v>1912.96</v>
      </c>
      <c r="O853" t="s">
        <v>2818</v>
      </c>
      <c r="P853" s="5">
        <v>45484</v>
      </c>
      <c r="Q853" t="s">
        <v>1019</v>
      </c>
      <c r="R853" t="s">
        <v>1762</v>
      </c>
      <c r="S853" t="s">
        <v>1924</v>
      </c>
      <c r="T853">
        <v>4</v>
      </c>
      <c r="U853">
        <v>597.79999999999995</v>
      </c>
      <c r="V853">
        <v>0.2</v>
      </c>
      <c r="W853" t="s">
        <v>1959</v>
      </c>
      <c r="X853">
        <v>1912.96</v>
      </c>
      <c r="Y853">
        <v>1912.9599999999998</v>
      </c>
      <c r="Z853" t="str">
        <f>_xlfn.IFS(Table8_1[[#This Row],[Unit_Price]]&lt;500,"Low Price",Table8_1[[#This Row],[Unit_Price]]&lt;2000,"Medium Price",Table8_1[[#This Row],[Unit_Price]]&gt;=2000, "High Price")</f>
        <v>Medium Price</v>
      </c>
    </row>
    <row r="854" spans="1:26" x14ac:dyDescent="0.3">
      <c r="A854" s="2" t="s">
        <v>2819</v>
      </c>
      <c r="B854" s="3">
        <v>45700</v>
      </c>
      <c r="C854" s="2" t="s">
        <v>838</v>
      </c>
      <c r="D854" s="2" t="s">
        <v>1610</v>
      </c>
      <c r="E854" s="2" t="s">
        <v>1945</v>
      </c>
      <c r="F854" s="2">
        <v>4</v>
      </c>
      <c r="G854" s="2">
        <v>266.98</v>
      </c>
      <c r="H854" s="2">
        <v>0.16</v>
      </c>
      <c r="I854" s="2" t="s">
        <v>1959</v>
      </c>
      <c r="J854" s="2">
        <v>897.05280000000005</v>
      </c>
      <c r="O854" t="s">
        <v>2819</v>
      </c>
      <c r="P854" s="5">
        <v>45700</v>
      </c>
      <c r="Q854" t="s">
        <v>838</v>
      </c>
      <c r="R854" t="s">
        <v>1610</v>
      </c>
      <c r="S854" t="s">
        <v>1945</v>
      </c>
      <c r="T854">
        <v>4</v>
      </c>
      <c r="U854">
        <v>266.98</v>
      </c>
      <c r="V854">
        <v>0.16</v>
      </c>
      <c r="W854" t="s">
        <v>1959</v>
      </c>
      <c r="X854">
        <v>897.05280000000005</v>
      </c>
      <c r="Y854">
        <v>897.05280000000005</v>
      </c>
      <c r="Z854" t="str">
        <f>_xlfn.IFS(Table8_1[[#This Row],[Unit_Price]]&lt;500,"Low Price",Table8_1[[#This Row],[Unit_Price]]&lt;2000,"Medium Price",Table8_1[[#This Row],[Unit_Price]]&gt;=2000, "High Price")</f>
        <v>Low Price</v>
      </c>
    </row>
    <row r="855" spans="1:26" x14ac:dyDescent="0.3">
      <c r="A855" s="2" t="s">
        <v>2820</v>
      </c>
      <c r="B855" s="3">
        <v>45873</v>
      </c>
      <c r="C855" s="2" t="s">
        <v>1278</v>
      </c>
      <c r="D855" s="2" t="s">
        <v>1793</v>
      </c>
      <c r="E855" s="2" t="s">
        <v>1936</v>
      </c>
      <c r="F855" s="2">
        <v>3</v>
      </c>
      <c r="G855" s="2">
        <v>360.18</v>
      </c>
      <c r="H855" s="2">
        <v>0.03</v>
      </c>
      <c r="I855" s="2" t="s">
        <v>1959</v>
      </c>
      <c r="J855" s="2">
        <v>1048.1238000000001</v>
      </c>
      <c r="O855" t="s">
        <v>2820</v>
      </c>
      <c r="P855" s="5">
        <v>45873</v>
      </c>
      <c r="Q855" t="s">
        <v>1278</v>
      </c>
      <c r="R855" t="s">
        <v>1793</v>
      </c>
      <c r="S855" t="s">
        <v>1936</v>
      </c>
      <c r="T855">
        <v>3</v>
      </c>
      <c r="U855">
        <v>360.18</v>
      </c>
      <c r="V855">
        <v>0.03</v>
      </c>
      <c r="W855" t="s">
        <v>1959</v>
      </c>
      <c r="X855">
        <v>1048.1238000000001</v>
      </c>
      <c r="Y855">
        <v>1048.1238000000001</v>
      </c>
      <c r="Z855" t="str">
        <f>_xlfn.IFS(Table8_1[[#This Row],[Unit_Price]]&lt;500,"Low Price",Table8_1[[#This Row],[Unit_Price]]&lt;2000,"Medium Price",Table8_1[[#This Row],[Unit_Price]]&gt;=2000, "High Price")</f>
        <v>Low Price</v>
      </c>
    </row>
    <row r="856" spans="1:26" x14ac:dyDescent="0.3">
      <c r="A856" s="2" t="s">
        <v>2821</v>
      </c>
      <c r="B856" s="3">
        <v>45860</v>
      </c>
      <c r="C856" s="2" t="s">
        <v>1148</v>
      </c>
      <c r="D856" s="2" t="s">
        <v>1750</v>
      </c>
      <c r="E856" s="2" t="s">
        <v>1887</v>
      </c>
      <c r="F856" s="2">
        <v>3</v>
      </c>
      <c r="G856" s="2">
        <v>247.41</v>
      </c>
      <c r="H856" s="2">
        <v>0.05</v>
      </c>
      <c r="I856" s="2" t="s">
        <v>1964</v>
      </c>
      <c r="J856" s="2">
        <v>705.11850000000004</v>
      </c>
      <c r="O856" t="s">
        <v>2821</v>
      </c>
      <c r="P856" s="5">
        <v>45860</v>
      </c>
      <c r="Q856" t="s">
        <v>1148</v>
      </c>
      <c r="R856" t="s">
        <v>1750</v>
      </c>
      <c r="S856" t="s">
        <v>1887</v>
      </c>
      <c r="T856">
        <v>3</v>
      </c>
      <c r="U856">
        <v>247.41</v>
      </c>
      <c r="V856">
        <v>0.05</v>
      </c>
      <c r="W856" t="s">
        <v>1964</v>
      </c>
      <c r="X856">
        <v>705.11850000000004</v>
      </c>
      <c r="Y856">
        <v>705.11850000000004</v>
      </c>
      <c r="Z856" t="str">
        <f>_xlfn.IFS(Table8_1[[#This Row],[Unit_Price]]&lt;500,"Low Price",Table8_1[[#This Row],[Unit_Price]]&lt;2000,"Medium Price",Table8_1[[#This Row],[Unit_Price]]&gt;=2000, "High Price")</f>
        <v>Low Price</v>
      </c>
    </row>
    <row r="857" spans="1:26" x14ac:dyDescent="0.3">
      <c r="A857" s="2" t="s">
        <v>2822</v>
      </c>
      <c r="B857" s="3">
        <v>45235</v>
      </c>
      <c r="C857" s="2" t="s">
        <v>288</v>
      </c>
      <c r="D857" s="2" t="s">
        <v>1715</v>
      </c>
      <c r="E857" s="2" t="s">
        <v>1936</v>
      </c>
      <c r="F857" s="2">
        <v>3</v>
      </c>
      <c r="G857" s="2">
        <v>674.66</v>
      </c>
      <c r="H857" s="2">
        <v>0.23</v>
      </c>
      <c r="I857" s="2" t="s">
        <v>1959</v>
      </c>
      <c r="J857" s="2">
        <v>1558.4646</v>
      </c>
      <c r="O857" t="s">
        <v>2822</v>
      </c>
      <c r="P857" s="5">
        <v>45235</v>
      </c>
      <c r="Q857" t="s">
        <v>288</v>
      </c>
      <c r="R857" t="s">
        <v>1715</v>
      </c>
      <c r="S857" t="s">
        <v>1936</v>
      </c>
      <c r="T857">
        <v>3</v>
      </c>
      <c r="U857">
        <v>674.66</v>
      </c>
      <c r="V857">
        <v>0.23</v>
      </c>
      <c r="W857" t="s">
        <v>1959</v>
      </c>
      <c r="X857">
        <v>1558.4646</v>
      </c>
      <c r="Y857">
        <v>1558.4646</v>
      </c>
      <c r="Z857" t="str">
        <f>_xlfn.IFS(Table8_1[[#This Row],[Unit_Price]]&lt;500,"Low Price",Table8_1[[#This Row],[Unit_Price]]&lt;2000,"Medium Price",Table8_1[[#This Row],[Unit_Price]]&gt;=2000, "High Price")</f>
        <v>Medium Price</v>
      </c>
    </row>
    <row r="858" spans="1:26" x14ac:dyDescent="0.3">
      <c r="A858" s="2" t="s">
        <v>2823</v>
      </c>
      <c r="B858" s="3">
        <v>45874</v>
      </c>
      <c r="C858" s="2" t="s">
        <v>1301</v>
      </c>
      <c r="D858" s="2" t="s">
        <v>1706</v>
      </c>
      <c r="E858" s="2" t="s">
        <v>1904</v>
      </c>
      <c r="F858" s="2">
        <v>1</v>
      </c>
      <c r="G858" s="2">
        <v>913.98</v>
      </c>
      <c r="H858" s="2">
        <v>0.27</v>
      </c>
      <c r="I858" s="2" t="s">
        <v>1961</v>
      </c>
      <c r="J858" s="2">
        <v>667.20540000000005</v>
      </c>
      <c r="O858" t="s">
        <v>2823</v>
      </c>
      <c r="P858" s="5">
        <v>45874</v>
      </c>
      <c r="Q858" t="s">
        <v>1301</v>
      </c>
      <c r="R858" t="s">
        <v>1706</v>
      </c>
      <c r="S858" t="s">
        <v>1904</v>
      </c>
      <c r="T858">
        <v>1</v>
      </c>
      <c r="U858">
        <v>913.98</v>
      </c>
      <c r="V858">
        <v>0.27</v>
      </c>
      <c r="W858" t="s">
        <v>1961</v>
      </c>
      <c r="X858">
        <v>667.20540000000005</v>
      </c>
      <c r="Y858">
        <v>667.20540000000005</v>
      </c>
      <c r="Z858" t="str">
        <f>_xlfn.IFS(Table8_1[[#This Row],[Unit_Price]]&lt;500,"Low Price",Table8_1[[#This Row],[Unit_Price]]&lt;2000,"Medium Price",Table8_1[[#This Row],[Unit_Price]]&gt;=2000, "High Price")</f>
        <v>Medium Price</v>
      </c>
    </row>
    <row r="859" spans="1:26" x14ac:dyDescent="0.3">
      <c r="A859" s="2" t="s">
        <v>2824</v>
      </c>
      <c r="B859" s="3">
        <v>45769</v>
      </c>
      <c r="C859" s="2" t="s">
        <v>1001</v>
      </c>
      <c r="D859" s="2" t="s">
        <v>1862</v>
      </c>
      <c r="E859" s="2" t="s">
        <v>1924</v>
      </c>
      <c r="F859" s="2">
        <v>4</v>
      </c>
      <c r="G859" s="2">
        <v>370.5</v>
      </c>
      <c r="H859" s="2">
        <v>0.13</v>
      </c>
      <c r="I859" s="2" t="s">
        <v>1961</v>
      </c>
      <c r="J859" s="2">
        <v>1289.3399999999999</v>
      </c>
      <c r="O859" t="s">
        <v>2824</v>
      </c>
      <c r="P859" s="5">
        <v>45769</v>
      </c>
      <c r="Q859" t="s">
        <v>1001</v>
      </c>
      <c r="R859" t="s">
        <v>1862</v>
      </c>
      <c r="S859" t="s">
        <v>1924</v>
      </c>
      <c r="T859">
        <v>4</v>
      </c>
      <c r="U859">
        <v>370.5</v>
      </c>
      <c r="V859">
        <v>0.13</v>
      </c>
      <c r="W859" t="s">
        <v>1961</v>
      </c>
      <c r="X859">
        <v>1289.3399999999999</v>
      </c>
      <c r="Y859">
        <v>1289.3399999999999</v>
      </c>
      <c r="Z859" t="str">
        <f>_xlfn.IFS(Table8_1[[#This Row],[Unit_Price]]&lt;500,"Low Price",Table8_1[[#This Row],[Unit_Price]]&lt;2000,"Medium Price",Table8_1[[#This Row],[Unit_Price]]&gt;=2000, "High Price")</f>
        <v>Low Price</v>
      </c>
    </row>
    <row r="860" spans="1:26" x14ac:dyDescent="0.3">
      <c r="A860" s="2" t="s">
        <v>2825</v>
      </c>
      <c r="B860" s="3">
        <v>45619</v>
      </c>
      <c r="C860" s="2" t="s">
        <v>1133</v>
      </c>
      <c r="D860" s="2" t="s">
        <v>1799</v>
      </c>
      <c r="E860" s="2" t="s">
        <v>1932</v>
      </c>
      <c r="F860" s="2">
        <v>1</v>
      </c>
      <c r="G860" s="2">
        <v>735.1</v>
      </c>
      <c r="H860" s="2">
        <v>0.1</v>
      </c>
      <c r="I860" s="2" t="s">
        <v>1961</v>
      </c>
      <c r="J860" s="2">
        <v>661.59</v>
      </c>
      <c r="O860" t="s">
        <v>2825</v>
      </c>
      <c r="P860" s="5">
        <v>45619</v>
      </c>
      <c r="Q860" t="s">
        <v>1133</v>
      </c>
      <c r="R860" t="s">
        <v>1799</v>
      </c>
      <c r="S860" t="s">
        <v>1932</v>
      </c>
      <c r="T860">
        <v>1</v>
      </c>
      <c r="U860">
        <v>735.1</v>
      </c>
      <c r="V860">
        <v>0.1</v>
      </c>
      <c r="W860" t="s">
        <v>1961</v>
      </c>
      <c r="X860">
        <v>661.59</v>
      </c>
      <c r="Y860">
        <v>661.59</v>
      </c>
      <c r="Z860" t="str">
        <f>_xlfn.IFS(Table8_1[[#This Row],[Unit_Price]]&lt;500,"Low Price",Table8_1[[#This Row],[Unit_Price]]&lt;2000,"Medium Price",Table8_1[[#This Row],[Unit_Price]]&gt;=2000, "High Price")</f>
        <v>Medium Price</v>
      </c>
    </row>
    <row r="861" spans="1:26" x14ac:dyDescent="0.3">
      <c r="A861" s="2" t="s">
        <v>2826</v>
      </c>
      <c r="B861" s="3">
        <v>45614</v>
      </c>
      <c r="C861" s="2" t="s">
        <v>468</v>
      </c>
      <c r="D861" s="2" t="s">
        <v>1820</v>
      </c>
      <c r="E861" s="2" t="s">
        <v>1896</v>
      </c>
      <c r="F861" s="2">
        <v>3</v>
      </c>
      <c r="G861" s="2">
        <v>448.55</v>
      </c>
      <c r="H861" s="2">
        <v>0.05</v>
      </c>
      <c r="I861" s="2" t="s">
        <v>1959</v>
      </c>
      <c r="J861" s="2">
        <v>1278.3675000000001</v>
      </c>
      <c r="O861" t="s">
        <v>2826</v>
      </c>
      <c r="P861" s="5">
        <v>45614</v>
      </c>
      <c r="Q861" t="s">
        <v>468</v>
      </c>
      <c r="R861" t="s">
        <v>1820</v>
      </c>
      <c r="S861" t="s">
        <v>1896</v>
      </c>
      <c r="T861">
        <v>3</v>
      </c>
      <c r="U861">
        <v>448.55</v>
      </c>
      <c r="V861">
        <v>0.05</v>
      </c>
      <c r="W861" t="s">
        <v>1959</v>
      </c>
      <c r="X861">
        <v>1278.3675000000001</v>
      </c>
      <c r="Y861">
        <v>1278.3675000000001</v>
      </c>
      <c r="Z861" t="str">
        <f>_xlfn.IFS(Table8_1[[#This Row],[Unit_Price]]&lt;500,"Low Price",Table8_1[[#This Row],[Unit_Price]]&lt;2000,"Medium Price",Table8_1[[#This Row],[Unit_Price]]&gt;=2000, "High Price")</f>
        <v>Low Price</v>
      </c>
    </row>
    <row r="862" spans="1:26" x14ac:dyDescent="0.3">
      <c r="A862" s="2" t="s">
        <v>2827</v>
      </c>
      <c r="B862" s="3">
        <v>45691</v>
      </c>
      <c r="C862" s="2" t="s">
        <v>225</v>
      </c>
      <c r="D862" s="2" t="s">
        <v>1835</v>
      </c>
      <c r="E862" s="2" t="s">
        <v>1932</v>
      </c>
      <c r="F862" s="2">
        <v>3</v>
      </c>
      <c r="G862" s="2">
        <v>904.96</v>
      </c>
      <c r="H862" s="2">
        <v>7.0000000000000007E-2</v>
      </c>
      <c r="I862" s="2" t="s">
        <v>1964</v>
      </c>
      <c r="J862" s="2">
        <v>2524.8384000000001</v>
      </c>
      <c r="O862" t="s">
        <v>2827</v>
      </c>
      <c r="P862" s="5">
        <v>45691</v>
      </c>
      <c r="Q862" t="s">
        <v>225</v>
      </c>
      <c r="R862" t="s">
        <v>1835</v>
      </c>
      <c r="S862" t="s">
        <v>1932</v>
      </c>
      <c r="T862">
        <v>3</v>
      </c>
      <c r="U862">
        <v>904.96</v>
      </c>
      <c r="V862">
        <v>7.0000000000000007E-2</v>
      </c>
      <c r="W862" t="s">
        <v>1964</v>
      </c>
      <c r="X862">
        <v>2524.8384000000001</v>
      </c>
      <c r="Y862">
        <v>2524.8384000000001</v>
      </c>
      <c r="Z862" t="str">
        <f>_xlfn.IFS(Table8_1[[#This Row],[Unit_Price]]&lt;500,"Low Price",Table8_1[[#This Row],[Unit_Price]]&lt;2000,"Medium Price",Table8_1[[#This Row],[Unit_Price]]&gt;=2000, "High Price")</f>
        <v>Medium Price</v>
      </c>
    </row>
    <row r="863" spans="1:26" x14ac:dyDescent="0.3">
      <c r="A863" s="2" t="s">
        <v>2828</v>
      </c>
      <c r="B863" s="3">
        <v>45608</v>
      </c>
      <c r="C863" s="2" t="s">
        <v>1199</v>
      </c>
      <c r="D863" s="2" t="s">
        <v>1786</v>
      </c>
      <c r="E863" s="2" t="s">
        <v>1932</v>
      </c>
      <c r="F863" s="2">
        <v>4</v>
      </c>
      <c r="G863" s="2">
        <v>408.72</v>
      </c>
      <c r="H863" s="2">
        <v>0.16</v>
      </c>
      <c r="I863" s="2" t="s">
        <v>1964</v>
      </c>
      <c r="J863" s="2">
        <v>1373.2991999999999</v>
      </c>
      <c r="O863" t="s">
        <v>2828</v>
      </c>
      <c r="P863" s="5">
        <v>45608</v>
      </c>
      <c r="Q863" t="s">
        <v>1199</v>
      </c>
      <c r="R863" t="s">
        <v>1786</v>
      </c>
      <c r="S863" t="s">
        <v>1932</v>
      </c>
      <c r="T863">
        <v>4</v>
      </c>
      <c r="U863">
        <v>408.72</v>
      </c>
      <c r="V863">
        <v>0.16</v>
      </c>
      <c r="W863" t="s">
        <v>1964</v>
      </c>
      <c r="X863">
        <v>1373.2991999999999</v>
      </c>
      <c r="Y863">
        <v>1373.2992000000002</v>
      </c>
      <c r="Z863" t="str">
        <f>_xlfn.IFS(Table8_1[[#This Row],[Unit_Price]]&lt;500,"Low Price",Table8_1[[#This Row],[Unit_Price]]&lt;2000,"Medium Price",Table8_1[[#This Row],[Unit_Price]]&gt;=2000, "High Price")</f>
        <v>Low Price</v>
      </c>
    </row>
    <row r="864" spans="1:26" x14ac:dyDescent="0.3">
      <c r="A864" s="2" t="s">
        <v>2829</v>
      </c>
      <c r="B864" s="3">
        <v>45412</v>
      </c>
      <c r="C864" s="2" t="s">
        <v>907</v>
      </c>
      <c r="D864" s="2" t="s">
        <v>1796</v>
      </c>
      <c r="E864" s="2" t="s">
        <v>1901</v>
      </c>
      <c r="F864" s="2">
        <v>4</v>
      </c>
      <c r="G864" s="2">
        <v>770.65</v>
      </c>
      <c r="H864" s="2">
        <v>0.27</v>
      </c>
      <c r="I864" s="2" t="s">
        <v>1959</v>
      </c>
      <c r="J864" s="2">
        <v>2250.2979999999998</v>
      </c>
      <c r="O864" t="s">
        <v>2829</v>
      </c>
      <c r="P864" s="5">
        <v>45412</v>
      </c>
      <c r="Q864" t="s">
        <v>907</v>
      </c>
      <c r="R864" t="s">
        <v>1796</v>
      </c>
      <c r="S864" t="s">
        <v>1901</v>
      </c>
      <c r="T864">
        <v>4</v>
      </c>
      <c r="U864">
        <v>770.65</v>
      </c>
      <c r="V864">
        <v>0.27</v>
      </c>
      <c r="W864" t="s">
        <v>1959</v>
      </c>
      <c r="X864">
        <v>2250.2979999999998</v>
      </c>
      <c r="Y864">
        <v>2250.2979999999998</v>
      </c>
      <c r="Z864" t="str">
        <f>_xlfn.IFS(Table8_1[[#This Row],[Unit_Price]]&lt;500,"Low Price",Table8_1[[#This Row],[Unit_Price]]&lt;2000,"Medium Price",Table8_1[[#This Row],[Unit_Price]]&gt;=2000, "High Price")</f>
        <v>Medium Price</v>
      </c>
    </row>
    <row r="865" spans="1:26" x14ac:dyDescent="0.3">
      <c r="A865" s="2" t="s">
        <v>2830</v>
      </c>
      <c r="B865" s="3">
        <v>45767</v>
      </c>
      <c r="C865" s="2" t="s">
        <v>671</v>
      </c>
      <c r="D865" s="2" t="s">
        <v>1667</v>
      </c>
      <c r="E865" s="2" t="s">
        <v>1911</v>
      </c>
      <c r="F865" s="2">
        <v>1</v>
      </c>
      <c r="G865" s="2">
        <v>649.22</v>
      </c>
      <c r="H865" s="2">
        <v>0.03</v>
      </c>
      <c r="I865" s="2" t="s">
        <v>1964</v>
      </c>
      <c r="J865" s="2">
        <v>629.74339999999995</v>
      </c>
      <c r="O865" t="s">
        <v>2830</v>
      </c>
      <c r="P865" s="5">
        <v>45767</v>
      </c>
      <c r="Q865" t="s">
        <v>671</v>
      </c>
      <c r="R865" t="s">
        <v>1667</v>
      </c>
      <c r="S865" t="s">
        <v>1911</v>
      </c>
      <c r="T865">
        <v>1</v>
      </c>
      <c r="U865">
        <v>649.22</v>
      </c>
      <c r="V865">
        <v>0.03</v>
      </c>
      <c r="W865" t="s">
        <v>1964</v>
      </c>
      <c r="X865">
        <v>629.74339999999995</v>
      </c>
      <c r="Y865">
        <v>629.74340000000007</v>
      </c>
      <c r="Z865" t="str">
        <f>_xlfn.IFS(Table8_1[[#This Row],[Unit_Price]]&lt;500,"Low Price",Table8_1[[#This Row],[Unit_Price]]&lt;2000,"Medium Price",Table8_1[[#This Row],[Unit_Price]]&gt;=2000, "High Price")</f>
        <v>Medium Price</v>
      </c>
    </row>
    <row r="866" spans="1:26" x14ac:dyDescent="0.3">
      <c r="A866" s="2" t="s">
        <v>2831</v>
      </c>
      <c r="B866" s="3">
        <v>45428</v>
      </c>
      <c r="C866" s="2" t="s">
        <v>1103</v>
      </c>
      <c r="D866" s="2" t="s">
        <v>1677</v>
      </c>
      <c r="E866" s="2" t="s">
        <v>1924</v>
      </c>
      <c r="F866" s="2">
        <v>2</v>
      </c>
      <c r="G866" s="2">
        <v>379.78</v>
      </c>
      <c r="H866" s="2">
        <v>0.2</v>
      </c>
      <c r="I866" s="2" t="s">
        <v>1959</v>
      </c>
      <c r="J866" s="2">
        <v>607.64800000000002</v>
      </c>
      <c r="O866" t="s">
        <v>2831</v>
      </c>
      <c r="P866" s="5">
        <v>45428</v>
      </c>
      <c r="Q866" t="s">
        <v>1103</v>
      </c>
      <c r="R866" t="s">
        <v>1677</v>
      </c>
      <c r="S866" t="s">
        <v>1924</v>
      </c>
      <c r="T866">
        <v>2</v>
      </c>
      <c r="U866">
        <v>379.78</v>
      </c>
      <c r="V866">
        <v>0.2</v>
      </c>
      <c r="W866" t="s">
        <v>1959</v>
      </c>
      <c r="X866">
        <v>607.64800000000002</v>
      </c>
      <c r="Y866">
        <v>607.64799999999991</v>
      </c>
      <c r="Z866" t="str">
        <f>_xlfn.IFS(Table8_1[[#This Row],[Unit_Price]]&lt;500,"Low Price",Table8_1[[#This Row],[Unit_Price]]&lt;2000,"Medium Price",Table8_1[[#This Row],[Unit_Price]]&gt;=2000, "High Price")</f>
        <v>Low Price</v>
      </c>
    </row>
    <row r="867" spans="1:26" x14ac:dyDescent="0.3">
      <c r="A867" s="2" t="s">
        <v>2832</v>
      </c>
      <c r="B867" s="3">
        <v>45770</v>
      </c>
      <c r="C867" s="2" t="s">
        <v>805</v>
      </c>
      <c r="D867" s="2" t="s">
        <v>1709</v>
      </c>
      <c r="E867" s="2" t="s">
        <v>1917</v>
      </c>
      <c r="F867" s="2">
        <v>3</v>
      </c>
      <c r="G867" s="2">
        <v>924.15</v>
      </c>
      <c r="H867" s="2">
        <v>0.1</v>
      </c>
      <c r="I867" s="2" t="s">
        <v>1961</v>
      </c>
      <c r="J867" s="2">
        <v>2495.2049999999999</v>
      </c>
      <c r="O867" t="s">
        <v>2832</v>
      </c>
      <c r="P867" s="5">
        <v>45770</v>
      </c>
      <c r="Q867" t="s">
        <v>805</v>
      </c>
      <c r="R867" t="s">
        <v>1709</v>
      </c>
      <c r="S867" t="s">
        <v>1917</v>
      </c>
      <c r="T867">
        <v>3</v>
      </c>
      <c r="U867">
        <v>924.15</v>
      </c>
      <c r="V867">
        <v>0.1</v>
      </c>
      <c r="W867" t="s">
        <v>1961</v>
      </c>
      <c r="X867">
        <v>2495.2049999999999</v>
      </c>
      <c r="Y867">
        <v>2495.2049999999999</v>
      </c>
      <c r="Z867" t="str">
        <f>_xlfn.IFS(Table8_1[[#This Row],[Unit_Price]]&lt;500,"Low Price",Table8_1[[#This Row],[Unit_Price]]&lt;2000,"Medium Price",Table8_1[[#This Row],[Unit_Price]]&gt;=2000, "High Price")</f>
        <v>Medium Price</v>
      </c>
    </row>
    <row r="868" spans="1:26" x14ac:dyDescent="0.3">
      <c r="A868" s="2" t="s">
        <v>2833</v>
      </c>
      <c r="B868" s="3">
        <v>45571</v>
      </c>
      <c r="C868" s="2" t="s">
        <v>1458</v>
      </c>
      <c r="D868" s="2" t="s">
        <v>1715</v>
      </c>
      <c r="E868" s="2" t="s">
        <v>1942</v>
      </c>
      <c r="F868" s="2">
        <v>3</v>
      </c>
      <c r="G868" s="2">
        <v>144.66999999999999</v>
      </c>
      <c r="H868" s="2">
        <v>0.28999999999999998</v>
      </c>
      <c r="I868" s="2" t="s">
        <v>1964</v>
      </c>
      <c r="J868" s="2">
        <v>308.14710000000002</v>
      </c>
      <c r="O868" t="s">
        <v>2833</v>
      </c>
      <c r="P868" s="5">
        <v>45571</v>
      </c>
      <c r="Q868" t="s">
        <v>1458</v>
      </c>
      <c r="R868" t="s">
        <v>1715</v>
      </c>
      <c r="S868" t="s">
        <v>1942</v>
      </c>
      <c r="T868">
        <v>3</v>
      </c>
      <c r="U868">
        <v>144.66999999999999</v>
      </c>
      <c r="V868">
        <v>0.28999999999999998</v>
      </c>
      <c r="W868" t="s">
        <v>1964</v>
      </c>
      <c r="X868">
        <v>308.14710000000002</v>
      </c>
      <c r="Y868">
        <v>308.14710000000002</v>
      </c>
      <c r="Z868" t="str">
        <f>_xlfn.IFS(Table8_1[[#This Row],[Unit_Price]]&lt;500,"Low Price",Table8_1[[#This Row],[Unit_Price]]&lt;2000,"Medium Price",Table8_1[[#This Row],[Unit_Price]]&gt;=2000, "High Price")</f>
        <v>Low Price</v>
      </c>
    </row>
    <row r="869" spans="1:26" x14ac:dyDescent="0.3">
      <c r="A869" s="2" t="s">
        <v>2834</v>
      </c>
      <c r="B869" s="3">
        <v>45700</v>
      </c>
      <c r="C869" s="2" t="s">
        <v>424</v>
      </c>
      <c r="D869" s="2" t="s">
        <v>1677</v>
      </c>
      <c r="E869" s="2" t="s">
        <v>1936</v>
      </c>
      <c r="F869" s="2">
        <v>2</v>
      </c>
      <c r="G869" s="2">
        <v>667.17</v>
      </c>
      <c r="H869" s="2">
        <v>0.1</v>
      </c>
      <c r="I869" s="2" t="s">
        <v>1961</v>
      </c>
      <c r="J869" s="2">
        <v>1200.9059999999999</v>
      </c>
      <c r="O869" t="s">
        <v>2834</v>
      </c>
      <c r="P869" s="5">
        <v>45700</v>
      </c>
      <c r="Q869" t="s">
        <v>424</v>
      </c>
      <c r="R869" t="s">
        <v>1677</v>
      </c>
      <c r="S869" t="s">
        <v>1936</v>
      </c>
      <c r="T869">
        <v>2</v>
      </c>
      <c r="U869">
        <v>667.17</v>
      </c>
      <c r="V869">
        <v>0.1</v>
      </c>
      <c r="W869" t="s">
        <v>1961</v>
      </c>
      <c r="X869">
        <v>1200.9059999999999</v>
      </c>
      <c r="Y869">
        <v>1200.9059999999999</v>
      </c>
      <c r="Z869" t="str">
        <f>_xlfn.IFS(Table8_1[[#This Row],[Unit_Price]]&lt;500,"Low Price",Table8_1[[#This Row],[Unit_Price]]&lt;2000,"Medium Price",Table8_1[[#This Row],[Unit_Price]]&gt;=2000, "High Price")</f>
        <v>Medium Price</v>
      </c>
    </row>
    <row r="870" spans="1:26" x14ac:dyDescent="0.3">
      <c r="A870" s="2" t="s">
        <v>2835</v>
      </c>
      <c r="B870" s="3">
        <v>45382</v>
      </c>
      <c r="C870" s="2" t="s">
        <v>1264</v>
      </c>
      <c r="D870" s="2" t="s">
        <v>1780</v>
      </c>
      <c r="E870" s="2" t="s">
        <v>1901</v>
      </c>
      <c r="F870" s="2">
        <v>1</v>
      </c>
      <c r="G870" s="2">
        <v>984.6</v>
      </c>
      <c r="H870" s="2">
        <v>0.22</v>
      </c>
      <c r="I870" s="2" t="s">
        <v>1959</v>
      </c>
      <c r="J870" s="2">
        <v>767.98800000000006</v>
      </c>
      <c r="O870" t="s">
        <v>2835</v>
      </c>
      <c r="P870" s="5">
        <v>45382</v>
      </c>
      <c r="Q870" t="s">
        <v>1264</v>
      </c>
      <c r="R870" t="s">
        <v>1780</v>
      </c>
      <c r="S870" t="s">
        <v>1901</v>
      </c>
      <c r="T870">
        <v>1</v>
      </c>
      <c r="U870">
        <v>984.6</v>
      </c>
      <c r="V870">
        <v>0.22</v>
      </c>
      <c r="W870" t="s">
        <v>1959</v>
      </c>
      <c r="X870">
        <v>767.98800000000006</v>
      </c>
      <c r="Y870">
        <v>767.98800000000006</v>
      </c>
      <c r="Z870" t="str">
        <f>_xlfn.IFS(Table8_1[[#This Row],[Unit_Price]]&lt;500,"Low Price",Table8_1[[#This Row],[Unit_Price]]&lt;2000,"Medium Price",Table8_1[[#This Row],[Unit_Price]]&gt;=2000, "High Price")</f>
        <v>Medium Price</v>
      </c>
    </row>
    <row r="871" spans="1:26" x14ac:dyDescent="0.3">
      <c r="A871" s="2" t="s">
        <v>2836</v>
      </c>
      <c r="B871" s="3">
        <v>45260</v>
      </c>
      <c r="C871" s="2" t="s">
        <v>898</v>
      </c>
      <c r="D871" s="2" t="s">
        <v>1610</v>
      </c>
      <c r="E871" s="2" t="s">
        <v>1917</v>
      </c>
      <c r="F871" s="2">
        <v>1</v>
      </c>
      <c r="G871" s="2">
        <v>139.29</v>
      </c>
      <c r="H871" s="2">
        <v>0</v>
      </c>
      <c r="I871" s="2" t="s">
        <v>1959</v>
      </c>
      <c r="J871" s="2">
        <v>139.29</v>
      </c>
      <c r="O871" t="s">
        <v>2836</v>
      </c>
      <c r="P871" s="5">
        <v>45260</v>
      </c>
      <c r="Q871" t="s">
        <v>898</v>
      </c>
      <c r="R871" t="s">
        <v>1610</v>
      </c>
      <c r="S871" t="s">
        <v>1917</v>
      </c>
      <c r="T871">
        <v>1</v>
      </c>
      <c r="U871">
        <v>139.29</v>
      </c>
      <c r="V871">
        <v>0</v>
      </c>
      <c r="W871" t="s">
        <v>1959</v>
      </c>
      <c r="X871">
        <v>139.29</v>
      </c>
      <c r="Y871">
        <v>139.29</v>
      </c>
      <c r="Z871" t="str">
        <f>_xlfn.IFS(Table8_1[[#This Row],[Unit_Price]]&lt;500,"Low Price",Table8_1[[#This Row],[Unit_Price]]&lt;2000,"Medium Price",Table8_1[[#This Row],[Unit_Price]]&gt;=2000, "High Price")</f>
        <v>Low Price</v>
      </c>
    </row>
    <row r="872" spans="1:26" x14ac:dyDescent="0.3">
      <c r="A872" s="2" t="s">
        <v>2837</v>
      </c>
      <c r="B872" s="3">
        <v>45702</v>
      </c>
      <c r="C872" s="2" t="s">
        <v>138</v>
      </c>
      <c r="D872" s="2" t="s">
        <v>1998</v>
      </c>
      <c r="E872" s="2" t="s">
        <v>1917</v>
      </c>
      <c r="F872" s="2">
        <v>3</v>
      </c>
      <c r="G872" s="2">
        <v>459.57</v>
      </c>
      <c r="H872" s="2">
        <v>0.1</v>
      </c>
      <c r="I872" s="2" t="s">
        <v>1964</v>
      </c>
      <c r="J872" s="2">
        <v>1240.8389999999999</v>
      </c>
      <c r="O872" t="s">
        <v>2837</v>
      </c>
      <c r="P872" s="5">
        <v>45702</v>
      </c>
      <c r="Q872" t="s">
        <v>138</v>
      </c>
      <c r="R872" t="s">
        <v>1998</v>
      </c>
      <c r="S872" t="s">
        <v>1917</v>
      </c>
      <c r="T872">
        <v>3</v>
      </c>
      <c r="U872">
        <v>459.57</v>
      </c>
      <c r="V872">
        <v>0.1</v>
      </c>
      <c r="W872" t="s">
        <v>1964</v>
      </c>
      <c r="X872">
        <v>1240.8389999999999</v>
      </c>
      <c r="Y872">
        <v>1240.8389999999999</v>
      </c>
      <c r="Z872" t="str">
        <f>_xlfn.IFS(Table8_1[[#This Row],[Unit_Price]]&lt;500,"Low Price",Table8_1[[#This Row],[Unit_Price]]&lt;2000,"Medium Price",Table8_1[[#This Row],[Unit_Price]]&gt;=2000, "High Price")</f>
        <v>Low Price</v>
      </c>
    </row>
    <row r="873" spans="1:26" x14ac:dyDescent="0.3">
      <c r="A873" s="2" t="s">
        <v>2838</v>
      </c>
      <c r="B873" s="3">
        <v>45302</v>
      </c>
      <c r="C873" s="2" t="s">
        <v>248</v>
      </c>
      <c r="D873" s="2" t="s">
        <v>1700</v>
      </c>
      <c r="E873" s="2" t="s">
        <v>1936</v>
      </c>
      <c r="F873" s="2">
        <v>1</v>
      </c>
      <c r="G873" s="2">
        <v>517.82000000000005</v>
      </c>
      <c r="H873" s="2">
        <v>0.28999999999999998</v>
      </c>
      <c r="I873" s="2" t="s">
        <v>1959</v>
      </c>
      <c r="J873" s="2">
        <v>367.65219999999999</v>
      </c>
      <c r="O873" t="s">
        <v>2838</v>
      </c>
      <c r="P873" s="5">
        <v>45302</v>
      </c>
      <c r="Q873" t="s">
        <v>248</v>
      </c>
      <c r="R873" t="s">
        <v>1700</v>
      </c>
      <c r="S873" t="s">
        <v>1936</v>
      </c>
      <c r="T873">
        <v>1</v>
      </c>
      <c r="U873">
        <v>517.82000000000005</v>
      </c>
      <c r="V873">
        <v>0.28999999999999998</v>
      </c>
      <c r="W873" t="s">
        <v>1959</v>
      </c>
      <c r="X873">
        <v>367.65219999999999</v>
      </c>
      <c r="Y873">
        <v>367.65220000000005</v>
      </c>
      <c r="Z873" t="str">
        <f>_xlfn.IFS(Table8_1[[#This Row],[Unit_Price]]&lt;500,"Low Price",Table8_1[[#This Row],[Unit_Price]]&lt;2000,"Medium Price",Table8_1[[#This Row],[Unit_Price]]&gt;=2000, "High Price")</f>
        <v>Medium Price</v>
      </c>
    </row>
    <row r="874" spans="1:26" x14ac:dyDescent="0.3">
      <c r="A874" s="2" t="s">
        <v>2839</v>
      </c>
      <c r="B874" s="3">
        <v>45653</v>
      </c>
      <c r="C874" s="2" t="s">
        <v>1196</v>
      </c>
      <c r="D874" s="2" t="s">
        <v>1811</v>
      </c>
      <c r="E874" s="2" t="s">
        <v>1911</v>
      </c>
      <c r="F874" s="2">
        <v>4</v>
      </c>
      <c r="G874" s="2">
        <v>282.45</v>
      </c>
      <c r="H874" s="2">
        <v>0.28999999999999998</v>
      </c>
      <c r="I874" s="2" t="s">
        <v>1964</v>
      </c>
      <c r="J874" s="2">
        <v>802.15800000000002</v>
      </c>
      <c r="O874" t="s">
        <v>2839</v>
      </c>
      <c r="P874" s="5">
        <v>45653</v>
      </c>
      <c r="Q874" t="s">
        <v>1196</v>
      </c>
      <c r="R874" t="s">
        <v>1811</v>
      </c>
      <c r="S874" t="s">
        <v>1911</v>
      </c>
      <c r="T874">
        <v>4</v>
      </c>
      <c r="U874">
        <v>282.45</v>
      </c>
      <c r="V874">
        <v>0.28999999999999998</v>
      </c>
      <c r="W874" t="s">
        <v>1964</v>
      </c>
      <c r="X874">
        <v>802.15800000000002</v>
      </c>
      <c r="Y874">
        <v>802.15800000000002</v>
      </c>
      <c r="Z874" t="str">
        <f>_xlfn.IFS(Table8_1[[#This Row],[Unit_Price]]&lt;500,"Low Price",Table8_1[[#This Row],[Unit_Price]]&lt;2000,"Medium Price",Table8_1[[#This Row],[Unit_Price]]&gt;=2000, "High Price")</f>
        <v>Low Price</v>
      </c>
    </row>
    <row r="875" spans="1:26" x14ac:dyDescent="0.3">
      <c r="A875" s="2" t="s">
        <v>2840</v>
      </c>
      <c r="B875" s="3">
        <v>45250</v>
      </c>
      <c r="C875" s="2" t="s">
        <v>1417</v>
      </c>
      <c r="D875" s="2" t="s">
        <v>1844</v>
      </c>
      <c r="E875" s="2" t="s">
        <v>1914</v>
      </c>
      <c r="F875" s="2">
        <v>2</v>
      </c>
      <c r="G875" s="2">
        <v>386.46</v>
      </c>
      <c r="H875" s="2">
        <v>0.23</v>
      </c>
      <c r="I875" s="2" t="s">
        <v>1964</v>
      </c>
      <c r="J875" s="2">
        <v>595.14840000000004</v>
      </c>
      <c r="O875" t="s">
        <v>2840</v>
      </c>
      <c r="P875" s="5">
        <v>45250</v>
      </c>
      <c r="Q875" t="s">
        <v>1417</v>
      </c>
      <c r="R875" t="s">
        <v>1844</v>
      </c>
      <c r="S875" t="s">
        <v>1914</v>
      </c>
      <c r="T875">
        <v>2</v>
      </c>
      <c r="U875">
        <v>386.46</v>
      </c>
      <c r="V875">
        <v>0.23</v>
      </c>
      <c r="W875" t="s">
        <v>1964</v>
      </c>
      <c r="X875">
        <v>595.14840000000004</v>
      </c>
      <c r="Y875">
        <v>595.14839999999992</v>
      </c>
      <c r="Z875" t="str">
        <f>_xlfn.IFS(Table8_1[[#This Row],[Unit_Price]]&lt;500,"Low Price",Table8_1[[#This Row],[Unit_Price]]&lt;2000,"Medium Price",Table8_1[[#This Row],[Unit_Price]]&gt;=2000, "High Price")</f>
        <v>Low Price</v>
      </c>
    </row>
    <row r="876" spans="1:26" x14ac:dyDescent="0.3">
      <c r="A876" s="2" t="s">
        <v>2841</v>
      </c>
      <c r="B876" s="3">
        <v>45661</v>
      </c>
      <c r="C876" s="2" t="s">
        <v>648</v>
      </c>
      <c r="D876" s="2" t="s">
        <v>1631</v>
      </c>
      <c r="E876" s="2" t="s">
        <v>1901</v>
      </c>
      <c r="F876" s="2">
        <v>1</v>
      </c>
      <c r="G876" s="2">
        <v>270.45</v>
      </c>
      <c r="H876" s="2">
        <v>0.15</v>
      </c>
      <c r="I876" s="2" t="s">
        <v>1964</v>
      </c>
      <c r="J876" s="2">
        <v>229.88249999999999</v>
      </c>
      <c r="O876" t="s">
        <v>2841</v>
      </c>
      <c r="P876" s="5">
        <v>45661</v>
      </c>
      <c r="Q876" t="s">
        <v>648</v>
      </c>
      <c r="R876" t="s">
        <v>1631</v>
      </c>
      <c r="S876" t="s">
        <v>1901</v>
      </c>
      <c r="T876">
        <v>1</v>
      </c>
      <c r="U876">
        <v>270.45</v>
      </c>
      <c r="V876">
        <v>0.15</v>
      </c>
      <c r="W876" t="s">
        <v>1964</v>
      </c>
      <c r="X876">
        <v>229.88249999999999</v>
      </c>
      <c r="Y876">
        <v>229.88249999999999</v>
      </c>
      <c r="Z876" t="str">
        <f>_xlfn.IFS(Table8_1[[#This Row],[Unit_Price]]&lt;500,"Low Price",Table8_1[[#This Row],[Unit_Price]]&lt;2000,"Medium Price",Table8_1[[#This Row],[Unit_Price]]&gt;=2000, "High Price")</f>
        <v>Low Price</v>
      </c>
    </row>
    <row r="877" spans="1:26" x14ac:dyDescent="0.3">
      <c r="A877" s="2" t="s">
        <v>2842</v>
      </c>
      <c r="B877" s="3">
        <v>45493</v>
      </c>
      <c r="C877" s="2" t="s">
        <v>164</v>
      </c>
      <c r="D877" s="2" t="s">
        <v>1811</v>
      </c>
      <c r="E877" s="2" t="s">
        <v>1924</v>
      </c>
      <c r="F877" s="2">
        <v>4</v>
      </c>
      <c r="G877" s="2">
        <v>762.94</v>
      </c>
      <c r="H877" s="2">
        <v>0.09</v>
      </c>
      <c r="I877" s="2" t="s">
        <v>1964</v>
      </c>
      <c r="J877" s="2">
        <v>2777.1016</v>
      </c>
      <c r="O877" t="s">
        <v>2842</v>
      </c>
      <c r="P877" s="5">
        <v>45493</v>
      </c>
      <c r="Q877" t="s">
        <v>164</v>
      </c>
      <c r="R877" t="s">
        <v>1811</v>
      </c>
      <c r="S877" t="s">
        <v>1924</v>
      </c>
      <c r="T877">
        <v>4</v>
      </c>
      <c r="U877">
        <v>762.94</v>
      </c>
      <c r="V877">
        <v>0.09</v>
      </c>
      <c r="W877" t="s">
        <v>1964</v>
      </c>
      <c r="X877">
        <v>2777.1016</v>
      </c>
      <c r="Y877">
        <v>2777.1016</v>
      </c>
      <c r="Z877" t="str">
        <f>_xlfn.IFS(Table8_1[[#This Row],[Unit_Price]]&lt;500,"Low Price",Table8_1[[#This Row],[Unit_Price]]&lt;2000,"Medium Price",Table8_1[[#This Row],[Unit_Price]]&gt;=2000, "High Price")</f>
        <v>Medium Price</v>
      </c>
    </row>
    <row r="878" spans="1:26" x14ac:dyDescent="0.3">
      <c r="A878" s="2" t="s">
        <v>2843</v>
      </c>
      <c r="B878" s="3">
        <v>45242</v>
      </c>
      <c r="C878" s="2" t="s">
        <v>1530</v>
      </c>
      <c r="D878" s="2" t="s">
        <v>1703</v>
      </c>
      <c r="E878" s="2" t="s">
        <v>1932</v>
      </c>
      <c r="F878" s="2">
        <v>1</v>
      </c>
      <c r="G878" s="2">
        <v>409.03</v>
      </c>
      <c r="H878" s="2">
        <v>0.25</v>
      </c>
      <c r="I878" s="2" t="s">
        <v>1964</v>
      </c>
      <c r="J878" s="2">
        <v>306.77249999999998</v>
      </c>
      <c r="O878" t="s">
        <v>2843</v>
      </c>
      <c r="P878" s="5">
        <v>45242</v>
      </c>
      <c r="Q878" t="s">
        <v>1530</v>
      </c>
      <c r="R878" t="s">
        <v>1703</v>
      </c>
      <c r="S878" t="s">
        <v>1932</v>
      </c>
      <c r="T878">
        <v>1</v>
      </c>
      <c r="U878">
        <v>409.03</v>
      </c>
      <c r="V878">
        <v>0.25</v>
      </c>
      <c r="W878" t="s">
        <v>1964</v>
      </c>
      <c r="X878">
        <v>306.77249999999998</v>
      </c>
      <c r="Y878">
        <v>306.77249999999998</v>
      </c>
      <c r="Z878" t="str">
        <f>_xlfn.IFS(Table8_1[[#This Row],[Unit_Price]]&lt;500,"Low Price",Table8_1[[#This Row],[Unit_Price]]&lt;2000,"Medium Price",Table8_1[[#This Row],[Unit_Price]]&gt;=2000, "High Price")</f>
        <v>Low Price</v>
      </c>
    </row>
    <row r="879" spans="1:26" x14ac:dyDescent="0.3">
      <c r="A879" s="2" t="s">
        <v>2844</v>
      </c>
      <c r="B879" s="3">
        <v>45411</v>
      </c>
      <c r="C879" s="2" t="s">
        <v>719</v>
      </c>
      <c r="D879" s="2" t="s">
        <v>1871</v>
      </c>
      <c r="E879" s="2" t="s">
        <v>1945</v>
      </c>
      <c r="F879" s="2">
        <v>2</v>
      </c>
      <c r="G879" s="2">
        <v>891.13</v>
      </c>
      <c r="H879" s="2">
        <v>0.13</v>
      </c>
      <c r="I879" s="2" t="s">
        <v>1959</v>
      </c>
      <c r="J879" s="2">
        <v>1550.5662</v>
      </c>
      <c r="O879" t="s">
        <v>2844</v>
      </c>
      <c r="P879" s="5">
        <v>45411</v>
      </c>
      <c r="Q879" t="s">
        <v>719</v>
      </c>
      <c r="R879" t="s">
        <v>1871</v>
      </c>
      <c r="S879" t="s">
        <v>1945</v>
      </c>
      <c r="T879">
        <v>2</v>
      </c>
      <c r="U879">
        <v>891.13</v>
      </c>
      <c r="V879">
        <v>0.13</v>
      </c>
      <c r="W879" t="s">
        <v>1959</v>
      </c>
      <c r="X879">
        <v>1550.5662</v>
      </c>
      <c r="Y879">
        <v>1550.5662</v>
      </c>
      <c r="Z879" t="str">
        <f>_xlfn.IFS(Table8_1[[#This Row],[Unit_Price]]&lt;500,"Low Price",Table8_1[[#This Row],[Unit_Price]]&lt;2000,"Medium Price",Table8_1[[#This Row],[Unit_Price]]&gt;=2000, "High Price")</f>
        <v>Medium Price</v>
      </c>
    </row>
    <row r="880" spans="1:26" x14ac:dyDescent="0.3">
      <c r="A880" s="2" t="s">
        <v>2845</v>
      </c>
      <c r="B880" s="3">
        <v>45593</v>
      </c>
      <c r="C880" s="2" t="s">
        <v>134</v>
      </c>
      <c r="D880" s="2" t="s">
        <v>1859</v>
      </c>
      <c r="E880" s="2" t="s">
        <v>1939</v>
      </c>
      <c r="F880" s="2">
        <v>1</v>
      </c>
      <c r="G880" s="2">
        <v>553.38</v>
      </c>
      <c r="H880" s="2">
        <v>0.21</v>
      </c>
      <c r="I880" s="2" t="s">
        <v>1961</v>
      </c>
      <c r="J880" s="2">
        <v>437.17020000000002</v>
      </c>
      <c r="O880" t="s">
        <v>2845</v>
      </c>
      <c r="P880" s="5">
        <v>45593</v>
      </c>
      <c r="Q880" t="s">
        <v>134</v>
      </c>
      <c r="R880" t="s">
        <v>1859</v>
      </c>
      <c r="S880" t="s">
        <v>1939</v>
      </c>
      <c r="T880">
        <v>1</v>
      </c>
      <c r="U880">
        <v>553.38</v>
      </c>
      <c r="V880">
        <v>0.21</v>
      </c>
      <c r="W880" t="s">
        <v>1961</v>
      </c>
      <c r="X880">
        <v>437.17020000000002</v>
      </c>
      <c r="Y880">
        <v>437.17020000000002</v>
      </c>
      <c r="Z880" t="str">
        <f>_xlfn.IFS(Table8_1[[#This Row],[Unit_Price]]&lt;500,"Low Price",Table8_1[[#This Row],[Unit_Price]]&lt;2000,"Medium Price",Table8_1[[#This Row],[Unit_Price]]&gt;=2000, "High Price")</f>
        <v>Medium Price</v>
      </c>
    </row>
    <row r="881" spans="1:26" x14ac:dyDescent="0.3">
      <c r="A881" s="2" t="s">
        <v>2846</v>
      </c>
      <c r="B881" s="3">
        <v>45281</v>
      </c>
      <c r="C881" s="2" t="s">
        <v>542</v>
      </c>
      <c r="D881" s="2" t="s">
        <v>1838</v>
      </c>
      <c r="E881" s="2" t="s">
        <v>1932</v>
      </c>
      <c r="F881" s="2">
        <v>2</v>
      </c>
      <c r="G881" s="2">
        <v>652.29999999999995</v>
      </c>
      <c r="H881" s="2">
        <v>0.16</v>
      </c>
      <c r="I881" s="2" t="s">
        <v>1964</v>
      </c>
      <c r="J881" s="2">
        <v>1095.864</v>
      </c>
      <c r="O881" t="s">
        <v>2846</v>
      </c>
      <c r="P881" s="5">
        <v>45281</v>
      </c>
      <c r="Q881" t="s">
        <v>542</v>
      </c>
      <c r="R881" t="s">
        <v>1838</v>
      </c>
      <c r="S881" t="s">
        <v>1932</v>
      </c>
      <c r="T881">
        <v>2</v>
      </c>
      <c r="U881">
        <v>652.29999999999995</v>
      </c>
      <c r="V881">
        <v>0.16</v>
      </c>
      <c r="W881" t="s">
        <v>1964</v>
      </c>
      <c r="X881">
        <v>1095.864</v>
      </c>
      <c r="Y881">
        <v>1095.864</v>
      </c>
      <c r="Z881" t="str">
        <f>_xlfn.IFS(Table8_1[[#This Row],[Unit_Price]]&lt;500,"Low Price",Table8_1[[#This Row],[Unit_Price]]&lt;2000,"Medium Price",Table8_1[[#This Row],[Unit_Price]]&gt;=2000, "High Price")</f>
        <v>Medium Price</v>
      </c>
    </row>
    <row r="882" spans="1:26" x14ac:dyDescent="0.3">
      <c r="A882" s="2" t="s">
        <v>2847</v>
      </c>
      <c r="B882" s="3">
        <v>45575</v>
      </c>
      <c r="C882" s="2" t="s">
        <v>427</v>
      </c>
      <c r="D882" s="2" t="s">
        <v>1706</v>
      </c>
      <c r="E882" s="2" t="s">
        <v>1921</v>
      </c>
      <c r="F882" s="2">
        <v>4</v>
      </c>
      <c r="G882" s="2">
        <v>194.36</v>
      </c>
      <c r="H882" s="2">
        <v>0.18</v>
      </c>
      <c r="I882" s="2" t="s">
        <v>1964</v>
      </c>
      <c r="J882" s="2">
        <v>637.50080000000003</v>
      </c>
      <c r="O882" t="s">
        <v>2847</v>
      </c>
      <c r="P882" s="5">
        <v>45575</v>
      </c>
      <c r="Q882" t="s">
        <v>427</v>
      </c>
      <c r="R882" t="s">
        <v>1706</v>
      </c>
      <c r="S882" t="s">
        <v>1921</v>
      </c>
      <c r="T882">
        <v>4</v>
      </c>
      <c r="U882">
        <v>194.36</v>
      </c>
      <c r="V882">
        <v>0.18</v>
      </c>
      <c r="W882" t="s">
        <v>1964</v>
      </c>
      <c r="X882">
        <v>637.50080000000003</v>
      </c>
      <c r="Y882">
        <v>637.50080000000003</v>
      </c>
      <c r="Z882" t="str">
        <f>_xlfn.IFS(Table8_1[[#This Row],[Unit_Price]]&lt;500,"Low Price",Table8_1[[#This Row],[Unit_Price]]&lt;2000,"Medium Price",Table8_1[[#This Row],[Unit_Price]]&gt;=2000, "High Price")</f>
        <v>Low Price</v>
      </c>
    </row>
    <row r="883" spans="1:26" x14ac:dyDescent="0.3">
      <c r="A883" s="2" t="s">
        <v>2848</v>
      </c>
      <c r="B883" s="3">
        <v>45660</v>
      </c>
      <c r="C883" s="2" t="s">
        <v>521</v>
      </c>
      <c r="D883" s="2" t="s">
        <v>1859</v>
      </c>
      <c r="E883" s="2" t="s">
        <v>1892</v>
      </c>
      <c r="F883" s="2">
        <v>3</v>
      </c>
      <c r="G883" s="2">
        <v>476.37</v>
      </c>
      <c r="H883" s="2">
        <v>0.21</v>
      </c>
      <c r="I883" s="2" t="s">
        <v>1964</v>
      </c>
      <c r="J883" s="2">
        <v>1128.9969000000001</v>
      </c>
      <c r="O883" t="s">
        <v>2848</v>
      </c>
      <c r="P883" s="5">
        <v>45660</v>
      </c>
      <c r="Q883" t="s">
        <v>521</v>
      </c>
      <c r="R883" t="s">
        <v>1859</v>
      </c>
      <c r="S883" t="s">
        <v>1892</v>
      </c>
      <c r="T883">
        <v>3</v>
      </c>
      <c r="U883">
        <v>476.37</v>
      </c>
      <c r="V883">
        <v>0.21</v>
      </c>
      <c r="W883" t="s">
        <v>1964</v>
      </c>
      <c r="X883">
        <v>1128.9969000000001</v>
      </c>
      <c r="Y883">
        <v>1128.9969000000001</v>
      </c>
      <c r="Z883" t="str">
        <f>_xlfn.IFS(Table8_1[[#This Row],[Unit_Price]]&lt;500,"Low Price",Table8_1[[#This Row],[Unit_Price]]&lt;2000,"Medium Price",Table8_1[[#This Row],[Unit_Price]]&gt;=2000, "High Price")</f>
        <v>Low Price</v>
      </c>
    </row>
    <row r="884" spans="1:26" x14ac:dyDescent="0.3">
      <c r="A884" s="2" t="s">
        <v>2849</v>
      </c>
      <c r="B884" s="3">
        <v>45360</v>
      </c>
      <c r="C884" s="2" t="s">
        <v>1154</v>
      </c>
      <c r="D884" s="2" t="s">
        <v>1700</v>
      </c>
      <c r="E884" s="2" t="s">
        <v>1908</v>
      </c>
      <c r="F884" s="2">
        <v>3</v>
      </c>
      <c r="G884" s="2">
        <v>174.57</v>
      </c>
      <c r="H884" s="2">
        <v>0</v>
      </c>
      <c r="I884" s="2" t="s">
        <v>1961</v>
      </c>
      <c r="J884" s="2">
        <v>523.71</v>
      </c>
      <c r="O884" t="s">
        <v>2849</v>
      </c>
      <c r="P884" s="5">
        <v>45360</v>
      </c>
      <c r="Q884" t="s">
        <v>1154</v>
      </c>
      <c r="R884" t="s">
        <v>1700</v>
      </c>
      <c r="S884" t="s">
        <v>1908</v>
      </c>
      <c r="T884">
        <v>3</v>
      </c>
      <c r="U884">
        <v>174.57</v>
      </c>
      <c r="V884">
        <v>0</v>
      </c>
      <c r="W884" t="s">
        <v>1961</v>
      </c>
      <c r="X884">
        <v>523.71</v>
      </c>
      <c r="Y884">
        <v>523.71</v>
      </c>
      <c r="Z884" t="str">
        <f>_xlfn.IFS(Table8_1[[#This Row],[Unit_Price]]&lt;500,"Low Price",Table8_1[[#This Row],[Unit_Price]]&lt;2000,"Medium Price",Table8_1[[#This Row],[Unit_Price]]&gt;=2000, "High Price")</f>
        <v>Low Price</v>
      </c>
    </row>
    <row r="885" spans="1:26" x14ac:dyDescent="0.3">
      <c r="A885" s="2" t="s">
        <v>2850</v>
      </c>
      <c r="B885" s="3">
        <v>45526</v>
      </c>
      <c r="C885" s="2" t="s">
        <v>418</v>
      </c>
      <c r="D885" s="2" t="s">
        <v>1838</v>
      </c>
      <c r="E885" s="2" t="s">
        <v>1887</v>
      </c>
      <c r="F885" s="2">
        <v>3</v>
      </c>
      <c r="G885" s="2">
        <v>762</v>
      </c>
      <c r="H885" s="2">
        <v>0.02</v>
      </c>
      <c r="I885" s="2" t="s">
        <v>1961</v>
      </c>
      <c r="J885" s="2">
        <v>2240.2800000000002</v>
      </c>
      <c r="O885" t="s">
        <v>2850</v>
      </c>
      <c r="P885" s="5">
        <v>45526</v>
      </c>
      <c r="Q885" t="s">
        <v>418</v>
      </c>
      <c r="R885" t="s">
        <v>1838</v>
      </c>
      <c r="S885" t="s">
        <v>1887</v>
      </c>
      <c r="T885">
        <v>3</v>
      </c>
      <c r="U885">
        <v>762</v>
      </c>
      <c r="V885">
        <v>0.02</v>
      </c>
      <c r="W885" t="s">
        <v>1961</v>
      </c>
      <c r="X885">
        <v>2240.2800000000002</v>
      </c>
      <c r="Y885">
        <v>2240.2800000000002</v>
      </c>
      <c r="Z885" t="str">
        <f>_xlfn.IFS(Table8_1[[#This Row],[Unit_Price]]&lt;500,"Low Price",Table8_1[[#This Row],[Unit_Price]]&lt;2000,"Medium Price",Table8_1[[#This Row],[Unit_Price]]&gt;=2000, "High Price")</f>
        <v>Medium Price</v>
      </c>
    </row>
    <row r="886" spans="1:26" x14ac:dyDescent="0.3">
      <c r="A886" s="2" t="s">
        <v>2851</v>
      </c>
      <c r="B886" s="3">
        <v>45395</v>
      </c>
      <c r="C886" s="2" t="s">
        <v>1331</v>
      </c>
      <c r="D886" s="2" t="s">
        <v>1799</v>
      </c>
      <c r="E886" s="2" t="s">
        <v>1948</v>
      </c>
      <c r="F886" s="2">
        <v>1</v>
      </c>
      <c r="G886" s="2">
        <v>44.08</v>
      </c>
      <c r="H886" s="2">
        <v>0.05</v>
      </c>
      <c r="I886" s="2" t="s">
        <v>1959</v>
      </c>
      <c r="J886" s="2">
        <v>41.875999999999998</v>
      </c>
      <c r="O886" t="s">
        <v>2851</v>
      </c>
      <c r="P886" s="5">
        <v>45395</v>
      </c>
      <c r="Q886" t="s">
        <v>1331</v>
      </c>
      <c r="R886" t="s">
        <v>1799</v>
      </c>
      <c r="S886" t="s">
        <v>1948</v>
      </c>
      <c r="T886">
        <v>1</v>
      </c>
      <c r="U886">
        <v>44.08</v>
      </c>
      <c r="V886">
        <v>0.05</v>
      </c>
      <c r="W886" t="s">
        <v>1959</v>
      </c>
      <c r="X886">
        <v>41.875999999999998</v>
      </c>
      <c r="Y886">
        <v>41.875999999999998</v>
      </c>
      <c r="Z886" t="str">
        <f>_xlfn.IFS(Table8_1[[#This Row],[Unit_Price]]&lt;500,"Low Price",Table8_1[[#This Row],[Unit_Price]]&lt;2000,"Medium Price",Table8_1[[#This Row],[Unit_Price]]&gt;=2000, "High Price")</f>
        <v>Low Price</v>
      </c>
    </row>
    <row r="887" spans="1:26" x14ac:dyDescent="0.3">
      <c r="A887" s="2" t="s">
        <v>2852</v>
      </c>
      <c r="B887" s="3">
        <v>45466</v>
      </c>
      <c r="C887" s="2" t="s">
        <v>1533</v>
      </c>
      <c r="D887" s="2" t="s">
        <v>1759</v>
      </c>
      <c r="E887" s="2" t="s">
        <v>1932</v>
      </c>
      <c r="F887" s="2">
        <v>1</v>
      </c>
      <c r="G887" s="2">
        <v>992.37</v>
      </c>
      <c r="H887" s="2">
        <v>0.24</v>
      </c>
      <c r="I887" s="2" t="s">
        <v>1964</v>
      </c>
      <c r="J887" s="2">
        <v>754.20119999999997</v>
      </c>
      <c r="O887" t="s">
        <v>2852</v>
      </c>
      <c r="P887" s="5">
        <v>45466</v>
      </c>
      <c r="Q887" t="s">
        <v>1533</v>
      </c>
      <c r="R887" t="s">
        <v>1759</v>
      </c>
      <c r="S887" t="s">
        <v>1932</v>
      </c>
      <c r="T887">
        <v>1</v>
      </c>
      <c r="U887">
        <v>992.37</v>
      </c>
      <c r="V887">
        <v>0.24</v>
      </c>
      <c r="W887" t="s">
        <v>1964</v>
      </c>
      <c r="X887">
        <v>754.20119999999997</v>
      </c>
      <c r="Y887">
        <v>754.20119999999997</v>
      </c>
      <c r="Z887" t="str">
        <f>_xlfn.IFS(Table8_1[[#This Row],[Unit_Price]]&lt;500,"Low Price",Table8_1[[#This Row],[Unit_Price]]&lt;2000,"Medium Price",Table8_1[[#This Row],[Unit_Price]]&gt;=2000, "High Price")</f>
        <v>Medium Price</v>
      </c>
    </row>
    <row r="888" spans="1:26" x14ac:dyDescent="0.3">
      <c r="A888" s="2" t="s">
        <v>2853</v>
      </c>
      <c r="B888" s="3">
        <v>45876</v>
      </c>
      <c r="C888" s="2" t="s">
        <v>665</v>
      </c>
      <c r="D888" s="2" t="s">
        <v>1670</v>
      </c>
      <c r="E888" s="2" t="s">
        <v>1924</v>
      </c>
      <c r="F888" s="2">
        <v>3</v>
      </c>
      <c r="G888" s="2">
        <v>465.4</v>
      </c>
      <c r="H888" s="2">
        <v>0.28999999999999998</v>
      </c>
      <c r="I888" s="2" t="s">
        <v>1964</v>
      </c>
      <c r="J888" s="2">
        <v>991.30200000000002</v>
      </c>
      <c r="O888" t="s">
        <v>2853</v>
      </c>
      <c r="P888" s="5">
        <v>45876</v>
      </c>
      <c r="Q888" t="s">
        <v>665</v>
      </c>
      <c r="R888" t="s">
        <v>1670</v>
      </c>
      <c r="S888" t="s">
        <v>1924</v>
      </c>
      <c r="T888">
        <v>3</v>
      </c>
      <c r="U888">
        <v>465.4</v>
      </c>
      <c r="V888">
        <v>0.28999999999999998</v>
      </c>
      <c r="W888" t="s">
        <v>1964</v>
      </c>
      <c r="X888">
        <v>991.30200000000002</v>
      </c>
      <c r="Y888">
        <v>991.30199999999991</v>
      </c>
      <c r="Z888" t="str">
        <f>_xlfn.IFS(Table8_1[[#This Row],[Unit_Price]]&lt;500,"Low Price",Table8_1[[#This Row],[Unit_Price]]&lt;2000,"Medium Price",Table8_1[[#This Row],[Unit_Price]]&gt;=2000, "High Price")</f>
        <v>Low Price</v>
      </c>
    </row>
    <row r="889" spans="1:26" x14ac:dyDescent="0.3">
      <c r="A889" s="2" t="s">
        <v>2854</v>
      </c>
      <c r="B889" s="3">
        <v>45724</v>
      </c>
      <c r="C889" s="2" t="s">
        <v>1070</v>
      </c>
      <c r="D889" s="2" t="s">
        <v>1998</v>
      </c>
      <c r="E889" s="2" t="s">
        <v>1924</v>
      </c>
      <c r="F889" s="2">
        <v>2</v>
      </c>
      <c r="G889" s="2">
        <v>693.61</v>
      </c>
      <c r="H889" s="2">
        <v>0.15</v>
      </c>
      <c r="I889" s="2" t="s">
        <v>1961</v>
      </c>
      <c r="J889" s="2">
        <v>1179.1369999999999</v>
      </c>
      <c r="O889" t="s">
        <v>2854</v>
      </c>
      <c r="P889" s="5">
        <v>45724</v>
      </c>
      <c r="Q889" t="s">
        <v>1070</v>
      </c>
      <c r="R889" t="s">
        <v>1998</v>
      </c>
      <c r="S889" t="s">
        <v>1924</v>
      </c>
      <c r="T889">
        <v>2</v>
      </c>
      <c r="U889">
        <v>693.61</v>
      </c>
      <c r="V889">
        <v>0.15</v>
      </c>
      <c r="W889" t="s">
        <v>1961</v>
      </c>
      <c r="X889">
        <v>1179.1369999999999</v>
      </c>
      <c r="Y889">
        <v>1179.1369999999999</v>
      </c>
      <c r="Z889" t="str">
        <f>_xlfn.IFS(Table8_1[[#This Row],[Unit_Price]]&lt;500,"Low Price",Table8_1[[#This Row],[Unit_Price]]&lt;2000,"Medium Price",Table8_1[[#This Row],[Unit_Price]]&gt;=2000, "High Price")</f>
        <v>Medium Price</v>
      </c>
    </row>
    <row r="890" spans="1:26" x14ac:dyDescent="0.3">
      <c r="A890" s="2" t="s">
        <v>2855</v>
      </c>
      <c r="B890" s="3">
        <v>45801</v>
      </c>
      <c r="C890" s="2" t="s">
        <v>1446</v>
      </c>
      <c r="D890" s="2" t="s">
        <v>1783</v>
      </c>
      <c r="E890" s="2" t="s">
        <v>1917</v>
      </c>
      <c r="F890" s="2">
        <v>2</v>
      </c>
      <c r="G890" s="2">
        <v>995.11</v>
      </c>
      <c r="H890" s="2">
        <v>0.13</v>
      </c>
      <c r="I890" s="2" t="s">
        <v>1961</v>
      </c>
      <c r="J890" s="2">
        <v>1731.4914000000001</v>
      </c>
      <c r="O890" t="s">
        <v>2855</v>
      </c>
      <c r="P890" s="5">
        <v>45801</v>
      </c>
      <c r="Q890" t="s">
        <v>1446</v>
      </c>
      <c r="R890" t="s">
        <v>1783</v>
      </c>
      <c r="S890" t="s">
        <v>1917</v>
      </c>
      <c r="T890">
        <v>2</v>
      </c>
      <c r="U890">
        <v>995.11</v>
      </c>
      <c r="V890">
        <v>0.13</v>
      </c>
      <c r="W890" t="s">
        <v>1961</v>
      </c>
      <c r="X890">
        <v>1731.4914000000001</v>
      </c>
      <c r="Y890">
        <v>1731.4913999999999</v>
      </c>
      <c r="Z890" t="str">
        <f>_xlfn.IFS(Table8_1[[#This Row],[Unit_Price]]&lt;500,"Low Price",Table8_1[[#This Row],[Unit_Price]]&lt;2000,"Medium Price",Table8_1[[#This Row],[Unit_Price]]&gt;=2000, "High Price")</f>
        <v>Medium Price</v>
      </c>
    </row>
    <row r="891" spans="1:26" x14ac:dyDescent="0.3">
      <c r="A891" s="2" t="s">
        <v>2856</v>
      </c>
      <c r="B891" s="3">
        <v>45749</v>
      </c>
      <c r="C891" s="2" t="s">
        <v>1202</v>
      </c>
      <c r="D891" s="2" t="s">
        <v>1645</v>
      </c>
      <c r="E891" s="2" t="s">
        <v>1904</v>
      </c>
      <c r="F891" s="2">
        <v>3</v>
      </c>
      <c r="G891" s="2">
        <v>70.97</v>
      </c>
      <c r="H891" s="2">
        <v>0.06</v>
      </c>
      <c r="I891" s="2" t="s">
        <v>1964</v>
      </c>
      <c r="J891" s="2">
        <v>200.1354</v>
      </c>
      <c r="O891" t="s">
        <v>2856</v>
      </c>
      <c r="P891" s="5">
        <v>45749</v>
      </c>
      <c r="Q891" t="s">
        <v>1202</v>
      </c>
      <c r="R891" t="s">
        <v>1645</v>
      </c>
      <c r="S891" t="s">
        <v>1904</v>
      </c>
      <c r="T891">
        <v>3</v>
      </c>
      <c r="U891">
        <v>70.97</v>
      </c>
      <c r="V891">
        <v>0.06</v>
      </c>
      <c r="W891" t="s">
        <v>1964</v>
      </c>
      <c r="X891">
        <v>200.1354</v>
      </c>
      <c r="Y891">
        <v>200.1354</v>
      </c>
      <c r="Z891" t="str">
        <f>_xlfn.IFS(Table8_1[[#This Row],[Unit_Price]]&lt;500,"Low Price",Table8_1[[#This Row],[Unit_Price]]&lt;2000,"Medium Price",Table8_1[[#This Row],[Unit_Price]]&gt;=2000, "High Price")</f>
        <v>Low Price</v>
      </c>
    </row>
    <row r="892" spans="1:26" x14ac:dyDescent="0.3">
      <c r="A892" s="2" t="s">
        <v>2857</v>
      </c>
      <c r="B892" s="3">
        <v>45325</v>
      </c>
      <c r="C892" s="2" t="s">
        <v>400</v>
      </c>
      <c r="D892" s="2" t="s">
        <v>1832</v>
      </c>
      <c r="E892" s="2" t="s">
        <v>1921</v>
      </c>
      <c r="F892" s="2">
        <v>3</v>
      </c>
      <c r="G892" s="2">
        <v>470.42</v>
      </c>
      <c r="H892" s="2">
        <v>0.16</v>
      </c>
      <c r="I892" s="2" t="s">
        <v>1959</v>
      </c>
      <c r="J892" s="2">
        <v>1185.4584</v>
      </c>
      <c r="O892" t="s">
        <v>2857</v>
      </c>
      <c r="P892" s="5">
        <v>45325</v>
      </c>
      <c r="Q892" t="s">
        <v>400</v>
      </c>
      <c r="R892" t="s">
        <v>1832</v>
      </c>
      <c r="S892" t="s">
        <v>1921</v>
      </c>
      <c r="T892">
        <v>3</v>
      </c>
      <c r="U892">
        <v>470.42</v>
      </c>
      <c r="V892">
        <v>0.16</v>
      </c>
      <c r="W892" t="s">
        <v>1959</v>
      </c>
      <c r="X892">
        <v>1185.4584</v>
      </c>
      <c r="Y892">
        <v>1185.4584</v>
      </c>
      <c r="Z892" t="str">
        <f>_xlfn.IFS(Table8_1[[#This Row],[Unit_Price]]&lt;500,"Low Price",Table8_1[[#This Row],[Unit_Price]]&lt;2000,"Medium Price",Table8_1[[#This Row],[Unit_Price]]&gt;=2000, "High Price")</f>
        <v>Low Price</v>
      </c>
    </row>
    <row r="893" spans="1:26" x14ac:dyDescent="0.3">
      <c r="A893" s="2" t="s">
        <v>2858</v>
      </c>
      <c r="B893" s="3">
        <v>45932</v>
      </c>
      <c r="C893" s="2" t="s">
        <v>1001</v>
      </c>
      <c r="D893" s="2" t="s">
        <v>1841</v>
      </c>
      <c r="E893" s="2" t="s">
        <v>1939</v>
      </c>
      <c r="F893" s="2">
        <v>2</v>
      </c>
      <c r="G893" s="2">
        <v>215.59</v>
      </c>
      <c r="H893" s="2">
        <v>0.18</v>
      </c>
      <c r="I893" s="2" t="s">
        <v>1959</v>
      </c>
      <c r="J893" s="2">
        <v>353.56760000000003</v>
      </c>
      <c r="O893" t="s">
        <v>2858</v>
      </c>
      <c r="P893" s="5">
        <v>45932</v>
      </c>
      <c r="Q893" t="s">
        <v>1001</v>
      </c>
      <c r="R893" t="s">
        <v>1841</v>
      </c>
      <c r="S893" t="s">
        <v>1939</v>
      </c>
      <c r="T893">
        <v>2</v>
      </c>
      <c r="U893">
        <v>215.59</v>
      </c>
      <c r="V893">
        <v>0.18</v>
      </c>
      <c r="W893" t="s">
        <v>1959</v>
      </c>
      <c r="X893">
        <v>353.56760000000003</v>
      </c>
      <c r="Y893">
        <v>353.56760000000003</v>
      </c>
      <c r="Z893" t="str">
        <f>_xlfn.IFS(Table8_1[[#This Row],[Unit_Price]]&lt;500,"Low Price",Table8_1[[#This Row],[Unit_Price]]&lt;2000,"Medium Price",Table8_1[[#This Row],[Unit_Price]]&gt;=2000, "High Price")</f>
        <v>Low Price</v>
      </c>
    </row>
    <row r="894" spans="1:26" x14ac:dyDescent="0.3">
      <c r="A894" s="2" t="s">
        <v>2859</v>
      </c>
      <c r="B894" s="3">
        <v>45895</v>
      </c>
      <c r="C894" s="2" t="s">
        <v>778</v>
      </c>
      <c r="D894" s="2" t="s">
        <v>1859</v>
      </c>
      <c r="E894" s="2" t="s">
        <v>1887</v>
      </c>
      <c r="F894" s="2">
        <v>1</v>
      </c>
      <c r="G894" s="2">
        <v>533.79999999999995</v>
      </c>
      <c r="H894" s="2">
        <v>0.27</v>
      </c>
      <c r="I894" s="2" t="s">
        <v>1964</v>
      </c>
      <c r="J894" s="2">
        <v>389.67399999999998</v>
      </c>
      <c r="O894" t="s">
        <v>2859</v>
      </c>
      <c r="P894" s="5">
        <v>45895</v>
      </c>
      <c r="Q894" t="s">
        <v>778</v>
      </c>
      <c r="R894" t="s">
        <v>1859</v>
      </c>
      <c r="S894" t="s">
        <v>1887</v>
      </c>
      <c r="T894">
        <v>1</v>
      </c>
      <c r="U894">
        <v>533.79999999999995</v>
      </c>
      <c r="V894">
        <v>0.27</v>
      </c>
      <c r="W894" t="s">
        <v>1964</v>
      </c>
      <c r="X894">
        <v>389.67399999999998</v>
      </c>
      <c r="Y894">
        <v>389.67399999999998</v>
      </c>
      <c r="Z894" t="str">
        <f>_xlfn.IFS(Table8_1[[#This Row],[Unit_Price]]&lt;500,"Low Price",Table8_1[[#This Row],[Unit_Price]]&lt;2000,"Medium Price",Table8_1[[#This Row],[Unit_Price]]&gt;=2000, "High Price")</f>
        <v>Medium Price</v>
      </c>
    </row>
    <row r="895" spans="1:26" x14ac:dyDescent="0.3">
      <c r="A895" s="2" t="s">
        <v>2860</v>
      </c>
      <c r="B895" s="3">
        <v>45614</v>
      </c>
      <c r="C895" s="2" t="s">
        <v>339</v>
      </c>
      <c r="D895" s="2" t="s">
        <v>1674</v>
      </c>
      <c r="E895" s="2" t="s">
        <v>1901</v>
      </c>
      <c r="F895" s="2">
        <v>2</v>
      </c>
      <c r="G895" s="2">
        <v>732.67</v>
      </c>
      <c r="H895" s="2">
        <v>0.24</v>
      </c>
      <c r="I895" s="2" t="s">
        <v>1961</v>
      </c>
      <c r="J895" s="2">
        <v>1113.6584</v>
      </c>
      <c r="O895" t="s">
        <v>2860</v>
      </c>
      <c r="P895" s="5">
        <v>45614</v>
      </c>
      <c r="Q895" t="s">
        <v>339</v>
      </c>
      <c r="R895" t="s">
        <v>1674</v>
      </c>
      <c r="S895" t="s">
        <v>1901</v>
      </c>
      <c r="T895">
        <v>2</v>
      </c>
      <c r="U895">
        <v>732.67</v>
      </c>
      <c r="V895">
        <v>0.24</v>
      </c>
      <c r="W895" t="s">
        <v>1961</v>
      </c>
      <c r="X895">
        <v>1113.6584</v>
      </c>
      <c r="Y895">
        <v>1113.6584</v>
      </c>
      <c r="Z895" t="str">
        <f>_xlfn.IFS(Table8_1[[#This Row],[Unit_Price]]&lt;500,"Low Price",Table8_1[[#This Row],[Unit_Price]]&lt;2000,"Medium Price",Table8_1[[#This Row],[Unit_Price]]&gt;=2000, "High Price")</f>
        <v>Medium Price</v>
      </c>
    </row>
    <row r="896" spans="1:26" x14ac:dyDescent="0.3">
      <c r="A896" s="2" t="s">
        <v>2861</v>
      </c>
      <c r="B896" s="3">
        <v>45247</v>
      </c>
      <c r="C896" s="2" t="s">
        <v>1516</v>
      </c>
      <c r="D896" s="2" t="s">
        <v>1762</v>
      </c>
      <c r="E896" s="2" t="s">
        <v>1932</v>
      </c>
      <c r="F896" s="2">
        <v>4</v>
      </c>
      <c r="G896" s="2">
        <v>106.48</v>
      </c>
      <c r="H896" s="2">
        <v>0.1</v>
      </c>
      <c r="I896" s="2" t="s">
        <v>1964</v>
      </c>
      <c r="J896" s="2">
        <v>383.32799999999997</v>
      </c>
      <c r="O896" t="s">
        <v>2861</v>
      </c>
      <c r="P896" s="5">
        <v>45247</v>
      </c>
      <c r="Q896" t="s">
        <v>1516</v>
      </c>
      <c r="R896" t="s">
        <v>1762</v>
      </c>
      <c r="S896" t="s">
        <v>1932</v>
      </c>
      <c r="T896">
        <v>4</v>
      </c>
      <c r="U896">
        <v>106.48</v>
      </c>
      <c r="V896">
        <v>0.1</v>
      </c>
      <c r="W896" t="s">
        <v>1964</v>
      </c>
      <c r="X896">
        <v>383.32799999999997</v>
      </c>
      <c r="Y896">
        <v>383.32800000000003</v>
      </c>
      <c r="Z896" t="str">
        <f>_xlfn.IFS(Table8_1[[#This Row],[Unit_Price]]&lt;500,"Low Price",Table8_1[[#This Row],[Unit_Price]]&lt;2000,"Medium Price",Table8_1[[#This Row],[Unit_Price]]&gt;=2000, "High Price")</f>
        <v>Low Price</v>
      </c>
    </row>
    <row r="897" spans="1:26" x14ac:dyDescent="0.3">
      <c r="A897" s="2" t="s">
        <v>2862</v>
      </c>
      <c r="B897" s="3">
        <v>45696</v>
      </c>
      <c r="C897" s="2" t="s">
        <v>376</v>
      </c>
      <c r="D897" s="2" t="s">
        <v>1753</v>
      </c>
      <c r="E897" s="2" t="s">
        <v>1901</v>
      </c>
      <c r="F897" s="2">
        <v>1</v>
      </c>
      <c r="G897" s="2">
        <v>38.950000000000003</v>
      </c>
      <c r="H897" s="2">
        <v>0.28000000000000003</v>
      </c>
      <c r="I897" s="2" t="s">
        <v>1959</v>
      </c>
      <c r="J897" s="2">
        <v>28.044</v>
      </c>
      <c r="O897" t="s">
        <v>2862</v>
      </c>
      <c r="P897" s="5">
        <v>45696</v>
      </c>
      <c r="Q897" t="s">
        <v>376</v>
      </c>
      <c r="R897" t="s">
        <v>1753</v>
      </c>
      <c r="S897" t="s">
        <v>1901</v>
      </c>
      <c r="T897">
        <v>1</v>
      </c>
      <c r="U897">
        <v>38.950000000000003</v>
      </c>
      <c r="V897">
        <v>0.28000000000000003</v>
      </c>
      <c r="W897" t="s">
        <v>1959</v>
      </c>
      <c r="X897">
        <v>28.044</v>
      </c>
      <c r="Y897">
        <v>28.044</v>
      </c>
      <c r="Z897" t="str">
        <f>_xlfn.IFS(Table8_1[[#This Row],[Unit_Price]]&lt;500,"Low Price",Table8_1[[#This Row],[Unit_Price]]&lt;2000,"Medium Price",Table8_1[[#This Row],[Unit_Price]]&gt;=2000, "High Price")</f>
        <v>Low Price</v>
      </c>
    </row>
    <row r="898" spans="1:26" x14ac:dyDescent="0.3">
      <c r="A898" s="2" t="s">
        <v>2863</v>
      </c>
      <c r="B898" s="3">
        <v>45294</v>
      </c>
      <c r="C898" s="2" t="s">
        <v>1349</v>
      </c>
      <c r="D898" s="2" t="s">
        <v>1871</v>
      </c>
      <c r="E898" s="2" t="s">
        <v>1939</v>
      </c>
      <c r="F898" s="2">
        <v>1</v>
      </c>
      <c r="G898" s="2">
        <v>835.17</v>
      </c>
      <c r="H898" s="2">
        <v>0.02</v>
      </c>
      <c r="I898" s="2" t="s">
        <v>1964</v>
      </c>
      <c r="J898" s="2">
        <v>818.46659999999997</v>
      </c>
      <c r="O898" t="s">
        <v>2863</v>
      </c>
      <c r="P898" s="5">
        <v>45294</v>
      </c>
      <c r="Q898" t="s">
        <v>1349</v>
      </c>
      <c r="R898" t="s">
        <v>1871</v>
      </c>
      <c r="S898" t="s">
        <v>1939</v>
      </c>
      <c r="T898">
        <v>1</v>
      </c>
      <c r="U898">
        <v>835.17</v>
      </c>
      <c r="V898">
        <v>0.02</v>
      </c>
      <c r="W898" t="s">
        <v>1964</v>
      </c>
      <c r="X898">
        <v>818.46659999999997</v>
      </c>
      <c r="Y898">
        <v>818.46659999999997</v>
      </c>
      <c r="Z898" t="str">
        <f>_xlfn.IFS(Table8_1[[#This Row],[Unit_Price]]&lt;500,"Low Price",Table8_1[[#This Row],[Unit_Price]]&lt;2000,"Medium Price",Table8_1[[#This Row],[Unit_Price]]&gt;=2000, "High Price")</f>
        <v>Medium Price</v>
      </c>
    </row>
    <row r="899" spans="1:26" x14ac:dyDescent="0.3">
      <c r="A899" s="2" t="s">
        <v>2864</v>
      </c>
      <c r="B899" s="3">
        <v>45389</v>
      </c>
      <c r="C899" s="2" t="s">
        <v>465</v>
      </c>
      <c r="D899" s="2" t="s">
        <v>1832</v>
      </c>
      <c r="E899" s="2" t="s">
        <v>1901</v>
      </c>
      <c r="F899" s="2">
        <v>1</v>
      </c>
      <c r="G899" s="2">
        <v>113.07</v>
      </c>
      <c r="H899" s="2">
        <v>0.24</v>
      </c>
      <c r="I899" s="2" t="s">
        <v>1959</v>
      </c>
      <c r="J899" s="2">
        <v>85.933199999999999</v>
      </c>
      <c r="O899" t="s">
        <v>2864</v>
      </c>
      <c r="P899" s="5">
        <v>45389</v>
      </c>
      <c r="Q899" t="s">
        <v>465</v>
      </c>
      <c r="R899" t="s">
        <v>1832</v>
      </c>
      <c r="S899" t="s">
        <v>1901</v>
      </c>
      <c r="T899">
        <v>1</v>
      </c>
      <c r="U899">
        <v>113.07</v>
      </c>
      <c r="V899">
        <v>0.24</v>
      </c>
      <c r="W899" t="s">
        <v>1959</v>
      </c>
      <c r="X899">
        <v>85.933199999999999</v>
      </c>
      <c r="Y899">
        <v>85.933199999999999</v>
      </c>
      <c r="Z899" t="str">
        <f>_xlfn.IFS(Table8_1[[#This Row],[Unit_Price]]&lt;500,"Low Price",Table8_1[[#This Row],[Unit_Price]]&lt;2000,"Medium Price",Table8_1[[#This Row],[Unit_Price]]&gt;=2000, "High Price")</f>
        <v>Low Price</v>
      </c>
    </row>
    <row r="900" spans="1:26" x14ac:dyDescent="0.3">
      <c r="A900" s="2" t="s">
        <v>2865</v>
      </c>
      <c r="B900" s="3">
        <v>45930</v>
      </c>
      <c r="C900" s="2" t="s">
        <v>1449</v>
      </c>
      <c r="D900" s="2" t="s">
        <v>1865</v>
      </c>
      <c r="E900" s="2" t="s">
        <v>1929</v>
      </c>
      <c r="F900" s="2">
        <v>2</v>
      </c>
      <c r="G900" s="2">
        <v>451.33</v>
      </c>
      <c r="H900" s="2">
        <v>0.23</v>
      </c>
      <c r="I900" s="2" t="s">
        <v>1964</v>
      </c>
      <c r="J900" s="2">
        <v>695.04819999999995</v>
      </c>
      <c r="O900" t="s">
        <v>2865</v>
      </c>
      <c r="P900" s="5">
        <v>45930</v>
      </c>
      <c r="Q900" t="s">
        <v>1449</v>
      </c>
      <c r="R900" t="s">
        <v>1865</v>
      </c>
      <c r="S900" t="s">
        <v>1929</v>
      </c>
      <c r="T900">
        <v>2</v>
      </c>
      <c r="U900">
        <v>451.33</v>
      </c>
      <c r="V900">
        <v>0.23</v>
      </c>
      <c r="W900" t="s">
        <v>1964</v>
      </c>
      <c r="X900">
        <v>695.04819999999995</v>
      </c>
      <c r="Y900">
        <v>695.04819999999995</v>
      </c>
      <c r="Z900" t="str">
        <f>_xlfn.IFS(Table8_1[[#This Row],[Unit_Price]]&lt;500,"Low Price",Table8_1[[#This Row],[Unit_Price]]&lt;2000,"Medium Price",Table8_1[[#This Row],[Unit_Price]]&gt;=2000, "High Price")</f>
        <v>Low Price</v>
      </c>
    </row>
    <row r="901" spans="1:26" x14ac:dyDescent="0.3">
      <c r="A901" s="2" t="s">
        <v>2866</v>
      </c>
      <c r="B901" s="3">
        <v>45456</v>
      </c>
      <c r="C901" s="2" t="s">
        <v>1175</v>
      </c>
      <c r="D901" s="2" t="s">
        <v>1841</v>
      </c>
      <c r="E901" s="2" t="s">
        <v>1911</v>
      </c>
      <c r="F901" s="2">
        <v>3</v>
      </c>
      <c r="G901" s="2">
        <v>619.80999999999995</v>
      </c>
      <c r="H901" s="2">
        <v>0.16</v>
      </c>
      <c r="I901" s="2" t="s">
        <v>1964</v>
      </c>
      <c r="J901" s="2">
        <v>1561.9212</v>
      </c>
      <c r="O901" t="s">
        <v>2866</v>
      </c>
      <c r="P901" s="5">
        <v>45456</v>
      </c>
      <c r="Q901" t="s">
        <v>1175</v>
      </c>
      <c r="R901" t="s">
        <v>1841</v>
      </c>
      <c r="S901" t="s">
        <v>1911</v>
      </c>
      <c r="T901">
        <v>3</v>
      </c>
      <c r="U901">
        <v>619.80999999999995</v>
      </c>
      <c r="V901">
        <v>0.16</v>
      </c>
      <c r="W901" t="s">
        <v>1964</v>
      </c>
      <c r="X901">
        <v>1561.9212</v>
      </c>
      <c r="Y901">
        <v>1561.9211999999998</v>
      </c>
      <c r="Z901" t="str">
        <f>_xlfn.IFS(Table8_1[[#This Row],[Unit_Price]]&lt;500,"Low Price",Table8_1[[#This Row],[Unit_Price]]&lt;2000,"Medium Price",Table8_1[[#This Row],[Unit_Price]]&gt;=2000, "High Price")</f>
        <v>Medium Price</v>
      </c>
    </row>
    <row r="902" spans="1:26" x14ac:dyDescent="0.3">
      <c r="A902" s="2" t="s">
        <v>2867</v>
      </c>
      <c r="B902" s="3">
        <v>45713</v>
      </c>
      <c r="C902" s="2" t="s">
        <v>385</v>
      </c>
      <c r="D902" s="2" t="s">
        <v>1768</v>
      </c>
      <c r="E902" s="2" t="s">
        <v>1914</v>
      </c>
      <c r="F902" s="2">
        <v>4</v>
      </c>
      <c r="G902" s="2">
        <v>46.97</v>
      </c>
      <c r="H902" s="2">
        <v>0.26</v>
      </c>
      <c r="I902" s="2" t="s">
        <v>1961</v>
      </c>
      <c r="J902" s="2">
        <v>139.03120000000001</v>
      </c>
      <c r="O902" t="s">
        <v>2867</v>
      </c>
      <c r="P902" s="5">
        <v>45713</v>
      </c>
      <c r="Q902" t="s">
        <v>385</v>
      </c>
      <c r="R902" t="s">
        <v>1768</v>
      </c>
      <c r="S902" t="s">
        <v>1914</v>
      </c>
      <c r="T902">
        <v>4</v>
      </c>
      <c r="U902">
        <v>46.97</v>
      </c>
      <c r="V902">
        <v>0.26</v>
      </c>
      <c r="W902" t="s">
        <v>1961</v>
      </c>
      <c r="X902">
        <v>139.03120000000001</v>
      </c>
      <c r="Y902">
        <v>139.03120000000001</v>
      </c>
      <c r="Z902" t="str">
        <f>_xlfn.IFS(Table8_1[[#This Row],[Unit_Price]]&lt;500,"Low Price",Table8_1[[#This Row],[Unit_Price]]&lt;2000,"Medium Price",Table8_1[[#This Row],[Unit_Price]]&gt;=2000, "High Price")</f>
        <v>Low Price</v>
      </c>
    </row>
    <row r="903" spans="1:26" x14ac:dyDescent="0.3">
      <c r="A903" s="2" t="s">
        <v>2868</v>
      </c>
      <c r="B903" s="3">
        <v>45784</v>
      </c>
      <c r="C903" s="2" t="s">
        <v>615</v>
      </c>
      <c r="D903" s="2" t="s">
        <v>1718</v>
      </c>
      <c r="E903" s="2" t="s">
        <v>1896</v>
      </c>
      <c r="F903" s="2">
        <v>2</v>
      </c>
      <c r="G903" s="2">
        <v>71.48</v>
      </c>
      <c r="H903" s="2">
        <v>0.14000000000000001</v>
      </c>
      <c r="I903" s="2" t="s">
        <v>1964</v>
      </c>
      <c r="J903" s="2">
        <v>122.9456</v>
      </c>
      <c r="O903" t="s">
        <v>2868</v>
      </c>
      <c r="P903" s="5">
        <v>45784</v>
      </c>
      <c r="Q903" t="s">
        <v>615</v>
      </c>
      <c r="R903" t="s">
        <v>1718</v>
      </c>
      <c r="S903" t="s">
        <v>1896</v>
      </c>
      <c r="T903">
        <v>2</v>
      </c>
      <c r="U903">
        <v>71.48</v>
      </c>
      <c r="V903">
        <v>0.14000000000000001</v>
      </c>
      <c r="W903" t="s">
        <v>1964</v>
      </c>
      <c r="X903">
        <v>122.9456</v>
      </c>
      <c r="Y903">
        <v>122.94560000000001</v>
      </c>
      <c r="Z903" t="str">
        <f>_xlfn.IFS(Table8_1[[#This Row],[Unit_Price]]&lt;500,"Low Price",Table8_1[[#This Row],[Unit_Price]]&lt;2000,"Medium Price",Table8_1[[#This Row],[Unit_Price]]&gt;=2000, "High Price")</f>
        <v>Low Price</v>
      </c>
    </row>
    <row r="904" spans="1:26" x14ac:dyDescent="0.3">
      <c r="A904" s="2" t="s">
        <v>2869</v>
      </c>
      <c r="B904" s="3">
        <v>45812</v>
      </c>
      <c r="C904" s="2" t="s">
        <v>8</v>
      </c>
      <c r="D904" s="2" t="s">
        <v>1750</v>
      </c>
      <c r="E904" s="2" t="s">
        <v>1948</v>
      </c>
      <c r="F904" s="2">
        <v>2</v>
      </c>
      <c r="G904" s="2">
        <v>404.08</v>
      </c>
      <c r="H904" s="2">
        <v>7.0000000000000007E-2</v>
      </c>
      <c r="I904" s="2" t="s">
        <v>1959</v>
      </c>
      <c r="J904" s="2">
        <v>751.58879999999999</v>
      </c>
      <c r="O904" t="s">
        <v>2869</v>
      </c>
      <c r="P904" s="5">
        <v>45812</v>
      </c>
      <c r="Q904" t="s">
        <v>8</v>
      </c>
      <c r="R904" t="s">
        <v>1750</v>
      </c>
      <c r="S904" t="s">
        <v>1948</v>
      </c>
      <c r="T904">
        <v>2</v>
      </c>
      <c r="U904">
        <v>404.08</v>
      </c>
      <c r="V904">
        <v>7.0000000000000007E-2</v>
      </c>
      <c r="W904" t="s">
        <v>1959</v>
      </c>
      <c r="X904">
        <v>751.58879999999999</v>
      </c>
      <c r="Y904">
        <v>751.58879999999999</v>
      </c>
      <c r="Z904" t="str">
        <f>_xlfn.IFS(Table8_1[[#This Row],[Unit_Price]]&lt;500,"Low Price",Table8_1[[#This Row],[Unit_Price]]&lt;2000,"Medium Price",Table8_1[[#This Row],[Unit_Price]]&gt;=2000, "High Price")</f>
        <v>Low Price</v>
      </c>
    </row>
    <row r="905" spans="1:26" x14ac:dyDescent="0.3">
      <c r="A905" s="2" t="s">
        <v>2870</v>
      </c>
      <c r="B905" s="3">
        <v>45653</v>
      </c>
      <c r="C905" s="2" t="s">
        <v>853</v>
      </c>
      <c r="D905" s="2" t="s">
        <v>1625</v>
      </c>
      <c r="E905" s="2" t="s">
        <v>1939</v>
      </c>
      <c r="F905" s="2">
        <v>1</v>
      </c>
      <c r="G905" s="2">
        <v>519.91</v>
      </c>
      <c r="H905" s="2">
        <v>0.05</v>
      </c>
      <c r="I905" s="2" t="s">
        <v>1964</v>
      </c>
      <c r="J905" s="2">
        <v>493.91449999999998</v>
      </c>
      <c r="O905" t="s">
        <v>2870</v>
      </c>
      <c r="P905" s="5">
        <v>45653</v>
      </c>
      <c r="Q905" t="s">
        <v>853</v>
      </c>
      <c r="R905" t="s">
        <v>1625</v>
      </c>
      <c r="S905" t="s">
        <v>1939</v>
      </c>
      <c r="T905">
        <v>1</v>
      </c>
      <c r="U905">
        <v>519.91</v>
      </c>
      <c r="V905">
        <v>0.05</v>
      </c>
      <c r="W905" t="s">
        <v>1964</v>
      </c>
      <c r="X905">
        <v>493.91449999999998</v>
      </c>
      <c r="Y905">
        <v>493.91449999999998</v>
      </c>
      <c r="Z905" t="str">
        <f>_xlfn.IFS(Table8_1[[#This Row],[Unit_Price]]&lt;500,"Low Price",Table8_1[[#This Row],[Unit_Price]]&lt;2000,"Medium Price",Table8_1[[#This Row],[Unit_Price]]&gt;=2000, "High Price")</f>
        <v>Medium Price</v>
      </c>
    </row>
    <row r="906" spans="1:26" x14ac:dyDescent="0.3">
      <c r="A906" s="2" t="s">
        <v>2871</v>
      </c>
      <c r="B906" s="3">
        <v>45672</v>
      </c>
      <c r="C906" s="2" t="s">
        <v>497</v>
      </c>
      <c r="D906" s="2" t="s">
        <v>1725</v>
      </c>
      <c r="E906" s="2" t="s">
        <v>1932</v>
      </c>
      <c r="F906" s="2">
        <v>3</v>
      </c>
      <c r="G906" s="2">
        <v>566.16</v>
      </c>
      <c r="H906" s="2">
        <v>0.05</v>
      </c>
      <c r="I906" s="2" t="s">
        <v>1961</v>
      </c>
      <c r="J906" s="2">
        <v>1613.556</v>
      </c>
      <c r="O906" t="s">
        <v>2871</v>
      </c>
      <c r="P906" s="5">
        <v>45672</v>
      </c>
      <c r="Q906" t="s">
        <v>497</v>
      </c>
      <c r="R906" t="s">
        <v>1725</v>
      </c>
      <c r="S906" t="s">
        <v>1932</v>
      </c>
      <c r="T906">
        <v>3</v>
      </c>
      <c r="U906">
        <v>566.16</v>
      </c>
      <c r="V906">
        <v>0.05</v>
      </c>
      <c r="W906" t="s">
        <v>1961</v>
      </c>
      <c r="X906">
        <v>1613.556</v>
      </c>
      <c r="Y906">
        <v>1613.556</v>
      </c>
      <c r="Z906" t="str">
        <f>_xlfn.IFS(Table8_1[[#This Row],[Unit_Price]]&lt;500,"Low Price",Table8_1[[#This Row],[Unit_Price]]&lt;2000,"Medium Price",Table8_1[[#This Row],[Unit_Price]]&gt;=2000, "High Price")</f>
        <v>Medium Price</v>
      </c>
    </row>
    <row r="907" spans="1:26" x14ac:dyDescent="0.3">
      <c r="A907" s="2" t="s">
        <v>2872</v>
      </c>
      <c r="B907" s="3">
        <v>45799</v>
      </c>
      <c r="C907" s="2" t="s">
        <v>1235</v>
      </c>
      <c r="D907" s="2" t="s">
        <v>1738</v>
      </c>
      <c r="E907" s="2" t="s">
        <v>1924</v>
      </c>
      <c r="F907" s="2">
        <v>2</v>
      </c>
      <c r="G907" s="2">
        <v>295.12</v>
      </c>
      <c r="H907" s="2">
        <v>0.09</v>
      </c>
      <c r="I907" s="2" t="s">
        <v>1964</v>
      </c>
      <c r="J907" s="2">
        <v>537.11839999999995</v>
      </c>
      <c r="O907" t="s">
        <v>2872</v>
      </c>
      <c r="P907" s="5">
        <v>45799</v>
      </c>
      <c r="Q907" t="s">
        <v>1235</v>
      </c>
      <c r="R907" t="s">
        <v>1738</v>
      </c>
      <c r="S907" t="s">
        <v>1924</v>
      </c>
      <c r="T907">
        <v>2</v>
      </c>
      <c r="U907">
        <v>295.12</v>
      </c>
      <c r="V907">
        <v>0.09</v>
      </c>
      <c r="W907" t="s">
        <v>1964</v>
      </c>
      <c r="X907">
        <v>537.11839999999995</v>
      </c>
      <c r="Y907">
        <v>537.11840000000007</v>
      </c>
      <c r="Z907" t="str">
        <f>_xlfn.IFS(Table8_1[[#This Row],[Unit_Price]]&lt;500,"Low Price",Table8_1[[#This Row],[Unit_Price]]&lt;2000,"Medium Price",Table8_1[[#This Row],[Unit_Price]]&gt;=2000, "High Price")</f>
        <v>Low Price</v>
      </c>
    </row>
    <row r="908" spans="1:26" x14ac:dyDescent="0.3">
      <c r="A908" s="2" t="s">
        <v>2873</v>
      </c>
      <c r="B908" s="3">
        <v>45848</v>
      </c>
      <c r="C908" s="2" t="s">
        <v>388</v>
      </c>
      <c r="D908" s="2" t="s">
        <v>1680</v>
      </c>
      <c r="E908" s="2" t="s">
        <v>1927</v>
      </c>
      <c r="F908" s="2">
        <v>2</v>
      </c>
      <c r="G908" s="2">
        <v>414.18</v>
      </c>
      <c r="H908" s="2">
        <v>0.25</v>
      </c>
      <c r="I908" s="2" t="s">
        <v>1961</v>
      </c>
      <c r="J908" s="2">
        <v>621.27</v>
      </c>
      <c r="O908" t="s">
        <v>2873</v>
      </c>
      <c r="P908" s="5">
        <v>45848</v>
      </c>
      <c r="Q908" t="s">
        <v>388</v>
      </c>
      <c r="R908" t="s">
        <v>1680</v>
      </c>
      <c r="S908" t="s">
        <v>1927</v>
      </c>
      <c r="T908">
        <v>2</v>
      </c>
      <c r="U908">
        <v>414.18</v>
      </c>
      <c r="V908">
        <v>0.25</v>
      </c>
      <c r="W908" t="s">
        <v>1961</v>
      </c>
      <c r="X908">
        <v>621.27</v>
      </c>
      <c r="Y908">
        <v>621.27</v>
      </c>
      <c r="Z908" t="str">
        <f>_xlfn.IFS(Table8_1[[#This Row],[Unit_Price]]&lt;500,"Low Price",Table8_1[[#This Row],[Unit_Price]]&lt;2000,"Medium Price",Table8_1[[#This Row],[Unit_Price]]&gt;=2000, "High Price")</f>
        <v>Low Price</v>
      </c>
    </row>
    <row r="909" spans="1:26" x14ac:dyDescent="0.3">
      <c r="A909" s="2" t="s">
        <v>2874</v>
      </c>
      <c r="B909" s="3">
        <v>45918</v>
      </c>
      <c r="C909" s="2" t="s">
        <v>865</v>
      </c>
      <c r="D909" s="2" t="s">
        <v>1756</v>
      </c>
      <c r="E909" s="2" t="s">
        <v>1917</v>
      </c>
      <c r="F909" s="2">
        <v>2</v>
      </c>
      <c r="G909" s="2">
        <v>433.75</v>
      </c>
      <c r="H909" s="2">
        <v>0</v>
      </c>
      <c r="I909" s="2" t="s">
        <v>1959</v>
      </c>
      <c r="J909" s="2">
        <v>867.5</v>
      </c>
      <c r="O909" t="s">
        <v>2874</v>
      </c>
      <c r="P909" s="5">
        <v>45918</v>
      </c>
      <c r="Q909" t="s">
        <v>865</v>
      </c>
      <c r="R909" t="s">
        <v>1756</v>
      </c>
      <c r="S909" t="s">
        <v>1917</v>
      </c>
      <c r="T909">
        <v>2</v>
      </c>
      <c r="U909">
        <v>433.75</v>
      </c>
      <c r="V909">
        <v>0</v>
      </c>
      <c r="W909" t="s">
        <v>1959</v>
      </c>
      <c r="X909">
        <v>867.5</v>
      </c>
      <c r="Y909">
        <v>867.5</v>
      </c>
      <c r="Z909" t="str">
        <f>_xlfn.IFS(Table8_1[[#This Row],[Unit_Price]]&lt;500,"Low Price",Table8_1[[#This Row],[Unit_Price]]&lt;2000,"Medium Price",Table8_1[[#This Row],[Unit_Price]]&gt;=2000, "High Price")</f>
        <v>Low Price</v>
      </c>
    </row>
    <row r="910" spans="1:26" x14ac:dyDescent="0.3">
      <c r="A910" s="2" t="s">
        <v>2875</v>
      </c>
      <c r="B910" s="3">
        <v>45288</v>
      </c>
      <c r="C910" s="2" t="s">
        <v>904</v>
      </c>
      <c r="D910" s="2" t="s">
        <v>1838</v>
      </c>
      <c r="E910" s="2" t="s">
        <v>1948</v>
      </c>
      <c r="F910" s="2">
        <v>3</v>
      </c>
      <c r="G910" s="2">
        <v>104.33</v>
      </c>
      <c r="H910" s="2">
        <v>0.13</v>
      </c>
      <c r="I910" s="2" t="s">
        <v>1964</v>
      </c>
      <c r="J910" s="2">
        <v>272.30130000000003</v>
      </c>
      <c r="O910" t="s">
        <v>2875</v>
      </c>
      <c r="P910" s="5">
        <v>45288</v>
      </c>
      <c r="Q910" t="s">
        <v>904</v>
      </c>
      <c r="R910" t="s">
        <v>1838</v>
      </c>
      <c r="S910" t="s">
        <v>1948</v>
      </c>
      <c r="T910">
        <v>3</v>
      </c>
      <c r="U910">
        <v>104.33</v>
      </c>
      <c r="V910">
        <v>0.13</v>
      </c>
      <c r="W910" t="s">
        <v>1964</v>
      </c>
      <c r="X910">
        <v>272.30130000000003</v>
      </c>
      <c r="Y910">
        <v>272.30130000000003</v>
      </c>
      <c r="Z910" t="str">
        <f>_xlfn.IFS(Table8_1[[#This Row],[Unit_Price]]&lt;500,"Low Price",Table8_1[[#This Row],[Unit_Price]]&lt;2000,"Medium Price",Table8_1[[#This Row],[Unit_Price]]&gt;=2000, "High Price")</f>
        <v>Low Price</v>
      </c>
    </row>
    <row r="911" spans="1:26" x14ac:dyDescent="0.3">
      <c r="A911" s="2" t="s">
        <v>2876</v>
      </c>
      <c r="B911" s="3">
        <v>45477</v>
      </c>
      <c r="C911" s="2" t="s">
        <v>1971</v>
      </c>
      <c r="D911" s="2" t="s">
        <v>1572</v>
      </c>
      <c r="E911" s="2" t="s">
        <v>1929</v>
      </c>
      <c r="F911" s="2">
        <v>1</v>
      </c>
      <c r="G911" s="2">
        <v>221.7</v>
      </c>
      <c r="H911" s="2">
        <v>0.04</v>
      </c>
      <c r="I911" s="2" t="s">
        <v>1959</v>
      </c>
      <c r="J911" s="2">
        <v>212.83199999999999</v>
      </c>
      <c r="O911" t="s">
        <v>2876</v>
      </c>
      <c r="P911" s="5">
        <v>45477</v>
      </c>
      <c r="Q911" t="s">
        <v>1971</v>
      </c>
      <c r="R911" t="s">
        <v>1572</v>
      </c>
      <c r="S911" t="s">
        <v>1929</v>
      </c>
      <c r="T911">
        <v>1</v>
      </c>
      <c r="U911">
        <v>221.7</v>
      </c>
      <c r="V911">
        <v>0.04</v>
      </c>
      <c r="W911" t="s">
        <v>1959</v>
      </c>
      <c r="X911">
        <v>212.83199999999999</v>
      </c>
      <c r="Y911">
        <v>212.83199999999999</v>
      </c>
      <c r="Z911" t="str">
        <f>_xlfn.IFS(Table8_1[[#This Row],[Unit_Price]]&lt;500,"Low Price",Table8_1[[#This Row],[Unit_Price]]&lt;2000,"Medium Price",Table8_1[[#This Row],[Unit_Price]]&gt;=2000, "High Price")</f>
        <v>Low Price</v>
      </c>
    </row>
    <row r="912" spans="1:26" x14ac:dyDescent="0.3">
      <c r="A912" s="2" t="s">
        <v>2877</v>
      </c>
      <c r="B912" s="3">
        <v>45796</v>
      </c>
      <c r="C912" s="2" t="s">
        <v>695</v>
      </c>
      <c r="D912" s="2" t="s">
        <v>1783</v>
      </c>
      <c r="E912" s="2" t="s">
        <v>1908</v>
      </c>
      <c r="F912" s="2">
        <v>2</v>
      </c>
      <c r="G912" s="2">
        <v>491.26</v>
      </c>
      <c r="H912" s="2">
        <v>0.14000000000000001</v>
      </c>
      <c r="I912" s="2" t="s">
        <v>1964</v>
      </c>
      <c r="J912" s="2">
        <v>844.96720000000005</v>
      </c>
      <c r="O912" t="s">
        <v>2877</v>
      </c>
      <c r="P912" s="5">
        <v>45796</v>
      </c>
      <c r="Q912" t="s">
        <v>695</v>
      </c>
      <c r="R912" t="s">
        <v>1783</v>
      </c>
      <c r="S912" t="s">
        <v>1908</v>
      </c>
      <c r="T912">
        <v>2</v>
      </c>
      <c r="U912">
        <v>491.26</v>
      </c>
      <c r="V912">
        <v>0.14000000000000001</v>
      </c>
      <c r="W912" t="s">
        <v>1964</v>
      </c>
      <c r="X912">
        <v>844.96720000000005</v>
      </c>
      <c r="Y912">
        <v>844.96719999999993</v>
      </c>
      <c r="Z912" t="str">
        <f>_xlfn.IFS(Table8_1[[#This Row],[Unit_Price]]&lt;500,"Low Price",Table8_1[[#This Row],[Unit_Price]]&lt;2000,"Medium Price",Table8_1[[#This Row],[Unit_Price]]&gt;=2000, "High Price")</f>
        <v>Low Price</v>
      </c>
    </row>
    <row r="913" spans="1:26" x14ac:dyDescent="0.3">
      <c r="A913" s="2" t="s">
        <v>2878</v>
      </c>
      <c r="B913" s="3">
        <v>45630</v>
      </c>
      <c r="C913" s="2" t="s">
        <v>606</v>
      </c>
      <c r="D913" s="2" t="s">
        <v>1689</v>
      </c>
      <c r="E913" s="2" t="s">
        <v>1917</v>
      </c>
      <c r="F913" s="2">
        <v>4</v>
      </c>
      <c r="G913" s="2">
        <v>923.14</v>
      </c>
      <c r="H913" s="2">
        <v>0.15</v>
      </c>
      <c r="I913" s="2" t="s">
        <v>1959</v>
      </c>
      <c r="J913" s="2">
        <v>3138.6759999999999</v>
      </c>
      <c r="O913" t="s">
        <v>2878</v>
      </c>
      <c r="P913" s="5">
        <v>45630</v>
      </c>
      <c r="Q913" t="s">
        <v>606</v>
      </c>
      <c r="R913" t="s">
        <v>1689</v>
      </c>
      <c r="S913" t="s">
        <v>1917</v>
      </c>
      <c r="T913">
        <v>4</v>
      </c>
      <c r="U913">
        <v>923.14</v>
      </c>
      <c r="V913">
        <v>0.15</v>
      </c>
      <c r="W913" t="s">
        <v>1959</v>
      </c>
      <c r="X913">
        <v>3138.6759999999999</v>
      </c>
      <c r="Y913">
        <v>3138.6759999999999</v>
      </c>
      <c r="Z913" t="str">
        <f>_xlfn.IFS(Table8_1[[#This Row],[Unit_Price]]&lt;500,"Low Price",Table8_1[[#This Row],[Unit_Price]]&lt;2000,"Medium Price",Table8_1[[#This Row],[Unit_Price]]&gt;=2000, "High Price")</f>
        <v>Medium Price</v>
      </c>
    </row>
    <row r="914" spans="1:26" x14ac:dyDescent="0.3">
      <c r="A914" s="2" t="s">
        <v>2879</v>
      </c>
      <c r="B914" s="3">
        <v>45625</v>
      </c>
      <c r="C914" s="2" t="s">
        <v>642</v>
      </c>
      <c r="D914" s="2" t="s">
        <v>1774</v>
      </c>
      <c r="E914" s="2" t="s">
        <v>1914</v>
      </c>
      <c r="F914" s="2">
        <v>2</v>
      </c>
      <c r="G914" s="2">
        <v>747.65</v>
      </c>
      <c r="H914" s="2">
        <v>0.08</v>
      </c>
      <c r="I914" s="2" t="s">
        <v>1959</v>
      </c>
      <c r="J914" s="2">
        <v>1375.6759999999999</v>
      </c>
      <c r="O914" t="s">
        <v>2879</v>
      </c>
      <c r="P914" s="5">
        <v>45625</v>
      </c>
      <c r="Q914" t="s">
        <v>642</v>
      </c>
      <c r="R914" t="s">
        <v>1774</v>
      </c>
      <c r="S914" t="s">
        <v>1914</v>
      </c>
      <c r="T914">
        <v>2</v>
      </c>
      <c r="U914">
        <v>747.65</v>
      </c>
      <c r="V914">
        <v>0.08</v>
      </c>
      <c r="W914" t="s">
        <v>1959</v>
      </c>
      <c r="X914">
        <v>1375.6759999999999</v>
      </c>
      <c r="Y914">
        <v>1375.6759999999999</v>
      </c>
      <c r="Z914" t="str">
        <f>_xlfn.IFS(Table8_1[[#This Row],[Unit_Price]]&lt;500,"Low Price",Table8_1[[#This Row],[Unit_Price]]&lt;2000,"Medium Price",Table8_1[[#This Row],[Unit_Price]]&gt;=2000, "High Price")</f>
        <v>Medium Price</v>
      </c>
    </row>
    <row r="915" spans="1:26" x14ac:dyDescent="0.3">
      <c r="A915" s="2" t="s">
        <v>2880</v>
      </c>
      <c r="B915" s="3">
        <v>45773</v>
      </c>
      <c r="C915" s="2" t="s">
        <v>388</v>
      </c>
      <c r="D915" s="2" t="s">
        <v>1706</v>
      </c>
      <c r="E915" s="2" t="s">
        <v>1914</v>
      </c>
      <c r="F915" s="2">
        <v>3</v>
      </c>
      <c r="G915" s="2">
        <v>94.55</v>
      </c>
      <c r="H915" s="2">
        <v>0.13</v>
      </c>
      <c r="I915" s="2" t="s">
        <v>1964</v>
      </c>
      <c r="J915" s="2">
        <v>246.77549999999999</v>
      </c>
      <c r="O915" t="s">
        <v>2880</v>
      </c>
      <c r="P915" s="5">
        <v>45773</v>
      </c>
      <c r="Q915" t="s">
        <v>388</v>
      </c>
      <c r="R915" t="s">
        <v>1706</v>
      </c>
      <c r="S915" t="s">
        <v>1914</v>
      </c>
      <c r="T915">
        <v>3</v>
      </c>
      <c r="U915">
        <v>94.55</v>
      </c>
      <c r="V915">
        <v>0.13</v>
      </c>
      <c r="W915" t="s">
        <v>1964</v>
      </c>
      <c r="X915">
        <v>246.77549999999999</v>
      </c>
      <c r="Y915">
        <v>246.77549999999997</v>
      </c>
      <c r="Z915" t="str">
        <f>_xlfn.IFS(Table8_1[[#This Row],[Unit_Price]]&lt;500,"Low Price",Table8_1[[#This Row],[Unit_Price]]&lt;2000,"Medium Price",Table8_1[[#This Row],[Unit_Price]]&gt;=2000, "High Price")</f>
        <v>Low Price</v>
      </c>
    </row>
    <row r="916" spans="1:26" x14ac:dyDescent="0.3">
      <c r="A916" s="2" t="s">
        <v>2881</v>
      </c>
      <c r="B916" s="3">
        <v>45308</v>
      </c>
      <c r="C916" s="2" t="s">
        <v>157</v>
      </c>
      <c r="D916" s="2" t="s">
        <v>1617</v>
      </c>
      <c r="E916" s="2" t="s">
        <v>1948</v>
      </c>
      <c r="F916" s="2">
        <v>3</v>
      </c>
      <c r="G916" s="2">
        <v>620.12</v>
      </c>
      <c r="H916" s="2">
        <v>0.06</v>
      </c>
      <c r="I916" s="2" t="s">
        <v>1959</v>
      </c>
      <c r="J916" s="2">
        <v>1748.7384</v>
      </c>
      <c r="O916" t="s">
        <v>2881</v>
      </c>
      <c r="P916" s="5">
        <v>45308</v>
      </c>
      <c r="Q916" t="s">
        <v>157</v>
      </c>
      <c r="R916" t="s">
        <v>1617</v>
      </c>
      <c r="S916" t="s">
        <v>1948</v>
      </c>
      <c r="T916">
        <v>3</v>
      </c>
      <c r="U916">
        <v>620.12</v>
      </c>
      <c r="V916">
        <v>0.06</v>
      </c>
      <c r="W916" t="s">
        <v>1959</v>
      </c>
      <c r="X916">
        <v>1748.7384</v>
      </c>
      <c r="Y916">
        <v>1748.7384000000002</v>
      </c>
      <c r="Z916" t="str">
        <f>_xlfn.IFS(Table8_1[[#This Row],[Unit_Price]]&lt;500,"Low Price",Table8_1[[#This Row],[Unit_Price]]&lt;2000,"Medium Price",Table8_1[[#This Row],[Unit_Price]]&gt;=2000, "High Price")</f>
        <v>Medium Price</v>
      </c>
    </row>
    <row r="917" spans="1:26" x14ac:dyDescent="0.3">
      <c r="A917" s="2" t="s">
        <v>2882</v>
      </c>
      <c r="B917" s="3">
        <v>45869</v>
      </c>
      <c r="C917" s="2" t="s">
        <v>2639</v>
      </c>
      <c r="D917" s="2" t="s">
        <v>1790</v>
      </c>
      <c r="E917" s="2" t="s">
        <v>1911</v>
      </c>
      <c r="F917" s="2">
        <v>2</v>
      </c>
      <c r="G917" s="2">
        <v>354.09</v>
      </c>
      <c r="H917" s="2">
        <v>0.12</v>
      </c>
      <c r="I917" s="2" t="s">
        <v>1964</v>
      </c>
      <c r="J917" s="2">
        <v>623.19839999999999</v>
      </c>
      <c r="O917" t="s">
        <v>2882</v>
      </c>
      <c r="P917" s="5">
        <v>45869</v>
      </c>
      <c r="Q917" t="s">
        <v>2639</v>
      </c>
      <c r="R917" t="s">
        <v>1790</v>
      </c>
      <c r="S917" t="s">
        <v>1911</v>
      </c>
      <c r="T917">
        <v>2</v>
      </c>
      <c r="U917">
        <v>354.09</v>
      </c>
      <c r="V917">
        <v>0.12</v>
      </c>
      <c r="W917" t="s">
        <v>1964</v>
      </c>
      <c r="X917">
        <v>623.19839999999999</v>
      </c>
      <c r="Y917">
        <v>623.19839999999999</v>
      </c>
      <c r="Z917" t="str">
        <f>_xlfn.IFS(Table8_1[[#This Row],[Unit_Price]]&lt;500,"Low Price",Table8_1[[#This Row],[Unit_Price]]&lt;2000,"Medium Price",Table8_1[[#This Row],[Unit_Price]]&gt;=2000, "High Price")</f>
        <v>Low Price</v>
      </c>
    </row>
    <row r="918" spans="1:26" x14ac:dyDescent="0.3">
      <c r="A918" s="2" t="s">
        <v>2883</v>
      </c>
      <c r="B918" s="3">
        <v>45621</v>
      </c>
      <c r="C918" s="2" t="s">
        <v>452</v>
      </c>
      <c r="D918" s="2" t="s">
        <v>1741</v>
      </c>
      <c r="E918" s="2" t="s">
        <v>1908</v>
      </c>
      <c r="F918" s="2">
        <v>3</v>
      </c>
      <c r="G918" s="2">
        <v>214.94</v>
      </c>
      <c r="H918" s="2">
        <v>0.22</v>
      </c>
      <c r="I918" s="2" t="s">
        <v>1964</v>
      </c>
      <c r="J918" s="2">
        <v>502.95960000000002</v>
      </c>
      <c r="O918" t="s">
        <v>2883</v>
      </c>
      <c r="P918" s="5">
        <v>45621</v>
      </c>
      <c r="Q918" t="s">
        <v>452</v>
      </c>
      <c r="R918" t="s">
        <v>1741</v>
      </c>
      <c r="S918" t="s">
        <v>1908</v>
      </c>
      <c r="T918">
        <v>3</v>
      </c>
      <c r="U918">
        <v>214.94</v>
      </c>
      <c r="V918">
        <v>0.22</v>
      </c>
      <c r="W918" t="s">
        <v>1964</v>
      </c>
      <c r="X918">
        <v>502.95960000000002</v>
      </c>
      <c r="Y918">
        <v>502.95959999999991</v>
      </c>
      <c r="Z918" t="str">
        <f>_xlfn.IFS(Table8_1[[#This Row],[Unit_Price]]&lt;500,"Low Price",Table8_1[[#This Row],[Unit_Price]]&lt;2000,"Medium Price",Table8_1[[#This Row],[Unit_Price]]&gt;=2000, "High Price")</f>
        <v>Low Price</v>
      </c>
    </row>
    <row r="919" spans="1:26" x14ac:dyDescent="0.3">
      <c r="A919" s="2" t="s">
        <v>2884</v>
      </c>
      <c r="B919" s="3">
        <v>45428</v>
      </c>
      <c r="C919" s="2" t="s">
        <v>659</v>
      </c>
      <c r="D919" s="2" t="s">
        <v>1594</v>
      </c>
      <c r="E919" s="2" t="s">
        <v>1929</v>
      </c>
      <c r="F919" s="2">
        <v>2</v>
      </c>
      <c r="G919" s="2">
        <v>309.77999999999997</v>
      </c>
      <c r="H919" s="2">
        <v>0.16</v>
      </c>
      <c r="I919" s="2" t="s">
        <v>1959</v>
      </c>
      <c r="J919" s="2">
        <v>520.43039999999996</v>
      </c>
      <c r="O919" t="s">
        <v>2884</v>
      </c>
      <c r="P919" s="5">
        <v>45428</v>
      </c>
      <c r="Q919" t="s">
        <v>659</v>
      </c>
      <c r="R919" t="s">
        <v>1594</v>
      </c>
      <c r="S919" t="s">
        <v>1929</v>
      </c>
      <c r="T919">
        <v>2</v>
      </c>
      <c r="U919">
        <v>309.77999999999997</v>
      </c>
      <c r="V919">
        <v>0.16</v>
      </c>
      <c r="W919" t="s">
        <v>1959</v>
      </c>
      <c r="X919">
        <v>520.43039999999996</v>
      </c>
      <c r="Y919">
        <v>520.43039999999996</v>
      </c>
      <c r="Z919" t="str">
        <f>_xlfn.IFS(Table8_1[[#This Row],[Unit_Price]]&lt;500,"Low Price",Table8_1[[#This Row],[Unit_Price]]&lt;2000,"Medium Price",Table8_1[[#This Row],[Unit_Price]]&gt;=2000, "High Price")</f>
        <v>Low Price</v>
      </c>
    </row>
    <row r="920" spans="1:26" x14ac:dyDescent="0.3">
      <c r="A920" s="2" t="s">
        <v>2885</v>
      </c>
      <c r="B920" s="3">
        <v>45807</v>
      </c>
      <c r="C920" s="2" t="s">
        <v>259</v>
      </c>
      <c r="D920" s="2" t="s">
        <v>1610</v>
      </c>
      <c r="E920" s="2" t="s">
        <v>1901</v>
      </c>
      <c r="F920" s="2">
        <v>2</v>
      </c>
      <c r="G920" s="2">
        <v>183.85</v>
      </c>
      <c r="H920" s="2">
        <v>0.14000000000000001</v>
      </c>
      <c r="I920" s="2" t="s">
        <v>1961</v>
      </c>
      <c r="J920" s="2">
        <v>316.22199999999998</v>
      </c>
      <c r="O920" t="s">
        <v>2885</v>
      </c>
      <c r="P920" s="5">
        <v>45807</v>
      </c>
      <c r="Q920" t="s">
        <v>259</v>
      </c>
      <c r="R920" t="s">
        <v>1610</v>
      </c>
      <c r="S920" t="s">
        <v>1901</v>
      </c>
      <c r="T920">
        <v>2</v>
      </c>
      <c r="U920">
        <v>183.85</v>
      </c>
      <c r="V920">
        <v>0.14000000000000001</v>
      </c>
      <c r="W920" t="s">
        <v>1961</v>
      </c>
      <c r="X920">
        <v>316.22199999999998</v>
      </c>
      <c r="Y920">
        <v>316.22199999999998</v>
      </c>
      <c r="Z920" t="str">
        <f>_xlfn.IFS(Table8_1[[#This Row],[Unit_Price]]&lt;500,"Low Price",Table8_1[[#This Row],[Unit_Price]]&lt;2000,"Medium Price",Table8_1[[#This Row],[Unit_Price]]&gt;=2000, "High Price")</f>
        <v>Low Price</v>
      </c>
    </row>
    <row r="921" spans="1:26" x14ac:dyDescent="0.3">
      <c r="A921" s="2" t="s">
        <v>2886</v>
      </c>
      <c r="B921" s="3">
        <v>45238</v>
      </c>
      <c r="C921" s="2" t="s">
        <v>1284</v>
      </c>
      <c r="D921" s="2" t="s">
        <v>1793</v>
      </c>
      <c r="E921" s="2" t="s">
        <v>1887</v>
      </c>
      <c r="F921" s="2">
        <v>1</v>
      </c>
      <c r="G921" s="2">
        <v>550.05999999999995</v>
      </c>
      <c r="H921" s="2">
        <v>0.01</v>
      </c>
      <c r="I921" s="2" t="s">
        <v>1959</v>
      </c>
      <c r="J921" s="2">
        <v>544.55939999999998</v>
      </c>
      <c r="O921" t="s">
        <v>2886</v>
      </c>
      <c r="P921" s="5">
        <v>45238</v>
      </c>
      <c r="Q921" t="s">
        <v>1284</v>
      </c>
      <c r="R921" t="s">
        <v>1793</v>
      </c>
      <c r="S921" t="s">
        <v>1887</v>
      </c>
      <c r="T921">
        <v>1</v>
      </c>
      <c r="U921">
        <v>550.05999999999995</v>
      </c>
      <c r="V921">
        <v>0.01</v>
      </c>
      <c r="W921" t="s">
        <v>1959</v>
      </c>
      <c r="X921">
        <v>544.55939999999998</v>
      </c>
      <c r="Y921">
        <v>544.55939999999998</v>
      </c>
      <c r="Z921" t="str">
        <f>_xlfn.IFS(Table8_1[[#This Row],[Unit_Price]]&lt;500,"Low Price",Table8_1[[#This Row],[Unit_Price]]&lt;2000,"Medium Price",Table8_1[[#This Row],[Unit_Price]]&gt;=2000, "High Price")</f>
        <v>Medium Price</v>
      </c>
    </row>
    <row r="922" spans="1:26" x14ac:dyDescent="0.3">
      <c r="A922" s="2" t="s">
        <v>2887</v>
      </c>
      <c r="B922" s="3">
        <v>45253</v>
      </c>
      <c r="C922" s="2" t="s">
        <v>125</v>
      </c>
      <c r="D922" s="2" t="s">
        <v>1820</v>
      </c>
      <c r="E922" s="2" t="s">
        <v>1904</v>
      </c>
      <c r="F922" s="2">
        <v>2</v>
      </c>
      <c r="G922" s="2">
        <v>32.19</v>
      </c>
      <c r="H922" s="2">
        <v>0.13</v>
      </c>
      <c r="I922" s="2" t="s">
        <v>1964</v>
      </c>
      <c r="J922" s="2">
        <v>56.010599999999997</v>
      </c>
      <c r="O922" t="s">
        <v>2887</v>
      </c>
      <c r="P922" s="5">
        <v>45253</v>
      </c>
      <c r="Q922" t="s">
        <v>125</v>
      </c>
      <c r="R922" t="s">
        <v>1820</v>
      </c>
      <c r="S922" t="s">
        <v>1904</v>
      </c>
      <c r="T922">
        <v>2</v>
      </c>
      <c r="U922">
        <v>32.19</v>
      </c>
      <c r="V922">
        <v>0.13</v>
      </c>
      <c r="W922" t="s">
        <v>1964</v>
      </c>
      <c r="X922">
        <v>56.010599999999997</v>
      </c>
      <c r="Y922">
        <v>56.010599999999997</v>
      </c>
      <c r="Z922" t="str">
        <f>_xlfn.IFS(Table8_1[[#This Row],[Unit_Price]]&lt;500,"Low Price",Table8_1[[#This Row],[Unit_Price]]&lt;2000,"Medium Price",Table8_1[[#This Row],[Unit_Price]]&gt;=2000, "High Price")</f>
        <v>Low Price</v>
      </c>
    </row>
    <row r="923" spans="1:26" x14ac:dyDescent="0.3">
      <c r="A923" s="2" t="s">
        <v>2888</v>
      </c>
      <c r="B923" s="3">
        <v>45460</v>
      </c>
      <c r="C923" s="2" t="s">
        <v>477</v>
      </c>
      <c r="D923" s="2" t="s">
        <v>1677</v>
      </c>
      <c r="E923" s="2" t="s">
        <v>1948</v>
      </c>
      <c r="F923" s="2">
        <v>2</v>
      </c>
      <c r="G923" s="2">
        <v>892.06</v>
      </c>
      <c r="H923" s="2">
        <v>0.08</v>
      </c>
      <c r="I923" s="2" t="s">
        <v>1959</v>
      </c>
      <c r="J923" s="2">
        <v>1641.3904</v>
      </c>
      <c r="O923" t="s">
        <v>2888</v>
      </c>
      <c r="P923" s="5">
        <v>45460</v>
      </c>
      <c r="Q923" t="s">
        <v>477</v>
      </c>
      <c r="R923" t="s">
        <v>1677</v>
      </c>
      <c r="S923" t="s">
        <v>1948</v>
      </c>
      <c r="T923">
        <v>2</v>
      </c>
      <c r="U923">
        <v>892.06</v>
      </c>
      <c r="V923">
        <v>0.08</v>
      </c>
      <c r="W923" t="s">
        <v>1959</v>
      </c>
      <c r="X923">
        <v>1641.3904</v>
      </c>
      <c r="Y923">
        <v>1641.3903999999998</v>
      </c>
      <c r="Z923" t="str">
        <f>_xlfn.IFS(Table8_1[[#This Row],[Unit_Price]]&lt;500,"Low Price",Table8_1[[#This Row],[Unit_Price]]&lt;2000,"Medium Price",Table8_1[[#This Row],[Unit_Price]]&gt;=2000, "High Price")</f>
        <v>Medium Price</v>
      </c>
    </row>
    <row r="924" spans="1:26" x14ac:dyDescent="0.3">
      <c r="A924" s="2" t="s">
        <v>2889</v>
      </c>
      <c r="B924" s="3">
        <v>45628</v>
      </c>
      <c r="C924" s="2" t="s">
        <v>1467</v>
      </c>
      <c r="D924" s="2" t="s">
        <v>1756</v>
      </c>
      <c r="E924" s="2" t="s">
        <v>1911</v>
      </c>
      <c r="F924" s="2">
        <v>1</v>
      </c>
      <c r="G924" s="2">
        <v>127.47</v>
      </c>
      <c r="H924" s="2">
        <v>0.16</v>
      </c>
      <c r="I924" s="2" t="s">
        <v>1964</v>
      </c>
      <c r="J924" s="2">
        <v>107.0748</v>
      </c>
      <c r="O924" t="s">
        <v>2889</v>
      </c>
      <c r="P924" s="5">
        <v>45628</v>
      </c>
      <c r="Q924" t="s">
        <v>1467</v>
      </c>
      <c r="R924" t="s">
        <v>1756</v>
      </c>
      <c r="S924" t="s">
        <v>1911</v>
      </c>
      <c r="T924">
        <v>1</v>
      </c>
      <c r="U924">
        <v>127.47</v>
      </c>
      <c r="V924">
        <v>0.16</v>
      </c>
      <c r="W924" t="s">
        <v>1964</v>
      </c>
      <c r="X924">
        <v>107.0748</v>
      </c>
      <c r="Y924">
        <v>107.0748</v>
      </c>
      <c r="Z924" t="str">
        <f>_xlfn.IFS(Table8_1[[#This Row],[Unit_Price]]&lt;500,"Low Price",Table8_1[[#This Row],[Unit_Price]]&lt;2000,"Medium Price",Table8_1[[#This Row],[Unit_Price]]&gt;=2000, "High Price")</f>
        <v>Low Price</v>
      </c>
    </row>
    <row r="925" spans="1:26" x14ac:dyDescent="0.3">
      <c r="A925" s="2" t="s">
        <v>2890</v>
      </c>
      <c r="B925" s="3">
        <v>45778</v>
      </c>
      <c r="C925" s="2" t="s">
        <v>1223</v>
      </c>
      <c r="D925" s="2" t="s">
        <v>1814</v>
      </c>
      <c r="E925" s="2" t="s">
        <v>1934</v>
      </c>
      <c r="F925" s="2">
        <v>3</v>
      </c>
      <c r="G925" s="2">
        <v>212.87</v>
      </c>
      <c r="H925" s="2">
        <v>0.18</v>
      </c>
      <c r="I925" s="2" t="s">
        <v>1959</v>
      </c>
      <c r="J925" s="2">
        <v>523.66020000000003</v>
      </c>
      <c r="O925" t="s">
        <v>2890</v>
      </c>
      <c r="P925" s="5">
        <v>45778</v>
      </c>
      <c r="Q925" t="s">
        <v>1223</v>
      </c>
      <c r="R925" t="s">
        <v>1814</v>
      </c>
      <c r="S925" t="s">
        <v>1934</v>
      </c>
      <c r="T925">
        <v>3</v>
      </c>
      <c r="U925">
        <v>212.87</v>
      </c>
      <c r="V925">
        <v>0.18</v>
      </c>
      <c r="W925" t="s">
        <v>1959</v>
      </c>
      <c r="X925">
        <v>523.66020000000003</v>
      </c>
      <c r="Y925">
        <v>523.66020000000003</v>
      </c>
      <c r="Z925" t="str">
        <f>_xlfn.IFS(Table8_1[[#This Row],[Unit_Price]]&lt;500,"Low Price",Table8_1[[#This Row],[Unit_Price]]&lt;2000,"Medium Price",Table8_1[[#This Row],[Unit_Price]]&gt;=2000, "High Price")</f>
        <v>Low Price</v>
      </c>
    </row>
    <row r="926" spans="1:26" x14ac:dyDescent="0.3">
      <c r="A926" s="2" t="s">
        <v>2891</v>
      </c>
      <c r="B926" s="3">
        <v>45471</v>
      </c>
      <c r="C926" s="2" t="s">
        <v>606</v>
      </c>
      <c r="D926" s="2" t="s">
        <v>1826</v>
      </c>
      <c r="E926" s="2" t="s">
        <v>1914</v>
      </c>
      <c r="F926" s="2">
        <v>1</v>
      </c>
      <c r="G926" s="2">
        <v>26.37</v>
      </c>
      <c r="H926" s="2">
        <v>0.3</v>
      </c>
      <c r="I926" s="2" t="s">
        <v>1964</v>
      </c>
      <c r="J926" s="2">
        <v>18.459</v>
      </c>
      <c r="O926" t="s">
        <v>2891</v>
      </c>
      <c r="P926" s="5">
        <v>45471</v>
      </c>
      <c r="Q926" t="s">
        <v>606</v>
      </c>
      <c r="R926" t="s">
        <v>1826</v>
      </c>
      <c r="S926" t="s">
        <v>1914</v>
      </c>
      <c r="T926">
        <v>1</v>
      </c>
      <c r="U926">
        <v>26.37</v>
      </c>
      <c r="V926">
        <v>0.3</v>
      </c>
      <c r="W926" t="s">
        <v>1964</v>
      </c>
      <c r="X926">
        <v>18.459</v>
      </c>
      <c r="Y926">
        <v>18.459000000000003</v>
      </c>
      <c r="Z926" t="str">
        <f>_xlfn.IFS(Table8_1[[#This Row],[Unit_Price]]&lt;500,"Low Price",Table8_1[[#This Row],[Unit_Price]]&lt;2000,"Medium Price",Table8_1[[#This Row],[Unit_Price]]&gt;=2000, "High Price")</f>
        <v>Low Price</v>
      </c>
    </row>
    <row r="927" spans="1:26" x14ac:dyDescent="0.3">
      <c r="A927" s="2" t="s">
        <v>2892</v>
      </c>
      <c r="B927" s="3">
        <v>45770</v>
      </c>
      <c r="C927" s="2" t="s">
        <v>1449</v>
      </c>
      <c r="D927" s="2" t="s">
        <v>1680</v>
      </c>
      <c r="E927" s="2" t="s">
        <v>1945</v>
      </c>
      <c r="F927" s="2">
        <v>4</v>
      </c>
      <c r="G927" s="2">
        <v>953.98</v>
      </c>
      <c r="H927" s="2">
        <v>0.16</v>
      </c>
      <c r="I927" s="2" t="s">
        <v>1959</v>
      </c>
      <c r="J927" s="2">
        <v>3205.3728000000001</v>
      </c>
      <c r="O927" t="s">
        <v>2892</v>
      </c>
      <c r="P927" s="5">
        <v>45770</v>
      </c>
      <c r="Q927" t="s">
        <v>1449</v>
      </c>
      <c r="R927" t="s">
        <v>1680</v>
      </c>
      <c r="S927" t="s">
        <v>1945</v>
      </c>
      <c r="T927">
        <v>4</v>
      </c>
      <c r="U927">
        <v>953.98</v>
      </c>
      <c r="V927">
        <v>0.16</v>
      </c>
      <c r="W927" t="s">
        <v>1959</v>
      </c>
      <c r="X927">
        <v>3205.3728000000001</v>
      </c>
      <c r="Y927">
        <v>3205.3728000000001</v>
      </c>
      <c r="Z927" t="str">
        <f>_xlfn.IFS(Table8_1[[#This Row],[Unit_Price]]&lt;500,"Low Price",Table8_1[[#This Row],[Unit_Price]]&lt;2000,"Medium Price",Table8_1[[#This Row],[Unit_Price]]&gt;=2000, "High Price")</f>
        <v>Medium Price</v>
      </c>
    </row>
    <row r="928" spans="1:26" x14ac:dyDescent="0.3">
      <c r="A928" s="2" t="s">
        <v>2893</v>
      </c>
      <c r="B928" s="3">
        <v>45369</v>
      </c>
      <c r="C928" s="2" t="s">
        <v>707</v>
      </c>
      <c r="D928" s="2" t="s">
        <v>1783</v>
      </c>
      <c r="E928" s="2" t="s">
        <v>1948</v>
      </c>
      <c r="F928" s="2">
        <v>3</v>
      </c>
      <c r="G928" s="2">
        <v>968.88</v>
      </c>
      <c r="H928" s="2">
        <v>0.15</v>
      </c>
      <c r="I928" s="2" t="s">
        <v>1959</v>
      </c>
      <c r="J928" s="2">
        <v>2470.6439999999998</v>
      </c>
      <c r="O928" t="s">
        <v>2893</v>
      </c>
      <c r="P928" s="5">
        <v>45369</v>
      </c>
      <c r="Q928" t="s">
        <v>707</v>
      </c>
      <c r="R928" t="s">
        <v>1783</v>
      </c>
      <c r="S928" t="s">
        <v>1948</v>
      </c>
      <c r="T928">
        <v>3</v>
      </c>
      <c r="U928">
        <v>968.88</v>
      </c>
      <c r="V928">
        <v>0.15</v>
      </c>
      <c r="W928" t="s">
        <v>1959</v>
      </c>
      <c r="X928">
        <v>2470.6439999999998</v>
      </c>
      <c r="Y928">
        <v>2470.6439999999998</v>
      </c>
      <c r="Z928" t="str">
        <f>_xlfn.IFS(Table8_1[[#This Row],[Unit_Price]]&lt;500,"Low Price",Table8_1[[#This Row],[Unit_Price]]&lt;2000,"Medium Price",Table8_1[[#This Row],[Unit_Price]]&gt;=2000, "High Price")</f>
        <v>Medium Price</v>
      </c>
    </row>
    <row r="929" spans="1:26" x14ac:dyDescent="0.3">
      <c r="A929" s="2" t="s">
        <v>2894</v>
      </c>
      <c r="B929" s="3">
        <v>45910</v>
      </c>
      <c r="C929" s="2" t="s">
        <v>624</v>
      </c>
      <c r="D929" s="2" t="s">
        <v>1811</v>
      </c>
      <c r="E929" s="2" t="s">
        <v>1945</v>
      </c>
      <c r="F929" s="2">
        <v>1</v>
      </c>
      <c r="G929" s="2">
        <v>533.04999999999995</v>
      </c>
      <c r="H929" s="2">
        <v>0.11</v>
      </c>
      <c r="I929" s="2" t="s">
        <v>1961</v>
      </c>
      <c r="J929" s="2">
        <v>474.41449999999998</v>
      </c>
      <c r="O929" t="s">
        <v>2894</v>
      </c>
      <c r="P929" s="5">
        <v>45910</v>
      </c>
      <c r="Q929" t="s">
        <v>624</v>
      </c>
      <c r="R929" t="s">
        <v>1811</v>
      </c>
      <c r="S929" t="s">
        <v>1945</v>
      </c>
      <c r="T929">
        <v>1</v>
      </c>
      <c r="U929">
        <v>533.04999999999995</v>
      </c>
      <c r="V929">
        <v>0.11</v>
      </c>
      <c r="W929" t="s">
        <v>1961</v>
      </c>
      <c r="X929">
        <v>474.41449999999998</v>
      </c>
      <c r="Y929">
        <v>474.41449999999998</v>
      </c>
      <c r="Z929" t="str">
        <f>_xlfn.IFS(Table8_1[[#This Row],[Unit_Price]]&lt;500,"Low Price",Table8_1[[#This Row],[Unit_Price]]&lt;2000,"Medium Price",Table8_1[[#This Row],[Unit_Price]]&gt;=2000, "High Price")</f>
        <v>Medium Price</v>
      </c>
    </row>
    <row r="930" spans="1:26" x14ac:dyDescent="0.3">
      <c r="A930" s="2" t="s">
        <v>2895</v>
      </c>
      <c r="B930" s="3">
        <v>45637</v>
      </c>
      <c r="C930" s="2" t="s">
        <v>1202</v>
      </c>
      <c r="D930" s="2" t="s">
        <v>1826</v>
      </c>
      <c r="E930" s="2" t="s">
        <v>1892</v>
      </c>
      <c r="F930" s="2">
        <v>3</v>
      </c>
      <c r="G930" s="2">
        <v>138.86000000000001</v>
      </c>
      <c r="H930" s="2">
        <v>0.11</v>
      </c>
      <c r="I930" s="2" t="s">
        <v>1961</v>
      </c>
      <c r="J930" s="2">
        <v>370.75619999999998</v>
      </c>
      <c r="O930" t="s">
        <v>2895</v>
      </c>
      <c r="P930" s="5">
        <v>45637</v>
      </c>
      <c r="Q930" t="s">
        <v>1202</v>
      </c>
      <c r="R930" t="s">
        <v>1826</v>
      </c>
      <c r="S930" t="s">
        <v>1892</v>
      </c>
      <c r="T930">
        <v>3</v>
      </c>
      <c r="U930">
        <v>138.86000000000001</v>
      </c>
      <c r="V930">
        <v>0.11</v>
      </c>
      <c r="W930" t="s">
        <v>1961</v>
      </c>
      <c r="X930">
        <v>370.75619999999998</v>
      </c>
      <c r="Y930">
        <v>370.75620000000004</v>
      </c>
      <c r="Z930" t="str">
        <f>_xlfn.IFS(Table8_1[[#This Row],[Unit_Price]]&lt;500,"Low Price",Table8_1[[#This Row],[Unit_Price]]&lt;2000,"Medium Price",Table8_1[[#This Row],[Unit_Price]]&gt;=2000, "High Price")</f>
        <v>Low Price</v>
      </c>
    </row>
    <row r="931" spans="1:26" x14ac:dyDescent="0.3">
      <c r="A931" s="2" t="s">
        <v>2896</v>
      </c>
      <c r="B931" s="3">
        <v>45706</v>
      </c>
      <c r="C931" s="2" t="s">
        <v>539</v>
      </c>
      <c r="D931" s="2" t="s">
        <v>1642</v>
      </c>
      <c r="E931" s="2" t="s">
        <v>1887</v>
      </c>
      <c r="F931" s="2">
        <v>1</v>
      </c>
      <c r="G931" s="2">
        <v>588.92999999999995</v>
      </c>
      <c r="H931" s="2">
        <v>0.03</v>
      </c>
      <c r="I931" s="2" t="s">
        <v>1964</v>
      </c>
      <c r="J931" s="2">
        <v>571.26210000000003</v>
      </c>
      <c r="O931" t="s">
        <v>2896</v>
      </c>
      <c r="P931" s="5">
        <v>45706</v>
      </c>
      <c r="Q931" t="s">
        <v>539</v>
      </c>
      <c r="R931" t="s">
        <v>1642</v>
      </c>
      <c r="S931" t="s">
        <v>1887</v>
      </c>
      <c r="T931">
        <v>1</v>
      </c>
      <c r="U931">
        <v>588.92999999999995</v>
      </c>
      <c r="V931">
        <v>0.03</v>
      </c>
      <c r="W931" t="s">
        <v>1964</v>
      </c>
      <c r="X931">
        <v>571.26210000000003</v>
      </c>
      <c r="Y931">
        <v>571.26209999999992</v>
      </c>
      <c r="Z931" t="str">
        <f>_xlfn.IFS(Table8_1[[#This Row],[Unit_Price]]&lt;500,"Low Price",Table8_1[[#This Row],[Unit_Price]]&lt;2000,"Medium Price",Table8_1[[#This Row],[Unit_Price]]&gt;=2000, "High Price")</f>
        <v>Medium Price</v>
      </c>
    </row>
    <row r="932" spans="1:26" x14ac:dyDescent="0.3">
      <c r="A932" s="2" t="s">
        <v>2897</v>
      </c>
      <c r="B932" s="3">
        <v>45557</v>
      </c>
      <c r="C932" s="2" t="s">
        <v>1266</v>
      </c>
      <c r="D932" s="2" t="s">
        <v>1738</v>
      </c>
      <c r="E932" s="2" t="s">
        <v>1908</v>
      </c>
      <c r="F932" s="2">
        <v>2</v>
      </c>
      <c r="G932" s="2">
        <v>576.83000000000004</v>
      </c>
      <c r="H932" s="2">
        <v>0.19</v>
      </c>
      <c r="I932" s="2" t="s">
        <v>1961</v>
      </c>
      <c r="J932" s="2">
        <v>934.46460000000002</v>
      </c>
      <c r="O932" t="s">
        <v>2897</v>
      </c>
      <c r="P932" s="5">
        <v>45557</v>
      </c>
      <c r="Q932" t="s">
        <v>1266</v>
      </c>
      <c r="R932" t="s">
        <v>1738</v>
      </c>
      <c r="S932" t="s">
        <v>1908</v>
      </c>
      <c r="T932">
        <v>2</v>
      </c>
      <c r="U932">
        <v>576.83000000000004</v>
      </c>
      <c r="V932">
        <v>0.19</v>
      </c>
      <c r="W932" t="s">
        <v>1961</v>
      </c>
      <c r="X932">
        <v>934.46460000000002</v>
      </c>
      <c r="Y932">
        <v>934.46460000000002</v>
      </c>
      <c r="Z932" t="str">
        <f>_xlfn.IFS(Table8_1[[#This Row],[Unit_Price]]&lt;500,"Low Price",Table8_1[[#This Row],[Unit_Price]]&lt;2000,"Medium Price",Table8_1[[#This Row],[Unit_Price]]&gt;=2000, "High Price")</f>
        <v>Medium Price</v>
      </c>
    </row>
    <row r="933" spans="1:26" x14ac:dyDescent="0.3">
      <c r="A933" s="2" t="s">
        <v>2898</v>
      </c>
      <c r="B933" s="3">
        <v>45338</v>
      </c>
      <c r="C933" s="2" t="s">
        <v>1028</v>
      </c>
      <c r="D933" s="2" t="s">
        <v>1777</v>
      </c>
      <c r="E933" s="2" t="s">
        <v>1929</v>
      </c>
      <c r="F933" s="2">
        <v>1</v>
      </c>
      <c r="G933" s="2">
        <v>681.3</v>
      </c>
      <c r="H933" s="2">
        <v>0.05</v>
      </c>
      <c r="I933" s="2" t="s">
        <v>1959</v>
      </c>
      <c r="J933" s="2">
        <v>647.23500000000001</v>
      </c>
      <c r="O933" t="s">
        <v>2898</v>
      </c>
      <c r="P933" s="5">
        <v>45338</v>
      </c>
      <c r="Q933" t="s">
        <v>1028</v>
      </c>
      <c r="R933" t="s">
        <v>1777</v>
      </c>
      <c r="S933" t="s">
        <v>1929</v>
      </c>
      <c r="T933">
        <v>1</v>
      </c>
      <c r="U933">
        <v>681.3</v>
      </c>
      <c r="V933">
        <v>0.05</v>
      </c>
      <c r="W933" t="s">
        <v>1959</v>
      </c>
      <c r="X933">
        <v>647.23500000000001</v>
      </c>
      <c r="Y933">
        <v>647.2349999999999</v>
      </c>
      <c r="Z933" t="str">
        <f>_xlfn.IFS(Table8_1[[#This Row],[Unit_Price]]&lt;500,"Low Price",Table8_1[[#This Row],[Unit_Price]]&lt;2000,"Medium Price",Table8_1[[#This Row],[Unit_Price]]&gt;=2000, "High Price")</f>
        <v>Medium Price</v>
      </c>
    </row>
    <row r="934" spans="1:26" x14ac:dyDescent="0.3">
      <c r="A934" s="2" t="s">
        <v>2899</v>
      </c>
      <c r="B934" s="3">
        <v>45441</v>
      </c>
      <c r="C934" s="2" t="s">
        <v>1423</v>
      </c>
      <c r="D934" s="2" t="s">
        <v>1652</v>
      </c>
      <c r="E934" s="2" t="s">
        <v>1936</v>
      </c>
      <c r="F934" s="2">
        <v>3</v>
      </c>
      <c r="G934" s="2">
        <v>504.97</v>
      </c>
      <c r="H934" s="2">
        <v>0.3</v>
      </c>
      <c r="I934" s="2" t="s">
        <v>1959</v>
      </c>
      <c r="J934" s="2">
        <v>1060.4369999999999</v>
      </c>
      <c r="O934" t="s">
        <v>2899</v>
      </c>
      <c r="P934" s="5">
        <v>45441</v>
      </c>
      <c r="Q934" t="s">
        <v>1423</v>
      </c>
      <c r="R934" t="s">
        <v>1652</v>
      </c>
      <c r="S934" t="s">
        <v>1936</v>
      </c>
      <c r="T934">
        <v>3</v>
      </c>
      <c r="U934">
        <v>504.97</v>
      </c>
      <c r="V934">
        <v>0.3</v>
      </c>
      <c r="W934" t="s">
        <v>1959</v>
      </c>
      <c r="X934">
        <v>1060.4369999999999</v>
      </c>
      <c r="Y934">
        <v>1060.4370000000001</v>
      </c>
      <c r="Z934" t="str">
        <f>_xlfn.IFS(Table8_1[[#This Row],[Unit_Price]]&lt;500,"Low Price",Table8_1[[#This Row],[Unit_Price]]&lt;2000,"Medium Price",Table8_1[[#This Row],[Unit_Price]]&gt;=2000, "High Price")</f>
        <v>Medium Price</v>
      </c>
    </row>
    <row r="935" spans="1:26" x14ac:dyDescent="0.3">
      <c r="A935" s="2" t="s">
        <v>2900</v>
      </c>
      <c r="B935" s="3">
        <v>45396</v>
      </c>
      <c r="C935" s="2" t="s">
        <v>228</v>
      </c>
      <c r="D935" s="2" t="s">
        <v>1693</v>
      </c>
      <c r="E935" s="2" t="s">
        <v>1927</v>
      </c>
      <c r="F935" s="2">
        <v>3</v>
      </c>
      <c r="G935" s="2">
        <v>649.78</v>
      </c>
      <c r="H935" s="2">
        <v>0.1</v>
      </c>
      <c r="I935" s="2" t="s">
        <v>1961</v>
      </c>
      <c r="J935" s="2">
        <v>1754.4059999999999</v>
      </c>
      <c r="O935" t="s">
        <v>2900</v>
      </c>
      <c r="P935" s="5">
        <v>45396</v>
      </c>
      <c r="Q935" t="s">
        <v>228</v>
      </c>
      <c r="R935" t="s">
        <v>1693</v>
      </c>
      <c r="S935" t="s">
        <v>1927</v>
      </c>
      <c r="T935">
        <v>3</v>
      </c>
      <c r="U935">
        <v>649.78</v>
      </c>
      <c r="V935">
        <v>0.1</v>
      </c>
      <c r="W935" t="s">
        <v>1961</v>
      </c>
      <c r="X935">
        <v>1754.4059999999999</v>
      </c>
      <c r="Y935">
        <v>1754.4059999999999</v>
      </c>
      <c r="Z935" t="str">
        <f>_xlfn.IFS(Table8_1[[#This Row],[Unit_Price]]&lt;500,"Low Price",Table8_1[[#This Row],[Unit_Price]]&lt;2000,"Medium Price",Table8_1[[#This Row],[Unit_Price]]&gt;=2000, "High Price")</f>
        <v>Medium Price</v>
      </c>
    </row>
    <row r="936" spans="1:26" x14ac:dyDescent="0.3">
      <c r="A936" s="2" t="s">
        <v>2901</v>
      </c>
      <c r="B936" s="3">
        <v>45317</v>
      </c>
      <c r="C936" s="2" t="s">
        <v>796</v>
      </c>
      <c r="D936" s="2" t="s">
        <v>1696</v>
      </c>
      <c r="E936" s="2" t="s">
        <v>1921</v>
      </c>
      <c r="F936" s="2">
        <v>2</v>
      </c>
      <c r="G936" s="2">
        <v>986.73</v>
      </c>
      <c r="H936" s="2">
        <v>0.05</v>
      </c>
      <c r="I936" s="2" t="s">
        <v>1961</v>
      </c>
      <c r="J936" s="2">
        <v>1874.787</v>
      </c>
      <c r="O936" t="s">
        <v>2901</v>
      </c>
      <c r="P936" s="5">
        <v>45317</v>
      </c>
      <c r="Q936" t="s">
        <v>796</v>
      </c>
      <c r="R936" t="s">
        <v>1696</v>
      </c>
      <c r="S936" t="s">
        <v>1921</v>
      </c>
      <c r="T936">
        <v>2</v>
      </c>
      <c r="U936">
        <v>986.73</v>
      </c>
      <c r="V936">
        <v>0.05</v>
      </c>
      <c r="W936" t="s">
        <v>1961</v>
      </c>
      <c r="X936">
        <v>1874.787</v>
      </c>
      <c r="Y936">
        <v>1874.787</v>
      </c>
      <c r="Z936" t="str">
        <f>_xlfn.IFS(Table8_1[[#This Row],[Unit_Price]]&lt;500,"Low Price",Table8_1[[#This Row],[Unit_Price]]&lt;2000,"Medium Price",Table8_1[[#This Row],[Unit_Price]]&gt;=2000, "High Price")</f>
        <v>Medium Price</v>
      </c>
    </row>
    <row r="937" spans="1:26" x14ac:dyDescent="0.3">
      <c r="A937" s="2" t="s">
        <v>2902</v>
      </c>
      <c r="B937" s="3">
        <v>45235</v>
      </c>
      <c r="C937" s="2" t="s">
        <v>418</v>
      </c>
      <c r="D937" s="2" t="s">
        <v>1610</v>
      </c>
      <c r="E937" s="2" t="s">
        <v>1936</v>
      </c>
      <c r="F937" s="2">
        <v>2</v>
      </c>
      <c r="G937" s="2">
        <v>65.44</v>
      </c>
      <c r="H937" s="2">
        <v>0.05</v>
      </c>
      <c r="I937" s="2" t="s">
        <v>1961</v>
      </c>
      <c r="J937" s="2">
        <v>124.336</v>
      </c>
      <c r="O937" t="s">
        <v>2902</v>
      </c>
      <c r="P937" s="5">
        <v>45235</v>
      </c>
      <c r="Q937" t="s">
        <v>418</v>
      </c>
      <c r="R937" t="s">
        <v>1610</v>
      </c>
      <c r="S937" t="s">
        <v>1936</v>
      </c>
      <c r="T937">
        <v>2</v>
      </c>
      <c r="U937">
        <v>65.44</v>
      </c>
      <c r="V937">
        <v>0.05</v>
      </c>
      <c r="W937" t="s">
        <v>1961</v>
      </c>
      <c r="X937">
        <v>124.336</v>
      </c>
      <c r="Y937">
        <v>124.336</v>
      </c>
      <c r="Z937" t="str">
        <f>_xlfn.IFS(Table8_1[[#This Row],[Unit_Price]]&lt;500,"Low Price",Table8_1[[#This Row],[Unit_Price]]&lt;2000,"Medium Price",Table8_1[[#This Row],[Unit_Price]]&gt;=2000, "High Price")</f>
        <v>Low Price</v>
      </c>
    </row>
    <row r="938" spans="1:26" x14ac:dyDescent="0.3">
      <c r="A938" s="2" t="s">
        <v>2903</v>
      </c>
      <c r="B938" s="3">
        <v>45824</v>
      </c>
      <c r="C938" s="2" t="s">
        <v>1208</v>
      </c>
      <c r="D938" s="2" t="s">
        <v>1771</v>
      </c>
      <c r="E938" s="2" t="s">
        <v>1932</v>
      </c>
      <c r="F938" s="2">
        <v>3</v>
      </c>
      <c r="G938" s="2">
        <v>953.74</v>
      </c>
      <c r="H938" s="2">
        <v>0.04</v>
      </c>
      <c r="I938" s="2" t="s">
        <v>1959</v>
      </c>
      <c r="J938" s="2">
        <v>2746.7712000000001</v>
      </c>
      <c r="O938" t="s">
        <v>2903</v>
      </c>
      <c r="P938" s="5">
        <v>45824</v>
      </c>
      <c r="Q938" t="s">
        <v>1208</v>
      </c>
      <c r="R938" t="s">
        <v>1771</v>
      </c>
      <c r="S938" t="s">
        <v>1932</v>
      </c>
      <c r="T938">
        <v>3</v>
      </c>
      <c r="U938">
        <v>953.74</v>
      </c>
      <c r="V938">
        <v>0.04</v>
      </c>
      <c r="W938" t="s">
        <v>1959</v>
      </c>
      <c r="X938">
        <v>2746.7712000000001</v>
      </c>
      <c r="Y938">
        <v>2746.7712000000001</v>
      </c>
      <c r="Z938" t="str">
        <f>_xlfn.IFS(Table8_1[[#This Row],[Unit_Price]]&lt;500,"Low Price",Table8_1[[#This Row],[Unit_Price]]&lt;2000,"Medium Price",Table8_1[[#This Row],[Unit_Price]]&gt;=2000, "High Price")</f>
        <v>Medium Price</v>
      </c>
    </row>
    <row r="939" spans="1:26" x14ac:dyDescent="0.3">
      <c r="A939" s="2" t="s">
        <v>2904</v>
      </c>
      <c r="B939" s="3">
        <v>45543</v>
      </c>
      <c r="C939" s="2" t="s">
        <v>251</v>
      </c>
      <c r="D939" s="2" t="s">
        <v>1811</v>
      </c>
      <c r="E939" s="2" t="s">
        <v>1924</v>
      </c>
      <c r="F939" s="2">
        <v>3</v>
      </c>
      <c r="G939" s="2">
        <v>904.48</v>
      </c>
      <c r="H939" s="2">
        <v>0.21</v>
      </c>
      <c r="I939" s="2" t="s">
        <v>1961</v>
      </c>
      <c r="J939" s="2">
        <v>2143.6176</v>
      </c>
      <c r="O939" t="s">
        <v>2904</v>
      </c>
      <c r="P939" s="5">
        <v>45543</v>
      </c>
      <c r="Q939" t="s">
        <v>251</v>
      </c>
      <c r="R939" t="s">
        <v>1811</v>
      </c>
      <c r="S939" t="s">
        <v>1924</v>
      </c>
      <c r="T939">
        <v>3</v>
      </c>
      <c r="U939">
        <v>904.48</v>
      </c>
      <c r="V939">
        <v>0.21</v>
      </c>
      <c r="W939" t="s">
        <v>1961</v>
      </c>
      <c r="X939">
        <v>2143.6176</v>
      </c>
      <c r="Y939">
        <v>2143.6176</v>
      </c>
      <c r="Z939" t="str">
        <f>_xlfn.IFS(Table8_1[[#This Row],[Unit_Price]]&lt;500,"Low Price",Table8_1[[#This Row],[Unit_Price]]&lt;2000,"Medium Price",Table8_1[[#This Row],[Unit_Price]]&gt;=2000, "High Price")</f>
        <v>Medium Price</v>
      </c>
    </row>
    <row r="940" spans="1:26" x14ac:dyDescent="0.3">
      <c r="A940" s="2" t="s">
        <v>2905</v>
      </c>
      <c r="B940" s="3">
        <v>45595</v>
      </c>
      <c r="C940" s="2" t="s">
        <v>1525</v>
      </c>
      <c r="D940" s="2" t="s">
        <v>1768</v>
      </c>
      <c r="E940" s="2" t="s">
        <v>1936</v>
      </c>
      <c r="F940" s="2">
        <v>3</v>
      </c>
      <c r="G940" s="2">
        <v>920.82</v>
      </c>
      <c r="H940" s="2">
        <v>0.1</v>
      </c>
      <c r="I940" s="2" t="s">
        <v>1961</v>
      </c>
      <c r="J940" s="2">
        <v>2486.2139999999999</v>
      </c>
      <c r="O940" t="s">
        <v>2905</v>
      </c>
      <c r="P940" s="5">
        <v>45595</v>
      </c>
      <c r="Q940" t="s">
        <v>1525</v>
      </c>
      <c r="R940" t="s">
        <v>1768</v>
      </c>
      <c r="S940" t="s">
        <v>1936</v>
      </c>
      <c r="T940">
        <v>3</v>
      </c>
      <c r="U940">
        <v>920.82</v>
      </c>
      <c r="V940">
        <v>0.1</v>
      </c>
      <c r="W940" t="s">
        <v>1961</v>
      </c>
      <c r="X940">
        <v>2486.2139999999999</v>
      </c>
      <c r="Y940">
        <v>2486.2139999999999</v>
      </c>
      <c r="Z940" t="str">
        <f>_xlfn.IFS(Table8_1[[#This Row],[Unit_Price]]&lt;500,"Low Price",Table8_1[[#This Row],[Unit_Price]]&lt;2000,"Medium Price",Table8_1[[#This Row],[Unit_Price]]&gt;=2000, "High Price")</f>
        <v>Medium Price</v>
      </c>
    </row>
    <row r="941" spans="1:26" x14ac:dyDescent="0.3">
      <c r="A941" s="2" t="s">
        <v>2906</v>
      </c>
      <c r="B941" s="3">
        <v>45803</v>
      </c>
      <c r="C941" s="2" t="s">
        <v>974</v>
      </c>
      <c r="D941" s="2" t="s">
        <v>1661</v>
      </c>
      <c r="E941" s="2" t="s">
        <v>1892</v>
      </c>
      <c r="F941" s="2">
        <v>1</v>
      </c>
      <c r="G941" s="2">
        <v>182.28</v>
      </c>
      <c r="H941" s="2">
        <v>0.15</v>
      </c>
      <c r="I941" s="2" t="s">
        <v>1964</v>
      </c>
      <c r="J941" s="2">
        <v>154.93799999999999</v>
      </c>
      <c r="O941" t="s">
        <v>2906</v>
      </c>
      <c r="P941" s="5">
        <v>45803</v>
      </c>
      <c r="Q941" t="s">
        <v>974</v>
      </c>
      <c r="R941" t="s">
        <v>1661</v>
      </c>
      <c r="S941" t="s">
        <v>1892</v>
      </c>
      <c r="T941">
        <v>1</v>
      </c>
      <c r="U941">
        <v>182.28</v>
      </c>
      <c r="V941">
        <v>0.15</v>
      </c>
      <c r="W941" t="s">
        <v>1964</v>
      </c>
      <c r="X941">
        <v>154.93799999999999</v>
      </c>
      <c r="Y941">
        <v>154.93799999999999</v>
      </c>
      <c r="Z941" t="str">
        <f>_xlfn.IFS(Table8_1[[#This Row],[Unit_Price]]&lt;500,"Low Price",Table8_1[[#This Row],[Unit_Price]]&lt;2000,"Medium Price",Table8_1[[#This Row],[Unit_Price]]&gt;=2000, "High Price")</f>
        <v>Low Price</v>
      </c>
    </row>
    <row r="942" spans="1:26" x14ac:dyDescent="0.3">
      <c r="A942" s="2" t="s">
        <v>2907</v>
      </c>
      <c r="B942" s="3">
        <v>45880</v>
      </c>
      <c r="C942" s="2" t="s">
        <v>1389</v>
      </c>
      <c r="D942" s="2" t="s">
        <v>1670</v>
      </c>
      <c r="E942" s="2" t="s">
        <v>1939</v>
      </c>
      <c r="F942" s="2">
        <v>3</v>
      </c>
      <c r="G942" s="2">
        <v>938.68</v>
      </c>
      <c r="H942" s="2">
        <v>0.14000000000000001</v>
      </c>
      <c r="I942" s="2" t="s">
        <v>1959</v>
      </c>
      <c r="J942" s="2">
        <v>2421.7944000000002</v>
      </c>
      <c r="O942" t="s">
        <v>2907</v>
      </c>
      <c r="P942" s="5">
        <v>45880</v>
      </c>
      <c r="Q942" t="s">
        <v>1389</v>
      </c>
      <c r="R942" t="s">
        <v>1670</v>
      </c>
      <c r="S942" t="s">
        <v>1939</v>
      </c>
      <c r="T942">
        <v>3</v>
      </c>
      <c r="U942">
        <v>938.68</v>
      </c>
      <c r="V942">
        <v>0.14000000000000001</v>
      </c>
      <c r="W942" t="s">
        <v>1959</v>
      </c>
      <c r="X942">
        <v>2421.7944000000002</v>
      </c>
      <c r="Y942">
        <v>2421.7943999999998</v>
      </c>
      <c r="Z942" t="str">
        <f>_xlfn.IFS(Table8_1[[#This Row],[Unit_Price]]&lt;500,"Low Price",Table8_1[[#This Row],[Unit_Price]]&lt;2000,"Medium Price",Table8_1[[#This Row],[Unit_Price]]&gt;=2000, "High Price")</f>
        <v>Medium Price</v>
      </c>
    </row>
    <row r="943" spans="1:26" x14ac:dyDescent="0.3">
      <c r="A943" s="2" t="s">
        <v>2908</v>
      </c>
      <c r="B943" s="3">
        <v>45690</v>
      </c>
      <c r="C943" s="2" t="s">
        <v>299</v>
      </c>
      <c r="D943" s="2" t="s">
        <v>1856</v>
      </c>
      <c r="E943" s="2" t="s">
        <v>1908</v>
      </c>
      <c r="F943" s="2">
        <v>3</v>
      </c>
      <c r="G943" s="2">
        <v>219.96</v>
      </c>
      <c r="H943" s="2">
        <v>0.18</v>
      </c>
      <c r="I943" s="2" t="s">
        <v>1961</v>
      </c>
      <c r="J943" s="2">
        <v>541.10159999999996</v>
      </c>
      <c r="O943" t="s">
        <v>2908</v>
      </c>
      <c r="P943" s="5">
        <v>45690</v>
      </c>
      <c r="Q943" t="s">
        <v>299</v>
      </c>
      <c r="R943" t="s">
        <v>1856</v>
      </c>
      <c r="S943" t="s">
        <v>1908</v>
      </c>
      <c r="T943">
        <v>3</v>
      </c>
      <c r="U943">
        <v>219.96</v>
      </c>
      <c r="V943">
        <v>0.18</v>
      </c>
      <c r="W943" t="s">
        <v>1961</v>
      </c>
      <c r="X943">
        <v>541.10159999999996</v>
      </c>
      <c r="Y943">
        <v>541.10159999999996</v>
      </c>
      <c r="Z943" t="str">
        <f>_xlfn.IFS(Table8_1[[#This Row],[Unit_Price]]&lt;500,"Low Price",Table8_1[[#This Row],[Unit_Price]]&lt;2000,"Medium Price",Table8_1[[#This Row],[Unit_Price]]&gt;=2000, "High Price")</f>
        <v>Low Price</v>
      </c>
    </row>
    <row r="944" spans="1:26" x14ac:dyDescent="0.3">
      <c r="A944" s="2" t="s">
        <v>2909</v>
      </c>
      <c r="B944" s="3">
        <v>45841</v>
      </c>
      <c r="C944" s="2" t="s">
        <v>1470</v>
      </c>
      <c r="D944" s="2" t="s">
        <v>1796</v>
      </c>
      <c r="E944" s="2" t="s">
        <v>1945</v>
      </c>
      <c r="F944" s="2">
        <v>3</v>
      </c>
      <c r="G944" s="2">
        <v>385.74</v>
      </c>
      <c r="H944" s="2">
        <v>0.27</v>
      </c>
      <c r="I944" s="2" t="s">
        <v>1959</v>
      </c>
      <c r="J944" s="2">
        <v>844.77059999999994</v>
      </c>
      <c r="O944" t="s">
        <v>2909</v>
      </c>
      <c r="P944" s="5">
        <v>45841</v>
      </c>
      <c r="Q944" t="s">
        <v>1470</v>
      </c>
      <c r="R944" t="s">
        <v>1796</v>
      </c>
      <c r="S944" t="s">
        <v>1945</v>
      </c>
      <c r="T944">
        <v>3</v>
      </c>
      <c r="U944">
        <v>385.74</v>
      </c>
      <c r="V944">
        <v>0.27</v>
      </c>
      <c r="W944" t="s">
        <v>1959</v>
      </c>
      <c r="X944">
        <v>844.77059999999994</v>
      </c>
      <c r="Y944">
        <v>844.77060000000006</v>
      </c>
      <c r="Z944" t="str">
        <f>_xlfn.IFS(Table8_1[[#This Row],[Unit_Price]]&lt;500,"Low Price",Table8_1[[#This Row],[Unit_Price]]&lt;2000,"Medium Price",Table8_1[[#This Row],[Unit_Price]]&gt;=2000, "High Price")</f>
        <v>Low Price</v>
      </c>
    </row>
    <row r="945" spans="1:26" x14ac:dyDescent="0.3">
      <c r="A945" s="2" t="s">
        <v>2910</v>
      </c>
      <c r="B945" s="3">
        <v>45380</v>
      </c>
      <c r="C945" s="2" t="s">
        <v>1412</v>
      </c>
      <c r="D945" s="2" t="s">
        <v>1826</v>
      </c>
      <c r="E945" s="2" t="s">
        <v>1945</v>
      </c>
      <c r="F945" s="2">
        <v>2</v>
      </c>
      <c r="G945" s="2">
        <v>830.94</v>
      </c>
      <c r="H945" s="2">
        <v>0.28000000000000003</v>
      </c>
      <c r="I945" s="2" t="s">
        <v>1961</v>
      </c>
      <c r="J945" s="2">
        <v>1196.5536</v>
      </c>
      <c r="O945" t="s">
        <v>2910</v>
      </c>
      <c r="P945" s="5">
        <v>45380</v>
      </c>
      <c r="Q945" t="s">
        <v>1412</v>
      </c>
      <c r="R945" t="s">
        <v>1826</v>
      </c>
      <c r="S945" t="s">
        <v>1945</v>
      </c>
      <c r="T945">
        <v>2</v>
      </c>
      <c r="U945">
        <v>830.94</v>
      </c>
      <c r="V945">
        <v>0.28000000000000003</v>
      </c>
      <c r="W945" t="s">
        <v>1961</v>
      </c>
      <c r="X945">
        <v>1196.5536</v>
      </c>
      <c r="Y945">
        <v>1196.5536</v>
      </c>
      <c r="Z945" t="str">
        <f>_xlfn.IFS(Table8_1[[#This Row],[Unit_Price]]&lt;500,"Low Price",Table8_1[[#This Row],[Unit_Price]]&lt;2000,"Medium Price",Table8_1[[#This Row],[Unit_Price]]&gt;=2000, "High Price")</f>
        <v>Medium Price</v>
      </c>
    </row>
    <row r="946" spans="1:26" x14ac:dyDescent="0.3">
      <c r="A946" s="2" t="s">
        <v>2911</v>
      </c>
      <c r="B946" s="3">
        <v>45503</v>
      </c>
      <c r="C946" s="2" t="s">
        <v>1208</v>
      </c>
      <c r="D946" s="2" t="s">
        <v>2061</v>
      </c>
      <c r="E946" s="2" t="s">
        <v>1921</v>
      </c>
      <c r="F946" s="2">
        <v>3</v>
      </c>
      <c r="G946" s="2">
        <v>462.75</v>
      </c>
      <c r="H946" s="2">
        <v>0.22</v>
      </c>
      <c r="I946" s="2" t="s">
        <v>1961</v>
      </c>
      <c r="J946" s="2">
        <v>1082.835</v>
      </c>
      <c r="O946" t="s">
        <v>2911</v>
      </c>
      <c r="P946" s="5">
        <v>45503</v>
      </c>
      <c r="Q946" t="s">
        <v>1208</v>
      </c>
      <c r="R946" t="s">
        <v>2061</v>
      </c>
      <c r="S946" t="s">
        <v>1921</v>
      </c>
      <c r="T946">
        <v>3</v>
      </c>
      <c r="U946">
        <v>462.75</v>
      </c>
      <c r="V946">
        <v>0.22</v>
      </c>
      <c r="W946" t="s">
        <v>1961</v>
      </c>
      <c r="X946">
        <v>1082.835</v>
      </c>
      <c r="Y946">
        <v>1082.835</v>
      </c>
      <c r="Z946" t="str">
        <f>_xlfn.IFS(Table8_1[[#This Row],[Unit_Price]]&lt;500,"Low Price",Table8_1[[#This Row],[Unit_Price]]&lt;2000,"Medium Price",Table8_1[[#This Row],[Unit_Price]]&gt;=2000, "High Price")</f>
        <v>Low Price</v>
      </c>
    </row>
    <row r="947" spans="1:26" x14ac:dyDescent="0.3">
      <c r="A947" s="2" t="s">
        <v>2912</v>
      </c>
      <c r="B947" s="3">
        <v>45567</v>
      </c>
      <c r="C947" s="2" t="s">
        <v>251</v>
      </c>
      <c r="D947" s="2" t="s">
        <v>1613</v>
      </c>
      <c r="E947" s="2" t="s">
        <v>1936</v>
      </c>
      <c r="F947" s="2">
        <v>4</v>
      </c>
      <c r="G947" s="2">
        <v>973.9</v>
      </c>
      <c r="H947" s="2">
        <v>0.02</v>
      </c>
      <c r="I947" s="2" t="s">
        <v>1964</v>
      </c>
      <c r="J947" s="2">
        <v>3817.6880000000001</v>
      </c>
      <c r="O947" t="s">
        <v>2912</v>
      </c>
      <c r="P947" s="5">
        <v>45567</v>
      </c>
      <c r="Q947" t="s">
        <v>251</v>
      </c>
      <c r="R947" t="s">
        <v>1613</v>
      </c>
      <c r="S947" t="s">
        <v>1936</v>
      </c>
      <c r="T947">
        <v>4</v>
      </c>
      <c r="U947">
        <v>973.9</v>
      </c>
      <c r="V947">
        <v>0.02</v>
      </c>
      <c r="W947" t="s">
        <v>1964</v>
      </c>
      <c r="X947">
        <v>3817.6880000000001</v>
      </c>
      <c r="Y947">
        <v>3817.6880000000001</v>
      </c>
      <c r="Z947" t="str">
        <f>_xlfn.IFS(Table8_1[[#This Row],[Unit_Price]]&lt;500,"Low Price",Table8_1[[#This Row],[Unit_Price]]&lt;2000,"Medium Price",Table8_1[[#This Row],[Unit_Price]]&gt;=2000, "High Price")</f>
        <v>Medium Price</v>
      </c>
    </row>
    <row r="948" spans="1:26" x14ac:dyDescent="0.3">
      <c r="A948" s="2" t="s">
        <v>2913</v>
      </c>
      <c r="B948" s="3">
        <v>45600</v>
      </c>
      <c r="C948" s="2" t="s">
        <v>482</v>
      </c>
      <c r="D948" s="2" t="s">
        <v>1683</v>
      </c>
      <c r="E948" s="2" t="s">
        <v>1892</v>
      </c>
      <c r="F948" s="2">
        <v>2</v>
      </c>
      <c r="G948" s="2">
        <v>157.18</v>
      </c>
      <c r="H948" s="2">
        <v>0.15</v>
      </c>
      <c r="I948" s="2" t="s">
        <v>1959</v>
      </c>
      <c r="J948" s="2">
        <v>267.20600000000002</v>
      </c>
      <c r="O948" t="s">
        <v>2913</v>
      </c>
      <c r="P948" s="5">
        <v>45600</v>
      </c>
      <c r="Q948" t="s">
        <v>482</v>
      </c>
      <c r="R948" t="s">
        <v>1683</v>
      </c>
      <c r="S948" t="s">
        <v>1892</v>
      </c>
      <c r="T948">
        <v>2</v>
      </c>
      <c r="U948">
        <v>157.18</v>
      </c>
      <c r="V948">
        <v>0.15</v>
      </c>
      <c r="W948" t="s">
        <v>1959</v>
      </c>
      <c r="X948">
        <v>267.20600000000002</v>
      </c>
      <c r="Y948">
        <v>267.20600000000002</v>
      </c>
      <c r="Z948" t="str">
        <f>_xlfn.IFS(Table8_1[[#This Row],[Unit_Price]]&lt;500,"Low Price",Table8_1[[#This Row],[Unit_Price]]&lt;2000,"Medium Price",Table8_1[[#This Row],[Unit_Price]]&gt;=2000, "High Price")</f>
        <v>Low Price</v>
      </c>
    </row>
    <row r="949" spans="1:26" x14ac:dyDescent="0.3">
      <c r="A949" s="2" t="s">
        <v>2914</v>
      </c>
      <c r="B949" s="3">
        <v>45415</v>
      </c>
      <c r="C949" s="2" t="s">
        <v>66</v>
      </c>
      <c r="D949" s="2" t="s">
        <v>1802</v>
      </c>
      <c r="E949" s="2" t="s">
        <v>1932</v>
      </c>
      <c r="F949" s="2">
        <v>3</v>
      </c>
      <c r="G949" s="2">
        <v>239.57</v>
      </c>
      <c r="H949" s="2">
        <v>0.16</v>
      </c>
      <c r="I949" s="2" t="s">
        <v>1959</v>
      </c>
      <c r="J949" s="2">
        <v>603.71640000000002</v>
      </c>
      <c r="O949" t="s">
        <v>2914</v>
      </c>
      <c r="P949" s="5">
        <v>45415</v>
      </c>
      <c r="Q949" t="s">
        <v>66</v>
      </c>
      <c r="R949" t="s">
        <v>1802</v>
      </c>
      <c r="S949" t="s">
        <v>1932</v>
      </c>
      <c r="T949">
        <v>3</v>
      </c>
      <c r="U949">
        <v>239.57</v>
      </c>
      <c r="V949">
        <v>0.16</v>
      </c>
      <c r="W949" t="s">
        <v>1959</v>
      </c>
      <c r="X949">
        <v>603.71640000000002</v>
      </c>
      <c r="Y949">
        <v>603.71640000000002</v>
      </c>
      <c r="Z949" t="str">
        <f>_xlfn.IFS(Table8_1[[#This Row],[Unit_Price]]&lt;500,"Low Price",Table8_1[[#This Row],[Unit_Price]]&lt;2000,"Medium Price",Table8_1[[#This Row],[Unit_Price]]&gt;=2000, "High Price")</f>
        <v>Low Price</v>
      </c>
    </row>
    <row r="950" spans="1:26" x14ac:dyDescent="0.3">
      <c r="A950" s="2" t="s">
        <v>2915</v>
      </c>
      <c r="B950" s="3">
        <v>45343</v>
      </c>
      <c r="C950" s="2" t="s">
        <v>1040</v>
      </c>
      <c r="D950" s="2" t="s">
        <v>1594</v>
      </c>
      <c r="E950" s="2" t="s">
        <v>1939</v>
      </c>
      <c r="F950" s="2">
        <v>4</v>
      </c>
      <c r="G950" s="2">
        <v>583.21</v>
      </c>
      <c r="H950" s="2">
        <v>0.2</v>
      </c>
      <c r="I950" s="2" t="s">
        <v>1959</v>
      </c>
      <c r="J950" s="2">
        <v>1866.2719999999999</v>
      </c>
      <c r="O950" t="s">
        <v>2915</v>
      </c>
      <c r="P950" s="5">
        <v>45343</v>
      </c>
      <c r="Q950" t="s">
        <v>1040</v>
      </c>
      <c r="R950" t="s">
        <v>1594</v>
      </c>
      <c r="S950" t="s">
        <v>1939</v>
      </c>
      <c r="T950">
        <v>4</v>
      </c>
      <c r="U950">
        <v>583.21</v>
      </c>
      <c r="V950">
        <v>0.2</v>
      </c>
      <c r="W950" t="s">
        <v>1959</v>
      </c>
      <c r="X950">
        <v>1866.2719999999999</v>
      </c>
      <c r="Y950">
        <v>1866.2720000000002</v>
      </c>
      <c r="Z950" t="str">
        <f>_xlfn.IFS(Table8_1[[#This Row],[Unit_Price]]&lt;500,"Low Price",Table8_1[[#This Row],[Unit_Price]]&lt;2000,"Medium Price",Table8_1[[#This Row],[Unit_Price]]&gt;=2000, "High Price")</f>
        <v>Medium Price</v>
      </c>
    </row>
    <row r="951" spans="1:26" x14ac:dyDescent="0.3">
      <c r="A951" s="2" t="s">
        <v>2916</v>
      </c>
      <c r="B951" s="3">
        <v>45399</v>
      </c>
      <c r="C951" s="2" t="s">
        <v>1295</v>
      </c>
      <c r="D951" s="2" t="s">
        <v>1826</v>
      </c>
      <c r="E951" s="2" t="s">
        <v>1917</v>
      </c>
      <c r="F951" s="2">
        <v>3</v>
      </c>
      <c r="G951" s="2">
        <v>758.75</v>
      </c>
      <c r="H951" s="2">
        <v>0.27</v>
      </c>
      <c r="I951" s="2" t="s">
        <v>1961</v>
      </c>
      <c r="J951" s="2">
        <v>1661.6624999999999</v>
      </c>
      <c r="O951" t="s">
        <v>2916</v>
      </c>
      <c r="P951" s="5">
        <v>45399</v>
      </c>
      <c r="Q951" t="s">
        <v>1295</v>
      </c>
      <c r="R951" t="s">
        <v>1826</v>
      </c>
      <c r="S951" t="s">
        <v>1917</v>
      </c>
      <c r="T951">
        <v>3</v>
      </c>
      <c r="U951">
        <v>758.75</v>
      </c>
      <c r="V951">
        <v>0.27</v>
      </c>
      <c r="W951" t="s">
        <v>1961</v>
      </c>
      <c r="X951">
        <v>1661.6624999999999</v>
      </c>
      <c r="Y951">
        <v>1661.6624999999999</v>
      </c>
      <c r="Z951" t="str">
        <f>_xlfn.IFS(Table8_1[[#This Row],[Unit_Price]]&lt;500,"Low Price",Table8_1[[#This Row],[Unit_Price]]&lt;2000,"Medium Price",Table8_1[[#This Row],[Unit_Price]]&gt;=2000, "High Price")</f>
        <v>Medium Price</v>
      </c>
    </row>
    <row r="952" spans="1:26" x14ac:dyDescent="0.3">
      <c r="A952" s="2" t="s">
        <v>2917</v>
      </c>
      <c r="B952" s="3">
        <v>45689</v>
      </c>
      <c r="C952" s="2" t="s">
        <v>986</v>
      </c>
      <c r="D952" s="2" t="s">
        <v>1765</v>
      </c>
      <c r="E952" s="2" t="s">
        <v>1908</v>
      </c>
      <c r="F952" s="2">
        <v>4</v>
      </c>
      <c r="G952" s="2">
        <v>372.42</v>
      </c>
      <c r="H952" s="2">
        <v>0.19</v>
      </c>
      <c r="I952" s="2" t="s">
        <v>1959</v>
      </c>
      <c r="J952" s="2">
        <v>1206.6407999999999</v>
      </c>
      <c r="O952" t="s">
        <v>2917</v>
      </c>
      <c r="P952" s="5">
        <v>45689</v>
      </c>
      <c r="Q952" t="s">
        <v>986</v>
      </c>
      <c r="R952" t="s">
        <v>1765</v>
      </c>
      <c r="S952" t="s">
        <v>1908</v>
      </c>
      <c r="T952">
        <v>4</v>
      </c>
      <c r="U952">
        <v>372.42</v>
      </c>
      <c r="V952">
        <v>0.19</v>
      </c>
      <c r="W952" t="s">
        <v>1959</v>
      </c>
      <c r="X952">
        <v>1206.6407999999999</v>
      </c>
      <c r="Y952">
        <v>1206.6408000000001</v>
      </c>
      <c r="Z952" t="str">
        <f>_xlfn.IFS(Table8_1[[#This Row],[Unit_Price]]&lt;500,"Low Price",Table8_1[[#This Row],[Unit_Price]]&lt;2000,"Medium Price",Table8_1[[#This Row],[Unit_Price]]&gt;=2000, "High Price")</f>
        <v>Low Price</v>
      </c>
    </row>
    <row r="953" spans="1:26" x14ac:dyDescent="0.3">
      <c r="A953" s="2" t="s">
        <v>2918</v>
      </c>
      <c r="B953" s="3">
        <v>45699</v>
      </c>
      <c r="C953" s="2" t="s">
        <v>524</v>
      </c>
      <c r="D953" s="2" t="s">
        <v>1771</v>
      </c>
      <c r="E953" s="2" t="s">
        <v>1948</v>
      </c>
      <c r="F953" s="2">
        <v>4</v>
      </c>
      <c r="G953" s="2">
        <v>286.27999999999997</v>
      </c>
      <c r="H953" s="2">
        <v>0.28000000000000003</v>
      </c>
      <c r="I953" s="2" t="s">
        <v>1961</v>
      </c>
      <c r="J953" s="2">
        <v>824.4864</v>
      </c>
      <c r="O953" t="s">
        <v>2918</v>
      </c>
      <c r="P953" s="5">
        <v>45699</v>
      </c>
      <c r="Q953" t="s">
        <v>524</v>
      </c>
      <c r="R953" t="s">
        <v>1771</v>
      </c>
      <c r="S953" t="s">
        <v>1948</v>
      </c>
      <c r="T953">
        <v>4</v>
      </c>
      <c r="U953">
        <v>286.27999999999997</v>
      </c>
      <c r="V953">
        <v>0.28000000000000003</v>
      </c>
      <c r="W953" t="s">
        <v>1961</v>
      </c>
      <c r="X953">
        <v>824.4864</v>
      </c>
      <c r="Y953">
        <v>824.48639999999989</v>
      </c>
      <c r="Z953" t="str">
        <f>_xlfn.IFS(Table8_1[[#This Row],[Unit_Price]]&lt;500,"Low Price",Table8_1[[#This Row],[Unit_Price]]&lt;2000,"Medium Price",Table8_1[[#This Row],[Unit_Price]]&gt;=2000, "High Price")</f>
        <v>Low Price</v>
      </c>
    </row>
    <row r="954" spans="1:26" x14ac:dyDescent="0.3">
      <c r="A954" s="2" t="s">
        <v>2919</v>
      </c>
      <c r="B954" s="3">
        <v>45663</v>
      </c>
      <c r="C954" s="2" t="s">
        <v>898</v>
      </c>
      <c r="D954" s="2" t="s">
        <v>1802</v>
      </c>
      <c r="E954" s="2" t="s">
        <v>1927</v>
      </c>
      <c r="F954" s="2">
        <v>3</v>
      </c>
      <c r="G954" s="2">
        <v>488.37</v>
      </c>
      <c r="H954" s="2">
        <v>0.27</v>
      </c>
      <c r="I954" s="2" t="s">
        <v>1964</v>
      </c>
      <c r="J954" s="2">
        <v>1069.5302999999999</v>
      </c>
      <c r="O954" t="s">
        <v>2919</v>
      </c>
      <c r="P954" s="5">
        <v>45663</v>
      </c>
      <c r="Q954" t="s">
        <v>898</v>
      </c>
      <c r="R954" t="s">
        <v>1802</v>
      </c>
      <c r="S954" t="s">
        <v>1927</v>
      </c>
      <c r="T954">
        <v>3</v>
      </c>
      <c r="U954">
        <v>488.37</v>
      </c>
      <c r="V954">
        <v>0.27</v>
      </c>
      <c r="W954" t="s">
        <v>1964</v>
      </c>
      <c r="X954">
        <v>1069.5302999999999</v>
      </c>
      <c r="Y954">
        <v>1069.5303000000001</v>
      </c>
      <c r="Z954" t="str">
        <f>_xlfn.IFS(Table8_1[[#This Row],[Unit_Price]]&lt;500,"Low Price",Table8_1[[#This Row],[Unit_Price]]&lt;2000,"Medium Price",Table8_1[[#This Row],[Unit_Price]]&gt;=2000, "High Price")</f>
        <v>Low Price</v>
      </c>
    </row>
    <row r="955" spans="1:26" x14ac:dyDescent="0.3">
      <c r="A955" s="2" t="s">
        <v>2920</v>
      </c>
      <c r="B955" s="3">
        <v>45377</v>
      </c>
      <c r="C955" s="2" t="s">
        <v>1458</v>
      </c>
      <c r="D955" s="2" t="s">
        <v>1844</v>
      </c>
      <c r="E955" s="2" t="s">
        <v>1917</v>
      </c>
      <c r="F955" s="2">
        <v>3</v>
      </c>
      <c r="G955" s="2">
        <v>662.82</v>
      </c>
      <c r="H955" s="2">
        <v>0.01</v>
      </c>
      <c r="I955" s="2" t="s">
        <v>1964</v>
      </c>
      <c r="J955" s="2">
        <v>1968.5753999999999</v>
      </c>
      <c r="O955" t="s">
        <v>2920</v>
      </c>
      <c r="P955" s="5">
        <v>45377</v>
      </c>
      <c r="Q955" t="s">
        <v>1458</v>
      </c>
      <c r="R955" t="s">
        <v>1844</v>
      </c>
      <c r="S955" t="s">
        <v>1917</v>
      </c>
      <c r="T955">
        <v>3</v>
      </c>
      <c r="U955">
        <v>662.82</v>
      </c>
      <c r="V955">
        <v>0.01</v>
      </c>
      <c r="W955" t="s">
        <v>1964</v>
      </c>
      <c r="X955">
        <v>1968.5753999999999</v>
      </c>
      <c r="Y955">
        <v>1968.5753999999999</v>
      </c>
      <c r="Z955" t="str">
        <f>_xlfn.IFS(Table8_1[[#This Row],[Unit_Price]]&lt;500,"Low Price",Table8_1[[#This Row],[Unit_Price]]&lt;2000,"Medium Price",Table8_1[[#This Row],[Unit_Price]]&gt;=2000, "High Price")</f>
        <v>Medium Price</v>
      </c>
    </row>
    <row r="956" spans="1:26" x14ac:dyDescent="0.3">
      <c r="A956" s="2" t="s">
        <v>2921</v>
      </c>
      <c r="B956" s="3">
        <v>45412</v>
      </c>
      <c r="C956" s="2" t="s">
        <v>1539</v>
      </c>
      <c r="D956" s="2" t="s">
        <v>1580</v>
      </c>
      <c r="E956" s="2" t="s">
        <v>1939</v>
      </c>
      <c r="F956" s="2">
        <v>2</v>
      </c>
      <c r="G956" s="2">
        <v>824.34</v>
      </c>
      <c r="H956" s="2">
        <v>0.1</v>
      </c>
      <c r="I956" s="2" t="s">
        <v>1964</v>
      </c>
      <c r="J956" s="2">
        <v>1483.8119999999999</v>
      </c>
      <c r="O956" t="s">
        <v>2921</v>
      </c>
      <c r="P956" s="5">
        <v>45412</v>
      </c>
      <c r="Q956" t="s">
        <v>1539</v>
      </c>
      <c r="R956" t="s">
        <v>1580</v>
      </c>
      <c r="S956" t="s">
        <v>1939</v>
      </c>
      <c r="T956">
        <v>2</v>
      </c>
      <c r="U956">
        <v>824.34</v>
      </c>
      <c r="V956">
        <v>0.1</v>
      </c>
      <c r="W956" t="s">
        <v>1964</v>
      </c>
      <c r="X956">
        <v>1483.8119999999999</v>
      </c>
      <c r="Y956">
        <v>1483.8120000000001</v>
      </c>
      <c r="Z956" t="str">
        <f>_xlfn.IFS(Table8_1[[#This Row],[Unit_Price]]&lt;500,"Low Price",Table8_1[[#This Row],[Unit_Price]]&lt;2000,"Medium Price",Table8_1[[#This Row],[Unit_Price]]&gt;=2000, "High Price")</f>
        <v>Medium Price</v>
      </c>
    </row>
    <row r="957" spans="1:26" x14ac:dyDescent="0.3">
      <c r="A957" s="2" t="s">
        <v>2922</v>
      </c>
      <c r="B957" s="3">
        <v>45349</v>
      </c>
      <c r="C957" s="2" t="s">
        <v>400</v>
      </c>
      <c r="D957" s="2" t="s">
        <v>1759</v>
      </c>
      <c r="E957" s="2" t="s">
        <v>1917</v>
      </c>
      <c r="F957" s="2">
        <v>1</v>
      </c>
      <c r="G957" s="2">
        <v>437.12</v>
      </c>
      <c r="H957" s="2">
        <v>0.21</v>
      </c>
      <c r="I957" s="2" t="s">
        <v>1959</v>
      </c>
      <c r="J957" s="2">
        <v>345.32479999999998</v>
      </c>
      <c r="O957" t="s">
        <v>2922</v>
      </c>
      <c r="P957" s="5">
        <v>45349</v>
      </c>
      <c r="Q957" t="s">
        <v>400</v>
      </c>
      <c r="R957" t="s">
        <v>1759</v>
      </c>
      <c r="S957" t="s">
        <v>1917</v>
      </c>
      <c r="T957">
        <v>1</v>
      </c>
      <c r="U957">
        <v>437.12</v>
      </c>
      <c r="V957">
        <v>0.21</v>
      </c>
      <c r="W957" t="s">
        <v>1959</v>
      </c>
      <c r="X957">
        <v>345.32479999999998</v>
      </c>
      <c r="Y957">
        <v>345.32479999999998</v>
      </c>
      <c r="Z957" t="str">
        <f>_xlfn.IFS(Table8_1[[#This Row],[Unit_Price]]&lt;500,"Low Price",Table8_1[[#This Row],[Unit_Price]]&lt;2000,"Medium Price",Table8_1[[#This Row],[Unit_Price]]&gt;=2000, "High Price")</f>
        <v>Low Price</v>
      </c>
    </row>
    <row r="958" spans="1:26" x14ac:dyDescent="0.3">
      <c r="A958" s="2" t="s">
        <v>2923</v>
      </c>
      <c r="B958" s="3">
        <v>45486</v>
      </c>
      <c r="C958" s="2" t="s">
        <v>1130</v>
      </c>
      <c r="D958" s="2" t="s">
        <v>1847</v>
      </c>
      <c r="E958" s="2" t="s">
        <v>1911</v>
      </c>
      <c r="F958" s="2">
        <v>3</v>
      </c>
      <c r="G958" s="2">
        <v>23.37</v>
      </c>
      <c r="H958" s="2">
        <v>0.15</v>
      </c>
      <c r="I958" s="2" t="s">
        <v>1961</v>
      </c>
      <c r="J958" s="2">
        <v>59.593499999999999</v>
      </c>
      <c r="O958" t="s">
        <v>2923</v>
      </c>
      <c r="P958" s="5">
        <v>45486</v>
      </c>
      <c r="Q958" t="s">
        <v>1130</v>
      </c>
      <c r="R958" t="s">
        <v>1847</v>
      </c>
      <c r="S958" t="s">
        <v>1911</v>
      </c>
      <c r="T958">
        <v>3</v>
      </c>
      <c r="U958">
        <v>23.37</v>
      </c>
      <c r="V958">
        <v>0.15</v>
      </c>
      <c r="W958" t="s">
        <v>1961</v>
      </c>
      <c r="X958">
        <v>59.593499999999999</v>
      </c>
      <c r="Y958">
        <v>59.593499999999999</v>
      </c>
      <c r="Z958" t="str">
        <f>_xlfn.IFS(Table8_1[[#This Row],[Unit_Price]]&lt;500,"Low Price",Table8_1[[#This Row],[Unit_Price]]&lt;2000,"Medium Price",Table8_1[[#This Row],[Unit_Price]]&gt;=2000, "High Price")</f>
        <v>Low Price</v>
      </c>
    </row>
    <row r="959" spans="1:26" x14ac:dyDescent="0.3">
      <c r="A959" s="2" t="s">
        <v>2924</v>
      </c>
      <c r="B959" s="3">
        <v>45761</v>
      </c>
      <c r="C959" s="2" t="s">
        <v>624</v>
      </c>
      <c r="D959" s="2" t="s">
        <v>1686</v>
      </c>
      <c r="E959" s="2" t="s">
        <v>1917</v>
      </c>
      <c r="F959" s="2">
        <v>1</v>
      </c>
      <c r="G959" s="2">
        <v>579.69000000000005</v>
      </c>
      <c r="H959" s="2">
        <v>0.02</v>
      </c>
      <c r="I959" s="2" t="s">
        <v>1959</v>
      </c>
      <c r="J959" s="2">
        <v>568.09619999999995</v>
      </c>
      <c r="O959" t="s">
        <v>2924</v>
      </c>
      <c r="P959" s="5">
        <v>45761</v>
      </c>
      <c r="Q959" t="s">
        <v>624</v>
      </c>
      <c r="R959" t="s">
        <v>1686</v>
      </c>
      <c r="S959" t="s">
        <v>1917</v>
      </c>
      <c r="T959">
        <v>1</v>
      </c>
      <c r="U959">
        <v>579.69000000000005</v>
      </c>
      <c r="V959">
        <v>0.02</v>
      </c>
      <c r="W959" t="s">
        <v>1959</v>
      </c>
      <c r="X959">
        <v>568.09619999999995</v>
      </c>
      <c r="Y959">
        <v>568.09620000000007</v>
      </c>
      <c r="Z959" t="str">
        <f>_xlfn.IFS(Table8_1[[#This Row],[Unit_Price]]&lt;500,"Low Price",Table8_1[[#This Row],[Unit_Price]]&lt;2000,"Medium Price",Table8_1[[#This Row],[Unit_Price]]&gt;=2000, "High Price")</f>
        <v>Medium Price</v>
      </c>
    </row>
    <row r="960" spans="1:26" x14ac:dyDescent="0.3">
      <c r="A960" s="2" t="s">
        <v>2925</v>
      </c>
      <c r="B960" s="3">
        <v>45639</v>
      </c>
      <c r="C960" s="2" t="s">
        <v>1346</v>
      </c>
      <c r="D960" s="2" t="s">
        <v>1817</v>
      </c>
      <c r="E960" s="2" t="s">
        <v>1934</v>
      </c>
      <c r="F960" s="2">
        <v>3</v>
      </c>
      <c r="G960" s="2">
        <v>240.51</v>
      </c>
      <c r="H960" s="2">
        <v>7.0000000000000007E-2</v>
      </c>
      <c r="I960" s="2" t="s">
        <v>1959</v>
      </c>
      <c r="J960" s="2">
        <v>671.02290000000005</v>
      </c>
      <c r="O960" t="s">
        <v>2925</v>
      </c>
      <c r="P960" s="5">
        <v>45639</v>
      </c>
      <c r="Q960" t="s">
        <v>1346</v>
      </c>
      <c r="R960" t="s">
        <v>1817</v>
      </c>
      <c r="S960" t="s">
        <v>1934</v>
      </c>
      <c r="T960">
        <v>3</v>
      </c>
      <c r="U960">
        <v>240.51</v>
      </c>
      <c r="V960">
        <v>7.0000000000000007E-2</v>
      </c>
      <c r="W960" t="s">
        <v>1959</v>
      </c>
      <c r="X960">
        <v>671.02290000000005</v>
      </c>
      <c r="Y960">
        <v>671.02289999999994</v>
      </c>
      <c r="Z960" t="str">
        <f>_xlfn.IFS(Table8_1[[#This Row],[Unit_Price]]&lt;500,"Low Price",Table8_1[[#This Row],[Unit_Price]]&lt;2000,"Medium Price",Table8_1[[#This Row],[Unit_Price]]&gt;=2000, "High Price")</f>
        <v>Low Price</v>
      </c>
    </row>
    <row r="961" spans="1:26" x14ac:dyDescent="0.3">
      <c r="A961" s="2" t="s">
        <v>2926</v>
      </c>
      <c r="B961" s="3">
        <v>45893</v>
      </c>
      <c r="C961" s="2" t="s">
        <v>1205</v>
      </c>
      <c r="D961" s="2" t="s">
        <v>1652</v>
      </c>
      <c r="E961" s="2" t="s">
        <v>1934</v>
      </c>
      <c r="F961" s="2">
        <v>2</v>
      </c>
      <c r="G961" s="2">
        <v>855.4</v>
      </c>
      <c r="H961" s="2">
        <v>0.08</v>
      </c>
      <c r="I961" s="2" t="s">
        <v>1964</v>
      </c>
      <c r="J961" s="2">
        <v>1573.9359999999999</v>
      </c>
      <c r="O961" t="s">
        <v>2926</v>
      </c>
      <c r="P961" s="5">
        <v>45893</v>
      </c>
      <c r="Q961" t="s">
        <v>1205</v>
      </c>
      <c r="R961" t="s">
        <v>1652</v>
      </c>
      <c r="S961" t="s">
        <v>1934</v>
      </c>
      <c r="T961">
        <v>2</v>
      </c>
      <c r="U961">
        <v>855.4</v>
      </c>
      <c r="V961">
        <v>0.08</v>
      </c>
      <c r="W961" t="s">
        <v>1964</v>
      </c>
      <c r="X961">
        <v>1573.9359999999999</v>
      </c>
      <c r="Y961">
        <v>1573.9359999999999</v>
      </c>
      <c r="Z961" t="str">
        <f>_xlfn.IFS(Table8_1[[#This Row],[Unit_Price]]&lt;500,"Low Price",Table8_1[[#This Row],[Unit_Price]]&lt;2000,"Medium Price",Table8_1[[#This Row],[Unit_Price]]&gt;=2000, "High Price")</f>
        <v>Medium Price</v>
      </c>
    </row>
    <row r="962" spans="1:26" x14ac:dyDescent="0.3">
      <c r="A962" s="2" t="s">
        <v>2927</v>
      </c>
      <c r="B962" s="3">
        <v>45227</v>
      </c>
      <c r="C962" s="2" t="s">
        <v>42</v>
      </c>
      <c r="D962" s="2" t="s">
        <v>1853</v>
      </c>
      <c r="E962" s="2" t="s">
        <v>1914</v>
      </c>
      <c r="F962" s="2">
        <v>1</v>
      </c>
      <c r="G962" s="2">
        <v>537.26</v>
      </c>
      <c r="H962" s="2">
        <v>0.09</v>
      </c>
      <c r="I962" s="2" t="s">
        <v>1959</v>
      </c>
      <c r="J962" s="2">
        <v>488.90660000000003</v>
      </c>
      <c r="O962" t="s">
        <v>2927</v>
      </c>
      <c r="P962" s="5">
        <v>45227</v>
      </c>
      <c r="Q962" t="s">
        <v>42</v>
      </c>
      <c r="R962" t="s">
        <v>1853</v>
      </c>
      <c r="S962" t="s">
        <v>1914</v>
      </c>
      <c r="T962">
        <v>1</v>
      </c>
      <c r="U962">
        <v>537.26</v>
      </c>
      <c r="V962">
        <v>0.09</v>
      </c>
      <c r="W962" t="s">
        <v>1959</v>
      </c>
      <c r="X962">
        <v>488.90660000000003</v>
      </c>
      <c r="Y962">
        <v>488.90659999999997</v>
      </c>
      <c r="Z962" t="str">
        <f>_xlfn.IFS(Table8_1[[#This Row],[Unit_Price]]&lt;500,"Low Price",Table8_1[[#This Row],[Unit_Price]]&lt;2000,"Medium Price",Table8_1[[#This Row],[Unit_Price]]&gt;=2000, "High Price")</f>
        <v>Medium Price</v>
      </c>
    </row>
    <row r="963" spans="1:26" x14ac:dyDescent="0.3">
      <c r="A963" s="2" t="s">
        <v>2928</v>
      </c>
      <c r="B963" s="3">
        <v>45637</v>
      </c>
      <c r="C963" s="2" t="s">
        <v>1211</v>
      </c>
      <c r="D963" s="2" t="s">
        <v>1735</v>
      </c>
      <c r="E963" s="2" t="s">
        <v>1924</v>
      </c>
      <c r="F963" s="2">
        <v>3</v>
      </c>
      <c r="G963" s="2">
        <v>918.26</v>
      </c>
      <c r="H963" s="2">
        <v>0.17</v>
      </c>
      <c r="I963" s="2" t="s">
        <v>1964</v>
      </c>
      <c r="J963" s="2">
        <v>2286.4674</v>
      </c>
      <c r="O963" t="s">
        <v>2928</v>
      </c>
      <c r="P963" s="5">
        <v>45637</v>
      </c>
      <c r="Q963" t="s">
        <v>1211</v>
      </c>
      <c r="R963" t="s">
        <v>1735</v>
      </c>
      <c r="S963" t="s">
        <v>1924</v>
      </c>
      <c r="T963">
        <v>3</v>
      </c>
      <c r="U963">
        <v>918.26</v>
      </c>
      <c r="V963">
        <v>0.17</v>
      </c>
      <c r="W963" t="s">
        <v>1964</v>
      </c>
      <c r="X963">
        <v>2286.4674</v>
      </c>
      <c r="Y963">
        <v>2286.4673999999995</v>
      </c>
      <c r="Z963" t="str">
        <f>_xlfn.IFS(Table8_1[[#This Row],[Unit_Price]]&lt;500,"Low Price",Table8_1[[#This Row],[Unit_Price]]&lt;2000,"Medium Price",Table8_1[[#This Row],[Unit_Price]]&gt;=2000, "High Price")</f>
        <v>Medium Price</v>
      </c>
    </row>
    <row r="964" spans="1:26" x14ac:dyDescent="0.3">
      <c r="A964" s="2" t="s">
        <v>2929</v>
      </c>
      <c r="B964" s="3">
        <v>45472</v>
      </c>
      <c r="C964" s="2" t="s">
        <v>345</v>
      </c>
      <c r="D964" s="2" t="s">
        <v>1580</v>
      </c>
      <c r="E964" s="2" t="s">
        <v>1921</v>
      </c>
      <c r="F964" s="2">
        <v>4</v>
      </c>
      <c r="G964" s="2">
        <v>579.70000000000005</v>
      </c>
      <c r="H964" s="2">
        <v>0.18</v>
      </c>
      <c r="I964" s="2" t="s">
        <v>1961</v>
      </c>
      <c r="J964" s="2">
        <v>1901.4159999999999</v>
      </c>
      <c r="O964" t="s">
        <v>2929</v>
      </c>
      <c r="P964" s="5">
        <v>45472</v>
      </c>
      <c r="Q964" t="s">
        <v>345</v>
      </c>
      <c r="R964" t="s">
        <v>1580</v>
      </c>
      <c r="S964" t="s">
        <v>1921</v>
      </c>
      <c r="T964">
        <v>4</v>
      </c>
      <c r="U964">
        <v>579.70000000000005</v>
      </c>
      <c r="V964">
        <v>0.18</v>
      </c>
      <c r="W964" t="s">
        <v>1961</v>
      </c>
      <c r="X964">
        <v>1901.4159999999999</v>
      </c>
      <c r="Y964">
        <v>1901.4160000000002</v>
      </c>
      <c r="Z964" t="str">
        <f>_xlfn.IFS(Table8_1[[#This Row],[Unit_Price]]&lt;500,"Low Price",Table8_1[[#This Row],[Unit_Price]]&lt;2000,"Medium Price",Table8_1[[#This Row],[Unit_Price]]&gt;=2000, "High Price")</f>
        <v>Medium Price</v>
      </c>
    </row>
    <row r="965" spans="1:26" x14ac:dyDescent="0.3">
      <c r="A965" s="2" t="s">
        <v>2930</v>
      </c>
      <c r="B965" s="3">
        <v>45710</v>
      </c>
      <c r="C965" s="2" t="s">
        <v>497</v>
      </c>
      <c r="D965" s="2" t="s">
        <v>1709</v>
      </c>
      <c r="E965" s="2" t="s">
        <v>1911</v>
      </c>
      <c r="F965" s="2">
        <v>1</v>
      </c>
      <c r="G965" s="2">
        <v>824.32</v>
      </c>
      <c r="H965" s="2">
        <v>0.18</v>
      </c>
      <c r="I965" s="2" t="s">
        <v>1959</v>
      </c>
      <c r="J965" s="2">
        <v>675.94240000000002</v>
      </c>
      <c r="O965" t="s">
        <v>2930</v>
      </c>
      <c r="P965" s="5">
        <v>45710</v>
      </c>
      <c r="Q965" t="s">
        <v>497</v>
      </c>
      <c r="R965" t="s">
        <v>1709</v>
      </c>
      <c r="S965" t="s">
        <v>1911</v>
      </c>
      <c r="T965">
        <v>1</v>
      </c>
      <c r="U965">
        <v>824.32</v>
      </c>
      <c r="V965">
        <v>0.18</v>
      </c>
      <c r="W965" t="s">
        <v>1959</v>
      </c>
      <c r="X965">
        <v>675.94240000000002</v>
      </c>
      <c r="Y965">
        <v>675.94240000000002</v>
      </c>
      <c r="Z965" t="str">
        <f>_xlfn.IFS(Table8_1[[#This Row],[Unit_Price]]&lt;500,"Low Price",Table8_1[[#This Row],[Unit_Price]]&lt;2000,"Medium Price",Table8_1[[#This Row],[Unit_Price]]&gt;=2000, "High Price")</f>
        <v>Medium Price</v>
      </c>
    </row>
    <row r="966" spans="1:26" x14ac:dyDescent="0.3">
      <c r="A966" s="2" t="s">
        <v>2931</v>
      </c>
      <c r="B966" s="3">
        <v>45682</v>
      </c>
      <c r="C966" s="2" t="s">
        <v>388</v>
      </c>
      <c r="D966" s="2" t="s">
        <v>1718</v>
      </c>
      <c r="E966" s="2" t="s">
        <v>1936</v>
      </c>
      <c r="F966" s="2">
        <v>4</v>
      </c>
      <c r="G966" s="2">
        <v>614.99</v>
      </c>
      <c r="H966" s="2">
        <v>0.16</v>
      </c>
      <c r="I966" s="2" t="s">
        <v>1961</v>
      </c>
      <c r="J966" s="2">
        <v>2066.3663999999999</v>
      </c>
      <c r="O966" t="s">
        <v>2931</v>
      </c>
      <c r="P966" s="5">
        <v>45682</v>
      </c>
      <c r="Q966" t="s">
        <v>388</v>
      </c>
      <c r="R966" t="s">
        <v>1718</v>
      </c>
      <c r="S966" t="s">
        <v>1936</v>
      </c>
      <c r="T966">
        <v>4</v>
      </c>
      <c r="U966">
        <v>614.99</v>
      </c>
      <c r="V966">
        <v>0.16</v>
      </c>
      <c r="W966" t="s">
        <v>1961</v>
      </c>
      <c r="X966">
        <v>2066.3663999999999</v>
      </c>
      <c r="Y966">
        <v>2066.3663999999999</v>
      </c>
      <c r="Z966" t="str">
        <f>_xlfn.IFS(Table8_1[[#This Row],[Unit_Price]]&lt;500,"Low Price",Table8_1[[#This Row],[Unit_Price]]&lt;2000,"Medium Price",Table8_1[[#This Row],[Unit_Price]]&gt;=2000, "High Price")</f>
        <v>Medium Price</v>
      </c>
    </row>
    <row r="967" spans="1:26" x14ac:dyDescent="0.3">
      <c r="A967" s="2" t="s">
        <v>2932</v>
      </c>
      <c r="B967" s="3">
        <v>45730</v>
      </c>
      <c r="C967" s="2" t="s">
        <v>446</v>
      </c>
      <c r="D967" s="2" t="s">
        <v>1768</v>
      </c>
      <c r="E967" s="2" t="s">
        <v>1887</v>
      </c>
      <c r="F967" s="2">
        <v>4</v>
      </c>
      <c r="G967" s="2">
        <v>189.21</v>
      </c>
      <c r="H967" s="2">
        <v>0.06</v>
      </c>
      <c r="I967" s="2" t="s">
        <v>1964</v>
      </c>
      <c r="J967" s="2">
        <v>711.42960000000005</v>
      </c>
      <c r="O967" t="s">
        <v>2932</v>
      </c>
      <c r="P967" s="5">
        <v>45730</v>
      </c>
      <c r="Q967" t="s">
        <v>446</v>
      </c>
      <c r="R967" t="s">
        <v>1768</v>
      </c>
      <c r="S967" t="s">
        <v>1887</v>
      </c>
      <c r="T967">
        <v>4</v>
      </c>
      <c r="U967">
        <v>189.21</v>
      </c>
      <c r="V967">
        <v>0.06</v>
      </c>
      <c r="W967" t="s">
        <v>1964</v>
      </c>
      <c r="X967">
        <v>711.42960000000005</v>
      </c>
      <c r="Y967">
        <v>711.42960000000005</v>
      </c>
      <c r="Z967" t="str">
        <f>_xlfn.IFS(Table8_1[[#This Row],[Unit_Price]]&lt;500,"Low Price",Table8_1[[#This Row],[Unit_Price]]&lt;2000,"Medium Price",Table8_1[[#This Row],[Unit_Price]]&gt;=2000, "High Price")</f>
        <v>Low Price</v>
      </c>
    </row>
    <row r="968" spans="1:26" x14ac:dyDescent="0.3">
      <c r="A968" s="2" t="s">
        <v>2933</v>
      </c>
      <c r="B968" s="3">
        <v>45629</v>
      </c>
      <c r="C968" s="2" t="s">
        <v>524</v>
      </c>
      <c r="D968" s="2" t="s">
        <v>1768</v>
      </c>
      <c r="E968" s="2" t="s">
        <v>1934</v>
      </c>
      <c r="F968" s="2">
        <v>2</v>
      </c>
      <c r="G968" s="2">
        <v>233.33</v>
      </c>
      <c r="H968" s="2">
        <v>0.05</v>
      </c>
      <c r="I968" s="2" t="s">
        <v>1959</v>
      </c>
      <c r="J968" s="2">
        <v>443.327</v>
      </c>
      <c r="O968" t="s">
        <v>2933</v>
      </c>
      <c r="P968" s="5">
        <v>45629</v>
      </c>
      <c r="Q968" t="s">
        <v>524</v>
      </c>
      <c r="R968" t="s">
        <v>1768</v>
      </c>
      <c r="S968" t="s">
        <v>1934</v>
      </c>
      <c r="T968">
        <v>2</v>
      </c>
      <c r="U968">
        <v>233.33</v>
      </c>
      <c r="V968">
        <v>0.05</v>
      </c>
      <c r="W968" t="s">
        <v>1959</v>
      </c>
      <c r="X968">
        <v>443.327</v>
      </c>
      <c r="Y968">
        <v>443.327</v>
      </c>
      <c r="Z968" t="str">
        <f>_xlfn.IFS(Table8_1[[#This Row],[Unit_Price]]&lt;500,"Low Price",Table8_1[[#This Row],[Unit_Price]]&lt;2000,"Medium Price",Table8_1[[#This Row],[Unit_Price]]&gt;=2000, "High Price")</f>
        <v>Low Price</v>
      </c>
    </row>
    <row r="969" spans="1:26" x14ac:dyDescent="0.3">
      <c r="A969" s="2" t="s">
        <v>2934</v>
      </c>
      <c r="B969" s="3">
        <v>45783</v>
      </c>
      <c r="C969" s="2" t="s">
        <v>805</v>
      </c>
      <c r="D969" s="2" t="s">
        <v>1696</v>
      </c>
      <c r="E969" s="2" t="s">
        <v>1945</v>
      </c>
      <c r="F969" s="2">
        <v>3</v>
      </c>
      <c r="G969" s="2">
        <v>529.89</v>
      </c>
      <c r="H969" s="2">
        <v>0.21</v>
      </c>
      <c r="I969" s="2" t="s">
        <v>1959</v>
      </c>
      <c r="J969" s="2">
        <v>1255.8393000000001</v>
      </c>
      <c r="O969" t="s">
        <v>2934</v>
      </c>
      <c r="P969" s="5">
        <v>45783</v>
      </c>
      <c r="Q969" t="s">
        <v>805</v>
      </c>
      <c r="R969" t="s">
        <v>1696</v>
      </c>
      <c r="S969" t="s">
        <v>1945</v>
      </c>
      <c r="T969">
        <v>3</v>
      </c>
      <c r="U969">
        <v>529.89</v>
      </c>
      <c r="V969">
        <v>0.21</v>
      </c>
      <c r="W969" t="s">
        <v>1959</v>
      </c>
      <c r="X969">
        <v>1255.8393000000001</v>
      </c>
      <c r="Y969">
        <v>1255.8393000000001</v>
      </c>
      <c r="Z969" t="str">
        <f>_xlfn.IFS(Table8_1[[#This Row],[Unit_Price]]&lt;500,"Low Price",Table8_1[[#This Row],[Unit_Price]]&lt;2000,"Medium Price",Table8_1[[#This Row],[Unit_Price]]&gt;=2000, "High Price")</f>
        <v>Medium Price</v>
      </c>
    </row>
    <row r="970" spans="1:26" x14ac:dyDescent="0.3">
      <c r="A970" s="2" t="s">
        <v>2935</v>
      </c>
      <c r="B970" s="3">
        <v>45518</v>
      </c>
      <c r="C970" s="2" t="s">
        <v>1516</v>
      </c>
      <c r="D970" s="2" t="s">
        <v>1859</v>
      </c>
      <c r="E970" s="2" t="s">
        <v>1892</v>
      </c>
      <c r="F970" s="2">
        <v>2</v>
      </c>
      <c r="G970" s="2">
        <v>954.1</v>
      </c>
      <c r="H970" s="2">
        <v>0.17</v>
      </c>
      <c r="I970" s="2" t="s">
        <v>1961</v>
      </c>
      <c r="J970" s="2">
        <v>1583.806</v>
      </c>
      <c r="O970" t="s">
        <v>2935</v>
      </c>
      <c r="P970" s="5">
        <v>45518</v>
      </c>
      <c r="Q970" t="s">
        <v>1516</v>
      </c>
      <c r="R970" t="s">
        <v>1859</v>
      </c>
      <c r="S970" t="s">
        <v>1892</v>
      </c>
      <c r="T970">
        <v>2</v>
      </c>
      <c r="U970">
        <v>954.1</v>
      </c>
      <c r="V970">
        <v>0.17</v>
      </c>
      <c r="W970" t="s">
        <v>1961</v>
      </c>
      <c r="X970">
        <v>1583.806</v>
      </c>
      <c r="Y970">
        <v>1583.806</v>
      </c>
      <c r="Z970" t="str">
        <f>_xlfn.IFS(Table8_1[[#This Row],[Unit_Price]]&lt;500,"Low Price",Table8_1[[#This Row],[Unit_Price]]&lt;2000,"Medium Price",Table8_1[[#This Row],[Unit_Price]]&gt;=2000, "High Price")</f>
        <v>Medium Price</v>
      </c>
    </row>
    <row r="971" spans="1:26" x14ac:dyDescent="0.3">
      <c r="A971" s="2" t="s">
        <v>2936</v>
      </c>
      <c r="B971" s="3">
        <v>45274</v>
      </c>
      <c r="C971" s="2" t="s">
        <v>1028</v>
      </c>
      <c r="D971" s="2" t="s">
        <v>1777</v>
      </c>
      <c r="E971" s="2" t="s">
        <v>1914</v>
      </c>
      <c r="F971" s="2">
        <v>1</v>
      </c>
      <c r="G971" s="2">
        <v>370.04</v>
      </c>
      <c r="H971" s="2">
        <v>0.04</v>
      </c>
      <c r="I971" s="2" t="s">
        <v>1964</v>
      </c>
      <c r="J971" s="2">
        <v>355.23840000000001</v>
      </c>
      <c r="O971" t="s">
        <v>2936</v>
      </c>
      <c r="P971" s="5">
        <v>45274</v>
      </c>
      <c r="Q971" t="s">
        <v>1028</v>
      </c>
      <c r="R971" t="s">
        <v>1777</v>
      </c>
      <c r="S971" t="s">
        <v>1914</v>
      </c>
      <c r="T971">
        <v>1</v>
      </c>
      <c r="U971">
        <v>370.04</v>
      </c>
      <c r="V971">
        <v>0.04</v>
      </c>
      <c r="W971" t="s">
        <v>1964</v>
      </c>
      <c r="X971">
        <v>355.23840000000001</v>
      </c>
      <c r="Y971">
        <v>355.23840000000001</v>
      </c>
      <c r="Z971" t="str">
        <f>_xlfn.IFS(Table8_1[[#This Row],[Unit_Price]]&lt;500,"Low Price",Table8_1[[#This Row],[Unit_Price]]&lt;2000,"Medium Price",Table8_1[[#This Row],[Unit_Price]]&gt;=2000, "High Price")</f>
        <v>Low Price</v>
      </c>
    </row>
    <row r="972" spans="1:26" x14ac:dyDescent="0.3">
      <c r="A972" s="2" t="s">
        <v>2937</v>
      </c>
      <c r="B972" s="3">
        <v>45297</v>
      </c>
      <c r="C972" s="2" t="s">
        <v>231</v>
      </c>
      <c r="D972" s="2" t="s">
        <v>1871</v>
      </c>
      <c r="E972" s="2" t="s">
        <v>1948</v>
      </c>
      <c r="F972" s="2">
        <v>4</v>
      </c>
      <c r="G972" s="2">
        <v>492.71</v>
      </c>
      <c r="H972" s="2">
        <v>0.08</v>
      </c>
      <c r="I972" s="2" t="s">
        <v>1959</v>
      </c>
      <c r="J972" s="2">
        <v>1813.1728000000001</v>
      </c>
      <c r="O972" t="s">
        <v>2937</v>
      </c>
      <c r="P972" s="5">
        <v>45297</v>
      </c>
      <c r="Q972" t="s">
        <v>231</v>
      </c>
      <c r="R972" t="s">
        <v>1871</v>
      </c>
      <c r="S972" t="s">
        <v>1948</v>
      </c>
      <c r="T972">
        <v>4</v>
      </c>
      <c r="U972">
        <v>492.71</v>
      </c>
      <c r="V972">
        <v>0.08</v>
      </c>
      <c r="W972" t="s">
        <v>1959</v>
      </c>
      <c r="X972">
        <v>1813.1728000000001</v>
      </c>
      <c r="Y972">
        <v>1813.1727999999998</v>
      </c>
      <c r="Z972" t="str">
        <f>_xlfn.IFS(Table8_1[[#This Row],[Unit_Price]]&lt;500,"Low Price",Table8_1[[#This Row],[Unit_Price]]&lt;2000,"Medium Price",Table8_1[[#This Row],[Unit_Price]]&gt;=2000, "High Price")</f>
        <v>Low Price</v>
      </c>
    </row>
    <row r="973" spans="1:26" x14ac:dyDescent="0.3">
      <c r="A973" s="2" t="s">
        <v>2938</v>
      </c>
      <c r="B973" s="3">
        <v>45530</v>
      </c>
      <c r="C973" s="2" t="s">
        <v>901</v>
      </c>
      <c r="D973" s="2" t="s">
        <v>1856</v>
      </c>
      <c r="E973" s="2" t="s">
        <v>1932</v>
      </c>
      <c r="F973" s="2">
        <v>4</v>
      </c>
      <c r="G973" s="2">
        <v>853.26</v>
      </c>
      <c r="H973" s="2">
        <v>0.24</v>
      </c>
      <c r="I973" s="2" t="s">
        <v>1964</v>
      </c>
      <c r="J973" s="2">
        <v>2593.9104000000002</v>
      </c>
      <c r="O973" t="s">
        <v>2938</v>
      </c>
      <c r="P973" s="5">
        <v>45530</v>
      </c>
      <c r="Q973" t="s">
        <v>901</v>
      </c>
      <c r="R973" t="s">
        <v>1856</v>
      </c>
      <c r="S973" t="s">
        <v>1932</v>
      </c>
      <c r="T973">
        <v>4</v>
      </c>
      <c r="U973">
        <v>853.26</v>
      </c>
      <c r="V973">
        <v>0.24</v>
      </c>
      <c r="W973" t="s">
        <v>1964</v>
      </c>
      <c r="X973">
        <v>2593.9104000000002</v>
      </c>
      <c r="Y973">
        <v>2593.9103999999998</v>
      </c>
      <c r="Z973" t="str">
        <f>_xlfn.IFS(Table8_1[[#This Row],[Unit_Price]]&lt;500,"Low Price",Table8_1[[#This Row],[Unit_Price]]&lt;2000,"Medium Price",Table8_1[[#This Row],[Unit_Price]]&gt;=2000, "High Price")</f>
        <v>Medium Price</v>
      </c>
    </row>
    <row r="974" spans="1:26" x14ac:dyDescent="0.3">
      <c r="A974" s="2" t="s">
        <v>2939</v>
      </c>
      <c r="B974" s="3">
        <v>45740</v>
      </c>
      <c r="C974" s="2" t="s">
        <v>1275</v>
      </c>
      <c r="D974" s="2" t="s">
        <v>2061</v>
      </c>
      <c r="E974" s="2" t="s">
        <v>1939</v>
      </c>
      <c r="F974" s="2">
        <v>1</v>
      </c>
      <c r="G974" s="2">
        <v>402.47</v>
      </c>
      <c r="H974" s="2">
        <v>0.19</v>
      </c>
      <c r="I974" s="2" t="s">
        <v>1961</v>
      </c>
      <c r="J974" s="2">
        <v>326.00069999999999</v>
      </c>
      <c r="O974" t="s">
        <v>2939</v>
      </c>
      <c r="P974" s="5">
        <v>45740</v>
      </c>
      <c r="Q974" t="s">
        <v>1275</v>
      </c>
      <c r="R974" t="s">
        <v>2061</v>
      </c>
      <c r="S974" t="s">
        <v>1939</v>
      </c>
      <c r="T974">
        <v>1</v>
      </c>
      <c r="U974">
        <v>402.47</v>
      </c>
      <c r="V974">
        <v>0.19</v>
      </c>
      <c r="W974" t="s">
        <v>1961</v>
      </c>
      <c r="X974">
        <v>326.00069999999999</v>
      </c>
      <c r="Y974">
        <v>326.00070000000005</v>
      </c>
      <c r="Z974" t="str">
        <f>_xlfn.IFS(Table8_1[[#This Row],[Unit_Price]]&lt;500,"Low Price",Table8_1[[#This Row],[Unit_Price]]&lt;2000,"Medium Price",Table8_1[[#This Row],[Unit_Price]]&gt;=2000, "High Price")</f>
        <v>Low Price</v>
      </c>
    </row>
    <row r="975" spans="1:26" x14ac:dyDescent="0.3">
      <c r="A975" s="2" t="s">
        <v>2940</v>
      </c>
      <c r="B975" s="3">
        <v>45311</v>
      </c>
      <c r="C975" s="2" t="s">
        <v>1264</v>
      </c>
      <c r="D975" s="2" t="s">
        <v>1744</v>
      </c>
      <c r="E975" s="2" t="s">
        <v>1945</v>
      </c>
      <c r="F975" s="2">
        <v>2</v>
      </c>
      <c r="G975" s="2">
        <v>528.29999999999995</v>
      </c>
      <c r="H975" s="2">
        <v>0.24</v>
      </c>
      <c r="I975" s="2" t="s">
        <v>1959</v>
      </c>
      <c r="J975" s="2">
        <v>803.01599999999996</v>
      </c>
      <c r="O975" t="s">
        <v>2940</v>
      </c>
      <c r="P975" s="5">
        <v>45311</v>
      </c>
      <c r="Q975" t="s">
        <v>1264</v>
      </c>
      <c r="R975" t="s">
        <v>1744</v>
      </c>
      <c r="S975" t="s">
        <v>1945</v>
      </c>
      <c r="T975">
        <v>2</v>
      </c>
      <c r="U975">
        <v>528.29999999999995</v>
      </c>
      <c r="V975">
        <v>0.24</v>
      </c>
      <c r="W975" t="s">
        <v>1959</v>
      </c>
      <c r="X975">
        <v>803.01599999999996</v>
      </c>
      <c r="Y975">
        <v>803.01599999999996</v>
      </c>
      <c r="Z975" t="str">
        <f>_xlfn.IFS(Table8_1[[#This Row],[Unit_Price]]&lt;500,"Low Price",Table8_1[[#This Row],[Unit_Price]]&lt;2000,"Medium Price",Table8_1[[#This Row],[Unit_Price]]&gt;=2000, "High Price")</f>
        <v>Medium Price</v>
      </c>
    </row>
    <row r="976" spans="1:26" x14ac:dyDescent="0.3">
      <c r="A976" s="2" t="s">
        <v>2941</v>
      </c>
      <c r="B976" s="3">
        <v>45667</v>
      </c>
      <c r="C976" s="2" t="s">
        <v>1386</v>
      </c>
      <c r="D976" s="2" t="s">
        <v>1599</v>
      </c>
      <c r="E976" s="2" t="s">
        <v>1911</v>
      </c>
      <c r="F976" s="2">
        <v>4</v>
      </c>
      <c r="G976" s="2">
        <v>599.85</v>
      </c>
      <c r="H976" s="2">
        <v>0.25</v>
      </c>
      <c r="I976" s="2" t="s">
        <v>1959</v>
      </c>
      <c r="J976" s="2">
        <v>1799.55</v>
      </c>
      <c r="O976" t="s">
        <v>2941</v>
      </c>
      <c r="P976" s="5">
        <v>45667</v>
      </c>
      <c r="Q976" t="s">
        <v>1386</v>
      </c>
      <c r="R976" t="s">
        <v>1599</v>
      </c>
      <c r="S976" t="s">
        <v>1911</v>
      </c>
      <c r="T976">
        <v>4</v>
      </c>
      <c r="U976">
        <v>599.85</v>
      </c>
      <c r="V976">
        <v>0.25</v>
      </c>
      <c r="W976" t="s">
        <v>1959</v>
      </c>
      <c r="X976">
        <v>1799.55</v>
      </c>
      <c r="Y976">
        <v>1799.5500000000002</v>
      </c>
      <c r="Z976" t="str">
        <f>_xlfn.IFS(Table8_1[[#This Row],[Unit_Price]]&lt;500,"Low Price",Table8_1[[#This Row],[Unit_Price]]&lt;2000,"Medium Price",Table8_1[[#This Row],[Unit_Price]]&gt;=2000, "High Price")</f>
        <v>Medium Price</v>
      </c>
    </row>
    <row r="977" spans="1:26" x14ac:dyDescent="0.3">
      <c r="A977" s="2" t="s">
        <v>2942</v>
      </c>
      <c r="B977" s="3">
        <v>45281</v>
      </c>
      <c r="C977" s="2" t="s">
        <v>968</v>
      </c>
      <c r="D977" s="2" t="s">
        <v>1998</v>
      </c>
      <c r="E977" s="2" t="s">
        <v>1921</v>
      </c>
      <c r="F977" s="2">
        <v>2</v>
      </c>
      <c r="G977" s="2">
        <v>61.42</v>
      </c>
      <c r="H977" s="2">
        <v>0.08</v>
      </c>
      <c r="I977" s="2" t="s">
        <v>1961</v>
      </c>
      <c r="J977" s="2">
        <v>113.0128</v>
      </c>
      <c r="O977" t="s">
        <v>2942</v>
      </c>
      <c r="P977" s="5">
        <v>45281</v>
      </c>
      <c r="Q977" t="s">
        <v>968</v>
      </c>
      <c r="R977" t="s">
        <v>1998</v>
      </c>
      <c r="S977" t="s">
        <v>1921</v>
      </c>
      <c r="T977">
        <v>2</v>
      </c>
      <c r="U977">
        <v>61.42</v>
      </c>
      <c r="V977">
        <v>0.08</v>
      </c>
      <c r="W977" t="s">
        <v>1961</v>
      </c>
      <c r="X977">
        <v>113.0128</v>
      </c>
      <c r="Y977">
        <v>113.0128</v>
      </c>
      <c r="Z977" t="str">
        <f>_xlfn.IFS(Table8_1[[#This Row],[Unit_Price]]&lt;500,"Low Price",Table8_1[[#This Row],[Unit_Price]]&lt;2000,"Medium Price",Table8_1[[#This Row],[Unit_Price]]&gt;=2000, "High Price")</f>
        <v>Low Price</v>
      </c>
    </row>
    <row r="978" spans="1:26" x14ac:dyDescent="0.3">
      <c r="A978" s="2" t="s">
        <v>2943</v>
      </c>
      <c r="B978" s="3">
        <v>45693</v>
      </c>
      <c r="C978" s="2" t="s">
        <v>808</v>
      </c>
      <c r="D978" s="2" t="s">
        <v>1631</v>
      </c>
      <c r="E978" s="2" t="s">
        <v>1924</v>
      </c>
      <c r="F978" s="2">
        <v>2</v>
      </c>
      <c r="G978" s="2">
        <v>466.42</v>
      </c>
      <c r="H978" s="2">
        <v>0.12</v>
      </c>
      <c r="I978" s="2" t="s">
        <v>1961</v>
      </c>
      <c r="J978" s="2">
        <v>820.89919999999995</v>
      </c>
      <c r="O978" t="s">
        <v>2943</v>
      </c>
      <c r="P978" s="5">
        <v>45693</v>
      </c>
      <c r="Q978" t="s">
        <v>808</v>
      </c>
      <c r="R978" t="s">
        <v>1631</v>
      </c>
      <c r="S978" t="s">
        <v>1924</v>
      </c>
      <c r="T978">
        <v>2</v>
      </c>
      <c r="U978">
        <v>466.42</v>
      </c>
      <c r="V978">
        <v>0.12</v>
      </c>
      <c r="W978" t="s">
        <v>1961</v>
      </c>
      <c r="X978">
        <v>820.89919999999995</v>
      </c>
      <c r="Y978">
        <v>820.89920000000006</v>
      </c>
      <c r="Z978" t="str">
        <f>_xlfn.IFS(Table8_1[[#This Row],[Unit_Price]]&lt;500,"Low Price",Table8_1[[#This Row],[Unit_Price]]&lt;2000,"Medium Price",Table8_1[[#This Row],[Unit_Price]]&gt;=2000, "High Price")</f>
        <v>Low Price</v>
      </c>
    </row>
    <row r="979" spans="1:26" x14ac:dyDescent="0.3">
      <c r="A979" s="2" t="s">
        <v>2944</v>
      </c>
      <c r="B979" s="3">
        <v>45857</v>
      </c>
      <c r="C979" s="2" t="s">
        <v>357</v>
      </c>
      <c r="D979" s="2" t="s">
        <v>1670</v>
      </c>
      <c r="E979" s="2" t="s">
        <v>1908</v>
      </c>
      <c r="F979" s="2">
        <v>4</v>
      </c>
      <c r="G979" s="2">
        <v>540.69000000000005</v>
      </c>
      <c r="H979" s="2">
        <v>0.09</v>
      </c>
      <c r="I979" s="2" t="s">
        <v>1964</v>
      </c>
      <c r="J979" s="2">
        <v>1968.1116</v>
      </c>
      <c r="O979" t="s">
        <v>2944</v>
      </c>
      <c r="P979" s="5">
        <v>45857</v>
      </c>
      <c r="Q979" t="s">
        <v>357</v>
      </c>
      <c r="R979" t="s">
        <v>1670</v>
      </c>
      <c r="S979" t="s">
        <v>1908</v>
      </c>
      <c r="T979">
        <v>4</v>
      </c>
      <c r="U979">
        <v>540.69000000000005</v>
      </c>
      <c r="V979">
        <v>0.09</v>
      </c>
      <c r="W979" t="s">
        <v>1964</v>
      </c>
      <c r="X979">
        <v>1968.1116</v>
      </c>
      <c r="Y979">
        <v>1968.1116000000002</v>
      </c>
      <c r="Z979" t="str">
        <f>_xlfn.IFS(Table8_1[[#This Row],[Unit_Price]]&lt;500,"Low Price",Table8_1[[#This Row],[Unit_Price]]&lt;2000,"Medium Price",Table8_1[[#This Row],[Unit_Price]]&gt;=2000, "High Price")</f>
        <v>Medium Price</v>
      </c>
    </row>
    <row r="980" spans="1:26" x14ac:dyDescent="0.3">
      <c r="A980" s="2" t="s">
        <v>2945</v>
      </c>
      <c r="B980" s="3">
        <v>45737</v>
      </c>
      <c r="C980" s="2" t="s">
        <v>953</v>
      </c>
      <c r="D980" s="2" t="s">
        <v>1631</v>
      </c>
      <c r="E980" s="2" t="s">
        <v>1932</v>
      </c>
      <c r="F980" s="2">
        <v>3</v>
      </c>
      <c r="G980" s="2">
        <v>677.46</v>
      </c>
      <c r="H980" s="2">
        <v>0.05</v>
      </c>
      <c r="I980" s="2" t="s">
        <v>1959</v>
      </c>
      <c r="J980" s="2">
        <v>1930.761</v>
      </c>
      <c r="O980" t="s">
        <v>2945</v>
      </c>
      <c r="P980" s="5">
        <v>45737</v>
      </c>
      <c r="Q980" t="s">
        <v>953</v>
      </c>
      <c r="R980" t="s">
        <v>1631</v>
      </c>
      <c r="S980" t="s">
        <v>1932</v>
      </c>
      <c r="T980">
        <v>3</v>
      </c>
      <c r="U980">
        <v>677.46</v>
      </c>
      <c r="V980">
        <v>0.05</v>
      </c>
      <c r="W980" t="s">
        <v>1959</v>
      </c>
      <c r="X980">
        <v>1930.761</v>
      </c>
      <c r="Y980">
        <v>1930.7610000000002</v>
      </c>
      <c r="Z980" t="str">
        <f>_xlfn.IFS(Table8_1[[#This Row],[Unit_Price]]&lt;500,"Low Price",Table8_1[[#This Row],[Unit_Price]]&lt;2000,"Medium Price",Table8_1[[#This Row],[Unit_Price]]&gt;=2000, "High Price")</f>
        <v>Medium Price</v>
      </c>
    </row>
    <row r="981" spans="1:26" x14ac:dyDescent="0.3">
      <c r="A981" s="2" t="s">
        <v>2946</v>
      </c>
      <c r="B981" s="3">
        <v>45771</v>
      </c>
      <c r="C981" s="2" t="s">
        <v>1043</v>
      </c>
      <c r="D981" s="2" t="s">
        <v>1638</v>
      </c>
      <c r="E981" s="2" t="s">
        <v>1892</v>
      </c>
      <c r="F981" s="2">
        <v>3</v>
      </c>
      <c r="G981" s="2">
        <v>614.63</v>
      </c>
      <c r="H981" s="2">
        <v>0.06</v>
      </c>
      <c r="I981" s="2" t="s">
        <v>1961</v>
      </c>
      <c r="J981" s="2">
        <v>1733.2565999999999</v>
      </c>
      <c r="O981" t="s">
        <v>2946</v>
      </c>
      <c r="P981" s="5">
        <v>45771</v>
      </c>
      <c r="Q981" t="s">
        <v>1043</v>
      </c>
      <c r="R981" t="s">
        <v>1638</v>
      </c>
      <c r="S981" t="s">
        <v>1892</v>
      </c>
      <c r="T981">
        <v>3</v>
      </c>
      <c r="U981">
        <v>614.63</v>
      </c>
      <c r="V981">
        <v>0.06</v>
      </c>
      <c r="W981" t="s">
        <v>1961</v>
      </c>
      <c r="X981">
        <v>1733.2565999999999</v>
      </c>
      <c r="Y981">
        <v>1733.2565999999999</v>
      </c>
      <c r="Z981" t="str">
        <f>_xlfn.IFS(Table8_1[[#This Row],[Unit_Price]]&lt;500,"Low Price",Table8_1[[#This Row],[Unit_Price]]&lt;2000,"Medium Price",Table8_1[[#This Row],[Unit_Price]]&gt;=2000, "High Price")</f>
        <v>Medium Price</v>
      </c>
    </row>
    <row r="982" spans="1:26" x14ac:dyDescent="0.3">
      <c r="A982" s="2" t="s">
        <v>2947</v>
      </c>
      <c r="B982" s="3">
        <v>45272</v>
      </c>
      <c r="C982" s="2" t="s">
        <v>757</v>
      </c>
      <c r="D982" s="2" t="s">
        <v>1780</v>
      </c>
      <c r="E982" s="2" t="s">
        <v>1917</v>
      </c>
      <c r="F982" s="2">
        <v>4</v>
      </c>
      <c r="G982" s="2">
        <v>649.52</v>
      </c>
      <c r="H982" s="2">
        <v>0.11</v>
      </c>
      <c r="I982" s="2" t="s">
        <v>1959</v>
      </c>
      <c r="J982" s="2">
        <v>2312.2912000000001</v>
      </c>
      <c r="O982" t="s">
        <v>2947</v>
      </c>
      <c r="P982" s="5">
        <v>45272</v>
      </c>
      <c r="Q982" t="s">
        <v>757</v>
      </c>
      <c r="R982" t="s">
        <v>1780</v>
      </c>
      <c r="S982" t="s">
        <v>1917</v>
      </c>
      <c r="T982">
        <v>4</v>
      </c>
      <c r="U982">
        <v>649.52</v>
      </c>
      <c r="V982">
        <v>0.11</v>
      </c>
      <c r="W982" t="s">
        <v>1959</v>
      </c>
      <c r="X982">
        <v>2312.2912000000001</v>
      </c>
      <c r="Y982">
        <v>2312.2912000000001</v>
      </c>
      <c r="Z982" t="str">
        <f>_xlfn.IFS(Table8_1[[#This Row],[Unit_Price]]&lt;500,"Low Price",Table8_1[[#This Row],[Unit_Price]]&lt;2000,"Medium Price",Table8_1[[#This Row],[Unit_Price]]&gt;=2000, "High Price")</f>
        <v>Medium Price</v>
      </c>
    </row>
    <row r="983" spans="1:26" x14ac:dyDescent="0.3">
      <c r="A983" s="2" t="s">
        <v>2948</v>
      </c>
      <c r="B983" s="3">
        <v>45481</v>
      </c>
      <c r="C983" s="2" t="s">
        <v>1389</v>
      </c>
      <c r="D983" s="2" t="s">
        <v>1838</v>
      </c>
      <c r="E983" s="2" t="s">
        <v>1917</v>
      </c>
      <c r="F983" s="2">
        <v>2</v>
      </c>
      <c r="G983" s="2">
        <v>943.93</v>
      </c>
      <c r="H983" s="2">
        <v>0.22</v>
      </c>
      <c r="I983" s="2" t="s">
        <v>1961</v>
      </c>
      <c r="J983" s="2">
        <v>1472.5308</v>
      </c>
      <c r="O983" t="s">
        <v>2948</v>
      </c>
      <c r="P983" s="5">
        <v>45481</v>
      </c>
      <c r="Q983" t="s">
        <v>1389</v>
      </c>
      <c r="R983" t="s">
        <v>1838</v>
      </c>
      <c r="S983" t="s">
        <v>1917</v>
      </c>
      <c r="T983">
        <v>2</v>
      </c>
      <c r="U983">
        <v>943.93</v>
      </c>
      <c r="V983">
        <v>0.22</v>
      </c>
      <c r="W983" t="s">
        <v>1961</v>
      </c>
      <c r="X983">
        <v>1472.5308</v>
      </c>
      <c r="Y983">
        <v>1472.5308</v>
      </c>
      <c r="Z983" t="str">
        <f>_xlfn.IFS(Table8_1[[#This Row],[Unit_Price]]&lt;500,"Low Price",Table8_1[[#This Row],[Unit_Price]]&lt;2000,"Medium Price",Table8_1[[#This Row],[Unit_Price]]&gt;=2000, "High Price")</f>
        <v>Medium Price</v>
      </c>
    </row>
    <row r="984" spans="1:26" x14ac:dyDescent="0.3">
      <c r="A984" s="2" t="s">
        <v>2949</v>
      </c>
      <c r="B984" s="3">
        <v>45228</v>
      </c>
      <c r="C984" s="2" t="s">
        <v>557</v>
      </c>
      <c r="D984" s="2" t="s">
        <v>1670</v>
      </c>
      <c r="E984" s="2" t="s">
        <v>1917</v>
      </c>
      <c r="F984" s="2">
        <v>4</v>
      </c>
      <c r="G984" s="2">
        <v>538.73</v>
      </c>
      <c r="H984" s="2">
        <v>0.03</v>
      </c>
      <c r="I984" s="2" t="s">
        <v>1959</v>
      </c>
      <c r="J984" s="2">
        <v>2090.2723999999998</v>
      </c>
      <c r="O984" t="s">
        <v>2949</v>
      </c>
      <c r="P984" s="5">
        <v>45228</v>
      </c>
      <c r="Q984" t="s">
        <v>557</v>
      </c>
      <c r="R984" t="s">
        <v>1670</v>
      </c>
      <c r="S984" t="s">
        <v>1917</v>
      </c>
      <c r="T984">
        <v>4</v>
      </c>
      <c r="U984">
        <v>538.73</v>
      </c>
      <c r="V984">
        <v>0.03</v>
      </c>
      <c r="W984" t="s">
        <v>1959</v>
      </c>
      <c r="X984">
        <v>2090.2723999999998</v>
      </c>
      <c r="Y984">
        <v>2090.2724000000003</v>
      </c>
      <c r="Z984" t="str">
        <f>_xlfn.IFS(Table8_1[[#This Row],[Unit_Price]]&lt;500,"Low Price",Table8_1[[#This Row],[Unit_Price]]&lt;2000,"Medium Price",Table8_1[[#This Row],[Unit_Price]]&gt;=2000, "High Price")</f>
        <v>Medium Price</v>
      </c>
    </row>
    <row r="985" spans="1:26" x14ac:dyDescent="0.3">
      <c r="A985" s="2" t="s">
        <v>2950</v>
      </c>
      <c r="B985" s="3">
        <v>45432</v>
      </c>
      <c r="C985" s="2" t="s">
        <v>322</v>
      </c>
      <c r="D985" s="2" t="s">
        <v>1780</v>
      </c>
      <c r="E985" s="2" t="s">
        <v>1917</v>
      </c>
      <c r="F985" s="2">
        <v>2</v>
      </c>
      <c r="G985" s="2">
        <v>853.93</v>
      </c>
      <c r="H985" s="2">
        <v>0.01</v>
      </c>
      <c r="I985" s="2" t="s">
        <v>1961</v>
      </c>
      <c r="J985" s="2">
        <v>1690.7814000000001</v>
      </c>
      <c r="O985" t="s">
        <v>2950</v>
      </c>
      <c r="P985" s="5">
        <v>45432</v>
      </c>
      <c r="Q985" t="s">
        <v>322</v>
      </c>
      <c r="R985" t="s">
        <v>1780</v>
      </c>
      <c r="S985" t="s">
        <v>1917</v>
      </c>
      <c r="T985">
        <v>2</v>
      </c>
      <c r="U985">
        <v>853.93</v>
      </c>
      <c r="V985">
        <v>0.01</v>
      </c>
      <c r="W985" t="s">
        <v>1961</v>
      </c>
      <c r="X985">
        <v>1690.7814000000001</v>
      </c>
      <c r="Y985">
        <v>1690.7813999999998</v>
      </c>
      <c r="Z985" t="str">
        <f>_xlfn.IFS(Table8_1[[#This Row],[Unit_Price]]&lt;500,"Low Price",Table8_1[[#This Row],[Unit_Price]]&lt;2000,"Medium Price",Table8_1[[#This Row],[Unit_Price]]&gt;=2000, "High Price")</f>
        <v>Medium Price</v>
      </c>
    </row>
    <row r="986" spans="1:26" x14ac:dyDescent="0.3">
      <c r="A986" s="2" t="s">
        <v>2951</v>
      </c>
      <c r="B986" s="3">
        <v>45914</v>
      </c>
      <c r="C986" s="2" t="s">
        <v>2580</v>
      </c>
      <c r="D986" s="2" t="s">
        <v>1664</v>
      </c>
      <c r="E986" s="2" t="s">
        <v>1904</v>
      </c>
      <c r="F986" s="2">
        <v>4</v>
      </c>
      <c r="G986" s="2">
        <v>465.42</v>
      </c>
      <c r="H986" s="2">
        <v>0.26</v>
      </c>
      <c r="I986" s="2" t="s">
        <v>1964</v>
      </c>
      <c r="J986" s="2">
        <v>1377.6432</v>
      </c>
      <c r="O986" t="s">
        <v>2951</v>
      </c>
      <c r="P986" s="5">
        <v>45914</v>
      </c>
      <c r="Q986" t="s">
        <v>2580</v>
      </c>
      <c r="R986" t="s">
        <v>1664</v>
      </c>
      <c r="S986" t="s">
        <v>1904</v>
      </c>
      <c r="T986">
        <v>4</v>
      </c>
      <c r="U986">
        <v>465.42</v>
      </c>
      <c r="V986">
        <v>0.26</v>
      </c>
      <c r="W986" t="s">
        <v>1964</v>
      </c>
      <c r="X986">
        <v>1377.6432</v>
      </c>
      <c r="Y986">
        <v>1377.6432</v>
      </c>
      <c r="Z986" t="str">
        <f>_xlfn.IFS(Table8_1[[#This Row],[Unit_Price]]&lt;500,"Low Price",Table8_1[[#This Row],[Unit_Price]]&lt;2000,"Medium Price",Table8_1[[#This Row],[Unit_Price]]&gt;=2000, "High Price")</f>
        <v>Low Price</v>
      </c>
    </row>
    <row r="987" spans="1:26" x14ac:dyDescent="0.3">
      <c r="A987" s="2" t="s">
        <v>2952</v>
      </c>
      <c r="B987" s="3">
        <v>45758</v>
      </c>
      <c r="C987" s="2" t="s">
        <v>212</v>
      </c>
      <c r="D987" s="2" t="s">
        <v>1560</v>
      </c>
      <c r="E987" s="2" t="s">
        <v>1927</v>
      </c>
      <c r="F987" s="2">
        <v>4</v>
      </c>
      <c r="G987" s="2">
        <v>880.26</v>
      </c>
      <c r="H987" s="2">
        <v>0.11</v>
      </c>
      <c r="I987" s="2" t="s">
        <v>1964</v>
      </c>
      <c r="J987" s="2">
        <v>3133.7256000000002</v>
      </c>
      <c r="O987" t="s">
        <v>2952</v>
      </c>
      <c r="P987" s="5">
        <v>45758</v>
      </c>
      <c r="Q987" t="s">
        <v>212</v>
      </c>
      <c r="R987" t="s">
        <v>1560</v>
      </c>
      <c r="S987" t="s">
        <v>1927</v>
      </c>
      <c r="T987">
        <v>4</v>
      </c>
      <c r="U987">
        <v>880.26</v>
      </c>
      <c r="V987">
        <v>0.11</v>
      </c>
      <c r="W987" t="s">
        <v>1964</v>
      </c>
      <c r="X987">
        <v>3133.7256000000002</v>
      </c>
      <c r="Y987">
        <v>3133.7255999999998</v>
      </c>
      <c r="Z987" t="str">
        <f>_xlfn.IFS(Table8_1[[#This Row],[Unit_Price]]&lt;500,"Low Price",Table8_1[[#This Row],[Unit_Price]]&lt;2000,"Medium Price",Table8_1[[#This Row],[Unit_Price]]&gt;=2000, "High Price")</f>
        <v>Medium Price</v>
      </c>
    </row>
    <row r="988" spans="1:26" x14ac:dyDescent="0.3">
      <c r="A988" s="2" t="s">
        <v>2953</v>
      </c>
      <c r="B988" s="3">
        <v>45429</v>
      </c>
      <c r="C988" s="2" t="s">
        <v>1499</v>
      </c>
      <c r="D988" s="2" t="s">
        <v>1735</v>
      </c>
      <c r="E988" s="2" t="s">
        <v>1927</v>
      </c>
      <c r="F988" s="2">
        <v>3</v>
      </c>
      <c r="G988" s="2">
        <v>461.02</v>
      </c>
      <c r="H988" s="2">
        <v>0.28999999999999998</v>
      </c>
      <c r="I988" s="2" t="s">
        <v>1961</v>
      </c>
      <c r="J988" s="2">
        <v>981.97260000000006</v>
      </c>
      <c r="O988" t="s">
        <v>2953</v>
      </c>
      <c r="P988" s="5">
        <v>45429</v>
      </c>
      <c r="Q988" t="s">
        <v>1499</v>
      </c>
      <c r="R988" t="s">
        <v>1735</v>
      </c>
      <c r="S988" t="s">
        <v>1927</v>
      </c>
      <c r="T988">
        <v>3</v>
      </c>
      <c r="U988">
        <v>461.02</v>
      </c>
      <c r="V988">
        <v>0.28999999999999998</v>
      </c>
      <c r="W988" t="s">
        <v>1961</v>
      </c>
      <c r="X988">
        <v>981.97260000000006</v>
      </c>
      <c r="Y988">
        <v>981.97260000000006</v>
      </c>
      <c r="Z988" t="str">
        <f>_xlfn.IFS(Table8_1[[#This Row],[Unit_Price]]&lt;500,"Low Price",Table8_1[[#This Row],[Unit_Price]]&lt;2000,"Medium Price",Table8_1[[#This Row],[Unit_Price]]&gt;=2000, "High Price")</f>
        <v>Low Price</v>
      </c>
    </row>
    <row r="989" spans="1:26" x14ac:dyDescent="0.3">
      <c r="A989" s="2" t="s">
        <v>2954</v>
      </c>
      <c r="B989" s="3">
        <v>45578</v>
      </c>
      <c r="C989" s="2" t="s">
        <v>114</v>
      </c>
      <c r="D989" s="2" t="s">
        <v>1652</v>
      </c>
      <c r="E989" s="2" t="s">
        <v>1932</v>
      </c>
      <c r="F989" s="2">
        <v>1</v>
      </c>
      <c r="G989" s="2">
        <v>531.99</v>
      </c>
      <c r="H989" s="2">
        <v>0.17</v>
      </c>
      <c r="I989" s="2" t="s">
        <v>1961</v>
      </c>
      <c r="J989" s="2">
        <v>441.55169999999998</v>
      </c>
      <c r="O989" t="s">
        <v>2954</v>
      </c>
      <c r="P989" s="5">
        <v>45578</v>
      </c>
      <c r="Q989" t="s">
        <v>114</v>
      </c>
      <c r="R989" t="s">
        <v>1652</v>
      </c>
      <c r="S989" t="s">
        <v>1932</v>
      </c>
      <c r="T989">
        <v>1</v>
      </c>
      <c r="U989">
        <v>531.99</v>
      </c>
      <c r="V989">
        <v>0.17</v>
      </c>
      <c r="W989" t="s">
        <v>1961</v>
      </c>
      <c r="X989">
        <v>441.55169999999998</v>
      </c>
      <c r="Y989">
        <v>441.55169999999998</v>
      </c>
      <c r="Z989" t="str">
        <f>_xlfn.IFS(Table8_1[[#This Row],[Unit_Price]]&lt;500,"Low Price",Table8_1[[#This Row],[Unit_Price]]&lt;2000,"Medium Price",Table8_1[[#This Row],[Unit_Price]]&gt;=2000, "High Price")</f>
        <v>Medium Price</v>
      </c>
    </row>
    <row r="990" spans="1:26" x14ac:dyDescent="0.3">
      <c r="A990" s="2" t="s">
        <v>2955</v>
      </c>
      <c r="B990" s="3">
        <v>45486</v>
      </c>
      <c r="C990" s="2" t="s">
        <v>29</v>
      </c>
      <c r="D990" s="2" t="s">
        <v>1721</v>
      </c>
      <c r="E990" s="2" t="s">
        <v>1942</v>
      </c>
      <c r="F990" s="2">
        <v>2</v>
      </c>
      <c r="G990" s="2">
        <v>274.08999999999997</v>
      </c>
      <c r="H990" s="2">
        <v>0.13</v>
      </c>
      <c r="I990" s="2" t="s">
        <v>1961</v>
      </c>
      <c r="J990" s="2">
        <v>476.91660000000002</v>
      </c>
      <c r="O990" t="s">
        <v>2955</v>
      </c>
      <c r="P990" s="5">
        <v>45486</v>
      </c>
      <c r="Q990" t="s">
        <v>29</v>
      </c>
      <c r="R990" t="s">
        <v>1721</v>
      </c>
      <c r="S990" t="s">
        <v>1942</v>
      </c>
      <c r="T990">
        <v>2</v>
      </c>
      <c r="U990">
        <v>274.08999999999997</v>
      </c>
      <c r="V990">
        <v>0.13</v>
      </c>
      <c r="W990" t="s">
        <v>1961</v>
      </c>
      <c r="X990">
        <v>476.91660000000002</v>
      </c>
      <c r="Y990">
        <v>476.91659999999996</v>
      </c>
      <c r="Z990" t="str">
        <f>_xlfn.IFS(Table8_1[[#This Row],[Unit_Price]]&lt;500,"Low Price",Table8_1[[#This Row],[Unit_Price]]&lt;2000,"Medium Price",Table8_1[[#This Row],[Unit_Price]]&gt;=2000, "High Price")</f>
        <v>Low Price</v>
      </c>
    </row>
    <row r="991" spans="1:26" x14ac:dyDescent="0.3">
      <c r="A991" s="2" t="s">
        <v>2956</v>
      </c>
      <c r="B991" s="3">
        <v>45694</v>
      </c>
      <c r="C991" s="2" t="s">
        <v>1383</v>
      </c>
      <c r="D991" s="2" t="s">
        <v>1847</v>
      </c>
      <c r="E991" s="2" t="s">
        <v>1924</v>
      </c>
      <c r="F991" s="2">
        <v>1</v>
      </c>
      <c r="G991" s="2">
        <v>66.14</v>
      </c>
      <c r="H991" s="2">
        <v>0.14000000000000001</v>
      </c>
      <c r="I991" s="2" t="s">
        <v>1964</v>
      </c>
      <c r="J991" s="2">
        <v>56.880400000000002</v>
      </c>
      <c r="O991" t="s">
        <v>2956</v>
      </c>
      <c r="P991" s="5">
        <v>45694</v>
      </c>
      <c r="Q991" t="s">
        <v>1383</v>
      </c>
      <c r="R991" t="s">
        <v>1847</v>
      </c>
      <c r="S991" t="s">
        <v>1924</v>
      </c>
      <c r="T991">
        <v>1</v>
      </c>
      <c r="U991">
        <v>66.14</v>
      </c>
      <c r="V991">
        <v>0.14000000000000001</v>
      </c>
      <c r="W991" t="s">
        <v>1964</v>
      </c>
      <c r="X991">
        <v>56.880400000000002</v>
      </c>
      <c r="Y991">
        <v>56.880400000000002</v>
      </c>
      <c r="Z991" t="str">
        <f>_xlfn.IFS(Table8_1[[#This Row],[Unit_Price]]&lt;500,"Low Price",Table8_1[[#This Row],[Unit_Price]]&lt;2000,"Medium Price",Table8_1[[#This Row],[Unit_Price]]&gt;=2000, "High Price")</f>
        <v>Low Price</v>
      </c>
    </row>
    <row r="992" spans="1:26" x14ac:dyDescent="0.3">
      <c r="A992" s="2" t="s">
        <v>2957</v>
      </c>
      <c r="B992" s="3">
        <v>45875</v>
      </c>
      <c r="C992" s="2" t="s">
        <v>285</v>
      </c>
      <c r="D992" s="2" t="s">
        <v>1635</v>
      </c>
      <c r="E992" s="2" t="s">
        <v>1921</v>
      </c>
      <c r="F992" s="2">
        <v>3</v>
      </c>
      <c r="G992" s="2">
        <v>955.82</v>
      </c>
      <c r="H992" s="2">
        <v>0.16</v>
      </c>
      <c r="I992" s="2" t="s">
        <v>1964</v>
      </c>
      <c r="J992" s="2">
        <v>2408.6664000000001</v>
      </c>
      <c r="O992" t="s">
        <v>2957</v>
      </c>
      <c r="P992" s="5">
        <v>45875</v>
      </c>
      <c r="Q992" t="s">
        <v>285</v>
      </c>
      <c r="R992" t="s">
        <v>1635</v>
      </c>
      <c r="S992" t="s">
        <v>1921</v>
      </c>
      <c r="T992">
        <v>3</v>
      </c>
      <c r="U992">
        <v>955.82</v>
      </c>
      <c r="V992">
        <v>0.16</v>
      </c>
      <c r="W992" t="s">
        <v>1964</v>
      </c>
      <c r="X992">
        <v>2408.6664000000001</v>
      </c>
      <c r="Y992">
        <v>2408.6664000000001</v>
      </c>
      <c r="Z992" t="str">
        <f>_xlfn.IFS(Table8_1[[#This Row],[Unit_Price]]&lt;500,"Low Price",Table8_1[[#This Row],[Unit_Price]]&lt;2000,"Medium Price",Table8_1[[#This Row],[Unit_Price]]&gt;=2000, "High Price")</f>
        <v>Medium Price</v>
      </c>
    </row>
    <row r="993" spans="1:26" x14ac:dyDescent="0.3">
      <c r="A993" s="2" t="s">
        <v>2958</v>
      </c>
      <c r="B993" s="3">
        <v>45432</v>
      </c>
      <c r="C993" s="2" t="s">
        <v>1016</v>
      </c>
      <c r="D993" s="2" t="s">
        <v>1642</v>
      </c>
      <c r="E993" s="2" t="s">
        <v>1929</v>
      </c>
      <c r="F993" s="2">
        <v>1</v>
      </c>
      <c r="G993" s="2">
        <v>904.92</v>
      </c>
      <c r="H993" s="2">
        <v>0.13</v>
      </c>
      <c r="I993" s="2" t="s">
        <v>1959</v>
      </c>
      <c r="J993" s="2">
        <v>787.28039999999999</v>
      </c>
      <c r="O993" t="s">
        <v>2958</v>
      </c>
      <c r="P993" s="5">
        <v>45432</v>
      </c>
      <c r="Q993" t="s">
        <v>1016</v>
      </c>
      <c r="R993" t="s">
        <v>1642</v>
      </c>
      <c r="S993" t="s">
        <v>1929</v>
      </c>
      <c r="T993">
        <v>1</v>
      </c>
      <c r="U993">
        <v>904.92</v>
      </c>
      <c r="V993">
        <v>0.13</v>
      </c>
      <c r="W993" t="s">
        <v>1959</v>
      </c>
      <c r="X993">
        <v>787.28039999999999</v>
      </c>
      <c r="Y993">
        <v>787.28039999999999</v>
      </c>
      <c r="Z993" t="str">
        <f>_xlfn.IFS(Table8_1[[#This Row],[Unit_Price]]&lt;500,"Low Price",Table8_1[[#This Row],[Unit_Price]]&lt;2000,"Medium Price",Table8_1[[#This Row],[Unit_Price]]&gt;=2000, "High Price")</f>
        <v>Medium Price</v>
      </c>
    </row>
    <row r="994" spans="1:26" x14ac:dyDescent="0.3">
      <c r="A994" s="2" t="s">
        <v>2959</v>
      </c>
      <c r="B994" s="3">
        <v>45575</v>
      </c>
      <c r="C994" s="2" t="s">
        <v>8</v>
      </c>
      <c r="D994" s="2" t="s">
        <v>1700</v>
      </c>
      <c r="E994" s="2" t="s">
        <v>1914</v>
      </c>
      <c r="F994" s="2">
        <v>3</v>
      </c>
      <c r="G994" s="2">
        <v>490.02</v>
      </c>
      <c r="H994" s="2">
        <v>0.26</v>
      </c>
      <c r="I994" s="2" t="s">
        <v>1959</v>
      </c>
      <c r="J994" s="2">
        <v>1087.8444</v>
      </c>
      <c r="O994" t="s">
        <v>2959</v>
      </c>
      <c r="P994" s="5">
        <v>45575</v>
      </c>
      <c r="Q994" t="s">
        <v>8</v>
      </c>
      <c r="R994" t="s">
        <v>1700</v>
      </c>
      <c r="S994" t="s">
        <v>1914</v>
      </c>
      <c r="T994">
        <v>3</v>
      </c>
      <c r="U994">
        <v>490.02</v>
      </c>
      <c r="V994">
        <v>0.26</v>
      </c>
      <c r="W994" t="s">
        <v>1959</v>
      </c>
      <c r="X994">
        <v>1087.8444</v>
      </c>
      <c r="Y994">
        <v>1087.8444</v>
      </c>
      <c r="Z994" t="str">
        <f>_xlfn.IFS(Table8_1[[#This Row],[Unit_Price]]&lt;500,"Low Price",Table8_1[[#This Row],[Unit_Price]]&lt;2000,"Medium Price",Table8_1[[#This Row],[Unit_Price]]&gt;=2000, "High Price")</f>
        <v>Low Price</v>
      </c>
    </row>
    <row r="995" spans="1:26" x14ac:dyDescent="0.3">
      <c r="A995" s="2" t="s">
        <v>2960</v>
      </c>
      <c r="B995" s="3">
        <v>45340</v>
      </c>
      <c r="C995" s="2" t="s">
        <v>1148</v>
      </c>
      <c r="D995" s="2" t="s">
        <v>1631</v>
      </c>
      <c r="E995" s="2" t="s">
        <v>1911</v>
      </c>
      <c r="F995" s="2">
        <v>2</v>
      </c>
      <c r="G995" s="2">
        <v>957.54</v>
      </c>
      <c r="H995" s="2">
        <v>0.1</v>
      </c>
      <c r="I995" s="2" t="s">
        <v>1964</v>
      </c>
      <c r="J995" s="2">
        <v>1723.5719999999999</v>
      </c>
      <c r="O995" t="s">
        <v>2960</v>
      </c>
      <c r="P995" s="5">
        <v>45340</v>
      </c>
      <c r="Q995" t="s">
        <v>1148</v>
      </c>
      <c r="R995" t="s">
        <v>1631</v>
      </c>
      <c r="S995" t="s">
        <v>1911</v>
      </c>
      <c r="T995">
        <v>2</v>
      </c>
      <c r="U995">
        <v>957.54</v>
      </c>
      <c r="V995">
        <v>0.1</v>
      </c>
      <c r="W995" t="s">
        <v>1964</v>
      </c>
      <c r="X995">
        <v>1723.5719999999999</v>
      </c>
      <c r="Y995">
        <v>1723.5719999999999</v>
      </c>
      <c r="Z995" t="str">
        <f>_xlfn.IFS(Table8_1[[#This Row],[Unit_Price]]&lt;500,"Low Price",Table8_1[[#This Row],[Unit_Price]]&lt;2000,"Medium Price",Table8_1[[#This Row],[Unit_Price]]&gt;=2000, "High Price")</f>
        <v>Medium Price</v>
      </c>
    </row>
    <row r="996" spans="1:26" x14ac:dyDescent="0.3">
      <c r="A996" s="2" t="s">
        <v>2961</v>
      </c>
      <c r="B996" s="3">
        <v>45926</v>
      </c>
      <c r="C996" s="2" t="s">
        <v>1046</v>
      </c>
      <c r="D996" s="2" t="s">
        <v>1880</v>
      </c>
      <c r="E996" s="2" t="s">
        <v>1932</v>
      </c>
      <c r="F996" s="2">
        <v>2</v>
      </c>
      <c r="G996" s="2">
        <v>314.39999999999998</v>
      </c>
      <c r="H996" s="2">
        <v>7.0000000000000007E-2</v>
      </c>
      <c r="I996" s="2" t="s">
        <v>1961</v>
      </c>
      <c r="J996" s="2">
        <v>584.78399999999999</v>
      </c>
      <c r="O996" t="s">
        <v>2961</v>
      </c>
      <c r="P996" s="5">
        <v>45926</v>
      </c>
      <c r="Q996" t="s">
        <v>1046</v>
      </c>
      <c r="R996" t="s">
        <v>1880</v>
      </c>
      <c r="S996" t="s">
        <v>1932</v>
      </c>
      <c r="T996">
        <v>2</v>
      </c>
      <c r="U996">
        <v>314.39999999999998</v>
      </c>
      <c r="V996">
        <v>7.0000000000000007E-2</v>
      </c>
      <c r="W996" t="s">
        <v>1961</v>
      </c>
      <c r="X996">
        <v>584.78399999999999</v>
      </c>
      <c r="Y996">
        <v>584.78399999999999</v>
      </c>
      <c r="Z996" t="str">
        <f>_xlfn.IFS(Table8_1[[#This Row],[Unit_Price]]&lt;500,"Low Price",Table8_1[[#This Row],[Unit_Price]]&lt;2000,"Medium Price",Table8_1[[#This Row],[Unit_Price]]&gt;=2000, "High Price")</f>
        <v>Low Price</v>
      </c>
    </row>
    <row r="997" spans="1:26" x14ac:dyDescent="0.3">
      <c r="A997" s="2" t="s">
        <v>2962</v>
      </c>
      <c r="B997" s="3">
        <v>45373</v>
      </c>
      <c r="C997" s="2" t="s">
        <v>1241</v>
      </c>
      <c r="D997" s="2" t="s">
        <v>1648</v>
      </c>
      <c r="E997" s="2" t="s">
        <v>1911</v>
      </c>
      <c r="F997" s="2">
        <v>3</v>
      </c>
      <c r="G997" s="2">
        <v>480.11</v>
      </c>
      <c r="H997" s="2">
        <v>0.11</v>
      </c>
      <c r="I997" s="2" t="s">
        <v>1961</v>
      </c>
      <c r="J997" s="2">
        <v>1281.8937000000001</v>
      </c>
      <c r="O997" t="s">
        <v>2962</v>
      </c>
      <c r="P997" s="5">
        <v>45373</v>
      </c>
      <c r="Q997" t="s">
        <v>1241</v>
      </c>
      <c r="R997" t="s">
        <v>1648</v>
      </c>
      <c r="S997" t="s">
        <v>1911</v>
      </c>
      <c r="T997">
        <v>3</v>
      </c>
      <c r="U997">
        <v>480.11</v>
      </c>
      <c r="V997">
        <v>0.11</v>
      </c>
      <c r="W997" t="s">
        <v>1961</v>
      </c>
      <c r="X997">
        <v>1281.8937000000001</v>
      </c>
      <c r="Y997">
        <v>1281.8936999999999</v>
      </c>
      <c r="Z997" t="str">
        <f>_xlfn.IFS(Table8_1[[#This Row],[Unit_Price]]&lt;500,"Low Price",Table8_1[[#This Row],[Unit_Price]]&lt;2000,"Medium Price",Table8_1[[#This Row],[Unit_Price]]&gt;=2000, "High Price")</f>
        <v>Low Price</v>
      </c>
    </row>
    <row r="998" spans="1:26" x14ac:dyDescent="0.3">
      <c r="A998" s="2" t="s">
        <v>2963</v>
      </c>
      <c r="B998" s="3">
        <v>45579</v>
      </c>
      <c r="C998" s="2" t="s">
        <v>1223</v>
      </c>
      <c r="D998" s="2" t="s">
        <v>1725</v>
      </c>
      <c r="E998" s="2" t="s">
        <v>1911</v>
      </c>
      <c r="F998" s="2">
        <v>4</v>
      </c>
      <c r="G998" s="2">
        <v>826.55</v>
      </c>
      <c r="H998" s="2">
        <v>0.28000000000000003</v>
      </c>
      <c r="I998" s="2" t="s">
        <v>1959</v>
      </c>
      <c r="J998" s="2">
        <v>2380.4639999999999</v>
      </c>
      <c r="O998" t="s">
        <v>2963</v>
      </c>
      <c r="P998" s="5">
        <v>45579</v>
      </c>
      <c r="Q998" t="s">
        <v>1223</v>
      </c>
      <c r="R998" t="s">
        <v>1725</v>
      </c>
      <c r="S998" t="s">
        <v>1911</v>
      </c>
      <c r="T998">
        <v>4</v>
      </c>
      <c r="U998">
        <v>826.55</v>
      </c>
      <c r="V998">
        <v>0.28000000000000003</v>
      </c>
      <c r="W998" t="s">
        <v>1959</v>
      </c>
      <c r="X998">
        <v>2380.4639999999999</v>
      </c>
      <c r="Y998">
        <v>2380.4639999999999</v>
      </c>
      <c r="Z998" t="str">
        <f>_xlfn.IFS(Table8_1[[#This Row],[Unit_Price]]&lt;500,"Low Price",Table8_1[[#This Row],[Unit_Price]]&lt;2000,"Medium Price",Table8_1[[#This Row],[Unit_Price]]&gt;=2000, "High Price")</f>
        <v>Medium Price</v>
      </c>
    </row>
    <row r="999" spans="1:26" x14ac:dyDescent="0.3">
      <c r="A999" s="2" t="s">
        <v>2964</v>
      </c>
      <c r="B999" s="3">
        <v>45805</v>
      </c>
      <c r="C999" s="2" t="s">
        <v>633</v>
      </c>
      <c r="D999" s="2" t="s">
        <v>1658</v>
      </c>
      <c r="E999" s="2" t="s">
        <v>1901</v>
      </c>
      <c r="F999" s="2">
        <v>3</v>
      </c>
      <c r="G999" s="2">
        <v>530.16999999999996</v>
      </c>
      <c r="H999" s="2">
        <v>0.18</v>
      </c>
      <c r="I999" s="2" t="s">
        <v>1961</v>
      </c>
      <c r="J999" s="2">
        <v>1304.2182</v>
      </c>
      <c r="O999" t="s">
        <v>2964</v>
      </c>
      <c r="P999" s="5">
        <v>45805</v>
      </c>
      <c r="Q999" t="s">
        <v>633</v>
      </c>
      <c r="R999" t="s">
        <v>1658</v>
      </c>
      <c r="S999" t="s">
        <v>1901</v>
      </c>
      <c r="T999">
        <v>3</v>
      </c>
      <c r="U999">
        <v>530.16999999999996</v>
      </c>
      <c r="V999">
        <v>0.18</v>
      </c>
      <c r="W999" t="s">
        <v>1961</v>
      </c>
      <c r="X999">
        <v>1304.2182</v>
      </c>
      <c r="Y999">
        <v>1304.2181999999998</v>
      </c>
      <c r="Z999" t="str">
        <f>_xlfn.IFS(Table8_1[[#This Row],[Unit_Price]]&lt;500,"Low Price",Table8_1[[#This Row],[Unit_Price]]&lt;2000,"Medium Price",Table8_1[[#This Row],[Unit_Price]]&gt;=2000, "High Price")</f>
        <v>Medium Price</v>
      </c>
    </row>
    <row r="1000" spans="1:26" x14ac:dyDescent="0.3">
      <c r="A1000" s="2" t="s">
        <v>2965</v>
      </c>
      <c r="B1000" s="3">
        <v>45522</v>
      </c>
      <c r="C1000" s="2" t="s">
        <v>1278</v>
      </c>
      <c r="D1000" s="2" t="s">
        <v>1680</v>
      </c>
      <c r="E1000" s="2" t="s">
        <v>1942</v>
      </c>
      <c r="F1000" s="2">
        <v>3</v>
      </c>
      <c r="G1000" s="2">
        <v>336.17</v>
      </c>
      <c r="H1000" s="2">
        <v>0.04</v>
      </c>
      <c r="I1000" s="2" t="s">
        <v>1964</v>
      </c>
      <c r="J1000" s="2">
        <v>968.16959999999995</v>
      </c>
      <c r="O1000" t="s">
        <v>2965</v>
      </c>
      <c r="P1000" s="5">
        <v>45522</v>
      </c>
      <c r="Q1000" t="s">
        <v>1278</v>
      </c>
      <c r="R1000" t="s">
        <v>1680</v>
      </c>
      <c r="S1000" t="s">
        <v>1942</v>
      </c>
      <c r="T1000">
        <v>3</v>
      </c>
      <c r="U1000">
        <v>336.17</v>
      </c>
      <c r="V1000">
        <v>0.04</v>
      </c>
      <c r="W1000" t="s">
        <v>1964</v>
      </c>
      <c r="X1000">
        <v>968.16959999999995</v>
      </c>
      <c r="Y1000">
        <v>968.16959999999995</v>
      </c>
      <c r="Z1000" t="str">
        <f>_xlfn.IFS(Table8_1[[#This Row],[Unit_Price]]&lt;500,"Low Price",Table8_1[[#This Row],[Unit_Price]]&lt;2000,"Medium Price",Table8_1[[#This Row],[Unit_Price]]&gt;=2000, "High Price")</f>
        <v>Low Price</v>
      </c>
    </row>
    <row r="1001" spans="1:26" x14ac:dyDescent="0.3">
      <c r="A1001" s="2" t="s">
        <v>2966</v>
      </c>
      <c r="B1001" s="3">
        <v>45304</v>
      </c>
      <c r="C1001" s="2" t="s">
        <v>1319</v>
      </c>
      <c r="D1001" s="2" t="s">
        <v>1826</v>
      </c>
      <c r="E1001" s="2" t="s">
        <v>1917</v>
      </c>
      <c r="F1001" s="2">
        <v>4</v>
      </c>
      <c r="G1001" s="2">
        <v>22.51</v>
      </c>
      <c r="H1001" s="2">
        <v>0.27</v>
      </c>
      <c r="I1001" s="2" t="s">
        <v>1961</v>
      </c>
      <c r="J1001" s="2">
        <v>65.729200000000006</v>
      </c>
      <c r="O1001" t="s">
        <v>2966</v>
      </c>
      <c r="P1001" s="5">
        <v>45304</v>
      </c>
      <c r="Q1001" t="s">
        <v>1319</v>
      </c>
      <c r="R1001" t="s">
        <v>1826</v>
      </c>
      <c r="S1001" t="s">
        <v>1917</v>
      </c>
      <c r="T1001">
        <v>4</v>
      </c>
      <c r="U1001">
        <v>22.51</v>
      </c>
      <c r="V1001">
        <v>0.27</v>
      </c>
      <c r="W1001" t="s">
        <v>1961</v>
      </c>
      <c r="X1001">
        <v>65.729200000000006</v>
      </c>
      <c r="Y1001">
        <v>65.729200000000006</v>
      </c>
      <c r="Z1001" t="str">
        <f>_xlfn.IFS(Table8_1[[#This Row],[Unit_Price]]&lt;500,"Low Price",Table8_1[[#This Row],[Unit_Price]]&lt;2000,"Medium Price",Table8_1[[#This Row],[Unit_Price]]&gt;=2000, "High Price")</f>
        <v>Low Price</v>
      </c>
    </row>
    <row r="1002" spans="1:26" x14ac:dyDescent="0.3">
      <c r="A1002" s="2" t="s">
        <v>2967</v>
      </c>
      <c r="B1002" s="3">
        <v>45456</v>
      </c>
      <c r="C1002" s="2" t="s">
        <v>633</v>
      </c>
      <c r="D1002" s="2" t="s">
        <v>1759</v>
      </c>
      <c r="E1002" s="2" t="s">
        <v>1896</v>
      </c>
      <c r="F1002" s="2">
        <v>2</v>
      </c>
      <c r="G1002" s="2">
        <v>909.51</v>
      </c>
      <c r="H1002" s="2">
        <v>0.27</v>
      </c>
      <c r="I1002" s="2" t="s">
        <v>1959</v>
      </c>
      <c r="J1002" s="2">
        <v>1327.8846000000001</v>
      </c>
      <c r="O1002" t="s">
        <v>2967</v>
      </c>
      <c r="P1002" s="5">
        <v>45456</v>
      </c>
      <c r="Q1002" t="s">
        <v>633</v>
      </c>
      <c r="R1002" t="s">
        <v>1759</v>
      </c>
      <c r="S1002" t="s">
        <v>1896</v>
      </c>
      <c r="T1002">
        <v>2</v>
      </c>
      <c r="U1002">
        <v>909.51</v>
      </c>
      <c r="V1002">
        <v>0.27</v>
      </c>
      <c r="W1002" t="s">
        <v>1959</v>
      </c>
      <c r="X1002">
        <v>1327.8846000000001</v>
      </c>
      <c r="Y1002">
        <v>1327.8845999999999</v>
      </c>
      <c r="Z1002" t="str">
        <f>_xlfn.IFS(Table8_1[[#This Row],[Unit_Price]]&lt;500,"Low Price",Table8_1[[#This Row],[Unit_Price]]&lt;2000,"Medium Price",Table8_1[[#This Row],[Unit_Price]]&gt;=2000, "High Price")</f>
        <v>Medium Price</v>
      </c>
    </row>
    <row r="1003" spans="1:26" x14ac:dyDescent="0.3">
      <c r="A1003" s="2" t="s">
        <v>2968</v>
      </c>
      <c r="B1003" s="3">
        <v>45776</v>
      </c>
      <c r="C1003" s="2" t="s">
        <v>202</v>
      </c>
      <c r="D1003" s="2" t="s">
        <v>1790</v>
      </c>
      <c r="E1003" s="2" t="s">
        <v>1934</v>
      </c>
      <c r="F1003" s="2">
        <v>4</v>
      </c>
      <c r="G1003" s="2">
        <v>593.84</v>
      </c>
      <c r="H1003" s="2">
        <v>0.24</v>
      </c>
      <c r="I1003" s="2" t="s">
        <v>1961</v>
      </c>
      <c r="J1003" s="2">
        <v>1805.2736</v>
      </c>
      <c r="O1003" t="s">
        <v>2968</v>
      </c>
      <c r="P1003" s="5">
        <v>45776</v>
      </c>
      <c r="Q1003" t="s">
        <v>202</v>
      </c>
      <c r="R1003" t="s">
        <v>1790</v>
      </c>
      <c r="S1003" t="s">
        <v>1934</v>
      </c>
      <c r="T1003">
        <v>4</v>
      </c>
      <c r="U1003">
        <v>593.84</v>
      </c>
      <c r="V1003">
        <v>0.24</v>
      </c>
      <c r="W1003" t="s">
        <v>1961</v>
      </c>
      <c r="X1003">
        <v>1805.2736</v>
      </c>
      <c r="Y1003">
        <v>1805.2736</v>
      </c>
      <c r="Z1003" t="str">
        <f>_xlfn.IFS(Table8_1[[#This Row],[Unit_Price]]&lt;500,"Low Price",Table8_1[[#This Row],[Unit_Price]]&lt;2000,"Medium Price",Table8_1[[#This Row],[Unit_Price]]&gt;=2000, "High Price")</f>
        <v>Medium Price</v>
      </c>
    </row>
    <row r="1004" spans="1:26" x14ac:dyDescent="0.3">
      <c r="A1004" s="2" t="s">
        <v>2969</v>
      </c>
      <c r="B1004" s="3">
        <v>45566</v>
      </c>
      <c r="C1004" s="2" t="s">
        <v>388</v>
      </c>
      <c r="D1004" s="2" t="s">
        <v>1802</v>
      </c>
      <c r="E1004" s="2" t="s">
        <v>1924</v>
      </c>
      <c r="F1004" s="2">
        <v>3</v>
      </c>
      <c r="G1004" s="2">
        <v>909.11</v>
      </c>
      <c r="H1004" s="2">
        <v>0.23</v>
      </c>
      <c r="I1004" s="2" t="s">
        <v>1964</v>
      </c>
      <c r="J1004" s="2">
        <v>2100.0441000000001</v>
      </c>
      <c r="O1004" t="s">
        <v>2969</v>
      </c>
      <c r="P1004" s="5">
        <v>45566</v>
      </c>
      <c r="Q1004" t="s">
        <v>388</v>
      </c>
      <c r="R1004" t="s">
        <v>1802</v>
      </c>
      <c r="S1004" t="s">
        <v>1924</v>
      </c>
      <c r="T1004">
        <v>3</v>
      </c>
      <c r="U1004">
        <v>909.11</v>
      </c>
      <c r="V1004">
        <v>0.23</v>
      </c>
      <c r="W1004" t="s">
        <v>1964</v>
      </c>
      <c r="X1004">
        <v>2100.0441000000001</v>
      </c>
      <c r="Y1004">
        <v>2100.0441000000001</v>
      </c>
      <c r="Z1004" t="str">
        <f>_xlfn.IFS(Table8_1[[#This Row],[Unit_Price]]&lt;500,"Low Price",Table8_1[[#This Row],[Unit_Price]]&lt;2000,"Medium Price",Table8_1[[#This Row],[Unit_Price]]&gt;=2000, "High Price")</f>
        <v>Medium Price</v>
      </c>
    </row>
    <row r="1005" spans="1:26" x14ac:dyDescent="0.3">
      <c r="A1005" s="2" t="s">
        <v>2970</v>
      </c>
      <c r="B1005" s="3">
        <v>45542</v>
      </c>
      <c r="C1005" s="2" t="s">
        <v>1255</v>
      </c>
      <c r="D1005" s="2" t="s">
        <v>1648</v>
      </c>
      <c r="E1005" s="2" t="s">
        <v>1892</v>
      </c>
      <c r="F1005" s="2">
        <v>4</v>
      </c>
      <c r="G1005" s="2">
        <v>996.85</v>
      </c>
      <c r="H1005" s="2">
        <v>0.24</v>
      </c>
      <c r="I1005" s="2" t="s">
        <v>1961</v>
      </c>
      <c r="J1005" s="2">
        <v>3030.424</v>
      </c>
      <c r="O1005" t="s">
        <v>2970</v>
      </c>
      <c r="P1005" s="5">
        <v>45542</v>
      </c>
      <c r="Q1005" t="s">
        <v>1255</v>
      </c>
      <c r="R1005" t="s">
        <v>1648</v>
      </c>
      <c r="S1005" t="s">
        <v>1892</v>
      </c>
      <c r="T1005">
        <v>4</v>
      </c>
      <c r="U1005">
        <v>996.85</v>
      </c>
      <c r="V1005">
        <v>0.24</v>
      </c>
      <c r="W1005" t="s">
        <v>1961</v>
      </c>
      <c r="X1005">
        <v>3030.424</v>
      </c>
      <c r="Y1005">
        <v>3030.424</v>
      </c>
      <c r="Z1005" t="str">
        <f>_xlfn.IFS(Table8_1[[#This Row],[Unit_Price]]&lt;500,"Low Price",Table8_1[[#This Row],[Unit_Price]]&lt;2000,"Medium Price",Table8_1[[#This Row],[Unit_Price]]&gt;=2000, "High Price")</f>
        <v>Medium Price</v>
      </c>
    </row>
    <row r="1006" spans="1:26" x14ac:dyDescent="0.3">
      <c r="A1006" s="2" t="s">
        <v>2971</v>
      </c>
      <c r="B1006" s="3">
        <v>45834</v>
      </c>
      <c r="C1006" s="2" t="s">
        <v>959</v>
      </c>
      <c r="D1006" s="2" t="s">
        <v>1555</v>
      </c>
      <c r="E1006" s="2" t="s">
        <v>1942</v>
      </c>
      <c r="F1006" s="2">
        <v>1</v>
      </c>
      <c r="G1006" s="2">
        <v>522.69000000000005</v>
      </c>
      <c r="H1006" s="2">
        <v>0.06</v>
      </c>
      <c r="I1006" s="2" t="s">
        <v>1964</v>
      </c>
      <c r="J1006" s="2">
        <v>491.32859999999999</v>
      </c>
      <c r="O1006" t="s">
        <v>2971</v>
      </c>
      <c r="P1006" s="5">
        <v>45834</v>
      </c>
      <c r="Q1006" t="s">
        <v>959</v>
      </c>
      <c r="R1006" t="s">
        <v>1555</v>
      </c>
      <c r="S1006" t="s">
        <v>1942</v>
      </c>
      <c r="T1006">
        <v>1</v>
      </c>
      <c r="U1006">
        <v>522.69000000000005</v>
      </c>
      <c r="V1006">
        <v>0.06</v>
      </c>
      <c r="W1006" t="s">
        <v>1964</v>
      </c>
      <c r="X1006">
        <v>491.32859999999999</v>
      </c>
      <c r="Y1006">
        <v>491.32860000000005</v>
      </c>
      <c r="Z1006" t="str">
        <f>_xlfn.IFS(Table8_1[[#This Row],[Unit_Price]]&lt;500,"Low Price",Table8_1[[#This Row],[Unit_Price]]&lt;2000,"Medium Price",Table8_1[[#This Row],[Unit_Price]]&gt;=2000, "High Price")</f>
        <v>Medium Price</v>
      </c>
    </row>
    <row r="1007" spans="1:26" x14ac:dyDescent="0.3">
      <c r="A1007" s="2" t="s">
        <v>2972</v>
      </c>
      <c r="B1007" s="3">
        <v>45405</v>
      </c>
      <c r="C1007" s="2" t="s">
        <v>645</v>
      </c>
      <c r="D1007" s="2" t="s">
        <v>1744</v>
      </c>
      <c r="E1007" s="2" t="s">
        <v>1901</v>
      </c>
      <c r="F1007" s="2">
        <v>3</v>
      </c>
      <c r="G1007" s="2">
        <v>261.05</v>
      </c>
      <c r="H1007" s="2">
        <v>0.12</v>
      </c>
      <c r="I1007" s="2" t="s">
        <v>1961</v>
      </c>
      <c r="J1007" s="2">
        <v>689.17200000000003</v>
      </c>
      <c r="O1007" t="s">
        <v>2972</v>
      </c>
      <c r="P1007" s="5">
        <v>45405</v>
      </c>
      <c r="Q1007" t="s">
        <v>645</v>
      </c>
      <c r="R1007" t="s">
        <v>1744</v>
      </c>
      <c r="S1007" t="s">
        <v>1901</v>
      </c>
      <c r="T1007">
        <v>3</v>
      </c>
      <c r="U1007">
        <v>261.05</v>
      </c>
      <c r="V1007">
        <v>0.12</v>
      </c>
      <c r="W1007" t="s">
        <v>1961</v>
      </c>
      <c r="X1007">
        <v>689.17200000000003</v>
      </c>
      <c r="Y1007">
        <v>689.17200000000003</v>
      </c>
      <c r="Z1007" t="str">
        <f>_xlfn.IFS(Table8_1[[#This Row],[Unit_Price]]&lt;500,"Low Price",Table8_1[[#This Row],[Unit_Price]]&lt;2000,"Medium Price",Table8_1[[#This Row],[Unit_Price]]&gt;=2000, "High Price")</f>
        <v>Low Price</v>
      </c>
    </row>
    <row r="1008" spans="1:26" x14ac:dyDescent="0.3">
      <c r="A1008" s="2" t="s">
        <v>2973</v>
      </c>
      <c r="B1008" s="3">
        <v>45918</v>
      </c>
      <c r="C1008" s="2" t="s">
        <v>318</v>
      </c>
      <c r="D1008" s="2" t="s">
        <v>1645</v>
      </c>
      <c r="E1008" s="2" t="s">
        <v>1942</v>
      </c>
      <c r="F1008" s="2">
        <v>3</v>
      </c>
      <c r="G1008" s="2">
        <v>644.73</v>
      </c>
      <c r="H1008" s="2">
        <v>0.01</v>
      </c>
      <c r="I1008" s="2" t="s">
        <v>1964</v>
      </c>
      <c r="J1008" s="2">
        <v>1914.8480999999999</v>
      </c>
      <c r="O1008" t="s">
        <v>2973</v>
      </c>
      <c r="P1008" s="5">
        <v>45918</v>
      </c>
      <c r="Q1008" t="s">
        <v>318</v>
      </c>
      <c r="R1008" t="s">
        <v>1645</v>
      </c>
      <c r="S1008" t="s">
        <v>1942</v>
      </c>
      <c r="T1008">
        <v>3</v>
      </c>
      <c r="U1008">
        <v>644.73</v>
      </c>
      <c r="V1008">
        <v>0.01</v>
      </c>
      <c r="W1008" t="s">
        <v>1964</v>
      </c>
      <c r="X1008">
        <v>1914.8480999999999</v>
      </c>
      <c r="Y1008">
        <v>1914.8481000000002</v>
      </c>
      <c r="Z1008" t="str">
        <f>_xlfn.IFS(Table8_1[[#This Row],[Unit_Price]]&lt;500,"Low Price",Table8_1[[#This Row],[Unit_Price]]&lt;2000,"Medium Price",Table8_1[[#This Row],[Unit_Price]]&gt;=2000, "High Price")</f>
        <v>Medium Price</v>
      </c>
    </row>
    <row r="1009" spans="1:26" x14ac:dyDescent="0.3">
      <c r="A1009" s="2" t="s">
        <v>2974</v>
      </c>
      <c r="B1009" s="3">
        <v>45217</v>
      </c>
      <c r="C1009" s="2" t="s">
        <v>656</v>
      </c>
      <c r="D1009" s="2" t="s">
        <v>1808</v>
      </c>
      <c r="E1009" s="2" t="s">
        <v>1896</v>
      </c>
      <c r="F1009" s="2">
        <v>2</v>
      </c>
      <c r="G1009" s="2">
        <v>541.52</v>
      </c>
      <c r="H1009" s="2">
        <v>0.26</v>
      </c>
      <c r="I1009" s="2" t="s">
        <v>1961</v>
      </c>
      <c r="J1009" s="2">
        <v>801.44960000000003</v>
      </c>
      <c r="O1009" t="s">
        <v>2974</v>
      </c>
      <c r="P1009" s="5">
        <v>45217</v>
      </c>
      <c r="Q1009" t="s">
        <v>656</v>
      </c>
      <c r="R1009" t="s">
        <v>1808</v>
      </c>
      <c r="S1009" t="s">
        <v>1896</v>
      </c>
      <c r="T1009">
        <v>2</v>
      </c>
      <c r="U1009">
        <v>541.52</v>
      </c>
      <c r="V1009">
        <v>0.26</v>
      </c>
      <c r="W1009" t="s">
        <v>1961</v>
      </c>
      <c r="X1009">
        <v>801.44960000000003</v>
      </c>
      <c r="Y1009">
        <v>801.44959999999992</v>
      </c>
      <c r="Z1009" t="str">
        <f>_xlfn.IFS(Table8_1[[#This Row],[Unit_Price]]&lt;500,"Low Price",Table8_1[[#This Row],[Unit_Price]]&lt;2000,"Medium Price",Table8_1[[#This Row],[Unit_Price]]&gt;=2000, "High Price")</f>
        <v>Medium Price</v>
      </c>
    </row>
    <row r="1010" spans="1:26" x14ac:dyDescent="0.3">
      <c r="A1010" s="2" t="s">
        <v>2975</v>
      </c>
      <c r="B1010" s="3">
        <v>45259</v>
      </c>
      <c r="C1010" s="2" t="s">
        <v>1334</v>
      </c>
      <c r="D1010" s="2" t="s">
        <v>1771</v>
      </c>
      <c r="E1010" s="2" t="s">
        <v>1924</v>
      </c>
      <c r="F1010" s="2">
        <v>1</v>
      </c>
      <c r="G1010" s="2">
        <v>395.18</v>
      </c>
      <c r="H1010" s="2">
        <v>0.09</v>
      </c>
      <c r="I1010" s="2" t="s">
        <v>1961</v>
      </c>
      <c r="J1010" s="2">
        <v>359.61380000000003</v>
      </c>
      <c r="O1010" t="s">
        <v>2975</v>
      </c>
      <c r="P1010" s="5">
        <v>45259</v>
      </c>
      <c r="Q1010" t="s">
        <v>1334</v>
      </c>
      <c r="R1010" t="s">
        <v>1771</v>
      </c>
      <c r="S1010" t="s">
        <v>1924</v>
      </c>
      <c r="T1010">
        <v>1</v>
      </c>
      <c r="U1010">
        <v>395.18</v>
      </c>
      <c r="V1010">
        <v>0.09</v>
      </c>
      <c r="W1010" t="s">
        <v>1961</v>
      </c>
      <c r="X1010">
        <v>359.61380000000003</v>
      </c>
      <c r="Y1010">
        <v>359.61380000000003</v>
      </c>
      <c r="Z1010" t="str">
        <f>_xlfn.IFS(Table8_1[[#This Row],[Unit_Price]]&lt;500,"Low Price",Table8_1[[#This Row],[Unit_Price]]&lt;2000,"Medium Price",Table8_1[[#This Row],[Unit_Price]]&gt;=2000, "High Price")</f>
        <v>Low Price</v>
      </c>
    </row>
    <row r="1011" spans="1:26" x14ac:dyDescent="0.3">
      <c r="A1011" s="2" t="s">
        <v>2976</v>
      </c>
      <c r="B1011" s="3">
        <v>45740</v>
      </c>
      <c r="C1011" s="2" t="s">
        <v>360</v>
      </c>
      <c r="D1011" s="2" t="s">
        <v>1590</v>
      </c>
      <c r="E1011" s="2" t="s">
        <v>1917</v>
      </c>
      <c r="F1011" s="2">
        <v>4</v>
      </c>
      <c r="G1011" s="2">
        <v>56.37</v>
      </c>
      <c r="H1011" s="2">
        <v>0.17</v>
      </c>
      <c r="I1011" s="2" t="s">
        <v>1959</v>
      </c>
      <c r="J1011" s="2">
        <v>187.14840000000001</v>
      </c>
      <c r="O1011" t="s">
        <v>2976</v>
      </c>
      <c r="P1011" s="5">
        <v>45740</v>
      </c>
      <c r="Q1011" t="s">
        <v>360</v>
      </c>
      <c r="R1011" t="s">
        <v>1590</v>
      </c>
      <c r="S1011" t="s">
        <v>1917</v>
      </c>
      <c r="T1011">
        <v>4</v>
      </c>
      <c r="U1011">
        <v>56.37</v>
      </c>
      <c r="V1011">
        <v>0.17</v>
      </c>
      <c r="W1011" t="s">
        <v>1959</v>
      </c>
      <c r="X1011">
        <v>187.14840000000001</v>
      </c>
      <c r="Y1011">
        <v>187.14839999999998</v>
      </c>
      <c r="Z1011" t="str">
        <f>_xlfn.IFS(Table8_1[[#This Row],[Unit_Price]]&lt;500,"Low Price",Table8_1[[#This Row],[Unit_Price]]&lt;2000,"Medium Price",Table8_1[[#This Row],[Unit_Price]]&gt;=2000, "High Price")</f>
        <v>Low Price</v>
      </c>
    </row>
    <row r="1012" spans="1:26" x14ac:dyDescent="0.3">
      <c r="A1012" s="2" t="s">
        <v>2977</v>
      </c>
      <c r="B1012" s="3">
        <v>45908</v>
      </c>
      <c r="C1012" s="2" t="s">
        <v>689</v>
      </c>
      <c r="D1012" s="2" t="s">
        <v>1820</v>
      </c>
      <c r="E1012" s="2" t="s">
        <v>1921</v>
      </c>
      <c r="F1012" s="2">
        <v>4</v>
      </c>
      <c r="G1012" s="2">
        <v>202.59</v>
      </c>
      <c r="H1012" s="2">
        <v>0.06</v>
      </c>
      <c r="I1012" s="2" t="s">
        <v>1964</v>
      </c>
      <c r="J1012" s="2">
        <v>761.73839999999996</v>
      </c>
      <c r="O1012" t="s">
        <v>2977</v>
      </c>
      <c r="P1012" s="5">
        <v>45908</v>
      </c>
      <c r="Q1012" t="s">
        <v>689</v>
      </c>
      <c r="R1012" t="s">
        <v>1820</v>
      </c>
      <c r="S1012" t="s">
        <v>1921</v>
      </c>
      <c r="T1012">
        <v>4</v>
      </c>
      <c r="U1012">
        <v>202.59</v>
      </c>
      <c r="V1012">
        <v>0.06</v>
      </c>
      <c r="W1012" t="s">
        <v>1964</v>
      </c>
      <c r="X1012">
        <v>761.73839999999996</v>
      </c>
      <c r="Y1012">
        <v>761.73839999999996</v>
      </c>
      <c r="Z1012" t="str">
        <f>_xlfn.IFS(Table8_1[[#This Row],[Unit_Price]]&lt;500,"Low Price",Table8_1[[#This Row],[Unit_Price]]&lt;2000,"Medium Price",Table8_1[[#This Row],[Unit_Price]]&gt;=2000, "High Price")</f>
        <v>Low Price</v>
      </c>
    </row>
    <row r="1013" spans="1:26" x14ac:dyDescent="0.3">
      <c r="A1013" s="2" t="s">
        <v>2978</v>
      </c>
      <c r="B1013" s="3">
        <v>45601</v>
      </c>
      <c r="C1013" s="2" t="s">
        <v>29</v>
      </c>
      <c r="D1013" s="2" t="s">
        <v>1826</v>
      </c>
      <c r="E1013" s="2" t="s">
        <v>1908</v>
      </c>
      <c r="F1013" s="2">
        <v>2</v>
      </c>
      <c r="G1013" s="2">
        <v>358.36</v>
      </c>
      <c r="H1013" s="2">
        <v>0.05</v>
      </c>
      <c r="I1013" s="2" t="s">
        <v>1961</v>
      </c>
      <c r="J1013" s="2">
        <v>680.88400000000001</v>
      </c>
      <c r="O1013" t="s">
        <v>2978</v>
      </c>
      <c r="P1013" s="5">
        <v>45601</v>
      </c>
      <c r="Q1013" t="s">
        <v>29</v>
      </c>
      <c r="R1013" t="s">
        <v>1826</v>
      </c>
      <c r="S1013" t="s">
        <v>1908</v>
      </c>
      <c r="T1013">
        <v>2</v>
      </c>
      <c r="U1013">
        <v>358.36</v>
      </c>
      <c r="V1013">
        <v>0.05</v>
      </c>
      <c r="W1013" t="s">
        <v>1961</v>
      </c>
      <c r="X1013">
        <v>680.88400000000001</v>
      </c>
      <c r="Y1013">
        <v>680.88400000000001</v>
      </c>
      <c r="Z1013" t="str">
        <f>_xlfn.IFS(Table8_1[[#This Row],[Unit_Price]]&lt;500,"Low Price",Table8_1[[#This Row],[Unit_Price]]&lt;2000,"Medium Price",Table8_1[[#This Row],[Unit_Price]]&gt;=2000, "High Price")</f>
        <v>Low Price</v>
      </c>
    </row>
    <row r="1014" spans="1:26" x14ac:dyDescent="0.3">
      <c r="A1014" s="2" t="s">
        <v>2979</v>
      </c>
      <c r="B1014" s="3">
        <v>45535</v>
      </c>
      <c r="C1014" s="2" t="s">
        <v>268</v>
      </c>
      <c r="D1014" s="2" t="s">
        <v>1689</v>
      </c>
      <c r="E1014" s="2" t="s">
        <v>1945</v>
      </c>
      <c r="F1014" s="2">
        <v>4</v>
      </c>
      <c r="G1014" s="2">
        <v>85.62</v>
      </c>
      <c r="H1014" s="2">
        <v>0.28000000000000003</v>
      </c>
      <c r="I1014" s="2" t="s">
        <v>1964</v>
      </c>
      <c r="J1014" s="2">
        <v>246.5856</v>
      </c>
      <c r="O1014" t="s">
        <v>2979</v>
      </c>
      <c r="P1014" s="5">
        <v>45535</v>
      </c>
      <c r="Q1014" t="s">
        <v>268</v>
      </c>
      <c r="R1014" t="s">
        <v>1689</v>
      </c>
      <c r="S1014" t="s">
        <v>1945</v>
      </c>
      <c r="T1014">
        <v>4</v>
      </c>
      <c r="U1014">
        <v>85.62</v>
      </c>
      <c r="V1014">
        <v>0.28000000000000003</v>
      </c>
      <c r="W1014" t="s">
        <v>1964</v>
      </c>
      <c r="X1014">
        <v>246.5856</v>
      </c>
      <c r="Y1014">
        <v>246.5856</v>
      </c>
      <c r="Z1014" t="str">
        <f>_xlfn.IFS(Table8_1[[#This Row],[Unit_Price]]&lt;500,"Low Price",Table8_1[[#This Row],[Unit_Price]]&lt;2000,"Medium Price",Table8_1[[#This Row],[Unit_Price]]&gt;=2000, "High Price")</f>
        <v>Low Price</v>
      </c>
    </row>
    <row r="1015" spans="1:26" x14ac:dyDescent="0.3">
      <c r="A1015" s="2" t="s">
        <v>2980</v>
      </c>
      <c r="B1015" s="3">
        <v>45459</v>
      </c>
      <c r="C1015" s="2" t="s">
        <v>618</v>
      </c>
      <c r="D1015" s="2" t="s">
        <v>1585</v>
      </c>
      <c r="E1015" s="2" t="s">
        <v>1942</v>
      </c>
      <c r="F1015" s="2">
        <v>4</v>
      </c>
      <c r="G1015" s="2">
        <v>929.26</v>
      </c>
      <c r="H1015" s="2">
        <v>0.23</v>
      </c>
      <c r="I1015" s="2" t="s">
        <v>1961</v>
      </c>
      <c r="J1015" s="2">
        <v>2862.1208000000001</v>
      </c>
      <c r="O1015" t="s">
        <v>2980</v>
      </c>
      <c r="P1015" s="5">
        <v>45459</v>
      </c>
      <c r="Q1015" t="s">
        <v>618</v>
      </c>
      <c r="R1015" t="s">
        <v>1585</v>
      </c>
      <c r="S1015" t="s">
        <v>1942</v>
      </c>
      <c r="T1015">
        <v>4</v>
      </c>
      <c r="U1015">
        <v>929.26</v>
      </c>
      <c r="V1015">
        <v>0.23</v>
      </c>
      <c r="W1015" t="s">
        <v>1961</v>
      </c>
      <c r="X1015">
        <v>2862.1208000000001</v>
      </c>
      <c r="Y1015">
        <v>2862.1207999999997</v>
      </c>
      <c r="Z1015" t="str">
        <f>_xlfn.IFS(Table8_1[[#This Row],[Unit_Price]]&lt;500,"Low Price",Table8_1[[#This Row],[Unit_Price]]&lt;2000,"Medium Price",Table8_1[[#This Row],[Unit_Price]]&gt;=2000, "High Price")</f>
        <v>Medium Price</v>
      </c>
    </row>
    <row r="1016" spans="1:26" x14ac:dyDescent="0.3">
      <c r="A1016" s="2" t="s">
        <v>2981</v>
      </c>
      <c r="B1016" s="3">
        <v>45681</v>
      </c>
      <c r="C1016" s="2" t="s">
        <v>986</v>
      </c>
      <c r="D1016" s="2" t="s">
        <v>1762</v>
      </c>
      <c r="E1016" s="2" t="s">
        <v>1932</v>
      </c>
      <c r="F1016" s="2">
        <v>2</v>
      </c>
      <c r="G1016" s="2">
        <v>92.64</v>
      </c>
      <c r="H1016" s="2">
        <v>0.14000000000000001</v>
      </c>
      <c r="I1016" s="2" t="s">
        <v>1964</v>
      </c>
      <c r="J1016" s="2">
        <v>159.3408</v>
      </c>
      <c r="O1016" t="s">
        <v>2981</v>
      </c>
      <c r="P1016" s="5">
        <v>45681</v>
      </c>
      <c r="Q1016" t="s">
        <v>986</v>
      </c>
      <c r="R1016" t="s">
        <v>1762</v>
      </c>
      <c r="S1016" t="s">
        <v>1932</v>
      </c>
      <c r="T1016">
        <v>2</v>
      </c>
      <c r="U1016">
        <v>92.64</v>
      </c>
      <c r="V1016">
        <v>0.14000000000000001</v>
      </c>
      <c r="W1016" t="s">
        <v>1964</v>
      </c>
      <c r="X1016">
        <v>159.3408</v>
      </c>
      <c r="Y1016">
        <v>159.3408</v>
      </c>
      <c r="Z1016" t="str">
        <f>_xlfn.IFS(Table8_1[[#This Row],[Unit_Price]]&lt;500,"Low Price",Table8_1[[#This Row],[Unit_Price]]&lt;2000,"Medium Price",Table8_1[[#This Row],[Unit_Price]]&gt;=2000, "High Price")</f>
        <v>Low Price</v>
      </c>
    </row>
    <row r="1017" spans="1:26" x14ac:dyDescent="0.3">
      <c r="A1017" s="2" t="s">
        <v>2982</v>
      </c>
      <c r="B1017" s="3">
        <v>45725</v>
      </c>
      <c r="C1017" s="2" t="s">
        <v>805</v>
      </c>
      <c r="D1017" s="2" t="s">
        <v>1768</v>
      </c>
      <c r="E1017" s="2" t="s">
        <v>1904</v>
      </c>
      <c r="F1017" s="2">
        <v>4</v>
      </c>
      <c r="G1017" s="2">
        <v>139.05000000000001</v>
      </c>
      <c r="H1017" s="2">
        <v>0.28999999999999998</v>
      </c>
      <c r="I1017" s="2" t="s">
        <v>1964</v>
      </c>
      <c r="J1017" s="2">
        <v>394.90199999999999</v>
      </c>
      <c r="O1017" t="s">
        <v>2982</v>
      </c>
      <c r="P1017" s="5">
        <v>45725</v>
      </c>
      <c r="Q1017" t="s">
        <v>805</v>
      </c>
      <c r="R1017" t="s">
        <v>1768</v>
      </c>
      <c r="S1017" t="s">
        <v>1904</v>
      </c>
      <c r="T1017">
        <v>4</v>
      </c>
      <c r="U1017">
        <v>139.05000000000001</v>
      </c>
      <c r="V1017">
        <v>0.28999999999999998</v>
      </c>
      <c r="W1017" t="s">
        <v>1964</v>
      </c>
      <c r="X1017">
        <v>394.90199999999999</v>
      </c>
      <c r="Y1017">
        <v>394.90200000000004</v>
      </c>
      <c r="Z1017" t="str">
        <f>_xlfn.IFS(Table8_1[[#This Row],[Unit_Price]]&lt;500,"Low Price",Table8_1[[#This Row],[Unit_Price]]&lt;2000,"Medium Price",Table8_1[[#This Row],[Unit_Price]]&gt;=2000, "High Price")</f>
        <v>Low Price</v>
      </c>
    </row>
    <row r="1018" spans="1:26" x14ac:dyDescent="0.3">
      <c r="A1018" s="2" t="s">
        <v>2983</v>
      </c>
      <c r="B1018" s="3">
        <v>45461</v>
      </c>
      <c r="C1018" s="2" t="s">
        <v>482</v>
      </c>
      <c r="D1018" s="2" t="s">
        <v>1741</v>
      </c>
      <c r="E1018" s="2" t="s">
        <v>1904</v>
      </c>
      <c r="F1018" s="2">
        <v>3</v>
      </c>
      <c r="G1018" s="2">
        <v>155.87</v>
      </c>
      <c r="H1018" s="2">
        <v>0.03</v>
      </c>
      <c r="I1018" s="2" t="s">
        <v>1964</v>
      </c>
      <c r="J1018" s="2">
        <v>453.58170000000001</v>
      </c>
      <c r="O1018" t="s">
        <v>2983</v>
      </c>
      <c r="P1018" s="5">
        <v>45461</v>
      </c>
      <c r="Q1018" t="s">
        <v>482</v>
      </c>
      <c r="R1018" t="s">
        <v>1741</v>
      </c>
      <c r="S1018" t="s">
        <v>1904</v>
      </c>
      <c r="T1018">
        <v>3</v>
      </c>
      <c r="U1018">
        <v>155.87</v>
      </c>
      <c r="V1018">
        <v>0.03</v>
      </c>
      <c r="W1018" t="s">
        <v>1964</v>
      </c>
      <c r="X1018">
        <v>453.58170000000001</v>
      </c>
      <c r="Y1018">
        <v>453.58170000000001</v>
      </c>
      <c r="Z1018" t="str">
        <f>_xlfn.IFS(Table8_1[[#This Row],[Unit_Price]]&lt;500,"Low Price",Table8_1[[#This Row],[Unit_Price]]&lt;2000,"Medium Price",Table8_1[[#This Row],[Unit_Price]]&gt;=2000, "High Price")</f>
        <v>Low Price</v>
      </c>
    </row>
    <row r="1019" spans="1:26" x14ac:dyDescent="0.3">
      <c r="A1019" s="2" t="s">
        <v>2984</v>
      </c>
      <c r="B1019" s="3">
        <v>45837</v>
      </c>
      <c r="C1019" s="2" t="s">
        <v>1380</v>
      </c>
      <c r="D1019" s="2" t="s">
        <v>1680</v>
      </c>
      <c r="E1019" s="2" t="s">
        <v>1939</v>
      </c>
      <c r="F1019" s="2">
        <v>4</v>
      </c>
      <c r="G1019" s="2">
        <v>115.42</v>
      </c>
      <c r="H1019" s="2">
        <v>0.03</v>
      </c>
      <c r="I1019" s="2" t="s">
        <v>1964</v>
      </c>
      <c r="J1019" s="2">
        <v>447.82960000000003</v>
      </c>
      <c r="O1019" t="s">
        <v>2984</v>
      </c>
      <c r="P1019" s="5">
        <v>45837</v>
      </c>
      <c r="Q1019" t="s">
        <v>1380</v>
      </c>
      <c r="R1019" t="s">
        <v>1680</v>
      </c>
      <c r="S1019" t="s">
        <v>1939</v>
      </c>
      <c r="T1019">
        <v>4</v>
      </c>
      <c r="U1019">
        <v>115.42</v>
      </c>
      <c r="V1019">
        <v>0.03</v>
      </c>
      <c r="W1019" t="s">
        <v>1964</v>
      </c>
      <c r="X1019">
        <v>447.82960000000003</v>
      </c>
      <c r="Y1019">
        <v>447.82960000000003</v>
      </c>
      <c r="Z1019" t="str">
        <f>_xlfn.IFS(Table8_1[[#This Row],[Unit_Price]]&lt;500,"Low Price",Table8_1[[#This Row],[Unit_Price]]&lt;2000,"Medium Price",Table8_1[[#This Row],[Unit_Price]]&gt;=2000, "High Price")</f>
        <v>Low Price</v>
      </c>
    </row>
    <row r="1020" spans="1:26" x14ac:dyDescent="0.3">
      <c r="A1020" s="2" t="s">
        <v>2985</v>
      </c>
      <c r="B1020" s="3">
        <v>45823</v>
      </c>
      <c r="C1020" s="2" t="s">
        <v>427</v>
      </c>
      <c r="D1020" s="2" t="s">
        <v>1738</v>
      </c>
      <c r="E1020" s="2" t="s">
        <v>1911</v>
      </c>
      <c r="F1020" s="2">
        <v>3</v>
      </c>
      <c r="G1020" s="2">
        <v>593.62</v>
      </c>
      <c r="H1020" s="2">
        <v>0.08</v>
      </c>
      <c r="I1020" s="2" t="s">
        <v>1959</v>
      </c>
      <c r="J1020" s="2">
        <v>1638.3912</v>
      </c>
      <c r="O1020" t="s">
        <v>2985</v>
      </c>
      <c r="P1020" s="5">
        <v>45823</v>
      </c>
      <c r="Q1020" t="s">
        <v>427</v>
      </c>
      <c r="R1020" t="s">
        <v>1738</v>
      </c>
      <c r="S1020" t="s">
        <v>1911</v>
      </c>
      <c r="T1020">
        <v>3</v>
      </c>
      <c r="U1020">
        <v>593.62</v>
      </c>
      <c r="V1020">
        <v>0.08</v>
      </c>
      <c r="W1020" t="s">
        <v>1959</v>
      </c>
      <c r="X1020">
        <v>1638.3912</v>
      </c>
      <c r="Y1020">
        <v>1638.3912</v>
      </c>
      <c r="Z1020" t="str">
        <f>_xlfn.IFS(Table8_1[[#This Row],[Unit_Price]]&lt;500,"Low Price",Table8_1[[#This Row],[Unit_Price]]&lt;2000,"Medium Price",Table8_1[[#This Row],[Unit_Price]]&gt;=2000, "High Price")</f>
        <v>Medium Price</v>
      </c>
    </row>
    <row r="1021" spans="1:26" x14ac:dyDescent="0.3">
      <c r="A1021" s="2" t="s">
        <v>2986</v>
      </c>
      <c r="B1021" s="3">
        <v>45733</v>
      </c>
      <c r="C1021" s="2" t="s">
        <v>1118</v>
      </c>
      <c r="D1021" s="2" t="s">
        <v>1715</v>
      </c>
      <c r="E1021" s="2" t="s">
        <v>1904</v>
      </c>
      <c r="F1021" s="2">
        <v>2</v>
      </c>
      <c r="G1021" s="2">
        <v>825.04</v>
      </c>
      <c r="H1021" s="2">
        <v>0.2</v>
      </c>
      <c r="I1021" s="2" t="s">
        <v>1959</v>
      </c>
      <c r="J1021" s="2">
        <v>1320.0640000000001</v>
      </c>
      <c r="O1021" t="s">
        <v>2986</v>
      </c>
      <c r="P1021" s="5">
        <v>45733</v>
      </c>
      <c r="Q1021" t="s">
        <v>1118</v>
      </c>
      <c r="R1021" t="s">
        <v>1715</v>
      </c>
      <c r="S1021" t="s">
        <v>1904</v>
      </c>
      <c r="T1021">
        <v>2</v>
      </c>
      <c r="U1021">
        <v>825.04</v>
      </c>
      <c r="V1021">
        <v>0.2</v>
      </c>
      <c r="W1021" t="s">
        <v>1959</v>
      </c>
      <c r="X1021">
        <v>1320.0640000000001</v>
      </c>
      <c r="Y1021">
        <v>1320.0639999999999</v>
      </c>
      <c r="Z1021" t="str">
        <f>_xlfn.IFS(Table8_1[[#This Row],[Unit_Price]]&lt;500,"Low Price",Table8_1[[#This Row],[Unit_Price]]&lt;2000,"Medium Price",Table8_1[[#This Row],[Unit_Price]]&gt;=2000, "High Price")</f>
        <v>Medium Price</v>
      </c>
    </row>
    <row r="1022" spans="1:26" x14ac:dyDescent="0.3">
      <c r="A1022" s="2" t="s">
        <v>2987</v>
      </c>
      <c r="B1022" s="3">
        <v>45322</v>
      </c>
      <c r="C1022" s="2" t="s">
        <v>1971</v>
      </c>
      <c r="D1022" s="2" t="s">
        <v>1652</v>
      </c>
      <c r="E1022" s="2" t="s">
        <v>1932</v>
      </c>
      <c r="F1022" s="2">
        <v>1</v>
      </c>
      <c r="G1022" s="2">
        <v>963.76</v>
      </c>
      <c r="H1022" s="2">
        <v>0.14000000000000001</v>
      </c>
      <c r="I1022" s="2" t="s">
        <v>1961</v>
      </c>
      <c r="J1022" s="2">
        <v>828.83360000000005</v>
      </c>
      <c r="O1022" t="s">
        <v>2987</v>
      </c>
      <c r="P1022" s="5">
        <v>45322</v>
      </c>
      <c r="Q1022" t="s">
        <v>1971</v>
      </c>
      <c r="R1022" t="s">
        <v>1652</v>
      </c>
      <c r="S1022" t="s">
        <v>1932</v>
      </c>
      <c r="T1022">
        <v>1</v>
      </c>
      <c r="U1022">
        <v>963.76</v>
      </c>
      <c r="V1022">
        <v>0.14000000000000001</v>
      </c>
      <c r="W1022" t="s">
        <v>1961</v>
      </c>
      <c r="X1022">
        <v>828.83360000000005</v>
      </c>
      <c r="Y1022">
        <v>828.83359999999993</v>
      </c>
      <c r="Z1022" t="str">
        <f>_xlfn.IFS(Table8_1[[#This Row],[Unit_Price]]&lt;500,"Low Price",Table8_1[[#This Row],[Unit_Price]]&lt;2000,"Medium Price",Table8_1[[#This Row],[Unit_Price]]&gt;=2000, "High Price")</f>
        <v>Medium Price</v>
      </c>
    </row>
    <row r="1023" spans="1:26" x14ac:dyDescent="0.3">
      <c r="A1023" s="2" t="s">
        <v>2988</v>
      </c>
      <c r="B1023" s="3">
        <v>45415</v>
      </c>
      <c r="C1023" s="2" t="s">
        <v>937</v>
      </c>
      <c r="D1023" s="2" t="s">
        <v>1747</v>
      </c>
      <c r="E1023" s="2" t="s">
        <v>1911</v>
      </c>
      <c r="F1023" s="2">
        <v>1</v>
      </c>
      <c r="G1023" s="2">
        <v>238.24</v>
      </c>
      <c r="H1023" s="2">
        <v>0.12</v>
      </c>
      <c r="I1023" s="2" t="s">
        <v>1961</v>
      </c>
      <c r="J1023" s="2">
        <v>209.65119999999999</v>
      </c>
      <c r="O1023" t="s">
        <v>2988</v>
      </c>
      <c r="P1023" s="5">
        <v>45415</v>
      </c>
      <c r="Q1023" t="s">
        <v>937</v>
      </c>
      <c r="R1023" t="s">
        <v>1747</v>
      </c>
      <c r="S1023" t="s">
        <v>1911</v>
      </c>
      <c r="T1023">
        <v>1</v>
      </c>
      <c r="U1023">
        <v>238.24</v>
      </c>
      <c r="V1023">
        <v>0.12</v>
      </c>
      <c r="W1023" t="s">
        <v>1961</v>
      </c>
      <c r="X1023">
        <v>209.65119999999999</v>
      </c>
      <c r="Y1023">
        <v>209.65120000000002</v>
      </c>
      <c r="Z1023" t="str">
        <f>_xlfn.IFS(Table8_1[[#This Row],[Unit_Price]]&lt;500,"Low Price",Table8_1[[#This Row],[Unit_Price]]&lt;2000,"Medium Price",Table8_1[[#This Row],[Unit_Price]]&gt;=2000, "High Price")</f>
        <v>Low Price</v>
      </c>
    </row>
    <row r="1024" spans="1:26" x14ac:dyDescent="0.3">
      <c r="A1024" s="2" t="s">
        <v>2989</v>
      </c>
      <c r="B1024" s="3">
        <v>45644</v>
      </c>
      <c r="C1024" s="2" t="s">
        <v>1423</v>
      </c>
      <c r="D1024" s="2" t="s">
        <v>1829</v>
      </c>
      <c r="E1024" s="2" t="s">
        <v>1939</v>
      </c>
      <c r="F1024" s="2">
        <v>1</v>
      </c>
      <c r="G1024" s="2">
        <v>756.63</v>
      </c>
      <c r="H1024" s="2">
        <v>0.04</v>
      </c>
      <c r="I1024" s="2" t="s">
        <v>1961</v>
      </c>
      <c r="J1024" s="2">
        <v>726.36479999999995</v>
      </c>
      <c r="O1024" t="s">
        <v>2989</v>
      </c>
      <c r="P1024" s="5">
        <v>45644</v>
      </c>
      <c r="Q1024" t="s">
        <v>1423</v>
      </c>
      <c r="R1024" t="s">
        <v>1829</v>
      </c>
      <c r="S1024" t="s">
        <v>1939</v>
      </c>
      <c r="T1024">
        <v>1</v>
      </c>
      <c r="U1024">
        <v>756.63</v>
      </c>
      <c r="V1024">
        <v>0.04</v>
      </c>
      <c r="W1024" t="s">
        <v>1961</v>
      </c>
      <c r="X1024">
        <v>726.36479999999995</v>
      </c>
      <c r="Y1024">
        <v>726.36479999999995</v>
      </c>
      <c r="Z1024" t="str">
        <f>_xlfn.IFS(Table8_1[[#This Row],[Unit_Price]]&lt;500,"Low Price",Table8_1[[#This Row],[Unit_Price]]&lt;2000,"Medium Price",Table8_1[[#This Row],[Unit_Price]]&gt;=2000, "High Price")</f>
        <v>Medium Price</v>
      </c>
    </row>
    <row r="1025" spans="1:26" x14ac:dyDescent="0.3">
      <c r="A1025" s="2" t="s">
        <v>2990</v>
      </c>
      <c r="B1025" s="3">
        <v>45845</v>
      </c>
      <c r="C1025" s="2" t="s">
        <v>88</v>
      </c>
      <c r="D1025" s="2" t="s">
        <v>1862</v>
      </c>
      <c r="E1025" s="2" t="s">
        <v>1914</v>
      </c>
      <c r="F1025" s="2">
        <v>3</v>
      </c>
      <c r="G1025" s="2">
        <v>159.76</v>
      </c>
      <c r="H1025" s="2">
        <v>0.22</v>
      </c>
      <c r="I1025" s="2" t="s">
        <v>1959</v>
      </c>
      <c r="J1025" s="2">
        <v>373.83839999999998</v>
      </c>
      <c r="O1025" t="s">
        <v>2990</v>
      </c>
      <c r="P1025" s="5">
        <v>45845</v>
      </c>
      <c r="Q1025" t="s">
        <v>88</v>
      </c>
      <c r="R1025" t="s">
        <v>1862</v>
      </c>
      <c r="S1025" t="s">
        <v>1914</v>
      </c>
      <c r="T1025">
        <v>3</v>
      </c>
      <c r="U1025">
        <v>159.76</v>
      </c>
      <c r="V1025">
        <v>0.22</v>
      </c>
      <c r="W1025" t="s">
        <v>1959</v>
      </c>
      <c r="X1025">
        <v>373.83839999999998</v>
      </c>
      <c r="Y1025">
        <v>373.83839999999998</v>
      </c>
      <c r="Z1025" t="str">
        <f>_xlfn.IFS(Table8_1[[#This Row],[Unit_Price]]&lt;500,"Low Price",Table8_1[[#This Row],[Unit_Price]]&lt;2000,"Medium Price",Table8_1[[#This Row],[Unit_Price]]&gt;=2000, "High Price")</f>
        <v>Low Price</v>
      </c>
    </row>
    <row r="1026" spans="1:26" x14ac:dyDescent="0.3">
      <c r="A1026" s="2" t="s">
        <v>2991</v>
      </c>
      <c r="B1026" s="3">
        <v>45354</v>
      </c>
      <c r="C1026" s="2" t="s">
        <v>1163</v>
      </c>
      <c r="D1026" s="2" t="s">
        <v>1868</v>
      </c>
      <c r="E1026" s="2" t="s">
        <v>1917</v>
      </c>
      <c r="F1026" s="2">
        <v>1</v>
      </c>
      <c r="G1026" s="2">
        <v>329.94</v>
      </c>
      <c r="H1026" s="2">
        <v>0.14000000000000001</v>
      </c>
      <c r="I1026" s="2" t="s">
        <v>1964</v>
      </c>
      <c r="J1026" s="2">
        <v>283.7484</v>
      </c>
      <c r="O1026" t="s">
        <v>2991</v>
      </c>
      <c r="P1026" s="5">
        <v>45354</v>
      </c>
      <c r="Q1026" t="s">
        <v>1163</v>
      </c>
      <c r="R1026" t="s">
        <v>1868</v>
      </c>
      <c r="S1026" t="s">
        <v>1917</v>
      </c>
      <c r="T1026">
        <v>1</v>
      </c>
      <c r="U1026">
        <v>329.94</v>
      </c>
      <c r="V1026">
        <v>0.14000000000000001</v>
      </c>
      <c r="W1026" t="s">
        <v>1964</v>
      </c>
      <c r="X1026">
        <v>283.7484</v>
      </c>
      <c r="Y1026">
        <v>283.7484</v>
      </c>
      <c r="Z1026" t="str">
        <f>_xlfn.IFS(Table8_1[[#This Row],[Unit_Price]]&lt;500,"Low Price",Table8_1[[#This Row],[Unit_Price]]&lt;2000,"Medium Price",Table8_1[[#This Row],[Unit_Price]]&gt;=2000, "High Price")</f>
        <v>Low Price</v>
      </c>
    </row>
    <row r="1027" spans="1:26" x14ac:dyDescent="0.3">
      <c r="A1027" s="2" t="s">
        <v>2992</v>
      </c>
      <c r="B1027" s="3">
        <v>45720</v>
      </c>
      <c r="C1027" s="2" t="s">
        <v>228</v>
      </c>
      <c r="D1027" s="2" t="s">
        <v>1625</v>
      </c>
      <c r="E1027" s="2" t="s">
        <v>1917</v>
      </c>
      <c r="F1027" s="2">
        <v>1</v>
      </c>
      <c r="G1027" s="2">
        <v>234.06</v>
      </c>
      <c r="H1027" s="2">
        <v>0.11</v>
      </c>
      <c r="I1027" s="2" t="s">
        <v>1961</v>
      </c>
      <c r="J1027" s="2">
        <v>208.3134</v>
      </c>
      <c r="O1027" t="s">
        <v>2992</v>
      </c>
      <c r="P1027" s="5">
        <v>45720</v>
      </c>
      <c r="Q1027" t="s">
        <v>228</v>
      </c>
      <c r="R1027" t="s">
        <v>1625</v>
      </c>
      <c r="S1027" t="s">
        <v>1917</v>
      </c>
      <c r="T1027">
        <v>1</v>
      </c>
      <c r="U1027">
        <v>234.06</v>
      </c>
      <c r="V1027">
        <v>0.11</v>
      </c>
      <c r="W1027" t="s">
        <v>1961</v>
      </c>
      <c r="X1027">
        <v>208.3134</v>
      </c>
      <c r="Y1027">
        <v>208.3134</v>
      </c>
      <c r="Z1027" t="str">
        <f>_xlfn.IFS(Table8_1[[#This Row],[Unit_Price]]&lt;500,"Low Price",Table8_1[[#This Row],[Unit_Price]]&lt;2000,"Medium Price",Table8_1[[#This Row],[Unit_Price]]&gt;=2000, "High Price")</f>
        <v>Low Price</v>
      </c>
    </row>
    <row r="1028" spans="1:26" x14ac:dyDescent="0.3">
      <c r="A1028" s="2" t="s">
        <v>2993</v>
      </c>
      <c r="B1028" s="3">
        <v>45278</v>
      </c>
      <c r="C1028" s="2" t="s">
        <v>1010</v>
      </c>
      <c r="D1028" s="2" t="s">
        <v>1826</v>
      </c>
      <c r="E1028" s="2" t="s">
        <v>1887</v>
      </c>
      <c r="F1028" s="2">
        <v>2</v>
      </c>
      <c r="G1028" s="2">
        <v>773.75</v>
      </c>
      <c r="H1028" s="2">
        <v>0.16</v>
      </c>
      <c r="I1028" s="2" t="s">
        <v>1961</v>
      </c>
      <c r="J1028" s="2">
        <v>1299.9000000000001</v>
      </c>
      <c r="O1028" t="s">
        <v>2993</v>
      </c>
      <c r="P1028" s="5">
        <v>45278</v>
      </c>
      <c r="Q1028" t="s">
        <v>1010</v>
      </c>
      <c r="R1028" t="s">
        <v>1826</v>
      </c>
      <c r="S1028" t="s">
        <v>1887</v>
      </c>
      <c r="T1028">
        <v>2</v>
      </c>
      <c r="U1028">
        <v>773.75</v>
      </c>
      <c r="V1028">
        <v>0.16</v>
      </c>
      <c r="W1028" t="s">
        <v>1961</v>
      </c>
      <c r="X1028">
        <v>1299.9000000000001</v>
      </c>
      <c r="Y1028">
        <v>1299.9000000000001</v>
      </c>
      <c r="Z1028" t="str">
        <f>_xlfn.IFS(Table8_1[[#This Row],[Unit_Price]]&lt;500,"Low Price",Table8_1[[#This Row],[Unit_Price]]&lt;2000,"Medium Price",Table8_1[[#This Row],[Unit_Price]]&gt;=2000, "High Price")</f>
        <v>Medium Price</v>
      </c>
    </row>
    <row r="1029" spans="1:26" x14ac:dyDescent="0.3">
      <c r="A1029" s="2" t="s">
        <v>2994</v>
      </c>
      <c r="B1029" s="3">
        <v>45422</v>
      </c>
      <c r="C1029" s="2" t="s">
        <v>1364</v>
      </c>
      <c r="D1029" s="2" t="s">
        <v>1738</v>
      </c>
      <c r="E1029" s="2" t="s">
        <v>1945</v>
      </c>
      <c r="F1029" s="2">
        <v>1</v>
      </c>
      <c r="G1029" s="2">
        <v>73.88</v>
      </c>
      <c r="H1029" s="2">
        <v>0.04</v>
      </c>
      <c r="I1029" s="2" t="s">
        <v>1959</v>
      </c>
      <c r="J1029" s="2">
        <v>70.924800000000005</v>
      </c>
      <c r="O1029" t="s">
        <v>2994</v>
      </c>
      <c r="P1029" s="5">
        <v>45422</v>
      </c>
      <c r="Q1029" t="s">
        <v>1364</v>
      </c>
      <c r="R1029" t="s">
        <v>1738</v>
      </c>
      <c r="S1029" t="s">
        <v>1945</v>
      </c>
      <c r="T1029">
        <v>1</v>
      </c>
      <c r="U1029">
        <v>73.88</v>
      </c>
      <c r="V1029">
        <v>0.04</v>
      </c>
      <c r="W1029" t="s">
        <v>1959</v>
      </c>
      <c r="X1029">
        <v>70.924800000000005</v>
      </c>
      <c r="Y1029">
        <v>70.924799999999991</v>
      </c>
      <c r="Z1029" t="str">
        <f>_xlfn.IFS(Table8_1[[#This Row],[Unit_Price]]&lt;500,"Low Price",Table8_1[[#This Row],[Unit_Price]]&lt;2000,"Medium Price",Table8_1[[#This Row],[Unit_Price]]&gt;=2000, "High Price")</f>
        <v>Low Price</v>
      </c>
    </row>
    <row r="1030" spans="1:26" x14ac:dyDescent="0.3">
      <c r="A1030" s="2" t="s">
        <v>2995</v>
      </c>
      <c r="B1030" s="3">
        <v>45337</v>
      </c>
      <c r="C1030" s="2" t="s">
        <v>34</v>
      </c>
      <c r="D1030" s="2" t="s">
        <v>1841</v>
      </c>
      <c r="E1030" s="2" t="s">
        <v>1945</v>
      </c>
      <c r="F1030" s="2">
        <v>1</v>
      </c>
      <c r="G1030" s="2">
        <v>859.3</v>
      </c>
      <c r="H1030" s="2">
        <v>0.16</v>
      </c>
      <c r="I1030" s="2" t="s">
        <v>1961</v>
      </c>
      <c r="J1030" s="2">
        <v>721.81200000000001</v>
      </c>
      <c r="O1030" t="s">
        <v>2995</v>
      </c>
      <c r="P1030" s="5">
        <v>45337</v>
      </c>
      <c r="Q1030" t="s">
        <v>34</v>
      </c>
      <c r="R1030" t="s">
        <v>1841</v>
      </c>
      <c r="S1030" t="s">
        <v>1945</v>
      </c>
      <c r="T1030">
        <v>1</v>
      </c>
      <c r="U1030">
        <v>859.3</v>
      </c>
      <c r="V1030">
        <v>0.16</v>
      </c>
      <c r="W1030" t="s">
        <v>1961</v>
      </c>
      <c r="X1030">
        <v>721.81200000000001</v>
      </c>
      <c r="Y1030">
        <v>721.8119999999999</v>
      </c>
      <c r="Z1030" t="str">
        <f>_xlfn.IFS(Table8_1[[#This Row],[Unit_Price]]&lt;500,"Low Price",Table8_1[[#This Row],[Unit_Price]]&lt;2000,"Medium Price",Table8_1[[#This Row],[Unit_Price]]&gt;=2000, "High Price")</f>
        <v>Medium Price</v>
      </c>
    </row>
    <row r="1031" spans="1:26" x14ac:dyDescent="0.3">
      <c r="A1031" s="2" t="s">
        <v>2996</v>
      </c>
      <c r="B1031" s="3">
        <v>45564</v>
      </c>
      <c r="C1031" s="2" t="s">
        <v>449</v>
      </c>
      <c r="D1031" s="2" t="s">
        <v>1826</v>
      </c>
      <c r="E1031" s="2" t="s">
        <v>1911</v>
      </c>
      <c r="F1031" s="2">
        <v>4</v>
      </c>
      <c r="G1031" s="2">
        <v>762.43</v>
      </c>
      <c r="H1031" s="2">
        <v>0.05</v>
      </c>
      <c r="I1031" s="2" t="s">
        <v>1959</v>
      </c>
      <c r="J1031" s="2">
        <v>2897.2339999999999</v>
      </c>
      <c r="O1031" t="s">
        <v>2996</v>
      </c>
      <c r="P1031" s="5">
        <v>45564</v>
      </c>
      <c r="Q1031" t="s">
        <v>449</v>
      </c>
      <c r="R1031" t="s">
        <v>1826</v>
      </c>
      <c r="S1031" t="s">
        <v>1911</v>
      </c>
      <c r="T1031">
        <v>4</v>
      </c>
      <c r="U1031">
        <v>762.43</v>
      </c>
      <c r="V1031">
        <v>0.05</v>
      </c>
      <c r="W1031" t="s">
        <v>1959</v>
      </c>
      <c r="X1031">
        <v>2897.2339999999999</v>
      </c>
      <c r="Y1031">
        <v>2897.2339999999999</v>
      </c>
      <c r="Z1031" t="str">
        <f>_xlfn.IFS(Table8_1[[#This Row],[Unit_Price]]&lt;500,"Low Price",Table8_1[[#This Row],[Unit_Price]]&lt;2000,"Medium Price",Table8_1[[#This Row],[Unit_Price]]&gt;=2000, "High Price")</f>
        <v>Medium Price</v>
      </c>
    </row>
    <row r="1032" spans="1:26" x14ac:dyDescent="0.3">
      <c r="A1032" s="2" t="s">
        <v>2997</v>
      </c>
      <c r="B1032" s="3">
        <v>45424</v>
      </c>
      <c r="C1032" s="2" t="s">
        <v>433</v>
      </c>
      <c r="D1032" s="2" t="s">
        <v>1802</v>
      </c>
      <c r="E1032" s="2" t="s">
        <v>1887</v>
      </c>
      <c r="F1032" s="2">
        <v>1</v>
      </c>
      <c r="G1032" s="2">
        <v>328.51</v>
      </c>
      <c r="H1032" s="2">
        <v>0.2</v>
      </c>
      <c r="I1032" s="2" t="s">
        <v>1964</v>
      </c>
      <c r="J1032" s="2">
        <v>262.80799999999999</v>
      </c>
      <c r="O1032" t="s">
        <v>2997</v>
      </c>
      <c r="P1032" s="5">
        <v>45424</v>
      </c>
      <c r="Q1032" t="s">
        <v>433</v>
      </c>
      <c r="R1032" t="s">
        <v>1802</v>
      </c>
      <c r="S1032" t="s">
        <v>1887</v>
      </c>
      <c r="T1032">
        <v>1</v>
      </c>
      <c r="U1032">
        <v>328.51</v>
      </c>
      <c r="V1032">
        <v>0.2</v>
      </c>
      <c r="W1032" t="s">
        <v>1964</v>
      </c>
      <c r="X1032">
        <v>262.80799999999999</v>
      </c>
      <c r="Y1032">
        <v>262.80799999999999</v>
      </c>
      <c r="Z1032" t="str">
        <f>_xlfn.IFS(Table8_1[[#This Row],[Unit_Price]]&lt;500,"Low Price",Table8_1[[#This Row],[Unit_Price]]&lt;2000,"Medium Price",Table8_1[[#This Row],[Unit_Price]]&gt;=2000, "High Price")</f>
        <v>Low Price</v>
      </c>
    </row>
    <row r="1033" spans="1:26" x14ac:dyDescent="0.3">
      <c r="A1033" s="2" t="s">
        <v>2998</v>
      </c>
      <c r="B1033" s="3">
        <v>45719</v>
      </c>
      <c r="C1033" s="2" t="s">
        <v>883</v>
      </c>
      <c r="D1033" s="2" t="s">
        <v>1712</v>
      </c>
      <c r="E1033" s="2" t="s">
        <v>1904</v>
      </c>
      <c r="F1033" s="2">
        <v>1</v>
      </c>
      <c r="G1033" s="2">
        <v>34.51</v>
      </c>
      <c r="H1033" s="2">
        <v>0.04</v>
      </c>
      <c r="I1033" s="2" t="s">
        <v>1964</v>
      </c>
      <c r="J1033" s="2">
        <v>33.129600000000003</v>
      </c>
      <c r="O1033" t="s">
        <v>2998</v>
      </c>
      <c r="P1033" s="5">
        <v>45719</v>
      </c>
      <c r="Q1033" t="s">
        <v>883</v>
      </c>
      <c r="R1033" t="s">
        <v>1712</v>
      </c>
      <c r="S1033" t="s">
        <v>1904</v>
      </c>
      <c r="T1033">
        <v>1</v>
      </c>
      <c r="U1033">
        <v>34.51</v>
      </c>
      <c r="V1033">
        <v>0.04</v>
      </c>
      <c r="W1033" t="s">
        <v>1964</v>
      </c>
      <c r="X1033">
        <v>33.129600000000003</v>
      </c>
      <c r="Y1033">
        <v>33.129599999999996</v>
      </c>
      <c r="Z1033" t="str">
        <f>_xlfn.IFS(Table8_1[[#This Row],[Unit_Price]]&lt;500,"Low Price",Table8_1[[#This Row],[Unit_Price]]&lt;2000,"Medium Price",Table8_1[[#This Row],[Unit_Price]]&gt;=2000, "High Price")</f>
        <v>Low Price</v>
      </c>
    </row>
    <row r="1034" spans="1:26" x14ac:dyDescent="0.3">
      <c r="A1034" s="2" t="s">
        <v>2999</v>
      </c>
      <c r="B1034" s="3">
        <v>45250</v>
      </c>
      <c r="C1034" s="2" t="s">
        <v>376</v>
      </c>
      <c r="D1034" s="2" t="s">
        <v>1631</v>
      </c>
      <c r="E1034" s="2" t="s">
        <v>1927</v>
      </c>
      <c r="F1034" s="2">
        <v>3</v>
      </c>
      <c r="G1034" s="2">
        <v>663.73</v>
      </c>
      <c r="H1034" s="2">
        <v>0.06</v>
      </c>
      <c r="I1034" s="2" t="s">
        <v>1964</v>
      </c>
      <c r="J1034" s="2">
        <v>1871.7185999999999</v>
      </c>
      <c r="O1034" t="s">
        <v>2999</v>
      </c>
      <c r="P1034" s="5">
        <v>45250</v>
      </c>
      <c r="Q1034" t="s">
        <v>376</v>
      </c>
      <c r="R1034" t="s">
        <v>1631</v>
      </c>
      <c r="S1034" t="s">
        <v>1927</v>
      </c>
      <c r="T1034">
        <v>3</v>
      </c>
      <c r="U1034">
        <v>663.73</v>
      </c>
      <c r="V1034">
        <v>0.06</v>
      </c>
      <c r="W1034" t="s">
        <v>1964</v>
      </c>
      <c r="X1034">
        <v>1871.7185999999999</v>
      </c>
      <c r="Y1034">
        <v>1871.7186000000002</v>
      </c>
      <c r="Z1034" t="str">
        <f>_xlfn.IFS(Table8_1[[#This Row],[Unit_Price]]&lt;500,"Low Price",Table8_1[[#This Row],[Unit_Price]]&lt;2000,"Medium Price",Table8_1[[#This Row],[Unit_Price]]&gt;=2000, "High Price")</f>
        <v>Medium Price</v>
      </c>
    </row>
    <row r="1035" spans="1:26" x14ac:dyDescent="0.3">
      <c r="A1035" s="2" t="s">
        <v>3000</v>
      </c>
      <c r="B1035" s="3">
        <v>45479</v>
      </c>
      <c r="C1035" s="2" t="s">
        <v>799</v>
      </c>
      <c r="D1035" s="2" t="s">
        <v>1677</v>
      </c>
      <c r="E1035" s="2" t="s">
        <v>1921</v>
      </c>
      <c r="F1035" s="2">
        <v>1</v>
      </c>
      <c r="G1035" s="2">
        <v>409.41</v>
      </c>
      <c r="H1035" s="2">
        <v>0.13</v>
      </c>
      <c r="I1035" s="2" t="s">
        <v>1961</v>
      </c>
      <c r="J1035" s="2">
        <v>356.18669999999997</v>
      </c>
      <c r="O1035" t="s">
        <v>3000</v>
      </c>
      <c r="P1035" s="5">
        <v>45479</v>
      </c>
      <c r="Q1035" t="s">
        <v>799</v>
      </c>
      <c r="R1035" t="s">
        <v>1677</v>
      </c>
      <c r="S1035" t="s">
        <v>1921</v>
      </c>
      <c r="T1035">
        <v>1</v>
      </c>
      <c r="U1035">
        <v>409.41</v>
      </c>
      <c r="V1035">
        <v>0.13</v>
      </c>
      <c r="W1035" t="s">
        <v>1961</v>
      </c>
      <c r="X1035">
        <v>356.18669999999997</v>
      </c>
      <c r="Y1035">
        <v>356.18670000000003</v>
      </c>
      <c r="Z1035" t="str">
        <f>_xlfn.IFS(Table8_1[[#This Row],[Unit_Price]]&lt;500,"Low Price",Table8_1[[#This Row],[Unit_Price]]&lt;2000,"Medium Price",Table8_1[[#This Row],[Unit_Price]]&gt;=2000, "High Price")</f>
        <v>Low Price</v>
      </c>
    </row>
    <row r="1036" spans="1:26" x14ac:dyDescent="0.3">
      <c r="A1036" s="2" t="s">
        <v>3001</v>
      </c>
      <c r="B1036" s="3">
        <v>45727</v>
      </c>
      <c r="C1036" s="2" t="s">
        <v>336</v>
      </c>
      <c r="D1036" s="2" t="s">
        <v>1817</v>
      </c>
      <c r="E1036" s="2" t="s">
        <v>1901</v>
      </c>
      <c r="F1036" s="2">
        <v>3</v>
      </c>
      <c r="G1036" s="2">
        <v>461.03</v>
      </c>
      <c r="H1036" s="2">
        <v>0.11</v>
      </c>
      <c r="I1036" s="2" t="s">
        <v>1961</v>
      </c>
      <c r="J1036" s="2">
        <v>1230.9501</v>
      </c>
      <c r="O1036" t="s">
        <v>3001</v>
      </c>
      <c r="P1036" s="5">
        <v>45727</v>
      </c>
      <c r="Q1036" t="s">
        <v>336</v>
      </c>
      <c r="R1036" t="s">
        <v>1817</v>
      </c>
      <c r="S1036" t="s">
        <v>1901</v>
      </c>
      <c r="T1036">
        <v>3</v>
      </c>
      <c r="U1036">
        <v>461.03</v>
      </c>
      <c r="V1036">
        <v>0.11</v>
      </c>
      <c r="W1036" t="s">
        <v>1961</v>
      </c>
      <c r="X1036">
        <v>1230.9501</v>
      </c>
      <c r="Y1036">
        <v>1230.9501</v>
      </c>
      <c r="Z1036" t="str">
        <f>_xlfn.IFS(Table8_1[[#This Row],[Unit_Price]]&lt;500,"Low Price",Table8_1[[#This Row],[Unit_Price]]&lt;2000,"Medium Price",Table8_1[[#This Row],[Unit_Price]]&gt;=2000, "High Price")</f>
        <v>Low Price</v>
      </c>
    </row>
    <row r="1037" spans="1:26" x14ac:dyDescent="0.3">
      <c r="A1037" s="2" t="s">
        <v>3002</v>
      </c>
      <c r="B1037" s="3">
        <v>45394</v>
      </c>
      <c r="C1037" s="2" t="s">
        <v>1163</v>
      </c>
      <c r="D1037" s="2" t="s">
        <v>1631</v>
      </c>
      <c r="E1037" s="2" t="s">
        <v>1934</v>
      </c>
      <c r="F1037" s="2">
        <v>2</v>
      </c>
      <c r="G1037" s="2">
        <v>760.14</v>
      </c>
      <c r="H1037" s="2">
        <v>0.02</v>
      </c>
      <c r="I1037" s="2" t="s">
        <v>1964</v>
      </c>
      <c r="J1037" s="2">
        <v>1489.8743999999999</v>
      </c>
      <c r="O1037" t="s">
        <v>3002</v>
      </c>
      <c r="P1037" s="5">
        <v>45394</v>
      </c>
      <c r="Q1037" t="s">
        <v>1163</v>
      </c>
      <c r="R1037" t="s">
        <v>1631</v>
      </c>
      <c r="S1037" t="s">
        <v>1934</v>
      </c>
      <c r="T1037">
        <v>2</v>
      </c>
      <c r="U1037">
        <v>760.14</v>
      </c>
      <c r="V1037">
        <v>0.02</v>
      </c>
      <c r="W1037" t="s">
        <v>1964</v>
      </c>
      <c r="X1037">
        <v>1489.8743999999999</v>
      </c>
      <c r="Y1037">
        <v>1489.8743999999999</v>
      </c>
      <c r="Z1037" t="str">
        <f>_xlfn.IFS(Table8_1[[#This Row],[Unit_Price]]&lt;500,"Low Price",Table8_1[[#This Row],[Unit_Price]]&lt;2000,"Medium Price",Table8_1[[#This Row],[Unit_Price]]&gt;=2000, "High Price")</f>
        <v>Medium Price</v>
      </c>
    </row>
    <row r="1038" spans="1:26" x14ac:dyDescent="0.3">
      <c r="A1038" s="2" t="s">
        <v>3003</v>
      </c>
      <c r="B1038" s="3">
        <v>45773</v>
      </c>
      <c r="C1038" s="2" t="s">
        <v>895</v>
      </c>
      <c r="D1038" s="2" t="s">
        <v>1645</v>
      </c>
      <c r="E1038" s="2" t="s">
        <v>1892</v>
      </c>
      <c r="F1038" s="2">
        <v>3</v>
      </c>
      <c r="G1038" s="2">
        <v>688.76</v>
      </c>
      <c r="H1038" s="2">
        <v>0.12</v>
      </c>
      <c r="I1038" s="2" t="s">
        <v>1961</v>
      </c>
      <c r="J1038" s="2">
        <v>1818.3263999999999</v>
      </c>
      <c r="O1038" t="s">
        <v>3003</v>
      </c>
      <c r="P1038" s="5">
        <v>45773</v>
      </c>
      <c r="Q1038" t="s">
        <v>895</v>
      </c>
      <c r="R1038" t="s">
        <v>1645</v>
      </c>
      <c r="S1038" t="s">
        <v>1892</v>
      </c>
      <c r="T1038">
        <v>3</v>
      </c>
      <c r="U1038">
        <v>688.76</v>
      </c>
      <c r="V1038">
        <v>0.12</v>
      </c>
      <c r="W1038" t="s">
        <v>1961</v>
      </c>
      <c r="X1038">
        <v>1818.3263999999999</v>
      </c>
      <c r="Y1038">
        <v>1818.3263999999997</v>
      </c>
      <c r="Z1038" t="str">
        <f>_xlfn.IFS(Table8_1[[#This Row],[Unit_Price]]&lt;500,"Low Price",Table8_1[[#This Row],[Unit_Price]]&lt;2000,"Medium Price",Table8_1[[#This Row],[Unit_Price]]&gt;=2000, "High Price")</f>
        <v>Medium Price</v>
      </c>
    </row>
    <row r="1039" spans="1:26" x14ac:dyDescent="0.3">
      <c r="A1039" s="2" t="s">
        <v>3004</v>
      </c>
      <c r="B1039" s="3">
        <v>45779</v>
      </c>
      <c r="C1039" s="2" t="s">
        <v>539</v>
      </c>
      <c r="D1039" s="2" t="s">
        <v>1709</v>
      </c>
      <c r="E1039" s="2" t="s">
        <v>1921</v>
      </c>
      <c r="F1039" s="2">
        <v>2</v>
      </c>
      <c r="G1039" s="2">
        <v>257.77999999999997</v>
      </c>
      <c r="H1039" s="2">
        <v>0.05</v>
      </c>
      <c r="I1039" s="2" t="s">
        <v>1959</v>
      </c>
      <c r="J1039" s="2">
        <v>489.78199999999998</v>
      </c>
      <c r="O1039" t="s">
        <v>3004</v>
      </c>
      <c r="P1039" s="5">
        <v>45779</v>
      </c>
      <c r="Q1039" t="s">
        <v>539</v>
      </c>
      <c r="R1039" t="s">
        <v>1709</v>
      </c>
      <c r="S1039" t="s">
        <v>1921</v>
      </c>
      <c r="T1039">
        <v>2</v>
      </c>
      <c r="U1039">
        <v>257.77999999999997</v>
      </c>
      <c r="V1039">
        <v>0.05</v>
      </c>
      <c r="W1039" t="s">
        <v>1959</v>
      </c>
      <c r="X1039">
        <v>489.78199999999998</v>
      </c>
      <c r="Y1039">
        <v>489.78199999999993</v>
      </c>
      <c r="Z1039" t="str">
        <f>_xlfn.IFS(Table8_1[[#This Row],[Unit_Price]]&lt;500,"Low Price",Table8_1[[#This Row],[Unit_Price]]&lt;2000,"Medium Price",Table8_1[[#This Row],[Unit_Price]]&gt;=2000, "High Price")</f>
        <v>Low Price</v>
      </c>
    </row>
    <row r="1040" spans="1:26" x14ac:dyDescent="0.3">
      <c r="A1040" s="2" t="s">
        <v>3005</v>
      </c>
      <c r="B1040" s="3">
        <v>45400</v>
      </c>
      <c r="C1040" s="2" t="s">
        <v>202</v>
      </c>
      <c r="D1040" s="2" t="s">
        <v>1741</v>
      </c>
      <c r="E1040" s="2" t="s">
        <v>1914</v>
      </c>
      <c r="F1040" s="2">
        <v>2</v>
      </c>
      <c r="G1040" s="2">
        <v>314.29000000000002</v>
      </c>
      <c r="H1040" s="2">
        <v>0.19</v>
      </c>
      <c r="I1040" s="2" t="s">
        <v>1964</v>
      </c>
      <c r="J1040" s="2">
        <v>509.14980000000003</v>
      </c>
      <c r="O1040" t="s">
        <v>3005</v>
      </c>
      <c r="P1040" s="5">
        <v>45400</v>
      </c>
      <c r="Q1040" t="s">
        <v>202</v>
      </c>
      <c r="R1040" t="s">
        <v>1741</v>
      </c>
      <c r="S1040" t="s">
        <v>1914</v>
      </c>
      <c r="T1040">
        <v>2</v>
      </c>
      <c r="U1040">
        <v>314.29000000000002</v>
      </c>
      <c r="V1040">
        <v>0.19</v>
      </c>
      <c r="W1040" t="s">
        <v>1964</v>
      </c>
      <c r="X1040">
        <v>509.14980000000003</v>
      </c>
      <c r="Y1040">
        <v>509.14980000000003</v>
      </c>
      <c r="Z1040" t="str">
        <f>_xlfn.IFS(Table8_1[[#This Row],[Unit_Price]]&lt;500,"Low Price",Table8_1[[#This Row],[Unit_Price]]&lt;2000,"Medium Price",Table8_1[[#This Row],[Unit_Price]]&gt;=2000, "High Price")</f>
        <v>Low Price</v>
      </c>
    </row>
    <row r="1041" spans="1:26" x14ac:dyDescent="0.3">
      <c r="A1041" s="2" t="s">
        <v>3006</v>
      </c>
      <c r="B1041" s="3">
        <v>45520</v>
      </c>
      <c r="C1041" s="2" t="s">
        <v>527</v>
      </c>
      <c r="D1041" s="2" t="s">
        <v>1799</v>
      </c>
      <c r="E1041" s="2" t="s">
        <v>1934</v>
      </c>
      <c r="F1041" s="2">
        <v>3</v>
      </c>
      <c r="G1041" s="2">
        <v>336.09</v>
      </c>
      <c r="H1041" s="2">
        <v>0.01</v>
      </c>
      <c r="I1041" s="2" t="s">
        <v>1961</v>
      </c>
      <c r="J1041" s="2">
        <v>998.18730000000005</v>
      </c>
      <c r="O1041" t="s">
        <v>3006</v>
      </c>
      <c r="P1041" s="5">
        <v>45520</v>
      </c>
      <c r="Q1041" t="s">
        <v>527</v>
      </c>
      <c r="R1041" t="s">
        <v>1799</v>
      </c>
      <c r="S1041" t="s">
        <v>1934</v>
      </c>
      <c r="T1041">
        <v>3</v>
      </c>
      <c r="U1041">
        <v>336.09</v>
      </c>
      <c r="V1041">
        <v>0.01</v>
      </c>
      <c r="W1041" t="s">
        <v>1961</v>
      </c>
      <c r="X1041">
        <v>998.18730000000005</v>
      </c>
      <c r="Y1041">
        <v>998.18729999999994</v>
      </c>
      <c r="Z1041" t="str">
        <f>_xlfn.IFS(Table8_1[[#This Row],[Unit_Price]]&lt;500,"Low Price",Table8_1[[#This Row],[Unit_Price]]&lt;2000,"Medium Price",Table8_1[[#This Row],[Unit_Price]]&gt;=2000, "High Price")</f>
        <v>Low Price</v>
      </c>
    </row>
    <row r="1042" spans="1:26" x14ac:dyDescent="0.3">
      <c r="A1042" s="2" t="s">
        <v>3007</v>
      </c>
      <c r="B1042" s="3">
        <v>45861</v>
      </c>
      <c r="C1042" s="2" t="s">
        <v>20</v>
      </c>
      <c r="D1042" s="2" t="s">
        <v>1808</v>
      </c>
      <c r="E1042" s="2" t="s">
        <v>1942</v>
      </c>
      <c r="F1042" s="2">
        <v>3</v>
      </c>
      <c r="G1042" s="2">
        <v>202.07</v>
      </c>
      <c r="H1042" s="2">
        <v>0.23</v>
      </c>
      <c r="I1042" s="2" t="s">
        <v>1961</v>
      </c>
      <c r="J1042" s="2">
        <v>466.7817</v>
      </c>
      <c r="O1042" t="s">
        <v>3007</v>
      </c>
      <c r="P1042" s="5">
        <v>45861</v>
      </c>
      <c r="Q1042" t="s">
        <v>20</v>
      </c>
      <c r="R1042" t="s">
        <v>1808</v>
      </c>
      <c r="S1042" t="s">
        <v>1942</v>
      </c>
      <c r="T1042">
        <v>3</v>
      </c>
      <c r="U1042">
        <v>202.07</v>
      </c>
      <c r="V1042">
        <v>0.23</v>
      </c>
      <c r="W1042" t="s">
        <v>1961</v>
      </c>
      <c r="X1042">
        <v>466.7817</v>
      </c>
      <c r="Y1042">
        <v>466.7817</v>
      </c>
      <c r="Z1042" t="str">
        <f>_xlfn.IFS(Table8_1[[#This Row],[Unit_Price]]&lt;500,"Low Price",Table8_1[[#This Row],[Unit_Price]]&lt;2000,"Medium Price",Table8_1[[#This Row],[Unit_Price]]&gt;=2000, "High Price")</f>
        <v>Low Price</v>
      </c>
    </row>
    <row r="1043" spans="1:26" x14ac:dyDescent="0.3">
      <c r="A1043" s="2" t="s">
        <v>3008</v>
      </c>
      <c r="B1043" s="3">
        <v>45781</v>
      </c>
      <c r="C1043" s="2" t="s">
        <v>989</v>
      </c>
      <c r="D1043" s="2" t="s">
        <v>1625</v>
      </c>
      <c r="E1043" s="2" t="s">
        <v>1917</v>
      </c>
      <c r="F1043" s="2">
        <v>2</v>
      </c>
      <c r="G1043" s="2">
        <v>485.25</v>
      </c>
      <c r="H1043" s="2">
        <v>0.28000000000000003</v>
      </c>
      <c r="I1043" s="2" t="s">
        <v>1959</v>
      </c>
      <c r="J1043" s="2">
        <v>698.76</v>
      </c>
      <c r="O1043" t="s">
        <v>3008</v>
      </c>
      <c r="P1043" s="5">
        <v>45781</v>
      </c>
      <c r="Q1043" t="s">
        <v>989</v>
      </c>
      <c r="R1043" t="s">
        <v>1625</v>
      </c>
      <c r="S1043" t="s">
        <v>1917</v>
      </c>
      <c r="T1043">
        <v>2</v>
      </c>
      <c r="U1043">
        <v>485.25</v>
      </c>
      <c r="V1043">
        <v>0.28000000000000003</v>
      </c>
      <c r="W1043" t="s">
        <v>1959</v>
      </c>
      <c r="X1043">
        <v>698.76</v>
      </c>
      <c r="Y1043">
        <v>698.76</v>
      </c>
      <c r="Z1043" t="str">
        <f>_xlfn.IFS(Table8_1[[#This Row],[Unit_Price]]&lt;500,"Low Price",Table8_1[[#This Row],[Unit_Price]]&lt;2000,"Medium Price",Table8_1[[#This Row],[Unit_Price]]&gt;=2000, "High Price")</f>
        <v>Low Price</v>
      </c>
    </row>
    <row r="1044" spans="1:26" x14ac:dyDescent="0.3">
      <c r="A1044" s="2" t="s">
        <v>3009</v>
      </c>
      <c r="B1044" s="3">
        <v>45906</v>
      </c>
      <c r="C1044" s="2" t="s">
        <v>575</v>
      </c>
      <c r="D1044" s="2" t="s">
        <v>1808</v>
      </c>
      <c r="E1044" s="2" t="s">
        <v>1924</v>
      </c>
      <c r="F1044" s="2">
        <v>4</v>
      </c>
      <c r="G1044" s="2">
        <v>552.38</v>
      </c>
      <c r="H1044" s="2">
        <v>0.1</v>
      </c>
      <c r="I1044" s="2" t="s">
        <v>1961</v>
      </c>
      <c r="J1044" s="2">
        <v>1988.568</v>
      </c>
      <c r="O1044" t="s">
        <v>3009</v>
      </c>
      <c r="P1044" s="5">
        <v>45906</v>
      </c>
      <c r="Q1044" t="s">
        <v>575</v>
      </c>
      <c r="R1044" t="s">
        <v>1808</v>
      </c>
      <c r="S1044" t="s">
        <v>1924</v>
      </c>
      <c r="T1044">
        <v>4</v>
      </c>
      <c r="U1044">
        <v>552.38</v>
      </c>
      <c r="V1044">
        <v>0.1</v>
      </c>
      <c r="W1044" t="s">
        <v>1961</v>
      </c>
      <c r="X1044">
        <v>1988.568</v>
      </c>
      <c r="Y1044">
        <v>1988.568</v>
      </c>
      <c r="Z1044" t="str">
        <f>_xlfn.IFS(Table8_1[[#This Row],[Unit_Price]]&lt;500,"Low Price",Table8_1[[#This Row],[Unit_Price]]&lt;2000,"Medium Price",Table8_1[[#This Row],[Unit_Price]]&gt;=2000, "High Price")</f>
        <v>Medium Price</v>
      </c>
    </row>
    <row r="1045" spans="1:26" x14ac:dyDescent="0.3">
      <c r="A1045" s="2" t="s">
        <v>3010</v>
      </c>
      <c r="B1045" s="3">
        <v>45251</v>
      </c>
      <c r="C1045" s="2" t="s">
        <v>382</v>
      </c>
      <c r="D1045" s="2" t="s">
        <v>1756</v>
      </c>
      <c r="E1045" s="2" t="s">
        <v>1942</v>
      </c>
      <c r="F1045" s="2">
        <v>4</v>
      </c>
      <c r="G1045" s="2">
        <v>377.26</v>
      </c>
      <c r="H1045" s="2">
        <v>0.22</v>
      </c>
      <c r="I1045" s="2" t="s">
        <v>1964</v>
      </c>
      <c r="J1045" s="2">
        <v>1177.0512000000001</v>
      </c>
      <c r="O1045" t="s">
        <v>3010</v>
      </c>
      <c r="P1045" s="5">
        <v>45251</v>
      </c>
      <c r="Q1045" t="s">
        <v>382</v>
      </c>
      <c r="R1045" t="s">
        <v>1756</v>
      </c>
      <c r="S1045" t="s">
        <v>1942</v>
      </c>
      <c r="T1045">
        <v>4</v>
      </c>
      <c r="U1045">
        <v>377.26</v>
      </c>
      <c r="V1045">
        <v>0.22</v>
      </c>
      <c r="W1045" t="s">
        <v>1964</v>
      </c>
      <c r="X1045">
        <v>1177.0512000000001</v>
      </c>
      <c r="Y1045">
        <v>1177.0511999999999</v>
      </c>
      <c r="Z1045" t="str">
        <f>_xlfn.IFS(Table8_1[[#This Row],[Unit_Price]]&lt;500,"Low Price",Table8_1[[#This Row],[Unit_Price]]&lt;2000,"Medium Price",Table8_1[[#This Row],[Unit_Price]]&gt;=2000, "High Price")</f>
        <v>Low Price</v>
      </c>
    </row>
    <row r="1046" spans="1:26" x14ac:dyDescent="0.3">
      <c r="A1046" s="2" t="s">
        <v>3011</v>
      </c>
      <c r="B1046" s="3">
        <v>45257</v>
      </c>
      <c r="C1046" s="2" t="s">
        <v>206</v>
      </c>
      <c r="D1046" s="2" t="s">
        <v>1721</v>
      </c>
      <c r="E1046" s="2" t="s">
        <v>1948</v>
      </c>
      <c r="F1046" s="2">
        <v>4</v>
      </c>
      <c r="G1046" s="2">
        <v>189.07</v>
      </c>
      <c r="H1046" s="2">
        <v>0.1</v>
      </c>
      <c r="I1046" s="2" t="s">
        <v>1964</v>
      </c>
      <c r="J1046" s="2">
        <v>680.65200000000004</v>
      </c>
      <c r="O1046" t="s">
        <v>3011</v>
      </c>
      <c r="P1046" s="5">
        <v>45257</v>
      </c>
      <c r="Q1046" t="s">
        <v>206</v>
      </c>
      <c r="R1046" t="s">
        <v>1721</v>
      </c>
      <c r="S1046" t="s">
        <v>1948</v>
      </c>
      <c r="T1046">
        <v>4</v>
      </c>
      <c r="U1046">
        <v>189.07</v>
      </c>
      <c r="V1046">
        <v>0.1</v>
      </c>
      <c r="W1046" t="s">
        <v>1964</v>
      </c>
      <c r="X1046">
        <v>680.65200000000004</v>
      </c>
      <c r="Y1046">
        <v>680.65199999999993</v>
      </c>
      <c r="Z1046" t="str">
        <f>_xlfn.IFS(Table8_1[[#This Row],[Unit_Price]]&lt;500,"Low Price",Table8_1[[#This Row],[Unit_Price]]&lt;2000,"Medium Price",Table8_1[[#This Row],[Unit_Price]]&gt;=2000, "High Price")</f>
        <v>Low Price</v>
      </c>
    </row>
    <row r="1047" spans="1:26" x14ac:dyDescent="0.3">
      <c r="A1047" s="2" t="s">
        <v>3012</v>
      </c>
      <c r="B1047" s="3">
        <v>45818</v>
      </c>
      <c r="C1047" s="2" t="s">
        <v>2142</v>
      </c>
      <c r="D1047" s="2" t="s">
        <v>1667</v>
      </c>
      <c r="E1047" s="2" t="s">
        <v>1904</v>
      </c>
      <c r="F1047" s="2">
        <v>3</v>
      </c>
      <c r="G1047" s="2">
        <v>272.27</v>
      </c>
      <c r="H1047" s="2">
        <v>0.01</v>
      </c>
      <c r="I1047" s="2" t="s">
        <v>1959</v>
      </c>
      <c r="J1047" s="2">
        <v>808.64189999999996</v>
      </c>
      <c r="O1047" t="s">
        <v>3012</v>
      </c>
      <c r="P1047" s="5">
        <v>45818</v>
      </c>
      <c r="Q1047" t="s">
        <v>2142</v>
      </c>
      <c r="R1047" t="s">
        <v>1667</v>
      </c>
      <c r="S1047" t="s">
        <v>1904</v>
      </c>
      <c r="T1047">
        <v>3</v>
      </c>
      <c r="U1047">
        <v>272.27</v>
      </c>
      <c r="V1047">
        <v>0.01</v>
      </c>
      <c r="W1047" t="s">
        <v>1959</v>
      </c>
      <c r="X1047">
        <v>808.64189999999996</v>
      </c>
      <c r="Y1047">
        <v>808.64189999999996</v>
      </c>
      <c r="Z1047" t="str">
        <f>_xlfn.IFS(Table8_1[[#This Row],[Unit_Price]]&lt;500,"Low Price",Table8_1[[#This Row],[Unit_Price]]&lt;2000,"Medium Price",Table8_1[[#This Row],[Unit_Price]]&gt;=2000, "High Price")</f>
        <v>Low Price</v>
      </c>
    </row>
    <row r="1048" spans="1:26" x14ac:dyDescent="0.3">
      <c r="A1048" s="2" t="s">
        <v>3013</v>
      </c>
      <c r="B1048" s="3">
        <v>45806</v>
      </c>
      <c r="C1048" s="2" t="s">
        <v>853</v>
      </c>
      <c r="D1048" s="2" t="s">
        <v>1859</v>
      </c>
      <c r="E1048" s="2" t="s">
        <v>1927</v>
      </c>
      <c r="F1048" s="2">
        <v>1</v>
      </c>
      <c r="G1048" s="2">
        <v>209.39</v>
      </c>
      <c r="H1048" s="2">
        <v>0.28000000000000003</v>
      </c>
      <c r="I1048" s="2" t="s">
        <v>1961</v>
      </c>
      <c r="J1048" s="2">
        <v>150.76079999999999</v>
      </c>
      <c r="O1048" t="s">
        <v>3013</v>
      </c>
      <c r="P1048" s="5">
        <v>45806</v>
      </c>
      <c r="Q1048" t="s">
        <v>853</v>
      </c>
      <c r="R1048" t="s">
        <v>1859</v>
      </c>
      <c r="S1048" t="s">
        <v>1927</v>
      </c>
      <c r="T1048">
        <v>1</v>
      </c>
      <c r="U1048">
        <v>209.39</v>
      </c>
      <c r="V1048">
        <v>0.28000000000000003</v>
      </c>
      <c r="W1048" t="s">
        <v>1961</v>
      </c>
      <c r="X1048">
        <v>150.76079999999999</v>
      </c>
      <c r="Y1048">
        <v>150.76079999999999</v>
      </c>
      <c r="Z1048" t="str">
        <f>_xlfn.IFS(Table8_1[[#This Row],[Unit_Price]]&lt;500,"Low Price",Table8_1[[#This Row],[Unit_Price]]&lt;2000,"Medium Price",Table8_1[[#This Row],[Unit_Price]]&gt;=2000, "High Price")</f>
        <v>Low Price</v>
      </c>
    </row>
    <row r="1049" spans="1:26" x14ac:dyDescent="0.3">
      <c r="A1049" s="2" t="s">
        <v>3014</v>
      </c>
      <c r="B1049" s="3">
        <v>45288</v>
      </c>
      <c r="C1049" s="2" t="s">
        <v>206</v>
      </c>
      <c r="D1049" s="2" t="s">
        <v>1823</v>
      </c>
      <c r="E1049" s="2" t="s">
        <v>1921</v>
      </c>
      <c r="F1049" s="2">
        <v>1</v>
      </c>
      <c r="G1049" s="2">
        <v>813.87</v>
      </c>
      <c r="H1049" s="2">
        <v>0.23</v>
      </c>
      <c r="I1049" s="2" t="s">
        <v>1959</v>
      </c>
      <c r="J1049" s="2">
        <v>626.67989999999998</v>
      </c>
      <c r="O1049" t="s">
        <v>3014</v>
      </c>
      <c r="P1049" s="5">
        <v>45288</v>
      </c>
      <c r="Q1049" t="s">
        <v>206</v>
      </c>
      <c r="R1049" t="s">
        <v>1823</v>
      </c>
      <c r="S1049" t="s">
        <v>1921</v>
      </c>
      <c r="T1049">
        <v>1</v>
      </c>
      <c r="U1049">
        <v>813.87</v>
      </c>
      <c r="V1049">
        <v>0.23</v>
      </c>
      <c r="W1049" t="s">
        <v>1959</v>
      </c>
      <c r="X1049">
        <v>626.67989999999998</v>
      </c>
      <c r="Y1049">
        <v>626.67989999999998</v>
      </c>
      <c r="Z1049" t="str">
        <f>_xlfn.IFS(Table8_1[[#This Row],[Unit_Price]]&lt;500,"Low Price",Table8_1[[#This Row],[Unit_Price]]&lt;2000,"Medium Price",Table8_1[[#This Row],[Unit_Price]]&gt;=2000, "High Price")</f>
        <v>Medium Price</v>
      </c>
    </row>
    <row r="1050" spans="1:26" x14ac:dyDescent="0.3">
      <c r="A1050" s="2" t="s">
        <v>3015</v>
      </c>
      <c r="B1050" s="3">
        <v>45783</v>
      </c>
      <c r="C1050" s="2" t="s">
        <v>832</v>
      </c>
      <c r="D1050" s="2" t="s">
        <v>1661</v>
      </c>
      <c r="E1050" s="2" t="s">
        <v>1887</v>
      </c>
      <c r="F1050" s="2">
        <v>1</v>
      </c>
      <c r="G1050" s="2">
        <v>143.69999999999999</v>
      </c>
      <c r="H1050" s="2">
        <v>0.19</v>
      </c>
      <c r="I1050" s="2" t="s">
        <v>1961</v>
      </c>
      <c r="J1050" s="2">
        <v>116.39700000000001</v>
      </c>
      <c r="O1050" t="s">
        <v>3015</v>
      </c>
      <c r="P1050" s="5">
        <v>45783</v>
      </c>
      <c r="Q1050" t="s">
        <v>832</v>
      </c>
      <c r="R1050" t="s">
        <v>1661</v>
      </c>
      <c r="S1050" t="s">
        <v>1887</v>
      </c>
      <c r="T1050">
        <v>1</v>
      </c>
      <c r="U1050">
        <v>143.69999999999999</v>
      </c>
      <c r="V1050">
        <v>0.19</v>
      </c>
      <c r="W1050" t="s">
        <v>1961</v>
      </c>
      <c r="X1050">
        <v>116.39700000000001</v>
      </c>
      <c r="Y1050">
        <v>116.39699999999999</v>
      </c>
      <c r="Z1050" t="str">
        <f>_xlfn.IFS(Table8_1[[#This Row],[Unit_Price]]&lt;500,"Low Price",Table8_1[[#This Row],[Unit_Price]]&lt;2000,"Medium Price",Table8_1[[#This Row],[Unit_Price]]&gt;=2000, "High Price")</f>
        <v>Low Price</v>
      </c>
    </row>
    <row r="1051" spans="1:26" x14ac:dyDescent="0.3">
      <c r="A1051" s="2" t="s">
        <v>3016</v>
      </c>
      <c r="B1051" s="3">
        <v>45385</v>
      </c>
      <c r="C1051" s="2" t="s">
        <v>1461</v>
      </c>
      <c r="D1051" s="2" t="s">
        <v>1718</v>
      </c>
      <c r="E1051" s="2" t="s">
        <v>1892</v>
      </c>
      <c r="F1051" s="2">
        <v>4</v>
      </c>
      <c r="G1051" s="2">
        <v>837.34</v>
      </c>
      <c r="H1051" s="2">
        <v>0.05</v>
      </c>
      <c r="I1051" s="2" t="s">
        <v>1961</v>
      </c>
      <c r="J1051" s="2">
        <v>3181.8919999999998</v>
      </c>
      <c r="O1051" t="s">
        <v>3016</v>
      </c>
      <c r="P1051" s="5">
        <v>45385</v>
      </c>
      <c r="Q1051" t="s">
        <v>1461</v>
      </c>
      <c r="R1051" t="s">
        <v>1718</v>
      </c>
      <c r="S1051" t="s">
        <v>1892</v>
      </c>
      <c r="T1051">
        <v>4</v>
      </c>
      <c r="U1051">
        <v>837.34</v>
      </c>
      <c r="V1051">
        <v>0.05</v>
      </c>
      <c r="W1051" t="s">
        <v>1961</v>
      </c>
      <c r="X1051">
        <v>3181.8919999999998</v>
      </c>
      <c r="Y1051">
        <v>3181.8920000000003</v>
      </c>
      <c r="Z1051" t="str">
        <f>_xlfn.IFS(Table8_1[[#This Row],[Unit_Price]]&lt;500,"Low Price",Table8_1[[#This Row],[Unit_Price]]&lt;2000,"Medium Price",Table8_1[[#This Row],[Unit_Price]]&gt;=2000, "High Price")</f>
        <v>Medium Price</v>
      </c>
    </row>
    <row r="1052" spans="1:26" x14ac:dyDescent="0.3">
      <c r="A1052" s="2" t="s">
        <v>3017</v>
      </c>
      <c r="B1052" s="3">
        <v>45878</v>
      </c>
      <c r="C1052" s="2" t="s">
        <v>421</v>
      </c>
      <c r="D1052" s="2" t="s">
        <v>1617</v>
      </c>
      <c r="E1052" s="2" t="s">
        <v>1948</v>
      </c>
      <c r="F1052" s="2">
        <v>1</v>
      </c>
      <c r="G1052" s="2">
        <v>151.66</v>
      </c>
      <c r="H1052" s="2">
        <v>0.16</v>
      </c>
      <c r="I1052" s="2" t="s">
        <v>1964</v>
      </c>
      <c r="J1052" s="2">
        <v>127.3944</v>
      </c>
      <c r="O1052" t="s">
        <v>3017</v>
      </c>
      <c r="P1052" s="5">
        <v>45878</v>
      </c>
      <c r="Q1052" t="s">
        <v>421</v>
      </c>
      <c r="R1052" t="s">
        <v>1617</v>
      </c>
      <c r="S1052" t="s">
        <v>1948</v>
      </c>
      <c r="T1052">
        <v>1</v>
      </c>
      <c r="U1052">
        <v>151.66</v>
      </c>
      <c r="V1052">
        <v>0.16</v>
      </c>
      <c r="W1052" t="s">
        <v>1964</v>
      </c>
      <c r="X1052">
        <v>127.3944</v>
      </c>
      <c r="Y1052">
        <v>127.39439999999999</v>
      </c>
      <c r="Z1052" t="str">
        <f>_xlfn.IFS(Table8_1[[#This Row],[Unit_Price]]&lt;500,"Low Price",Table8_1[[#This Row],[Unit_Price]]&lt;2000,"Medium Price",Table8_1[[#This Row],[Unit_Price]]&gt;=2000, "High Price")</f>
        <v>Low Price</v>
      </c>
    </row>
    <row r="1053" spans="1:26" x14ac:dyDescent="0.3">
      <c r="A1053" s="2" t="s">
        <v>3018</v>
      </c>
      <c r="B1053" s="3">
        <v>45720</v>
      </c>
      <c r="C1053" s="2" t="s">
        <v>2142</v>
      </c>
      <c r="D1053" s="2" t="s">
        <v>1712</v>
      </c>
      <c r="E1053" s="2" t="s">
        <v>1917</v>
      </c>
      <c r="F1053" s="2">
        <v>3</v>
      </c>
      <c r="G1053" s="2">
        <v>961.4</v>
      </c>
      <c r="H1053" s="2">
        <v>0.02</v>
      </c>
      <c r="I1053" s="2" t="s">
        <v>1961</v>
      </c>
      <c r="J1053" s="2">
        <v>2826.5160000000001</v>
      </c>
      <c r="O1053" t="s">
        <v>3018</v>
      </c>
      <c r="P1053" s="5">
        <v>45720</v>
      </c>
      <c r="Q1053" t="s">
        <v>2142</v>
      </c>
      <c r="R1053" t="s">
        <v>1712</v>
      </c>
      <c r="S1053" t="s">
        <v>1917</v>
      </c>
      <c r="T1053">
        <v>3</v>
      </c>
      <c r="U1053">
        <v>961.4</v>
      </c>
      <c r="V1053">
        <v>0.02</v>
      </c>
      <c r="W1053" t="s">
        <v>1961</v>
      </c>
      <c r="X1053">
        <v>2826.5160000000001</v>
      </c>
      <c r="Y1053">
        <v>2826.5159999999996</v>
      </c>
      <c r="Z1053" t="str">
        <f>_xlfn.IFS(Table8_1[[#This Row],[Unit_Price]]&lt;500,"Low Price",Table8_1[[#This Row],[Unit_Price]]&lt;2000,"Medium Price",Table8_1[[#This Row],[Unit_Price]]&gt;=2000, "High Price")</f>
        <v>Medium Price</v>
      </c>
    </row>
    <row r="1054" spans="1:26" x14ac:dyDescent="0.3">
      <c r="A1054" s="2" t="s">
        <v>3019</v>
      </c>
      <c r="B1054" s="3">
        <v>45503</v>
      </c>
      <c r="C1054" s="2" t="s">
        <v>1169</v>
      </c>
      <c r="D1054" s="2" t="s">
        <v>1805</v>
      </c>
      <c r="E1054" s="2" t="s">
        <v>1945</v>
      </c>
      <c r="F1054" s="2">
        <v>4</v>
      </c>
      <c r="G1054" s="2">
        <v>475.98</v>
      </c>
      <c r="H1054" s="2">
        <v>0.19</v>
      </c>
      <c r="I1054" s="2" t="s">
        <v>1961</v>
      </c>
      <c r="J1054" s="2">
        <v>1542.1751999999999</v>
      </c>
      <c r="O1054" t="s">
        <v>3019</v>
      </c>
      <c r="P1054" s="5">
        <v>45503</v>
      </c>
      <c r="Q1054" t="s">
        <v>1169</v>
      </c>
      <c r="R1054" t="s">
        <v>1805</v>
      </c>
      <c r="S1054" t="s">
        <v>1945</v>
      </c>
      <c r="T1054">
        <v>4</v>
      </c>
      <c r="U1054">
        <v>475.98</v>
      </c>
      <c r="V1054">
        <v>0.19</v>
      </c>
      <c r="W1054" t="s">
        <v>1961</v>
      </c>
      <c r="X1054">
        <v>1542.1751999999999</v>
      </c>
      <c r="Y1054">
        <v>1542.1752000000001</v>
      </c>
      <c r="Z1054" t="str">
        <f>_xlfn.IFS(Table8_1[[#This Row],[Unit_Price]]&lt;500,"Low Price",Table8_1[[#This Row],[Unit_Price]]&lt;2000,"Medium Price",Table8_1[[#This Row],[Unit_Price]]&gt;=2000, "High Price")</f>
        <v>Low Price</v>
      </c>
    </row>
    <row r="1055" spans="1:26" x14ac:dyDescent="0.3">
      <c r="A1055" s="2" t="s">
        <v>3020</v>
      </c>
      <c r="B1055" s="3">
        <v>45551</v>
      </c>
      <c r="C1055" s="2" t="s">
        <v>1199</v>
      </c>
      <c r="D1055" s="2" t="s">
        <v>1693</v>
      </c>
      <c r="E1055" s="2" t="s">
        <v>1936</v>
      </c>
      <c r="F1055" s="2">
        <v>4</v>
      </c>
      <c r="G1055" s="2">
        <v>132.88999999999999</v>
      </c>
      <c r="H1055" s="2">
        <v>0.12</v>
      </c>
      <c r="I1055" s="2" t="s">
        <v>1959</v>
      </c>
      <c r="J1055" s="2">
        <v>467.77280000000002</v>
      </c>
      <c r="O1055" t="s">
        <v>3020</v>
      </c>
      <c r="P1055" s="5">
        <v>45551</v>
      </c>
      <c r="Q1055" t="s">
        <v>1199</v>
      </c>
      <c r="R1055" t="s">
        <v>1693</v>
      </c>
      <c r="S1055" t="s">
        <v>1936</v>
      </c>
      <c r="T1055">
        <v>4</v>
      </c>
      <c r="U1055">
        <v>132.88999999999999</v>
      </c>
      <c r="V1055">
        <v>0.12</v>
      </c>
      <c r="W1055" t="s">
        <v>1959</v>
      </c>
      <c r="X1055">
        <v>467.77280000000002</v>
      </c>
      <c r="Y1055">
        <v>467.77279999999996</v>
      </c>
      <c r="Z1055" t="str">
        <f>_xlfn.IFS(Table8_1[[#This Row],[Unit_Price]]&lt;500,"Low Price",Table8_1[[#This Row],[Unit_Price]]&lt;2000,"Medium Price",Table8_1[[#This Row],[Unit_Price]]&gt;=2000, "High Price")</f>
        <v>Low Price</v>
      </c>
    </row>
    <row r="1056" spans="1:26" x14ac:dyDescent="0.3">
      <c r="A1056" s="2" t="s">
        <v>3021</v>
      </c>
      <c r="B1056" s="3">
        <v>45850</v>
      </c>
      <c r="C1056" s="2" t="s">
        <v>1367</v>
      </c>
      <c r="D1056" s="2" t="s">
        <v>1683</v>
      </c>
      <c r="E1056" s="2" t="s">
        <v>1929</v>
      </c>
      <c r="F1056" s="2">
        <v>3</v>
      </c>
      <c r="G1056" s="2">
        <v>471.31</v>
      </c>
      <c r="H1056" s="2">
        <v>0</v>
      </c>
      <c r="I1056" s="2" t="s">
        <v>1961</v>
      </c>
      <c r="J1056" s="2">
        <v>1413.93</v>
      </c>
      <c r="O1056" t="s">
        <v>3021</v>
      </c>
      <c r="P1056" s="5">
        <v>45850</v>
      </c>
      <c r="Q1056" t="s">
        <v>1367</v>
      </c>
      <c r="R1056" t="s">
        <v>1683</v>
      </c>
      <c r="S1056" t="s">
        <v>1929</v>
      </c>
      <c r="T1056">
        <v>3</v>
      </c>
      <c r="U1056">
        <v>471.31</v>
      </c>
      <c r="V1056">
        <v>0</v>
      </c>
      <c r="W1056" t="s">
        <v>1961</v>
      </c>
      <c r="X1056">
        <v>1413.93</v>
      </c>
      <c r="Y1056">
        <v>1413.93</v>
      </c>
      <c r="Z1056" t="str">
        <f>_xlfn.IFS(Table8_1[[#This Row],[Unit_Price]]&lt;500,"Low Price",Table8_1[[#This Row],[Unit_Price]]&lt;2000,"Medium Price",Table8_1[[#This Row],[Unit_Price]]&gt;=2000, "High Price")</f>
        <v>Low Price</v>
      </c>
    </row>
    <row r="1057" spans="1:26" x14ac:dyDescent="0.3">
      <c r="A1057" s="2" t="s">
        <v>3022</v>
      </c>
      <c r="B1057" s="3">
        <v>45441</v>
      </c>
      <c r="C1057" s="2" t="s">
        <v>1971</v>
      </c>
      <c r="D1057" s="2" t="s">
        <v>1811</v>
      </c>
      <c r="E1057" s="2" t="s">
        <v>1934</v>
      </c>
      <c r="F1057" s="2">
        <v>2</v>
      </c>
      <c r="G1057" s="2">
        <v>720.32</v>
      </c>
      <c r="H1057" s="2">
        <v>0.26</v>
      </c>
      <c r="I1057" s="2" t="s">
        <v>1959</v>
      </c>
      <c r="J1057" s="2">
        <v>1066.0735999999999</v>
      </c>
      <c r="O1057" t="s">
        <v>3022</v>
      </c>
      <c r="P1057" s="5">
        <v>45441</v>
      </c>
      <c r="Q1057" t="s">
        <v>1971</v>
      </c>
      <c r="R1057" t="s">
        <v>1811</v>
      </c>
      <c r="S1057" t="s">
        <v>1934</v>
      </c>
      <c r="T1057">
        <v>2</v>
      </c>
      <c r="U1057">
        <v>720.32</v>
      </c>
      <c r="V1057">
        <v>0.26</v>
      </c>
      <c r="W1057" t="s">
        <v>1959</v>
      </c>
      <c r="X1057">
        <v>1066.0735999999999</v>
      </c>
      <c r="Y1057">
        <v>1066.0736000000002</v>
      </c>
      <c r="Z1057" t="str">
        <f>_xlfn.IFS(Table8_1[[#This Row],[Unit_Price]]&lt;500,"Low Price",Table8_1[[#This Row],[Unit_Price]]&lt;2000,"Medium Price",Table8_1[[#This Row],[Unit_Price]]&gt;=2000, "High Price")</f>
        <v>Medium Price</v>
      </c>
    </row>
    <row r="1058" spans="1:26" x14ac:dyDescent="0.3">
      <c r="A1058" s="2" t="s">
        <v>3023</v>
      </c>
      <c r="B1058" s="3">
        <v>45431</v>
      </c>
      <c r="C1058" s="2" t="s">
        <v>279</v>
      </c>
      <c r="D1058" s="2" t="s">
        <v>1780</v>
      </c>
      <c r="E1058" s="2" t="s">
        <v>1945</v>
      </c>
      <c r="F1058" s="2">
        <v>4</v>
      </c>
      <c r="G1058" s="2">
        <v>99.92</v>
      </c>
      <c r="H1058" s="2">
        <v>0.11</v>
      </c>
      <c r="I1058" s="2" t="s">
        <v>1964</v>
      </c>
      <c r="J1058" s="2">
        <v>355.71519999999998</v>
      </c>
      <c r="O1058" t="s">
        <v>3023</v>
      </c>
      <c r="P1058" s="5">
        <v>45431</v>
      </c>
      <c r="Q1058" t="s">
        <v>279</v>
      </c>
      <c r="R1058" t="s">
        <v>1780</v>
      </c>
      <c r="S1058" t="s">
        <v>1945</v>
      </c>
      <c r="T1058">
        <v>4</v>
      </c>
      <c r="U1058">
        <v>99.92</v>
      </c>
      <c r="V1058">
        <v>0.11</v>
      </c>
      <c r="W1058" t="s">
        <v>1964</v>
      </c>
      <c r="X1058">
        <v>355.71519999999998</v>
      </c>
      <c r="Y1058">
        <v>355.71519999999998</v>
      </c>
      <c r="Z1058" t="str">
        <f>_xlfn.IFS(Table8_1[[#This Row],[Unit_Price]]&lt;500,"Low Price",Table8_1[[#This Row],[Unit_Price]]&lt;2000,"Medium Price",Table8_1[[#This Row],[Unit_Price]]&gt;=2000, "High Price")</f>
        <v>Low Price</v>
      </c>
    </row>
    <row r="1059" spans="1:26" x14ac:dyDescent="0.3">
      <c r="A1059" s="2" t="s">
        <v>3024</v>
      </c>
      <c r="B1059" s="3">
        <v>45873</v>
      </c>
      <c r="C1059" s="2" t="s">
        <v>251</v>
      </c>
      <c r="D1059" s="2" t="s">
        <v>1599</v>
      </c>
      <c r="E1059" s="2" t="s">
        <v>1901</v>
      </c>
      <c r="F1059" s="2">
        <v>3</v>
      </c>
      <c r="G1059" s="2">
        <v>900.63</v>
      </c>
      <c r="H1059" s="2">
        <v>0.11</v>
      </c>
      <c r="I1059" s="2" t="s">
        <v>1964</v>
      </c>
      <c r="J1059" s="2">
        <v>2404.6821</v>
      </c>
      <c r="O1059" t="s">
        <v>3024</v>
      </c>
      <c r="P1059" s="5">
        <v>45873</v>
      </c>
      <c r="Q1059" t="s">
        <v>251</v>
      </c>
      <c r="R1059" t="s">
        <v>1599</v>
      </c>
      <c r="S1059" t="s">
        <v>1901</v>
      </c>
      <c r="T1059">
        <v>3</v>
      </c>
      <c r="U1059">
        <v>900.63</v>
      </c>
      <c r="V1059">
        <v>0.11</v>
      </c>
      <c r="W1059" t="s">
        <v>1964</v>
      </c>
      <c r="X1059">
        <v>2404.6821</v>
      </c>
      <c r="Y1059">
        <v>2404.6821</v>
      </c>
      <c r="Z1059" t="str">
        <f>_xlfn.IFS(Table8_1[[#This Row],[Unit_Price]]&lt;500,"Low Price",Table8_1[[#This Row],[Unit_Price]]&lt;2000,"Medium Price",Table8_1[[#This Row],[Unit_Price]]&gt;=2000, "High Price")</f>
        <v>Medium Price</v>
      </c>
    </row>
    <row r="1060" spans="1:26" x14ac:dyDescent="0.3">
      <c r="A1060" s="2" t="s">
        <v>3025</v>
      </c>
      <c r="B1060" s="3">
        <v>45629</v>
      </c>
      <c r="C1060" s="2" t="s">
        <v>1380</v>
      </c>
      <c r="D1060" s="2" t="s">
        <v>1718</v>
      </c>
      <c r="E1060" s="2" t="s">
        <v>1917</v>
      </c>
      <c r="F1060" s="2">
        <v>1</v>
      </c>
      <c r="G1060" s="2">
        <v>681.72</v>
      </c>
      <c r="H1060" s="2">
        <v>0.11</v>
      </c>
      <c r="I1060" s="2" t="s">
        <v>1961</v>
      </c>
      <c r="J1060" s="2">
        <v>606.73080000000004</v>
      </c>
      <c r="O1060" t="s">
        <v>3025</v>
      </c>
      <c r="P1060" s="5">
        <v>45629</v>
      </c>
      <c r="Q1060" t="s">
        <v>1380</v>
      </c>
      <c r="R1060" t="s">
        <v>1718</v>
      </c>
      <c r="S1060" t="s">
        <v>1917</v>
      </c>
      <c r="T1060">
        <v>1</v>
      </c>
      <c r="U1060">
        <v>681.72</v>
      </c>
      <c r="V1060">
        <v>0.11</v>
      </c>
      <c r="W1060" t="s">
        <v>1961</v>
      </c>
      <c r="X1060">
        <v>606.73080000000004</v>
      </c>
      <c r="Y1060">
        <v>606.73080000000004</v>
      </c>
      <c r="Z1060" t="str">
        <f>_xlfn.IFS(Table8_1[[#This Row],[Unit_Price]]&lt;500,"Low Price",Table8_1[[#This Row],[Unit_Price]]&lt;2000,"Medium Price",Table8_1[[#This Row],[Unit_Price]]&gt;=2000, "High Price")</f>
        <v>Medium Price</v>
      </c>
    </row>
    <row r="1061" spans="1:26" x14ac:dyDescent="0.3">
      <c r="A1061" s="2" t="s">
        <v>3026</v>
      </c>
      <c r="B1061" s="3">
        <v>45222</v>
      </c>
      <c r="C1061" s="2" t="s">
        <v>51</v>
      </c>
      <c r="D1061" s="2" t="s">
        <v>1817</v>
      </c>
      <c r="E1061" s="2" t="s">
        <v>1932</v>
      </c>
      <c r="F1061" s="2">
        <v>2</v>
      </c>
      <c r="G1061" s="2">
        <v>838.22</v>
      </c>
      <c r="H1061" s="2">
        <v>0.3</v>
      </c>
      <c r="I1061" s="2" t="s">
        <v>1959</v>
      </c>
      <c r="J1061" s="2">
        <v>1173.508</v>
      </c>
      <c r="O1061" t="s">
        <v>3026</v>
      </c>
      <c r="P1061" s="5">
        <v>45222</v>
      </c>
      <c r="Q1061" t="s">
        <v>51</v>
      </c>
      <c r="R1061" t="s">
        <v>1817</v>
      </c>
      <c r="S1061" t="s">
        <v>1932</v>
      </c>
      <c r="T1061">
        <v>2</v>
      </c>
      <c r="U1061">
        <v>838.22</v>
      </c>
      <c r="V1061">
        <v>0.3</v>
      </c>
      <c r="W1061" t="s">
        <v>1959</v>
      </c>
      <c r="X1061">
        <v>1173.508</v>
      </c>
      <c r="Y1061">
        <v>1173.508</v>
      </c>
      <c r="Z1061" t="str">
        <f>_xlfn.IFS(Table8_1[[#This Row],[Unit_Price]]&lt;500,"Low Price",Table8_1[[#This Row],[Unit_Price]]&lt;2000,"Medium Price",Table8_1[[#This Row],[Unit_Price]]&gt;=2000, "High Price")</f>
        <v>Medium Price</v>
      </c>
    </row>
    <row r="1062" spans="1:26" x14ac:dyDescent="0.3">
      <c r="A1062" s="2" t="s">
        <v>3027</v>
      </c>
      <c r="B1062" s="3">
        <v>45797</v>
      </c>
      <c r="C1062" s="2" t="s">
        <v>645</v>
      </c>
      <c r="D1062" s="2" t="s">
        <v>1844</v>
      </c>
      <c r="E1062" s="2" t="s">
        <v>1929</v>
      </c>
      <c r="F1062" s="2">
        <v>2</v>
      </c>
      <c r="G1062" s="2">
        <v>816.22</v>
      </c>
      <c r="H1062" s="2">
        <v>0.27</v>
      </c>
      <c r="I1062" s="2" t="s">
        <v>1959</v>
      </c>
      <c r="J1062" s="2">
        <v>1191.6812</v>
      </c>
      <c r="O1062" t="s">
        <v>3027</v>
      </c>
      <c r="P1062" s="5">
        <v>45797</v>
      </c>
      <c r="Q1062" t="s">
        <v>645</v>
      </c>
      <c r="R1062" t="s">
        <v>1844</v>
      </c>
      <c r="S1062" t="s">
        <v>1929</v>
      </c>
      <c r="T1062">
        <v>2</v>
      </c>
      <c r="U1062">
        <v>816.22</v>
      </c>
      <c r="V1062">
        <v>0.27</v>
      </c>
      <c r="W1062" t="s">
        <v>1959</v>
      </c>
      <c r="X1062">
        <v>1191.6812</v>
      </c>
      <c r="Y1062">
        <v>1191.6812</v>
      </c>
      <c r="Z1062" t="str">
        <f>_xlfn.IFS(Table8_1[[#This Row],[Unit_Price]]&lt;500,"Low Price",Table8_1[[#This Row],[Unit_Price]]&lt;2000,"Medium Price",Table8_1[[#This Row],[Unit_Price]]&gt;=2000, "High Price")</f>
        <v>Medium Price</v>
      </c>
    </row>
    <row r="1063" spans="1:26" x14ac:dyDescent="0.3">
      <c r="A1063" s="2" t="s">
        <v>3028</v>
      </c>
      <c r="B1063" s="3">
        <v>45554</v>
      </c>
      <c r="C1063" s="2" t="s">
        <v>1199</v>
      </c>
      <c r="D1063" s="2" t="s">
        <v>1765</v>
      </c>
      <c r="E1063" s="2" t="s">
        <v>1914</v>
      </c>
      <c r="F1063" s="2">
        <v>2</v>
      </c>
      <c r="G1063" s="2">
        <v>654.12</v>
      </c>
      <c r="H1063" s="2">
        <v>0.27</v>
      </c>
      <c r="I1063" s="2" t="s">
        <v>1961</v>
      </c>
      <c r="J1063" s="2">
        <v>955.01520000000005</v>
      </c>
      <c r="O1063" t="s">
        <v>3028</v>
      </c>
      <c r="P1063" s="5">
        <v>45554</v>
      </c>
      <c r="Q1063" t="s">
        <v>1199</v>
      </c>
      <c r="R1063" t="s">
        <v>1765</v>
      </c>
      <c r="S1063" t="s">
        <v>1914</v>
      </c>
      <c r="T1063">
        <v>2</v>
      </c>
      <c r="U1063">
        <v>654.12</v>
      </c>
      <c r="V1063">
        <v>0.27</v>
      </c>
      <c r="W1063" t="s">
        <v>1961</v>
      </c>
      <c r="X1063">
        <v>955.01520000000005</v>
      </c>
      <c r="Y1063">
        <v>955.01520000000005</v>
      </c>
      <c r="Z1063" t="str">
        <f>_xlfn.IFS(Table8_1[[#This Row],[Unit_Price]]&lt;500,"Low Price",Table8_1[[#This Row],[Unit_Price]]&lt;2000,"Medium Price",Table8_1[[#This Row],[Unit_Price]]&gt;=2000, "High Price")</f>
        <v>Medium Price</v>
      </c>
    </row>
    <row r="1064" spans="1:26" x14ac:dyDescent="0.3">
      <c r="A1064" s="2" t="s">
        <v>3029</v>
      </c>
      <c r="B1064" s="3">
        <v>45385</v>
      </c>
      <c r="C1064" s="2" t="s">
        <v>376</v>
      </c>
      <c r="D1064" s="2" t="s">
        <v>1802</v>
      </c>
      <c r="E1064" s="2" t="s">
        <v>1932</v>
      </c>
      <c r="F1064" s="2">
        <v>4</v>
      </c>
      <c r="G1064" s="2">
        <v>528.22</v>
      </c>
      <c r="H1064" s="2">
        <v>0.2</v>
      </c>
      <c r="I1064" s="2" t="s">
        <v>1961</v>
      </c>
      <c r="J1064" s="2">
        <v>1690.3040000000001</v>
      </c>
      <c r="O1064" t="s">
        <v>3029</v>
      </c>
      <c r="P1064" s="5">
        <v>45385</v>
      </c>
      <c r="Q1064" t="s">
        <v>376</v>
      </c>
      <c r="R1064" t="s">
        <v>1802</v>
      </c>
      <c r="S1064" t="s">
        <v>1932</v>
      </c>
      <c r="T1064">
        <v>4</v>
      </c>
      <c r="U1064">
        <v>528.22</v>
      </c>
      <c r="V1064">
        <v>0.2</v>
      </c>
      <c r="W1064" t="s">
        <v>1961</v>
      </c>
      <c r="X1064">
        <v>1690.3040000000001</v>
      </c>
      <c r="Y1064">
        <v>1690.3040000000001</v>
      </c>
      <c r="Z1064" t="str">
        <f>_xlfn.IFS(Table8_1[[#This Row],[Unit_Price]]&lt;500,"Low Price",Table8_1[[#This Row],[Unit_Price]]&lt;2000,"Medium Price",Table8_1[[#This Row],[Unit_Price]]&gt;=2000, "High Price")</f>
        <v>Medium Price</v>
      </c>
    </row>
    <row r="1065" spans="1:26" x14ac:dyDescent="0.3">
      <c r="A1065" s="2" t="s">
        <v>3030</v>
      </c>
      <c r="B1065" s="3">
        <v>45704</v>
      </c>
      <c r="C1065" s="2" t="s">
        <v>726</v>
      </c>
      <c r="D1065" s="2" t="s">
        <v>1680</v>
      </c>
      <c r="E1065" s="2" t="s">
        <v>1914</v>
      </c>
      <c r="F1065" s="2">
        <v>4</v>
      </c>
      <c r="G1065" s="2">
        <v>36.72</v>
      </c>
      <c r="H1065" s="2">
        <v>7.0000000000000007E-2</v>
      </c>
      <c r="I1065" s="2" t="s">
        <v>1964</v>
      </c>
      <c r="J1065" s="2">
        <v>136.5984</v>
      </c>
      <c r="O1065" t="s">
        <v>3030</v>
      </c>
      <c r="P1065" s="5">
        <v>45704</v>
      </c>
      <c r="Q1065" t="s">
        <v>726</v>
      </c>
      <c r="R1065" t="s">
        <v>1680</v>
      </c>
      <c r="S1065" t="s">
        <v>1914</v>
      </c>
      <c r="T1065">
        <v>4</v>
      </c>
      <c r="U1065">
        <v>36.72</v>
      </c>
      <c r="V1065">
        <v>7.0000000000000007E-2</v>
      </c>
      <c r="W1065" t="s">
        <v>1964</v>
      </c>
      <c r="X1065">
        <v>136.5984</v>
      </c>
      <c r="Y1065">
        <v>136.5984</v>
      </c>
      <c r="Z1065" t="str">
        <f>_xlfn.IFS(Table8_1[[#This Row],[Unit_Price]]&lt;500,"Low Price",Table8_1[[#This Row],[Unit_Price]]&lt;2000,"Medium Price",Table8_1[[#This Row],[Unit_Price]]&gt;=2000, "High Price")</f>
        <v>Low Price</v>
      </c>
    </row>
    <row r="1066" spans="1:26" x14ac:dyDescent="0.3">
      <c r="A1066" s="2" t="s">
        <v>3031</v>
      </c>
      <c r="B1066" s="3">
        <v>45545</v>
      </c>
      <c r="C1066" s="2" t="s">
        <v>1169</v>
      </c>
      <c r="D1066" s="2" t="s">
        <v>1817</v>
      </c>
      <c r="E1066" s="2" t="s">
        <v>1948</v>
      </c>
      <c r="F1066" s="2">
        <v>2</v>
      </c>
      <c r="G1066" s="2">
        <v>705.97</v>
      </c>
      <c r="H1066" s="2">
        <v>0.1</v>
      </c>
      <c r="I1066" s="2" t="s">
        <v>1961</v>
      </c>
      <c r="J1066" s="2">
        <v>1270.7460000000001</v>
      </c>
      <c r="O1066" t="s">
        <v>3031</v>
      </c>
      <c r="P1066" s="5">
        <v>45545</v>
      </c>
      <c r="Q1066" t="s">
        <v>1169</v>
      </c>
      <c r="R1066" t="s">
        <v>1817</v>
      </c>
      <c r="S1066" t="s">
        <v>1948</v>
      </c>
      <c r="T1066">
        <v>2</v>
      </c>
      <c r="U1066">
        <v>705.97</v>
      </c>
      <c r="V1066">
        <v>0.1</v>
      </c>
      <c r="W1066" t="s">
        <v>1961</v>
      </c>
      <c r="X1066">
        <v>1270.7460000000001</v>
      </c>
      <c r="Y1066">
        <v>1270.7460000000001</v>
      </c>
      <c r="Z1066" t="str">
        <f>_xlfn.IFS(Table8_1[[#This Row],[Unit_Price]]&lt;500,"Low Price",Table8_1[[#This Row],[Unit_Price]]&lt;2000,"Medium Price",Table8_1[[#This Row],[Unit_Price]]&gt;=2000, "High Price")</f>
        <v>Medium Price</v>
      </c>
    </row>
    <row r="1067" spans="1:26" x14ac:dyDescent="0.3">
      <c r="A1067" s="2" t="s">
        <v>3032</v>
      </c>
      <c r="B1067" s="3">
        <v>45736</v>
      </c>
      <c r="C1067" s="2" t="s">
        <v>104</v>
      </c>
      <c r="D1067" s="2" t="s">
        <v>1700</v>
      </c>
      <c r="E1067" s="2" t="s">
        <v>1892</v>
      </c>
      <c r="F1067" s="2">
        <v>2</v>
      </c>
      <c r="G1067" s="2">
        <v>994.29</v>
      </c>
      <c r="H1067" s="2">
        <v>0.01</v>
      </c>
      <c r="I1067" s="2" t="s">
        <v>1961</v>
      </c>
      <c r="J1067" s="2">
        <v>1968.6941999999999</v>
      </c>
      <c r="O1067" t="s">
        <v>3032</v>
      </c>
      <c r="P1067" s="5">
        <v>45736</v>
      </c>
      <c r="Q1067" t="s">
        <v>104</v>
      </c>
      <c r="R1067" t="s">
        <v>1700</v>
      </c>
      <c r="S1067" t="s">
        <v>1892</v>
      </c>
      <c r="T1067">
        <v>2</v>
      </c>
      <c r="U1067">
        <v>994.29</v>
      </c>
      <c r="V1067">
        <v>0.01</v>
      </c>
      <c r="W1067" t="s">
        <v>1961</v>
      </c>
      <c r="X1067">
        <v>1968.6941999999999</v>
      </c>
      <c r="Y1067">
        <v>1968.6941999999999</v>
      </c>
      <c r="Z1067" t="str">
        <f>_xlfn.IFS(Table8_1[[#This Row],[Unit_Price]]&lt;500,"Low Price",Table8_1[[#This Row],[Unit_Price]]&lt;2000,"Medium Price",Table8_1[[#This Row],[Unit_Price]]&gt;=2000, "High Price")</f>
        <v>Medium Price</v>
      </c>
    </row>
    <row r="1068" spans="1:26" x14ac:dyDescent="0.3">
      <c r="A1068" s="2" t="s">
        <v>3033</v>
      </c>
      <c r="B1068" s="3">
        <v>45608</v>
      </c>
      <c r="C1068" s="2" t="s">
        <v>1319</v>
      </c>
      <c r="D1068" s="2" t="s">
        <v>1859</v>
      </c>
      <c r="E1068" s="2" t="s">
        <v>1945</v>
      </c>
      <c r="F1068" s="2">
        <v>1</v>
      </c>
      <c r="G1068" s="2">
        <v>909.04</v>
      </c>
      <c r="H1068" s="2">
        <v>0.11</v>
      </c>
      <c r="I1068" s="2" t="s">
        <v>1959</v>
      </c>
      <c r="J1068" s="2">
        <v>809.04560000000004</v>
      </c>
      <c r="O1068" t="s">
        <v>3033</v>
      </c>
      <c r="P1068" s="5">
        <v>45608</v>
      </c>
      <c r="Q1068" t="s">
        <v>1319</v>
      </c>
      <c r="R1068" t="s">
        <v>1859</v>
      </c>
      <c r="S1068" t="s">
        <v>1945</v>
      </c>
      <c r="T1068">
        <v>1</v>
      </c>
      <c r="U1068">
        <v>909.04</v>
      </c>
      <c r="V1068">
        <v>0.11</v>
      </c>
      <c r="W1068" t="s">
        <v>1959</v>
      </c>
      <c r="X1068">
        <v>809.04560000000004</v>
      </c>
      <c r="Y1068">
        <v>809.04559999999992</v>
      </c>
      <c r="Z1068" t="str">
        <f>_xlfn.IFS(Table8_1[[#This Row],[Unit_Price]]&lt;500,"Low Price",Table8_1[[#This Row],[Unit_Price]]&lt;2000,"Medium Price",Table8_1[[#This Row],[Unit_Price]]&gt;=2000, "High Price")</f>
        <v>Medium Price</v>
      </c>
    </row>
    <row r="1069" spans="1:26" x14ac:dyDescent="0.3">
      <c r="A1069" s="2" t="s">
        <v>3034</v>
      </c>
      <c r="B1069" s="3">
        <v>45334</v>
      </c>
      <c r="C1069" s="2" t="s">
        <v>1106</v>
      </c>
      <c r="D1069" s="2" t="s">
        <v>1680</v>
      </c>
      <c r="E1069" s="2" t="s">
        <v>1927</v>
      </c>
      <c r="F1069" s="2">
        <v>1</v>
      </c>
      <c r="G1069" s="2">
        <v>164.73</v>
      </c>
      <c r="H1069" s="2">
        <v>0.12</v>
      </c>
      <c r="I1069" s="2" t="s">
        <v>1961</v>
      </c>
      <c r="J1069" s="2">
        <v>144.9624</v>
      </c>
      <c r="O1069" t="s">
        <v>3034</v>
      </c>
      <c r="P1069" s="5">
        <v>45334</v>
      </c>
      <c r="Q1069" t="s">
        <v>1106</v>
      </c>
      <c r="R1069" t="s">
        <v>1680</v>
      </c>
      <c r="S1069" t="s">
        <v>1927</v>
      </c>
      <c r="T1069">
        <v>1</v>
      </c>
      <c r="U1069">
        <v>164.73</v>
      </c>
      <c r="V1069">
        <v>0.12</v>
      </c>
      <c r="W1069" t="s">
        <v>1961</v>
      </c>
      <c r="X1069">
        <v>144.9624</v>
      </c>
      <c r="Y1069">
        <v>144.9624</v>
      </c>
      <c r="Z1069" t="str">
        <f>_xlfn.IFS(Table8_1[[#This Row],[Unit_Price]]&lt;500,"Low Price",Table8_1[[#This Row],[Unit_Price]]&lt;2000,"Medium Price",Table8_1[[#This Row],[Unit_Price]]&gt;=2000, "High Price")</f>
        <v>Low Price</v>
      </c>
    </row>
    <row r="1070" spans="1:26" x14ac:dyDescent="0.3">
      <c r="A1070" s="2" t="s">
        <v>3035</v>
      </c>
      <c r="B1070" s="3">
        <v>45690</v>
      </c>
      <c r="C1070" s="2" t="s">
        <v>234</v>
      </c>
      <c r="D1070" s="2" t="s">
        <v>1689</v>
      </c>
      <c r="E1070" s="2" t="s">
        <v>1914</v>
      </c>
      <c r="F1070" s="2">
        <v>2</v>
      </c>
      <c r="G1070" s="2">
        <v>606.35</v>
      </c>
      <c r="H1070" s="2">
        <v>0.16</v>
      </c>
      <c r="I1070" s="2" t="s">
        <v>1964</v>
      </c>
      <c r="J1070" s="2">
        <v>1018.668</v>
      </c>
      <c r="O1070" t="s">
        <v>3035</v>
      </c>
      <c r="P1070" s="5">
        <v>45690</v>
      </c>
      <c r="Q1070" t="s">
        <v>234</v>
      </c>
      <c r="R1070" t="s">
        <v>1689</v>
      </c>
      <c r="S1070" t="s">
        <v>1914</v>
      </c>
      <c r="T1070">
        <v>2</v>
      </c>
      <c r="U1070">
        <v>606.35</v>
      </c>
      <c r="V1070">
        <v>0.16</v>
      </c>
      <c r="W1070" t="s">
        <v>1964</v>
      </c>
      <c r="X1070">
        <v>1018.668</v>
      </c>
      <c r="Y1070">
        <v>1018.668</v>
      </c>
      <c r="Z1070" t="str">
        <f>_xlfn.IFS(Table8_1[[#This Row],[Unit_Price]]&lt;500,"Low Price",Table8_1[[#This Row],[Unit_Price]]&lt;2000,"Medium Price",Table8_1[[#This Row],[Unit_Price]]&gt;=2000, "High Price")</f>
        <v>Medium Price</v>
      </c>
    </row>
    <row r="1071" spans="1:26" x14ac:dyDescent="0.3">
      <c r="A1071" s="2" t="s">
        <v>3036</v>
      </c>
      <c r="B1071" s="3">
        <v>45481</v>
      </c>
      <c r="C1071" s="2" t="s">
        <v>551</v>
      </c>
      <c r="D1071" s="2" t="s">
        <v>1877</v>
      </c>
      <c r="E1071" s="2" t="s">
        <v>1904</v>
      </c>
      <c r="F1071" s="2">
        <v>3</v>
      </c>
      <c r="G1071" s="2">
        <v>904.19</v>
      </c>
      <c r="H1071" s="2">
        <v>0.09</v>
      </c>
      <c r="I1071" s="2" t="s">
        <v>1959</v>
      </c>
      <c r="J1071" s="2">
        <v>2468.4387000000002</v>
      </c>
      <c r="O1071" t="s">
        <v>3036</v>
      </c>
      <c r="P1071" s="5">
        <v>45481</v>
      </c>
      <c r="Q1071" t="s">
        <v>551</v>
      </c>
      <c r="R1071" t="s">
        <v>1877</v>
      </c>
      <c r="S1071" t="s">
        <v>1904</v>
      </c>
      <c r="T1071">
        <v>3</v>
      </c>
      <c r="U1071">
        <v>904.19</v>
      </c>
      <c r="V1071">
        <v>0.09</v>
      </c>
      <c r="W1071" t="s">
        <v>1959</v>
      </c>
      <c r="X1071">
        <v>2468.4387000000002</v>
      </c>
      <c r="Y1071">
        <v>2468.4387000000002</v>
      </c>
      <c r="Z1071" t="str">
        <f>_xlfn.IFS(Table8_1[[#This Row],[Unit_Price]]&lt;500,"Low Price",Table8_1[[#This Row],[Unit_Price]]&lt;2000,"Medium Price",Table8_1[[#This Row],[Unit_Price]]&gt;=2000, "High Price")</f>
        <v>Medium Price</v>
      </c>
    </row>
    <row r="1072" spans="1:26" x14ac:dyDescent="0.3">
      <c r="A1072" s="2" t="s">
        <v>3037</v>
      </c>
      <c r="B1072" s="3">
        <v>45576</v>
      </c>
      <c r="C1072" s="2" t="s">
        <v>515</v>
      </c>
      <c r="D1072" s="2" t="s">
        <v>1732</v>
      </c>
      <c r="E1072" s="2" t="s">
        <v>1896</v>
      </c>
      <c r="F1072" s="2">
        <v>4</v>
      </c>
      <c r="G1072" s="2">
        <v>694.61</v>
      </c>
      <c r="H1072" s="2">
        <v>0.18</v>
      </c>
      <c r="I1072" s="2" t="s">
        <v>1964</v>
      </c>
      <c r="J1072" s="2">
        <v>2278.3208</v>
      </c>
      <c r="O1072" t="s">
        <v>3037</v>
      </c>
      <c r="P1072" s="5">
        <v>45576</v>
      </c>
      <c r="Q1072" t="s">
        <v>515</v>
      </c>
      <c r="R1072" t="s">
        <v>1732</v>
      </c>
      <c r="S1072" t="s">
        <v>1896</v>
      </c>
      <c r="T1072">
        <v>4</v>
      </c>
      <c r="U1072">
        <v>694.61</v>
      </c>
      <c r="V1072">
        <v>0.18</v>
      </c>
      <c r="W1072" t="s">
        <v>1964</v>
      </c>
      <c r="X1072">
        <v>2278.3208</v>
      </c>
      <c r="Y1072">
        <v>2278.3208</v>
      </c>
      <c r="Z1072" t="str">
        <f>_xlfn.IFS(Table8_1[[#This Row],[Unit_Price]]&lt;500,"Low Price",Table8_1[[#This Row],[Unit_Price]]&lt;2000,"Medium Price",Table8_1[[#This Row],[Unit_Price]]&gt;=2000, "High Price")</f>
        <v>Medium Price</v>
      </c>
    </row>
    <row r="1073" spans="1:26" x14ac:dyDescent="0.3">
      <c r="A1073" s="2" t="s">
        <v>3038</v>
      </c>
      <c r="B1073" s="3">
        <v>45215</v>
      </c>
      <c r="C1073" s="2" t="s">
        <v>738</v>
      </c>
      <c r="D1073" s="2" t="s">
        <v>1850</v>
      </c>
      <c r="E1073" s="2" t="s">
        <v>1896</v>
      </c>
      <c r="F1073" s="2">
        <v>4</v>
      </c>
      <c r="G1073" s="2">
        <v>753.83</v>
      </c>
      <c r="H1073" s="2">
        <v>0.24</v>
      </c>
      <c r="I1073" s="2" t="s">
        <v>1959</v>
      </c>
      <c r="J1073" s="2">
        <v>2291.6432</v>
      </c>
      <c r="O1073" t="s">
        <v>3038</v>
      </c>
      <c r="P1073" s="5">
        <v>45215</v>
      </c>
      <c r="Q1073" t="s">
        <v>738</v>
      </c>
      <c r="R1073" t="s">
        <v>1850</v>
      </c>
      <c r="S1073" t="s">
        <v>1896</v>
      </c>
      <c r="T1073">
        <v>4</v>
      </c>
      <c r="U1073">
        <v>753.83</v>
      </c>
      <c r="V1073">
        <v>0.24</v>
      </c>
      <c r="W1073" t="s">
        <v>1959</v>
      </c>
      <c r="X1073">
        <v>2291.6432</v>
      </c>
      <c r="Y1073">
        <v>2291.6432000000004</v>
      </c>
      <c r="Z1073" t="str">
        <f>_xlfn.IFS(Table8_1[[#This Row],[Unit_Price]]&lt;500,"Low Price",Table8_1[[#This Row],[Unit_Price]]&lt;2000,"Medium Price",Table8_1[[#This Row],[Unit_Price]]&gt;=2000, "High Price")</f>
        <v>Medium Price</v>
      </c>
    </row>
    <row r="1074" spans="1:26" x14ac:dyDescent="0.3">
      <c r="A1074" s="2" t="s">
        <v>3039</v>
      </c>
      <c r="B1074" s="3">
        <v>45653</v>
      </c>
      <c r="C1074" s="2" t="s">
        <v>654</v>
      </c>
      <c r="D1074" s="2" t="s">
        <v>1638</v>
      </c>
      <c r="E1074" s="2" t="s">
        <v>1917</v>
      </c>
      <c r="F1074" s="2">
        <v>1</v>
      </c>
      <c r="G1074" s="2">
        <v>66.22</v>
      </c>
      <c r="H1074" s="2">
        <v>0.02</v>
      </c>
      <c r="I1074" s="2" t="s">
        <v>1959</v>
      </c>
      <c r="J1074" s="2">
        <v>64.895600000000002</v>
      </c>
      <c r="O1074" t="s">
        <v>3039</v>
      </c>
      <c r="P1074" s="5">
        <v>45653</v>
      </c>
      <c r="Q1074" t="s">
        <v>654</v>
      </c>
      <c r="R1074" t="s">
        <v>1638</v>
      </c>
      <c r="S1074" t="s">
        <v>1917</v>
      </c>
      <c r="T1074">
        <v>1</v>
      </c>
      <c r="U1074">
        <v>66.22</v>
      </c>
      <c r="V1074">
        <v>0.02</v>
      </c>
      <c r="W1074" t="s">
        <v>1959</v>
      </c>
      <c r="X1074">
        <v>64.895600000000002</v>
      </c>
      <c r="Y1074">
        <v>64.895600000000002</v>
      </c>
      <c r="Z1074" t="str">
        <f>_xlfn.IFS(Table8_1[[#This Row],[Unit_Price]]&lt;500,"Low Price",Table8_1[[#This Row],[Unit_Price]]&lt;2000,"Medium Price",Table8_1[[#This Row],[Unit_Price]]&gt;=2000, "High Price")</f>
        <v>Low Price</v>
      </c>
    </row>
    <row r="1075" spans="1:26" x14ac:dyDescent="0.3">
      <c r="A1075" s="2" t="s">
        <v>3040</v>
      </c>
      <c r="B1075" s="3">
        <v>45241</v>
      </c>
      <c r="C1075" s="2" t="s">
        <v>1070</v>
      </c>
      <c r="D1075" s="2" t="s">
        <v>1774</v>
      </c>
      <c r="E1075" s="2" t="s">
        <v>1934</v>
      </c>
      <c r="F1075" s="2">
        <v>2</v>
      </c>
      <c r="G1075" s="2">
        <v>891.8</v>
      </c>
      <c r="H1075" s="2">
        <v>0.28999999999999998</v>
      </c>
      <c r="I1075" s="2" t="s">
        <v>1964</v>
      </c>
      <c r="J1075" s="2">
        <v>1266.356</v>
      </c>
      <c r="O1075" t="s">
        <v>3040</v>
      </c>
      <c r="P1075" s="5">
        <v>45241</v>
      </c>
      <c r="Q1075" t="s">
        <v>1070</v>
      </c>
      <c r="R1075" t="s">
        <v>1774</v>
      </c>
      <c r="S1075" t="s">
        <v>1934</v>
      </c>
      <c r="T1075">
        <v>2</v>
      </c>
      <c r="U1075">
        <v>891.8</v>
      </c>
      <c r="V1075">
        <v>0.28999999999999998</v>
      </c>
      <c r="W1075" t="s">
        <v>1964</v>
      </c>
      <c r="X1075">
        <v>1266.356</v>
      </c>
      <c r="Y1075">
        <v>1266.356</v>
      </c>
      <c r="Z1075" t="str">
        <f>_xlfn.IFS(Table8_1[[#This Row],[Unit_Price]]&lt;500,"Low Price",Table8_1[[#This Row],[Unit_Price]]&lt;2000,"Medium Price",Table8_1[[#This Row],[Unit_Price]]&gt;=2000, "High Price")</f>
        <v>Medium Price</v>
      </c>
    </row>
    <row r="1076" spans="1:26" x14ac:dyDescent="0.3">
      <c r="A1076" s="2" t="s">
        <v>3041</v>
      </c>
      <c r="B1076" s="3">
        <v>45428</v>
      </c>
      <c r="C1076" s="2" t="s">
        <v>1148</v>
      </c>
      <c r="D1076" s="2" t="s">
        <v>1808</v>
      </c>
      <c r="E1076" s="2" t="s">
        <v>1921</v>
      </c>
      <c r="F1076" s="2">
        <v>4</v>
      </c>
      <c r="G1076" s="2">
        <v>255.48</v>
      </c>
      <c r="H1076" s="2">
        <v>0.03</v>
      </c>
      <c r="I1076" s="2" t="s">
        <v>1964</v>
      </c>
      <c r="J1076" s="2">
        <v>991.26239999999996</v>
      </c>
      <c r="O1076" t="s">
        <v>3041</v>
      </c>
      <c r="P1076" s="5">
        <v>45428</v>
      </c>
      <c r="Q1076" t="s">
        <v>1148</v>
      </c>
      <c r="R1076" t="s">
        <v>1808</v>
      </c>
      <c r="S1076" t="s">
        <v>1921</v>
      </c>
      <c r="T1076">
        <v>4</v>
      </c>
      <c r="U1076">
        <v>255.48</v>
      </c>
      <c r="V1076">
        <v>0.03</v>
      </c>
      <c r="W1076" t="s">
        <v>1964</v>
      </c>
      <c r="X1076">
        <v>991.26239999999996</v>
      </c>
      <c r="Y1076">
        <v>991.26239999999996</v>
      </c>
      <c r="Z1076" t="str">
        <f>_xlfn.IFS(Table8_1[[#This Row],[Unit_Price]]&lt;500,"Low Price",Table8_1[[#This Row],[Unit_Price]]&lt;2000,"Medium Price",Table8_1[[#This Row],[Unit_Price]]&gt;=2000, "High Price")</f>
        <v>Low Price</v>
      </c>
    </row>
    <row r="1077" spans="1:26" x14ac:dyDescent="0.3">
      <c r="A1077" s="2" t="s">
        <v>3042</v>
      </c>
      <c r="B1077" s="3">
        <v>45593</v>
      </c>
      <c r="C1077" s="2" t="s">
        <v>962</v>
      </c>
      <c r="D1077" s="2" t="s">
        <v>1835</v>
      </c>
      <c r="E1077" s="2" t="s">
        <v>1942</v>
      </c>
      <c r="F1077" s="2">
        <v>4</v>
      </c>
      <c r="G1077" s="2">
        <v>604.87</v>
      </c>
      <c r="H1077" s="2">
        <v>0.28000000000000003</v>
      </c>
      <c r="I1077" s="2" t="s">
        <v>1961</v>
      </c>
      <c r="J1077" s="2">
        <v>1742.0255999999999</v>
      </c>
      <c r="O1077" t="s">
        <v>3042</v>
      </c>
      <c r="P1077" s="5">
        <v>45593</v>
      </c>
      <c r="Q1077" t="s">
        <v>962</v>
      </c>
      <c r="R1077" t="s">
        <v>1835</v>
      </c>
      <c r="S1077" t="s">
        <v>1942</v>
      </c>
      <c r="T1077">
        <v>4</v>
      </c>
      <c r="U1077">
        <v>604.87</v>
      </c>
      <c r="V1077">
        <v>0.28000000000000003</v>
      </c>
      <c r="W1077" t="s">
        <v>1961</v>
      </c>
      <c r="X1077">
        <v>1742.0255999999999</v>
      </c>
      <c r="Y1077">
        <v>1742.0255999999999</v>
      </c>
      <c r="Z1077" t="str">
        <f>_xlfn.IFS(Table8_1[[#This Row],[Unit_Price]]&lt;500,"Low Price",Table8_1[[#This Row],[Unit_Price]]&lt;2000,"Medium Price",Table8_1[[#This Row],[Unit_Price]]&gt;=2000, "High Price")</f>
        <v>Medium Price</v>
      </c>
    </row>
    <row r="1078" spans="1:26" x14ac:dyDescent="0.3">
      <c r="A1078" s="2" t="s">
        <v>3043</v>
      </c>
      <c r="B1078" s="3">
        <v>45370</v>
      </c>
      <c r="C1078" s="2" t="s">
        <v>179</v>
      </c>
      <c r="D1078" s="2" t="s">
        <v>1677</v>
      </c>
      <c r="E1078" s="2" t="s">
        <v>1942</v>
      </c>
      <c r="F1078" s="2">
        <v>3</v>
      </c>
      <c r="G1078" s="2">
        <v>623.82000000000005</v>
      </c>
      <c r="H1078" s="2">
        <v>0.13</v>
      </c>
      <c r="I1078" s="2" t="s">
        <v>1964</v>
      </c>
      <c r="J1078" s="2">
        <v>1628.1702</v>
      </c>
      <c r="O1078" t="s">
        <v>3043</v>
      </c>
      <c r="P1078" s="5">
        <v>45370</v>
      </c>
      <c r="Q1078" t="s">
        <v>179</v>
      </c>
      <c r="R1078" t="s">
        <v>1677</v>
      </c>
      <c r="S1078" t="s">
        <v>1942</v>
      </c>
      <c r="T1078">
        <v>3</v>
      </c>
      <c r="U1078">
        <v>623.82000000000005</v>
      </c>
      <c r="V1078">
        <v>0.13</v>
      </c>
      <c r="W1078" t="s">
        <v>1964</v>
      </c>
      <c r="X1078">
        <v>1628.1702</v>
      </c>
      <c r="Y1078">
        <v>1628.1702</v>
      </c>
      <c r="Z1078" t="str">
        <f>_xlfn.IFS(Table8_1[[#This Row],[Unit_Price]]&lt;500,"Low Price",Table8_1[[#This Row],[Unit_Price]]&lt;2000,"Medium Price",Table8_1[[#This Row],[Unit_Price]]&gt;=2000, "High Price")</f>
        <v>Medium Price</v>
      </c>
    </row>
    <row r="1079" spans="1:26" x14ac:dyDescent="0.3">
      <c r="A1079" s="2" t="s">
        <v>3044</v>
      </c>
      <c r="B1079" s="3">
        <v>45882</v>
      </c>
      <c r="C1079" s="2" t="s">
        <v>477</v>
      </c>
      <c r="D1079" s="2" t="s">
        <v>1796</v>
      </c>
      <c r="E1079" s="2" t="s">
        <v>1939</v>
      </c>
      <c r="F1079" s="2">
        <v>3</v>
      </c>
      <c r="G1079" s="2">
        <v>575.24</v>
      </c>
      <c r="H1079" s="2">
        <v>0.12</v>
      </c>
      <c r="I1079" s="2" t="s">
        <v>1964</v>
      </c>
      <c r="J1079" s="2">
        <v>1518.6335999999999</v>
      </c>
      <c r="O1079" t="s">
        <v>3044</v>
      </c>
      <c r="P1079" s="5">
        <v>45882</v>
      </c>
      <c r="Q1079" t="s">
        <v>477</v>
      </c>
      <c r="R1079" t="s">
        <v>1796</v>
      </c>
      <c r="S1079" t="s">
        <v>1939</v>
      </c>
      <c r="T1079">
        <v>3</v>
      </c>
      <c r="U1079">
        <v>575.24</v>
      </c>
      <c r="V1079">
        <v>0.12</v>
      </c>
      <c r="W1079" t="s">
        <v>1964</v>
      </c>
      <c r="X1079">
        <v>1518.6335999999999</v>
      </c>
      <c r="Y1079">
        <v>1518.6336000000001</v>
      </c>
      <c r="Z1079" t="str">
        <f>_xlfn.IFS(Table8_1[[#This Row],[Unit_Price]]&lt;500,"Low Price",Table8_1[[#This Row],[Unit_Price]]&lt;2000,"Medium Price",Table8_1[[#This Row],[Unit_Price]]&gt;=2000, "High Price")</f>
        <v>Medium Price</v>
      </c>
    </row>
    <row r="1080" spans="1:26" x14ac:dyDescent="0.3">
      <c r="A1080" s="2" t="s">
        <v>3045</v>
      </c>
      <c r="B1080" s="3">
        <v>45878</v>
      </c>
      <c r="C1080" s="2" t="s">
        <v>1298</v>
      </c>
      <c r="D1080" s="2" t="s">
        <v>1572</v>
      </c>
      <c r="E1080" s="2" t="s">
        <v>1927</v>
      </c>
      <c r="F1080" s="2">
        <v>1</v>
      </c>
      <c r="G1080" s="2">
        <v>769.4</v>
      </c>
      <c r="H1080" s="2">
        <v>0.16</v>
      </c>
      <c r="I1080" s="2" t="s">
        <v>1959</v>
      </c>
      <c r="J1080" s="2">
        <v>646.29600000000005</v>
      </c>
      <c r="O1080" t="s">
        <v>3045</v>
      </c>
      <c r="P1080" s="5">
        <v>45878</v>
      </c>
      <c r="Q1080" t="s">
        <v>1298</v>
      </c>
      <c r="R1080" t="s">
        <v>1572</v>
      </c>
      <c r="S1080" t="s">
        <v>1927</v>
      </c>
      <c r="T1080">
        <v>1</v>
      </c>
      <c r="U1080">
        <v>769.4</v>
      </c>
      <c r="V1080">
        <v>0.16</v>
      </c>
      <c r="W1080" t="s">
        <v>1959</v>
      </c>
      <c r="X1080">
        <v>646.29600000000005</v>
      </c>
      <c r="Y1080">
        <v>646.29599999999994</v>
      </c>
      <c r="Z1080" t="str">
        <f>_xlfn.IFS(Table8_1[[#This Row],[Unit_Price]]&lt;500,"Low Price",Table8_1[[#This Row],[Unit_Price]]&lt;2000,"Medium Price",Table8_1[[#This Row],[Unit_Price]]&gt;=2000, "High Price")</f>
        <v>Medium Price</v>
      </c>
    </row>
    <row r="1081" spans="1:26" x14ac:dyDescent="0.3">
      <c r="A1081" s="2" t="s">
        <v>3046</v>
      </c>
      <c r="B1081" s="3">
        <v>45420</v>
      </c>
      <c r="C1081" s="2" t="s">
        <v>1046</v>
      </c>
      <c r="D1081" s="2" t="s">
        <v>1572</v>
      </c>
      <c r="E1081" s="2" t="s">
        <v>1942</v>
      </c>
      <c r="F1081" s="2">
        <v>1</v>
      </c>
      <c r="G1081" s="2">
        <v>227.28</v>
      </c>
      <c r="H1081" s="2">
        <v>0.13</v>
      </c>
      <c r="I1081" s="2" t="s">
        <v>1964</v>
      </c>
      <c r="J1081" s="2">
        <v>197.7336</v>
      </c>
      <c r="O1081" t="s">
        <v>3046</v>
      </c>
      <c r="P1081" s="5">
        <v>45420</v>
      </c>
      <c r="Q1081" t="s">
        <v>1046</v>
      </c>
      <c r="R1081" t="s">
        <v>1572</v>
      </c>
      <c r="S1081" t="s">
        <v>1942</v>
      </c>
      <c r="T1081">
        <v>1</v>
      </c>
      <c r="U1081">
        <v>227.28</v>
      </c>
      <c r="V1081">
        <v>0.13</v>
      </c>
      <c r="W1081" t="s">
        <v>1964</v>
      </c>
      <c r="X1081">
        <v>197.7336</v>
      </c>
      <c r="Y1081">
        <v>197.7336</v>
      </c>
      <c r="Z1081" t="str">
        <f>_xlfn.IFS(Table8_1[[#This Row],[Unit_Price]]&lt;500,"Low Price",Table8_1[[#This Row],[Unit_Price]]&lt;2000,"Medium Price",Table8_1[[#This Row],[Unit_Price]]&gt;=2000, "High Price")</f>
        <v>Low Price</v>
      </c>
    </row>
    <row r="1082" spans="1:26" x14ac:dyDescent="0.3">
      <c r="A1082" s="2" t="s">
        <v>3047</v>
      </c>
      <c r="B1082" s="3">
        <v>45361</v>
      </c>
      <c r="C1082" s="2" t="s">
        <v>199</v>
      </c>
      <c r="D1082" s="2" t="s">
        <v>1565</v>
      </c>
      <c r="E1082" s="2" t="s">
        <v>1942</v>
      </c>
      <c r="F1082" s="2">
        <v>4</v>
      </c>
      <c r="G1082" s="2">
        <v>127.58</v>
      </c>
      <c r="H1082" s="2">
        <v>0.15</v>
      </c>
      <c r="I1082" s="2" t="s">
        <v>1959</v>
      </c>
      <c r="J1082" s="2">
        <v>433.77199999999999</v>
      </c>
      <c r="O1082" t="s">
        <v>3047</v>
      </c>
      <c r="P1082" s="5">
        <v>45361</v>
      </c>
      <c r="Q1082" t="s">
        <v>199</v>
      </c>
      <c r="R1082" t="s">
        <v>1565</v>
      </c>
      <c r="S1082" t="s">
        <v>1942</v>
      </c>
      <c r="T1082">
        <v>4</v>
      </c>
      <c r="U1082">
        <v>127.58</v>
      </c>
      <c r="V1082">
        <v>0.15</v>
      </c>
      <c r="W1082" t="s">
        <v>1959</v>
      </c>
      <c r="X1082">
        <v>433.77199999999999</v>
      </c>
      <c r="Y1082">
        <v>433.77199999999999</v>
      </c>
      <c r="Z1082" t="str">
        <f>_xlfn.IFS(Table8_1[[#This Row],[Unit_Price]]&lt;500,"Low Price",Table8_1[[#This Row],[Unit_Price]]&lt;2000,"Medium Price",Table8_1[[#This Row],[Unit_Price]]&gt;=2000, "High Price")</f>
        <v>Low Price</v>
      </c>
    </row>
    <row r="1083" spans="1:26" x14ac:dyDescent="0.3">
      <c r="A1083" s="2" t="s">
        <v>3048</v>
      </c>
      <c r="B1083" s="3">
        <v>45702</v>
      </c>
      <c r="C1083" s="2" t="s">
        <v>1310</v>
      </c>
      <c r="D1083" s="2" t="s">
        <v>1712</v>
      </c>
      <c r="E1083" s="2" t="s">
        <v>1901</v>
      </c>
      <c r="F1083" s="2">
        <v>1</v>
      </c>
      <c r="G1083" s="2">
        <v>793.21</v>
      </c>
      <c r="H1083" s="2">
        <v>0.09</v>
      </c>
      <c r="I1083" s="2" t="s">
        <v>1959</v>
      </c>
      <c r="J1083" s="2">
        <v>721.8211</v>
      </c>
      <c r="O1083" t="s">
        <v>3048</v>
      </c>
      <c r="P1083" s="5">
        <v>45702</v>
      </c>
      <c r="Q1083" t="s">
        <v>1310</v>
      </c>
      <c r="R1083" t="s">
        <v>1712</v>
      </c>
      <c r="S1083" t="s">
        <v>1901</v>
      </c>
      <c r="T1083">
        <v>1</v>
      </c>
      <c r="U1083">
        <v>793.21</v>
      </c>
      <c r="V1083">
        <v>0.09</v>
      </c>
      <c r="W1083" t="s">
        <v>1959</v>
      </c>
      <c r="X1083">
        <v>721.8211</v>
      </c>
      <c r="Y1083">
        <v>721.8211</v>
      </c>
      <c r="Z1083" t="str">
        <f>_xlfn.IFS(Table8_1[[#This Row],[Unit_Price]]&lt;500,"Low Price",Table8_1[[#This Row],[Unit_Price]]&lt;2000,"Medium Price",Table8_1[[#This Row],[Unit_Price]]&gt;=2000, "High Price")</f>
        <v>Medium Price</v>
      </c>
    </row>
    <row r="1084" spans="1:26" x14ac:dyDescent="0.3">
      <c r="A1084" s="2" t="s">
        <v>3049</v>
      </c>
      <c r="B1084" s="3">
        <v>45871</v>
      </c>
      <c r="C1084" s="2" t="s">
        <v>962</v>
      </c>
      <c r="D1084" s="2" t="s">
        <v>1832</v>
      </c>
      <c r="E1084" s="2" t="s">
        <v>1929</v>
      </c>
      <c r="F1084" s="2">
        <v>3</v>
      </c>
      <c r="G1084" s="2">
        <v>435.61</v>
      </c>
      <c r="H1084" s="2">
        <v>0.03</v>
      </c>
      <c r="I1084" s="2" t="s">
        <v>1961</v>
      </c>
      <c r="J1084" s="2">
        <v>1267.6251</v>
      </c>
      <c r="O1084" t="s">
        <v>3049</v>
      </c>
      <c r="P1084" s="5">
        <v>45871</v>
      </c>
      <c r="Q1084" t="s">
        <v>962</v>
      </c>
      <c r="R1084" t="s">
        <v>1832</v>
      </c>
      <c r="S1084" t="s">
        <v>1929</v>
      </c>
      <c r="T1084">
        <v>3</v>
      </c>
      <c r="U1084">
        <v>435.61</v>
      </c>
      <c r="V1084">
        <v>0.03</v>
      </c>
      <c r="W1084" t="s">
        <v>1961</v>
      </c>
      <c r="X1084">
        <v>1267.6251</v>
      </c>
      <c r="Y1084">
        <v>1267.6251</v>
      </c>
      <c r="Z1084" t="str">
        <f>_xlfn.IFS(Table8_1[[#This Row],[Unit_Price]]&lt;500,"Low Price",Table8_1[[#This Row],[Unit_Price]]&lt;2000,"Medium Price",Table8_1[[#This Row],[Unit_Price]]&gt;=2000, "High Price")</f>
        <v>Low Price</v>
      </c>
    </row>
    <row r="1085" spans="1:26" x14ac:dyDescent="0.3">
      <c r="A1085" s="2" t="s">
        <v>3050</v>
      </c>
      <c r="B1085" s="3">
        <v>45531</v>
      </c>
      <c r="C1085" s="2" t="s">
        <v>1214</v>
      </c>
      <c r="D1085" s="2" t="s">
        <v>1664</v>
      </c>
      <c r="E1085" s="2" t="s">
        <v>1939</v>
      </c>
      <c r="F1085" s="2">
        <v>1</v>
      </c>
      <c r="G1085" s="2">
        <v>850.06</v>
      </c>
      <c r="H1085" s="2">
        <v>0.28999999999999998</v>
      </c>
      <c r="I1085" s="2" t="s">
        <v>1961</v>
      </c>
      <c r="J1085" s="2">
        <v>603.54259999999999</v>
      </c>
      <c r="O1085" t="s">
        <v>3050</v>
      </c>
      <c r="P1085" s="5">
        <v>45531</v>
      </c>
      <c r="Q1085" t="s">
        <v>1214</v>
      </c>
      <c r="R1085" t="s">
        <v>1664</v>
      </c>
      <c r="S1085" t="s">
        <v>1939</v>
      </c>
      <c r="T1085">
        <v>1</v>
      </c>
      <c r="U1085">
        <v>850.06</v>
      </c>
      <c r="V1085">
        <v>0.28999999999999998</v>
      </c>
      <c r="W1085" t="s">
        <v>1961</v>
      </c>
      <c r="X1085">
        <v>603.54259999999999</v>
      </c>
      <c r="Y1085">
        <v>603.54259999999999</v>
      </c>
      <c r="Z1085" t="str">
        <f>_xlfn.IFS(Table8_1[[#This Row],[Unit_Price]]&lt;500,"Low Price",Table8_1[[#This Row],[Unit_Price]]&lt;2000,"Medium Price",Table8_1[[#This Row],[Unit_Price]]&gt;=2000, "High Price")</f>
        <v>Medium Price</v>
      </c>
    </row>
    <row r="1086" spans="1:26" x14ac:dyDescent="0.3">
      <c r="A1086" s="2" t="s">
        <v>3051</v>
      </c>
      <c r="B1086" s="3">
        <v>45330</v>
      </c>
      <c r="C1086" s="2" t="s">
        <v>1100</v>
      </c>
      <c r="D1086" s="2" t="s">
        <v>1998</v>
      </c>
      <c r="E1086" s="2" t="s">
        <v>1939</v>
      </c>
      <c r="F1086" s="2">
        <v>2</v>
      </c>
      <c r="G1086" s="2">
        <v>753.92</v>
      </c>
      <c r="H1086" s="2">
        <v>0.17</v>
      </c>
      <c r="I1086" s="2" t="s">
        <v>1961</v>
      </c>
      <c r="J1086" s="2">
        <v>1251.5072</v>
      </c>
      <c r="O1086" t="s">
        <v>3051</v>
      </c>
      <c r="P1086" s="5">
        <v>45330</v>
      </c>
      <c r="Q1086" t="s">
        <v>1100</v>
      </c>
      <c r="R1086" t="s">
        <v>1998</v>
      </c>
      <c r="S1086" t="s">
        <v>1939</v>
      </c>
      <c r="T1086">
        <v>2</v>
      </c>
      <c r="U1086">
        <v>753.92</v>
      </c>
      <c r="V1086">
        <v>0.17</v>
      </c>
      <c r="W1086" t="s">
        <v>1961</v>
      </c>
      <c r="X1086">
        <v>1251.5072</v>
      </c>
      <c r="Y1086">
        <v>1251.5072</v>
      </c>
      <c r="Z1086" t="str">
        <f>_xlfn.IFS(Table8_1[[#This Row],[Unit_Price]]&lt;500,"Low Price",Table8_1[[#This Row],[Unit_Price]]&lt;2000,"Medium Price",Table8_1[[#This Row],[Unit_Price]]&gt;=2000, "High Price")</f>
        <v>Medium Price</v>
      </c>
    </row>
    <row r="1087" spans="1:26" x14ac:dyDescent="0.3">
      <c r="A1087" s="2" t="s">
        <v>3052</v>
      </c>
      <c r="B1087" s="3">
        <v>45311</v>
      </c>
      <c r="C1087" s="2" t="s">
        <v>1513</v>
      </c>
      <c r="D1087" s="2" t="s">
        <v>1572</v>
      </c>
      <c r="E1087" s="2" t="s">
        <v>1932</v>
      </c>
      <c r="F1087" s="2">
        <v>3</v>
      </c>
      <c r="G1087" s="2">
        <v>408.99</v>
      </c>
      <c r="H1087" s="2">
        <v>0.27</v>
      </c>
      <c r="I1087" s="2" t="s">
        <v>1961</v>
      </c>
      <c r="J1087" s="2">
        <v>895.68809999999996</v>
      </c>
      <c r="O1087" t="s">
        <v>3052</v>
      </c>
      <c r="P1087" s="5">
        <v>45311</v>
      </c>
      <c r="Q1087" t="s">
        <v>1513</v>
      </c>
      <c r="R1087" t="s">
        <v>1572</v>
      </c>
      <c r="S1087" t="s">
        <v>1932</v>
      </c>
      <c r="T1087">
        <v>3</v>
      </c>
      <c r="U1087">
        <v>408.99</v>
      </c>
      <c r="V1087">
        <v>0.27</v>
      </c>
      <c r="W1087" t="s">
        <v>1961</v>
      </c>
      <c r="X1087">
        <v>895.68809999999996</v>
      </c>
      <c r="Y1087">
        <v>895.68810000000008</v>
      </c>
      <c r="Z1087" t="str">
        <f>_xlfn.IFS(Table8_1[[#This Row],[Unit_Price]]&lt;500,"Low Price",Table8_1[[#This Row],[Unit_Price]]&lt;2000,"Medium Price",Table8_1[[#This Row],[Unit_Price]]&gt;=2000, "High Price")</f>
        <v>Low Price</v>
      </c>
    </row>
    <row r="1088" spans="1:26" x14ac:dyDescent="0.3">
      <c r="A1088" s="2" t="s">
        <v>3053</v>
      </c>
      <c r="B1088" s="3">
        <v>45567</v>
      </c>
      <c r="C1088" s="2" t="s">
        <v>916</v>
      </c>
      <c r="D1088" s="2" t="s">
        <v>1753</v>
      </c>
      <c r="E1088" s="2" t="s">
        <v>1908</v>
      </c>
      <c r="F1088" s="2">
        <v>3</v>
      </c>
      <c r="G1088" s="2">
        <v>404.5</v>
      </c>
      <c r="H1088" s="2">
        <v>0.22</v>
      </c>
      <c r="I1088" s="2" t="s">
        <v>1961</v>
      </c>
      <c r="J1088" s="2">
        <v>946.53</v>
      </c>
      <c r="O1088" t="s">
        <v>3053</v>
      </c>
      <c r="P1088" s="5">
        <v>45567</v>
      </c>
      <c r="Q1088" t="s">
        <v>916</v>
      </c>
      <c r="R1088" t="s">
        <v>1753</v>
      </c>
      <c r="S1088" t="s">
        <v>1908</v>
      </c>
      <c r="T1088">
        <v>3</v>
      </c>
      <c r="U1088">
        <v>404.5</v>
      </c>
      <c r="V1088">
        <v>0.22</v>
      </c>
      <c r="W1088" t="s">
        <v>1961</v>
      </c>
      <c r="X1088">
        <v>946.53</v>
      </c>
      <c r="Y1088">
        <v>946.53</v>
      </c>
      <c r="Z1088" t="str">
        <f>_xlfn.IFS(Table8_1[[#This Row],[Unit_Price]]&lt;500,"Low Price",Table8_1[[#This Row],[Unit_Price]]&lt;2000,"Medium Price",Table8_1[[#This Row],[Unit_Price]]&gt;=2000, "High Price")</f>
        <v>Low Price</v>
      </c>
    </row>
    <row r="1089" spans="1:26" x14ac:dyDescent="0.3">
      <c r="A1089" s="2" t="s">
        <v>3054</v>
      </c>
      <c r="B1089" s="3">
        <v>45239</v>
      </c>
      <c r="C1089" s="2" t="s">
        <v>1199</v>
      </c>
      <c r="D1089" s="2" t="s">
        <v>1696</v>
      </c>
      <c r="E1089" s="2" t="s">
        <v>1901</v>
      </c>
      <c r="F1089" s="2">
        <v>3</v>
      </c>
      <c r="G1089" s="2">
        <v>717.81</v>
      </c>
      <c r="H1089" s="2">
        <v>0.17</v>
      </c>
      <c r="I1089" s="2" t="s">
        <v>1964</v>
      </c>
      <c r="J1089" s="2">
        <v>1787.3469</v>
      </c>
      <c r="O1089" t="s">
        <v>3054</v>
      </c>
      <c r="P1089" s="5">
        <v>45239</v>
      </c>
      <c r="Q1089" t="s">
        <v>1199</v>
      </c>
      <c r="R1089" t="s">
        <v>1696</v>
      </c>
      <c r="S1089" t="s">
        <v>1901</v>
      </c>
      <c r="T1089">
        <v>3</v>
      </c>
      <c r="U1089">
        <v>717.81</v>
      </c>
      <c r="V1089">
        <v>0.17</v>
      </c>
      <c r="W1089" t="s">
        <v>1964</v>
      </c>
      <c r="X1089">
        <v>1787.3469</v>
      </c>
      <c r="Y1089">
        <v>1787.3468999999998</v>
      </c>
      <c r="Z1089" t="str">
        <f>_xlfn.IFS(Table8_1[[#This Row],[Unit_Price]]&lt;500,"Low Price",Table8_1[[#This Row],[Unit_Price]]&lt;2000,"Medium Price",Table8_1[[#This Row],[Unit_Price]]&gt;=2000, "High Price")</f>
        <v>Medium Price</v>
      </c>
    </row>
    <row r="1090" spans="1:26" x14ac:dyDescent="0.3">
      <c r="A1090" s="2" t="s">
        <v>3055</v>
      </c>
      <c r="B1090" s="3">
        <v>45284</v>
      </c>
      <c r="C1090" s="2" t="s">
        <v>814</v>
      </c>
      <c r="D1090" s="2" t="s">
        <v>1835</v>
      </c>
      <c r="E1090" s="2" t="s">
        <v>1892</v>
      </c>
      <c r="F1090" s="2">
        <v>3</v>
      </c>
      <c r="G1090" s="2">
        <v>204.77</v>
      </c>
      <c r="H1090" s="2">
        <v>0.14000000000000001</v>
      </c>
      <c r="I1090" s="2" t="s">
        <v>1959</v>
      </c>
      <c r="J1090" s="2">
        <v>528.3066</v>
      </c>
      <c r="O1090" t="s">
        <v>3055</v>
      </c>
      <c r="P1090" s="5">
        <v>45284</v>
      </c>
      <c r="Q1090" t="s">
        <v>814</v>
      </c>
      <c r="R1090" t="s">
        <v>1835</v>
      </c>
      <c r="S1090" t="s">
        <v>1892</v>
      </c>
      <c r="T1090">
        <v>3</v>
      </c>
      <c r="U1090">
        <v>204.77</v>
      </c>
      <c r="V1090">
        <v>0.14000000000000001</v>
      </c>
      <c r="W1090" t="s">
        <v>1959</v>
      </c>
      <c r="X1090">
        <v>528.3066</v>
      </c>
      <c r="Y1090">
        <v>528.3066</v>
      </c>
      <c r="Z1090" t="str">
        <f>_xlfn.IFS(Table8_1[[#This Row],[Unit_Price]]&lt;500,"Low Price",Table8_1[[#This Row],[Unit_Price]]&lt;2000,"Medium Price",Table8_1[[#This Row],[Unit_Price]]&gt;=2000, "High Price")</f>
        <v>Low Price</v>
      </c>
    </row>
    <row r="1091" spans="1:26" x14ac:dyDescent="0.3">
      <c r="A1091" s="2" t="s">
        <v>3056</v>
      </c>
      <c r="B1091" s="3">
        <v>45686</v>
      </c>
      <c r="C1091" s="2" t="s">
        <v>157</v>
      </c>
      <c r="D1091" s="2" t="s">
        <v>1725</v>
      </c>
      <c r="E1091" s="2" t="s">
        <v>1945</v>
      </c>
      <c r="F1091" s="2">
        <v>4</v>
      </c>
      <c r="G1091" s="2">
        <v>106.23</v>
      </c>
      <c r="H1091" s="2">
        <v>0.28000000000000003</v>
      </c>
      <c r="I1091" s="2" t="s">
        <v>1964</v>
      </c>
      <c r="J1091" s="2">
        <v>305.94240000000002</v>
      </c>
      <c r="O1091" t="s">
        <v>3056</v>
      </c>
      <c r="P1091" s="5">
        <v>45686</v>
      </c>
      <c r="Q1091" t="s">
        <v>157</v>
      </c>
      <c r="R1091" t="s">
        <v>1725</v>
      </c>
      <c r="S1091" t="s">
        <v>1945</v>
      </c>
      <c r="T1091">
        <v>4</v>
      </c>
      <c r="U1091">
        <v>106.23</v>
      </c>
      <c r="V1091">
        <v>0.28000000000000003</v>
      </c>
      <c r="W1091" t="s">
        <v>1964</v>
      </c>
      <c r="X1091">
        <v>305.94240000000002</v>
      </c>
      <c r="Y1091">
        <v>305.94240000000002</v>
      </c>
      <c r="Z1091" t="str">
        <f>_xlfn.IFS(Table8_1[[#This Row],[Unit_Price]]&lt;500,"Low Price",Table8_1[[#This Row],[Unit_Price]]&lt;2000,"Medium Price",Table8_1[[#This Row],[Unit_Price]]&gt;=2000, "High Price")</f>
        <v>Low Price</v>
      </c>
    </row>
    <row r="1092" spans="1:26" x14ac:dyDescent="0.3">
      <c r="A1092" s="2" t="s">
        <v>3057</v>
      </c>
      <c r="B1092" s="3">
        <v>45824</v>
      </c>
      <c r="C1092" s="2" t="s">
        <v>1034</v>
      </c>
      <c r="D1092" s="2" t="s">
        <v>1780</v>
      </c>
      <c r="E1092" s="2" t="s">
        <v>1908</v>
      </c>
      <c r="F1092" s="2">
        <v>2</v>
      </c>
      <c r="G1092" s="2">
        <v>769.48</v>
      </c>
      <c r="H1092" s="2">
        <v>0.11</v>
      </c>
      <c r="I1092" s="2" t="s">
        <v>1961</v>
      </c>
      <c r="J1092" s="2">
        <v>1369.6744000000001</v>
      </c>
      <c r="O1092" t="s">
        <v>3057</v>
      </c>
      <c r="P1092" s="5">
        <v>45824</v>
      </c>
      <c r="Q1092" t="s">
        <v>1034</v>
      </c>
      <c r="R1092" t="s">
        <v>1780</v>
      </c>
      <c r="S1092" t="s">
        <v>1908</v>
      </c>
      <c r="T1092">
        <v>2</v>
      </c>
      <c r="U1092">
        <v>769.48</v>
      </c>
      <c r="V1092">
        <v>0.11</v>
      </c>
      <c r="W1092" t="s">
        <v>1961</v>
      </c>
      <c r="X1092">
        <v>1369.6744000000001</v>
      </c>
      <c r="Y1092">
        <v>1369.6744000000001</v>
      </c>
      <c r="Z1092" t="str">
        <f>_xlfn.IFS(Table8_1[[#This Row],[Unit_Price]]&lt;500,"Low Price",Table8_1[[#This Row],[Unit_Price]]&lt;2000,"Medium Price",Table8_1[[#This Row],[Unit_Price]]&gt;=2000, "High Price")</f>
        <v>Medium Price</v>
      </c>
    </row>
    <row r="1093" spans="1:26" x14ac:dyDescent="0.3">
      <c r="A1093" s="2" t="s">
        <v>3058</v>
      </c>
      <c r="B1093" s="3">
        <v>45867</v>
      </c>
      <c r="C1093" s="2" t="s">
        <v>826</v>
      </c>
      <c r="D1093" s="2" t="s">
        <v>1753</v>
      </c>
      <c r="E1093" s="2" t="s">
        <v>1932</v>
      </c>
      <c r="F1093" s="2">
        <v>2</v>
      </c>
      <c r="G1093" s="2">
        <v>714.21</v>
      </c>
      <c r="H1093" s="2">
        <v>0.14000000000000001</v>
      </c>
      <c r="I1093" s="2" t="s">
        <v>1959</v>
      </c>
      <c r="J1093" s="2">
        <v>1228.4412</v>
      </c>
      <c r="O1093" t="s">
        <v>3058</v>
      </c>
      <c r="P1093" s="5">
        <v>45867</v>
      </c>
      <c r="Q1093" t="s">
        <v>826</v>
      </c>
      <c r="R1093" t="s">
        <v>1753</v>
      </c>
      <c r="S1093" t="s">
        <v>1932</v>
      </c>
      <c r="T1093">
        <v>2</v>
      </c>
      <c r="U1093">
        <v>714.21</v>
      </c>
      <c r="V1093">
        <v>0.14000000000000001</v>
      </c>
      <c r="W1093" t="s">
        <v>1959</v>
      </c>
      <c r="X1093">
        <v>1228.4412</v>
      </c>
      <c r="Y1093">
        <v>1228.4412</v>
      </c>
      <c r="Z1093" t="str">
        <f>_xlfn.IFS(Table8_1[[#This Row],[Unit_Price]]&lt;500,"Low Price",Table8_1[[#This Row],[Unit_Price]]&lt;2000,"Medium Price",Table8_1[[#This Row],[Unit_Price]]&gt;=2000, "High Price")</f>
        <v>Medium Price</v>
      </c>
    </row>
    <row r="1094" spans="1:26" x14ac:dyDescent="0.3">
      <c r="A1094" s="2" t="s">
        <v>3059</v>
      </c>
      <c r="B1094" s="3">
        <v>45578</v>
      </c>
      <c r="C1094" s="2" t="s">
        <v>874</v>
      </c>
      <c r="D1094" s="2" t="s">
        <v>1603</v>
      </c>
      <c r="E1094" s="2" t="s">
        <v>1936</v>
      </c>
      <c r="F1094" s="2">
        <v>4</v>
      </c>
      <c r="G1094" s="2">
        <v>632.24</v>
      </c>
      <c r="H1094" s="2">
        <v>0.25</v>
      </c>
      <c r="I1094" s="2" t="s">
        <v>1961</v>
      </c>
      <c r="J1094" s="2">
        <v>1896.72</v>
      </c>
      <c r="O1094" t="s">
        <v>3059</v>
      </c>
      <c r="P1094" s="5">
        <v>45578</v>
      </c>
      <c r="Q1094" t="s">
        <v>874</v>
      </c>
      <c r="R1094" t="s">
        <v>1603</v>
      </c>
      <c r="S1094" t="s">
        <v>1936</v>
      </c>
      <c r="T1094">
        <v>4</v>
      </c>
      <c r="U1094">
        <v>632.24</v>
      </c>
      <c r="V1094">
        <v>0.25</v>
      </c>
      <c r="W1094" t="s">
        <v>1961</v>
      </c>
      <c r="X1094">
        <v>1896.72</v>
      </c>
      <c r="Y1094">
        <v>1896.72</v>
      </c>
      <c r="Z1094" t="str">
        <f>_xlfn.IFS(Table8_1[[#This Row],[Unit_Price]]&lt;500,"Low Price",Table8_1[[#This Row],[Unit_Price]]&lt;2000,"Medium Price",Table8_1[[#This Row],[Unit_Price]]&gt;=2000, "High Price")</f>
        <v>Medium Price</v>
      </c>
    </row>
    <row r="1095" spans="1:26" x14ac:dyDescent="0.3">
      <c r="A1095" s="2" t="s">
        <v>3060</v>
      </c>
      <c r="B1095" s="3">
        <v>45575</v>
      </c>
      <c r="C1095" s="2" t="s">
        <v>545</v>
      </c>
      <c r="D1095" s="2" t="s">
        <v>1817</v>
      </c>
      <c r="E1095" s="2" t="s">
        <v>1901</v>
      </c>
      <c r="F1095" s="2">
        <v>2</v>
      </c>
      <c r="G1095" s="2">
        <v>845.27</v>
      </c>
      <c r="H1095" s="2">
        <v>0.18</v>
      </c>
      <c r="I1095" s="2" t="s">
        <v>1961</v>
      </c>
      <c r="J1095" s="2">
        <v>1386.2428</v>
      </c>
      <c r="O1095" t="s">
        <v>3060</v>
      </c>
      <c r="P1095" s="5">
        <v>45575</v>
      </c>
      <c r="Q1095" t="s">
        <v>545</v>
      </c>
      <c r="R1095" t="s">
        <v>1817</v>
      </c>
      <c r="S1095" t="s">
        <v>1901</v>
      </c>
      <c r="T1095">
        <v>2</v>
      </c>
      <c r="U1095">
        <v>845.27</v>
      </c>
      <c r="V1095">
        <v>0.18</v>
      </c>
      <c r="W1095" t="s">
        <v>1961</v>
      </c>
      <c r="X1095">
        <v>1386.2428</v>
      </c>
      <c r="Y1095">
        <v>1386.2428</v>
      </c>
      <c r="Z1095" t="str">
        <f>_xlfn.IFS(Table8_1[[#This Row],[Unit_Price]]&lt;500,"Low Price",Table8_1[[#This Row],[Unit_Price]]&lt;2000,"Medium Price",Table8_1[[#This Row],[Unit_Price]]&gt;=2000, "High Price")</f>
        <v>Medium Price</v>
      </c>
    </row>
    <row r="1096" spans="1:26" x14ac:dyDescent="0.3">
      <c r="A1096" s="2" t="s">
        <v>3061</v>
      </c>
      <c r="B1096" s="3">
        <v>45816</v>
      </c>
      <c r="C1096" s="2" t="s">
        <v>1539</v>
      </c>
      <c r="D1096" s="2" t="s">
        <v>1844</v>
      </c>
      <c r="E1096" s="2" t="s">
        <v>1932</v>
      </c>
      <c r="F1096" s="2">
        <v>1</v>
      </c>
      <c r="G1096" s="2">
        <v>575.94000000000005</v>
      </c>
      <c r="H1096" s="2">
        <v>0.17</v>
      </c>
      <c r="I1096" s="2" t="s">
        <v>1959</v>
      </c>
      <c r="J1096" s="2">
        <v>478.03019999999998</v>
      </c>
      <c r="O1096" t="s">
        <v>3061</v>
      </c>
      <c r="P1096" s="5">
        <v>45816</v>
      </c>
      <c r="Q1096" t="s">
        <v>1539</v>
      </c>
      <c r="R1096" t="s">
        <v>1844</v>
      </c>
      <c r="S1096" t="s">
        <v>1932</v>
      </c>
      <c r="T1096">
        <v>1</v>
      </c>
      <c r="U1096">
        <v>575.94000000000005</v>
      </c>
      <c r="V1096">
        <v>0.17</v>
      </c>
      <c r="W1096" t="s">
        <v>1959</v>
      </c>
      <c r="X1096">
        <v>478.03019999999998</v>
      </c>
      <c r="Y1096">
        <v>478.03020000000004</v>
      </c>
      <c r="Z1096" t="str">
        <f>_xlfn.IFS(Table8_1[[#This Row],[Unit_Price]]&lt;500,"Low Price",Table8_1[[#This Row],[Unit_Price]]&lt;2000,"Medium Price",Table8_1[[#This Row],[Unit_Price]]&gt;=2000, "High Price")</f>
        <v>Medium Price</v>
      </c>
    </row>
    <row r="1097" spans="1:26" x14ac:dyDescent="0.3">
      <c r="A1097" s="2" t="s">
        <v>3062</v>
      </c>
      <c r="B1097" s="3">
        <v>45620</v>
      </c>
      <c r="C1097" s="2" t="s">
        <v>814</v>
      </c>
      <c r="D1097" s="2" t="s">
        <v>1835</v>
      </c>
      <c r="E1097" s="2" t="s">
        <v>1936</v>
      </c>
      <c r="F1097" s="2">
        <v>1</v>
      </c>
      <c r="G1097" s="2">
        <v>907.97</v>
      </c>
      <c r="H1097" s="2">
        <v>0.26</v>
      </c>
      <c r="I1097" s="2" t="s">
        <v>1964</v>
      </c>
      <c r="J1097" s="2">
        <v>671.89779999999996</v>
      </c>
      <c r="O1097" t="s">
        <v>3062</v>
      </c>
      <c r="P1097" s="5">
        <v>45620</v>
      </c>
      <c r="Q1097" t="s">
        <v>814</v>
      </c>
      <c r="R1097" t="s">
        <v>1835</v>
      </c>
      <c r="S1097" t="s">
        <v>1936</v>
      </c>
      <c r="T1097">
        <v>1</v>
      </c>
      <c r="U1097">
        <v>907.97</v>
      </c>
      <c r="V1097">
        <v>0.26</v>
      </c>
      <c r="W1097" t="s">
        <v>1964</v>
      </c>
      <c r="X1097">
        <v>671.89779999999996</v>
      </c>
      <c r="Y1097">
        <v>671.89779999999996</v>
      </c>
      <c r="Z1097" t="str">
        <f>_xlfn.IFS(Table8_1[[#This Row],[Unit_Price]]&lt;500,"Low Price",Table8_1[[#This Row],[Unit_Price]]&lt;2000,"Medium Price",Table8_1[[#This Row],[Unit_Price]]&gt;=2000, "High Price")</f>
        <v>Medium Price</v>
      </c>
    </row>
    <row r="1098" spans="1:26" x14ac:dyDescent="0.3">
      <c r="A1098" s="2" t="s">
        <v>3063</v>
      </c>
      <c r="B1098" s="3">
        <v>45695</v>
      </c>
      <c r="C1098" s="2" t="s">
        <v>860</v>
      </c>
      <c r="D1098" s="2" t="s">
        <v>1635</v>
      </c>
      <c r="E1098" s="2" t="s">
        <v>1929</v>
      </c>
      <c r="F1098" s="2">
        <v>1</v>
      </c>
      <c r="G1098" s="2">
        <v>99.35</v>
      </c>
      <c r="H1098" s="2">
        <v>0.08</v>
      </c>
      <c r="I1098" s="2" t="s">
        <v>1964</v>
      </c>
      <c r="J1098" s="2">
        <v>91.402000000000001</v>
      </c>
      <c r="O1098" t="s">
        <v>3063</v>
      </c>
      <c r="P1098" s="5">
        <v>45695</v>
      </c>
      <c r="Q1098" t="s">
        <v>860</v>
      </c>
      <c r="R1098" t="s">
        <v>1635</v>
      </c>
      <c r="S1098" t="s">
        <v>1929</v>
      </c>
      <c r="T1098">
        <v>1</v>
      </c>
      <c r="U1098">
        <v>99.35</v>
      </c>
      <c r="V1098">
        <v>0.08</v>
      </c>
      <c r="W1098" t="s">
        <v>1964</v>
      </c>
      <c r="X1098">
        <v>91.402000000000001</v>
      </c>
      <c r="Y1098">
        <v>91.402000000000001</v>
      </c>
      <c r="Z1098" t="str">
        <f>_xlfn.IFS(Table8_1[[#This Row],[Unit_Price]]&lt;500,"Low Price",Table8_1[[#This Row],[Unit_Price]]&lt;2000,"Medium Price",Table8_1[[#This Row],[Unit_Price]]&gt;=2000, "High Price")</f>
        <v>Low Price</v>
      </c>
    </row>
    <row r="1099" spans="1:26" x14ac:dyDescent="0.3">
      <c r="A1099" s="2" t="s">
        <v>3064</v>
      </c>
      <c r="B1099" s="3">
        <v>45596</v>
      </c>
      <c r="C1099" s="2" t="s">
        <v>265</v>
      </c>
      <c r="D1099" s="2" t="s">
        <v>1555</v>
      </c>
      <c r="E1099" s="2" t="s">
        <v>1901</v>
      </c>
      <c r="F1099" s="2">
        <v>2</v>
      </c>
      <c r="G1099" s="2">
        <v>374.42</v>
      </c>
      <c r="H1099" s="2">
        <v>0.21</v>
      </c>
      <c r="I1099" s="2" t="s">
        <v>1964</v>
      </c>
      <c r="J1099" s="2">
        <v>591.58360000000005</v>
      </c>
      <c r="O1099" t="s">
        <v>3064</v>
      </c>
      <c r="P1099" s="5">
        <v>45596</v>
      </c>
      <c r="Q1099" t="s">
        <v>265</v>
      </c>
      <c r="R1099" t="s">
        <v>1555</v>
      </c>
      <c r="S1099" t="s">
        <v>1901</v>
      </c>
      <c r="T1099">
        <v>2</v>
      </c>
      <c r="U1099">
        <v>374.42</v>
      </c>
      <c r="V1099">
        <v>0.21</v>
      </c>
      <c r="W1099" t="s">
        <v>1964</v>
      </c>
      <c r="X1099">
        <v>591.58360000000005</v>
      </c>
      <c r="Y1099">
        <v>591.58360000000005</v>
      </c>
      <c r="Z1099" t="str">
        <f>_xlfn.IFS(Table8_1[[#This Row],[Unit_Price]]&lt;500,"Low Price",Table8_1[[#This Row],[Unit_Price]]&lt;2000,"Medium Price",Table8_1[[#This Row],[Unit_Price]]&gt;=2000, "High Price")</f>
        <v>Low Price</v>
      </c>
    </row>
    <row r="1100" spans="1:26" x14ac:dyDescent="0.3">
      <c r="A1100" s="2" t="s">
        <v>3065</v>
      </c>
      <c r="B1100" s="3">
        <v>45869</v>
      </c>
      <c r="C1100" s="2" t="s">
        <v>1493</v>
      </c>
      <c r="D1100" s="2" t="s">
        <v>1617</v>
      </c>
      <c r="E1100" s="2" t="s">
        <v>1936</v>
      </c>
      <c r="F1100" s="2">
        <v>3</v>
      </c>
      <c r="G1100" s="2">
        <v>248.43</v>
      </c>
      <c r="H1100" s="2">
        <v>0.24</v>
      </c>
      <c r="I1100" s="2" t="s">
        <v>1964</v>
      </c>
      <c r="J1100" s="2">
        <v>566.42039999999997</v>
      </c>
      <c r="O1100" t="s">
        <v>3065</v>
      </c>
      <c r="P1100" s="5">
        <v>45869</v>
      </c>
      <c r="Q1100" t="s">
        <v>1493</v>
      </c>
      <c r="R1100" t="s">
        <v>1617</v>
      </c>
      <c r="S1100" t="s">
        <v>1936</v>
      </c>
      <c r="T1100">
        <v>3</v>
      </c>
      <c r="U1100">
        <v>248.43</v>
      </c>
      <c r="V1100">
        <v>0.24</v>
      </c>
      <c r="W1100" t="s">
        <v>1964</v>
      </c>
      <c r="X1100">
        <v>566.42039999999997</v>
      </c>
      <c r="Y1100">
        <v>566.42039999999997</v>
      </c>
      <c r="Z1100" t="str">
        <f>_xlfn.IFS(Table8_1[[#This Row],[Unit_Price]]&lt;500,"Low Price",Table8_1[[#This Row],[Unit_Price]]&lt;2000,"Medium Price",Table8_1[[#This Row],[Unit_Price]]&gt;=2000, "High Price")</f>
        <v>Low Price</v>
      </c>
    </row>
    <row r="1101" spans="1:26" x14ac:dyDescent="0.3">
      <c r="A1101" s="2" t="s">
        <v>3066</v>
      </c>
      <c r="B1101" s="3">
        <v>45631</v>
      </c>
      <c r="C1101" s="2" t="s">
        <v>1455</v>
      </c>
      <c r="D1101" s="2" t="s">
        <v>1838</v>
      </c>
      <c r="E1101" s="2" t="s">
        <v>1892</v>
      </c>
      <c r="F1101" s="2">
        <v>1</v>
      </c>
      <c r="G1101" s="2">
        <v>784.46</v>
      </c>
      <c r="H1101" s="2">
        <v>0.14000000000000001</v>
      </c>
      <c r="I1101" s="2" t="s">
        <v>1964</v>
      </c>
      <c r="J1101" s="2">
        <v>674.63559999999995</v>
      </c>
      <c r="O1101" t="s">
        <v>3066</v>
      </c>
      <c r="P1101" s="5">
        <v>45631</v>
      </c>
      <c r="Q1101" t="s">
        <v>1455</v>
      </c>
      <c r="R1101" t="s">
        <v>1838</v>
      </c>
      <c r="S1101" t="s">
        <v>1892</v>
      </c>
      <c r="T1101">
        <v>1</v>
      </c>
      <c r="U1101">
        <v>784.46</v>
      </c>
      <c r="V1101">
        <v>0.14000000000000001</v>
      </c>
      <c r="W1101" t="s">
        <v>1964</v>
      </c>
      <c r="X1101">
        <v>674.63559999999995</v>
      </c>
      <c r="Y1101">
        <v>674.63560000000007</v>
      </c>
      <c r="Z1101" t="str">
        <f>_xlfn.IFS(Table8_1[[#This Row],[Unit_Price]]&lt;500,"Low Price",Table8_1[[#This Row],[Unit_Price]]&lt;2000,"Medium Price",Table8_1[[#This Row],[Unit_Price]]&gt;=2000, "High Price")</f>
        <v>Medium Price</v>
      </c>
    </row>
    <row r="1102" spans="1:26" x14ac:dyDescent="0.3">
      <c r="A1102" s="2" t="s">
        <v>3067</v>
      </c>
      <c r="B1102" s="3">
        <v>45379</v>
      </c>
      <c r="C1102" s="2" t="s">
        <v>838</v>
      </c>
      <c r="D1102" s="2" t="s">
        <v>1738</v>
      </c>
      <c r="E1102" s="2" t="s">
        <v>1924</v>
      </c>
      <c r="F1102" s="2">
        <v>3</v>
      </c>
      <c r="G1102" s="2">
        <v>70.88</v>
      </c>
      <c r="H1102" s="2">
        <v>0.27</v>
      </c>
      <c r="I1102" s="2" t="s">
        <v>1964</v>
      </c>
      <c r="J1102" s="2">
        <v>155.22720000000001</v>
      </c>
      <c r="O1102" t="s">
        <v>3067</v>
      </c>
      <c r="P1102" s="5">
        <v>45379</v>
      </c>
      <c r="Q1102" t="s">
        <v>838</v>
      </c>
      <c r="R1102" t="s">
        <v>1738</v>
      </c>
      <c r="S1102" t="s">
        <v>1924</v>
      </c>
      <c r="T1102">
        <v>3</v>
      </c>
      <c r="U1102">
        <v>70.88</v>
      </c>
      <c r="V1102">
        <v>0.27</v>
      </c>
      <c r="W1102" t="s">
        <v>1964</v>
      </c>
      <c r="X1102">
        <v>155.22720000000001</v>
      </c>
      <c r="Y1102">
        <v>155.22719999999998</v>
      </c>
      <c r="Z1102" t="str">
        <f>_xlfn.IFS(Table8_1[[#This Row],[Unit_Price]]&lt;500,"Low Price",Table8_1[[#This Row],[Unit_Price]]&lt;2000,"Medium Price",Table8_1[[#This Row],[Unit_Price]]&gt;=2000, "High Price")</f>
        <v>Low Price</v>
      </c>
    </row>
    <row r="1103" spans="1:26" x14ac:dyDescent="0.3">
      <c r="A1103" s="2" t="s">
        <v>3068</v>
      </c>
      <c r="B1103" s="3">
        <v>45641</v>
      </c>
      <c r="C1103" s="2" t="s">
        <v>391</v>
      </c>
      <c r="D1103" s="2" t="s">
        <v>1590</v>
      </c>
      <c r="E1103" s="2" t="s">
        <v>1892</v>
      </c>
      <c r="F1103" s="2">
        <v>3</v>
      </c>
      <c r="G1103" s="2">
        <v>324.29000000000002</v>
      </c>
      <c r="H1103" s="2">
        <v>0.16</v>
      </c>
      <c r="I1103" s="2" t="s">
        <v>1964</v>
      </c>
      <c r="J1103" s="2">
        <v>817.21079999999995</v>
      </c>
      <c r="O1103" t="s">
        <v>3068</v>
      </c>
      <c r="P1103" s="5">
        <v>45641</v>
      </c>
      <c r="Q1103" t="s">
        <v>391</v>
      </c>
      <c r="R1103" t="s">
        <v>1590</v>
      </c>
      <c r="S1103" t="s">
        <v>1892</v>
      </c>
      <c r="T1103">
        <v>3</v>
      </c>
      <c r="U1103">
        <v>324.29000000000002</v>
      </c>
      <c r="V1103">
        <v>0.16</v>
      </c>
      <c r="W1103" t="s">
        <v>1964</v>
      </c>
      <c r="X1103">
        <v>817.21079999999995</v>
      </c>
      <c r="Y1103">
        <v>817.21080000000006</v>
      </c>
      <c r="Z1103" t="str">
        <f>_xlfn.IFS(Table8_1[[#This Row],[Unit_Price]]&lt;500,"Low Price",Table8_1[[#This Row],[Unit_Price]]&lt;2000,"Medium Price",Table8_1[[#This Row],[Unit_Price]]&gt;=2000, "High Price")</f>
        <v>Low Price</v>
      </c>
    </row>
    <row r="1104" spans="1:26" x14ac:dyDescent="0.3">
      <c r="A1104" s="2" t="s">
        <v>3069</v>
      </c>
      <c r="B1104" s="3">
        <v>45842</v>
      </c>
      <c r="C1104" s="2" t="s">
        <v>485</v>
      </c>
      <c r="D1104" s="2" t="s">
        <v>1617</v>
      </c>
      <c r="E1104" s="2" t="s">
        <v>1901</v>
      </c>
      <c r="F1104" s="2">
        <v>4</v>
      </c>
      <c r="G1104" s="2">
        <v>243.92</v>
      </c>
      <c r="H1104" s="2">
        <v>0.02</v>
      </c>
      <c r="I1104" s="2" t="s">
        <v>1961</v>
      </c>
      <c r="J1104" s="2">
        <v>956.16639999999995</v>
      </c>
      <c r="O1104" t="s">
        <v>3069</v>
      </c>
      <c r="P1104" s="5">
        <v>45842</v>
      </c>
      <c r="Q1104" t="s">
        <v>485</v>
      </c>
      <c r="R1104" t="s">
        <v>1617</v>
      </c>
      <c r="S1104" t="s">
        <v>1901</v>
      </c>
      <c r="T1104">
        <v>4</v>
      </c>
      <c r="U1104">
        <v>243.92</v>
      </c>
      <c r="V1104">
        <v>0.02</v>
      </c>
      <c r="W1104" t="s">
        <v>1961</v>
      </c>
      <c r="X1104">
        <v>956.16639999999995</v>
      </c>
      <c r="Y1104">
        <v>956.16639999999995</v>
      </c>
      <c r="Z1104" t="str">
        <f>_xlfn.IFS(Table8_1[[#This Row],[Unit_Price]]&lt;500,"Low Price",Table8_1[[#This Row],[Unit_Price]]&lt;2000,"Medium Price",Table8_1[[#This Row],[Unit_Price]]&gt;=2000, "High Price")</f>
        <v>Low Price</v>
      </c>
    </row>
    <row r="1105" spans="1:26" x14ac:dyDescent="0.3">
      <c r="A1105" s="2" t="s">
        <v>3070</v>
      </c>
      <c r="B1105" s="3">
        <v>45257</v>
      </c>
      <c r="C1105" s="2" t="s">
        <v>1184</v>
      </c>
      <c r="D1105" s="2" t="s">
        <v>1661</v>
      </c>
      <c r="E1105" s="2" t="s">
        <v>1932</v>
      </c>
      <c r="F1105" s="2">
        <v>1</v>
      </c>
      <c r="G1105" s="2">
        <v>664.35</v>
      </c>
      <c r="H1105" s="2">
        <v>0</v>
      </c>
      <c r="I1105" s="2" t="s">
        <v>1959</v>
      </c>
      <c r="J1105" s="2">
        <v>664.35</v>
      </c>
      <c r="O1105" t="s">
        <v>3070</v>
      </c>
      <c r="P1105" s="5">
        <v>45257</v>
      </c>
      <c r="Q1105" t="s">
        <v>1184</v>
      </c>
      <c r="R1105" t="s">
        <v>1661</v>
      </c>
      <c r="S1105" t="s">
        <v>1932</v>
      </c>
      <c r="T1105">
        <v>1</v>
      </c>
      <c r="U1105">
        <v>664.35</v>
      </c>
      <c r="V1105">
        <v>0</v>
      </c>
      <c r="W1105" t="s">
        <v>1959</v>
      </c>
      <c r="X1105">
        <v>664.35</v>
      </c>
      <c r="Y1105">
        <v>664.35</v>
      </c>
      <c r="Z1105" t="str">
        <f>_xlfn.IFS(Table8_1[[#This Row],[Unit_Price]]&lt;500,"Low Price",Table8_1[[#This Row],[Unit_Price]]&lt;2000,"Medium Price",Table8_1[[#This Row],[Unit_Price]]&gt;=2000, "High Price")</f>
        <v>Medium Price</v>
      </c>
    </row>
    <row r="1106" spans="1:26" x14ac:dyDescent="0.3">
      <c r="A1106" s="2" t="s">
        <v>3071</v>
      </c>
      <c r="B1106" s="3">
        <v>45468</v>
      </c>
      <c r="C1106" s="2" t="s">
        <v>1211</v>
      </c>
      <c r="D1106" s="2" t="s">
        <v>1638</v>
      </c>
      <c r="E1106" s="2" t="s">
        <v>1924</v>
      </c>
      <c r="F1106" s="2">
        <v>2</v>
      </c>
      <c r="G1106" s="2">
        <v>218.07</v>
      </c>
      <c r="H1106" s="2">
        <v>0.19</v>
      </c>
      <c r="I1106" s="2" t="s">
        <v>1961</v>
      </c>
      <c r="J1106" s="2">
        <v>353.27339999999998</v>
      </c>
      <c r="O1106" t="s">
        <v>3071</v>
      </c>
      <c r="P1106" s="5">
        <v>45468</v>
      </c>
      <c r="Q1106" t="s">
        <v>1211</v>
      </c>
      <c r="R1106" t="s">
        <v>1638</v>
      </c>
      <c r="S1106" t="s">
        <v>1924</v>
      </c>
      <c r="T1106">
        <v>2</v>
      </c>
      <c r="U1106">
        <v>218.07</v>
      </c>
      <c r="V1106">
        <v>0.19</v>
      </c>
      <c r="W1106" t="s">
        <v>1961</v>
      </c>
      <c r="X1106">
        <v>353.27339999999998</v>
      </c>
      <c r="Y1106">
        <v>353.27339999999998</v>
      </c>
      <c r="Z1106" t="str">
        <f>_xlfn.IFS(Table8_1[[#This Row],[Unit_Price]]&lt;500,"Low Price",Table8_1[[#This Row],[Unit_Price]]&lt;2000,"Medium Price",Table8_1[[#This Row],[Unit_Price]]&gt;=2000, "High Price")</f>
        <v>Low Price</v>
      </c>
    </row>
    <row r="1107" spans="1:26" x14ac:dyDescent="0.3">
      <c r="A1107" s="2" t="s">
        <v>3072</v>
      </c>
      <c r="B1107" s="3">
        <v>45228</v>
      </c>
      <c r="C1107" s="2" t="s">
        <v>1208</v>
      </c>
      <c r="D1107" s="2" t="s">
        <v>1617</v>
      </c>
      <c r="E1107" s="2" t="s">
        <v>1901</v>
      </c>
      <c r="F1107" s="2">
        <v>4</v>
      </c>
      <c r="G1107" s="2">
        <v>921.83</v>
      </c>
      <c r="H1107" s="2">
        <v>0.27</v>
      </c>
      <c r="I1107" s="2" t="s">
        <v>1959</v>
      </c>
      <c r="J1107" s="2">
        <v>2691.7435999999998</v>
      </c>
      <c r="O1107" t="s">
        <v>3072</v>
      </c>
      <c r="P1107" s="5">
        <v>45228</v>
      </c>
      <c r="Q1107" t="s">
        <v>1208</v>
      </c>
      <c r="R1107" t="s">
        <v>1617</v>
      </c>
      <c r="S1107" t="s">
        <v>1901</v>
      </c>
      <c r="T1107">
        <v>4</v>
      </c>
      <c r="U1107">
        <v>921.83</v>
      </c>
      <c r="V1107">
        <v>0.27</v>
      </c>
      <c r="W1107" t="s">
        <v>1959</v>
      </c>
      <c r="X1107">
        <v>2691.7435999999998</v>
      </c>
      <c r="Y1107">
        <v>2691.7435999999998</v>
      </c>
      <c r="Z1107" t="str">
        <f>_xlfn.IFS(Table8_1[[#This Row],[Unit_Price]]&lt;500,"Low Price",Table8_1[[#This Row],[Unit_Price]]&lt;2000,"Medium Price",Table8_1[[#This Row],[Unit_Price]]&gt;=2000, "High Price")</f>
        <v>Medium Price</v>
      </c>
    </row>
    <row r="1108" spans="1:26" x14ac:dyDescent="0.3">
      <c r="A1108" s="2" t="s">
        <v>3073</v>
      </c>
      <c r="B1108" s="3">
        <v>45661</v>
      </c>
      <c r="C1108" s="2" t="s">
        <v>566</v>
      </c>
      <c r="D1108" s="2" t="s">
        <v>1732</v>
      </c>
      <c r="E1108" s="2" t="s">
        <v>1892</v>
      </c>
      <c r="F1108" s="2">
        <v>3</v>
      </c>
      <c r="G1108" s="2">
        <v>326.2</v>
      </c>
      <c r="H1108" s="2">
        <v>0.22</v>
      </c>
      <c r="I1108" s="2" t="s">
        <v>1964</v>
      </c>
      <c r="J1108" s="2">
        <v>763.30799999999999</v>
      </c>
      <c r="O1108" t="s">
        <v>3073</v>
      </c>
      <c r="P1108" s="5">
        <v>45661</v>
      </c>
      <c r="Q1108" t="s">
        <v>566</v>
      </c>
      <c r="R1108" t="s">
        <v>1732</v>
      </c>
      <c r="S1108" t="s">
        <v>1892</v>
      </c>
      <c r="T1108">
        <v>3</v>
      </c>
      <c r="U1108">
        <v>326.2</v>
      </c>
      <c r="V1108">
        <v>0.22</v>
      </c>
      <c r="W1108" t="s">
        <v>1964</v>
      </c>
      <c r="X1108">
        <v>763.30799999999999</v>
      </c>
      <c r="Y1108">
        <v>763.30799999999999</v>
      </c>
      <c r="Z1108" t="str">
        <f>_xlfn.IFS(Table8_1[[#This Row],[Unit_Price]]&lt;500,"Low Price",Table8_1[[#This Row],[Unit_Price]]&lt;2000,"Medium Price",Table8_1[[#This Row],[Unit_Price]]&gt;=2000, "High Price")</f>
        <v>Low Price</v>
      </c>
    </row>
    <row r="1109" spans="1:26" x14ac:dyDescent="0.3">
      <c r="A1109" s="2" t="s">
        <v>3074</v>
      </c>
      <c r="B1109" s="3">
        <v>45701</v>
      </c>
      <c r="C1109" s="2" t="s">
        <v>1426</v>
      </c>
      <c r="D1109" s="2" t="s">
        <v>1625</v>
      </c>
      <c r="E1109" s="2" t="s">
        <v>1948</v>
      </c>
      <c r="F1109" s="2">
        <v>1</v>
      </c>
      <c r="G1109" s="2">
        <v>244.25</v>
      </c>
      <c r="H1109" s="2">
        <v>0.09</v>
      </c>
      <c r="I1109" s="2" t="s">
        <v>1961</v>
      </c>
      <c r="J1109" s="2">
        <v>222.26750000000001</v>
      </c>
      <c r="O1109" t="s">
        <v>3074</v>
      </c>
      <c r="P1109" s="5">
        <v>45701</v>
      </c>
      <c r="Q1109" t="s">
        <v>1426</v>
      </c>
      <c r="R1109" t="s">
        <v>1625</v>
      </c>
      <c r="S1109" t="s">
        <v>1948</v>
      </c>
      <c r="T1109">
        <v>1</v>
      </c>
      <c r="U1109">
        <v>244.25</v>
      </c>
      <c r="V1109">
        <v>0.09</v>
      </c>
      <c r="W1109" t="s">
        <v>1961</v>
      </c>
      <c r="X1109">
        <v>222.26750000000001</v>
      </c>
      <c r="Y1109">
        <v>222.26750000000001</v>
      </c>
      <c r="Z1109" t="str">
        <f>_xlfn.IFS(Table8_1[[#This Row],[Unit_Price]]&lt;500,"Low Price",Table8_1[[#This Row],[Unit_Price]]&lt;2000,"Medium Price",Table8_1[[#This Row],[Unit_Price]]&gt;=2000, "High Price")</f>
        <v>Low Price</v>
      </c>
    </row>
    <row r="1110" spans="1:26" x14ac:dyDescent="0.3">
      <c r="A1110" s="2" t="s">
        <v>3075</v>
      </c>
      <c r="B1110" s="3">
        <v>45448</v>
      </c>
      <c r="C1110" s="2" t="s">
        <v>1166</v>
      </c>
      <c r="D1110" s="2" t="s">
        <v>1765</v>
      </c>
      <c r="E1110" s="2" t="s">
        <v>1924</v>
      </c>
      <c r="F1110" s="2">
        <v>3</v>
      </c>
      <c r="G1110" s="2">
        <v>808.87</v>
      </c>
      <c r="H1110" s="2">
        <v>0.12</v>
      </c>
      <c r="I1110" s="2" t="s">
        <v>1964</v>
      </c>
      <c r="J1110" s="2">
        <v>2135.4168</v>
      </c>
      <c r="O1110" t="s">
        <v>3075</v>
      </c>
      <c r="P1110" s="5">
        <v>45448</v>
      </c>
      <c r="Q1110" t="s">
        <v>1166</v>
      </c>
      <c r="R1110" t="s">
        <v>1765</v>
      </c>
      <c r="S1110" t="s">
        <v>1924</v>
      </c>
      <c r="T1110">
        <v>3</v>
      </c>
      <c r="U1110">
        <v>808.87</v>
      </c>
      <c r="V1110">
        <v>0.12</v>
      </c>
      <c r="W1110" t="s">
        <v>1964</v>
      </c>
      <c r="X1110">
        <v>2135.4168</v>
      </c>
      <c r="Y1110">
        <v>2135.4168</v>
      </c>
      <c r="Z1110" t="str">
        <f>_xlfn.IFS(Table8_1[[#This Row],[Unit_Price]]&lt;500,"Low Price",Table8_1[[#This Row],[Unit_Price]]&lt;2000,"Medium Price",Table8_1[[#This Row],[Unit_Price]]&gt;=2000, "High Price")</f>
        <v>Medium Price</v>
      </c>
    </row>
    <row r="1111" spans="1:26" x14ac:dyDescent="0.3">
      <c r="A1111" s="2" t="s">
        <v>3076</v>
      </c>
      <c r="B1111" s="3">
        <v>45387</v>
      </c>
      <c r="C1111" s="2" t="s">
        <v>1073</v>
      </c>
      <c r="D1111" s="2" t="s">
        <v>1670</v>
      </c>
      <c r="E1111" s="2" t="s">
        <v>1896</v>
      </c>
      <c r="F1111" s="2">
        <v>3</v>
      </c>
      <c r="G1111" s="2">
        <v>826.15</v>
      </c>
      <c r="H1111" s="2">
        <v>0</v>
      </c>
      <c r="I1111" s="2" t="s">
        <v>1961</v>
      </c>
      <c r="J1111" s="2">
        <v>2478.4499999999998</v>
      </c>
      <c r="O1111" t="s">
        <v>3076</v>
      </c>
      <c r="P1111" s="5">
        <v>45387</v>
      </c>
      <c r="Q1111" t="s">
        <v>1073</v>
      </c>
      <c r="R1111" t="s">
        <v>1670</v>
      </c>
      <c r="S1111" t="s">
        <v>1896</v>
      </c>
      <c r="T1111">
        <v>3</v>
      </c>
      <c r="U1111">
        <v>826.15</v>
      </c>
      <c r="V1111">
        <v>0</v>
      </c>
      <c r="W1111" t="s">
        <v>1961</v>
      </c>
      <c r="X1111">
        <v>2478.4499999999998</v>
      </c>
      <c r="Y1111">
        <v>2478.4499999999998</v>
      </c>
      <c r="Z1111" t="str">
        <f>_xlfn.IFS(Table8_1[[#This Row],[Unit_Price]]&lt;500,"Low Price",Table8_1[[#This Row],[Unit_Price]]&lt;2000,"Medium Price",Table8_1[[#This Row],[Unit_Price]]&gt;=2000, "High Price")</f>
        <v>Medium Price</v>
      </c>
    </row>
    <row r="1112" spans="1:26" x14ac:dyDescent="0.3">
      <c r="A1112" s="2" t="s">
        <v>3077</v>
      </c>
      <c r="B1112" s="3">
        <v>45652</v>
      </c>
      <c r="C1112" s="2" t="s">
        <v>624</v>
      </c>
      <c r="D1112" s="2" t="s">
        <v>1648</v>
      </c>
      <c r="E1112" s="2" t="s">
        <v>1948</v>
      </c>
      <c r="F1112" s="2">
        <v>3</v>
      </c>
      <c r="G1112" s="2">
        <v>631.20000000000005</v>
      </c>
      <c r="H1112" s="2">
        <v>0.24</v>
      </c>
      <c r="I1112" s="2" t="s">
        <v>1959</v>
      </c>
      <c r="J1112" s="2">
        <v>1439.136</v>
      </c>
      <c r="O1112" t="s">
        <v>3077</v>
      </c>
      <c r="P1112" s="5">
        <v>45652</v>
      </c>
      <c r="Q1112" t="s">
        <v>624</v>
      </c>
      <c r="R1112" t="s">
        <v>1648</v>
      </c>
      <c r="S1112" t="s">
        <v>1948</v>
      </c>
      <c r="T1112">
        <v>3</v>
      </c>
      <c r="U1112">
        <v>631.20000000000005</v>
      </c>
      <c r="V1112">
        <v>0.24</v>
      </c>
      <c r="W1112" t="s">
        <v>1959</v>
      </c>
      <c r="X1112">
        <v>1439.136</v>
      </c>
      <c r="Y1112">
        <v>1439.1360000000002</v>
      </c>
      <c r="Z1112" t="str">
        <f>_xlfn.IFS(Table8_1[[#This Row],[Unit_Price]]&lt;500,"Low Price",Table8_1[[#This Row],[Unit_Price]]&lt;2000,"Medium Price",Table8_1[[#This Row],[Unit_Price]]&gt;=2000, "High Price")</f>
        <v>Medium Price</v>
      </c>
    </row>
    <row r="1113" spans="1:26" x14ac:dyDescent="0.3">
      <c r="A1113" s="2" t="s">
        <v>3078</v>
      </c>
      <c r="B1113" s="3">
        <v>45316</v>
      </c>
      <c r="C1113" s="2" t="s">
        <v>883</v>
      </c>
      <c r="D1113" s="2" t="s">
        <v>1756</v>
      </c>
      <c r="E1113" s="2" t="s">
        <v>1924</v>
      </c>
      <c r="F1113" s="2">
        <v>1</v>
      </c>
      <c r="G1113" s="2">
        <v>937.01</v>
      </c>
      <c r="H1113" s="2">
        <v>7.0000000000000007E-2</v>
      </c>
      <c r="I1113" s="2" t="s">
        <v>1959</v>
      </c>
      <c r="J1113" s="2">
        <v>871.41930000000002</v>
      </c>
      <c r="O1113" t="s">
        <v>3078</v>
      </c>
      <c r="P1113" s="5">
        <v>45316</v>
      </c>
      <c r="Q1113" t="s">
        <v>883</v>
      </c>
      <c r="R1113" t="s">
        <v>1756</v>
      </c>
      <c r="S1113" t="s">
        <v>1924</v>
      </c>
      <c r="T1113">
        <v>1</v>
      </c>
      <c r="U1113">
        <v>937.01</v>
      </c>
      <c r="V1113">
        <v>7.0000000000000007E-2</v>
      </c>
      <c r="W1113" t="s">
        <v>1959</v>
      </c>
      <c r="X1113">
        <v>871.41930000000002</v>
      </c>
      <c r="Y1113">
        <v>871.41930000000002</v>
      </c>
      <c r="Z1113" t="str">
        <f>_xlfn.IFS(Table8_1[[#This Row],[Unit_Price]]&lt;500,"Low Price",Table8_1[[#This Row],[Unit_Price]]&lt;2000,"Medium Price",Table8_1[[#This Row],[Unit_Price]]&gt;=2000, "High Price")</f>
        <v>Medium Price</v>
      </c>
    </row>
    <row r="1114" spans="1:26" x14ac:dyDescent="0.3">
      <c r="A1114" s="2" t="s">
        <v>3079</v>
      </c>
      <c r="B1114" s="3">
        <v>45316</v>
      </c>
      <c r="C1114" s="2" t="s">
        <v>515</v>
      </c>
      <c r="D1114" s="2" t="s">
        <v>1802</v>
      </c>
      <c r="E1114" s="2" t="s">
        <v>1908</v>
      </c>
      <c r="F1114" s="2">
        <v>2</v>
      </c>
      <c r="G1114" s="2">
        <v>644</v>
      </c>
      <c r="H1114" s="2">
        <v>0.04</v>
      </c>
      <c r="I1114" s="2" t="s">
        <v>1961</v>
      </c>
      <c r="J1114" s="2">
        <v>1236.48</v>
      </c>
      <c r="O1114" t="s">
        <v>3079</v>
      </c>
      <c r="P1114" s="5">
        <v>45316</v>
      </c>
      <c r="Q1114" t="s">
        <v>515</v>
      </c>
      <c r="R1114" t="s">
        <v>1802</v>
      </c>
      <c r="S1114" t="s">
        <v>1908</v>
      </c>
      <c r="T1114">
        <v>2</v>
      </c>
      <c r="U1114">
        <v>644</v>
      </c>
      <c r="V1114">
        <v>0.04</v>
      </c>
      <c r="W1114" t="s">
        <v>1961</v>
      </c>
      <c r="X1114">
        <v>1236.48</v>
      </c>
      <c r="Y1114">
        <v>1236.48</v>
      </c>
      <c r="Z1114" t="str">
        <f>_xlfn.IFS(Table8_1[[#This Row],[Unit_Price]]&lt;500,"Low Price",Table8_1[[#This Row],[Unit_Price]]&lt;2000,"Medium Price",Table8_1[[#This Row],[Unit_Price]]&gt;=2000, "High Price")</f>
        <v>Medium Price</v>
      </c>
    </row>
    <row r="1115" spans="1:26" x14ac:dyDescent="0.3">
      <c r="A1115" s="2" t="s">
        <v>3080</v>
      </c>
      <c r="B1115" s="3">
        <v>45888</v>
      </c>
      <c r="C1115" s="2" t="s">
        <v>342</v>
      </c>
      <c r="D1115" s="2" t="s">
        <v>1856</v>
      </c>
      <c r="E1115" s="2" t="s">
        <v>1908</v>
      </c>
      <c r="F1115" s="2">
        <v>3</v>
      </c>
      <c r="G1115" s="2">
        <v>629.58000000000004</v>
      </c>
      <c r="H1115" s="2">
        <v>0.05</v>
      </c>
      <c r="I1115" s="2" t="s">
        <v>1959</v>
      </c>
      <c r="J1115" s="2">
        <v>1794.3030000000001</v>
      </c>
      <c r="O1115" t="s">
        <v>3080</v>
      </c>
      <c r="P1115" s="5">
        <v>45888</v>
      </c>
      <c r="Q1115" t="s">
        <v>342</v>
      </c>
      <c r="R1115" t="s">
        <v>1856</v>
      </c>
      <c r="S1115" t="s">
        <v>1908</v>
      </c>
      <c r="T1115">
        <v>3</v>
      </c>
      <c r="U1115">
        <v>629.58000000000004</v>
      </c>
      <c r="V1115">
        <v>0.05</v>
      </c>
      <c r="W1115" t="s">
        <v>1959</v>
      </c>
      <c r="X1115">
        <v>1794.3030000000001</v>
      </c>
      <c r="Y1115">
        <v>1794.3030000000003</v>
      </c>
      <c r="Z1115" t="str">
        <f>_xlfn.IFS(Table8_1[[#This Row],[Unit_Price]]&lt;500,"Low Price",Table8_1[[#This Row],[Unit_Price]]&lt;2000,"Medium Price",Table8_1[[#This Row],[Unit_Price]]&gt;=2000, "High Price")</f>
        <v>Medium Price</v>
      </c>
    </row>
    <row r="1116" spans="1:26" x14ac:dyDescent="0.3">
      <c r="A1116" s="2" t="s">
        <v>3081</v>
      </c>
      <c r="B1116" s="3">
        <v>45791</v>
      </c>
      <c r="C1116" s="2" t="s">
        <v>1449</v>
      </c>
      <c r="D1116" s="2" t="s">
        <v>1844</v>
      </c>
      <c r="E1116" s="2" t="s">
        <v>1896</v>
      </c>
      <c r="F1116" s="2">
        <v>2</v>
      </c>
      <c r="G1116" s="2">
        <v>121.52</v>
      </c>
      <c r="H1116" s="2">
        <v>0.18</v>
      </c>
      <c r="I1116" s="2" t="s">
        <v>1964</v>
      </c>
      <c r="J1116" s="2">
        <v>199.2928</v>
      </c>
      <c r="O1116" t="s">
        <v>3081</v>
      </c>
      <c r="P1116" s="5">
        <v>45791</v>
      </c>
      <c r="Q1116" t="s">
        <v>1449</v>
      </c>
      <c r="R1116" t="s">
        <v>1844</v>
      </c>
      <c r="S1116" t="s">
        <v>1896</v>
      </c>
      <c r="T1116">
        <v>2</v>
      </c>
      <c r="U1116">
        <v>121.52</v>
      </c>
      <c r="V1116">
        <v>0.18</v>
      </c>
      <c r="W1116" t="s">
        <v>1964</v>
      </c>
      <c r="X1116">
        <v>199.2928</v>
      </c>
      <c r="Y1116">
        <v>199.2928</v>
      </c>
      <c r="Z1116" t="str">
        <f>_xlfn.IFS(Table8_1[[#This Row],[Unit_Price]]&lt;500,"Low Price",Table8_1[[#This Row],[Unit_Price]]&lt;2000,"Medium Price",Table8_1[[#This Row],[Unit_Price]]&gt;=2000, "High Price")</f>
        <v>Low Price</v>
      </c>
    </row>
    <row r="1117" spans="1:26" x14ac:dyDescent="0.3">
      <c r="A1117" s="2" t="s">
        <v>3082</v>
      </c>
      <c r="B1117" s="3">
        <v>45420</v>
      </c>
      <c r="C1117" s="2" t="s">
        <v>1261</v>
      </c>
      <c r="D1117" s="2" t="s">
        <v>1777</v>
      </c>
      <c r="E1117" s="2" t="s">
        <v>1948</v>
      </c>
      <c r="F1117" s="2">
        <v>2</v>
      </c>
      <c r="G1117" s="2">
        <v>549.83000000000004</v>
      </c>
      <c r="H1117" s="2">
        <v>7.0000000000000007E-2</v>
      </c>
      <c r="I1117" s="2" t="s">
        <v>1961</v>
      </c>
      <c r="J1117" s="2">
        <v>1022.6838</v>
      </c>
      <c r="O1117" t="s">
        <v>3082</v>
      </c>
      <c r="P1117" s="5">
        <v>45420</v>
      </c>
      <c r="Q1117" t="s">
        <v>1261</v>
      </c>
      <c r="R1117" t="s">
        <v>1777</v>
      </c>
      <c r="S1117" t="s">
        <v>1948</v>
      </c>
      <c r="T1117">
        <v>2</v>
      </c>
      <c r="U1117">
        <v>549.83000000000004</v>
      </c>
      <c r="V1117">
        <v>7.0000000000000007E-2</v>
      </c>
      <c r="W1117" t="s">
        <v>1961</v>
      </c>
      <c r="X1117">
        <v>1022.6838</v>
      </c>
      <c r="Y1117">
        <v>1022.6838</v>
      </c>
      <c r="Z1117" t="str">
        <f>_xlfn.IFS(Table8_1[[#This Row],[Unit_Price]]&lt;500,"Low Price",Table8_1[[#This Row],[Unit_Price]]&lt;2000,"Medium Price",Table8_1[[#This Row],[Unit_Price]]&gt;=2000, "High Price")</f>
        <v>Medium Price</v>
      </c>
    </row>
    <row r="1118" spans="1:26" x14ac:dyDescent="0.3">
      <c r="A1118" s="2" t="s">
        <v>3083</v>
      </c>
      <c r="B1118" s="3">
        <v>45219</v>
      </c>
      <c r="C1118" s="2" t="s">
        <v>482</v>
      </c>
      <c r="D1118" s="2" t="s">
        <v>1610</v>
      </c>
      <c r="E1118" s="2" t="s">
        <v>1917</v>
      </c>
      <c r="F1118" s="2">
        <v>3</v>
      </c>
      <c r="G1118" s="2">
        <v>278.38</v>
      </c>
      <c r="H1118" s="2">
        <v>0.03</v>
      </c>
      <c r="I1118" s="2" t="s">
        <v>1959</v>
      </c>
      <c r="J1118" s="2">
        <v>810.08579999999995</v>
      </c>
      <c r="O1118" t="s">
        <v>3083</v>
      </c>
      <c r="P1118" s="5">
        <v>45219</v>
      </c>
      <c r="Q1118" t="s">
        <v>482</v>
      </c>
      <c r="R1118" t="s">
        <v>1610</v>
      </c>
      <c r="S1118" t="s">
        <v>1917</v>
      </c>
      <c r="T1118">
        <v>3</v>
      </c>
      <c r="U1118">
        <v>278.38</v>
      </c>
      <c r="V1118">
        <v>0.03</v>
      </c>
      <c r="W1118" t="s">
        <v>1959</v>
      </c>
      <c r="X1118">
        <v>810.08579999999995</v>
      </c>
      <c r="Y1118">
        <v>810.08579999999995</v>
      </c>
      <c r="Z1118" t="str">
        <f>_xlfn.IFS(Table8_1[[#This Row],[Unit_Price]]&lt;500,"Low Price",Table8_1[[#This Row],[Unit_Price]]&lt;2000,"Medium Price",Table8_1[[#This Row],[Unit_Price]]&gt;=2000, "High Price")</f>
        <v>Low Price</v>
      </c>
    </row>
    <row r="1119" spans="1:26" x14ac:dyDescent="0.3">
      <c r="A1119" s="2" t="s">
        <v>3084</v>
      </c>
      <c r="B1119" s="3">
        <v>45510</v>
      </c>
      <c r="C1119" s="2" t="s">
        <v>1367</v>
      </c>
      <c r="D1119" s="2" t="s">
        <v>1871</v>
      </c>
      <c r="E1119" s="2" t="s">
        <v>1901</v>
      </c>
      <c r="F1119" s="2">
        <v>4</v>
      </c>
      <c r="G1119" s="2">
        <v>723.66</v>
      </c>
      <c r="H1119" s="2">
        <v>0.03</v>
      </c>
      <c r="I1119" s="2" t="s">
        <v>1961</v>
      </c>
      <c r="J1119" s="2">
        <v>2807.8008</v>
      </c>
      <c r="O1119" t="s">
        <v>3084</v>
      </c>
      <c r="P1119" s="5">
        <v>45510</v>
      </c>
      <c r="Q1119" t="s">
        <v>1367</v>
      </c>
      <c r="R1119" t="s">
        <v>1871</v>
      </c>
      <c r="S1119" t="s">
        <v>1901</v>
      </c>
      <c r="T1119">
        <v>4</v>
      </c>
      <c r="U1119">
        <v>723.66</v>
      </c>
      <c r="V1119">
        <v>0.03</v>
      </c>
      <c r="W1119" t="s">
        <v>1961</v>
      </c>
      <c r="X1119">
        <v>2807.8008</v>
      </c>
      <c r="Y1119">
        <v>2807.8008</v>
      </c>
      <c r="Z1119" t="str">
        <f>_xlfn.IFS(Table8_1[[#This Row],[Unit_Price]]&lt;500,"Low Price",Table8_1[[#This Row],[Unit_Price]]&lt;2000,"Medium Price",Table8_1[[#This Row],[Unit_Price]]&gt;=2000, "High Price")</f>
        <v>Medium Price</v>
      </c>
    </row>
    <row r="1120" spans="1:26" x14ac:dyDescent="0.3">
      <c r="A1120" s="2" t="s">
        <v>3085</v>
      </c>
      <c r="B1120" s="3">
        <v>45687</v>
      </c>
      <c r="C1120" s="2" t="s">
        <v>677</v>
      </c>
      <c r="D1120" s="2" t="s">
        <v>1799</v>
      </c>
      <c r="E1120" s="2" t="s">
        <v>1921</v>
      </c>
      <c r="F1120" s="2">
        <v>1</v>
      </c>
      <c r="G1120" s="2">
        <v>724.74</v>
      </c>
      <c r="H1120" s="2">
        <v>0.15</v>
      </c>
      <c r="I1120" s="2" t="s">
        <v>1961</v>
      </c>
      <c r="J1120" s="2">
        <v>616.029</v>
      </c>
      <c r="O1120" t="s">
        <v>3085</v>
      </c>
      <c r="P1120" s="5">
        <v>45687</v>
      </c>
      <c r="Q1120" t="s">
        <v>677</v>
      </c>
      <c r="R1120" t="s">
        <v>1799</v>
      </c>
      <c r="S1120" t="s">
        <v>1921</v>
      </c>
      <c r="T1120">
        <v>1</v>
      </c>
      <c r="U1120">
        <v>724.74</v>
      </c>
      <c r="V1120">
        <v>0.15</v>
      </c>
      <c r="W1120" t="s">
        <v>1961</v>
      </c>
      <c r="X1120">
        <v>616.029</v>
      </c>
      <c r="Y1120">
        <v>616.029</v>
      </c>
      <c r="Z1120" t="str">
        <f>_xlfn.IFS(Table8_1[[#This Row],[Unit_Price]]&lt;500,"Low Price",Table8_1[[#This Row],[Unit_Price]]&lt;2000,"Medium Price",Table8_1[[#This Row],[Unit_Price]]&gt;=2000, "High Price")</f>
        <v>Medium Price</v>
      </c>
    </row>
    <row r="1121" spans="1:26" x14ac:dyDescent="0.3">
      <c r="A1121" s="2" t="s">
        <v>3086</v>
      </c>
      <c r="B1121" s="3">
        <v>45271</v>
      </c>
      <c r="C1121" s="2" t="s">
        <v>1417</v>
      </c>
      <c r="D1121" s="2" t="s">
        <v>1638</v>
      </c>
      <c r="E1121" s="2" t="s">
        <v>1904</v>
      </c>
      <c r="F1121" s="2">
        <v>2</v>
      </c>
      <c r="G1121" s="2">
        <v>961.84</v>
      </c>
      <c r="H1121" s="2">
        <v>0.25</v>
      </c>
      <c r="I1121" s="2" t="s">
        <v>1961</v>
      </c>
      <c r="J1121" s="2">
        <v>1442.76</v>
      </c>
      <c r="O1121" t="s">
        <v>3086</v>
      </c>
      <c r="P1121" s="5">
        <v>45271</v>
      </c>
      <c r="Q1121" t="s">
        <v>1417</v>
      </c>
      <c r="R1121" t="s">
        <v>1638</v>
      </c>
      <c r="S1121" t="s">
        <v>1904</v>
      </c>
      <c r="T1121">
        <v>2</v>
      </c>
      <c r="U1121">
        <v>961.84</v>
      </c>
      <c r="V1121">
        <v>0.25</v>
      </c>
      <c r="W1121" t="s">
        <v>1961</v>
      </c>
      <c r="X1121">
        <v>1442.76</v>
      </c>
      <c r="Y1121">
        <v>1442.76</v>
      </c>
      <c r="Z1121" t="str">
        <f>_xlfn.IFS(Table8_1[[#This Row],[Unit_Price]]&lt;500,"Low Price",Table8_1[[#This Row],[Unit_Price]]&lt;2000,"Medium Price",Table8_1[[#This Row],[Unit_Price]]&gt;=2000, "High Price")</f>
        <v>Medium Price</v>
      </c>
    </row>
    <row r="1122" spans="1:26" x14ac:dyDescent="0.3">
      <c r="A1122" s="2" t="s">
        <v>3087</v>
      </c>
      <c r="B1122" s="3">
        <v>45446</v>
      </c>
      <c r="C1122" s="2" t="s">
        <v>92</v>
      </c>
      <c r="D1122" s="2" t="s">
        <v>1689</v>
      </c>
      <c r="E1122" s="2" t="s">
        <v>1939</v>
      </c>
      <c r="F1122" s="2">
        <v>4</v>
      </c>
      <c r="G1122" s="2">
        <v>21.12</v>
      </c>
      <c r="H1122" s="2">
        <v>0.18</v>
      </c>
      <c r="I1122" s="2" t="s">
        <v>1964</v>
      </c>
      <c r="J1122" s="2">
        <v>69.273600000000002</v>
      </c>
      <c r="O1122" t="s">
        <v>3087</v>
      </c>
      <c r="P1122" s="5">
        <v>45446</v>
      </c>
      <c r="Q1122" t="s">
        <v>92</v>
      </c>
      <c r="R1122" t="s">
        <v>1689</v>
      </c>
      <c r="S1122" t="s">
        <v>1939</v>
      </c>
      <c r="T1122">
        <v>4</v>
      </c>
      <c r="U1122">
        <v>21.12</v>
      </c>
      <c r="V1122">
        <v>0.18</v>
      </c>
      <c r="W1122" t="s">
        <v>1964</v>
      </c>
      <c r="X1122">
        <v>69.273600000000002</v>
      </c>
      <c r="Y1122">
        <v>69.273600000000002</v>
      </c>
      <c r="Z1122" t="str">
        <f>_xlfn.IFS(Table8_1[[#This Row],[Unit_Price]]&lt;500,"Low Price",Table8_1[[#This Row],[Unit_Price]]&lt;2000,"Medium Price",Table8_1[[#This Row],[Unit_Price]]&gt;=2000, "High Price")</f>
        <v>Low Price</v>
      </c>
    </row>
    <row r="1123" spans="1:26" x14ac:dyDescent="0.3">
      <c r="A1123" s="2" t="s">
        <v>3088</v>
      </c>
      <c r="B1123" s="3">
        <v>45579</v>
      </c>
      <c r="C1123" s="2" t="s">
        <v>1016</v>
      </c>
      <c r="D1123" s="2" t="s">
        <v>1555</v>
      </c>
      <c r="E1123" s="2" t="s">
        <v>1904</v>
      </c>
      <c r="F1123" s="2">
        <v>3</v>
      </c>
      <c r="G1123" s="2">
        <v>819.93</v>
      </c>
      <c r="H1123" s="2">
        <v>0.08</v>
      </c>
      <c r="I1123" s="2" t="s">
        <v>1961</v>
      </c>
      <c r="J1123" s="2">
        <v>2263.0068000000001</v>
      </c>
      <c r="O1123" t="s">
        <v>3088</v>
      </c>
      <c r="P1123" s="5">
        <v>45579</v>
      </c>
      <c r="Q1123" t="s">
        <v>1016</v>
      </c>
      <c r="R1123" t="s">
        <v>1555</v>
      </c>
      <c r="S1123" t="s">
        <v>1904</v>
      </c>
      <c r="T1123">
        <v>3</v>
      </c>
      <c r="U1123">
        <v>819.93</v>
      </c>
      <c r="V1123">
        <v>0.08</v>
      </c>
      <c r="W1123" t="s">
        <v>1961</v>
      </c>
      <c r="X1123">
        <v>2263.0068000000001</v>
      </c>
      <c r="Y1123">
        <v>2263.0068000000001</v>
      </c>
      <c r="Z1123" t="str">
        <f>_xlfn.IFS(Table8_1[[#This Row],[Unit_Price]]&lt;500,"Low Price",Table8_1[[#This Row],[Unit_Price]]&lt;2000,"Medium Price",Table8_1[[#This Row],[Unit_Price]]&gt;=2000, "High Price")</f>
        <v>Medium Price</v>
      </c>
    </row>
    <row r="1124" spans="1:26" x14ac:dyDescent="0.3">
      <c r="A1124" s="2" t="s">
        <v>3089</v>
      </c>
      <c r="B1124" s="3">
        <v>45725</v>
      </c>
      <c r="C1124" s="2" t="s">
        <v>943</v>
      </c>
      <c r="D1124" s="2" t="s">
        <v>1706</v>
      </c>
      <c r="E1124" s="2" t="s">
        <v>1887</v>
      </c>
      <c r="F1124" s="2">
        <v>2</v>
      </c>
      <c r="G1124" s="2">
        <v>700.95</v>
      </c>
      <c r="H1124" s="2">
        <v>0.18</v>
      </c>
      <c r="I1124" s="2" t="s">
        <v>1959</v>
      </c>
      <c r="J1124" s="2">
        <v>1149.558</v>
      </c>
      <c r="O1124" t="s">
        <v>3089</v>
      </c>
      <c r="P1124" s="5">
        <v>45725</v>
      </c>
      <c r="Q1124" t="s">
        <v>943</v>
      </c>
      <c r="R1124" t="s">
        <v>1706</v>
      </c>
      <c r="S1124" t="s">
        <v>1887</v>
      </c>
      <c r="T1124">
        <v>2</v>
      </c>
      <c r="U1124">
        <v>700.95</v>
      </c>
      <c r="V1124">
        <v>0.18</v>
      </c>
      <c r="W1124" t="s">
        <v>1959</v>
      </c>
      <c r="X1124">
        <v>1149.558</v>
      </c>
      <c r="Y1124">
        <v>1149.558</v>
      </c>
      <c r="Z1124" t="str">
        <f>_xlfn.IFS(Table8_1[[#This Row],[Unit_Price]]&lt;500,"Low Price",Table8_1[[#This Row],[Unit_Price]]&lt;2000,"Medium Price",Table8_1[[#This Row],[Unit_Price]]&gt;=2000, "High Price")</f>
        <v>Medium Price</v>
      </c>
    </row>
    <row r="1125" spans="1:26" x14ac:dyDescent="0.3">
      <c r="A1125" s="2" t="s">
        <v>3090</v>
      </c>
      <c r="B1125" s="3">
        <v>45910</v>
      </c>
      <c r="C1125" s="2" t="s">
        <v>485</v>
      </c>
      <c r="D1125" s="2" t="s">
        <v>1625</v>
      </c>
      <c r="E1125" s="2" t="s">
        <v>1934</v>
      </c>
      <c r="F1125" s="2">
        <v>2</v>
      </c>
      <c r="G1125" s="2">
        <v>456.38</v>
      </c>
      <c r="H1125" s="2">
        <v>0.12</v>
      </c>
      <c r="I1125" s="2" t="s">
        <v>1959</v>
      </c>
      <c r="J1125" s="2">
        <v>803.22879999999998</v>
      </c>
      <c r="O1125" t="s">
        <v>3090</v>
      </c>
      <c r="P1125" s="5">
        <v>45910</v>
      </c>
      <c r="Q1125" t="s">
        <v>485</v>
      </c>
      <c r="R1125" t="s">
        <v>1625</v>
      </c>
      <c r="S1125" t="s">
        <v>1934</v>
      </c>
      <c r="T1125">
        <v>2</v>
      </c>
      <c r="U1125">
        <v>456.38</v>
      </c>
      <c r="V1125">
        <v>0.12</v>
      </c>
      <c r="W1125" t="s">
        <v>1959</v>
      </c>
      <c r="X1125">
        <v>803.22879999999998</v>
      </c>
      <c r="Y1125">
        <v>803.22879999999998</v>
      </c>
      <c r="Z1125" t="str">
        <f>_xlfn.IFS(Table8_1[[#This Row],[Unit_Price]]&lt;500,"Low Price",Table8_1[[#This Row],[Unit_Price]]&lt;2000,"Medium Price",Table8_1[[#This Row],[Unit_Price]]&gt;=2000, "High Price")</f>
        <v>Low Price</v>
      </c>
    </row>
    <row r="1126" spans="1:26" x14ac:dyDescent="0.3">
      <c r="A1126" s="2" t="s">
        <v>3091</v>
      </c>
      <c r="B1126" s="3">
        <v>45447</v>
      </c>
      <c r="C1126" s="2" t="s">
        <v>1142</v>
      </c>
      <c r="D1126" s="2" t="s">
        <v>1811</v>
      </c>
      <c r="E1126" s="2" t="s">
        <v>1934</v>
      </c>
      <c r="F1126" s="2">
        <v>3</v>
      </c>
      <c r="G1126" s="2">
        <v>291.05</v>
      </c>
      <c r="H1126" s="2">
        <v>0.3</v>
      </c>
      <c r="I1126" s="2" t="s">
        <v>1959</v>
      </c>
      <c r="J1126" s="2">
        <v>611.20500000000004</v>
      </c>
      <c r="O1126" t="s">
        <v>3091</v>
      </c>
      <c r="P1126" s="5">
        <v>45447</v>
      </c>
      <c r="Q1126" t="s">
        <v>1142</v>
      </c>
      <c r="R1126" t="s">
        <v>1811</v>
      </c>
      <c r="S1126" t="s">
        <v>1934</v>
      </c>
      <c r="T1126">
        <v>3</v>
      </c>
      <c r="U1126">
        <v>291.05</v>
      </c>
      <c r="V1126">
        <v>0.3</v>
      </c>
      <c r="W1126" t="s">
        <v>1959</v>
      </c>
      <c r="X1126">
        <v>611.20500000000004</v>
      </c>
      <c r="Y1126">
        <v>611.20500000000015</v>
      </c>
      <c r="Z1126" t="str">
        <f>_xlfn.IFS(Table8_1[[#This Row],[Unit_Price]]&lt;500,"Low Price",Table8_1[[#This Row],[Unit_Price]]&lt;2000,"Medium Price",Table8_1[[#This Row],[Unit_Price]]&gt;=2000, "High Price")</f>
        <v>Low Price</v>
      </c>
    </row>
    <row r="1127" spans="1:26" x14ac:dyDescent="0.3">
      <c r="A1127" s="2" t="s">
        <v>3092</v>
      </c>
      <c r="B1127" s="3">
        <v>45307</v>
      </c>
      <c r="C1127" s="2" t="s">
        <v>760</v>
      </c>
      <c r="D1127" s="2" t="s">
        <v>1868</v>
      </c>
      <c r="E1127" s="2" t="s">
        <v>1936</v>
      </c>
      <c r="F1127" s="2">
        <v>2</v>
      </c>
      <c r="G1127" s="2">
        <v>463.52</v>
      </c>
      <c r="H1127" s="2">
        <v>0.27</v>
      </c>
      <c r="I1127" s="2" t="s">
        <v>1961</v>
      </c>
      <c r="J1127" s="2">
        <v>676.73919999999998</v>
      </c>
      <c r="O1127" t="s">
        <v>3092</v>
      </c>
      <c r="P1127" s="5">
        <v>45307</v>
      </c>
      <c r="Q1127" t="s">
        <v>760</v>
      </c>
      <c r="R1127" t="s">
        <v>1868</v>
      </c>
      <c r="S1127" t="s">
        <v>1936</v>
      </c>
      <c r="T1127">
        <v>2</v>
      </c>
      <c r="U1127">
        <v>463.52</v>
      </c>
      <c r="V1127">
        <v>0.27</v>
      </c>
      <c r="W1127" t="s">
        <v>1961</v>
      </c>
      <c r="X1127">
        <v>676.73919999999998</v>
      </c>
      <c r="Y1127">
        <v>676.73919999999998</v>
      </c>
      <c r="Z1127" t="str">
        <f>_xlfn.IFS(Table8_1[[#This Row],[Unit_Price]]&lt;500,"Low Price",Table8_1[[#This Row],[Unit_Price]]&lt;2000,"Medium Price",Table8_1[[#This Row],[Unit_Price]]&gt;=2000, "High Price")</f>
        <v>Low Price</v>
      </c>
    </row>
    <row r="1128" spans="1:26" x14ac:dyDescent="0.3">
      <c r="A1128" s="2" t="s">
        <v>3093</v>
      </c>
      <c r="B1128" s="3">
        <v>45653</v>
      </c>
      <c r="C1128" s="2" t="s">
        <v>1196</v>
      </c>
      <c r="D1128" s="2" t="s">
        <v>1555</v>
      </c>
      <c r="E1128" s="2" t="s">
        <v>1942</v>
      </c>
      <c r="F1128" s="2">
        <v>3</v>
      </c>
      <c r="G1128" s="2">
        <v>241.64</v>
      </c>
      <c r="H1128" s="2">
        <v>0.28999999999999998</v>
      </c>
      <c r="I1128" s="2" t="s">
        <v>1961</v>
      </c>
      <c r="J1128" s="2">
        <v>514.69320000000005</v>
      </c>
      <c r="O1128" t="s">
        <v>3093</v>
      </c>
      <c r="P1128" s="5">
        <v>45653</v>
      </c>
      <c r="Q1128" t="s">
        <v>1196</v>
      </c>
      <c r="R1128" t="s">
        <v>1555</v>
      </c>
      <c r="S1128" t="s">
        <v>1942</v>
      </c>
      <c r="T1128">
        <v>3</v>
      </c>
      <c r="U1128">
        <v>241.64</v>
      </c>
      <c r="V1128">
        <v>0.28999999999999998</v>
      </c>
      <c r="W1128" t="s">
        <v>1961</v>
      </c>
      <c r="X1128">
        <v>514.69320000000005</v>
      </c>
      <c r="Y1128">
        <v>514.69319999999993</v>
      </c>
      <c r="Z1128" t="str">
        <f>_xlfn.IFS(Table8_1[[#This Row],[Unit_Price]]&lt;500,"Low Price",Table8_1[[#This Row],[Unit_Price]]&lt;2000,"Medium Price",Table8_1[[#This Row],[Unit_Price]]&gt;=2000, "High Price")</f>
        <v>Low Price</v>
      </c>
    </row>
    <row r="1129" spans="1:26" x14ac:dyDescent="0.3">
      <c r="A1129" s="2" t="s">
        <v>3094</v>
      </c>
      <c r="B1129" s="3">
        <v>45817</v>
      </c>
      <c r="C1129" s="2" t="s">
        <v>1499</v>
      </c>
      <c r="D1129" s="2" t="s">
        <v>1667</v>
      </c>
      <c r="E1129" s="2" t="s">
        <v>1924</v>
      </c>
      <c r="F1129" s="2">
        <v>2</v>
      </c>
      <c r="G1129" s="2">
        <v>47.86</v>
      </c>
      <c r="H1129" s="2">
        <v>0.03</v>
      </c>
      <c r="I1129" s="2" t="s">
        <v>1961</v>
      </c>
      <c r="J1129" s="2">
        <v>92.848399999999998</v>
      </c>
      <c r="O1129" t="s">
        <v>3094</v>
      </c>
      <c r="P1129" s="5">
        <v>45817</v>
      </c>
      <c r="Q1129" t="s">
        <v>1499</v>
      </c>
      <c r="R1129" t="s">
        <v>1667</v>
      </c>
      <c r="S1129" t="s">
        <v>1924</v>
      </c>
      <c r="T1129">
        <v>2</v>
      </c>
      <c r="U1129">
        <v>47.86</v>
      </c>
      <c r="V1129">
        <v>0.03</v>
      </c>
      <c r="W1129" t="s">
        <v>1961</v>
      </c>
      <c r="X1129">
        <v>92.848399999999998</v>
      </c>
      <c r="Y1129">
        <v>92.848399999999998</v>
      </c>
      <c r="Z1129" t="str">
        <f>_xlfn.IFS(Table8_1[[#This Row],[Unit_Price]]&lt;500,"Low Price",Table8_1[[#This Row],[Unit_Price]]&lt;2000,"Medium Price",Table8_1[[#This Row],[Unit_Price]]&gt;=2000, "High Price")</f>
        <v>Low Price</v>
      </c>
    </row>
    <row r="1130" spans="1:26" x14ac:dyDescent="0.3">
      <c r="A1130" s="2" t="s">
        <v>3095</v>
      </c>
      <c r="B1130" s="3">
        <v>45509</v>
      </c>
      <c r="C1130" s="2" t="s">
        <v>1091</v>
      </c>
      <c r="D1130" s="2" t="s">
        <v>1859</v>
      </c>
      <c r="E1130" s="2" t="s">
        <v>1901</v>
      </c>
      <c r="F1130" s="2">
        <v>1</v>
      </c>
      <c r="G1130" s="2">
        <v>805.07</v>
      </c>
      <c r="H1130" s="2">
        <v>0.06</v>
      </c>
      <c r="I1130" s="2" t="s">
        <v>1964</v>
      </c>
      <c r="J1130" s="2">
        <v>756.76580000000001</v>
      </c>
      <c r="O1130" t="s">
        <v>3095</v>
      </c>
      <c r="P1130" s="5">
        <v>45509</v>
      </c>
      <c r="Q1130" t="s">
        <v>1091</v>
      </c>
      <c r="R1130" t="s">
        <v>1859</v>
      </c>
      <c r="S1130" t="s">
        <v>1901</v>
      </c>
      <c r="T1130">
        <v>1</v>
      </c>
      <c r="U1130">
        <v>805.07</v>
      </c>
      <c r="V1130">
        <v>0.06</v>
      </c>
      <c r="W1130" t="s">
        <v>1964</v>
      </c>
      <c r="X1130">
        <v>756.76580000000001</v>
      </c>
      <c r="Y1130">
        <v>756.76580000000001</v>
      </c>
      <c r="Z1130" t="str">
        <f>_xlfn.IFS(Table8_1[[#This Row],[Unit_Price]]&lt;500,"Low Price",Table8_1[[#This Row],[Unit_Price]]&lt;2000,"Medium Price",Table8_1[[#This Row],[Unit_Price]]&gt;=2000, "High Price")</f>
        <v>Medium Price</v>
      </c>
    </row>
    <row r="1131" spans="1:26" x14ac:dyDescent="0.3">
      <c r="A1131" s="2" t="s">
        <v>3096</v>
      </c>
      <c r="B1131" s="3">
        <v>45753</v>
      </c>
      <c r="C1131" s="2" t="s">
        <v>1178</v>
      </c>
      <c r="D1131" s="2" t="s">
        <v>1680</v>
      </c>
      <c r="E1131" s="2" t="s">
        <v>1892</v>
      </c>
      <c r="F1131" s="2">
        <v>3</v>
      </c>
      <c r="G1131" s="2">
        <v>848.48</v>
      </c>
      <c r="H1131" s="2">
        <v>0</v>
      </c>
      <c r="I1131" s="2" t="s">
        <v>1964</v>
      </c>
      <c r="J1131" s="2">
        <v>2545.44</v>
      </c>
      <c r="O1131" t="s">
        <v>3096</v>
      </c>
      <c r="P1131" s="5">
        <v>45753</v>
      </c>
      <c r="Q1131" t="s">
        <v>1178</v>
      </c>
      <c r="R1131" t="s">
        <v>1680</v>
      </c>
      <c r="S1131" t="s">
        <v>1892</v>
      </c>
      <c r="T1131">
        <v>3</v>
      </c>
      <c r="U1131">
        <v>848.48</v>
      </c>
      <c r="V1131">
        <v>0</v>
      </c>
      <c r="W1131" t="s">
        <v>1964</v>
      </c>
      <c r="X1131">
        <v>2545.44</v>
      </c>
      <c r="Y1131">
        <v>2545.44</v>
      </c>
      <c r="Z1131" t="str">
        <f>_xlfn.IFS(Table8_1[[#This Row],[Unit_Price]]&lt;500,"Low Price",Table8_1[[#This Row],[Unit_Price]]&lt;2000,"Medium Price",Table8_1[[#This Row],[Unit_Price]]&gt;=2000, "High Price")</f>
        <v>Medium Price</v>
      </c>
    </row>
    <row r="1132" spans="1:26" x14ac:dyDescent="0.3">
      <c r="A1132" s="2" t="s">
        <v>3097</v>
      </c>
      <c r="B1132" s="3">
        <v>45512</v>
      </c>
      <c r="C1132" s="2" t="s">
        <v>793</v>
      </c>
      <c r="D1132" s="2" t="s">
        <v>1741</v>
      </c>
      <c r="E1132" s="2" t="s">
        <v>1917</v>
      </c>
      <c r="F1132" s="2">
        <v>2</v>
      </c>
      <c r="G1132" s="2">
        <v>568.95000000000005</v>
      </c>
      <c r="H1132" s="2">
        <v>0.22</v>
      </c>
      <c r="I1132" s="2" t="s">
        <v>1959</v>
      </c>
      <c r="J1132" s="2">
        <v>887.56200000000001</v>
      </c>
      <c r="O1132" t="s">
        <v>3097</v>
      </c>
      <c r="P1132" s="5">
        <v>45512</v>
      </c>
      <c r="Q1132" t="s">
        <v>793</v>
      </c>
      <c r="R1132" t="s">
        <v>1741</v>
      </c>
      <c r="S1132" t="s">
        <v>1917</v>
      </c>
      <c r="T1132">
        <v>2</v>
      </c>
      <c r="U1132">
        <v>568.95000000000005</v>
      </c>
      <c r="V1132">
        <v>0.22</v>
      </c>
      <c r="W1132" t="s">
        <v>1959</v>
      </c>
      <c r="X1132">
        <v>887.56200000000001</v>
      </c>
      <c r="Y1132">
        <v>887.56200000000013</v>
      </c>
      <c r="Z1132" t="str">
        <f>_xlfn.IFS(Table8_1[[#This Row],[Unit_Price]]&lt;500,"Low Price",Table8_1[[#This Row],[Unit_Price]]&lt;2000,"Medium Price",Table8_1[[#This Row],[Unit_Price]]&gt;=2000, "High Price")</f>
        <v>Medium Price</v>
      </c>
    </row>
    <row r="1133" spans="1:26" x14ac:dyDescent="0.3">
      <c r="A1133" s="2" t="s">
        <v>3098</v>
      </c>
      <c r="B1133" s="3">
        <v>45764</v>
      </c>
      <c r="C1133" s="2" t="s">
        <v>548</v>
      </c>
      <c r="D1133" s="2" t="s">
        <v>1741</v>
      </c>
      <c r="E1133" s="2" t="s">
        <v>1927</v>
      </c>
      <c r="F1133" s="2">
        <v>3</v>
      </c>
      <c r="G1133" s="2">
        <v>269.83999999999997</v>
      </c>
      <c r="H1133" s="2">
        <v>0.05</v>
      </c>
      <c r="I1133" s="2" t="s">
        <v>1961</v>
      </c>
      <c r="J1133" s="2">
        <v>769.04399999999998</v>
      </c>
      <c r="O1133" t="s">
        <v>3098</v>
      </c>
      <c r="P1133" s="5">
        <v>45764</v>
      </c>
      <c r="Q1133" t="s">
        <v>548</v>
      </c>
      <c r="R1133" t="s">
        <v>1741</v>
      </c>
      <c r="S1133" t="s">
        <v>1927</v>
      </c>
      <c r="T1133">
        <v>3</v>
      </c>
      <c r="U1133">
        <v>269.83999999999997</v>
      </c>
      <c r="V1133">
        <v>0.05</v>
      </c>
      <c r="W1133" t="s">
        <v>1961</v>
      </c>
      <c r="X1133">
        <v>769.04399999999998</v>
      </c>
      <c r="Y1133">
        <v>769.04399999999998</v>
      </c>
      <c r="Z1133" t="str">
        <f>_xlfn.IFS(Table8_1[[#This Row],[Unit_Price]]&lt;500,"Low Price",Table8_1[[#This Row],[Unit_Price]]&lt;2000,"Medium Price",Table8_1[[#This Row],[Unit_Price]]&gt;=2000, "High Price")</f>
        <v>Low Price</v>
      </c>
    </row>
    <row r="1134" spans="1:26" x14ac:dyDescent="0.3">
      <c r="A1134" s="2" t="s">
        <v>3099</v>
      </c>
      <c r="B1134" s="3">
        <v>45746</v>
      </c>
      <c r="C1134" s="2" t="s">
        <v>986</v>
      </c>
      <c r="D1134" s="2" t="s">
        <v>1768</v>
      </c>
      <c r="E1134" s="2" t="s">
        <v>1932</v>
      </c>
      <c r="F1134" s="2">
        <v>4</v>
      </c>
      <c r="G1134" s="2">
        <v>267.36</v>
      </c>
      <c r="H1134" s="2">
        <v>0.27</v>
      </c>
      <c r="I1134" s="2" t="s">
        <v>1961</v>
      </c>
      <c r="J1134" s="2">
        <v>780.69119999999998</v>
      </c>
      <c r="O1134" t="s">
        <v>3099</v>
      </c>
      <c r="P1134" s="5">
        <v>45746</v>
      </c>
      <c r="Q1134" t="s">
        <v>986</v>
      </c>
      <c r="R1134" t="s">
        <v>1768</v>
      </c>
      <c r="S1134" t="s">
        <v>1932</v>
      </c>
      <c r="T1134">
        <v>4</v>
      </c>
      <c r="U1134">
        <v>267.36</v>
      </c>
      <c r="V1134">
        <v>0.27</v>
      </c>
      <c r="W1134" t="s">
        <v>1961</v>
      </c>
      <c r="X1134">
        <v>780.69119999999998</v>
      </c>
      <c r="Y1134">
        <v>780.69119999999998</v>
      </c>
      <c r="Z1134" t="str">
        <f>_xlfn.IFS(Table8_1[[#This Row],[Unit_Price]]&lt;500,"Low Price",Table8_1[[#This Row],[Unit_Price]]&lt;2000,"Medium Price",Table8_1[[#This Row],[Unit_Price]]&gt;=2000, "High Price")</f>
        <v>Low Price</v>
      </c>
    </row>
    <row r="1135" spans="1:26" x14ac:dyDescent="0.3">
      <c r="A1135" s="2" t="s">
        <v>3100</v>
      </c>
      <c r="B1135" s="3">
        <v>45647</v>
      </c>
      <c r="C1135" s="2" t="s">
        <v>403</v>
      </c>
      <c r="D1135" s="2" t="s">
        <v>1689</v>
      </c>
      <c r="E1135" s="2" t="s">
        <v>1892</v>
      </c>
      <c r="F1135" s="2">
        <v>1</v>
      </c>
      <c r="G1135" s="2">
        <v>438.41</v>
      </c>
      <c r="H1135" s="2">
        <v>0.09</v>
      </c>
      <c r="I1135" s="2" t="s">
        <v>1959</v>
      </c>
      <c r="J1135" s="2">
        <v>398.95310000000001</v>
      </c>
      <c r="O1135" t="s">
        <v>3100</v>
      </c>
      <c r="P1135" s="5">
        <v>45647</v>
      </c>
      <c r="Q1135" t="s">
        <v>403</v>
      </c>
      <c r="R1135" t="s">
        <v>1689</v>
      </c>
      <c r="S1135" t="s">
        <v>1892</v>
      </c>
      <c r="T1135">
        <v>1</v>
      </c>
      <c r="U1135">
        <v>438.41</v>
      </c>
      <c r="V1135">
        <v>0.09</v>
      </c>
      <c r="W1135" t="s">
        <v>1959</v>
      </c>
      <c r="X1135">
        <v>398.95310000000001</v>
      </c>
      <c r="Y1135">
        <v>398.95310000000001</v>
      </c>
      <c r="Z1135" t="str">
        <f>_xlfn.IFS(Table8_1[[#This Row],[Unit_Price]]&lt;500,"Low Price",Table8_1[[#This Row],[Unit_Price]]&lt;2000,"Medium Price",Table8_1[[#This Row],[Unit_Price]]&gt;=2000, "High Price")</f>
        <v>Low Price</v>
      </c>
    </row>
    <row r="1136" spans="1:26" x14ac:dyDescent="0.3">
      <c r="A1136" s="2" t="s">
        <v>3101</v>
      </c>
      <c r="B1136" s="3">
        <v>45443</v>
      </c>
      <c r="C1136" s="2" t="s">
        <v>554</v>
      </c>
      <c r="D1136" s="2" t="s">
        <v>1735</v>
      </c>
      <c r="E1136" s="2" t="s">
        <v>1945</v>
      </c>
      <c r="F1136" s="2">
        <v>2</v>
      </c>
      <c r="G1136" s="2">
        <v>86.72</v>
      </c>
      <c r="H1136" s="2">
        <v>0.28000000000000003</v>
      </c>
      <c r="I1136" s="2" t="s">
        <v>1964</v>
      </c>
      <c r="J1136" s="2">
        <v>124.8768</v>
      </c>
      <c r="O1136" t="s">
        <v>3101</v>
      </c>
      <c r="P1136" s="5">
        <v>45443</v>
      </c>
      <c r="Q1136" t="s">
        <v>554</v>
      </c>
      <c r="R1136" t="s">
        <v>1735</v>
      </c>
      <c r="S1136" t="s">
        <v>1945</v>
      </c>
      <c r="T1136">
        <v>2</v>
      </c>
      <c r="U1136">
        <v>86.72</v>
      </c>
      <c r="V1136">
        <v>0.28000000000000003</v>
      </c>
      <c r="W1136" t="s">
        <v>1964</v>
      </c>
      <c r="X1136">
        <v>124.8768</v>
      </c>
      <c r="Y1136">
        <v>124.8768</v>
      </c>
      <c r="Z1136" t="str">
        <f>_xlfn.IFS(Table8_1[[#This Row],[Unit_Price]]&lt;500,"Low Price",Table8_1[[#This Row],[Unit_Price]]&lt;2000,"Medium Price",Table8_1[[#This Row],[Unit_Price]]&gt;=2000, "High Price")</f>
        <v>Low Price</v>
      </c>
    </row>
    <row r="1137" spans="1:26" x14ac:dyDescent="0.3">
      <c r="A1137" s="2" t="s">
        <v>3102</v>
      </c>
      <c r="B1137" s="3">
        <v>45722</v>
      </c>
      <c r="C1137" s="2" t="s">
        <v>1331</v>
      </c>
      <c r="D1137" s="2" t="s">
        <v>1850</v>
      </c>
      <c r="E1137" s="2" t="s">
        <v>1911</v>
      </c>
      <c r="F1137" s="2">
        <v>4</v>
      </c>
      <c r="G1137" s="2">
        <v>630.21</v>
      </c>
      <c r="H1137" s="2">
        <v>0.14000000000000001</v>
      </c>
      <c r="I1137" s="2" t="s">
        <v>1964</v>
      </c>
      <c r="J1137" s="2">
        <v>2167.9223999999999</v>
      </c>
      <c r="O1137" t="s">
        <v>3102</v>
      </c>
      <c r="P1137" s="5">
        <v>45722</v>
      </c>
      <c r="Q1137" t="s">
        <v>1331</v>
      </c>
      <c r="R1137" t="s">
        <v>1850</v>
      </c>
      <c r="S1137" t="s">
        <v>1911</v>
      </c>
      <c r="T1137">
        <v>4</v>
      </c>
      <c r="U1137">
        <v>630.21</v>
      </c>
      <c r="V1137">
        <v>0.14000000000000001</v>
      </c>
      <c r="W1137" t="s">
        <v>1964</v>
      </c>
      <c r="X1137">
        <v>2167.9223999999999</v>
      </c>
      <c r="Y1137">
        <v>2167.9223999999999</v>
      </c>
      <c r="Z1137" t="str">
        <f>_xlfn.IFS(Table8_1[[#This Row],[Unit_Price]]&lt;500,"Low Price",Table8_1[[#This Row],[Unit_Price]]&lt;2000,"Medium Price",Table8_1[[#This Row],[Unit_Price]]&gt;=2000, "High Price")</f>
        <v>Medium Price</v>
      </c>
    </row>
    <row r="1138" spans="1:26" x14ac:dyDescent="0.3">
      <c r="A1138" s="2" t="s">
        <v>3103</v>
      </c>
      <c r="B1138" s="3">
        <v>45575</v>
      </c>
      <c r="C1138" s="2" t="s">
        <v>1136</v>
      </c>
      <c r="D1138" s="2" t="s">
        <v>1759</v>
      </c>
      <c r="E1138" s="2" t="s">
        <v>1911</v>
      </c>
      <c r="F1138" s="2">
        <v>3</v>
      </c>
      <c r="G1138" s="2">
        <v>180.84</v>
      </c>
      <c r="H1138" s="2">
        <v>0.03</v>
      </c>
      <c r="I1138" s="2" t="s">
        <v>1961</v>
      </c>
      <c r="J1138" s="2">
        <v>526.24440000000004</v>
      </c>
      <c r="O1138" t="s">
        <v>3103</v>
      </c>
      <c r="P1138" s="5">
        <v>45575</v>
      </c>
      <c r="Q1138" t="s">
        <v>1136</v>
      </c>
      <c r="R1138" t="s">
        <v>1759</v>
      </c>
      <c r="S1138" t="s">
        <v>1911</v>
      </c>
      <c r="T1138">
        <v>3</v>
      </c>
      <c r="U1138">
        <v>180.84</v>
      </c>
      <c r="V1138">
        <v>0.03</v>
      </c>
      <c r="W1138" t="s">
        <v>1961</v>
      </c>
      <c r="X1138">
        <v>526.24440000000004</v>
      </c>
      <c r="Y1138">
        <v>526.24440000000004</v>
      </c>
      <c r="Z1138" t="str">
        <f>_xlfn.IFS(Table8_1[[#This Row],[Unit_Price]]&lt;500,"Low Price",Table8_1[[#This Row],[Unit_Price]]&lt;2000,"Medium Price",Table8_1[[#This Row],[Unit_Price]]&gt;=2000, "High Price")</f>
        <v>Low Price</v>
      </c>
    </row>
    <row r="1139" spans="1:26" x14ac:dyDescent="0.3">
      <c r="A1139" s="2" t="s">
        <v>3104</v>
      </c>
      <c r="B1139" s="3">
        <v>45441</v>
      </c>
      <c r="C1139" s="2" t="s">
        <v>29</v>
      </c>
      <c r="D1139" s="2" t="s">
        <v>1774</v>
      </c>
      <c r="E1139" s="2" t="s">
        <v>1939</v>
      </c>
      <c r="F1139" s="2">
        <v>1</v>
      </c>
      <c r="G1139" s="2">
        <v>453.41</v>
      </c>
      <c r="H1139" s="2">
        <v>0.04</v>
      </c>
      <c r="I1139" s="2" t="s">
        <v>1964</v>
      </c>
      <c r="J1139" s="2">
        <v>435.27359999999999</v>
      </c>
      <c r="O1139" t="s">
        <v>3104</v>
      </c>
      <c r="P1139" s="5">
        <v>45441</v>
      </c>
      <c r="Q1139" t="s">
        <v>29</v>
      </c>
      <c r="R1139" t="s">
        <v>1774</v>
      </c>
      <c r="S1139" t="s">
        <v>1939</v>
      </c>
      <c r="T1139">
        <v>1</v>
      </c>
      <c r="U1139">
        <v>453.41</v>
      </c>
      <c r="V1139">
        <v>0.04</v>
      </c>
      <c r="W1139" t="s">
        <v>1964</v>
      </c>
      <c r="X1139">
        <v>435.27359999999999</v>
      </c>
      <c r="Y1139">
        <v>435.27360000000004</v>
      </c>
      <c r="Z1139" t="str">
        <f>_xlfn.IFS(Table8_1[[#This Row],[Unit_Price]]&lt;500,"Low Price",Table8_1[[#This Row],[Unit_Price]]&lt;2000,"Medium Price",Table8_1[[#This Row],[Unit_Price]]&gt;=2000, "High Price")</f>
        <v>Low Price</v>
      </c>
    </row>
    <row r="1140" spans="1:26" x14ac:dyDescent="0.3">
      <c r="A1140" s="2" t="s">
        <v>3105</v>
      </c>
      <c r="B1140" s="3">
        <v>45940</v>
      </c>
      <c r="C1140" s="2" t="s">
        <v>107</v>
      </c>
      <c r="D1140" s="2" t="s">
        <v>1735</v>
      </c>
      <c r="E1140" s="2" t="s">
        <v>1911</v>
      </c>
      <c r="F1140" s="2">
        <v>1</v>
      </c>
      <c r="G1140" s="2">
        <v>629.09</v>
      </c>
      <c r="H1140" s="2">
        <v>0.02</v>
      </c>
      <c r="I1140" s="2" t="s">
        <v>1959</v>
      </c>
      <c r="J1140" s="2">
        <v>616.50819999999999</v>
      </c>
      <c r="O1140" t="s">
        <v>3105</v>
      </c>
      <c r="P1140" s="5">
        <v>45940</v>
      </c>
      <c r="Q1140" t="s">
        <v>107</v>
      </c>
      <c r="R1140" t="s">
        <v>1735</v>
      </c>
      <c r="S1140" t="s">
        <v>1911</v>
      </c>
      <c r="T1140">
        <v>1</v>
      </c>
      <c r="U1140">
        <v>629.09</v>
      </c>
      <c r="V1140">
        <v>0.02</v>
      </c>
      <c r="W1140" t="s">
        <v>1959</v>
      </c>
      <c r="X1140">
        <v>616.50819999999999</v>
      </c>
      <c r="Y1140">
        <v>616.50819999999999</v>
      </c>
      <c r="Z1140" t="str">
        <f>_xlfn.IFS(Table8_1[[#This Row],[Unit_Price]]&lt;500,"Low Price",Table8_1[[#This Row],[Unit_Price]]&lt;2000,"Medium Price",Table8_1[[#This Row],[Unit_Price]]&gt;=2000, "High Price")</f>
        <v>Medium Price</v>
      </c>
    </row>
    <row r="1141" spans="1:26" x14ac:dyDescent="0.3">
      <c r="A1141" s="2" t="s">
        <v>3106</v>
      </c>
      <c r="B1141" s="3">
        <v>45518</v>
      </c>
      <c r="C1141" s="2" t="s">
        <v>100</v>
      </c>
      <c r="D1141" s="2" t="s">
        <v>1814</v>
      </c>
      <c r="E1141" s="2" t="s">
        <v>1896</v>
      </c>
      <c r="F1141" s="2">
        <v>2</v>
      </c>
      <c r="G1141" s="2">
        <v>257.45</v>
      </c>
      <c r="H1141" s="2">
        <v>0</v>
      </c>
      <c r="I1141" s="2" t="s">
        <v>1964</v>
      </c>
      <c r="J1141" s="2">
        <v>514.9</v>
      </c>
      <c r="O1141" t="s">
        <v>3106</v>
      </c>
      <c r="P1141" s="5">
        <v>45518</v>
      </c>
      <c r="Q1141" t="s">
        <v>100</v>
      </c>
      <c r="R1141" t="s">
        <v>1814</v>
      </c>
      <c r="S1141" t="s">
        <v>1896</v>
      </c>
      <c r="T1141">
        <v>2</v>
      </c>
      <c r="U1141">
        <v>257.45</v>
      </c>
      <c r="V1141">
        <v>0</v>
      </c>
      <c r="W1141" t="s">
        <v>1964</v>
      </c>
      <c r="X1141">
        <v>514.9</v>
      </c>
      <c r="Y1141">
        <v>514.9</v>
      </c>
      <c r="Z1141" t="str">
        <f>_xlfn.IFS(Table8_1[[#This Row],[Unit_Price]]&lt;500,"Low Price",Table8_1[[#This Row],[Unit_Price]]&lt;2000,"Medium Price",Table8_1[[#This Row],[Unit_Price]]&gt;=2000, "High Price")</f>
        <v>Low Price</v>
      </c>
    </row>
    <row r="1142" spans="1:26" x14ac:dyDescent="0.3">
      <c r="A1142" s="2" t="s">
        <v>3107</v>
      </c>
      <c r="B1142" s="3">
        <v>45861</v>
      </c>
      <c r="C1142" s="2" t="s">
        <v>600</v>
      </c>
      <c r="D1142" s="2" t="s">
        <v>1680</v>
      </c>
      <c r="E1142" s="2" t="s">
        <v>1936</v>
      </c>
      <c r="F1142" s="2">
        <v>2</v>
      </c>
      <c r="G1142" s="2">
        <v>696.61</v>
      </c>
      <c r="H1142" s="2">
        <v>0.17</v>
      </c>
      <c r="I1142" s="2" t="s">
        <v>1961</v>
      </c>
      <c r="J1142" s="2">
        <v>1156.3725999999999</v>
      </c>
      <c r="O1142" t="s">
        <v>3107</v>
      </c>
      <c r="P1142" s="5">
        <v>45861</v>
      </c>
      <c r="Q1142" t="s">
        <v>600</v>
      </c>
      <c r="R1142" t="s">
        <v>1680</v>
      </c>
      <c r="S1142" t="s">
        <v>1936</v>
      </c>
      <c r="T1142">
        <v>2</v>
      </c>
      <c r="U1142">
        <v>696.61</v>
      </c>
      <c r="V1142">
        <v>0.17</v>
      </c>
      <c r="W1142" t="s">
        <v>1961</v>
      </c>
      <c r="X1142">
        <v>1156.3725999999999</v>
      </c>
      <c r="Y1142">
        <v>1156.3725999999999</v>
      </c>
      <c r="Z1142" t="str">
        <f>_xlfn.IFS(Table8_1[[#This Row],[Unit_Price]]&lt;500,"Low Price",Table8_1[[#This Row],[Unit_Price]]&lt;2000,"Medium Price",Table8_1[[#This Row],[Unit_Price]]&gt;=2000, "High Price")</f>
        <v>Medium Price</v>
      </c>
    </row>
    <row r="1143" spans="1:26" x14ac:dyDescent="0.3">
      <c r="A1143" s="2" t="s">
        <v>3108</v>
      </c>
      <c r="B1143" s="3">
        <v>45416</v>
      </c>
      <c r="C1143" s="2" t="s">
        <v>1178</v>
      </c>
      <c r="D1143" s="2" t="s">
        <v>1718</v>
      </c>
      <c r="E1143" s="2" t="s">
        <v>1914</v>
      </c>
      <c r="F1143" s="2">
        <v>2</v>
      </c>
      <c r="G1143" s="2">
        <v>143.79</v>
      </c>
      <c r="H1143" s="2">
        <v>0.1</v>
      </c>
      <c r="I1143" s="2" t="s">
        <v>1961</v>
      </c>
      <c r="J1143" s="2">
        <v>258.822</v>
      </c>
      <c r="O1143" t="s">
        <v>3108</v>
      </c>
      <c r="P1143" s="5">
        <v>45416</v>
      </c>
      <c r="Q1143" t="s">
        <v>1178</v>
      </c>
      <c r="R1143" t="s">
        <v>1718</v>
      </c>
      <c r="S1143" t="s">
        <v>1914</v>
      </c>
      <c r="T1143">
        <v>2</v>
      </c>
      <c r="U1143">
        <v>143.79</v>
      </c>
      <c r="V1143">
        <v>0.1</v>
      </c>
      <c r="W1143" t="s">
        <v>1961</v>
      </c>
      <c r="X1143">
        <v>258.822</v>
      </c>
      <c r="Y1143">
        <v>258.822</v>
      </c>
      <c r="Z1143" t="str">
        <f>_xlfn.IFS(Table8_1[[#This Row],[Unit_Price]]&lt;500,"Low Price",Table8_1[[#This Row],[Unit_Price]]&lt;2000,"Medium Price",Table8_1[[#This Row],[Unit_Price]]&gt;=2000, "High Price")</f>
        <v>Low Price</v>
      </c>
    </row>
    <row r="1144" spans="1:26" x14ac:dyDescent="0.3">
      <c r="A1144" s="2" t="s">
        <v>3109</v>
      </c>
      <c r="B1144" s="3">
        <v>45608</v>
      </c>
      <c r="C1144" s="2" t="s">
        <v>948</v>
      </c>
      <c r="D1144" s="2" t="s">
        <v>1832</v>
      </c>
      <c r="E1144" s="2" t="s">
        <v>1892</v>
      </c>
      <c r="F1144" s="2">
        <v>3</v>
      </c>
      <c r="G1144" s="2">
        <v>460.93</v>
      </c>
      <c r="H1144" s="2">
        <v>0.19</v>
      </c>
      <c r="I1144" s="2" t="s">
        <v>1964</v>
      </c>
      <c r="J1144" s="2">
        <v>1120.0599</v>
      </c>
      <c r="O1144" t="s">
        <v>3109</v>
      </c>
      <c r="P1144" s="5">
        <v>45608</v>
      </c>
      <c r="Q1144" t="s">
        <v>948</v>
      </c>
      <c r="R1144" t="s">
        <v>1832</v>
      </c>
      <c r="S1144" t="s">
        <v>1892</v>
      </c>
      <c r="T1144">
        <v>3</v>
      </c>
      <c r="U1144">
        <v>460.93</v>
      </c>
      <c r="V1144">
        <v>0.19</v>
      </c>
      <c r="W1144" t="s">
        <v>1964</v>
      </c>
      <c r="X1144">
        <v>1120.0599</v>
      </c>
      <c r="Y1144">
        <v>1120.0599</v>
      </c>
      <c r="Z1144" t="str">
        <f>_xlfn.IFS(Table8_1[[#This Row],[Unit_Price]]&lt;500,"Low Price",Table8_1[[#This Row],[Unit_Price]]&lt;2000,"Medium Price",Table8_1[[#This Row],[Unit_Price]]&gt;=2000, "High Price")</f>
        <v>Low Price</v>
      </c>
    </row>
    <row r="1145" spans="1:26" x14ac:dyDescent="0.3">
      <c r="A1145" s="2" t="s">
        <v>3110</v>
      </c>
      <c r="B1145" s="3">
        <v>45301</v>
      </c>
      <c r="C1145" s="2" t="s">
        <v>2142</v>
      </c>
      <c r="D1145" s="2" t="s">
        <v>1661</v>
      </c>
      <c r="E1145" s="2" t="s">
        <v>1921</v>
      </c>
      <c r="F1145" s="2">
        <v>2</v>
      </c>
      <c r="G1145" s="2">
        <v>67.55</v>
      </c>
      <c r="H1145" s="2">
        <v>0.03</v>
      </c>
      <c r="I1145" s="2" t="s">
        <v>1959</v>
      </c>
      <c r="J1145" s="2">
        <v>131.047</v>
      </c>
      <c r="O1145" t="s">
        <v>3110</v>
      </c>
      <c r="P1145" s="5">
        <v>45301</v>
      </c>
      <c r="Q1145" t="s">
        <v>2142</v>
      </c>
      <c r="R1145" t="s">
        <v>1661</v>
      </c>
      <c r="S1145" t="s">
        <v>1921</v>
      </c>
      <c r="T1145">
        <v>2</v>
      </c>
      <c r="U1145">
        <v>67.55</v>
      </c>
      <c r="V1145">
        <v>0.03</v>
      </c>
      <c r="W1145" t="s">
        <v>1959</v>
      </c>
      <c r="X1145">
        <v>131.047</v>
      </c>
      <c r="Y1145">
        <v>131.047</v>
      </c>
      <c r="Z1145" t="str">
        <f>_xlfn.IFS(Table8_1[[#This Row],[Unit_Price]]&lt;500,"Low Price",Table8_1[[#This Row],[Unit_Price]]&lt;2000,"Medium Price",Table8_1[[#This Row],[Unit_Price]]&gt;=2000, "High Price")</f>
        <v>Low Price</v>
      </c>
    </row>
    <row r="1146" spans="1:26" x14ac:dyDescent="0.3">
      <c r="A1146" s="2" t="s">
        <v>3111</v>
      </c>
      <c r="B1146" s="3">
        <v>45433</v>
      </c>
      <c r="C1146" s="2" t="s">
        <v>692</v>
      </c>
      <c r="D1146" s="2" t="s">
        <v>1728</v>
      </c>
      <c r="E1146" s="2" t="s">
        <v>1892</v>
      </c>
      <c r="F1146" s="2">
        <v>3</v>
      </c>
      <c r="G1146" s="2">
        <v>803.31</v>
      </c>
      <c r="H1146" s="2">
        <v>0.1</v>
      </c>
      <c r="I1146" s="2" t="s">
        <v>1961</v>
      </c>
      <c r="J1146" s="2">
        <v>2168.9369999999999</v>
      </c>
      <c r="O1146" t="s">
        <v>3111</v>
      </c>
      <c r="P1146" s="5">
        <v>45433</v>
      </c>
      <c r="Q1146" t="s">
        <v>692</v>
      </c>
      <c r="R1146" t="s">
        <v>1728</v>
      </c>
      <c r="S1146" t="s">
        <v>1892</v>
      </c>
      <c r="T1146">
        <v>3</v>
      </c>
      <c r="U1146">
        <v>803.31</v>
      </c>
      <c r="V1146">
        <v>0.1</v>
      </c>
      <c r="W1146" t="s">
        <v>1961</v>
      </c>
      <c r="X1146">
        <v>2168.9369999999999</v>
      </c>
      <c r="Y1146">
        <v>2168.9369999999999</v>
      </c>
      <c r="Z1146" t="str">
        <f>_xlfn.IFS(Table8_1[[#This Row],[Unit_Price]]&lt;500,"Low Price",Table8_1[[#This Row],[Unit_Price]]&lt;2000,"Medium Price",Table8_1[[#This Row],[Unit_Price]]&gt;=2000, "High Price")</f>
        <v>Medium Price</v>
      </c>
    </row>
    <row r="1147" spans="1:26" x14ac:dyDescent="0.3">
      <c r="A1147" s="2" t="s">
        <v>3112</v>
      </c>
      <c r="B1147" s="3">
        <v>45821</v>
      </c>
      <c r="C1147" s="2" t="s">
        <v>1352</v>
      </c>
      <c r="D1147" s="2" t="s">
        <v>1998</v>
      </c>
      <c r="E1147" s="2" t="s">
        <v>1932</v>
      </c>
      <c r="F1147" s="2">
        <v>4</v>
      </c>
      <c r="G1147" s="2">
        <v>254.71</v>
      </c>
      <c r="H1147" s="2">
        <v>0.2</v>
      </c>
      <c r="I1147" s="2" t="s">
        <v>1964</v>
      </c>
      <c r="J1147" s="2">
        <v>815.072</v>
      </c>
      <c r="O1147" t="s">
        <v>3112</v>
      </c>
      <c r="P1147" s="5">
        <v>45821</v>
      </c>
      <c r="Q1147" t="s">
        <v>1352</v>
      </c>
      <c r="R1147" t="s">
        <v>1998</v>
      </c>
      <c r="S1147" t="s">
        <v>1932</v>
      </c>
      <c r="T1147">
        <v>4</v>
      </c>
      <c r="U1147">
        <v>254.71</v>
      </c>
      <c r="V1147">
        <v>0.2</v>
      </c>
      <c r="W1147" t="s">
        <v>1964</v>
      </c>
      <c r="X1147">
        <v>815.072</v>
      </c>
      <c r="Y1147">
        <v>815.072</v>
      </c>
      <c r="Z1147" t="str">
        <f>_xlfn.IFS(Table8_1[[#This Row],[Unit_Price]]&lt;500,"Low Price",Table8_1[[#This Row],[Unit_Price]]&lt;2000,"Medium Price",Table8_1[[#This Row],[Unit_Price]]&gt;=2000, "High Price")</f>
        <v>Low Price</v>
      </c>
    </row>
    <row r="1148" spans="1:26" x14ac:dyDescent="0.3">
      <c r="A1148" s="2" t="s">
        <v>3113</v>
      </c>
      <c r="B1148" s="3">
        <v>45508</v>
      </c>
      <c r="C1148" s="2" t="s">
        <v>199</v>
      </c>
      <c r="D1148" s="2" t="s">
        <v>1732</v>
      </c>
      <c r="E1148" s="2" t="s">
        <v>1904</v>
      </c>
      <c r="F1148" s="2">
        <v>4</v>
      </c>
      <c r="G1148" s="2">
        <v>594.89</v>
      </c>
      <c r="H1148" s="2">
        <v>0.3</v>
      </c>
      <c r="I1148" s="2" t="s">
        <v>1961</v>
      </c>
      <c r="J1148" s="2">
        <v>1665.692</v>
      </c>
      <c r="O1148" t="s">
        <v>3113</v>
      </c>
      <c r="P1148" s="5">
        <v>45508</v>
      </c>
      <c r="Q1148" t="s">
        <v>199</v>
      </c>
      <c r="R1148" t="s">
        <v>1732</v>
      </c>
      <c r="S1148" t="s">
        <v>1904</v>
      </c>
      <c r="T1148">
        <v>4</v>
      </c>
      <c r="U1148">
        <v>594.89</v>
      </c>
      <c r="V1148">
        <v>0.3</v>
      </c>
      <c r="W1148" t="s">
        <v>1961</v>
      </c>
      <c r="X1148">
        <v>1665.692</v>
      </c>
      <c r="Y1148">
        <v>1665.692</v>
      </c>
      <c r="Z1148" t="str">
        <f>_xlfn.IFS(Table8_1[[#This Row],[Unit_Price]]&lt;500,"Low Price",Table8_1[[#This Row],[Unit_Price]]&lt;2000,"Medium Price",Table8_1[[#This Row],[Unit_Price]]&gt;=2000, "High Price")</f>
        <v>Medium Price</v>
      </c>
    </row>
    <row r="1149" spans="1:26" x14ac:dyDescent="0.3">
      <c r="A1149" s="2" t="s">
        <v>3114</v>
      </c>
      <c r="B1149" s="3">
        <v>45854</v>
      </c>
      <c r="C1149" s="2" t="s">
        <v>719</v>
      </c>
      <c r="D1149" s="2" t="s">
        <v>1856</v>
      </c>
      <c r="E1149" s="2" t="s">
        <v>1887</v>
      </c>
      <c r="F1149" s="2">
        <v>2</v>
      </c>
      <c r="G1149" s="2">
        <v>844.31</v>
      </c>
      <c r="H1149" s="2">
        <v>7.0000000000000007E-2</v>
      </c>
      <c r="I1149" s="2" t="s">
        <v>1961</v>
      </c>
      <c r="J1149" s="2">
        <v>1570.4166</v>
      </c>
      <c r="O1149" t="s">
        <v>3114</v>
      </c>
      <c r="P1149" s="5">
        <v>45854</v>
      </c>
      <c r="Q1149" t="s">
        <v>719</v>
      </c>
      <c r="R1149" t="s">
        <v>1856</v>
      </c>
      <c r="S1149" t="s">
        <v>1887</v>
      </c>
      <c r="T1149">
        <v>2</v>
      </c>
      <c r="U1149">
        <v>844.31</v>
      </c>
      <c r="V1149">
        <v>7.0000000000000007E-2</v>
      </c>
      <c r="W1149" t="s">
        <v>1961</v>
      </c>
      <c r="X1149">
        <v>1570.4166</v>
      </c>
      <c r="Y1149">
        <v>1570.4165999999998</v>
      </c>
      <c r="Z1149" t="str">
        <f>_xlfn.IFS(Table8_1[[#This Row],[Unit_Price]]&lt;500,"Low Price",Table8_1[[#This Row],[Unit_Price]]&lt;2000,"Medium Price",Table8_1[[#This Row],[Unit_Price]]&gt;=2000, "High Price")</f>
        <v>Medium Price</v>
      </c>
    </row>
    <row r="1150" spans="1:26" x14ac:dyDescent="0.3">
      <c r="A1150" s="2" t="s">
        <v>3115</v>
      </c>
      <c r="B1150" s="3">
        <v>45569</v>
      </c>
      <c r="C1150" s="2" t="s">
        <v>465</v>
      </c>
      <c r="D1150" s="2" t="s">
        <v>1617</v>
      </c>
      <c r="E1150" s="2" t="s">
        <v>1911</v>
      </c>
      <c r="F1150" s="2">
        <v>4</v>
      </c>
      <c r="G1150" s="2">
        <v>101.33</v>
      </c>
      <c r="H1150" s="2">
        <v>0</v>
      </c>
      <c r="I1150" s="2" t="s">
        <v>1959</v>
      </c>
      <c r="J1150" s="2">
        <v>405.32</v>
      </c>
      <c r="O1150" t="s">
        <v>3115</v>
      </c>
      <c r="P1150" s="5">
        <v>45569</v>
      </c>
      <c r="Q1150" t="s">
        <v>465</v>
      </c>
      <c r="R1150" t="s">
        <v>1617</v>
      </c>
      <c r="S1150" t="s">
        <v>1911</v>
      </c>
      <c r="T1150">
        <v>4</v>
      </c>
      <c r="U1150">
        <v>101.33</v>
      </c>
      <c r="V1150">
        <v>0</v>
      </c>
      <c r="W1150" t="s">
        <v>1959</v>
      </c>
      <c r="X1150">
        <v>405.32</v>
      </c>
      <c r="Y1150">
        <v>405.32</v>
      </c>
      <c r="Z1150" t="str">
        <f>_xlfn.IFS(Table8_1[[#This Row],[Unit_Price]]&lt;500,"Low Price",Table8_1[[#This Row],[Unit_Price]]&lt;2000,"Medium Price",Table8_1[[#This Row],[Unit_Price]]&gt;=2000, "High Price")</f>
        <v>Low Price</v>
      </c>
    </row>
    <row r="1151" spans="1:26" x14ac:dyDescent="0.3">
      <c r="A1151" s="2" t="s">
        <v>3116</v>
      </c>
      <c r="B1151" s="3">
        <v>45824</v>
      </c>
      <c r="C1151" s="2" t="s">
        <v>456</v>
      </c>
      <c r="D1151" s="2" t="s">
        <v>1655</v>
      </c>
      <c r="E1151" s="2" t="s">
        <v>1917</v>
      </c>
      <c r="F1151" s="2">
        <v>3</v>
      </c>
      <c r="G1151" s="2">
        <v>922.56</v>
      </c>
      <c r="H1151" s="2">
        <v>0.18</v>
      </c>
      <c r="I1151" s="2" t="s">
        <v>1961</v>
      </c>
      <c r="J1151" s="2">
        <v>2269.4976000000001</v>
      </c>
      <c r="O1151" t="s">
        <v>3116</v>
      </c>
      <c r="P1151" s="5">
        <v>45824</v>
      </c>
      <c r="Q1151" t="s">
        <v>456</v>
      </c>
      <c r="R1151" t="s">
        <v>1655</v>
      </c>
      <c r="S1151" t="s">
        <v>1917</v>
      </c>
      <c r="T1151">
        <v>3</v>
      </c>
      <c r="U1151">
        <v>922.56</v>
      </c>
      <c r="V1151">
        <v>0.18</v>
      </c>
      <c r="W1151" t="s">
        <v>1961</v>
      </c>
      <c r="X1151">
        <v>2269.4976000000001</v>
      </c>
      <c r="Y1151">
        <v>2269.4975999999997</v>
      </c>
      <c r="Z1151" t="str">
        <f>_xlfn.IFS(Table8_1[[#This Row],[Unit_Price]]&lt;500,"Low Price",Table8_1[[#This Row],[Unit_Price]]&lt;2000,"Medium Price",Table8_1[[#This Row],[Unit_Price]]&gt;=2000, "High Price")</f>
        <v>Medium Price</v>
      </c>
    </row>
    <row r="1152" spans="1:26" x14ac:dyDescent="0.3">
      <c r="A1152" s="2" t="s">
        <v>3117</v>
      </c>
      <c r="B1152" s="3">
        <v>45352</v>
      </c>
      <c r="C1152" s="2" t="s">
        <v>1352</v>
      </c>
      <c r="D1152" s="2" t="s">
        <v>1693</v>
      </c>
      <c r="E1152" s="2" t="s">
        <v>1934</v>
      </c>
      <c r="F1152" s="2">
        <v>4</v>
      </c>
      <c r="G1152" s="2">
        <v>867.19</v>
      </c>
      <c r="H1152" s="2">
        <v>7.0000000000000007E-2</v>
      </c>
      <c r="I1152" s="2" t="s">
        <v>1964</v>
      </c>
      <c r="J1152" s="2">
        <v>3225.9468000000002</v>
      </c>
      <c r="O1152" t="s">
        <v>3117</v>
      </c>
      <c r="P1152" s="5">
        <v>45352</v>
      </c>
      <c r="Q1152" t="s">
        <v>1352</v>
      </c>
      <c r="R1152" t="s">
        <v>1693</v>
      </c>
      <c r="S1152" t="s">
        <v>1934</v>
      </c>
      <c r="T1152">
        <v>4</v>
      </c>
      <c r="U1152">
        <v>867.19</v>
      </c>
      <c r="V1152">
        <v>7.0000000000000007E-2</v>
      </c>
      <c r="W1152" t="s">
        <v>1964</v>
      </c>
      <c r="X1152">
        <v>3225.9468000000002</v>
      </c>
      <c r="Y1152">
        <v>3225.9468000000002</v>
      </c>
      <c r="Z1152" t="str">
        <f>_xlfn.IFS(Table8_1[[#This Row],[Unit_Price]]&lt;500,"Low Price",Table8_1[[#This Row],[Unit_Price]]&lt;2000,"Medium Price",Table8_1[[#This Row],[Unit_Price]]&gt;=2000, "High Price")</f>
        <v>Medium Price</v>
      </c>
    </row>
    <row r="1153" spans="1:26" x14ac:dyDescent="0.3">
      <c r="A1153" s="2" t="s">
        <v>3118</v>
      </c>
      <c r="B1153" s="3">
        <v>45454</v>
      </c>
      <c r="C1153" s="2" t="s">
        <v>38</v>
      </c>
      <c r="D1153" s="2" t="s">
        <v>1832</v>
      </c>
      <c r="E1153" s="2" t="s">
        <v>1942</v>
      </c>
      <c r="F1153" s="2">
        <v>3</v>
      </c>
      <c r="G1153" s="2">
        <v>816.87</v>
      </c>
      <c r="H1153" s="2">
        <v>0.14000000000000001</v>
      </c>
      <c r="I1153" s="2" t="s">
        <v>1961</v>
      </c>
      <c r="J1153" s="2">
        <v>2107.5246000000002</v>
      </c>
      <c r="O1153" t="s">
        <v>3118</v>
      </c>
      <c r="P1153" s="5">
        <v>45454</v>
      </c>
      <c r="Q1153" t="s">
        <v>38</v>
      </c>
      <c r="R1153" t="s">
        <v>1832</v>
      </c>
      <c r="S1153" t="s">
        <v>1942</v>
      </c>
      <c r="T1153">
        <v>3</v>
      </c>
      <c r="U1153">
        <v>816.87</v>
      </c>
      <c r="V1153">
        <v>0.14000000000000001</v>
      </c>
      <c r="W1153" t="s">
        <v>1961</v>
      </c>
      <c r="X1153">
        <v>2107.5246000000002</v>
      </c>
      <c r="Y1153">
        <v>2107.5246000000002</v>
      </c>
      <c r="Z1153" t="str">
        <f>_xlfn.IFS(Table8_1[[#This Row],[Unit_Price]]&lt;500,"Low Price",Table8_1[[#This Row],[Unit_Price]]&lt;2000,"Medium Price",Table8_1[[#This Row],[Unit_Price]]&gt;=2000, "High Price")</f>
        <v>Medium Price</v>
      </c>
    </row>
    <row r="1154" spans="1:26" x14ac:dyDescent="0.3">
      <c r="A1154" s="2" t="s">
        <v>3119</v>
      </c>
      <c r="B1154" s="3">
        <v>45924</v>
      </c>
      <c r="C1154" s="2" t="s">
        <v>1490</v>
      </c>
      <c r="D1154" s="2" t="s">
        <v>1777</v>
      </c>
      <c r="E1154" s="2" t="s">
        <v>1901</v>
      </c>
      <c r="F1154" s="2">
        <v>3</v>
      </c>
      <c r="G1154" s="2">
        <v>258.06</v>
      </c>
      <c r="H1154" s="2">
        <v>0</v>
      </c>
      <c r="I1154" s="2" t="s">
        <v>1961</v>
      </c>
      <c r="J1154" s="2">
        <v>774.18</v>
      </c>
      <c r="O1154" t="s">
        <v>3119</v>
      </c>
      <c r="P1154" s="5">
        <v>45924</v>
      </c>
      <c r="Q1154" t="s">
        <v>1490</v>
      </c>
      <c r="R1154" t="s">
        <v>1777</v>
      </c>
      <c r="S1154" t="s">
        <v>1901</v>
      </c>
      <c r="T1154">
        <v>3</v>
      </c>
      <c r="U1154">
        <v>258.06</v>
      </c>
      <c r="V1154">
        <v>0</v>
      </c>
      <c r="W1154" t="s">
        <v>1961</v>
      </c>
      <c r="X1154">
        <v>774.18</v>
      </c>
      <c r="Y1154">
        <v>774.18000000000006</v>
      </c>
      <c r="Z1154" t="str">
        <f>_xlfn.IFS(Table8_1[[#This Row],[Unit_Price]]&lt;500,"Low Price",Table8_1[[#This Row],[Unit_Price]]&lt;2000,"Medium Price",Table8_1[[#This Row],[Unit_Price]]&gt;=2000, "High Price")</f>
        <v>Low Price</v>
      </c>
    </row>
    <row r="1155" spans="1:26" x14ac:dyDescent="0.3">
      <c r="A1155" s="2" t="s">
        <v>3120</v>
      </c>
      <c r="B1155" s="3">
        <v>45694</v>
      </c>
      <c r="C1155" s="2" t="s">
        <v>995</v>
      </c>
      <c r="D1155" s="2" t="s">
        <v>1693</v>
      </c>
      <c r="E1155" s="2" t="s">
        <v>1934</v>
      </c>
      <c r="F1155" s="2">
        <v>2</v>
      </c>
      <c r="G1155" s="2">
        <v>574.58000000000004</v>
      </c>
      <c r="H1155" s="2">
        <v>0.06</v>
      </c>
      <c r="I1155" s="2" t="s">
        <v>1959</v>
      </c>
      <c r="J1155" s="2">
        <v>1080.2103999999999</v>
      </c>
      <c r="O1155" t="s">
        <v>3120</v>
      </c>
      <c r="P1155" s="5">
        <v>45694</v>
      </c>
      <c r="Q1155" t="s">
        <v>995</v>
      </c>
      <c r="R1155" t="s">
        <v>1693</v>
      </c>
      <c r="S1155" t="s">
        <v>1934</v>
      </c>
      <c r="T1155">
        <v>2</v>
      </c>
      <c r="U1155">
        <v>574.58000000000004</v>
      </c>
      <c r="V1155">
        <v>0.06</v>
      </c>
      <c r="W1155" t="s">
        <v>1959</v>
      </c>
      <c r="X1155">
        <v>1080.2103999999999</v>
      </c>
      <c r="Y1155">
        <v>1080.2104000000002</v>
      </c>
      <c r="Z1155" t="str">
        <f>_xlfn.IFS(Table8_1[[#This Row],[Unit_Price]]&lt;500,"Low Price",Table8_1[[#This Row],[Unit_Price]]&lt;2000,"Medium Price",Table8_1[[#This Row],[Unit_Price]]&gt;=2000, "High Price")</f>
        <v>Medium Price</v>
      </c>
    </row>
    <row r="1156" spans="1:26" x14ac:dyDescent="0.3">
      <c r="A1156" s="2" t="s">
        <v>3121</v>
      </c>
      <c r="B1156" s="3">
        <v>45587</v>
      </c>
      <c r="C1156" s="2" t="s">
        <v>100</v>
      </c>
      <c r="D1156" s="2" t="s">
        <v>1832</v>
      </c>
      <c r="E1156" s="2" t="s">
        <v>1911</v>
      </c>
      <c r="F1156" s="2">
        <v>2</v>
      </c>
      <c r="G1156" s="2">
        <v>472.18</v>
      </c>
      <c r="H1156" s="2">
        <v>0.27</v>
      </c>
      <c r="I1156" s="2" t="s">
        <v>1961</v>
      </c>
      <c r="J1156" s="2">
        <v>689.38279999999997</v>
      </c>
      <c r="O1156" t="s">
        <v>3121</v>
      </c>
      <c r="P1156" s="5">
        <v>45587</v>
      </c>
      <c r="Q1156" t="s">
        <v>100</v>
      </c>
      <c r="R1156" t="s">
        <v>1832</v>
      </c>
      <c r="S1156" t="s">
        <v>1911</v>
      </c>
      <c r="T1156">
        <v>2</v>
      </c>
      <c r="U1156">
        <v>472.18</v>
      </c>
      <c r="V1156">
        <v>0.27</v>
      </c>
      <c r="W1156" t="s">
        <v>1961</v>
      </c>
      <c r="X1156">
        <v>689.38279999999997</v>
      </c>
      <c r="Y1156">
        <v>689.38279999999997</v>
      </c>
      <c r="Z1156" t="str">
        <f>_xlfn.IFS(Table8_1[[#This Row],[Unit_Price]]&lt;500,"Low Price",Table8_1[[#This Row],[Unit_Price]]&lt;2000,"Medium Price",Table8_1[[#This Row],[Unit_Price]]&gt;=2000, "High Price")</f>
        <v>Low Price</v>
      </c>
    </row>
    <row r="1157" spans="1:26" x14ac:dyDescent="0.3">
      <c r="A1157" s="2" t="s">
        <v>3122</v>
      </c>
      <c r="B1157" s="3">
        <v>45556</v>
      </c>
      <c r="C1157" s="2" t="s">
        <v>1079</v>
      </c>
      <c r="D1157" s="2" t="s">
        <v>1703</v>
      </c>
      <c r="E1157" s="2" t="s">
        <v>1908</v>
      </c>
      <c r="F1157" s="2">
        <v>2</v>
      </c>
      <c r="G1157" s="2">
        <v>20.47</v>
      </c>
      <c r="H1157" s="2">
        <v>0.12</v>
      </c>
      <c r="I1157" s="2" t="s">
        <v>1964</v>
      </c>
      <c r="J1157" s="2">
        <v>36.027200000000001</v>
      </c>
      <c r="O1157" t="s">
        <v>3122</v>
      </c>
      <c r="P1157" s="5">
        <v>45556</v>
      </c>
      <c r="Q1157" t="s">
        <v>1079</v>
      </c>
      <c r="R1157" t="s">
        <v>1703</v>
      </c>
      <c r="S1157" t="s">
        <v>1908</v>
      </c>
      <c r="T1157">
        <v>2</v>
      </c>
      <c r="U1157">
        <v>20.47</v>
      </c>
      <c r="V1157">
        <v>0.12</v>
      </c>
      <c r="W1157" t="s">
        <v>1964</v>
      </c>
      <c r="X1157">
        <v>36.027200000000001</v>
      </c>
      <c r="Y1157">
        <v>36.027200000000001</v>
      </c>
      <c r="Z1157" t="str">
        <f>_xlfn.IFS(Table8_1[[#This Row],[Unit_Price]]&lt;500,"Low Price",Table8_1[[#This Row],[Unit_Price]]&lt;2000,"Medium Price",Table8_1[[#This Row],[Unit_Price]]&gt;=2000, "High Price")</f>
        <v>Low Price</v>
      </c>
    </row>
    <row r="1158" spans="1:26" x14ac:dyDescent="0.3">
      <c r="A1158" s="2" t="s">
        <v>3123</v>
      </c>
      <c r="B1158" s="3">
        <v>45923</v>
      </c>
      <c r="C1158" s="2" t="s">
        <v>104</v>
      </c>
      <c r="D1158" s="2" t="s">
        <v>1642</v>
      </c>
      <c r="E1158" s="2" t="s">
        <v>1914</v>
      </c>
      <c r="F1158" s="2">
        <v>3</v>
      </c>
      <c r="G1158" s="2">
        <v>235.41</v>
      </c>
      <c r="H1158" s="2">
        <v>0.15</v>
      </c>
      <c r="I1158" s="2" t="s">
        <v>1961</v>
      </c>
      <c r="J1158" s="2">
        <v>600.29549999999995</v>
      </c>
      <c r="O1158" t="s">
        <v>3123</v>
      </c>
      <c r="P1158" s="5">
        <v>45923</v>
      </c>
      <c r="Q1158" t="s">
        <v>104</v>
      </c>
      <c r="R1158" t="s">
        <v>1642</v>
      </c>
      <c r="S1158" t="s">
        <v>1914</v>
      </c>
      <c r="T1158">
        <v>3</v>
      </c>
      <c r="U1158">
        <v>235.41</v>
      </c>
      <c r="V1158">
        <v>0.15</v>
      </c>
      <c r="W1158" t="s">
        <v>1961</v>
      </c>
      <c r="X1158">
        <v>600.29549999999995</v>
      </c>
      <c r="Y1158">
        <v>600.29550000000006</v>
      </c>
      <c r="Z1158" t="str">
        <f>_xlfn.IFS(Table8_1[[#This Row],[Unit_Price]]&lt;500,"Low Price",Table8_1[[#This Row],[Unit_Price]]&lt;2000,"Medium Price",Table8_1[[#This Row],[Unit_Price]]&gt;=2000, "High Price")</f>
        <v>Low Price</v>
      </c>
    </row>
    <row r="1159" spans="1:26" x14ac:dyDescent="0.3">
      <c r="A1159" s="2" t="s">
        <v>3124</v>
      </c>
      <c r="B1159" s="3">
        <v>45811</v>
      </c>
      <c r="C1159" s="2" t="s">
        <v>751</v>
      </c>
      <c r="D1159" s="2" t="s">
        <v>1817</v>
      </c>
      <c r="E1159" s="2" t="s">
        <v>1914</v>
      </c>
      <c r="F1159" s="2">
        <v>3</v>
      </c>
      <c r="G1159" s="2">
        <v>744.9</v>
      </c>
      <c r="H1159" s="2">
        <v>0.27</v>
      </c>
      <c r="I1159" s="2" t="s">
        <v>1961</v>
      </c>
      <c r="J1159" s="2">
        <v>1631.3309999999999</v>
      </c>
      <c r="O1159" t="s">
        <v>3124</v>
      </c>
      <c r="P1159" s="5">
        <v>45811</v>
      </c>
      <c r="Q1159" t="s">
        <v>751</v>
      </c>
      <c r="R1159" t="s">
        <v>1817</v>
      </c>
      <c r="S1159" t="s">
        <v>1914</v>
      </c>
      <c r="T1159">
        <v>3</v>
      </c>
      <c r="U1159">
        <v>744.9</v>
      </c>
      <c r="V1159">
        <v>0.27</v>
      </c>
      <c r="W1159" t="s">
        <v>1961</v>
      </c>
      <c r="X1159">
        <v>1631.3309999999999</v>
      </c>
      <c r="Y1159">
        <v>1631.3309999999997</v>
      </c>
      <c r="Z1159" t="str">
        <f>_xlfn.IFS(Table8_1[[#This Row],[Unit_Price]]&lt;500,"Low Price",Table8_1[[#This Row],[Unit_Price]]&lt;2000,"Medium Price",Table8_1[[#This Row],[Unit_Price]]&gt;=2000, "High Price")</f>
        <v>Medium Price</v>
      </c>
    </row>
    <row r="1160" spans="1:26" x14ac:dyDescent="0.3">
      <c r="A1160" s="2" t="s">
        <v>3125</v>
      </c>
      <c r="B1160" s="3">
        <v>45559</v>
      </c>
      <c r="C1160" s="2" t="s">
        <v>185</v>
      </c>
      <c r="D1160" s="2" t="s">
        <v>1628</v>
      </c>
      <c r="E1160" s="2" t="s">
        <v>1901</v>
      </c>
      <c r="F1160" s="2">
        <v>2</v>
      </c>
      <c r="G1160" s="2">
        <v>382.2</v>
      </c>
      <c r="H1160" s="2">
        <v>0.15</v>
      </c>
      <c r="I1160" s="2" t="s">
        <v>1959</v>
      </c>
      <c r="J1160" s="2">
        <v>649.74</v>
      </c>
      <c r="O1160" t="s">
        <v>3125</v>
      </c>
      <c r="P1160" s="5">
        <v>45559</v>
      </c>
      <c r="Q1160" t="s">
        <v>185</v>
      </c>
      <c r="R1160" t="s">
        <v>1628</v>
      </c>
      <c r="S1160" t="s">
        <v>1901</v>
      </c>
      <c r="T1160">
        <v>2</v>
      </c>
      <c r="U1160">
        <v>382.2</v>
      </c>
      <c r="V1160">
        <v>0.15</v>
      </c>
      <c r="W1160" t="s">
        <v>1959</v>
      </c>
      <c r="X1160">
        <v>649.74</v>
      </c>
      <c r="Y1160">
        <v>649.74</v>
      </c>
      <c r="Z1160" t="str">
        <f>_xlfn.IFS(Table8_1[[#This Row],[Unit_Price]]&lt;500,"Low Price",Table8_1[[#This Row],[Unit_Price]]&lt;2000,"Medium Price",Table8_1[[#This Row],[Unit_Price]]&gt;=2000, "High Price")</f>
        <v>Low Price</v>
      </c>
    </row>
    <row r="1161" spans="1:26" x14ac:dyDescent="0.3">
      <c r="A1161" s="2" t="s">
        <v>3126</v>
      </c>
      <c r="B1161" s="3">
        <v>45881</v>
      </c>
      <c r="C1161" s="2" t="s">
        <v>1097</v>
      </c>
      <c r="D1161" s="2" t="s">
        <v>1853</v>
      </c>
      <c r="E1161" s="2" t="s">
        <v>1939</v>
      </c>
      <c r="F1161" s="2">
        <v>1</v>
      </c>
      <c r="G1161" s="2">
        <v>269.25</v>
      </c>
      <c r="H1161" s="2">
        <v>0.14000000000000001</v>
      </c>
      <c r="I1161" s="2" t="s">
        <v>1961</v>
      </c>
      <c r="J1161" s="2">
        <v>231.55500000000001</v>
      </c>
      <c r="O1161" t="s">
        <v>3126</v>
      </c>
      <c r="P1161" s="5">
        <v>45881</v>
      </c>
      <c r="Q1161" t="s">
        <v>1097</v>
      </c>
      <c r="R1161" t="s">
        <v>1853</v>
      </c>
      <c r="S1161" t="s">
        <v>1939</v>
      </c>
      <c r="T1161">
        <v>1</v>
      </c>
      <c r="U1161">
        <v>269.25</v>
      </c>
      <c r="V1161">
        <v>0.14000000000000001</v>
      </c>
      <c r="W1161" t="s">
        <v>1961</v>
      </c>
      <c r="X1161">
        <v>231.55500000000001</v>
      </c>
      <c r="Y1161">
        <v>231.55500000000001</v>
      </c>
      <c r="Z1161" t="str">
        <f>_xlfn.IFS(Table8_1[[#This Row],[Unit_Price]]&lt;500,"Low Price",Table8_1[[#This Row],[Unit_Price]]&lt;2000,"Medium Price",Table8_1[[#This Row],[Unit_Price]]&gt;=2000, "High Price")</f>
        <v>Low Price</v>
      </c>
    </row>
    <row r="1162" spans="1:26" x14ac:dyDescent="0.3">
      <c r="A1162" s="2" t="s">
        <v>3127</v>
      </c>
      <c r="B1162" s="3">
        <v>45367</v>
      </c>
      <c r="C1162" s="2" t="s">
        <v>1154</v>
      </c>
      <c r="D1162" s="2" t="s">
        <v>1667</v>
      </c>
      <c r="E1162" s="2" t="s">
        <v>1927</v>
      </c>
      <c r="F1162" s="2">
        <v>2</v>
      </c>
      <c r="G1162" s="2">
        <v>723.75</v>
      </c>
      <c r="H1162" s="2">
        <v>0.03</v>
      </c>
      <c r="I1162" s="2" t="s">
        <v>1961</v>
      </c>
      <c r="J1162" s="2">
        <v>1404.075</v>
      </c>
      <c r="O1162" t="s">
        <v>3127</v>
      </c>
      <c r="P1162" s="5">
        <v>45367</v>
      </c>
      <c r="Q1162" t="s">
        <v>1154</v>
      </c>
      <c r="R1162" t="s">
        <v>1667</v>
      </c>
      <c r="S1162" t="s">
        <v>1927</v>
      </c>
      <c r="T1162">
        <v>2</v>
      </c>
      <c r="U1162">
        <v>723.75</v>
      </c>
      <c r="V1162">
        <v>0.03</v>
      </c>
      <c r="W1162" t="s">
        <v>1961</v>
      </c>
      <c r="X1162">
        <v>1404.075</v>
      </c>
      <c r="Y1162">
        <v>1404.075</v>
      </c>
      <c r="Z1162" t="str">
        <f>_xlfn.IFS(Table8_1[[#This Row],[Unit_Price]]&lt;500,"Low Price",Table8_1[[#This Row],[Unit_Price]]&lt;2000,"Medium Price",Table8_1[[#This Row],[Unit_Price]]&gt;=2000, "High Price")</f>
        <v>Medium Price</v>
      </c>
    </row>
    <row r="1163" spans="1:26" x14ac:dyDescent="0.3">
      <c r="A1163" s="2" t="s">
        <v>3128</v>
      </c>
      <c r="B1163" s="3">
        <v>45832</v>
      </c>
      <c r="C1163" s="2" t="s">
        <v>904</v>
      </c>
      <c r="D1163" s="2" t="s">
        <v>1631</v>
      </c>
      <c r="E1163" s="2" t="s">
        <v>1948</v>
      </c>
      <c r="F1163" s="2">
        <v>4</v>
      </c>
      <c r="G1163" s="2">
        <v>58.92</v>
      </c>
      <c r="H1163" s="2">
        <v>0.18</v>
      </c>
      <c r="I1163" s="2" t="s">
        <v>1959</v>
      </c>
      <c r="J1163" s="2">
        <v>193.2576</v>
      </c>
      <c r="O1163" t="s">
        <v>3128</v>
      </c>
      <c r="P1163" s="5">
        <v>45832</v>
      </c>
      <c r="Q1163" t="s">
        <v>904</v>
      </c>
      <c r="R1163" t="s">
        <v>1631</v>
      </c>
      <c r="S1163" t="s">
        <v>1948</v>
      </c>
      <c r="T1163">
        <v>4</v>
      </c>
      <c r="U1163">
        <v>58.92</v>
      </c>
      <c r="V1163">
        <v>0.18</v>
      </c>
      <c r="W1163" t="s">
        <v>1959</v>
      </c>
      <c r="X1163">
        <v>193.2576</v>
      </c>
      <c r="Y1163">
        <v>193.25760000000002</v>
      </c>
      <c r="Z1163" t="str">
        <f>_xlfn.IFS(Table8_1[[#This Row],[Unit_Price]]&lt;500,"Low Price",Table8_1[[#This Row],[Unit_Price]]&lt;2000,"Medium Price",Table8_1[[#This Row],[Unit_Price]]&gt;=2000, "High Price")</f>
        <v>Low Price</v>
      </c>
    </row>
    <row r="1164" spans="1:26" x14ac:dyDescent="0.3">
      <c r="A1164" s="2" t="s">
        <v>3129</v>
      </c>
      <c r="B1164" s="3">
        <v>45438</v>
      </c>
      <c r="C1164" s="2" t="s">
        <v>627</v>
      </c>
      <c r="D1164" s="2" t="s">
        <v>1796</v>
      </c>
      <c r="E1164" s="2" t="s">
        <v>1924</v>
      </c>
      <c r="F1164" s="2">
        <v>2</v>
      </c>
      <c r="G1164" s="2">
        <v>913.08</v>
      </c>
      <c r="H1164" s="2">
        <v>0.26</v>
      </c>
      <c r="I1164" s="2" t="s">
        <v>1959</v>
      </c>
      <c r="J1164" s="2">
        <v>1351.3584000000001</v>
      </c>
      <c r="O1164" t="s">
        <v>3129</v>
      </c>
      <c r="P1164" s="5">
        <v>45438</v>
      </c>
      <c r="Q1164" t="s">
        <v>627</v>
      </c>
      <c r="R1164" t="s">
        <v>1796</v>
      </c>
      <c r="S1164" t="s">
        <v>1924</v>
      </c>
      <c r="T1164">
        <v>2</v>
      </c>
      <c r="U1164">
        <v>913.08</v>
      </c>
      <c r="V1164">
        <v>0.26</v>
      </c>
      <c r="W1164" t="s">
        <v>1959</v>
      </c>
      <c r="X1164">
        <v>1351.3584000000001</v>
      </c>
      <c r="Y1164">
        <v>1351.3584000000001</v>
      </c>
      <c r="Z1164" t="str">
        <f>_xlfn.IFS(Table8_1[[#This Row],[Unit_Price]]&lt;500,"Low Price",Table8_1[[#This Row],[Unit_Price]]&lt;2000,"Medium Price",Table8_1[[#This Row],[Unit_Price]]&gt;=2000, "High Price")</f>
        <v>Medium Price</v>
      </c>
    </row>
    <row r="1165" spans="1:26" x14ac:dyDescent="0.3">
      <c r="A1165" s="2" t="s">
        <v>3130</v>
      </c>
      <c r="B1165" s="3">
        <v>45691</v>
      </c>
      <c r="C1165" s="2" t="s">
        <v>787</v>
      </c>
      <c r="D1165" s="2" t="s">
        <v>1826</v>
      </c>
      <c r="E1165" s="2" t="s">
        <v>1892</v>
      </c>
      <c r="F1165" s="2">
        <v>1</v>
      </c>
      <c r="G1165" s="2">
        <v>791.83</v>
      </c>
      <c r="H1165" s="2">
        <v>0.28000000000000003</v>
      </c>
      <c r="I1165" s="2" t="s">
        <v>1961</v>
      </c>
      <c r="J1165" s="2">
        <v>570.11760000000004</v>
      </c>
      <c r="O1165" t="s">
        <v>3130</v>
      </c>
      <c r="P1165" s="5">
        <v>45691</v>
      </c>
      <c r="Q1165" t="s">
        <v>787</v>
      </c>
      <c r="R1165" t="s">
        <v>1826</v>
      </c>
      <c r="S1165" t="s">
        <v>1892</v>
      </c>
      <c r="T1165">
        <v>1</v>
      </c>
      <c r="U1165">
        <v>791.83</v>
      </c>
      <c r="V1165">
        <v>0.28000000000000003</v>
      </c>
      <c r="W1165" t="s">
        <v>1961</v>
      </c>
      <c r="X1165">
        <v>570.11760000000004</v>
      </c>
      <c r="Y1165">
        <v>570.11760000000004</v>
      </c>
      <c r="Z1165" t="str">
        <f>_xlfn.IFS(Table8_1[[#This Row],[Unit_Price]]&lt;500,"Low Price",Table8_1[[#This Row],[Unit_Price]]&lt;2000,"Medium Price",Table8_1[[#This Row],[Unit_Price]]&gt;=2000, "High Price")</f>
        <v>Medium Price</v>
      </c>
    </row>
    <row r="1166" spans="1:26" x14ac:dyDescent="0.3">
      <c r="A1166" s="2" t="s">
        <v>3131</v>
      </c>
      <c r="B1166" s="3">
        <v>45506</v>
      </c>
      <c r="C1166" s="2" t="s">
        <v>1464</v>
      </c>
      <c r="D1166" s="2" t="s">
        <v>2061</v>
      </c>
      <c r="E1166" s="2" t="s">
        <v>1936</v>
      </c>
      <c r="F1166" s="2">
        <v>1</v>
      </c>
      <c r="G1166" s="2">
        <v>74.290000000000006</v>
      </c>
      <c r="H1166" s="2">
        <v>0.3</v>
      </c>
      <c r="I1166" s="2" t="s">
        <v>1964</v>
      </c>
      <c r="J1166" s="2">
        <v>52.003</v>
      </c>
      <c r="O1166" t="s">
        <v>3131</v>
      </c>
      <c r="P1166" s="5">
        <v>45506</v>
      </c>
      <c r="Q1166" t="s">
        <v>1464</v>
      </c>
      <c r="R1166" t="s">
        <v>2061</v>
      </c>
      <c r="S1166" t="s">
        <v>1936</v>
      </c>
      <c r="T1166">
        <v>1</v>
      </c>
      <c r="U1166">
        <v>74.290000000000006</v>
      </c>
      <c r="V1166">
        <v>0.3</v>
      </c>
      <c r="W1166" t="s">
        <v>1964</v>
      </c>
      <c r="X1166">
        <v>52.003</v>
      </c>
      <c r="Y1166">
        <v>52.003</v>
      </c>
      <c r="Z1166" t="str">
        <f>_xlfn.IFS(Table8_1[[#This Row],[Unit_Price]]&lt;500,"Low Price",Table8_1[[#This Row],[Unit_Price]]&lt;2000,"Medium Price",Table8_1[[#This Row],[Unit_Price]]&gt;=2000, "High Price")</f>
        <v>Low Price</v>
      </c>
    </row>
    <row r="1167" spans="1:26" x14ac:dyDescent="0.3">
      <c r="A1167" s="2" t="s">
        <v>3132</v>
      </c>
      <c r="B1167" s="3">
        <v>45251</v>
      </c>
      <c r="C1167" s="2" t="s">
        <v>790</v>
      </c>
      <c r="D1167" s="2" t="s">
        <v>1683</v>
      </c>
      <c r="E1167" s="2" t="s">
        <v>1887</v>
      </c>
      <c r="F1167" s="2">
        <v>2</v>
      </c>
      <c r="G1167" s="2">
        <v>961.68</v>
      </c>
      <c r="H1167" s="2">
        <v>0.27</v>
      </c>
      <c r="I1167" s="2" t="s">
        <v>1961</v>
      </c>
      <c r="J1167" s="2">
        <v>1404.0527999999999</v>
      </c>
      <c r="O1167" t="s">
        <v>3132</v>
      </c>
      <c r="P1167" s="5">
        <v>45251</v>
      </c>
      <c r="Q1167" t="s">
        <v>790</v>
      </c>
      <c r="R1167" t="s">
        <v>1683</v>
      </c>
      <c r="S1167" t="s">
        <v>1887</v>
      </c>
      <c r="T1167">
        <v>2</v>
      </c>
      <c r="U1167">
        <v>961.68</v>
      </c>
      <c r="V1167">
        <v>0.27</v>
      </c>
      <c r="W1167" t="s">
        <v>1961</v>
      </c>
      <c r="X1167">
        <v>1404.0527999999999</v>
      </c>
      <c r="Y1167">
        <v>1404.0527999999999</v>
      </c>
      <c r="Z1167" t="str">
        <f>_xlfn.IFS(Table8_1[[#This Row],[Unit_Price]]&lt;500,"Low Price",Table8_1[[#This Row],[Unit_Price]]&lt;2000,"Medium Price",Table8_1[[#This Row],[Unit_Price]]&gt;=2000, "High Price")</f>
        <v>Medium Price</v>
      </c>
    </row>
    <row r="1168" spans="1:26" x14ac:dyDescent="0.3">
      <c r="A1168" s="2" t="s">
        <v>3133</v>
      </c>
      <c r="B1168" s="3">
        <v>45722</v>
      </c>
      <c r="C1168" s="2" t="s">
        <v>1530</v>
      </c>
      <c r="D1168" s="2" t="s">
        <v>1631</v>
      </c>
      <c r="E1168" s="2" t="s">
        <v>1934</v>
      </c>
      <c r="F1168" s="2">
        <v>1</v>
      </c>
      <c r="G1168" s="2">
        <v>90.72</v>
      </c>
      <c r="H1168" s="2">
        <v>0.1</v>
      </c>
      <c r="I1168" s="2" t="s">
        <v>1961</v>
      </c>
      <c r="J1168" s="2">
        <v>81.647999999999996</v>
      </c>
      <c r="O1168" t="s">
        <v>3133</v>
      </c>
      <c r="P1168" s="5">
        <v>45722</v>
      </c>
      <c r="Q1168" t="s">
        <v>1530</v>
      </c>
      <c r="R1168" t="s">
        <v>1631</v>
      </c>
      <c r="S1168" t="s">
        <v>1934</v>
      </c>
      <c r="T1168">
        <v>1</v>
      </c>
      <c r="U1168">
        <v>90.72</v>
      </c>
      <c r="V1168">
        <v>0.1</v>
      </c>
      <c r="W1168" t="s">
        <v>1961</v>
      </c>
      <c r="X1168">
        <v>81.647999999999996</v>
      </c>
      <c r="Y1168">
        <v>81.647999999999996</v>
      </c>
      <c r="Z1168" t="str">
        <f>_xlfn.IFS(Table8_1[[#This Row],[Unit_Price]]&lt;500,"Low Price",Table8_1[[#This Row],[Unit_Price]]&lt;2000,"Medium Price",Table8_1[[#This Row],[Unit_Price]]&gt;=2000, "High Price")</f>
        <v>Low Price</v>
      </c>
    </row>
    <row r="1169" spans="1:26" x14ac:dyDescent="0.3">
      <c r="A1169" s="2" t="s">
        <v>3134</v>
      </c>
      <c r="B1169" s="3">
        <v>45689</v>
      </c>
      <c r="C1169" s="2" t="s">
        <v>228</v>
      </c>
      <c r="D1169" s="2" t="s">
        <v>1756</v>
      </c>
      <c r="E1169" s="2" t="s">
        <v>1914</v>
      </c>
      <c r="F1169" s="2">
        <v>1</v>
      </c>
      <c r="G1169" s="2">
        <v>458.69</v>
      </c>
      <c r="H1169" s="2">
        <v>0.16</v>
      </c>
      <c r="I1169" s="2" t="s">
        <v>1961</v>
      </c>
      <c r="J1169" s="2">
        <v>385.2996</v>
      </c>
      <c r="O1169" t="s">
        <v>3134</v>
      </c>
      <c r="P1169" s="5">
        <v>45689</v>
      </c>
      <c r="Q1169" t="s">
        <v>228</v>
      </c>
      <c r="R1169" t="s">
        <v>1756</v>
      </c>
      <c r="S1169" t="s">
        <v>1914</v>
      </c>
      <c r="T1169">
        <v>1</v>
      </c>
      <c r="U1169">
        <v>458.69</v>
      </c>
      <c r="V1169">
        <v>0.16</v>
      </c>
      <c r="W1169" t="s">
        <v>1961</v>
      </c>
      <c r="X1169">
        <v>385.2996</v>
      </c>
      <c r="Y1169">
        <v>385.2996</v>
      </c>
      <c r="Z1169" t="str">
        <f>_xlfn.IFS(Table8_1[[#This Row],[Unit_Price]]&lt;500,"Low Price",Table8_1[[#This Row],[Unit_Price]]&lt;2000,"Medium Price",Table8_1[[#This Row],[Unit_Price]]&gt;=2000, "High Price")</f>
        <v>Low Price</v>
      </c>
    </row>
    <row r="1170" spans="1:26" x14ac:dyDescent="0.3">
      <c r="A1170" s="2" t="s">
        <v>3135</v>
      </c>
      <c r="B1170" s="3">
        <v>45346</v>
      </c>
      <c r="C1170" s="2" t="s">
        <v>754</v>
      </c>
      <c r="D1170" s="2" t="s">
        <v>1680</v>
      </c>
      <c r="E1170" s="2" t="s">
        <v>1914</v>
      </c>
      <c r="F1170" s="2">
        <v>1</v>
      </c>
      <c r="G1170" s="2">
        <v>168.29</v>
      </c>
      <c r="H1170" s="2">
        <v>0.05</v>
      </c>
      <c r="I1170" s="2" t="s">
        <v>1961</v>
      </c>
      <c r="J1170" s="2">
        <v>159.87549999999999</v>
      </c>
      <c r="O1170" t="s">
        <v>3135</v>
      </c>
      <c r="P1170" s="5">
        <v>45346</v>
      </c>
      <c r="Q1170" t="s">
        <v>754</v>
      </c>
      <c r="R1170" t="s">
        <v>1680</v>
      </c>
      <c r="S1170" t="s">
        <v>1914</v>
      </c>
      <c r="T1170">
        <v>1</v>
      </c>
      <c r="U1170">
        <v>168.29</v>
      </c>
      <c r="V1170">
        <v>0.05</v>
      </c>
      <c r="W1170" t="s">
        <v>1961</v>
      </c>
      <c r="X1170">
        <v>159.87549999999999</v>
      </c>
      <c r="Y1170">
        <v>159.87549999999999</v>
      </c>
      <c r="Z1170" t="str">
        <f>_xlfn.IFS(Table8_1[[#This Row],[Unit_Price]]&lt;500,"Low Price",Table8_1[[#This Row],[Unit_Price]]&lt;2000,"Medium Price",Table8_1[[#This Row],[Unit_Price]]&gt;=2000, "High Price")</f>
        <v>Low Price</v>
      </c>
    </row>
    <row r="1171" spans="1:26" x14ac:dyDescent="0.3">
      <c r="A1171" s="2" t="s">
        <v>3136</v>
      </c>
      <c r="B1171" s="3">
        <v>45549</v>
      </c>
      <c r="C1171" s="2" t="s">
        <v>695</v>
      </c>
      <c r="D1171" s="2" t="s">
        <v>1625</v>
      </c>
      <c r="E1171" s="2" t="s">
        <v>1942</v>
      </c>
      <c r="F1171" s="2">
        <v>1</v>
      </c>
      <c r="G1171" s="2">
        <v>391.77</v>
      </c>
      <c r="H1171" s="2">
        <v>0.1</v>
      </c>
      <c r="I1171" s="2" t="s">
        <v>1961</v>
      </c>
      <c r="J1171" s="2">
        <v>352.59300000000002</v>
      </c>
      <c r="O1171" t="s">
        <v>3136</v>
      </c>
      <c r="P1171" s="5">
        <v>45549</v>
      </c>
      <c r="Q1171" t="s">
        <v>695</v>
      </c>
      <c r="R1171" t="s">
        <v>1625</v>
      </c>
      <c r="S1171" t="s">
        <v>1942</v>
      </c>
      <c r="T1171">
        <v>1</v>
      </c>
      <c r="U1171">
        <v>391.77</v>
      </c>
      <c r="V1171">
        <v>0.1</v>
      </c>
      <c r="W1171" t="s">
        <v>1961</v>
      </c>
      <c r="X1171">
        <v>352.59300000000002</v>
      </c>
      <c r="Y1171">
        <v>352.59299999999996</v>
      </c>
      <c r="Z1171" t="str">
        <f>_xlfn.IFS(Table8_1[[#This Row],[Unit_Price]]&lt;500,"Low Price",Table8_1[[#This Row],[Unit_Price]]&lt;2000,"Medium Price",Table8_1[[#This Row],[Unit_Price]]&gt;=2000, "High Price")</f>
        <v>Low Price</v>
      </c>
    </row>
    <row r="1172" spans="1:26" x14ac:dyDescent="0.3">
      <c r="A1172" s="2" t="s">
        <v>3137</v>
      </c>
      <c r="B1172" s="3">
        <v>45900</v>
      </c>
      <c r="C1172" s="2" t="s">
        <v>1088</v>
      </c>
      <c r="D1172" s="2" t="s">
        <v>1606</v>
      </c>
      <c r="E1172" s="2" t="s">
        <v>1934</v>
      </c>
      <c r="F1172" s="2">
        <v>1</v>
      </c>
      <c r="G1172" s="2">
        <v>424.83</v>
      </c>
      <c r="H1172" s="2">
        <v>0.05</v>
      </c>
      <c r="I1172" s="2" t="s">
        <v>1964</v>
      </c>
      <c r="J1172" s="2">
        <v>403.58850000000001</v>
      </c>
      <c r="O1172" t="s">
        <v>3137</v>
      </c>
      <c r="P1172" s="5">
        <v>45900</v>
      </c>
      <c r="Q1172" t="s">
        <v>1088</v>
      </c>
      <c r="R1172" t="s">
        <v>1606</v>
      </c>
      <c r="S1172" t="s">
        <v>1934</v>
      </c>
      <c r="T1172">
        <v>1</v>
      </c>
      <c r="U1172">
        <v>424.83</v>
      </c>
      <c r="V1172">
        <v>0.05</v>
      </c>
      <c r="W1172" t="s">
        <v>1964</v>
      </c>
      <c r="X1172">
        <v>403.58850000000001</v>
      </c>
      <c r="Y1172">
        <v>403.58849999999995</v>
      </c>
      <c r="Z1172" t="str">
        <f>_xlfn.IFS(Table8_1[[#This Row],[Unit_Price]]&lt;500,"Low Price",Table8_1[[#This Row],[Unit_Price]]&lt;2000,"Medium Price",Table8_1[[#This Row],[Unit_Price]]&gt;=2000, "High Price")</f>
        <v>Low Price</v>
      </c>
    </row>
    <row r="1173" spans="1:26" x14ac:dyDescent="0.3">
      <c r="A1173" s="2" t="s">
        <v>3138</v>
      </c>
      <c r="B1173" s="3">
        <v>45308</v>
      </c>
      <c r="C1173" s="2" t="s">
        <v>206</v>
      </c>
      <c r="D1173" s="2" t="s">
        <v>1603</v>
      </c>
      <c r="E1173" s="2" t="s">
        <v>1901</v>
      </c>
      <c r="F1173" s="2">
        <v>1</v>
      </c>
      <c r="G1173" s="2">
        <v>499.46</v>
      </c>
      <c r="H1173" s="2">
        <v>0.1</v>
      </c>
      <c r="I1173" s="2" t="s">
        <v>1959</v>
      </c>
      <c r="J1173" s="2">
        <v>449.51400000000001</v>
      </c>
      <c r="O1173" t="s">
        <v>3138</v>
      </c>
      <c r="P1173" s="5">
        <v>45308</v>
      </c>
      <c r="Q1173" t="s">
        <v>206</v>
      </c>
      <c r="R1173" t="s">
        <v>1603</v>
      </c>
      <c r="S1173" t="s">
        <v>1901</v>
      </c>
      <c r="T1173">
        <v>1</v>
      </c>
      <c r="U1173">
        <v>499.46</v>
      </c>
      <c r="V1173">
        <v>0.1</v>
      </c>
      <c r="W1173" t="s">
        <v>1959</v>
      </c>
      <c r="X1173">
        <v>449.51400000000001</v>
      </c>
      <c r="Y1173">
        <v>449.51400000000001</v>
      </c>
      <c r="Z1173" t="str">
        <f>_xlfn.IFS(Table8_1[[#This Row],[Unit_Price]]&lt;500,"Low Price",Table8_1[[#This Row],[Unit_Price]]&lt;2000,"Medium Price",Table8_1[[#This Row],[Unit_Price]]&gt;=2000, "High Price")</f>
        <v>Low Price</v>
      </c>
    </row>
    <row r="1174" spans="1:26" x14ac:dyDescent="0.3">
      <c r="A1174" s="2" t="s">
        <v>3139</v>
      </c>
      <c r="B1174" s="3">
        <v>45336</v>
      </c>
      <c r="C1174" s="2" t="s">
        <v>88</v>
      </c>
      <c r="D1174" s="2" t="s">
        <v>1880</v>
      </c>
      <c r="E1174" s="2" t="s">
        <v>1892</v>
      </c>
      <c r="F1174" s="2">
        <v>2</v>
      </c>
      <c r="G1174" s="2">
        <v>698.34</v>
      </c>
      <c r="H1174" s="2">
        <v>0.15</v>
      </c>
      <c r="I1174" s="2" t="s">
        <v>1961</v>
      </c>
      <c r="J1174" s="2">
        <v>1187.1780000000001</v>
      </c>
      <c r="O1174" t="s">
        <v>3139</v>
      </c>
      <c r="P1174" s="5">
        <v>45336</v>
      </c>
      <c r="Q1174" t="s">
        <v>88</v>
      </c>
      <c r="R1174" t="s">
        <v>1880</v>
      </c>
      <c r="S1174" t="s">
        <v>1892</v>
      </c>
      <c r="T1174">
        <v>2</v>
      </c>
      <c r="U1174">
        <v>698.34</v>
      </c>
      <c r="V1174">
        <v>0.15</v>
      </c>
      <c r="W1174" t="s">
        <v>1961</v>
      </c>
      <c r="X1174">
        <v>1187.1780000000001</v>
      </c>
      <c r="Y1174">
        <v>1187.1780000000001</v>
      </c>
      <c r="Z1174" t="str">
        <f>_xlfn.IFS(Table8_1[[#This Row],[Unit_Price]]&lt;500,"Low Price",Table8_1[[#This Row],[Unit_Price]]&lt;2000,"Medium Price",Table8_1[[#This Row],[Unit_Price]]&gt;=2000, "High Price")</f>
        <v>Medium Price</v>
      </c>
    </row>
    <row r="1175" spans="1:26" x14ac:dyDescent="0.3">
      <c r="A1175" s="2" t="s">
        <v>3140</v>
      </c>
      <c r="B1175" s="3">
        <v>45213</v>
      </c>
      <c r="C1175" s="2" t="s">
        <v>910</v>
      </c>
      <c r="D1175" s="2" t="s">
        <v>1750</v>
      </c>
      <c r="E1175" s="2" t="s">
        <v>1939</v>
      </c>
      <c r="F1175" s="2">
        <v>2</v>
      </c>
      <c r="G1175" s="2">
        <v>805.08</v>
      </c>
      <c r="H1175" s="2">
        <v>0.27</v>
      </c>
      <c r="I1175" s="2" t="s">
        <v>1961</v>
      </c>
      <c r="J1175" s="2">
        <v>1175.4168</v>
      </c>
      <c r="O1175" t="s">
        <v>3140</v>
      </c>
      <c r="P1175" s="5">
        <v>45213</v>
      </c>
      <c r="Q1175" t="s">
        <v>910</v>
      </c>
      <c r="R1175" t="s">
        <v>1750</v>
      </c>
      <c r="S1175" t="s">
        <v>1939</v>
      </c>
      <c r="T1175">
        <v>2</v>
      </c>
      <c r="U1175">
        <v>805.08</v>
      </c>
      <c r="V1175">
        <v>0.27</v>
      </c>
      <c r="W1175" t="s">
        <v>1961</v>
      </c>
      <c r="X1175">
        <v>1175.4168</v>
      </c>
      <c r="Y1175">
        <v>1175.4168</v>
      </c>
      <c r="Z1175" t="str">
        <f>_xlfn.IFS(Table8_1[[#This Row],[Unit_Price]]&lt;500,"Low Price",Table8_1[[#This Row],[Unit_Price]]&lt;2000,"Medium Price",Table8_1[[#This Row],[Unit_Price]]&gt;=2000, "High Price")</f>
        <v>Medium Price</v>
      </c>
    </row>
    <row r="1176" spans="1:26" x14ac:dyDescent="0.3">
      <c r="A1176" s="2" t="s">
        <v>3141</v>
      </c>
      <c r="B1176" s="3">
        <v>45742</v>
      </c>
      <c r="C1176" s="2" t="s">
        <v>1449</v>
      </c>
      <c r="D1176" s="2" t="s">
        <v>1811</v>
      </c>
      <c r="E1176" s="2" t="s">
        <v>1896</v>
      </c>
      <c r="F1176" s="2">
        <v>4</v>
      </c>
      <c r="G1176" s="2">
        <v>934.79</v>
      </c>
      <c r="H1176" s="2">
        <v>0.08</v>
      </c>
      <c r="I1176" s="2" t="s">
        <v>1961</v>
      </c>
      <c r="J1176" s="2">
        <v>3440.0272</v>
      </c>
      <c r="O1176" t="s">
        <v>3141</v>
      </c>
      <c r="P1176" s="5">
        <v>45742</v>
      </c>
      <c r="Q1176" t="s">
        <v>1449</v>
      </c>
      <c r="R1176" t="s">
        <v>1811</v>
      </c>
      <c r="S1176" t="s">
        <v>1896</v>
      </c>
      <c r="T1176">
        <v>4</v>
      </c>
      <c r="U1176">
        <v>934.79</v>
      </c>
      <c r="V1176">
        <v>0.08</v>
      </c>
      <c r="W1176" t="s">
        <v>1961</v>
      </c>
      <c r="X1176">
        <v>3440.0272</v>
      </c>
      <c r="Y1176">
        <v>3440.0272</v>
      </c>
      <c r="Z1176" t="str">
        <f>_xlfn.IFS(Table8_1[[#This Row],[Unit_Price]]&lt;500,"Low Price",Table8_1[[#This Row],[Unit_Price]]&lt;2000,"Medium Price",Table8_1[[#This Row],[Unit_Price]]&gt;=2000, "High Price")</f>
        <v>Medium Price</v>
      </c>
    </row>
    <row r="1177" spans="1:26" x14ac:dyDescent="0.3">
      <c r="A1177" s="2" t="s">
        <v>3142</v>
      </c>
      <c r="B1177" s="3">
        <v>45932</v>
      </c>
      <c r="C1177" s="2" t="s">
        <v>88</v>
      </c>
      <c r="D1177" s="2" t="s">
        <v>1762</v>
      </c>
      <c r="E1177" s="2" t="s">
        <v>1892</v>
      </c>
      <c r="F1177" s="2">
        <v>2</v>
      </c>
      <c r="G1177" s="2">
        <v>424.54</v>
      </c>
      <c r="H1177" s="2">
        <v>0.24</v>
      </c>
      <c r="I1177" s="2" t="s">
        <v>1961</v>
      </c>
      <c r="J1177" s="2">
        <v>645.30079999999998</v>
      </c>
      <c r="O1177" t="s">
        <v>3142</v>
      </c>
      <c r="P1177" s="5">
        <v>45932</v>
      </c>
      <c r="Q1177" t="s">
        <v>88</v>
      </c>
      <c r="R1177" t="s">
        <v>1762</v>
      </c>
      <c r="S1177" t="s">
        <v>1892</v>
      </c>
      <c r="T1177">
        <v>2</v>
      </c>
      <c r="U1177">
        <v>424.54</v>
      </c>
      <c r="V1177">
        <v>0.24</v>
      </c>
      <c r="W1177" t="s">
        <v>1961</v>
      </c>
      <c r="X1177">
        <v>645.30079999999998</v>
      </c>
      <c r="Y1177">
        <v>645.30079999999998</v>
      </c>
      <c r="Z1177" t="str">
        <f>_xlfn.IFS(Table8_1[[#This Row],[Unit_Price]]&lt;500,"Low Price",Table8_1[[#This Row],[Unit_Price]]&lt;2000,"Medium Price",Table8_1[[#This Row],[Unit_Price]]&gt;=2000, "High Price")</f>
        <v>Low Price</v>
      </c>
    </row>
    <row r="1178" spans="1:26" x14ac:dyDescent="0.3">
      <c r="A1178" s="2" t="s">
        <v>3143</v>
      </c>
      <c r="B1178" s="3">
        <v>45462</v>
      </c>
      <c r="C1178" s="2" t="s">
        <v>1040</v>
      </c>
      <c r="D1178" s="2" t="s">
        <v>1835</v>
      </c>
      <c r="E1178" s="2" t="s">
        <v>1942</v>
      </c>
      <c r="F1178" s="2">
        <v>1</v>
      </c>
      <c r="G1178" s="2">
        <v>235.44</v>
      </c>
      <c r="H1178" s="2">
        <v>0.19</v>
      </c>
      <c r="I1178" s="2" t="s">
        <v>1964</v>
      </c>
      <c r="J1178" s="2">
        <v>190.7064</v>
      </c>
      <c r="O1178" t="s">
        <v>3143</v>
      </c>
      <c r="P1178" s="5">
        <v>45462</v>
      </c>
      <c r="Q1178" t="s">
        <v>1040</v>
      </c>
      <c r="R1178" t="s">
        <v>1835</v>
      </c>
      <c r="S1178" t="s">
        <v>1942</v>
      </c>
      <c r="T1178">
        <v>1</v>
      </c>
      <c r="U1178">
        <v>235.44</v>
      </c>
      <c r="V1178">
        <v>0.19</v>
      </c>
      <c r="W1178" t="s">
        <v>1964</v>
      </c>
      <c r="X1178">
        <v>190.7064</v>
      </c>
      <c r="Y1178">
        <v>190.7064</v>
      </c>
      <c r="Z1178" t="str">
        <f>_xlfn.IFS(Table8_1[[#This Row],[Unit_Price]]&lt;500,"Low Price",Table8_1[[#This Row],[Unit_Price]]&lt;2000,"Medium Price",Table8_1[[#This Row],[Unit_Price]]&gt;=2000, "High Price")</f>
        <v>Low Price</v>
      </c>
    </row>
    <row r="1179" spans="1:26" x14ac:dyDescent="0.3">
      <c r="A1179" s="2" t="s">
        <v>3144</v>
      </c>
      <c r="B1179" s="3">
        <v>45568</v>
      </c>
      <c r="C1179" s="2" t="s">
        <v>874</v>
      </c>
      <c r="D1179" s="2" t="s">
        <v>1728</v>
      </c>
      <c r="E1179" s="2" t="s">
        <v>1932</v>
      </c>
      <c r="F1179" s="2">
        <v>2</v>
      </c>
      <c r="G1179" s="2">
        <v>620.71</v>
      </c>
      <c r="H1179" s="2">
        <v>0.27</v>
      </c>
      <c r="I1179" s="2" t="s">
        <v>1959</v>
      </c>
      <c r="J1179" s="2">
        <v>906.23659999999995</v>
      </c>
      <c r="O1179" t="s">
        <v>3144</v>
      </c>
      <c r="P1179" s="5">
        <v>45568</v>
      </c>
      <c r="Q1179" t="s">
        <v>874</v>
      </c>
      <c r="R1179" t="s">
        <v>1728</v>
      </c>
      <c r="S1179" t="s">
        <v>1932</v>
      </c>
      <c r="T1179">
        <v>2</v>
      </c>
      <c r="U1179">
        <v>620.71</v>
      </c>
      <c r="V1179">
        <v>0.27</v>
      </c>
      <c r="W1179" t="s">
        <v>1959</v>
      </c>
      <c r="X1179">
        <v>906.23659999999995</v>
      </c>
      <c r="Y1179">
        <v>906.23659999999995</v>
      </c>
      <c r="Z1179" t="str">
        <f>_xlfn.IFS(Table8_1[[#This Row],[Unit_Price]]&lt;500,"Low Price",Table8_1[[#This Row],[Unit_Price]]&lt;2000,"Medium Price",Table8_1[[#This Row],[Unit_Price]]&gt;=2000, "High Price")</f>
        <v>Medium Price</v>
      </c>
    </row>
    <row r="1180" spans="1:26" x14ac:dyDescent="0.3">
      <c r="A1180" s="2" t="s">
        <v>3145</v>
      </c>
      <c r="B1180" s="3">
        <v>45397</v>
      </c>
      <c r="C1180" s="2" t="s">
        <v>406</v>
      </c>
      <c r="D1180" s="2" t="s">
        <v>1998</v>
      </c>
      <c r="E1180" s="2" t="s">
        <v>1927</v>
      </c>
      <c r="F1180" s="2">
        <v>2</v>
      </c>
      <c r="G1180" s="2">
        <v>851.77</v>
      </c>
      <c r="H1180" s="2">
        <v>0.13</v>
      </c>
      <c r="I1180" s="2" t="s">
        <v>1961</v>
      </c>
      <c r="J1180" s="2">
        <v>1482.0798</v>
      </c>
      <c r="O1180" t="s">
        <v>3145</v>
      </c>
      <c r="P1180" s="5">
        <v>45397</v>
      </c>
      <c r="Q1180" t="s">
        <v>406</v>
      </c>
      <c r="R1180" t="s">
        <v>1998</v>
      </c>
      <c r="S1180" t="s">
        <v>1927</v>
      </c>
      <c r="T1180">
        <v>2</v>
      </c>
      <c r="U1180">
        <v>851.77</v>
      </c>
      <c r="V1180">
        <v>0.13</v>
      </c>
      <c r="W1180" t="s">
        <v>1961</v>
      </c>
      <c r="X1180">
        <v>1482.0798</v>
      </c>
      <c r="Y1180">
        <v>1482.0798</v>
      </c>
      <c r="Z1180" t="str">
        <f>_xlfn.IFS(Table8_1[[#This Row],[Unit_Price]]&lt;500,"Low Price",Table8_1[[#This Row],[Unit_Price]]&lt;2000,"Medium Price",Table8_1[[#This Row],[Unit_Price]]&gt;=2000, "High Price")</f>
        <v>Medium Price</v>
      </c>
    </row>
    <row r="1181" spans="1:26" x14ac:dyDescent="0.3">
      <c r="A1181" s="2" t="s">
        <v>3146</v>
      </c>
      <c r="B1181" s="3">
        <v>45569</v>
      </c>
      <c r="C1181" s="2" t="s">
        <v>566</v>
      </c>
      <c r="D1181" s="2" t="s">
        <v>1715</v>
      </c>
      <c r="E1181" s="2" t="s">
        <v>1892</v>
      </c>
      <c r="F1181" s="2">
        <v>3</v>
      </c>
      <c r="G1181" s="2">
        <v>876.01</v>
      </c>
      <c r="H1181" s="2">
        <v>0.2</v>
      </c>
      <c r="I1181" s="2" t="s">
        <v>1959</v>
      </c>
      <c r="J1181" s="2">
        <v>2102.424</v>
      </c>
      <c r="O1181" t="s">
        <v>3146</v>
      </c>
      <c r="P1181" s="5">
        <v>45569</v>
      </c>
      <c r="Q1181" t="s">
        <v>566</v>
      </c>
      <c r="R1181" t="s">
        <v>1715</v>
      </c>
      <c r="S1181" t="s">
        <v>1892</v>
      </c>
      <c r="T1181">
        <v>3</v>
      </c>
      <c r="U1181">
        <v>876.01</v>
      </c>
      <c r="V1181">
        <v>0.2</v>
      </c>
      <c r="W1181" t="s">
        <v>1959</v>
      </c>
      <c r="X1181">
        <v>2102.424</v>
      </c>
      <c r="Y1181">
        <v>2102.424</v>
      </c>
      <c r="Z1181" t="str">
        <f>_xlfn.IFS(Table8_1[[#This Row],[Unit_Price]]&lt;500,"Low Price",Table8_1[[#This Row],[Unit_Price]]&lt;2000,"Medium Price",Table8_1[[#This Row],[Unit_Price]]&gt;=2000, "High Price")</f>
        <v>Medium Price</v>
      </c>
    </row>
    <row r="1182" spans="1:26" x14ac:dyDescent="0.3">
      <c r="A1182" s="2" t="s">
        <v>3147</v>
      </c>
      <c r="B1182" s="3">
        <v>45353</v>
      </c>
      <c r="C1182" s="2" t="s">
        <v>889</v>
      </c>
      <c r="D1182" s="2" t="s">
        <v>1658</v>
      </c>
      <c r="E1182" s="2" t="s">
        <v>1921</v>
      </c>
      <c r="F1182" s="2">
        <v>2</v>
      </c>
      <c r="G1182" s="2">
        <v>717.21</v>
      </c>
      <c r="H1182" s="2">
        <v>0.15</v>
      </c>
      <c r="I1182" s="2" t="s">
        <v>1964</v>
      </c>
      <c r="J1182" s="2">
        <v>1219.2570000000001</v>
      </c>
      <c r="O1182" t="s">
        <v>3147</v>
      </c>
      <c r="P1182" s="5">
        <v>45353</v>
      </c>
      <c r="Q1182" t="s">
        <v>889</v>
      </c>
      <c r="R1182" t="s">
        <v>1658</v>
      </c>
      <c r="S1182" t="s">
        <v>1921</v>
      </c>
      <c r="T1182">
        <v>2</v>
      </c>
      <c r="U1182">
        <v>717.21</v>
      </c>
      <c r="V1182">
        <v>0.15</v>
      </c>
      <c r="W1182" t="s">
        <v>1964</v>
      </c>
      <c r="X1182">
        <v>1219.2570000000001</v>
      </c>
      <c r="Y1182">
        <v>1219.2570000000001</v>
      </c>
      <c r="Z1182" t="str">
        <f>_xlfn.IFS(Table8_1[[#This Row],[Unit_Price]]&lt;500,"Low Price",Table8_1[[#This Row],[Unit_Price]]&lt;2000,"Medium Price",Table8_1[[#This Row],[Unit_Price]]&gt;=2000, "High Price")</f>
        <v>Medium Price</v>
      </c>
    </row>
    <row r="1183" spans="1:26" x14ac:dyDescent="0.3">
      <c r="A1183" s="2" t="s">
        <v>3148</v>
      </c>
      <c r="B1183" s="3">
        <v>45343</v>
      </c>
      <c r="C1183" s="2" t="s">
        <v>215</v>
      </c>
      <c r="D1183" s="2" t="s">
        <v>1703</v>
      </c>
      <c r="E1183" s="2" t="s">
        <v>1917</v>
      </c>
      <c r="F1183" s="2">
        <v>2</v>
      </c>
      <c r="G1183" s="2">
        <v>871.43</v>
      </c>
      <c r="H1183" s="2">
        <v>0.05</v>
      </c>
      <c r="I1183" s="2" t="s">
        <v>1959</v>
      </c>
      <c r="J1183" s="2">
        <v>1655.7170000000001</v>
      </c>
      <c r="O1183" t="s">
        <v>3148</v>
      </c>
      <c r="P1183" s="5">
        <v>45343</v>
      </c>
      <c r="Q1183" t="s">
        <v>215</v>
      </c>
      <c r="R1183" t="s">
        <v>1703</v>
      </c>
      <c r="S1183" t="s">
        <v>1917</v>
      </c>
      <c r="T1183">
        <v>2</v>
      </c>
      <c r="U1183">
        <v>871.43</v>
      </c>
      <c r="V1183">
        <v>0.05</v>
      </c>
      <c r="W1183" t="s">
        <v>1959</v>
      </c>
      <c r="X1183">
        <v>1655.7170000000001</v>
      </c>
      <c r="Y1183">
        <v>1655.7169999999999</v>
      </c>
      <c r="Z1183" t="str">
        <f>_xlfn.IFS(Table8_1[[#This Row],[Unit_Price]]&lt;500,"Low Price",Table8_1[[#This Row],[Unit_Price]]&lt;2000,"Medium Price",Table8_1[[#This Row],[Unit_Price]]&gt;=2000, "High Price")</f>
        <v>Medium Price</v>
      </c>
    </row>
    <row r="1184" spans="1:26" x14ac:dyDescent="0.3">
      <c r="A1184" s="2" t="s">
        <v>3149</v>
      </c>
      <c r="B1184" s="3">
        <v>45321</v>
      </c>
      <c r="C1184" s="2" t="s">
        <v>1412</v>
      </c>
      <c r="D1184" s="2" t="s">
        <v>1686</v>
      </c>
      <c r="E1184" s="2" t="s">
        <v>1914</v>
      </c>
      <c r="F1184" s="2">
        <v>1</v>
      </c>
      <c r="G1184" s="2">
        <v>514.65</v>
      </c>
      <c r="H1184" s="2">
        <v>0.18</v>
      </c>
      <c r="I1184" s="2" t="s">
        <v>1959</v>
      </c>
      <c r="J1184" s="2">
        <v>422.01299999999998</v>
      </c>
      <c r="O1184" t="s">
        <v>3149</v>
      </c>
      <c r="P1184" s="5">
        <v>45321</v>
      </c>
      <c r="Q1184" t="s">
        <v>1412</v>
      </c>
      <c r="R1184" t="s">
        <v>1686</v>
      </c>
      <c r="S1184" t="s">
        <v>1914</v>
      </c>
      <c r="T1184">
        <v>1</v>
      </c>
      <c r="U1184">
        <v>514.65</v>
      </c>
      <c r="V1184">
        <v>0.18</v>
      </c>
      <c r="W1184" t="s">
        <v>1959</v>
      </c>
      <c r="X1184">
        <v>422.01299999999998</v>
      </c>
      <c r="Y1184">
        <v>422.01299999999998</v>
      </c>
      <c r="Z1184" t="str">
        <f>_xlfn.IFS(Table8_1[[#This Row],[Unit_Price]]&lt;500,"Low Price",Table8_1[[#This Row],[Unit_Price]]&lt;2000,"Medium Price",Table8_1[[#This Row],[Unit_Price]]&gt;=2000, "High Price")</f>
        <v>Medium Price</v>
      </c>
    </row>
    <row r="1185" spans="1:26" x14ac:dyDescent="0.3">
      <c r="A1185" s="2" t="s">
        <v>3150</v>
      </c>
      <c r="B1185" s="3">
        <v>45650</v>
      </c>
      <c r="C1185" s="2" t="s">
        <v>1429</v>
      </c>
      <c r="D1185" s="2" t="s">
        <v>1768</v>
      </c>
      <c r="E1185" s="2" t="s">
        <v>1939</v>
      </c>
      <c r="F1185" s="2">
        <v>3</v>
      </c>
      <c r="G1185" s="2">
        <v>198.76</v>
      </c>
      <c r="H1185" s="2">
        <v>0.28000000000000003</v>
      </c>
      <c r="I1185" s="2" t="s">
        <v>1964</v>
      </c>
      <c r="J1185" s="2">
        <v>429.32159999999999</v>
      </c>
      <c r="O1185" t="s">
        <v>3150</v>
      </c>
      <c r="P1185" s="5">
        <v>45650</v>
      </c>
      <c r="Q1185" t="s">
        <v>1429</v>
      </c>
      <c r="R1185" t="s">
        <v>1768</v>
      </c>
      <c r="S1185" t="s">
        <v>1939</v>
      </c>
      <c r="T1185">
        <v>3</v>
      </c>
      <c r="U1185">
        <v>198.76</v>
      </c>
      <c r="V1185">
        <v>0.28000000000000003</v>
      </c>
      <c r="W1185" t="s">
        <v>1964</v>
      </c>
      <c r="X1185">
        <v>429.32159999999999</v>
      </c>
      <c r="Y1185">
        <v>429.32159999999999</v>
      </c>
      <c r="Z1185" t="str">
        <f>_xlfn.IFS(Table8_1[[#This Row],[Unit_Price]]&lt;500,"Low Price",Table8_1[[#This Row],[Unit_Price]]&lt;2000,"Medium Price",Table8_1[[#This Row],[Unit_Price]]&gt;=2000, "High Price")</f>
        <v>Low Price</v>
      </c>
    </row>
    <row r="1186" spans="1:26" x14ac:dyDescent="0.3">
      <c r="A1186" s="2" t="s">
        <v>3151</v>
      </c>
      <c r="B1186" s="3">
        <v>45811</v>
      </c>
      <c r="C1186" s="2" t="s">
        <v>738</v>
      </c>
      <c r="D1186" s="2" t="s">
        <v>1771</v>
      </c>
      <c r="E1186" s="2" t="s">
        <v>1901</v>
      </c>
      <c r="F1186" s="2">
        <v>2</v>
      </c>
      <c r="G1186" s="2">
        <v>975.72</v>
      </c>
      <c r="H1186" s="2">
        <v>0.16</v>
      </c>
      <c r="I1186" s="2" t="s">
        <v>1964</v>
      </c>
      <c r="J1186" s="2">
        <v>1639.2095999999999</v>
      </c>
      <c r="O1186" t="s">
        <v>3151</v>
      </c>
      <c r="P1186" s="5">
        <v>45811</v>
      </c>
      <c r="Q1186" t="s">
        <v>738</v>
      </c>
      <c r="R1186" t="s">
        <v>1771</v>
      </c>
      <c r="S1186" t="s">
        <v>1901</v>
      </c>
      <c r="T1186">
        <v>2</v>
      </c>
      <c r="U1186">
        <v>975.72</v>
      </c>
      <c r="V1186">
        <v>0.16</v>
      </c>
      <c r="W1186" t="s">
        <v>1964</v>
      </c>
      <c r="X1186">
        <v>1639.2095999999999</v>
      </c>
      <c r="Y1186">
        <v>1639.2096000000001</v>
      </c>
      <c r="Z1186" t="str">
        <f>_xlfn.IFS(Table8_1[[#This Row],[Unit_Price]]&lt;500,"Low Price",Table8_1[[#This Row],[Unit_Price]]&lt;2000,"Medium Price",Table8_1[[#This Row],[Unit_Price]]&gt;=2000, "High Price")</f>
        <v>Medium Price</v>
      </c>
    </row>
    <row r="1187" spans="1:26" x14ac:dyDescent="0.3">
      <c r="A1187" s="2" t="s">
        <v>3152</v>
      </c>
      <c r="B1187" s="3">
        <v>45505</v>
      </c>
      <c r="C1187" s="2" t="s">
        <v>1316</v>
      </c>
      <c r="D1187" s="2" t="s">
        <v>1617</v>
      </c>
      <c r="E1187" s="2" t="s">
        <v>1892</v>
      </c>
      <c r="F1187" s="2">
        <v>1</v>
      </c>
      <c r="G1187" s="2">
        <v>86.03</v>
      </c>
      <c r="H1187" s="2">
        <v>0.01</v>
      </c>
      <c r="I1187" s="2" t="s">
        <v>1959</v>
      </c>
      <c r="J1187" s="2">
        <v>85.169700000000006</v>
      </c>
      <c r="O1187" t="s">
        <v>3152</v>
      </c>
      <c r="P1187" s="5">
        <v>45505</v>
      </c>
      <c r="Q1187" t="s">
        <v>1316</v>
      </c>
      <c r="R1187" t="s">
        <v>1617</v>
      </c>
      <c r="S1187" t="s">
        <v>1892</v>
      </c>
      <c r="T1187">
        <v>1</v>
      </c>
      <c r="U1187">
        <v>86.03</v>
      </c>
      <c r="V1187">
        <v>0.01</v>
      </c>
      <c r="W1187" t="s">
        <v>1959</v>
      </c>
      <c r="X1187">
        <v>85.169700000000006</v>
      </c>
      <c r="Y1187">
        <v>85.169700000000006</v>
      </c>
      <c r="Z1187" t="str">
        <f>_xlfn.IFS(Table8_1[[#This Row],[Unit_Price]]&lt;500,"Low Price",Table8_1[[#This Row],[Unit_Price]]&lt;2000,"Medium Price",Table8_1[[#This Row],[Unit_Price]]&gt;=2000, "High Price")</f>
        <v>Low Price</v>
      </c>
    </row>
    <row r="1188" spans="1:26" x14ac:dyDescent="0.3">
      <c r="A1188" s="2" t="s">
        <v>3153</v>
      </c>
      <c r="B1188" s="3">
        <v>45897</v>
      </c>
      <c r="C1188" s="2" t="s">
        <v>318</v>
      </c>
      <c r="D1188" s="2" t="s">
        <v>1744</v>
      </c>
      <c r="E1188" s="2" t="s">
        <v>1929</v>
      </c>
      <c r="F1188" s="2">
        <v>4</v>
      </c>
      <c r="G1188" s="2">
        <v>705.12</v>
      </c>
      <c r="H1188" s="2">
        <v>0.15</v>
      </c>
      <c r="I1188" s="2" t="s">
        <v>1961</v>
      </c>
      <c r="J1188" s="2">
        <v>2397.4079999999999</v>
      </c>
      <c r="O1188" t="s">
        <v>3153</v>
      </c>
      <c r="P1188" s="5">
        <v>45897</v>
      </c>
      <c r="Q1188" t="s">
        <v>318</v>
      </c>
      <c r="R1188" t="s">
        <v>1744</v>
      </c>
      <c r="S1188" t="s">
        <v>1929</v>
      </c>
      <c r="T1188">
        <v>4</v>
      </c>
      <c r="U1188">
        <v>705.12</v>
      </c>
      <c r="V1188">
        <v>0.15</v>
      </c>
      <c r="W1188" t="s">
        <v>1961</v>
      </c>
      <c r="X1188">
        <v>2397.4079999999999</v>
      </c>
      <c r="Y1188">
        <v>2397.4079999999999</v>
      </c>
      <c r="Z1188" t="str">
        <f>_xlfn.IFS(Table8_1[[#This Row],[Unit_Price]]&lt;500,"Low Price",Table8_1[[#This Row],[Unit_Price]]&lt;2000,"Medium Price",Table8_1[[#This Row],[Unit_Price]]&gt;=2000, "High Price")</f>
        <v>Medium Price</v>
      </c>
    </row>
    <row r="1189" spans="1:26" x14ac:dyDescent="0.3">
      <c r="A1189" s="2" t="s">
        <v>3154</v>
      </c>
      <c r="B1189" s="3">
        <v>45602</v>
      </c>
      <c r="C1189" s="2" t="s">
        <v>1172</v>
      </c>
      <c r="D1189" s="2" t="s">
        <v>1628</v>
      </c>
      <c r="E1189" s="2" t="s">
        <v>1929</v>
      </c>
      <c r="F1189" s="2">
        <v>3</v>
      </c>
      <c r="G1189" s="2">
        <v>99.77</v>
      </c>
      <c r="H1189" s="2">
        <v>0.01</v>
      </c>
      <c r="I1189" s="2" t="s">
        <v>1961</v>
      </c>
      <c r="J1189" s="2">
        <v>296.31689999999998</v>
      </c>
      <c r="O1189" t="s">
        <v>3154</v>
      </c>
      <c r="P1189" s="5">
        <v>45602</v>
      </c>
      <c r="Q1189" t="s">
        <v>1172</v>
      </c>
      <c r="R1189" t="s">
        <v>1628</v>
      </c>
      <c r="S1189" t="s">
        <v>1929</v>
      </c>
      <c r="T1189">
        <v>3</v>
      </c>
      <c r="U1189">
        <v>99.77</v>
      </c>
      <c r="V1189">
        <v>0.01</v>
      </c>
      <c r="W1189" t="s">
        <v>1961</v>
      </c>
      <c r="X1189">
        <v>296.31689999999998</v>
      </c>
      <c r="Y1189">
        <v>296.31689999999998</v>
      </c>
      <c r="Z1189" t="str">
        <f>_xlfn.IFS(Table8_1[[#This Row],[Unit_Price]]&lt;500,"Low Price",Table8_1[[#This Row],[Unit_Price]]&lt;2000,"Medium Price",Table8_1[[#This Row],[Unit_Price]]&gt;=2000, "High Price")</f>
        <v>Low Price</v>
      </c>
    </row>
    <row r="1190" spans="1:26" x14ac:dyDescent="0.3">
      <c r="A1190" s="2" t="s">
        <v>3155</v>
      </c>
      <c r="B1190" s="3">
        <v>45530</v>
      </c>
      <c r="C1190" s="2" t="s">
        <v>689</v>
      </c>
      <c r="D1190" s="2" t="s">
        <v>1680</v>
      </c>
      <c r="E1190" s="2" t="s">
        <v>1921</v>
      </c>
      <c r="F1190" s="2">
        <v>2</v>
      </c>
      <c r="G1190" s="2">
        <v>166.26</v>
      </c>
      <c r="H1190" s="2">
        <v>0.14000000000000001</v>
      </c>
      <c r="I1190" s="2" t="s">
        <v>1961</v>
      </c>
      <c r="J1190" s="2">
        <v>285.96719999999999</v>
      </c>
      <c r="O1190" t="s">
        <v>3155</v>
      </c>
      <c r="P1190" s="5">
        <v>45530</v>
      </c>
      <c r="Q1190" t="s">
        <v>689</v>
      </c>
      <c r="R1190" t="s">
        <v>1680</v>
      </c>
      <c r="S1190" t="s">
        <v>1921</v>
      </c>
      <c r="T1190">
        <v>2</v>
      </c>
      <c r="U1190">
        <v>166.26</v>
      </c>
      <c r="V1190">
        <v>0.14000000000000001</v>
      </c>
      <c r="W1190" t="s">
        <v>1961</v>
      </c>
      <c r="X1190">
        <v>285.96719999999999</v>
      </c>
      <c r="Y1190">
        <v>285.96719999999999</v>
      </c>
      <c r="Z1190" t="str">
        <f>_xlfn.IFS(Table8_1[[#This Row],[Unit_Price]]&lt;500,"Low Price",Table8_1[[#This Row],[Unit_Price]]&lt;2000,"Medium Price",Table8_1[[#This Row],[Unit_Price]]&gt;=2000, "High Price")</f>
        <v>Low Price</v>
      </c>
    </row>
    <row r="1191" spans="1:26" x14ac:dyDescent="0.3">
      <c r="A1191" s="2" t="s">
        <v>3156</v>
      </c>
      <c r="B1191" s="3">
        <v>45729</v>
      </c>
      <c r="C1191" s="2" t="s">
        <v>1429</v>
      </c>
      <c r="D1191" s="2" t="s">
        <v>1655</v>
      </c>
      <c r="E1191" s="2" t="s">
        <v>1908</v>
      </c>
      <c r="F1191" s="2">
        <v>1</v>
      </c>
      <c r="G1191" s="2">
        <v>429.25</v>
      </c>
      <c r="H1191" s="2">
        <v>0.28999999999999998</v>
      </c>
      <c r="I1191" s="2" t="s">
        <v>1959</v>
      </c>
      <c r="J1191" s="2">
        <v>304.76749999999998</v>
      </c>
      <c r="O1191" t="s">
        <v>3156</v>
      </c>
      <c r="P1191" s="5">
        <v>45729</v>
      </c>
      <c r="Q1191" t="s">
        <v>1429</v>
      </c>
      <c r="R1191" t="s">
        <v>1655</v>
      </c>
      <c r="S1191" t="s">
        <v>1908</v>
      </c>
      <c r="T1191">
        <v>1</v>
      </c>
      <c r="U1191">
        <v>429.25</v>
      </c>
      <c r="V1191">
        <v>0.28999999999999998</v>
      </c>
      <c r="W1191" t="s">
        <v>1959</v>
      </c>
      <c r="X1191">
        <v>304.76749999999998</v>
      </c>
      <c r="Y1191">
        <v>304.76750000000004</v>
      </c>
      <c r="Z1191" t="str">
        <f>_xlfn.IFS(Table8_1[[#This Row],[Unit_Price]]&lt;500,"Low Price",Table8_1[[#This Row],[Unit_Price]]&lt;2000,"Medium Price",Table8_1[[#This Row],[Unit_Price]]&gt;=2000, "High Price")</f>
        <v>Low Price</v>
      </c>
    </row>
    <row r="1192" spans="1:26" x14ac:dyDescent="0.3">
      <c r="A1192" s="2" t="s">
        <v>3157</v>
      </c>
      <c r="B1192" s="3">
        <v>45468</v>
      </c>
      <c r="C1192" s="2" t="s">
        <v>1383</v>
      </c>
      <c r="D1192" s="2" t="s">
        <v>1555</v>
      </c>
      <c r="E1192" s="2" t="s">
        <v>1921</v>
      </c>
      <c r="F1192" s="2">
        <v>2</v>
      </c>
      <c r="G1192" s="2">
        <v>540.48</v>
      </c>
      <c r="H1192" s="2">
        <v>0.28999999999999998</v>
      </c>
      <c r="I1192" s="2" t="s">
        <v>1959</v>
      </c>
      <c r="J1192" s="2">
        <v>767.48159999999996</v>
      </c>
      <c r="O1192" t="s">
        <v>3157</v>
      </c>
      <c r="P1192" s="5">
        <v>45468</v>
      </c>
      <c r="Q1192" t="s">
        <v>1383</v>
      </c>
      <c r="R1192" t="s">
        <v>1555</v>
      </c>
      <c r="S1192" t="s">
        <v>1921</v>
      </c>
      <c r="T1192">
        <v>2</v>
      </c>
      <c r="U1192">
        <v>540.48</v>
      </c>
      <c r="V1192">
        <v>0.28999999999999998</v>
      </c>
      <c r="W1192" t="s">
        <v>1959</v>
      </c>
      <c r="X1192">
        <v>767.48159999999996</v>
      </c>
      <c r="Y1192">
        <v>767.48160000000007</v>
      </c>
      <c r="Z1192" t="str">
        <f>_xlfn.IFS(Table8_1[[#This Row],[Unit_Price]]&lt;500,"Low Price",Table8_1[[#This Row],[Unit_Price]]&lt;2000,"Medium Price",Table8_1[[#This Row],[Unit_Price]]&gt;=2000, "High Price")</f>
        <v>Medium Price</v>
      </c>
    </row>
    <row r="1193" spans="1:26" x14ac:dyDescent="0.3">
      <c r="A1193" s="2" t="s">
        <v>3158</v>
      </c>
      <c r="B1193" s="3">
        <v>45936</v>
      </c>
      <c r="C1193" s="2" t="s">
        <v>868</v>
      </c>
      <c r="D1193" s="2" t="s">
        <v>1759</v>
      </c>
      <c r="E1193" s="2" t="s">
        <v>1934</v>
      </c>
      <c r="F1193" s="2">
        <v>2</v>
      </c>
      <c r="G1193" s="2">
        <v>579.52</v>
      </c>
      <c r="H1193" s="2">
        <v>0.01</v>
      </c>
      <c r="I1193" s="2" t="s">
        <v>1961</v>
      </c>
      <c r="J1193" s="2">
        <v>1147.4495999999999</v>
      </c>
      <c r="O1193" t="s">
        <v>3158</v>
      </c>
      <c r="P1193" s="5">
        <v>45936</v>
      </c>
      <c r="Q1193" t="s">
        <v>868</v>
      </c>
      <c r="R1193" t="s">
        <v>1759</v>
      </c>
      <c r="S1193" t="s">
        <v>1934</v>
      </c>
      <c r="T1193">
        <v>2</v>
      </c>
      <c r="U1193">
        <v>579.52</v>
      </c>
      <c r="V1193">
        <v>0.01</v>
      </c>
      <c r="W1193" t="s">
        <v>1961</v>
      </c>
      <c r="X1193">
        <v>1147.4495999999999</v>
      </c>
      <c r="Y1193">
        <v>1147.4495999999999</v>
      </c>
      <c r="Z1193" t="str">
        <f>_xlfn.IFS(Table8_1[[#This Row],[Unit_Price]]&lt;500,"Low Price",Table8_1[[#This Row],[Unit_Price]]&lt;2000,"Medium Price",Table8_1[[#This Row],[Unit_Price]]&gt;=2000, "High Price")</f>
        <v>Medium Price</v>
      </c>
    </row>
    <row r="1194" spans="1:26" x14ac:dyDescent="0.3">
      <c r="A1194" s="2" t="s">
        <v>3159</v>
      </c>
      <c r="B1194" s="3">
        <v>45622</v>
      </c>
      <c r="C1194" s="2" t="s">
        <v>114</v>
      </c>
      <c r="D1194" s="2" t="s">
        <v>1790</v>
      </c>
      <c r="E1194" s="2" t="s">
        <v>1942</v>
      </c>
      <c r="F1194" s="2">
        <v>4</v>
      </c>
      <c r="G1194" s="2">
        <v>477.52</v>
      </c>
      <c r="H1194" s="2">
        <v>7.0000000000000007E-2</v>
      </c>
      <c r="I1194" s="2" t="s">
        <v>1961</v>
      </c>
      <c r="J1194" s="2">
        <v>1776.3743999999999</v>
      </c>
      <c r="O1194" t="s">
        <v>3159</v>
      </c>
      <c r="P1194" s="5">
        <v>45622</v>
      </c>
      <c r="Q1194" t="s">
        <v>114</v>
      </c>
      <c r="R1194" t="s">
        <v>1790</v>
      </c>
      <c r="S1194" t="s">
        <v>1942</v>
      </c>
      <c r="T1194">
        <v>4</v>
      </c>
      <c r="U1194">
        <v>477.52</v>
      </c>
      <c r="V1194">
        <v>7.0000000000000007E-2</v>
      </c>
      <c r="W1194" t="s">
        <v>1961</v>
      </c>
      <c r="X1194">
        <v>1776.3743999999999</v>
      </c>
      <c r="Y1194">
        <v>1776.3743999999999</v>
      </c>
      <c r="Z1194" t="str">
        <f>_xlfn.IFS(Table8_1[[#This Row],[Unit_Price]]&lt;500,"Low Price",Table8_1[[#This Row],[Unit_Price]]&lt;2000,"Medium Price",Table8_1[[#This Row],[Unit_Price]]&gt;=2000, "High Price")</f>
        <v>Low Price</v>
      </c>
    </row>
    <row r="1195" spans="1:26" x14ac:dyDescent="0.3">
      <c r="A1195" s="2" t="s">
        <v>3160</v>
      </c>
      <c r="B1195" s="3">
        <v>45705</v>
      </c>
      <c r="C1195" s="2" t="s">
        <v>838</v>
      </c>
      <c r="D1195" s="2" t="s">
        <v>1856</v>
      </c>
      <c r="E1195" s="2" t="s">
        <v>1911</v>
      </c>
      <c r="F1195" s="2">
        <v>3</v>
      </c>
      <c r="G1195" s="2">
        <v>242.58</v>
      </c>
      <c r="H1195" s="2">
        <v>0.25</v>
      </c>
      <c r="I1195" s="2" t="s">
        <v>1959</v>
      </c>
      <c r="J1195" s="2">
        <v>545.80499999999995</v>
      </c>
      <c r="O1195" t="s">
        <v>3160</v>
      </c>
      <c r="P1195" s="5">
        <v>45705</v>
      </c>
      <c r="Q1195" t="s">
        <v>838</v>
      </c>
      <c r="R1195" t="s">
        <v>1856</v>
      </c>
      <c r="S1195" t="s">
        <v>1911</v>
      </c>
      <c r="T1195">
        <v>3</v>
      </c>
      <c r="U1195">
        <v>242.58</v>
      </c>
      <c r="V1195">
        <v>0.25</v>
      </c>
      <c r="W1195" t="s">
        <v>1959</v>
      </c>
      <c r="X1195">
        <v>545.80499999999995</v>
      </c>
      <c r="Y1195">
        <v>545.80500000000006</v>
      </c>
      <c r="Z1195" t="str">
        <f>_xlfn.IFS(Table8_1[[#This Row],[Unit_Price]]&lt;500,"Low Price",Table8_1[[#This Row],[Unit_Price]]&lt;2000,"Medium Price",Table8_1[[#This Row],[Unit_Price]]&gt;=2000, "High Price")</f>
        <v>Low Price</v>
      </c>
    </row>
    <row r="1196" spans="1:26" x14ac:dyDescent="0.3">
      <c r="A1196" s="2" t="s">
        <v>3161</v>
      </c>
      <c r="B1196" s="3">
        <v>45250</v>
      </c>
      <c r="C1196" s="2" t="s">
        <v>1160</v>
      </c>
      <c r="D1196" s="2" t="s">
        <v>1655</v>
      </c>
      <c r="E1196" s="2" t="s">
        <v>1942</v>
      </c>
      <c r="F1196" s="2">
        <v>2</v>
      </c>
      <c r="G1196" s="2">
        <v>519.29999999999995</v>
      </c>
      <c r="H1196" s="2">
        <v>0.09</v>
      </c>
      <c r="I1196" s="2" t="s">
        <v>1961</v>
      </c>
      <c r="J1196" s="2">
        <v>945.12599999999998</v>
      </c>
      <c r="O1196" t="s">
        <v>3161</v>
      </c>
      <c r="P1196" s="5">
        <v>45250</v>
      </c>
      <c r="Q1196" t="s">
        <v>1160</v>
      </c>
      <c r="R1196" t="s">
        <v>1655</v>
      </c>
      <c r="S1196" t="s">
        <v>1942</v>
      </c>
      <c r="T1196">
        <v>2</v>
      </c>
      <c r="U1196">
        <v>519.29999999999995</v>
      </c>
      <c r="V1196">
        <v>0.09</v>
      </c>
      <c r="W1196" t="s">
        <v>1961</v>
      </c>
      <c r="X1196">
        <v>945.12599999999998</v>
      </c>
      <c r="Y1196">
        <v>945.12599999999998</v>
      </c>
      <c r="Z1196" t="str">
        <f>_xlfn.IFS(Table8_1[[#This Row],[Unit_Price]]&lt;500,"Low Price",Table8_1[[#This Row],[Unit_Price]]&lt;2000,"Medium Price",Table8_1[[#This Row],[Unit_Price]]&gt;=2000, "High Price")</f>
        <v>Medium Price</v>
      </c>
    </row>
    <row r="1197" spans="1:26" x14ac:dyDescent="0.3">
      <c r="A1197" s="2" t="s">
        <v>3162</v>
      </c>
      <c r="B1197" s="3">
        <v>45684</v>
      </c>
      <c r="C1197" s="2" t="s">
        <v>2580</v>
      </c>
      <c r="D1197" s="2" t="s">
        <v>1865</v>
      </c>
      <c r="E1197" s="2" t="s">
        <v>1927</v>
      </c>
      <c r="F1197" s="2">
        <v>3</v>
      </c>
      <c r="G1197" s="2">
        <v>845.67</v>
      </c>
      <c r="H1197" s="2">
        <v>0.12</v>
      </c>
      <c r="I1197" s="2" t="s">
        <v>1964</v>
      </c>
      <c r="J1197" s="2">
        <v>2232.5688</v>
      </c>
      <c r="O1197" t="s">
        <v>3162</v>
      </c>
      <c r="P1197" s="5">
        <v>45684</v>
      </c>
      <c r="Q1197" t="s">
        <v>2580</v>
      </c>
      <c r="R1197" t="s">
        <v>1865</v>
      </c>
      <c r="S1197" t="s">
        <v>1927</v>
      </c>
      <c r="T1197">
        <v>3</v>
      </c>
      <c r="U1197">
        <v>845.67</v>
      </c>
      <c r="V1197">
        <v>0.12</v>
      </c>
      <c r="W1197" t="s">
        <v>1964</v>
      </c>
      <c r="X1197">
        <v>2232.5688</v>
      </c>
      <c r="Y1197">
        <v>2232.5688</v>
      </c>
      <c r="Z1197" t="str">
        <f>_xlfn.IFS(Table8_1[[#This Row],[Unit_Price]]&lt;500,"Low Price",Table8_1[[#This Row],[Unit_Price]]&lt;2000,"Medium Price",Table8_1[[#This Row],[Unit_Price]]&gt;=2000, "High Price")</f>
        <v>Medium Price</v>
      </c>
    </row>
    <row r="1198" spans="1:26" x14ac:dyDescent="0.3">
      <c r="A1198" s="2" t="s">
        <v>3163</v>
      </c>
      <c r="B1198" s="3">
        <v>45395</v>
      </c>
      <c r="C1198" s="2" t="s">
        <v>974</v>
      </c>
      <c r="D1198" s="2" t="s">
        <v>1747</v>
      </c>
      <c r="E1198" s="2" t="s">
        <v>1939</v>
      </c>
      <c r="F1198" s="2">
        <v>4</v>
      </c>
      <c r="G1198" s="2">
        <v>750.26</v>
      </c>
      <c r="H1198" s="2">
        <v>0.01</v>
      </c>
      <c r="I1198" s="2" t="s">
        <v>1961</v>
      </c>
      <c r="J1198" s="2">
        <v>2971.0295999999998</v>
      </c>
      <c r="O1198" t="s">
        <v>3163</v>
      </c>
      <c r="P1198" s="5">
        <v>45395</v>
      </c>
      <c r="Q1198" t="s">
        <v>974</v>
      </c>
      <c r="R1198" t="s">
        <v>1747</v>
      </c>
      <c r="S1198" t="s">
        <v>1939</v>
      </c>
      <c r="T1198">
        <v>4</v>
      </c>
      <c r="U1198">
        <v>750.26</v>
      </c>
      <c r="V1198">
        <v>0.01</v>
      </c>
      <c r="W1198" t="s">
        <v>1961</v>
      </c>
      <c r="X1198">
        <v>2971.0295999999998</v>
      </c>
      <c r="Y1198">
        <v>2971.0295999999998</v>
      </c>
      <c r="Z1198" t="str">
        <f>_xlfn.IFS(Table8_1[[#This Row],[Unit_Price]]&lt;500,"Low Price",Table8_1[[#This Row],[Unit_Price]]&lt;2000,"Medium Price",Table8_1[[#This Row],[Unit_Price]]&gt;=2000, "High Price")</f>
        <v>Medium Price</v>
      </c>
    </row>
    <row r="1199" spans="1:26" x14ac:dyDescent="0.3">
      <c r="A1199" s="2" t="s">
        <v>3164</v>
      </c>
      <c r="B1199" s="3">
        <v>45382</v>
      </c>
      <c r="C1199" s="2" t="s">
        <v>1055</v>
      </c>
      <c r="D1199" s="2" t="s">
        <v>1859</v>
      </c>
      <c r="E1199" s="2" t="s">
        <v>1929</v>
      </c>
      <c r="F1199" s="2">
        <v>4</v>
      </c>
      <c r="G1199" s="2">
        <v>294.38</v>
      </c>
      <c r="H1199" s="2">
        <v>0.2</v>
      </c>
      <c r="I1199" s="2" t="s">
        <v>1959</v>
      </c>
      <c r="J1199" s="2">
        <v>942.01599999999996</v>
      </c>
      <c r="O1199" t="s">
        <v>3164</v>
      </c>
      <c r="P1199" s="5">
        <v>45382</v>
      </c>
      <c r="Q1199" t="s">
        <v>1055</v>
      </c>
      <c r="R1199" t="s">
        <v>1859</v>
      </c>
      <c r="S1199" t="s">
        <v>1929</v>
      </c>
      <c r="T1199">
        <v>4</v>
      </c>
      <c r="U1199">
        <v>294.38</v>
      </c>
      <c r="V1199">
        <v>0.2</v>
      </c>
      <c r="W1199" t="s">
        <v>1959</v>
      </c>
      <c r="X1199">
        <v>942.01599999999996</v>
      </c>
      <c r="Y1199">
        <v>942.01599999999996</v>
      </c>
      <c r="Z1199" t="str">
        <f>_xlfn.IFS(Table8_1[[#This Row],[Unit_Price]]&lt;500,"Low Price",Table8_1[[#This Row],[Unit_Price]]&lt;2000,"Medium Price",Table8_1[[#This Row],[Unit_Price]]&gt;=2000, "High Price")</f>
        <v>Low Price</v>
      </c>
    </row>
    <row r="1200" spans="1:26" x14ac:dyDescent="0.3">
      <c r="A1200" s="2" t="s">
        <v>3165</v>
      </c>
      <c r="B1200" s="3">
        <v>45919</v>
      </c>
      <c r="C1200" s="2" t="s">
        <v>351</v>
      </c>
      <c r="D1200" s="2" t="s">
        <v>1871</v>
      </c>
      <c r="E1200" s="2" t="s">
        <v>1896</v>
      </c>
      <c r="F1200" s="2">
        <v>3</v>
      </c>
      <c r="G1200" s="2">
        <v>583.52</v>
      </c>
      <c r="H1200" s="2">
        <v>7.0000000000000007E-2</v>
      </c>
      <c r="I1200" s="2" t="s">
        <v>1961</v>
      </c>
      <c r="J1200" s="2">
        <v>1628.0208</v>
      </c>
      <c r="O1200" t="s">
        <v>3165</v>
      </c>
      <c r="P1200" s="5">
        <v>45919</v>
      </c>
      <c r="Q1200" t="s">
        <v>351</v>
      </c>
      <c r="R1200" t="s">
        <v>1871</v>
      </c>
      <c r="S1200" t="s">
        <v>1896</v>
      </c>
      <c r="T1200">
        <v>3</v>
      </c>
      <c r="U1200">
        <v>583.52</v>
      </c>
      <c r="V1200">
        <v>7.0000000000000007E-2</v>
      </c>
      <c r="W1200" t="s">
        <v>1961</v>
      </c>
      <c r="X1200">
        <v>1628.0208</v>
      </c>
      <c r="Y1200">
        <v>1628.0208</v>
      </c>
      <c r="Z1200" t="str">
        <f>_xlfn.IFS(Table8_1[[#This Row],[Unit_Price]]&lt;500,"Low Price",Table8_1[[#This Row],[Unit_Price]]&lt;2000,"Medium Price",Table8_1[[#This Row],[Unit_Price]]&gt;=2000, "High Price")</f>
        <v>Medium Price</v>
      </c>
    </row>
    <row r="1201" spans="1:26" x14ac:dyDescent="0.3">
      <c r="A1201" s="2" t="s">
        <v>3166</v>
      </c>
      <c r="B1201" s="3">
        <v>45453</v>
      </c>
      <c r="C1201" s="2" t="s">
        <v>1461</v>
      </c>
      <c r="D1201" s="2" t="s">
        <v>1850</v>
      </c>
      <c r="E1201" s="2" t="s">
        <v>1939</v>
      </c>
      <c r="F1201" s="2">
        <v>2</v>
      </c>
      <c r="G1201" s="2">
        <v>635.22</v>
      </c>
      <c r="H1201" s="2">
        <v>0.3</v>
      </c>
      <c r="I1201" s="2" t="s">
        <v>1964</v>
      </c>
      <c r="J1201" s="2">
        <v>889.30799999999999</v>
      </c>
      <c r="O1201" t="s">
        <v>3166</v>
      </c>
      <c r="P1201" s="5">
        <v>45453</v>
      </c>
      <c r="Q1201" t="s">
        <v>1461</v>
      </c>
      <c r="R1201" t="s">
        <v>1850</v>
      </c>
      <c r="S1201" t="s">
        <v>1939</v>
      </c>
      <c r="T1201">
        <v>2</v>
      </c>
      <c r="U1201">
        <v>635.22</v>
      </c>
      <c r="V1201">
        <v>0.3</v>
      </c>
      <c r="W1201" t="s">
        <v>1964</v>
      </c>
      <c r="X1201">
        <v>889.30799999999999</v>
      </c>
      <c r="Y1201">
        <v>889.30799999999999</v>
      </c>
      <c r="Z1201" t="str">
        <f>_xlfn.IFS(Table8_1[[#This Row],[Unit_Price]]&lt;500,"Low Price",Table8_1[[#This Row],[Unit_Price]]&lt;2000,"Medium Price",Table8_1[[#This Row],[Unit_Price]]&gt;=2000, "High Price")</f>
        <v>Medium Price</v>
      </c>
    </row>
    <row r="1202" spans="1:26" x14ac:dyDescent="0.3">
      <c r="A1202" s="2" t="s">
        <v>3167</v>
      </c>
      <c r="B1202" s="3">
        <v>45313</v>
      </c>
      <c r="C1202" s="2" t="s">
        <v>1340</v>
      </c>
      <c r="D1202" s="2" t="s">
        <v>1780</v>
      </c>
      <c r="E1202" s="2" t="s">
        <v>1896</v>
      </c>
      <c r="F1202" s="2">
        <v>1</v>
      </c>
      <c r="G1202" s="2">
        <v>743.55</v>
      </c>
      <c r="H1202" s="2">
        <v>0.11</v>
      </c>
      <c r="I1202" s="2" t="s">
        <v>1964</v>
      </c>
      <c r="J1202" s="2">
        <v>661.7595</v>
      </c>
      <c r="O1202" t="s">
        <v>3167</v>
      </c>
      <c r="P1202" s="5">
        <v>45313</v>
      </c>
      <c r="Q1202" t="s">
        <v>1340</v>
      </c>
      <c r="R1202" t="s">
        <v>1780</v>
      </c>
      <c r="S1202" t="s">
        <v>1896</v>
      </c>
      <c r="T1202">
        <v>1</v>
      </c>
      <c r="U1202">
        <v>743.55</v>
      </c>
      <c r="V1202">
        <v>0.11</v>
      </c>
      <c r="W1202" t="s">
        <v>1964</v>
      </c>
      <c r="X1202">
        <v>661.7595</v>
      </c>
      <c r="Y1202">
        <v>661.7595</v>
      </c>
      <c r="Z1202" t="str">
        <f>_xlfn.IFS(Table8_1[[#This Row],[Unit_Price]]&lt;500,"Low Price",Table8_1[[#This Row],[Unit_Price]]&lt;2000,"Medium Price",Table8_1[[#This Row],[Unit_Price]]&gt;=2000, "High Price")</f>
        <v>Medium Price</v>
      </c>
    </row>
    <row r="1203" spans="1:26" x14ac:dyDescent="0.3">
      <c r="A1203" s="2" t="s">
        <v>3168</v>
      </c>
      <c r="B1203" s="3">
        <v>45377</v>
      </c>
      <c r="C1203" s="2" t="s">
        <v>364</v>
      </c>
      <c r="D1203" s="2" t="s">
        <v>1712</v>
      </c>
      <c r="E1203" s="2" t="s">
        <v>1901</v>
      </c>
      <c r="F1203" s="2">
        <v>4</v>
      </c>
      <c r="G1203" s="2">
        <v>530.45000000000005</v>
      </c>
      <c r="H1203" s="2">
        <v>0.13</v>
      </c>
      <c r="I1203" s="2" t="s">
        <v>1959</v>
      </c>
      <c r="J1203" s="2">
        <v>1845.9659999999999</v>
      </c>
      <c r="O1203" t="s">
        <v>3168</v>
      </c>
      <c r="P1203" s="5">
        <v>45377</v>
      </c>
      <c r="Q1203" t="s">
        <v>364</v>
      </c>
      <c r="R1203" t="s">
        <v>1712</v>
      </c>
      <c r="S1203" t="s">
        <v>1901</v>
      </c>
      <c r="T1203">
        <v>4</v>
      </c>
      <c r="U1203">
        <v>530.45000000000005</v>
      </c>
      <c r="V1203">
        <v>0.13</v>
      </c>
      <c r="W1203" t="s">
        <v>1959</v>
      </c>
      <c r="X1203">
        <v>1845.9659999999999</v>
      </c>
      <c r="Y1203">
        <v>1845.9660000000001</v>
      </c>
      <c r="Z1203" t="str">
        <f>_xlfn.IFS(Table8_1[[#This Row],[Unit_Price]]&lt;500,"Low Price",Table8_1[[#This Row],[Unit_Price]]&lt;2000,"Medium Price",Table8_1[[#This Row],[Unit_Price]]&gt;=2000, "High Price")</f>
        <v>Medium Price</v>
      </c>
    </row>
    <row r="1204" spans="1:26" x14ac:dyDescent="0.3">
      <c r="A1204" s="2" t="s">
        <v>3169</v>
      </c>
      <c r="B1204" s="3">
        <v>45371</v>
      </c>
      <c r="C1204" s="2" t="s">
        <v>853</v>
      </c>
      <c r="D1204" s="2" t="s">
        <v>1780</v>
      </c>
      <c r="E1204" s="2" t="s">
        <v>1921</v>
      </c>
      <c r="F1204" s="2">
        <v>2</v>
      </c>
      <c r="G1204" s="2">
        <v>972.4</v>
      </c>
      <c r="H1204" s="2">
        <v>0.06</v>
      </c>
      <c r="I1204" s="2" t="s">
        <v>1964</v>
      </c>
      <c r="J1204" s="2">
        <v>1828.1120000000001</v>
      </c>
      <c r="O1204" t="s">
        <v>3169</v>
      </c>
      <c r="P1204" s="5">
        <v>45371</v>
      </c>
      <c r="Q1204" t="s">
        <v>853</v>
      </c>
      <c r="R1204" t="s">
        <v>1780</v>
      </c>
      <c r="S1204" t="s">
        <v>1921</v>
      </c>
      <c r="T1204">
        <v>2</v>
      </c>
      <c r="U1204">
        <v>972.4</v>
      </c>
      <c r="V1204">
        <v>0.06</v>
      </c>
      <c r="W1204" t="s">
        <v>1964</v>
      </c>
      <c r="X1204">
        <v>1828.1120000000001</v>
      </c>
      <c r="Y1204">
        <v>1828.1120000000001</v>
      </c>
      <c r="Z1204" t="str">
        <f>_xlfn.IFS(Table8_1[[#This Row],[Unit_Price]]&lt;500,"Low Price",Table8_1[[#This Row],[Unit_Price]]&lt;2000,"Medium Price",Table8_1[[#This Row],[Unit_Price]]&gt;=2000, "High Price")</f>
        <v>Medium Price</v>
      </c>
    </row>
    <row r="1205" spans="1:26" x14ac:dyDescent="0.3">
      <c r="A1205" s="2" t="s">
        <v>3170</v>
      </c>
      <c r="B1205" s="3">
        <v>45797</v>
      </c>
      <c r="C1205" s="2" t="s">
        <v>1193</v>
      </c>
      <c r="D1205" s="2" t="s">
        <v>1617</v>
      </c>
      <c r="E1205" s="2" t="s">
        <v>1945</v>
      </c>
      <c r="F1205" s="2">
        <v>3</v>
      </c>
      <c r="G1205" s="2">
        <v>197.93</v>
      </c>
      <c r="H1205" s="2">
        <v>0</v>
      </c>
      <c r="I1205" s="2" t="s">
        <v>1964</v>
      </c>
      <c r="J1205" s="2">
        <v>593.79</v>
      </c>
      <c r="O1205" t="s">
        <v>3170</v>
      </c>
      <c r="P1205" s="5">
        <v>45797</v>
      </c>
      <c r="Q1205" t="s">
        <v>1193</v>
      </c>
      <c r="R1205" t="s">
        <v>1617</v>
      </c>
      <c r="S1205" t="s">
        <v>1945</v>
      </c>
      <c r="T1205">
        <v>3</v>
      </c>
      <c r="U1205">
        <v>197.93</v>
      </c>
      <c r="V1205">
        <v>0</v>
      </c>
      <c r="W1205" t="s">
        <v>1964</v>
      </c>
      <c r="X1205">
        <v>593.79</v>
      </c>
      <c r="Y1205">
        <v>593.79</v>
      </c>
      <c r="Z1205" t="str">
        <f>_xlfn.IFS(Table8_1[[#This Row],[Unit_Price]]&lt;500,"Low Price",Table8_1[[#This Row],[Unit_Price]]&lt;2000,"Medium Price",Table8_1[[#This Row],[Unit_Price]]&gt;=2000, "High Price")</f>
        <v>Low Price</v>
      </c>
    </row>
    <row r="1206" spans="1:26" x14ac:dyDescent="0.3">
      <c r="A1206" s="2" t="s">
        <v>3171</v>
      </c>
      <c r="B1206" s="3">
        <v>45575</v>
      </c>
      <c r="C1206" s="2" t="s">
        <v>1085</v>
      </c>
      <c r="D1206" s="2" t="s">
        <v>1844</v>
      </c>
      <c r="E1206" s="2" t="s">
        <v>1927</v>
      </c>
      <c r="F1206" s="2">
        <v>4</v>
      </c>
      <c r="G1206" s="2">
        <v>565.51</v>
      </c>
      <c r="H1206" s="2">
        <v>0.16</v>
      </c>
      <c r="I1206" s="2" t="s">
        <v>1961</v>
      </c>
      <c r="J1206" s="2">
        <v>1900.1135999999999</v>
      </c>
      <c r="O1206" t="s">
        <v>3171</v>
      </c>
      <c r="P1206" s="5">
        <v>45575</v>
      </c>
      <c r="Q1206" t="s">
        <v>1085</v>
      </c>
      <c r="R1206" t="s">
        <v>1844</v>
      </c>
      <c r="S1206" t="s">
        <v>1927</v>
      </c>
      <c r="T1206">
        <v>4</v>
      </c>
      <c r="U1206">
        <v>565.51</v>
      </c>
      <c r="V1206">
        <v>0.16</v>
      </c>
      <c r="W1206" t="s">
        <v>1961</v>
      </c>
      <c r="X1206">
        <v>1900.1135999999999</v>
      </c>
      <c r="Y1206">
        <v>1900.1135999999999</v>
      </c>
      <c r="Z1206" t="str">
        <f>_xlfn.IFS(Table8_1[[#This Row],[Unit_Price]]&lt;500,"Low Price",Table8_1[[#This Row],[Unit_Price]]&lt;2000,"Medium Price",Table8_1[[#This Row],[Unit_Price]]&gt;=2000, "High Price")</f>
        <v>Medium Price</v>
      </c>
    </row>
    <row r="1207" spans="1:26" x14ac:dyDescent="0.3">
      <c r="A1207" s="2" t="s">
        <v>3172</v>
      </c>
      <c r="B1207" s="3">
        <v>45566</v>
      </c>
      <c r="C1207" s="2" t="s">
        <v>1258</v>
      </c>
      <c r="D1207" s="2" t="s">
        <v>1696</v>
      </c>
      <c r="E1207" s="2" t="s">
        <v>1904</v>
      </c>
      <c r="F1207" s="2">
        <v>4</v>
      </c>
      <c r="G1207" s="2">
        <v>983.38</v>
      </c>
      <c r="H1207" s="2">
        <v>0.25</v>
      </c>
      <c r="I1207" s="2" t="s">
        <v>1964</v>
      </c>
      <c r="J1207" s="2">
        <v>2950.14</v>
      </c>
      <c r="O1207" t="s">
        <v>3172</v>
      </c>
      <c r="P1207" s="5">
        <v>45566</v>
      </c>
      <c r="Q1207" t="s">
        <v>1258</v>
      </c>
      <c r="R1207" t="s">
        <v>1696</v>
      </c>
      <c r="S1207" t="s">
        <v>1904</v>
      </c>
      <c r="T1207">
        <v>4</v>
      </c>
      <c r="U1207">
        <v>983.38</v>
      </c>
      <c r="V1207">
        <v>0.25</v>
      </c>
      <c r="W1207" t="s">
        <v>1964</v>
      </c>
      <c r="X1207">
        <v>2950.14</v>
      </c>
      <c r="Y1207">
        <v>2950.14</v>
      </c>
      <c r="Z1207" t="str">
        <f>_xlfn.IFS(Table8_1[[#This Row],[Unit_Price]]&lt;500,"Low Price",Table8_1[[#This Row],[Unit_Price]]&lt;2000,"Medium Price",Table8_1[[#This Row],[Unit_Price]]&gt;=2000, "High Price")</f>
        <v>Medium Price</v>
      </c>
    </row>
    <row r="1208" spans="1:26" x14ac:dyDescent="0.3">
      <c r="A1208" s="2" t="s">
        <v>3173</v>
      </c>
      <c r="B1208" s="3">
        <v>45252</v>
      </c>
      <c r="C1208" s="2" t="s">
        <v>763</v>
      </c>
      <c r="D1208" s="2" t="s">
        <v>1880</v>
      </c>
      <c r="E1208" s="2" t="s">
        <v>1921</v>
      </c>
      <c r="F1208" s="2">
        <v>1</v>
      </c>
      <c r="G1208" s="2">
        <v>955.06</v>
      </c>
      <c r="H1208" s="2">
        <v>0.14000000000000001</v>
      </c>
      <c r="I1208" s="2" t="s">
        <v>1959</v>
      </c>
      <c r="J1208" s="2">
        <v>821.35159999999996</v>
      </c>
      <c r="O1208" t="s">
        <v>3173</v>
      </c>
      <c r="P1208" s="5">
        <v>45252</v>
      </c>
      <c r="Q1208" t="s">
        <v>763</v>
      </c>
      <c r="R1208" t="s">
        <v>1880</v>
      </c>
      <c r="S1208" t="s">
        <v>1921</v>
      </c>
      <c r="T1208">
        <v>1</v>
      </c>
      <c r="U1208">
        <v>955.06</v>
      </c>
      <c r="V1208">
        <v>0.14000000000000001</v>
      </c>
      <c r="W1208" t="s">
        <v>1959</v>
      </c>
      <c r="X1208">
        <v>821.35159999999996</v>
      </c>
      <c r="Y1208">
        <v>821.35159999999996</v>
      </c>
      <c r="Z1208" t="str">
        <f>_xlfn.IFS(Table8_1[[#This Row],[Unit_Price]]&lt;500,"Low Price",Table8_1[[#This Row],[Unit_Price]]&lt;2000,"Medium Price",Table8_1[[#This Row],[Unit_Price]]&gt;=2000, "High Price")</f>
        <v>Medium Price</v>
      </c>
    </row>
    <row r="1209" spans="1:26" x14ac:dyDescent="0.3">
      <c r="A1209" s="2" t="s">
        <v>3174</v>
      </c>
      <c r="B1209" s="3">
        <v>45693</v>
      </c>
      <c r="C1209" s="2" t="s">
        <v>1115</v>
      </c>
      <c r="D1209" s="2" t="s">
        <v>1759</v>
      </c>
      <c r="E1209" s="2" t="s">
        <v>1936</v>
      </c>
      <c r="F1209" s="2">
        <v>3</v>
      </c>
      <c r="G1209" s="2">
        <v>597.46</v>
      </c>
      <c r="H1209" s="2">
        <v>0.02</v>
      </c>
      <c r="I1209" s="2" t="s">
        <v>1961</v>
      </c>
      <c r="J1209" s="2">
        <v>1756.5324000000001</v>
      </c>
      <c r="O1209" t="s">
        <v>3174</v>
      </c>
      <c r="P1209" s="5">
        <v>45693</v>
      </c>
      <c r="Q1209" t="s">
        <v>1115</v>
      </c>
      <c r="R1209" t="s">
        <v>1759</v>
      </c>
      <c r="S1209" t="s">
        <v>1936</v>
      </c>
      <c r="T1209">
        <v>3</v>
      </c>
      <c r="U1209">
        <v>597.46</v>
      </c>
      <c r="V1209">
        <v>0.02</v>
      </c>
      <c r="W1209" t="s">
        <v>1961</v>
      </c>
      <c r="X1209">
        <v>1756.5324000000001</v>
      </c>
      <c r="Y1209">
        <v>1756.5324000000001</v>
      </c>
      <c r="Z1209" t="str">
        <f>_xlfn.IFS(Table8_1[[#This Row],[Unit_Price]]&lt;500,"Low Price",Table8_1[[#This Row],[Unit_Price]]&lt;2000,"Medium Price",Table8_1[[#This Row],[Unit_Price]]&gt;=2000, "High Price")</f>
        <v>Medium Price</v>
      </c>
    </row>
    <row r="1210" spans="1:26" x14ac:dyDescent="0.3">
      <c r="A1210" s="2" t="s">
        <v>3175</v>
      </c>
      <c r="B1210" s="3">
        <v>45446</v>
      </c>
      <c r="C1210" s="2" t="s">
        <v>1010</v>
      </c>
      <c r="D1210" s="2" t="s">
        <v>1590</v>
      </c>
      <c r="E1210" s="2" t="s">
        <v>1939</v>
      </c>
      <c r="F1210" s="2">
        <v>3</v>
      </c>
      <c r="G1210" s="2">
        <v>581.09</v>
      </c>
      <c r="H1210" s="2">
        <v>0.1</v>
      </c>
      <c r="I1210" s="2" t="s">
        <v>1964</v>
      </c>
      <c r="J1210" s="2">
        <v>1568.943</v>
      </c>
      <c r="O1210" t="s">
        <v>3175</v>
      </c>
      <c r="P1210" s="5">
        <v>45446</v>
      </c>
      <c r="Q1210" t="s">
        <v>1010</v>
      </c>
      <c r="R1210" t="s">
        <v>1590</v>
      </c>
      <c r="S1210" t="s">
        <v>1939</v>
      </c>
      <c r="T1210">
        <v>3</v>
      </c>
      <c r="U1210">
        <v>581.09</v>
      </c>
      <c r="V1210">
        <v>0.1</v>
      </c>
      <c r="W1210" t="s">
        <v>1964</v>
      </c>
      <c r="X1210">
        <v>1568.943</v>
      </c>
      <c r="Y1210">
        <v>1568.943</v>
      </c>
      <c r="Z1210" t="str">
        <f>_xlfn.IFS(Table8_1[[#This Row],[Unit_Price]]&lt;500,"Low Price",Table8_1[[#This Row],[Unit_Price]]&lt;2000,"Medium Price",Table8_1[[#This Row],[Unit_Price]]&gt;=2000, "High Price")</f>
        <v>Medium Price</v>
      </c>
    </row>
    <row r="1211" spans="1:26" x14ac:dyDescent="0.3">
      <c r="A1211" s="2" t="s">
        <v>3176</v>
      </c>
      <c r="B1211" s="3">
        <v>45862</v>
      </c>
      <c r="C1211" s="2" t="s">
        <v>209</v>
      </c>
      <c r="D1211" s="2" t="s">
        <v>1667</v>
      </c>
      <c r="E1211" s="2" t="s">
        <v>1904</v>
      </c>
      <c r="F1211" s="2">
        <v>4</v>
      </c>
      <c r="G1211" s="2">
        <v>153.94999999999999</v>
      </c>
      <c r="H1211" s="2">
        <v>0.11</v>
      </c>
      <c r="I1211" s="2" t="s">
        <v>1961</v>
      </c>
      <c r="J1211" s="2">
        <v>548.06200000000001</v>
      </c>
      <c r="O1211" t="s">
        <v>3176</v>
      </c>
      <c r="P1211" s="5">
        <v>45862</v>
      </c>
      <c r="Q1211" t="s">
        <v>209</v>
      </c>
      <c r="R1211" t="s">
        <v>1667</v>
      </c>
      <c r="S1211" t="s">
        <v>1904</v>
      </c>
      <c r="T1211">
        <v>4</v>
      </c>
      <c r="U1211">
        <v>153.94999999999999</v>
      </c>
      <c r="V1211">
        <v>0.11</v>
      </c>
      <c r="W1211" t="s">
        <v>1961</v>
      </c>
      <c r="X1211">
        <v>548.06200000000001</v>
      </c>
      <c r="Y1211">
        <v>548.0619999999999</v>
      </c>
      <c r="Z1211" t="str">
        <f>_xlfn.IFS(Table8_1[[#This Row],[Unit_Price]]&lt;500,"Low Price",Table8_1[[#This Row],[Unit_Price]]&lt;2000,"Medium Price",Table8_1[[#This Row],[Unit_Price]]&gt;=2000, "High Price")</f>
        <v>Low Price</v>
      </c>
    </row>
    <row r="1212" spans="1:26" x14ac:dyDescent="0.3">
      <c r="A1212" s="2" t="s">
        <v>3177</v>
      </c>
      <c r="B1212" s="3">
        <v>45530</v>
      </c>
      <c r="C1212" s="2" t="s">
        <v>299</v>
      </c>
      <c r="D1212" s="2" t="s">
        <v>1686</v>
      </c>
      <c r="E1212" s="2" t="s">
        <v>1917</v>
      </c>
      <c r="F1212" s="2">
        <v>4</v>
      </c>
      <c r="G1212" s="2">
        <v>271.04000000000002</v>
      </c>
      <c r="H1212" s="2">
        <v>0.12</v>
      </c>
      <c r="I1212" s="2" t="s">
        <v>1964</v>
      </c>
      <c r="J1212" s="2">
        <v>954.06079999999997</v>
      </c>
      <c r="O1212" t="s">
        <v>3177</v>
      </c>
      <c r="P1212" s="5">
        <v>45530</v>
      </c>
      <c r="Q1212" t="s">
        <v>299</v>
      </c>
      <c r="R1212" t="s">
        <v>1686</v>
      </c>
      <c r="S1212" t="s">
        <v>1917</v>
      </c>
      <c r="T1212">
        <v>4</v>
      </c>
      <c r="U1212">
        <v>271.04000000000002</v>
      </c>
      <c r="V1212">
        <v>0.12</v>
      </c>
      <c r="W1212" t="s">
        <v>1964</v>
      </c>
      <c r="X1212">
        <v>954.06079999999997</v>
      </c>
      <c r="Y1212">
        <v>954.06080000000009</v>
      </c>
      <c r="Z1212" t="str">
        <f>_xlfn.IFS(Table8_1[[#This Row],[Unit_Price]]&lt;500,"Low Price",Table8_1[[#This Row],[Unit_Price]]&lt;2000,"Medium Price",Table8_1[[#This Row],[Unit_Price]]&gt;=2000, "High Price")</f>
        <v>Low Price</v>
      </c>
    </row>
    <row r="1213" spans="1:26" x14ac:dyDescent="0.3">
      <c r="A1213" s="2" t="s">
        <v>3178</v>
      </c>
      <c r="B1213" s="3">
        <v>45558</v>
      </c>
      <c r="C1213" s="2" t="s">
        <v>74</v>
      </c>
      <c r="D1213" s="2" t="s">
        <v>1683</v>
      </c>
      <c r="E1213" s="2" t="s">
        <v>1911</v>
      </c>
      <c r="F1213" s="2">
        <v>4</v>
      </c>
      <c r="G1213" s="2">
        <v>328.27</v>
      </c>
      <c r="H1213" s="2">
        <v>0.09</v>
      </c>
      <c r="I1213" s="2" t="s">
        <v>1961</v>
      </c>
      <c r="J1213" s="2">
        <v>1194.9028000000001</v>
      </c>
      <c r="O1213" t="s">
        <v>3178</v>
      </c>
      <c r="P1213" s="5">
        <v>45558</v>
      </c>
      <c r="Q1213" t="s">
        <v>74</v>
      </c>
      <c r="R1213" t="s">
        <v>1683</v>
      </c>
      <c r="S1213" t="s">
        <v>1911</v>
      </c>
      <c r="T1213">
        <v>4</v>
      </c>
      <c r="U1213">
        <v>328.27</v>
      </c>
      <c r="V1213">
        <v>0.09</v>
      </c>
      <c r="W1213" t="s">
        <v>1961</v>
      </c>
      <c r="X1213">
        <v>1194.9028000000001</v>
      </c>
      <c r="Y1213">
        <v>1194.9027999999998</v>
      </c>
      <c r="Z1213" t="str">
        <f>_xlfn.IFS(Table8_1[[#This Row],[Unit_Price]]&lt;500,"Low Price",Table8_1[[#This Row],[Unit_Price]]&lt;2000,"Medium Price",Table8_1[[#This Row],[Unit_Price]]&gt;=2000, "High Price")</f>
        <v>Low Price</v>
      </c>
    </row>
    <row r="1214" spans="1:26" x14ac:dyDescent="0.3">
      <c r="A1214" s="2" t="s">
        <v>3179</v>
      </c>
      <c r="B1214" s="3">
        <v>45472</v>
      </c>
      <c r="C1214" s="2" t="s">
        <v>1530</v>
      </c>
      <c r="D1214" s="2" t="s">
        <v>1625</v>
      </c>
      <c r="E1214" s="2" t="s">
        <v>1934</v>
      </c>
      <c r="F1214" s="2">
        <v>4</v>
      </c>
      <c r="G1214" s="2">
        <v>884.71</v>
      </c>
      <c r="H1214" s="2">
        <v>0.09</v>
      </c>
      <c r="I1214" s="2" t="s">
        <v>1961</v>
      </c>
      <c r="J1214" s="2">
        <v>3220.3444</v>
      </c>
      <c r="O1214" t="s">
        <v>3179</v>
      </c>
      <c r="P1214" s="5">
        <v>45472</v>
      </c>
      <c r="Q1214" t="s">
        <v>1530</v>
      </c>
      <c r="R1214" t="s">
        <v>1625</v>
      </c>
      <c r="S1214" t="s">
        <v>1934</v>
      </c>
      <c r="T1214">
        <v>4</v>
      </c>
      <c r="U1214">
        <v>884.71</v>
      </c>
      <c r="V1214">
        <v>0.09</v>
      </c>
      <c r="W1214" t="s">
        <v>1961</v>
      </c>
      <c r="X1214">
        <v>3220.3444</v>
      </c>
      <c r="Y1214">
        <v>3220.3444</v>
      </c>
      <c r="Z1214" t="str">
        <f>_xlfn.IFS(Table8_1[[#This Row],[Unit_Price]]&lt;500,"Low Price",Table8_1[[#This Row],[Unit_Price]]&lt;2000,"Medium Price",Table8_1[[#This Row],[Unit_Price]]&gt;=2000, "High Price")</f>
        <v>Medium Price</v>
      </c>
    </row>
    <row r="1215" spans="1:26" x14ac:dyDescent="0.3">
      <c r="A1215" s="2" t="s">
        <v>3180</v>
      </c>
      <c r="B1215" s="3">
        <v>45809</v>
      </c>
      <c r="C1215" s="2" t="s">
        <v>808</v>
      </c>
      <c r="D1215" s="2" t="s">
        <v>1799</v>
      </c>
      <c r="E1215" s="2" t="s">
        <v>1904</v>
      </c>
      <c r="F1215" s="2">
        <v>1</v>
      </c>
      <c r="G1215" s="2">
        <v>41.39</v>
      </c>
      <c r="H1215" s="2">
        <v>0.01</v>
      </c>
      <c r="I1215" s="2" t="s">
        <v>1959</v>
      </c>
      <c r="J1215" s="2">
        <v>40.976100000000002</v>
      </c>
      <c r="O1215" t="s">
        <v>3180</v>
      </c>
      <c r="P1215" s="5">
        <v>45809</v>
      </c>
      <c r="Q1215" t="s">
        <v>808</v>
      </c>
      <c r="R1215" t="s">
        <v>1799</v>
      </c>
      <c r="S1215" t="s">
        <v>1904</v>
      </c>
      <c r="T1215">
        <v>1</v>
      </c>
      <c r="U1215">
        <v>41.39</v>
      </c>
      <c r="V1215">
        <v>0.01</v>
      </c>
      <c r="W1215" t="s">
        <v>1959</v>
      </c>
      <c r="X1215">
        <v>40.976100000000002</v>
      </c>
      <c r="Y1215">
        <v>40.976100000000002</v>
      </c>
      <c r="Z1215" t="str">
        <f>_xlfn.IFS(Table8_1[[#This Row],[Unit_Price]]&lt;500,"Low Price",Table8_1[[#This Row],[Unit_Price]]&lt;2000,"Medium Price",Table8_1[[#This Row],[Unit_Price]]&gt;=2000, "High Price")</f>
        <v>Low Price</v>
      </c>
    </row>
    <row r="1216" spans="1:26" x14ac:dyDescent="0.3">
      <c r="A1216" s="2" t="s">
        <v>3181</v>
      </c>
      <c r="B1216" s="3">
        <v>45783</v>
      </c>
      <c r="C1216" s="2" t="s">
        <v>557</v>
      </c>
      <c r="D1216" s="2" t="s">
        <v>1753</v>
      </c>
      <c r="E1216" s="2" t="s">
        <v>1921</v>
      </c>
      <c r="F1216" s="2">
        <v>4</v>
      </c>
      <c r="G1216" s="2">
        <v>64.06</v>
      </c>
      <c r="H1216" s="2">
        <v>0.26</v>
      </c>
      <c r="I1216" s="2" t="s">
        <v>1959</v>
      </c>
      <c r="J1216" s="2">
        <v>189.61760000000001</v>
      </c>
      <c r="O1216" t="s">
        <v>3181</v>
      </c>
      <c r="P1216" s="5">
        <v>45783</v>
      </c>
      <c r="Q1216" t="s">
        <v>557</v>
      </c>
      <c r="R1216" t="s">
        <v>1753</v>
      </c>
      <c r="S1216" t="s">
        <v>1921</v>
      </c>
      <c r="T1216">
        <v>4</v>
      </c>
      <c r="U1216">
        <v>64.06</v>
      </c>
      <c r="V1216">
        <v>0.26</v>
      </c>
      <c r="W1216" t="s">
        <v>1959</v>
      </c>
      <c r="X1216">
        <v>189.61760000000001</v>
      </c>
      <c r="Y1216">
        <v>189.61760000000001</v>
      </c>
      <c r="Z1216" t="str">
        <f>_xlfn.IFS(Table8_1[[#This Row],[Unit_Price]]&lt;500,"Low Price",Table8_1[[#This Row],[Unit_Price]]&lt;2000,"Medium Price",Table8_1[[#This Row],[Unit_Price]]&gt;=2000, "High Price")</f>
        <v>Low Price</v>
      </c>
    </row>
    <row r="1217" spans="1:26" x14ac:dyDescent="0.3">
      <c r="A1217" s="2" t="s">
        <v>3182</v>
      </c>
      <c r="B1217" s="3">
        <v>45849</v>
      </c>
      <c r="C1217" s="2" t="s">
        <v>1097</v>
      </c>
      <c r="D1217" s="2" t="s">
        <v>1718</v>
      </c>
      <c r="E1217" s="2" t="s">
        <v>1921</v>
      </c>
      <c r="F1217" s="2">
        <v>2</v>
      </c>
      <c r="G1217" s="2">
        <v>152.25</v>
      </c>
      <c r="H1217" s="2">
        <v>0.13</v>
      </c>
      <c r="I1217" s="2" t="s">
        <v>1959</v>
      </c>
      <c r="J1217" s="2">
        <v>264.91500000000002</v>
      </c>
      <c r="O1217" t="s">
        <v>3182</v>
      </c>
      <c r="P1217" s="5">
        <v>45849</v>
      </c>
      <c r="Q1217" t="s">
        <v>1097</v>
      </c>
      <c r="R1217" t="s">
        <v>1718</v>
      </c>
      <c r="S1217" t="s">
        <v>1921</v>
      </c>
      <c r="T1217">
        <v>2</v>
      </c>
      <c r="U1217">
        <v>152.25</v>
      </c>
      <c r="V1217">
        <v>0.13</v>
      </c>
      <c r="W1217" t="s">
        <v>1959</v>
      </c>
      <c r="X1217">
        <v>264.91500000000002</v>
      </c>
      <c r="Y1217">
        <v>264.91500000000002</v>
      </c>
      <c r="Z1217" t="str">
        <f>_xlfn.IFS(Table8_1[[#This Row],[Unit_Price]]&lt;500,"Low Price",Table8_1[[#This Row],[Unit_Price]]&lt;2000,"Medium Price",Table8_1[[#This Row],[Unit_Price]]&gt;=2000, "High Price")</f>
        <v>Low Price</v>
      </c>
    </row>
    <row r="1218" spans="1:26" x14ac:dyDescent="0.3">
      <c r="A1218" s="2" t="s">
        <v>3183</v>
      </c>
      <c r="B1218" s="3">
        <v>45281</v>
      </c>
      <c r="C1218" s="2" t="s">
        <v>360</v>
      </c>
      <c r="D1218" s="2" t="s">
        <v>1610</v>
      </c>
      <c r="E1218" s="2" t="s">
        <v>1948</v>
      </c>
      <c r="F1218" s="2">
        <v>2</v>
      </c>
      <c r="G1218" s="2">
        <v>889.04</v>
      </c>
      <c r="H1218" s="2">
        <v>0.23</v>
      </c>
      <c r="I1218" s="2" t="s">
        <v>1959</v>
      </c>
      <c r="J1218" s="2">
        <v>1369.1215999999999</v>
      </c>
      <c r="O1218" t="s">
        <v>3183</v>
      </c>
      <c r="P1218" s="5">
        <v>45281</v>
      </c>
      <c r="Q1218" t="s">
        <v>360</v>
      </c>
      <c r="R1218" t="s">
        <v>1610</v>
      </c>
      <c r="S1218" t="s">
        <v>1948</v>
      </c>
      <c r="T1218">
        <v>2</v>
      </c>
      <c r="U1218">
        <v>889.04</v>
      </c>
      <c r="V1218">
        <v>0.23</v>
      </c>
      <c r="W1218" t="s">
        <v>1959</v>
      </c>
      <c r="X1218">
        <v>1369.1215999999999</v>
      </c>
      <c r="Y1218">
        <v>1369.1215999999999</v>
      </c>
      <c r="Z1218" t="str">
        <f>_xlfn.IFS(Table8_1[[#This Row],[Unit_Price]]&lt;500,"Low Price",Table8_1[[#This Row],[Unit_Price]]&lt;2000,"Medium Price",Table8_1[[#This Row],[Unit_Price]]&gt;=2000, "High Price")</f>
        <v>Medium Price</v>
      </c>
    </row>
    <row r="1219" spans="1:26" x14ac:dyDescent="0.3">
      <c r="A1219" s="2" t="s">
        <v>3184</v>
      </c>
      <c r="B1219" s="3">
        <v>45322</v>
      </c>
      <c r="C1219" s="2" t="s">
        <v>545</v>
      </c>
      <c r="D1219" s="2" t="s">
        <v>1689</v>
      </c>
      <c r="E1219" s="2" t="s">
        <v>1924</v>
      </c>
      <c r="F1219" s="2">
        <v>3</v>
      </c>
      <c r="G1219" s="2">
        <v>145.25</v>
      </c>
      <c r="H1219" s="2">
        <v>0.24</v>
      </c>
      <c r="I1219" s="2" t="s">
        <v>1961</v>
      </c>
      <c r="J1219" s="2">
        <v>331.17</v>
      </c>
      <c r="O1219" t="s">
        <v>3184</v>
      </c>
      <c r="P1219" s="5">
        <v>45322</v>
      </c>
      <c r="Q1219" t="s">
        <v>545</v>
      </c>
      <c r="R1219" t="s">
        <v>1689</v>
      </c>
      <c r="S1219" t="s">
        <v>1924</v>
      </c>
      <c r="T1219">
        <v>3</v>
      </c>
      <c r="U1219">
        <v>145.25</v>
      </c>
      <c r="V1219">
        <v>0.24</v>
      </c>
      <c r="W1219" t="s">
        <v>1961</v>
      </c>
      <c r="X1219">
        <v>331.17</v>
      </c>
      <c r="Y1219">
        <v>331.17</v>
      </c>
      <c r="Z1219" t="str">
        <f>_xlfn.IFS(Table8_1[[#This Row],[Unit_Price]]&lt;500,"Low Price",Table8_1[[#This Row],[Unit_Price]]&lt;2000,"Medium Price",Table8_1[[#This Row],[Unit_Price]]&gt;=2000, "High Price")</f>
        <v>Low Price</v>
      </c>
    </row>
    <row r="1220" spans="1:26" x14ac:dyDescent="0.3">
      <c r="A1220" s="2" t="s">
        <v>3185</v>
      </c>
      <c r="B1220" s="3">
        <v>45560</v>
      </c>
      <c r="C1220" s="2" t="s">
        <v>215</v>
      </c>
      <c r="D1220" s="2" t="s">
        <v>1847</v>
      </c>
      <c r="E1220" s="2" t="s">
        <v>1896</v>
      </c>
      <c r="F1220" s="2">
        <v>2</v>
      </c>
      <c r="G1220" s="2">
        <v>898.45</v>
      </c>
      <c r="H1220" s="2">
        <v>0.28999999999999998</v>
      </c>
      <c r="I1220" s="2" t="s">
        <v>1964</v>
      </c>
      <c r="J1220" s="2">
        <v>1275.799</v>
      </c>
      <c r="O1220" t="s">
        <v>3185</v>
      </c>
      <c r="P1220" s="5">
        <v>45560</v>
      </c>
      <c r="Q1220" t="s">
        <v>215</v>
      </c>
      <c r="R1220" t="s">
        <v>1847</v>
      </c>
      <c r="S1220" t="s">
        <v>1896</v>
      </c>
      <c r="T1220">
        <v>2</v>
      </c>
      <c r="U1220">
        <v>898.45</v>
      </c>
      <c r="V1220">
        <v>0.28999999999999998</v>
      </c>
      <c r="W1220" t="s">
        <v>1964</v>
      </c>
      <c r="X1220">
        <v>1275.799</v>
      </c>
      <c r="Y1220">
        <v>1275.799</v>
      </c>
      <c r="Z1220" t="str">
        <f>_xlfn.IFS(Table8_1[[#This Row],[Unit_Price]]&lt;500,"Low Price",Table8_1[[#This Row],[Unit_Price]]&lt;2000,"Medium Price",Table8_1[[#This Row],[Unit_Price]]&gt;=2000, "High Price")</f>
        <v>Medium Price</v>
      </c>
    </row>
    <row r="1221" spans="1:26" x14ac:dyDescent="0.3">
      <c r="A1221" s="2" t="s">
        <v>3186</v>
      </c>
      <c r="B1221" s="3">
        <v>45905</v>
      </c>
      <c r="C1221" s="2" t="s">
        <v>128</v>
      </c>
      <c r="D1221" s="2" t="s">
        <v>1683</v>
      </c>
      <c r="E1221" s="2" t="s">
        <v>1936</v>
      </c>
      <c r="F1221" s="2">
        <v>4</v>
      </c>
      <c r="G1221" s="2">
        <v>642.04999999999995</v>
      </c>
      <c r="H1221" s="2">
        <v>0.25</v>
      </c>
      <c r="I1221" s="2" t="s">
        <v>1959</v>
      </c>
      <c r="J1221" s="2">
        <v>1926.15</v>
      </c>
      <c r="O1221" t="s">
        <v>3186</v>
      </c>
      <c r="P1221" s="5">
        <v>45905</v>
      </c>
      <c r="Q1221" t="s">
        <v>128</v>
      </c>
      <c r="R1221" t="s">
        <v>1683</v>
      </c>
      <c r="S1221" t="s">
        <v>1936</v>
      </c>
      <c r="T1221">
        <v>4</v>
      </c>
      <c r="U1221">
        <v>642.04999999999995</v>
      </c>
      <c r="V1221">
        <v>0.25</v>
      </c>
      <c r="W1221" t="s">
        <v>1959</v>
      </c>
      <c r="X1221">
        <v>1926.15</v>
      </c>
      <c r="Y1221">
        <v>1926.1499999999999</v>
      </c>
      <c r="Z1221" t="str">
        <f>_xlfn.IFS(Table8_1[[#This Row],[Unit_Price]]&lt;500,"Low Price",Table8_1[[#This Row],[Unit_Price]]&lt;2000,"Medium Price",Table8_1[[#This Row],[Unit_Price]]&gt;=2000, "High Price")</f>
        <v>Medium Price</v>
      </c>
    </row>
    <row r="1222" spans="1:26" x14ac:dyDescent="0.3">
      <c r="A1222" s="2" t="s">
        <v>3187</v>
      </c>
      <c r="B1222" s="3">
        <v>45531</v>
      </c>
      <c r="C1222" s="2" t="s">
        <v>998</v>
      </c>
      <c r="D1222" s="2" t="s">
        <v>1835</v>
      </c>
      <c r="E1222" s="2" t="s">
        <v>1914</v>
      </c>
      <c r="F1222" s="2">
        <v>4</v>
      </c>
      <c r="G1222" s="2">
        <v>450.83</v>
      </c>
      <c r="H1222" s="2">
        <v>0.24</v>
      </c>
      <c r="I1222" s="2" t="s">
        <v>1959</v>
      </c>
      <c r="J1222" s="2">
        <v>1370.5232000000001</v>
      </c>
      <c r="O1222" t="s">
        <v>3187</v>
      </c>
      <c r="P1222" s="5">
        <v>45531</v>
      </c>
      <c r="Q1222" t="s">
        <v>998</v>
      </c>
      <c r="R1222" t="s">
        <v>1835</v>
      </c>
      <c r="S1222" t="s">
        <v>1914</v>
      </c>
      <c r="T1222">
        <v>4</v>
      </c>
      <c r="U1222">
        <v>450.83</v>
      </c>
      <c r="V1222">
        <v>0.24</v>
      </c>
      <c r="W1222" t="s">
        <v>1959</v>
      </c>
      <c r="X1222">
        <v>1370.5232000000001</v>
      </c>
      <c r="Y1222">
        <v>1370.5232000000001</v>
      </c>
      <c r="Z1222" t="str">
        <f>_xlfn.IFS(Table8_1[[#This Row],[Unit_Price]]&lt;500,"Low Price",Table8_1[[#This Row],[Unit_Price]]&lt;2000,"Medium Price",Table8_1[[#This Row],[Unit_Price]]&gt;=2000, "High Price")</f>
        <v>Low Price</v>
      </c>
    </row>
    <row r="1223" spans="1:26" x14ac:dyDescent="0.3">
      <c r="A1223" s="2" t="s">
        <v>3188</v>
      </c>
      <c r="B1223" s="3">
        <v>45216</v>
      </c>
      <c r="C1223" s="2" t="s">
        <v>55</v>
      </c>
      <c r="D1223" s="2" t="s">
        <v>1738</v>
      </c>
      <c r="E1223" s="2" t="s">
        <v>1948</v>
      </c>
      <c r="F1223" s="2">
        <v>2</v>
      </c>
      <c r="G1223" s="2">
        <v>441.03</v>
      </c>
      <c r="H1223" s="2">
        <v>0.23</v>
      </c>
      <c r="I1223" s="2" t="s">
        <v>1964</v>
      </c>
      <c r="J1223" s="2">
        <v>679.18619999999999</v>
      </c>
      <c r="O1223" t="s">
        <v>3188</v>
      </c>
      <c r="P1223" s="5">
        <v>45216</v>
      </c>
      <c r="Q1223" t="s">
        <v>55</v>
      </c>
      <c r="R1223" t="s">
        <v>1738</v>
      </c>
      <c r="S1223" t="s">
        <v>1948</v>
      </c>
      <c r="T1223">
        <v>2</v>
      </c>
      <c r="U1223">
        <v>441.03</v>
      </c>
      <c r="V1223">
        <v>0.23</v>
      </c>
      <c r="W1223" t="s">
        <v>1964</v>
      </c>
      <c r="X1223">
        <v>679.18619999999999</v>
      </c>
      <c r="Y1223">
        <v>679.18619999999999</v>
      </c>
      <c r="Z1223" t="str">
        <f>_xlfn.IFS(Table8_1[[#This Row],[Unit_Price]]&lt;500,"Low Price",Table8_1[[#This Row],[Unit_Price]]&lt;2000,"Medium Price",Table8_1[[#This Row],[Unit_Price]]&gt;=2000, "High Price")</f>
        <v>Low Price</v>
      </c>
    </row>
    <row r="1224" spans="1:26" x14ac:dyDescent="0.3">
      <c r="A1224" s="2" t="s">
        <v>3189</v>
      </c>
      <c r="B1224" s="3">
        <v>45384</v>
      </c>
      <c r="C1224" s="2" t="s">
        <v>302</v>
      </c>
      <c r="D1224" s="2" t="s">
        <v>1652</v>
      </c>
      <c r="E1224" s="2" t="s">
        <v>1896</v>
      </c>
      <c r="F1224" s="2">
        <v>3</v>
      </c>
      <c r="G1224" s="2">
        <v>377.69</v>
      </c>
      <c r="H1224" s="2">
        <v>7.0000000000000007E-2</v>
      </c>
      <c r="I1224" s="2" t="s">
        <v>1961</v>
      </c>
      <c r="J1224" s="2">
        <v>1053.7551000000001</v>
      </c>
      <c r="O1224" t="s">
        <v>3189</v>
      </c>
      <c r="P1224" s="5">
        <v>45384</v>
      </c>
      <c r="Q1224" t="s">
        <v>302</v>
      </c>
      <c r="R1224" t="s">
        <v>1652</v>
      </c>
      <c r="S1224" t="s">
        <v>1896</v>
      </c>
      <c r="T1224">
        <v>3</v>
      </c>
      <c r="U1224">
        <v>377.69</v>
      </c>
      <c r="V1224">
        <v>7.0000000000000007E-2</v>
      </c>
      <c r="W1224" t="s">
        <v>1961</v>
      </c>
      <c r="X1224">
        <v>1053.7551000000001</v>
      </c>
      <c r="Y1224">
        <v>1053.7550999999999</v>
      </c>
      <c r="Z1224" t="str">
        <f>_xlfn.IFS(Table8_1[[#This Row],[Unit_Price]]&lt;500,"Low Price",Table8_1[[#This Row],[Unit_Price]]&lt;2000,"Medium Price",Table8_1[[#This Row],[Unit_Price]]&gt;=2000, "High Price")</f>
        <v>Low Price</v>
      </c>
    </row>
    <row r="1225" spans="1:26" x14ac:dyDescent="0.3">
      <c r="A1225" s="2" t="s">
        <v>3190</v>
      </c>
      <c r="B1225" s="3">
        <v>45416</v>
      </c>
      <c r="C1225" s="2" t="s">
        <v>542</v>
      </c>
      <c r="D1225" s="2" t="s">
        <v>1599</v>
      </c>
      <c r="E1225" s="2" t="s">
        <v>1914</v>
      </c>
      <c r="F1225" s="2">
        <v>1</v>
      </c>
      <c r="G1225" s="2">
        <v>457.33</v>
      </c>
      <c r="H1225" s="2">
        <v>0.27</v>
      </c>
      <c r="I1225" s="2" t="s">
        <v>1959</v>
      </c>
      <c r="J1225" s="2">
        <v>333.85090000000002</v>
      </c>
      <c r="O1225" t="s">
        <v>3190</v>
      </c>
      <c r="P1225" s="5">
        <v>45416</v>
      </c>
      <c r="Q1225" t="s">
        <v>542</v>
      </c>
      <c r="R1225" t="s">
        <v>1599</v>
      </c>
      <c r="S1225" t="s">
        <v>1914</v>
      </c>
      <c r="T1225">
        <v>1</v>
      </c>
      <c r="U1225">
        <v>457.33</v>
      </c>
      <c r="V1225">
        <v>0.27</v>
      </c>
      <c r="W1225" t="s">
        <v>1959</v>
      </c>
      <c r="X1225">
        <v>333.85090000000002</v>
      </c>
      <c r="Y1225">
        <v>333.85089999999997</v>
      </c>
      <c r="Z1225" t="str">
        <f>_xlfn.IFS(Table8_1[[#This Row],[Unit_Price]]&lt;500,"Low Price",Table8_1[[#This Row],[Unit_Price]]&lt;2000,"Medium Price",Table8_1[[#This Row],[Unit_Price]]&gt;=2000, "High Price")</f>
        <v>Low Price</v>
      </c>
    </row>
    <row r="1226" spans="1:26" x14ac:dyDescent="0.3">
      <c r="A1226" s="2" t="s">
        <v>3191</v>
      </c>
      <c r="B1226" s="3">
        <v>45880</v>
      </c>
      <c r="C1226" s="2" t="s">
        <v>793</v>
      </c>
      <c r="D1226" s="2" t="s">
        <v>1811</v>
      </c>
      <c r="E1226" s="2" t="s">
        <v>1911</v>
      </c>
      <c r="F1226" s="2">
        <v>4</v>
      </c>
      <c r="G1226" s="2">
        <v>218.01</v>
      </c>
      <c r="H1226" s="2">
        <v>0.06</v>
      </c>
      <c r="I1226" s="2" t="s">
        <v>1959</v>
      </c>
      <c r="J1226" s="2">
        <v>819.71759999999995</v>
      </c>
      <c r="O1226" t="s">
        <v>3191</v>
      </c>
      <c r="P1226" s="5">
        <v>45880</v>
      </c>
      <c r="Q1226" t="s">
        <v>793</v>
      </c>
      <c r="R1226" t="s">
        <v>1811</v>
      </c>
      <c r="S1226" t="s">
        <v>1911</v>
      </c>
      <c r="T1226">
        <v>4</v>
      </c>
      <c r="U1226">
        <v>218.01</v>
      </c>
      <c r="V1226">
        <v>0.06</v>
      </c>
      <c r="W1226" t="s">
        <v>1959</v>
      </c>
      <c r="X1226">
        <v>819.71759999999995</v>
      </c>
      <c r="Y1226">
        <v>819.71759999999995</v>
      </c>
      <c r="Z1226" t="str">
        <f>_xlfn.IFS(Table8_1[[#This Row],[Unit_Price]]&lt;500,"Low Price",Table8_1[[#This Row],[Unit_Price]]&lt;2000,"Medium Price",Table8_1[[#This Row],[Unit_Price]]&gt;=2000, "High Price")</f>
        <v>Low Price</v>
      </c>
    </row>
    <row r="1227" spans="1:26" x14ac:dyDescent="0.3">
      <c r="A1227" s="2" t="s">
        <v>3192</v>
      </c>
      <c r="B1227" s="3">
        <v>45933</v>
      </c>
      <c r="C1227" s="2" t="s">
        <v>716</v>
      </c>
      <c r="D1227" s="2" t="s">
        <v>1859</v>
      </c>
      <c r="E1227" s="2" t="s">
        <v>1945</v>
      </c>
      <c r="F1227" s="2">
        <v>2</v>
      </c>
      <c r="G1227" s="2">
        <v>682.7</v>
      </c>
      <c r="H1227" s="2">
        <v>0.13</v>
      </c>
      <c r="I1227" s="2" t="s">
        <v>1959</v>
      </c>
      <c r="J1227" s="2">
        <v>1187.8979999999999</v>
      </c>
      <c r="O1227" t="s">
        <v>3192</v>
      </c>
      <c r="P1227" s="5">
        <v>45933</v>
      </c>
      <c r="Q1227" t="s">
        <v>716</v>
      </c>
      <c r="R1227" t="s">
        <v>1859</v>
      </c>
      <c r="S1227" t="s">
        <v>1945</v>
      </c>
      <c r="T1227">
        <v>2</v>
      </c>
      <c r="U1227">
        <v>682.7</v>
      </c>
      <c r="V1227">
        <v>0.13</v>
      </c>
      <c r="W1227" t="s">
        <v>1959</v>
      </c>
      <c r="X1227">
        <v>1187.8979999999999</v>
      </c>
      <c r="Y1227">
        <v>1187.8980000000001</v>
      </c>
      <c r="Z1227" t="str">
        <f>_xlfn.IFS(Table8_1[[#This Row],[Unit_Price]]&lt;500,"Low Price",Table8_1[[#This Row],[Unit_Price]]&lt;2000,"Medium Price",Table8_1[[#This Row],[Unit_Price]]&gt;=2000, "High Price")</f>
        <v>Medium Price</v>
      </c>
    </row>
    <row r="1228" spans="1:26" x14ac:dyDescent="0.3">
      <c r="A1228" s="2" t="s">
        <v>3193</v>
      </c>
      <c r="B1228" s="3">
        <v>45345</v>
      </c>
      <c r="C1228" s="2" t="s">
        <v>1028</v>
      </c>
      <c r="D1228" s="2" t="s">
        <v>1631</v>
      </c>
      <c r="E1228" s="2" t="s">
        <v>1945</v>
      </c>
      <c r="F1228" s="2">
        <v>3</v>
      </c>
      <c r="G1228" s="2">
        <v>726.97</v>
      </c>
      <c r="H1228" s="2">
        <v>0.04</v>
      </c>
      <c r="I1228" s="2" t="s">
        <v>1961</v>
      </c>
      <c r="J1228" s="2">
        <v>2093.6736000000001</v>
      </c>
      <c r="O1228" t="s">
        <v>3193</v>
      </c>
      <c r="P1228" s="5">
        <v>45345</v>
      </c>
      <c r="Q1228" t="s">
        <v>1028</v>
      </c>
      <c r="R1228" t="s">
        <v>1631</v>
      </c>
      <c r="S1228" t="s">
        <v>1945</v>
      </c>
      <c r="T1228">
        <v>3</v>
      </c>
      <c r="U1228">
        <v>726.97</v>
      </c>
      <c r="V1228">
        <v>0.04</v>
      </c>
      <c r="W1228" t="s">
        <v>1961</v>
      </c>
      <c r="X1228">
        <v>2093.6736000000001</v>
      </c>
      <c r="Y1228">
        <v>2093.6736000000001</v>
      </c>
      <c r="Z1228" t="str">
        <f>_xlfn.IFS(Table8_1[[#This Row],[Unit_Price]]&lt;500,"Low Price",Table8_1[[#This Row],[Unit_Price]]&lt;2000,"Medium Price",Table8_1[[#This Row],[Unit_Price]]&gt;=2000, "High Price")</f>
        <v>Medium Price</v>
      </c>
    </row>
    <row r="1229" spans="1:26" x14ac:dyDescent="0.3">
      <c r="A1229" s="2" t="s">
        <v>3194</v>
      </c>
      <c r="B1229" s="3">
        <v>45681</v>
      </c>
      <c r="C1229" s="2" t="s">
        <v>1281</v>
      </c>
      <c r="D1229" s="2" t="s">
        <v>1759</v>
      </c>
      <c r="E1229" s="2" t="s">
        <v>1921</v>
      </c>
      <c r="F1229" s="2">
        <v>2</v>
      </c>
      <c r="G1229" s="2">
        <v>107.97</v>
      </c>
      <c r="H1229" s="2">
        <v>0.06</v>
      </c>
      <c r="I1229" s="2" t="s">
        <v>1959</v>
      </c>
      <c r="J1229" s="2">
        <v>202.9836</v>
      </c>
      <c r="O1229" t="s">
        <v>3194</v>
      </c>
      <c r="P1229" s="5">
        <v>45681</v>
      </c>
      <c r="Q1229" t="s">
        <v>1281</v>
      </c>
      <c r="R1229" t="s">
        <v>1759</v>
      </c>
      <c r="S1229" t="s">
        <v>1921</v>
      </c>
      <c r="T1229">
        <v>2</v>
      </c>
      <c r="U1229">
        <v>107.97</v>
      </c>
      <c r="V1229">
        <v>0.06</v>
      </c>
      <c r="W1229" t="s">
        <v>1959</v>
      </c>
      <c r="X1229">
        <v>202.9836</v>
      </c>
      <c r="Y1229">
        <v>202.9836</v>
      </c>
      <c r="Z1229" t="str">
        <f>_xlfn.IFS(Table8_1[[#This Row],[Unit_Price]]&lt;500,"Low Price",Table8_1[[#This Row],[Unit_Price]]&lt;2000,"Medium Price",Table8_1[[#This Row],[Unit_Price]]&gt;=2000, "High Price")</f>
        <v>Low Price</v>
      </c>
    </row>
    <row r="1230" spans="1:26" x14ac:dyDescent="0.3">
      <c r="A1230" s="2" t="s">
        <v>3195</v>
      </c>
      <c r="B1230" s="3">
        <v>45785</v>
      </c>
      <c r="C1230" s="2" t="s">
        <v>42</v>
      </c>
      <c r="D1230" s="2" t="s">
        <v>1576</v>
      </c>
      <c r="E1230" s="2" t="s">
        <v>1934</v>
      </c>
      <c r="F1230" s="2">
        <v>1</v>
      </c>
      <c r="G1230" s="2">
        <v>38.880000000000003</v>
      </c>
      <c r="H1230" s="2">
        <v>0.16</v>
      </c>
      <c r="I1230" s="2" t="s">
        <v>1964</v>
      </c>
      <c r="J1230" s="2">
        <v>32.659199999999998</v>
      </c>
      <c r="O1230" t="s">
        <v>3195</v>
      </c>
      <c r="P1230" s="5">
        <v>45785</v>
      </c>
      <c r="Q1230" t="s">
        <v>42</v>
      </c>
      <c r="R1230" t="s">
        <v>1576</v>
      </c>
      <c r="S1230" t="s">
        <v>1934</v>
      </c>
      <c r="T1230">
        <v>1</v>
      </c>
      <c r="U1230">
        <v>38.880000000000003</v>
      </c>
      <c r="V1230">
        <v>0.16</v>
      </c>
      <c r="W1230" t="s">
        <v>1964</v>
      </c>
      <c r="X1230">
        <v>32.659199999999998</v>
      </c>
      <c r="Y1230">
        <v>32.659199999999998</v>
      </c>
      <c r="Z1230" t="str">
        <f>_xlfn.IFS(Table8_1[[#This Row],[Unit_Price]]&lt;500,"Low Price",Table8_1[[#This Row],[Unit_Price]]&lt;2000,"Medium Price",Table8_1[[#This Row],[Unit_Price]]&gt;=2000, "High Price")</f>
        <v>Low Price</v>
      </c>
    </row>
    <row r="1231" spans="1:26" x14ac:dyDescent="0.3">
      <c r="A1231" s="2" t="s">
        <v>3196</v>
      </c>
      <c r="B1231" s="3">
        <v>45823</v>
      </c>
      <c r="C1231" s="2" t="s">
        <v>288</v>
      </c>
      <c r="D1231" s="2" t="s">
        <v>1998</v>
      </c>
      <c r="E1231" s="2" t="s">
        <v>1942</v>
      </c>
      <c r="F1231" s="2">
        <v>3</v>
      </c>
      <c r="G1231" s="2">
        <v>484.39</v>
      </c>
      <c r="H1231" s="2">
        <v>0.28999999999999998</v>
      </c>
      <c r="I1231" s="2" t="s">
        <v>1964</v>
      </c>
      <c r="J1231" s="2">
        <v>1031.7507000000001</v>
      </c>
      <c r="O1231" t="s">
        <v>3196</v>
      </c>
      <c r="P1231" s="5">
        <v>45823</v>
      </c>
      <c r="Q1231" t="s">
        <v>288</v>
      </c>
      <c r="R1231" t="s">
        <v>1998</v>
      </c>
      <c r="S1231" t="s">
        <v>1942</v>
      </c>
      <c r="T1231">
        <v>3</v>
      </c>
      <c r="U1231">
        <v>484.39</v>
      </c>
      <c r="V1231">
        <v>0.28999999999999998</v>
      </c>
      <c r="W1231" t="s">
        <v>1964</v>
      </c>
      <c r="X1231">
        <v>1031.7507000000001</v>
      </c>
      <c r="Y1231">
        <v>1031.7507000000001</v>
      </c>
      <c r="Z1231" t="str">
        <f>_xlfn.IFS(Table8_1[[#This Row],[Unit_Price]]&lt;500,"Low Price",Table8_1[[#This Row],[Unit_Price]]&lt;2000,"Medium Price",Table8_1[[#This Row],[Unit_Price]]&gt;=2000, "High Price")</f>
        <v>Low Price</v>
      </c>
    </row>
    <row r="1232" spans="1:26" x14ac:dyDescent="0.3">
      <c r="A1232" s="2" t="s">
        <v>3197</v>
      </c>
      <c r="B1232" s="3">
        <v>45572</v>
      </c>
      <c r="C1232" s="2" t="s">
        <v>85</v>
      </c>
      <c r="D1232" s="2" t="s">
        <v>1823</v>
      </c>
      <c r="E1232" s="2" t="s">
        <v>1936</v>
      </c>
      <c r="F1232" s="2">
        <v>2</v>
      </c>
      <c r="G1232" s="2">
        <v>949.3</v>
      </c>
      <c r="H1232" s="2">
        <v>0.08</v>
      </c>
      <c r="I1232" s="2" t="s">
        <v>1964</v>
      </c>
      <c r="J1232" s="2">
        <v>1746.712</v>
      </c>
      <c r="O1232" t="s">
        <v>3197</v>
      </c>
      <c r="P1232" s="5">
        <v>45572</v>
      </c>
      <c r="Q1232" t="s">
        <v>85</v>
      </c>
      <c r="R1232" t="s">
        <v>1823</v>
      </c>
      <c r="S1232" t="s">
        <v>1936</v>
      </c>
      <c r="T1232">
        <v>2</v>
      </c>
      <c r="U1232">
        <v>949.3</v>
      </c>
      <c r="V1232">
        <v>0.08</v>
      </c>
      <c r="W1232" t="s">
        <v>1964</v>
      </c>
      <c r="X1232">
        <v>1746.712</v>
      </c>
      <c r="Y1232">
        <v>1746.712</v>
      </c>
      <c r="Z1232" t="str">
        <f>_xlfn.IFS(Table8_1[[#This Row],[Unit_Price]]&lt;500,"Low Price",Table8_1[[#This Row],[Unit_Price]]&lt;2000,"Medium Price",Table8_1[[#This Row],[Unit_Price]]&gt;=2000, "High Price")</f>
        <v>Medium Price</v>
      </c>
    </row>
    <row r="1233" spans="1:26" x14ac:dyDescent="0.3">
      <c r="A1233" s="2" t="s">
        <v>3198</v>
      </c>
      <c r="B1233" s="3">
        <v>45259</v>
      </c>
      <c r="C1233" s="2" t="s">
        <v>1355</v>
      </c>
      <c r="D1233" s="2" t="s">
        <v>1796</v>
      </c>
      <c r="E1233" s="2" t="s">
        <v>1911</v>
      </c>
      <c r="F1233" s="2">
        <v>3</v>
      </c>
      <c r="G1233" s="2">
        <v>664.75</v>
      </c>
      <c r="H1233" s="2">
        <v>0.12</v>
      </c>
      <c r="I1233" s="2" t="s">
        <v>1959</v>
      </c>
      <c r="J1233" s="2">
        <v>1754.94</v>
      </c>
      <c r="O1233" t="s">
        <v>3198</v>
      </c>
      <c r="P1233" s="5">
        <v>45259</v>
      </c>
      <c r="Q1233" t="s">
        <v>1355</v>
      </c>
      <c r="R1233" t="s">
        <v>1796</v>
      </c>
      <c r="S1233" t="s">
        <v>1911</v>
      </c>
      <c r="T1233">
        <v>3</v>
      </c>
      <c r="U1233">
        <v>664.75</v>
      </c>
      <c r="V1233">
        <v>0.12</v>
      </c>
      <c r="W1233" t="s">
        <v>1959</v>
      </c>
      <c r="X1233">
        <v>1754.94</v>
      </c>
      <c r="Y1233">
        <v>1754.94</v>
      </c>
      <c r="Z1233" t="str">
        <f>_xlfn.IFS(Table8_1[[#This Row],[Unit_Price]]&lt;500,"Low Price",Table8_1[[#This Row],[Unit_Price]]&lt;2000,"Medium Price",Table8_1[[#This Row],[Unit_Price]]&gt;=2000, "High Price")</f>
        <v>Medium Price</v>
      </c>
    </row>
    <row r="1234" spans="1:26" x14ac:dyDescent="0.3">
      <c r="A1234" s="2" t="s">
        <v>3199</v>
      </c>
      <c r="B1234" s="3">
        <v>45740</v>
      </c>
      <c r="C1234" s="2" t="s">
        <v>907</v>
      </c>
      <c r="D1234" s="2" t="s">
        <v>1793</v>
      </c>
      <c r="E1234" s="2" t="s">
        <v>1942</v>
      </c>
      <c r="F1234" s="2">
        <v>3</v>
      </c>
      <c r="G1234" s="2">
        <v>190.04</v>
      </c>
      <c r="H1234" s="2">
        <v>7.0000000000000007E-2</v>
      </c>
      <c r="I1234" s="2" t="s">
        <v>1961</v>
      </c>
      <c r="J1234" s="2">
        <v>530.21159999999998</v>
      </c>
      <c r="O1234" t="s">
        <v>3199</v>
      </c>
      <c r="P1234" s="5">
        <v>45740</v>
      </c>
      <c r="Q1234" t="s">
        <v>907</v>
      </c>
      <c r="R1234" t="s">
        <v>1793</v>
      </c>
      <c r="S1234" t="s">
        <v>1942</v>
      </c>
      <c r="T1234">
        <v>3</v>
      </c>
      <c r="U1234">
        <v>190.04</v>
      </c>
      <c r="V1234">
        <v>7.0000000000000007E-2</v>
      </c>
      <c r="W1234" t="s">
        <v>1961</v>
      </c>
      <c r="X1234">
        <v>530.21159999999998</v>
      </c>
      <c r="Y1234">
        <v>530.21159999999998</v>
      </c>
      <c r="Z1234" t="str">
        <f>_xlfn.IFS(Table8_1[[#This Row],[Unit_Price]]&lt;500,"Low Price",Table8_1[[#This Row],[Unit_Price]]&lt;2000,"Medium Price",Table8_1[[#This Row],[Unit_Price]]&gt;=2000, "High Price")</f>
        <v>Low Price</v>
      </c>
    </row>
    <row r="1235" spans="1:26" x14ac:dyDescent="0.3">
      <c r="A1235" s="2" t="s">
        <v>3200</v>
      </c>
      <c r="B1235" s="3">
        <v>45869</v>
      </c>
      <c r="C1235" s="2" t="s">
        <v>892</v>
      </c>
      <c r="D1235" s="2" t="s">
        <v>1585</v>
      </c>
      <c r="E1235" s="2" t="s">
        <v>1936</v>
      </c>
      <c r="F1235" s="2">
        <v>3</v>
      </c>
      <c r="G1235" s="2">
        <v>754.02</v>
      </c>
      <c r="H1235" s="2">
        <v>0.1</v>
      </c>
      <c r="I1235" s="2" t="s">
        <v>1964</v>
      </c>
      <c r="J1235" s="2">
        <v>2035.854</v>
      </c>
      <c r="O1235" t="s">
        <v>3200</v>
      </c>
      <c r="P1235" s="5">
        <v>45869</v>
      </c>
      <c r="Q1235" t="s">
        <v>892</v>
      </c>
      <c r="R1235" t="s">
        <v>1585</v>
      </c>
      <c r="S1235" t="s">
        <v>1936</v>
      </c>
      <c r="T1235">
        <v>3</v>
      </c>
      <c r="U1235">
        <v>754.02</v>
      </c>
      <c r="V1235">
        <v>0.1</v>
      </c>
      <c r="W1235" t="s">
        <v>1964</v>
      </c>
      <c r="X1235">
        <v>2035.854</v>
      </c>
      <c r="Y1235">
        <v>2035.8539999999998</v>
      </c>
      <c r="Z1235" t="str">
        <f>_xlfn.IFS(Table8_1[[#This Row],[Unit_Price]]&lt;500,"Low Price",Table8_1[[#This Row],[Unit_Price]]&lt;2000,"Medium Price",Table8_1[[#This Row],[Unit_Price]]&gt;=2000, "High Price")</f>
        <v>Medium Price</v>
      </c>
    </row>
    <row r="1236" spans="1:26" x14ac:dyDescent="0.3">
      <c r="A1236" s="2" t="s">
        <v>3201</v>
      </c>
      <c r="B1236" s="3">
        <v>45526</v>
      </c>
      <c r="C1236" s="2" t="s">
        <v>1211</v>
      </c>
      <c r="D1236" s="2" t="s">
        <v>1680</v>
      </c>
      <c r="E1236" s="2" t="s">
        <v>1929</v>
      </c>
      <c r="F1236" s="2">
        <v>4</v>
      </c>
      <c r="G1236" s="2">
        <v>94.13</v>
      </c>
      <c r="H1236" s="2">
        <v>0.04</v>
      </c>
      <c r="I1236" s="2" t="s">
        <v>1964</v>
      </c>
      <c r="J1236" s="2">
        <v>361.45920000000001</v>
      </c>
      <c r="O1236" t="s">
        <v>3201</v>
      </c>
      <c r="P1236" s="5">
        <v>45526</v>
      </c>
      <c r="Q1236" t="s">
        <v>1211</v>
      </c>
      <c r="R1236" t="s">
        <v>1680</v>
      </c>
      <c r="S1236" t="s">
        <v>1929</v>
      </c>
      <c r="T1236">
        <v>4</v>
      </c>
      <c r="U1236">
        <v>94.13</v>
      </c>
      <c r="V1236">
        <v>0.04</v>
      </c>
      <c r="W1236" t="s">
        <v>1964</v>
      </c>
      <c r="X1236">
        <v>361.45920000000001</v>
      </c>
      <c r="Y1236">
        <v>361.45920000000001</v>
      </c>
      <c r="Z1236" t="str">
        <f>_xlfn.IFS(Table8_1[[#This Row],[Unit_Price]]&lt;500,"Low Price",Table8_1[[#This Row],[Unit_Price]]&lt;2000,"Medium Price",Table8_1[[#This Row],[Unit_Price]]&gt;=2000, "High Price")</f>
        <v>Low Price</v>
      </c>
    </row>
    <row r="1237" spans="1:26" x14ac:dyDescent="0.3">
      <c r="A1237" s="2" t="s">
        <v>3202</v>
      </c>
      <c r="B1237" s="3">
        <v>45489</v>
      </c>
      <c r="C1237" s="2" t="s">
        <v>1455</v>
      </c>
      <c r="D1237" s="2" t="s">
        <v>1560</v>
      </c>
      <c r="E1237" s="2" t="s">
        <v>1936</v>
      </c>
      <c r="F1237" s="2">
        <v>3</v>
      </c>
      <c r="G1237" s="2">
        <v>402.3</v>
      </c>
      <c r="H1237" s="2">
        <v>0.21</v>
      </c>
      <c r="I1237" s="2" t="s">
        <v>1961</v>
      </c>
      <c r="J1237" s="2">
        <v>953.45100000000002</v>
      </c>
      <c r="O1237" t="s">
        <v>3202</v>
      </c>
      <c r="P1237" s="5">
        <v>45489</v>
      </c>
      <c r="Q1237" t="s">
        <v>1455</v>
      </c>
      <c r="R1237" t="s">
        <v>1560</v>
      </c>
      <c r="S1237" t="s">
        <v>1936</v>
      </c>
      <c r="T1237">
        <v>3</v>
      </c>
      <c r="U1237">
        <v>402.3</v>
      </c>
      <c r="V1237">
        <v>0.21</v>
      </c>
      <c r="W1237" t="s">
        <v>1961</v>
      </c>
      <c r="X1237">
        <v>953.45100000000002</v>
      </c>
      <c r="Y1237">
        <v>953.45100000000002</v>
      </c>
      <c r="Z1237" t="str">
        <f>_xlfn.IFS(Table8_1[[#This Row],[Unit_Price]]&lt;500,"Low Price",Table8_1[[#This Row],[Unit_Price]]&lt;2000,"Medium Price",Table8_1[[#This Row],[Unit_Price]]&gt;=2000, "High Price")</f>
        <v>Low Price</v>
      </c>
    </row>
    <row r="1238" spans="1:26" x14ac:dyDescent="0.3">
      <c r="A1238" s="2" t="s">
        <v>3203</v>
      </c>
      <c r="B1238" s="3">
        <v>45908</v>
      </c>
      <c r="C1238" s="2" t="s">
        <v>778</v>
      </c>
      <c r="D1238" s="2" t="s">
        <v>1841</v>
      </c>
      <c r="E1238" s="2" t="s">
        <v>1914</v>
      </c>
      <c r="F1238" s="2">
        <v>1</v>
      </c>
      <c r="G1238" s="2">
        <v>729.05</v>
      </c>
      <c r="H1238" s="2">
        <v>0.06</v>
      </c>
      <c r="I1238" s="2" t="s">
        <v>1964</v>
      </c>
      <c r="J1238" s="2">
        <v>685.30700000000002</v>
      </c>
      <c r="O1238" t="s">
        <v>3203</v>
      </c>
      <c r="P1238" s="5">
        <v>45908</v>
      </c>
      <c r="Q1238" t="s">
        <v>778</v>
      </c>
      <c r="R1238" t="s">
        <v>1841</v>
      </c>
      <c r="S1238" t="s">
        <v>1914</v>
      </c>
      <c r="T1238">
        <v>1</v>
      </c>
      <c r="U1238">
        <v>729.05</v>
      </c>
      <c r="V1238">
        <v>0.06</v>
      </c>
      <c r="W1238" t="s">
        <v>1964</v>
      </c>
      <c r="X1238">
        <v>685.30700000000002</v>
      </c>
      <c r="Y1238">
        <v>685.30700000000002</v>
      </c>
      <c r="Z1238" t="str">
        <f>_xlfn.IFS(Table8_1[[#This Row],[Unit_Price]]&lt;500,"Low Price",Table8_1[[#This Row],[Unit_Price]]&lt;2000,"Medium Price",Table8_1[[#This Row],[Unit_Price]]&gt;=2000, "High Price")</f>
        <v>Medium Price</v>
      </c>
    </row>
    <row r="1239" spans="1:26" x14ac:dyDescent="0.3">
      <c r="A1239" s="2" t="s">
        <v>3204</v>
      </c>
      <c r="B1239" s="3">
        <v>45912</v>
      </c>
      <c r="C1239" s="2" t="s">
        <v>465</v>
      </c>
      <c r="D1239" s="2" t="s">
        <v>1853</v>
      </c>
      <c r="E1239" s="2" t="s">
        <v>1932</v>
      </c>
      <c r="F1239" s="2">
        <v>1</v>
      </c>
      <c r="G1239" s="2">
        <v>822.6</v>
      </c>
      <c r="H1239" s="2">
        <v>0.28999999999999998</v>
      </c>
      <c r="I1239" s="2" t="s">
        <v>1961</v>
      </c>
      <c r="J1239" s="2">
        <v>584.04600000000005</v>
      </c>
      <c r="O1239" t="s">
        <v>3204</v>
      </c>
      <c r="P1239" s="5">
        <v>45912</v>
      </c>
      <c r="Q1239" t="s">
        <v>465</v>
      </c>
      <c r="R1239" t="s">
        <v>1853</v>
      </c>
      <c r="S1239" t="s">
        <v>1932</v>
      </c>
      <c r="T1239">
        <v>1</v>
      </c>
      <c r="U1239">
        <v>822.6</v>
      </c>
      <c r="V1239">
        <v>0.28999999999999998</v>
      </c>
      <c r="W1239" t="s">
        <v>1961</v>
      </c>
      <c r="X1239">
        <v>584.04600000000005</v>
      </c>
      <c r="Y1239">
        <v>584.04600000000005</v>
      </c>
      <c r="Z1239" t="str">
        <f>_xlfn.IFS(Table8_1[[#This Row],[Unit_Price]]&lt;500,"Low Price",Table8_1[[#This Row],[Unit_Price]]&lt;2000,"Medium Price",Table8_1[[#This Row],[Unit_Price]]&gt;=2000, "High Price")</f>
        <v>Medium Price</v>
      </c>
    </row>
    <row r="1240" spans="1:26" x14ac:dyDescent="0.3">
      <c r="A1240" s="2" t="s">
        <v>3205</v>
      </c>
      <c r="B1240" s="3">
        <v>45771</v>
      </c>
      <c r="C1240" s="2" t="s">
        <v>642</v>
      </c>
      <c r="D1240" s="2" t="s">
        <v>1832</v>
      </c>
      <c r="E1240" s="2" t="s">
        <v>1917</v>
      </c>
      <c r="F1240" s="2">
        <v>2</v>
      </c>
      <c r="G1240" s="2">
        <v>327.25</v>
      </c>
      <c r="H1240" s="2">
        <v>0.19</v>
      </c>
      <c r="I1240" s="2" t="s">
        <v>1961</v>
      </c>
      <c r="J1240" s="2">
        <v>530.14499999999998</v>
      </c>
      <c r="O1240" t="s">
        <v>3205</v>
      </c>
      <c r="P1240" s="5">
        <v>45771</v>
      </c>
      <c r="Q1240" t="s">
        <v>642</v>
      </c>
      <c r="R1240" t="s">
        <v>1832</v>
      </c>
      <c r="S1240" t="s">
        <v>1917</v>
      </c>
      <c r="T1240">
        <v>2</v>
      </c>
      <c r="U1240">
        <v>327.25</v>
      </c>
      <c r="V1240">
        <v>0.19</v>
      </c>
      <c r="W1240" t="s">
        <v>1961</v>
      </c>
      <c r="X1240">
        <v>530.14499999999998</v>
      </c>
      <c r="Y1240">
        <v>530.14499999999998</v>
      </c>
      <c r="Z1240" t="str">
        <f>_xlfn.IFS(Table8_1[[#This Row],[Unit_Price]]&lt;500,"Low Price",Table8_1[[#This Row],[Unit_Price]]&lt;2000,"Medium Price",Table8_1[[#This Row],[Unit_Price]]&gt;=2000, "High Price")</f>
        <v>Low Price</v>
      </c>
    </row>
    <row r="1241" spans="1:26" x14ac:dyDescent="0.3">
      <c r="A1241" s="2" t="s">
        <v>3206</v>
      </c>
      <c r="B1241" s="3">
        <v>45619</v>
      </c>
      <c r="C1241" s="2" t="s">
        <v>308</v>
      </c>
      <c r="D1241" s="2" t="s">
        <v>1793</v>
      </c>
      <c r="E1241" s="2" t="s">
        <v>1921</v>
      </c>
      <c r="F1241" s="2">
        <v>4</v>
      </c>
      <c r="G1241" s="2">
        <v>930.38</v>
      </c>
      <c r="H1241" s="2">
        <v>0</v>
      </c>
      <c r="I1241" s="2" t="s">
        <v>1964</v>
      </c>
      <c r="J1241" s="2">
        <v>3721.52</v>
      </c>
      <c r="O1241" t="s">
        <v>3206</v>
      </c>
      <c r="P1241" s="5">
        <v>45619</v>
      </c>
      <c r="Q1241" t="s">
        <v>308</v>
      </c>
      <c r="R1241" t="s">
        <v>1793</v>
      </c>
      <c r="S1241" t="s">
        <v>1921</v>
      </c>
      <c r="T1241">
        <v>4</v>
      </c>
      <c r="U1241">
        <v>930.38</v>
      </c>
      <c r="V1241">
        <v>0</v>
      </c>
      <c r="W1241" t="s">
        <v>1964</v>
      </c>
      <c r="X1241">
        <v>3721.52</v>
      </c>
      <c r="Y1241">
        <v>3721.52</v>
      </c>
      <c r="Z1241" t="str">
        <f>_xlfn.IFS(Table8_1[[#This Row],[Unit_Price]]&lt;500,"Low Price",Table8_1[[#This Row],[Unit_Price]]&lt;2000,"Medium Price",Table8_1[[#This Row],[Unit_Price]]&gt;=2000, "High Price")</f>
        <v>Medium Price</v>
      </c>
    </row>
    <row r="1242" spans="1:26" x14ac:dyDescent="0.3">
      <c r="A1242" s="2" t="s">
        <v>3207</v>
      </c>
      <c r="B1242" s="3">
        <v>45394</v>
      </c>
      <c r="C1242" s="2" t="s">
        <v>494</v>
      </c>
      <c r="D1242" s="2" t="s">
        <v>1658</v>
      </c>
      <c r="E1242" s="2" t="s">
        <v>1908</v>
      </c>
      <c r="F1242" s="2">
        <v>2</v>
      </c>
      <c r="G1242" s="2">
        <v>437.84</v>
      </c>
      <c r="H1242" s="2">
        <v>0.24</v>
      </c>
      <c r="I1242" s="2" t="s">
        <v>1959</v>
      </c>
      <c r="J1242" s="2">
        <v>665.51679999999999</v>
      </c>
      <c r="O1242" t="s">
        <v>3207</v>
      </c>
      <c r="P1242" s="5">
        <v>45394</v>
      </c>
      <c r="Q1242" t="s">
        <v>494</v>
      </c>
      <c r="R1242" t="s">
        <v>1658</v>
      </c>
      <c r="S1242" t="s">
        <v>1908</v>
      </c>
      <c r="T1242">
        <v>2</v>
      </c>
      <c r="U1242">
        <v>437.84</v>
      </c>
      <c r="V1242">
        <v>0.24</v>
      </c>
      <c r="W1242" t="s">
        <v>1959</v>
      </c>
      <c r="X1242">
        <v>665.51679999999999</v>
      </c>
      <c r="Y1242">
        <v>665.51679999999999</v>
      </c>
      <c r="Z1242" t="str">
        <f>_xlfn.IFS(Table8_1[[#This Row],[Unit_Price]]&lt;500,"Low Price",Table8_1[[#This Row],[Unit_Price]]&lt;2000,"Medium Price",Table8_1[[#This Row],[Unit_Price]]&gt;=2000, "High Price")</f>
        <v>Low Price</v>
      </c>
    </row>
    <row r="1243" spans="1:26" x14ac:dyDescent="0.3">
      <c r="A1243" s="2" t="s">
        <v>3208</v>
      </c>
      <c r="B1243" s="3">
        <v>45786</v>
      </c>
      <c r="C1243" s="2" t="s">
        <v>262</v>
      </c>
      <c r="D1243" s="2" t="s">
        <v>1998</v>
      </c>
      <c r="E1243" s="2" t="s">
        <v>1939</v>
      </c>
      <c r="F1243" s="2">
        <v>2</v>
      </c>
      <c r="G1243" s="2">
        <v>126.02</v>
      </c>
      <c r="H1243" s="2">
        <v>0.09</v>
      </c>
      <c r="I1243" s="2" t="s">
        <v>1964</v>
      </c>
      <c r="J1243" s="2">
        <v>229.35640000000001</v>
      </c>
      <c r="O1243" t="s">
        <v>3208</v>
      </c>
      <c r="P1243" s="5">
        <v>45786</v>
      </c>
      <c r="Q1243" t="s">
        <v>262</v>
      </c>
      <c r="R1243" t="s">
        <v>1998</v>
      </c>
      <c r="S1243" t="s">
        <v>1939</v>
      </c>
      <c r="T1243">
        <v>2</v>
      </c>
      <c r="U1243">
        <v>126.02</v>
      </c>
      <c r="V1243">
        <v>0.09</v>
      </c>
      <c r="W1243" t="s">
        <v>1964</v>
      </c>
      <c r="X1243">
        <v>229.35640000000001</v>
      </c>
      <c r="Y1243">
        <v>229.35640000000001</v>
      </c>
      <c r="Z1243" t="str">
        <f>_xlfn.IFS(Table8_1[[#This Row],[Unit_Price]]&lt;500,"Low Price",Table8_1[[#This Row],[Unit_Price]]&lt;2000,"Medium Price",Table8_1[[#This Row],[Unit_Price]]&gt;=2000, "High Price")</f>
        <v>Low Price</v>
      </c>
    </row>
    <row r="1244" spans="1:26" x14ac:dyDescent="0.3">
      <c r="A1244" s="2" t="s">
        <v>3209</v>
      </c>
      <c r="B1244" s="3">
        <v>45692</v>
      </c>
      <c r="C1244" s="2" t="s">
        <v>1367</v>
      </c>
      <c r="D1244" s="2" t="s">
        <v>1832</v>
      </c>
      <c r="E1244" s="2" t="s">
        <v>1936</v>
      </c>
      <c r="F1244" s="2">
        <v>1</v>
      </c>
      <c r="G1244" s="2">
        <v>860.84</v>
      </c>
      <c r="H1244" s="2">
        <v>7.0000000000000007E-2</v>
      </c>
      <c r="I1244" s="2" t="s">
        <v>1961</v>
      </c>
      <c r="J1244" s="2">
        <v>800.58119999999997</v>
      </c>
      <c r="O1244" t="s">
        <v>3209</v>
      </c>
      <c r="P1244" s="5">
        <v>45692</v>
      </c>
      <c r="Q1244" t="s">
        <v>1367</v>
      </c>
      <c r="R1244" t="s">
        <v>1832</v>
      </c>
      <c r="S1244" t="s">
        <v>1936</v>
      </c>
      <c r="T1244">
        <v>1</v>
      </c>
      <c r="U1244">
        <v>860.84</v>
      </c>
      <c r="V1244">
        <v>7.0000000000000007E-2</v>
      </c>
      <c r="W1244" t="s">
        <v>1961</v>
      </c>
      <c r="X1244">
        <v>800.58119999999997</v>
      </c>
      <c r="Y1244">
        <v>800.58120000000008</v>
      </c>
      <c r="Z1244" t="str">
        <f>_xlfn.IFS(Table8_1[[#This Row],[Unit_Price]]&lt;500,"Low Price",Table8_1[[#This Row],[Unit_Price]]&lt;2000,"Medium Price",Table8_1[[#This Row],[Unit_Price]]&gt;=2000, "High Price")</f>
        <v>Medium Price</v>
      </c>
    </row>
    <row r="1245" spans="1:26" x14ac:dyDescent="0.3">
      <c r="A1245" s="2" t="s">
        <v>3210</v>
      </c>
      <c r="B1245" s="3">
        <v>45677</v>
      </c>
      <c r="C1245" s="2" t="s">
        <v>339</v>
      </c>
      <c r="D1245" s="2" t="s">
        <v>1725</v>
      </c>
      <c r="E1245" s="2" t="s">
        <v>1932</v>
      </c>
      <c r="F1245" s="2">
        <v>1</v>
      </c>
      <c r="G1245" s="2">
        <v>161.80000000000001</v>
      </c>
      <c r="H1245" s="2">
        <v>0.24</v>
      </c>
      <c r="I1245" s="2" t="s">
        <v>1961</v>
      </c>
      <c r="J1245" s="2">
        <v>122.968</v>
      </c>
      <c r="O1245" t="s">
        <v>3210</v>
      </c>
      <c r="P1245" s="5">
        <v>45677</v>
      </c>
      <c r="Q1245" t="s">
        <v>339</v>
      </c>
      <c r="R1245" t="s">
        <v>1725</v>
      </c>
      <c r="S1245" t="s">
        <v>1932</v>
      </c>
      <c r="T1245">
        <v>1</v>
      </c>
      <c r="U1245">
        <v>161.80000000000001</v>
      </c>
      <c r="V1245">
        <v>0.24</v>
      </c>
      <c r="W1245" t="s">
        <v>1961</v>
      </c>
      <c r="X1245">
        <v>122.968</v>
      </c>
      <c r="Y1245">
        <v>122.96800000000002</v>
      </c>
      <c r="Z1245" t="str">
        <f>_xlfn.IFS(Table8_1[[#This Row],[Unit_Price]]&lt;500,"Low Price",Table8_1[[#This Row],[Unit_Price]]&lt;2000,"Medium Price",Table8_1[[#This Row],[Unit_Price]]&gt;=2000, "High Price")</f>
        <v>Low Price</v>
      </c>
    </row>
    <row r="1246" spans="1:26" x14ac:dyDescent="0.3">
      <c r="A1246" s="2" t="s">
        <v>3211</v>
      </c>
      <c r="B1246" s="3">
        <v>45669</v>
      </c>
      <c r="C1246" s="2" t="s">
        <v>1214</v>
      </c>
      <c r="D1246" s="2" t="s">
        <v>1693</v>
      </c>
      <c r="E1246" s="2" t="s">
        <v>1942</v>
      </c>
      <c r="F1246" s="2">
        <v>4</v>
      </c>
      <c r="G1246" s="2">
        <v>347.82</v>
      </c>
      <c r="H1246" s="2">
        <v>0.02</v>
      </c>
      <c r="I1246" s="2" t="s">
        <v>1964</v>
      </c>
      <c r="J1246" s="2">
        <v>1363.4544000000001</v>
      </c>
      <c r="O1246" t="s">
        <v>3211</v>
      </c>
      <c r="P1246" s="5">
        <v>45669</v>
      </c>
      <c r="Q1246" t="s">
        <v>1214</v>
      </c>
      <c r="R1246" t="s">
        <v>1693</v>
      </c>
      <c r="S1246" t="s">
        <v>1942</v>
      </c>
      <c r="T1246">
        <v>4</v>
      </c>
      <c r="U1246">
        <v>347.82</v>
      </c>
      <c r="V1246">
        <v>0.02</v>
      </c>
      <c r="W1246" t="s">
        <v>1964</v>
      </c>
      <c r="X1246">
        <v>1363.4544000000001</v>
      </c>
      <c r="Y1246">
        <v>1363.4544000000001</v>
      </c>
      <c r="Z1246" t="str">
        <f>_xlfn.IFS(Table8_1[[#This Row],[Unit_Price]]&lt;500,"Low Price",Table8_1[[#This Row],[Unit_Price]]&lt;2000,"Medium Price",Table8_1[[#This Row],[Unit_Price]]&gt;=2000, "High Price")</f>
        <v>Low Price</v>
      </c>
    </row>
    <row r="1247" spans="1:26" x14ac:dyDescent="0.3">
      <c r="A1247" s="2" t="s">
        <v>3212</v>
      </c>
      <c r="B1247" s="3">
        <v>45299</v>
      </c>
      <c r="C1247" s="2" t="s">
        <v>1412</v>
      </c>
      <c r="D1247" s="2" t="s">
        <v>1838</v>
      </c>
      <c r="E1247" s="2" t="s">
        <v>1939</v>
      </c>
      <c r="F1247" s="2">
        <v>3</v>
      </c>
      <c r="G1247" s="2">
        <v>416.44</v>
      </c>
      <c r="H1247" s="2">
        <v>0.27</v>
      </c>
      <c r="I1247" s="2" t="s">
        <v>1959</v>
      </c>
      <c r="J1247" s="2">
        <v>912.00360000000001</v>
      </c>
      <c r="O1247" t="s">
        <v>3212</v>
      </c>
      <c r="P1247" s="5">
        <v>45299</v>
      </c>
      <c r="Q1247" t="s">
        <v>1412</v>
      </c>
      <c r="R1247" t="s">
        <v>1838</v>
      </c>
      <c r="S1247" t="s">
        <v>1939</v>
      </c>
      <c r="T1247">
        <v>3</v>
      </c>
      <c r="U1247">
        <v>416.44</v>
      </c>
      <c r="V1247">
        <v>0.27</v>
      </c>
      <c r="W1247" t="s">
        <v>1959</v>
      </c>
      <c r="X1247">
        <v>912.00360000000001</v>
      </c>
      <c r="Y1247">
        <v>912.00360000000001</v>
      </c>
      <c r="Z1247" t="str">
        <f>_xlfn.IFS(Table8_1[[#This Row],[Unit_Price]]&lt;500,"Low Price",Table8_1[[#This Row],[Unit_Price]]&lt;2000,"Medium Price",Table8_1[[#This Row],[Unit_Price]]&gt;=2000, "High Price")</f>
        <v>Low Price</v>
      </c>
    </row>
    <row r="1248" spans="1:26" x14ac:dyDescent="0.3">
      <c r="A1248" s="2" t="s">
        <v>3213</v>
      </c>
      <c r="B1248" s="3">
        <v>45893</v>
      </c>
      <c r="C1248" s="2" t="s">
        <v>34</v>
      </c>
      <c r="D1248" s="2" t="s">
        <v>1768</v>
      </c>
      <c r="E1248" s="2" t="s">
        <v>1887</v>
      </c>
      <c r="F1248" s="2">
        <v>1</v>
      </c>
      <c r="G1248" s="2">
        <v>147.96</v>
      </c>
      <c r="H1248" s="2">
        <v>0.24</v>
      </c>
      <c r="I1248" s="2" t="s">
        <v>1964</v>
      </c>
      <c r="J1248" s="2">
        <v>112.4496</v>
      </c>
      <c r="O1248" t="s">
        <v>3213</v>
      </c>
      <c r="P1248" s="5">
        <v>45893</v>
      </c>
      <c r="Q1248" t="s">
        <v>34</v>
      </c>
      <c r="R1248" t="s">
        <v>1768</v>
      </c>
      <c r="S1248" t="s">
        <v>1887</v>
      </c>
      <c r="T1248">
        <v>1</v>
      </c>
      <c r="U1248">
        <v>147.96</v>
      </c>
      <c r="V1248">
        <v>0.24</v>
      </c>
      <c r="W1248" t="s">
        <v>1964</v>
      </c>
      <c r="X1248">
        <v>112.4496</v>
      </c>
      <c r="Y1248">
        <v>112.4496</v>
      </c>
      <c r="Z1248" t="str">
        <f>_xlfn.IFS(Table8_1[[#This Row],[Unit_Price]]&lt;500,"Low Price",Table8_1[[#This Row],[Unit_Price]]&lt;2000,"Medium Price",Table8_1[[#This Row],[Unit_Price]]&gt;=2000, "High Price")</f>
        <v>Low Price</v>
      </c>
    </row>
    <row r="1249" spans="1:26" x14ac:dyDescent="0.3">
      <c r="A1249" s="2" t="s">
        <v>3214</v>
      </c>
      <c r="B1249" s="3">
        <v>45560</v>
      </c>
      <c r="C1249" s="2" t="s">
        <v>1389</v>
      </c>
      <c r="D1249" s="2" t="s">
        <v>1628</v>
      </c>
      <c r="E1249" s="2" t="s">
        <v>1917</v>
      </c>
      <c r="F1249" s="2">
        <v>3</v>
      </c>
      <c r="G1249" s="2">
        <v>550.26</v>
      </c>
      <c r="H1249" s="2">
        <v>0.22</v>
      </c>
      <c r="I1249" s="2" t="s">
        <v>1959</v>
      </c>
      <c r="J1249" s="2">
        <v>1287.6084000000001</v>
      </c>
      <c r="O1249" t="s">
        <v>3214</v>
      </c>
      <c r="P1249" s="5">
        <v>45560</v>
      </c>
      <c r="Q1249" t="s">
        <v>1389</v>
      </c>
      <c r="R1249" t="s">
        <v>1628</v>
      </c>
      <c r="S1249" t="s">
        <v>1917</v>
      </c>
      <c r="T1249">
        <v>3</v>
      </c>
      <c r="U1249">
        <v>550.26</v>
      </c>
      <c r="V1249">
        <v>0.22</v>
      </c>
      <c r="W1249" t="s">
        <v>1959</v>
      </c>
      <c r="X1249">
        <v>1287.6084000000001</v>
      </c>
      <c r="Y1249">
        <v>1287.6084000000001</v>
      </c>
      <c r="Z1249" t="str">
        <f>_xlfn.IFS(Table8_1[[#This Row],[Unit_Price]]&lt;500,"Low Price",Table8_1[[#This Row],[Unit_Price]]&lt;2000,"Medium Price",Table8_1[[#This Row],[Unit_Price]]&gt;=2000, "High Price")</f>
        <v>Medium Price</v>
      </c>
    </row>
    <row r="1250" spans="1:26" x14ac:dyDescent="0.3">
      <c r="A1250" s="2" t="s">
        <v>3215</v>
      </c>
      <c r="B1250" s="3">
        <v>45267</v>
      </c>
      <c r="C1250" s="2" t="s">
        <v>1172</v>
      </c>
      <c r="D1250" s="2" t="s">
        <v>1874</v>
      </c>
      <c r="E1250" s="2" t="s">
        <v>1914</v>
      </c>
      <c r="F1250" s="2">
        <v>4</v>
      </c>
      <c r="G1250" s="2">
        <v>938.21</v>
      </c>
      <c r="H1250" s="2">
        <v>0.04</v>
      </c>
      <c r="I1250" s="2" t="s">
        <v>1961</v>
      </c>
      <c r="J1250" s="2">
        <v>3602.7264</v>
      </c>
      <c r="O1250" t="s">
        <v>3215</v>
      </c>
      <c r="P1250" s="5">
        <v>45267</v>
      </c>
      <c r="Q1250" t="s">
        <v>1172</v>
      </c>
      <c r="R1250" t="s">
        <v>1874</v>
      </c>
      <c r="S1250" t="s">
        <v>1914</v>
      </c>
      <c r="T1250">
        <v>4</v>
      </c>
      <c r="U1250">
        <v>938.21</v>
      </c>
      <c r="V1250">
        <v>0.04</v>
      </c>
      <c r="W1250" t="s">
        <v>1961</v>
      </c>
      <c r="X1250">
        <v>3602.7264</v>
      </c>
      <c r="Y1250">
        <v>3602.7264</v>
      </c>
      <c r="Z1250" t="str">
        <f>_xlfn.IFS(Table8_1[[#This Row],[Unit_Price]]&lt;500,"Low Price",Table8_1[[#This Row],[Unit_Price]]&lt;2000,"Medium Price",Table8_1[[#This Row],[Unit_Price]]&gt;=2000, "High Price")</f>
        <v>Medium Price</v>
      </c>
    </row>
    <row r="1251" spans="1:26" x14ac:dyDescent="0.3">
      <c r="A1251" s="2" t="s">
        <v>3216</v>
      </c>
      <c r="B1251" s="3">
        <v>45467</v>
      </c>
      <c r="C1251" s="2" t="s">
        <v>465</v>
      </c>
      <c r="D1251" s="2" t="s">
        <v>1865</v>
      </c>
      <c r="E1251" s="2" t="s">
        <v>1939</v>
      </c>
      <c r="F1251" s="2">
        <v>3</v>
      </c>
      <c r="G1251" s="2">
        <v>517.98</v>
      </c>
      <c r="H1251" s="2">
        <v>0.01</v>
      </c>
      <c r="I1251" s="2" t="s">
        <v>1961</v>
      </c>
      <c r="J1251" s="2">
        <v>1538.4005999999999</v>
      </c>
      <c r="O1251" t="s">
        <v>3216</v>
      </c>
      <c r="P1251" s="5">
        <v>45467</v>
      </c>
      <c r="Q1251" t="s">
        <v>465</v>
      </c>
      <c r="R1251" t="s">
        <v>1865</v>
      </c>
      <c r="S1251" t="s">
        <v>1939</v>
      </c>
      <c r="T1251">
        <v>3</v>
      </c>
      <c r="U1251">
        <v>517.98</v>
      </c>
      <c r="V1251">
        <v>0.01</v>
      </c>
      <c r="W1251" t="s">
        <v>1961</v>
      </c>
      <c r="X1251">
        <v>1538.4005999999999</v>
      </c>
      <c r="Y1251">
        <v>1538.4005999999999</v>
      </c>
      <c r="Z1251" t="str">
        <f>_xlfn.IFS(Table8_1[[#This Row],[Unit_Price]]&lt;500,"Low Price",Table8_1[[#This Row],[Unit_Price]]&lt;2000,"Medium Price",Table8_1[[#This Row],[Unit_Price]]&gt;=2000, "High Price")</f>
        <v>Medium Price</v>
      </c>
    </row>
    <row r="1252" spans="1:26" x14ac:dyDescent="0.3">
      <c r="A1252" s="2" t="s">
        <v>3217</v>
      </c>
      <c r="B1252" s="3">
        <v>45847</v>
      </c>
      <c r="C1252" s="2" t="s">
        <v>148</v>
      </c>
      <c r="D1252" s="2" t="s">
        <v>1580</v>
      </c>
      <c r="E1252" s="2" t="s">
        <v>1917</v>
      </c>
      <c r="F1252" s="2">
        <v>1</v>
      </c>
      <c r="G1252" s="2">
        <v>98.27</v>
      </c>
      <c r="H1252" s="2">
        <v>0.16</v>
      </c>
      <c r="I1252" s="2" t="s">
        <v>1961</v>
      </c>
      <c r="J1252" s="2">
        <v>82.546800000000005</v>
      </c>
      <c r="O1252" t="s">
        <v>3217</v>
      </c>
      <c r="P1252" s="5">
        <v>45847</v>
      </c>
      <c r="Q1252" t="s">
        <v>148</v>
      </c>
      <c r="R1252" t="s">
        <v>1580</v>
      </c>
      <c r="S1252" t="s">
        <v>1917</v>
      </c>
      <c r="T1252">
        <v>1</v>
      </c>
      <c r="U1252">
        <v>98.27</v>
      </c>
      <c r="V1252">
        <v>0.16</v>
      </c>
      <c r="W1252" t="s">
        <v>1961</v>
      </c>
      <c r="X1252">
        <v>82.546800000000005</v>
      </c>
      <c r="Y1252">
        <v>82.54679999999999</v>
      </c>
      <c r="Z1252" t="str">
        <f>_xlfn.IFS(Table8_1[[#This Row],[Unit_Price]]&lt;500,"Low Price",Table8_1[[#This Row],[Unit_Price]]&lt;2000,"Medium Price",Table8_1[[#This Row],[Unit_Price]]&gt;=2000, "High Price")</f>
        <v>Low Price</v>
      </c>
    </row>
    <row r="1253" spans="1:26" x14ac:dyDescent="0.3">
      <c r="A1253" s="2" t="s">
        <v>3218</v>
      </c>
      <c r="B1253" s="3">
        <v>45480</v>
      </c>
      <c r="C1253" s="2" t="s">
        <v>814</v>
      </c>
      <c r="D1253" s="2" t="s">
        <v>1725</v>
      </c>
      <c r="E1253" s="2" t="s">
        <v>1927</v>
      </c>
      <c r="F1253" s="2">
        <v>2</v>
      </c>
      <c r="G1253" s="2">
        <v>875.2</v>
      </c>
      <c r="H1253" s="2">
        <v>0.19</v>
      </c>
      <c r="I1253" s="2" t="s">
        <v>1959</v>
      </c>
      <c r="J1253" s="2">
        <v>1417.8240000000001</v>
      </c>
      <c r="O1253" t="s">
        <v>3218</v>
      </c>
      <c r="P1253" s="5">
        <v>45480</v>
      </c>
      <c r="Q1253" t="s">
        <v>814</v>
      </c>
      <c r="R1253" t="s">
        <v>1725</v>
      </c>
      <c r="S1253" t="s">
        <v>1927</v>
      </c>
      <c r="T1253">
        <v>2</v>
      </c>
      <c r="U1253">
        <v>875.2</v>
      </c>
      <c r="V1253">
        <v>0.19</v>
      </c>
      <c r="W1253" t="s">
        <v>1959</v>
      </c>
      <c r="X1253">
        <v>1417.8240000000001</v>
      </c>
      <c r="Y1253">
        <v>1417.8240000000001</v>
      </c>
      <c r="Z1253" t="str">
        <f>_xlfn.IFS(Table8_1[[#This Row],[Unit_Price]]&lt;500,"Low Price",Table8_1[[#This Row],[Unit_Price]]&lt;2000,"Medium Price",Table8_1[[#This Row],[Unit_Price]]&gt;=2000, "High Price")</f>
        <v>Medium Price</v>
      </c>
    </row>
    <row r="1254" spans="1:26" x14ac:dyDescent="0.3">
      <c r="A1254" s="2" t="s">
        <v>3219</v>
      </c>
      <c r="B1254" s="3">
        <v>45345</v>
      </c>
      <c r="C1254" s="2" t="s">
        <v>974</v>
      </c>
      <c r="D1254" s="2" t="s">
        <v>1841</v>
      </c>
      <c r="E1254" s="2" t="s">
        <v>1887</v>
      </c>
      <c r="F1254" s="2">
        <v>1</v>
      </c>
      <c r="G1254" s="2">
        <v>227.35</v>
      </c>
      <c r="H1254" s="2">
        <v>0.06</v>
      </c>
      <c r="I1254" s="2" t="s">
        <v>1964</v>
      </c>
      <c r="J1254" s="2">
        <v>213.709</v>
      </c>
      <c r="O1254" t="s">
        <v>3219</v>
      </c>
      <c r="P1254" s="5">
        <v>45345</v>
      </c>
      <c r="Q1254" t="s">
        <v>974</v>
      </c>
      <c r="R1254" t="s">
        <v>1841</v>
      </c>
      <c r="S1254" t="s">
        <v>1887</v>
      </c>
      <c r="T1254">
        <v>1</v>
      </c>
      <c r="U1254">
        <v>227.35</v>
      </c>
      <c r="V1254">
        <v>0.06</v>
      </c>
      <c r="W1254" t="s">
        <v>1964</v>
      </c>
      <c r="X1254">
        <v>213.709</v>
      </c>
      <c r="Y1254">
        <v>213.709</v>
      </c>
      <c r="Z1254" t="str">
        <f>_xlfn.IFS(Table8_1[[#This Row],[Unit_Price]]&lt;500,"Low Price",Table8_1[[#This Row],[Unit_Price]]&lt;2000,"Medium Price",Table8_1[[#This Row],[Unit_Price]]&gt;=2000, "High Price")</f>
        <v>Low Price</v>
      </c>
    </row>
    <row r="1255" spans="1:26" x14ac:dyDescent="0.3">
      <c r="A1255" s="2" t="s">
        <v>3220</v>
      </c>
      <c r="B1255" s="3">
        <v>45235</v>
      </c>
      <c r="C1255" s="2" t="s">
        <v>692</v>
      </c>
      <c r="D1255" s="2" t="s">
        <v>1805</v>
      </c>
      <c r="E1255" s="2" t="s">
        <v>1892</v>
      </c>
      <c r="F1255" s="2">
        <v>1</v>
      </c>
      <c r="G1255" s="2">
        <v>842.46</v>
      </c>
      <c r="H1255" s="2">
        <v>0.05</v>
      </c>
      <c r="I1255" s="2" t="s">
        <v>1964</v>
      </c>
      <c r="J1255" s="2">
        <v>800.33699999999999</v>
      </c>
      <c r="O1255" t="s">
        <v>3220</v>
      </c>
      <c r="P1255" s="5">
        <v>45235</v>
      </c>
      <c r="Q1255" t="s">
        <v>692</v>
      </c>
      <c r="R1255" t="s">
        <v>1805</v>
      </c>
      <c r="S1255" t="s">
        <v>1892</v>
      </c>
      <c r="T1255">
        <v>1</v>
      </c>
      <c r="U1255">
        <v>842.46</v>
      </c>
      <c r="V1255">
        <v>0.05</v>
      </c>
      <c r="W1255" t="s">
        <v>1964</v>
      </c>
      <c r="X1255">
        <v>800.33699999999999</v>
      </c>
      <c r="Y1255">
        <v>800.33699999999999</v>
      </c>
      <c r="Z1255" t="str">
        <f>_xlfn.IFS(Table8_1[[#This Row],[Unit_Price]]&lt;500,"Low Price",Table8_1[[#This Row],[Unit_Price]]&lt;2000,"Medium Price",Table8_1[[#This Row],[Unit_Price]]&gt;=2000, "High Price")</f>
        <v>Medium Price</v>
      </c>
    </row>
    <row r="1256" spans="1:26" x14ac:dyDescent="0.3">
      <c r="A1256" s="2" t="s">
        <v>3221</v>
      </c>
      <c r="B1256" s="3">
        <v>45543</v>
      </c>
      <c r="C1256" s="2" t="s">
        <v>698</v>
      </c>
      <c r="D1256" s="2" t="s">
        <v>1686</v>
      </c>
      <c r="E1256" s="2" t="s">
        <v>1927</v>
      </c>
      <c r="F1256" s="2">
        <v>3</v>
      </c>
      <c r="G1256" s="2">
        <v>120.67</v>
      </c>
      <c r="H1256" s="2">
        <v>0.08</v>
      </c>
      <c r="I1256" s="2" t="s">
        <v>1964</v>
      </c>
      <c r="J1256" s="2">
        <v>333.04919999999998</v>
      </c>
      <c r="O1256" t="s">
        <v>3221</v>
      </c>
      <c r="P1256" s="5">
        <v>45543</v>
      </c>
      <c r="Q1256" t="s">
        <v>698</v>
      </c>
      <c r="R1256" t="s">
        <v>1686</v>
      </c>
      <c r="S1256" t="s">
        <v>1927</v>
      </c>
      <c r="T1256">
        <v>3</v>
      </c>
      <c r="U1256">
        <v>120.67</v>
      </c>
      <c r="V1256">
        <v>0.08</v>
      </c>
      <c r="W1256" t="s">
        <v>1964</v>
      </c>
      <c r="X1256">
        <v>333.04919999999998</v>
      </c>
      <c r="Y1256">
        <v>333.04919999999998</v>
      </c>
      <c r="Z1256" t="str">
        <f>_xlfn.IFS(Table8_1[[#This Row],[Unit_Price]]&lt;500,"Low Price",Table8_1[[#This Row],[Unit_Price]]&lt;2000,"Medium Price",Table8_1[[#This Row],[Unit_Price]]&gt;=2000, "High Price")</f>
        <v>Low Price</v>
      </c>
    </row>
    <row r="1257" spans="1:26" x14ac:dyDescent="0.3">
      <c r="A1257" s="2" t="s">
        <v>3222</v>
      </c>
      <c r="B1257" s="3">
        <v>45402</v>
      </c>
      <c r="C1257" s="2" t="s">
        <v>1539</v>
      </c>
      <c r="D1257" s="2" t="s">
        <v>1635</v>
      </c>
      <c r="E1257" s="2" t="s">
        <v>1901</v>
      </c>
      <c r="F1257" s="2">
        <v>4</v>
      </c>
      <c r="G1257" s="2">
        <v>176.13</v>
      </c>
      <c r="H1257" s="2">
        <v>0.27</v>
      </c>
      <c r="I1257" s="2" t="s">
        <v>1961</v>
      </c>
      <c r="J1257" s="2">
        <v>514.29960000000005</v>
      </c>
      <c r="O1257" t="s">
        <v>3222</v>
      </c>
      <c r="P1257" s="5">
        <v>45402</v>
      </c>
      <c r="Q1257" t="s">
        <v>1539</v>
      </c>
      <c r="R1257" t="s">
        <v>1635</v>
      </c>
      <c r="S1257" t="s">
        <v>1901</v>
      </c>
      <c r="T1257">
        <v>4</v>
      </c>
      <c r="U1257">
        <v>176.13</v>
      </c>
      <c r="V1257">
        <v>0.27</v>
      </c>
      <c r="W1257" t="s">
        <v>1961</v>
      </c>
      <c r="X1257">
        <v>514.29960000000005</v>
      </c>
      <c r="Y1257">
        <v>514.29959999999994</v>
      </c>
      <c r="Z1257" t="str">
        <f>_xlfn.IFS(Table8_1[[#This Row],[Unit_Price]]&lt;500,"Low Price",Table8_1[[#This Row],[Unit_Price]]&lt;2000,"Medium Price",Table8_1[[#This Row],[Unit_Price]]&gt;=2000, "High Price")</f>
        <v>Low Price</v>
      </c>
    </row>
    <row r="1258" spans="1:26" x14ac:dyDescent="0.3">
      <c r="A1258" s="2" t="s">
        <v>3223</v>
      </c>
      <c r="B1258" s="3">
        <v>45671</v>
      </c>
      <c r="C1258" s="2" t="s">
        <v>1404</v>
      </c>
      <c r="D1258" s="2" t="s">
        <v>1771</v>
      </c>
      <c r="E1258" s="2" t="s">
        <v>1927</v>
      </c>
      <c r="F1258" s="2">
        <v>4</v>
      </c>
      <c r="G1258" s="2">
        <v>592.67999999999995</v>
      </c>
      <c r="H1258" s="2">
        <v>0.03</v>
      </c>
      <c r="I1258" s="2" t="s">
        <v>1959</v>
      </c>
      <c r="J1258" s="2">
        <v>2299.5983999999999</v>
      </c>
      <c r="O1258" t="s">
        <v>3223</v>
      </c>
      <c r="P1258" s="5">
        <v>45671</v>
      </c>
      <c r="Q1258" t="s">
        <v>1404</v>
      </c>
      <c r="R1258" t="s">
        <v>1771</v>
      </c>
      <c r="S1258" t="s">
        <v>1927</v>
      </c>
      <c r="T1258">
        <v>4</v>
      </c>
      <c r="U1258">
        <v>592.67999999999995</v>
      </c>
      <c r="V1258">
        <v>0.03</v>
      </c>
      <c r="W1258" t="s">
        <v>1959</v>
      </c>
      <c r="X1258">
        <v>2299.5983999999999</v>
      </c>
      <c r="Y1258">
        <v>2299.5983999999999</v>
      </c>
      <c r="Z1258" t="str">
        <f>_xlfn.IFS(Table8_1[[#This Row],[Unit_Price]]&lt;500,"Low Price",Table8_1[[#This Row],[Unit_Price]]&lt;2000,"Medium Price",Table8_1[[#This Row],[Unit_Price]]&gt;=2000, "High Price")</f>
        <v>Medium Price</v>
      </c>
    </row>
    <row r="1259" spans="1:26" x14ac:dyDescent="0.3">
      <c r="A1259" s="2" t="s">
        <v>3224</v>
      </c>
      <c r="B1259" s="3">
        <v>45367</v>
      </c>
      <c r="C1259" s="2" t="s">
        <v>590</v>
      </c>
      <c r="D1259" s="2" t="s">
        <v>1793</v>
      </c>
      <c r="E1259" s="2" t="s">
        <v>1904</v>
      </c>
      <c r="F1259" s="2">
        <v>4</v>
      </c>
      <c r="G1259" s="2">
        <v>662.43</v>
      </c>
      <c r="H1259" s="2">
        <v>0.24</v>
      </c>
      <c r="I1259" s="2" t="s">
        <v>1961</v>
      </c>
      <c r="J1259" s="2">
        <v>2013.7872</v>
      </c>
      <c r="O1259" t="s">
        <v>3224</v>
      </c>
      <c r="P1259" s="5">
        <v>45367</v>
      </c>
      <c r="Q1259" t="s">
        <v>590</v>
      </c>
      <c r="R1259" t="s">
        <v>1793</v>
      </c>
      <c r="S1259" t="s">
        <v>1904</v>
      </c>
      <c r="T1259">
        <v>4</v>
      </c>
      <c r="U1259">
        <v>662.43</v>
      </c>
      <c r="V1259">
        <v>0.24</v>
      </c>
      <c r="W1259" t="s">
        <v>1961</v>
      </c>
      <c r="X1259">
        <v>2013.7872</v>
      </c>
      <c r="Y1259">
        <v>2013.7871999999998</v>
      </c>
      <c r="Z1259" t="str">
        <f>_xlfn.IFS(Table8_1[[#This Row],[Unit_Price]]&lt;500,"Low Price",Table8_1[[#This Row],[Unit_Price]]&lt;2000,"Medium Price",Table8_1[[#This Row],[Unit_Price]]&gt;=2000, "High Price")</f>
        <v>Medium Price</v>
      </c>
    </row>
    <row r="1260" spans="1:26" x14ac:dyDescent="0.3">
      <c r="A1260" s="2" t="s">
        <v>3225</v>
      </c>
      <c r="B1260" s="3">
        <v>45488</v>
      </c>
      <c r="C1260" s="2" t="s">
        <v>446</v>
      </c>
      <c r="D1260" s="2" t="s">
        <v>1709</v>
      </c>
      <c r="E1260" s="2" t="s">
        <v>1917</v>
      </c>
      <c r="F1260" s="2">
        <v>3</v>
      </c>
      <c r="G1260" s="2">
        <v>518.35</v>
      </c>
      <c r="H1260" s="2">
        <v>0.21</v>
      </c>
      <c r="I1260" s="2" t="s">
        <v>1964</v>
      </c>
      <c r="J1260" s="2">
        <v>1228.4894999999999</v>
      </c>
      <c r="O1260" t="s">
        <v>3225</v>
      </c>
      <c r="P1260" s="5">
        <v>45488</v>
      </c>
      <c r="Q1260" t="s">
        <v>446</v>
      </c>
      <c r="R1260" t="s">
        <v>1709</v>
      </c>
      <c r="S1260" t="s">
        <v>1917</v>
      </c>
      <c r="T1260">
        <v>3</v>
      </c>
      <c r="U1260">
        <v>518.35</v>
      </c>
      <c r="V1260">
        <v>0.21</v>
      </c>
      <c r="W1260" t="s">
        <v>1964</v>
      </c>
      <c r="X1260">
        <v>1228.4894999999999</v>
      </c>
      <c r="Y1260">
        <v>1228.4895000000001</v>
      </c>
      <c r="Z1260" t="str">
        <f>_xlfn.IFS(Table8_1[[#This Row],[Unit_Price]]&lt;500,"Low Price",Table8_1[[#This Row],[Unit_Price]]&lt;2000,"Medium Price",Table8_1[[#This Row],[Unit_Price]]&gt;=2000, "High Price")</f>
        <v>Medium Price</v>
      </c>
    </row>
    <row r="1261" spans="1:26" x14ac:dyDescent="0.3">
      <c r="A1261" s="2" t="s">
        <v>3226</v>
      </c>
      <c r="B1261" s="3">
        <v>45509</v>
      </c>
      <c r="C1261" s="2" t="s">
        <v>989</v>
      </c>
      <c r="D1261" s="2" t="s">
        <v>1765</v>
      </c>
      <c r="E1261" s="2" t="s">
        <v>1908</v>
      </c>
      <c r="F1261" s="2">
        <v>1</v>
      </c>
      <c r="G1261" s="2">
        <v>85.58</v>
      </c>
      <c r="H1261" s="2">
        <v>0.1</v>
      </c>
      <c r="I1261" s="2" t="s">
        <v>1964</v>
      </c>
      <c r="J1261" s="2">
        <v>77.022000000000006</v>
      </c>
      <c r="O1261" t="s">
        <v>3226</v>
      </c>
      <c r="P1261" s="5">
        <v>45509</v>
      </c>
      <c r="Q1261" t="s">
        <v>989</v>
      </c>
      <c r="R1261" t="s">
        <v>1765</v>
      </c>
      <c r="S1261" t="s">
        <v>1908</v>
      </c>
      <c r="T1261">
        <v>1</v>
      </c>
      <c r="U1261">
        <v>85.58</v>
      </c>
      <c r="V1261">
        <v>0.1</v>
      </c>
      <c r="W1261" t="s">
        <v>1964</v>
      </c>
      <c r="X1261">
        <v>77.022000000000006</v>
      </c>
      <c r="Y1261">
        <v>77.021999999999991</v>
      </c>
      <c r="Z1261" t="str">
        <f>_xlfn.IFS(Table8_1[[#This Row],[Unit_Price]]&lt;500,"Low Price",Table8_1[[#This Row],[Unit_Price]]&lt;2000,"Medium Price",Table8_1[[#This Row],[Unit_Price]]&gt;=2000, "High Price")</f>
        <v>Low Price</v>
      </c>
    </row>
    <row r="1262" spans="1:26" x14ac:dyDescent="0.3">
      <c r="A1262" s="2" t="s">
        <v>3227</v>
      </c>
      <c r="B1262" s="3">
        <v>45323</v>
      </c>
      <c r="C1262" s="2" t="s">
        <v>1148</v>
      </c>
      <c r="D1262" s="2" t="s">
        <v>1844</v>
      </c>
      <c r="E1262" s="2" t="s">
        <v>1892</v>
      </c>
      <c r="F1262" s="2">
        <v>4</v>
      </c>
      <c r="G1262" s="2">
        <v>800</v>
      </c>
      <c r="H1262" s="2">
        <v>0.2</v>
      </c>
      <c r="I1262" s="2" t="s">
        <v>1959</v>
      </c>
      <c r="J1262" s="2">
        <v>2560</v>
      </c>
      <c r="O1262" t="s">
        <v>3227</v>
      </c>
      <c r="P1262" s="5">
        <v>45323</v>
      </c>
      <c r="Q1262" t="s">
        <v>1148</v>
      </c>
      <c r="R1262" t="s">
        <v>1844</v>
      </c>
      <c r="S1262" t="s">
        <v>1892</v>
      </c>
      <c r="T1262">
        <v>4</v>
      </c>
      <c r="U1262">
        <v>800</v>
      </c>
      <c r="V1262">
        <v>0.2</v>
      </c>
      <c r="W1262" t="s">
        <v>1959</v>
      </c>
      <c r="X1262">
        <v>2560</v>
      </c>
      <c r="Y1262">
        <v>2560</v>
      </c>
      <c r="Z1262" t="str">
        <f>_xlfn.IFS(Table8_1[[#This Row],[Unit_Price]]&lt;500,"Low Price",Table8_1[[#This Row],[Unit_Price]]&lt;2000,"Medium Price",Table8_1[[#This Row],[Unit_Price]]&gt;=2000, "High Price")</f>
        <v>Medium Price</v>
      </c>
    </row>
    <row r="1263" spans="1:26" x14ac:dyDescent="0.3">
      <c r="A1263" s="2" t="s">
        <v>3228</v>
      </c>
      <c r="B1263" s="3">
        <v>45889</v>
      </c>
      <c r="C1263" s="2" t="s">
        <v>527</v>
      </c>
      <c r="D1263" s="2" t="s">
        <v>1762</v>
      </c>
      <c r="E1263" s="2" t="s">
        <v>1924</v>
      </c>
      <c r="F1263" s="2">
        <v>3</v>
      </c>
      <c r="G1263" s="2">
        <v>118.25</v>
      </c>
      <c r="H1263" s="2">
        <v>0.26</v>
      </c>
      <c r="I1263" s="2" t="s">
        <v>1961</v>
      </c>
      <c r="J1263" s="2">
        <v>262.51499999999999</v>
      </c>
      <c r="O1263" t="s">
        <v>3228</v>
      </c>
      <c r="P1263" s="5">
        <v>45889</v>
      </c>
      <c r="Q1263" t="s">
        <v>527</v>
      </c>
      <c r="R1263" t="s">
        <v>1762</v>
      </c>
      <c r="S1263" t="s">
        <v>1924</v>
      </c>
      <c r="T1263">
        <v>3</v>
      </c>
      <c r="U1263">
        <v>118.25</v>
      </c>
      <c r="V1263">
        <v>0.26</v>
      </c>
      <c r="W1263" t="s">
        <v>1961</v>
      </c>
      <c r="X1263">
        <v>262.51499999999999</v>
      </c>
      <c r="Y1263">
        <v>262.51499999999999</v>
      </c>
      <c r="Z1263" t="str">
        <f>_xlfn.IFS(Table8_1[[#This Row],[Unit_Price]]&lt;500,"Low Price",Table8_1[[#This Row],[Unit_Price]]&lt;2000,"Medium Price",Table8_1[[#This Row],[Unit_Price]]&gt;=2000, "High Price")</f>
        <v>Low Price</v>
      </c>
    </row>
    <row r="1264" spans="1:26" x14ac:dyDescent="0.3">
      <c r="A1264" s="2" t="s">
        <v>3229</v>
      </c>
      <c r="B1264" s="3">
        <v>45253</v>
      </c>
      <c r="C1264" s="2" t="s">
        <v>1319</v>
      </c>
      <c r="D1264" s="2" t="s">
        <v>1674</v>
      </c>
      <c r="E1264" s="2" t="s">
        <v>1936</v>
      </c>
      <c r="F1264" s="2">
        <v>1</v>
      </c>
      <c r="G1264" s="2">
        <v>223.25</v>
      </c>
      <c r="H1264" s="2">
        <v>0.28999999999999998</v>
      </c>
      <c r="I1264" s="2" t="s">
        <v>1959</v>
      </c>
      <c r="J1264" s="2">
        <v>158.50749999999999</v>
      </c>
      <c r="O1264" t="s">
        <v>3229</v>
      </c>
      <c r="P1264" s="5">
        <v>45253</v>
      </c>
      <c r="Q1264" t="s">
        <v>1319</v>
      </c>
      <c r="R1264" t="s">
        <v>1674</v>
      </c>
      <c r="S1264" t="s">
        <v>1936</v>
      </c>
      <c r="T1264">
        <v>1</v>
      </c>
      <c r="U1264">
        <v>223.25</v>
      </c>
      <c r="V1264">
        <v>0.28999999999999998</v>
      </c>
      <c r="W1264" t="s">
        <v>1959</v>
      </c>
      <c r="X1264">
        <v>158.50749999999999</v>
      </c>
      <c r="Y1264">
        <v>158.50749999999999</v>
      </c>
      <c r="Z1264" t="str">
        <f>_xlfn.IFS(Table8_1[[#This Row],[Unit_Price]]&lt;500,"Low Price",Table8_1[[#This Row],[Unit_Price]]&lt;2000,"Medium Price",Table8_1[[#This Row],[Unit_Price]]&gt;=2000, "High Price")</f>
        <v>Low Price</v>
      </c>
    </row>
    <row r="1265" spans="1:26" x14ac:dyDescent="0.3">
      <c r="A1265" s="2" t="s">
        <v>3230</v>
      </c>
      <c r="B1265" s="3">
        <v>45530</v>
      </c>
      <c r="C1265" s="2" t="s">
        <v>1337</v>
      </c>
      <c r="D1265" s="2" t="s">
        <v>1674</v>
      </c>
      <c r="E1265" s="2" t="s">
        <v>1904</v>
      </c>
      <c r="F1265" s="2">
        <v>3</v>
      </c>
      <c r="G1265" s="2">
        <v>918.76</v>
      </c>
      <c r="H1265" s="2">
        <v>0.2</v>
      </c>
      <c r="I1265" s="2" t="s">
        <v>1961</v>
      </c>
      <c r="J1265" s="2">
        <v>2205.0239999999999</v>
      </c>
      <c r="O1265" t="s">
        <v>3230</v>
      </c>
      <c r="P1265" s="5">
        <v>45530</v>
      </c>
      <c r="Q1265" t="s">
        <v>1337</v>
      </c>
      <c r="R1265" t="s">
        <v>1674</v>
      </c>
      <c r="S1265" t="s">
        <v>1904</v>
      </c>
      <c r="T1265">
        <v>3</v>
      </c>
      <c r="U1265">
        <v>918.76</v>
      </c>
      <c r="V1265">
        <v>0.2</v>
      </c>
      <c r="W1265" t="s">
        <v>1961</v>
      </c>
      <c r="X1265">
        <v>2205.0239999999999</v>
      </c>
      <c r="Y1265">
        <v>2205.0239999999999</v>
      </c>
      <c r="Z1265" t="str">
        <f>_xlfn.IFS(Table8_1[[#This Row],[Unit_Price]]&lt;500,"Low Price",Table8_1[[#This Row],[Unit_Price]]&lt;2000,"Medium Price",Table8_1[[#This Row],[Unit_Price]]&gt;=2000, "High Price")</f>
        <v>Medium Price</v>
      </c>
    </row>
    <row r="1266" spans="1:26" x14ac:dyDescent="0.3">
      <c r="A1266" s="2" t="s">
        <v>3231</v>
      </c>
      <c r="B1266" s="3">
        <v>45491</v>
      </c>
      <c r="C1266" s="2" t="s">
        <v>901</v>
      </c>
      <c r="D1266" s="2" t="s">
        <v>1835</v>
      </c>
      <c r="E1266" s="2" t="s">
        <v>1932</v>
      </c>
      <c r="F1266" s="2">
        <v>2</v>
      </c>
      <c r="G1266" s="2">
        <v>905.26</v>
      </c>
      <c r="H1266" s="2">
        <v>0.15</v>
      </c>
      <c r="I1266" s="2" t="s">
        <v>1964</v>
      </c>
      <c r="J1266" s="2">
        <v>1538.942</v>
      </c>
      <c r="O1266" t="s">
        <v>3231</v>
      </c>
      <c r="P1266" s="5">
        <v>45491</v>
      </c>
      <c r="Q1266" t="s">
        <v>901</v>
      </c>
      <c r="R1266" t="s">
        <v>1835</v>
      </c>
      <c r="S1266" t="s">
        <v>1932</v>
      </c>
      <c r="T1266">
        <v>2</v>
      </c>
      <c r="U1266">
        <v>905.26</v>
      </c>
      <c r="V1266">
        <v>0.15</v>
      </c>
      <c r="W1266" t="s">
        <v>1964</v>
      </c>
      <c r="X1266">
        <v>1538.942</v>
      </c>
      <c r="Y1266">
        <v>1538.942</v>
      </c>
      <c r="Z1266" t="str">
        <f>_xlfn.IFS(Table8_1[[#This Row],[Unit_Price]]&lt;500,"Low Price",Table8_1[[#This Row],[Unit_Price]]&lt;2000,"Medium Price",Table8_1[[#This Row],[Unit_Price]]&gt;=2000, "High Price")</f>
        <v>Medium Price</v>
      </c>
    </row>
    <row r="1267" spans="1:26" x14ac:dyDescent="0.3">
      <c r="A1267" s="2" t="s">
        <v>3232</v>
      </c>
      <c r="B1267" s="3">
        <v>45628</v>
      </c>
      <c r="C1267" s="2" t="s">
        <v>995</v>
      </c>
      <c r="D1267" s="2" t="s">
        <v>1998</v>
      </c>
      <c r="E1267" s="2" t="s">
        <v>1948</v>
      </c>
      <c r="F1267" s="2">
        <v>4</v>
      </c>
      <c r="G1267" s="2">
        <v>295.39999999999998</v>
      </c>
      <c r="H1267" s="2">
        <v>0.23</v>
      </c>
      <c r="I1267" s="2" t="s">
        <v>1961</v>
      </c>
      <c r="J1267" s="2">
        <v>909.83199999999999</v>
      </c>
      <c r="O1267" t="s">
        <v>3232</v>
      </c>
      <c r="P1267" s="5">
        <v>45628</v>
      </c>
      <c r="Q1267" t="s">
        <v>995</v>
      </c>
      <c r="R1267" t="s">
        <v>1998</v>
      </c>
      <c r="S1267" t="s">
        <v>1948</v>
      </c>
      <c r="T1267">
        <v>4</v>
      </c>
      <c r="U1267">
        <v>295.39999999999998</v>
      </c>
      <c r="V1267">
        <v>0.23</v>
      </c>
      <c r="W1267" t="s">
        <v>1961</v>
      </c>
      <c r="X1267">
        <v>909.83199999999999</v>
      </c>
      <c r="Y1267">
        <v>909.83199999999988</v>
      </c>
      <c r="Z1267" t="str">
        <f>_xlfn.IFS(Table8_1[[#This Row],[Unit_Price]]&lt;500,"Low Price",Table8_1[[#This Row],[Unit_Price]]&lt;2000,"Medium Price",Table8_1[[#This Row],[Unit_Price]]&gt;=2000, "High Price")</f>
        <v>Low Price</v>
      </c>
    </row>
    <row r="1268" spans="1:26" x14ac:dyDescent="0.3">
      <c r="A1268" s="2" t="s">
        <v>3233</v>
      </c>
      <c r="B1268" s="3">
        <v>45861</v>
      </c>
      <c r="C1268" s="2" t="s">
        <v>318</v>
      </c>
      <c r="D1268" s="2" t="s">
        <v>1865</v>
      </c>
      <c r="E1268" s="2" t="s">
        <v>1908</v>
      </c>
      <c r="F1268" s="2">
        <v>1</v>
      </c>
      <c r="G1268" s="2">
        <v>252.18</v>
      </c>
      <c r="H1268" s="2">
        <v>0.23</v>
      </c>
      <c r="I1268" s="2" t="s">
        <v>1961</v>
      </c>
      <c r="J1268" s="2">
        <v>194.17859999999999</v>
      </c>
      <c r="O1268" t="s">
        <v>3233</v>
      </c>
      <c r="P1268" s="5">
        <v>45861</v>
      </c>
      <c r="Q1268" t="s">
        <v>318</v>
      </c>
      <c r="R1268" t="s">
        <v>1865</v>
      </c>
      <c r="S1268" t="s">
        <v>1908</v>
      </c>
      <c r="T1268">
        <v>1</v>
      </c>
      <c r="U1268">
        <v>252.18</v>
      </c>
      <c r="V1268">
        <v>0.23</v>
      </c>
      <c r="W1268" t="s">
        <v>1961</v>
      </c>
      <c r="X1268">
        <v>194.17859999999999</v>
      </c>
      <c r="Y1268">
        <v>194.17860000000002</v>
      </c>
      <c r="Z1268" t="str">
        <f>_xlfn.IFS(Table8_1[[#This Row],[Unit_Price]]&lt;500,"Low Price",Table8_1[[#This Row],[Unit_Price]]&lt;2000,"Medium Price",Table8_1[[#This Row],[Unit_Price]]&gt;=2000, "High Price")</f>
        <v>Low Price</v>
      </c>
    </row>
    <row r="1269" spans="1:26" x14ac:dyDescent="0.3">
      <c r="A1269" s="2" t="s">
        <v>3234</v>
      </c>
      <c r="B1269" s="3">
        <v>45878</v>
      </c>
      <c r="C1269" s="2" t="s">
        <v>518</v>
      </c>
      <c r="D1269" s="2" t="s">
        <v>1874</v>
      </c>
      <c r="E1269" s="2" t="s">
        <v>1929</v>
      </c>
      <c r="F1269" s="2">
        <v>4</v>
      </c>
      <c r="G1269" s="2">
        <v>792.1</v>
      </c>
      <c r="H1269" s="2">
        <v>0.19</v>
      </c>
      <c r="I1269" s="2" t="s">
        <v>1964</v>
      </c>
      <c r="J1269" s="2">
        <v>2566.404</v>
      </c>
      <c r="O1269" t="s">
        <v>3234</v>
      </c>
      <c r="P1269" s="5">
        <v>45878</v>
      </c>
      <c r="Q1269" t="s">
        <v>518</v>
      </c>
      <c r="R1269" t="s">
        <v>1874</v>
      </c>
      <c r="S1269" t="s">
        <v>1929</v>
      </c>
      <c r="T1269">
        <v>4</v>
      </c>
      <c r="U1269">
        <v>792.1</v>
      </c>
      <c r="V1269">
        <v>0.19</v>
      </c>
      <c r="W1269" t="s">
        <v>1964</v>
      </c>
      <c r="X1269">
        <v>2566.404</v>
      </c>
      <c r="Y1269">
        <v>2566.404</v>
      </c>
      <c r="Z1269" t="str">
        <f>_xlfn.IFS(Table8_1[[#This Row],[Unit_Price]]&lt;500,"Low Price",Table8_1[[#This Row],[Unit_Price]]&lt;2000,"Medium Price",Table8_1[[#This Row],[Unit_Price]]&gt;=2000, "High Price")</f>
        <v>Medium Price</v>
      </c>
    </row>
    <row r="1270" spans="1:26" x14ac:dyDescent="0.3">
      <c r="A1270" s="2" t="s">
        <v>3235</v>
      </c>
      <c r="B1270" s="3">
        <v>45426</v>
      </c>
      <c r="C1270" s="2" t="s">
        <v>282</v>
      </c>
      <c r="D1270" s="2" t="s">
        <v>1847</v>
      </c>
      <c r="E1270" s="2" t="s">
        <v>1934</v>
      </c>
      <c r="F1270" s="2">
        <v>1</v>
      </c>
      <c r="G1270" s="2">
        <v>883.36</v>
      </c>
      <c r="H1270" s="2">
        <v>0.11</v>
      </c>
      <c r="I1270" s="2" t="s">
        <v>1961</v>
      </c>
      <c r="J1270" s="2">
        <v>786.19039999999995</v>
      </c>
      <c r="O1270" t="s">
        <v>3235</v>
      </c>
      <c r="P1270" s="5">
        <v>45426</v>
      </c>
      <c r="Q1270" t="s">
        <v>282</v>
      </c>
      <c r="R1270" t="s">
        <v>1847</v>
      </c>
      <c r="S1270" t="s">
        <v>1934</v>
      </c>
      <c r="T1270">
        <v>1</v>
      </c>
      <c r="U1270">
        <v>883.36</v>
      </c>
      <c r="V1270">
        <v>0.11</v>
      </c>
      <c r="W1270" t="s">
        <v>1961</v>
      </c>
      <c r="X1270">
        <v>786.19039999999995</v>
      </c>
      <c r="Y1270">
        <v>786.19039999999995</v>
      </c>
      <c r="Z1270" t="str">
        <f>_xlfn.IFS(Table8_1[[#This Row],[Unit_Price]]&lt;500,"Low Price",Table8_1[[#This Row],[Unit_Price]]&lt;2000,"Medium Price",Table8_1[[#This Row],[Unit_Price]]&gt;=2000, "High Price")</f>
        <v>Medium Price</v>
      </c>
    </row>
    <row r="1271" spans="1:26" x14ac:dyDescent="0.3">
      <c r="A1271" s="2" t="s">
        <v>3236</v>
      </c>
      <c r="B1271" s="3">
        <v>45231</v>
      </c>
      <c r="C1271" s="2" t="s">
        <v>889</v>
      </c>
      <c r="D1271" s="2" t="s">
        <v>1790</v>
      </c>
      <c r="E1271" s="2" t="s">
        <v>1887</v>
      </c>
      <c r="F1271" s="2">
        <v>4</v>
      </c>
      <c r="G1271" s="2">
        <v>305.95</v>
      </c>
      <c r="H1271" s="2">
        <v>0.08</v>
      </c>
      <c r="I1271" s="2" t="s">
        <v>1961</v>
      </c>
      <c r="J1271" s="2">
        <v>1125.896</v>
      </c>
      <c r="O1271" t="s">
        <v>3236</v>
      </c>
      <c r="P1271" s="5">
        <v>45231</v>
      </c>
      <c r="Q1271" t="s">
        <v>889</v>
      </c>
      <c r="R1271" t="s">
        <v>1790</v>
      </c>
      <c r="S1271" t="s">
        <v>1887</v>
      </c>
      <c r="T1271">
        <v>4</v>
      </c>
      <c r="U1271">
        <v>305.95</v>
      </c>
      <c r="V1271">
        <v>0.08</v>
      </c>
      <c r="W1271" t="s">
        <v>1961</v>
      </c>
      <c r="X1271">
        <v>1125.896</v>
      </c>
      <c r="Y1271">
        <v>1125.896</v>
      </c>
      <c r="Z1271" t="str">
        <f>_xlfn.IFS(Table8_1[[#This Row],[Unit_Price]]&lt;500,"Low Price",Table8_1[[#This Row],[Unit_Price]]&lt;2000,"Medium Price",Table8_1[[#This Row],[Unit_Price]]&gt;=2000, "High Price")</f>
        <v>Low Price</v>
      </c>
    </row>
    <row r="1272" spans="1:26" x14ac:dyDescent="0.3">
      <c r="A1272" s="2" t="s">
        <v>3237</v>
      </c>
      <c r="B1272" s="3">
        <v>45609</v>
      </c>
      <c r="C1272" s="2" t="s">
        <v>1261</v>
      </c>
      <c r="D1272" s="2" t="s">
        <v>1756</v>
      </c>
      <c r="E1272" s="2" t="s">
        <v>1914</v>
      </c>
      <c r="F1272" s="2">
        <v>3</v>
      </c>
      <c r="G1272" s="2">
        <v>742.45</v>
      </c>
      <c r="H1272" s="2">
        <v>0.23</v>
      </c>
      <c r="I1272" s="2" t="s">
        <v>1964</v>
      </c>
      <c r="J1272" s="2">
        <v>1715.0595000000001</v>
      </c>
      <c r="O1272" t="s">
        <v>3237</v>
      </c>
      <c r="P1272" s="5">
        <v>45609</v>
      </c>
      <c r="Q1272" t="s">
        <v>1261</v>
      </c>
      <c r="R1272" t="s">
        <v>1756</v>
      </c>
      <c r="S1272" t="s">
        <v>1914</v>
      </c>
      <c r="T1272">
        <v>3</v>
      </c>
      <c r="U1272">
        <v>742.45</v>
      </c>
      <c r="V1272">
        <v>0.23</v>
      </c>
      <c r="W1272" t="s">
        <v>1964</v>
      </c>
      <c r="X1272">
        <v>1715.0595000000001</v>
      </c>
      <c r="Y1272">
        <v>1715.0595000000003</v>
      </c>
      <c r="Z1272" t="str">
        <f>_xlfn.IFS(Table8_1[[#This Row],[Unit_Price]]&lt;500,"Low Price",Table8_1[[#This Row],[Unit_Price]]&lt;2000,"Medium Price",Table8_1[[#This Row],[Unit_Price]]&gt;=2000, "High Price")</f>
        <v>Medium Price</v>
      </c>
    </row>
    <row r="1273" spans="1:26" x14ac:dyDescent="0.3">
      <c r="A1273" s="2" t="s">
        <v>3238</v>
      </c>
      <c r="B1273" s="3">
        <v>45392</v>
      </c>
      <c r="C1273" s="2" t="s">
        <v>1124</v>
      </c>
      <c r="D1273" s="2" t="s">
        <v>1652</v>
      </c>
      <c r="E1273" s="2" t="s">
        <v>1945</v>
      </c>
      <c r="F1273" s="2">
        <v>3</v>
      </c>
      <c r="G1273" s="2">
        <v>336.1</v>
      </c>
      <c r="H1273" s="2">
        <v>0.12</v>
      </c>
      <c r="I1273" s="2" t="s">
        <v>1964</v>
      </c>
      <c r="J1273" s="2">
        <v>887.30399999999997</v>
      </c>
      <c r="O1273" t="s">
        <v>3238</v>
      </c>
      <c r="P1273" s="5">
        <v>45392</v>
      </c>
      <c r="Q1273" t="s">
        <v>1124</v>
      </c>
      <c r="R1273" t="s">
        <v>1652</v>
      </c>
      <c r="S1273" t="s">
        <v>1945</v>
      </c>
      <c r="T1273">
        <v>3</v>
      </c>
      <c r="U1273">
        <v>336.1</v>
      </c>
      <c r="V1273">
        <v>0.12</v>
      </c>
      <c r="W1273" t="s">
        <v>1964</v>
      </c>
      <c r="X1273">
        <v>887.30399999999997</v>
      </c>
      <c r="Y1273">
        <v>887.30400000000009</v>
      </c>
      <c r="Z1273" t="str">
        <f>_xlfn.IFS(Table8_1[[#This Row],[Unit_Price]]&lt;500,"Low Price",Table8_1[[#This Row],[Unit_Price]]&lt;2000,"Medium Price",Table8_1[[#This Row],[Unit_Price]]&gt;=2000, "High Price")</f>
        <v>Low Price</v>
      </c>
    </row>
    <row r="1274" spans="1:26" x14ac:dyDescent="0.3">
      <c r="A1274" s="2" t="s">
        <v>3239</v>
      </c>
      <c r="B1274" s="3">
        <v>45876</v>
      </c>
      <c r="C1274" s="2" t="s">
        <v>1293</v>
      </c>
      <c r="D1274" s="2" t="s">
        <v>1664</v>
      </c>
      <c r="E1274" s="2" t="s">
        <v>1914</v>
      </c>
      <c r="F1274" s="2">
        <v>3</v>
      </c>
      <c r="G1274" s="2">
        <v>310.36</v>
      </c>
      <c r="H1274" s="2">
        <v>0.14000000000000001</v>
      </c>
      <c r="I1274" s="2" t="s">
        <v>1964</v>
      </c>
      <c r="J1274" s="2">
        <v>800.72879999999998</v>
      </c>
      <c r="O1274" t="s">
        <v>3239</v>
      </c>
      <c r="P1274" s="5">
        <v>45876</v>
      </c>
      <c r="Q1274" t="s">
        <v>1293</v>
      </c>
      <c r="R1274" t="s">
        <v>1664</v>
      </c>
      <c r="S1274" t="s">
        <v>1914</v>
      </c>
      <c r="T1274">
        <v>3</v>
      </c>
      <c r="U1274">
        <v>310.36</v>
      </c>
      <c r="V1274">
        <v>0.14000000000000001</v>
      </c>
      <c r="W1274" t="s">
        <v>1964</v>
      </c>
      <c r="X1274">
        <v>800.72879999999998</v>
      </c>
      <c r="Y1274">
        <v>800.72880000000009</v>
      </c>
      <c r="Z1274" t="str">
        <f>_xlfn.IFS(Table8_1[[#This Row],[Unit_Price]]&lt;500,"Low Price",Table8_1[[#This Row],[Unit_Price]]&lt;2000,"Medium Price",Table8_1[[#This Row],[Unit_Price]]&gt;=2000, "High Price")</f>
        <v>Low Price</v>
      </c>
    </row>
    <row r="1275" spans="1:26" x14ac:dyDescent="0.3">
      <c r="A1275" s="2" t="s">
        <v>3240</v>
      </c>
      <c r="B1275" s="3">
        <v>45772</v>
      </c>
      <c r="C1275" s="2" t="s">
        <v>898</v>
      </c>
      <c r="D1275" s="2" t="s">
        <v>1877</v>
      </c>
      <c r="E1275" s="2" t="s">
        <v>1917</v>
      </c>
      <c r="F1275" s="2">
        <v>3</v>
      </c>
      <c r="G1275" s="2">
        <v>992.81</v>
      </c>
      <c r="H1275" s="2">
        <v>0.04</v>
      </c>
      <c r="I1275" s="2" t="s">
        <v>1961</v>
      </c>
      <c r="J1275" s="2">
        <v>2859.2928000000002</v>
      </c>
      <c r="O1275" t="s">
        <v>3240</v>
      </c>
      <c r="P1275" s="5">
        <v>45772</v>
      </c>
      <c r="Q1275" t="s">
        <v>898</v>
      </c>
      <c r="R1275" t="s">
        <v>1877</v>
      </c>
      <c r="S1275" t="s">
        <v>1917</v>
      </c>
      <c r="T1275">
        <v>3</v>
      </c>
      <c r="U1275">
        <v>992.81</v>
      </c>
      <c r="V1275">
        <v>0.04</v>
      </c>
      <c r="W1275" t="s">
        <v>1961</v>
      </c>
      <c r="X1275">
        <v>2859.2928000000002</v>
      </c>
      <c r="Y1275">
        <v>2859.2927999999997</v>
      </c>
      <c r="Z1275" t="str">
        <f>_xlfn.IFS(Table8_1[[#This Row],[Unit_Price]]&lt;500,"Low Price",Table8_1[[#This Row],[Unit_Price]]&lt;2000,"Medium Price",Table8_1[[#This Row],[Unit_Price]]&gt;=2000, "High Price")</f>
        <v>Medium Price</v>
      </c>
    </row>
    <row r="1276" spans="1:26" x14ac:dyDescent="0.3">
      <c r="A1276" s="2" t="s">
        <v>3241</v>
      </c>
      <c r="B1276" s="3">
        <v>45217</v>
      </c>
      <c r="C1276" s="2" t="s">
        <v>656</v>
      </c>
      <c r="D1276" s="2" t="s">
        <v>1762</v>
      </c>
      <c r="E1276" s="2" t="s">
        <v>1927</v>
      </c>
      <c r="F1276" s="2">
        <v>3</v>
      </c>
      <c r="G1276" s="2">
        <v>257.11</v>
      </c>
      <c r="H1276" s="2">
        <v>0.26</v>
      </c>
      <c r="I1276" s="2" t="s">
        <v>1964</v>
      </c>
      <c r="J1276" s="2">
        <v>570.78420000000006</v>
      </c>
      <c r="O1276" t="s">
        <v>3241</v>
      </c>
      <c r="P1276" s="5">
        <v>45217</v>
      </c>
      <c r="Q1276" t="s">
        <v>656</v>
      </c>
      <c r="R1276" t="s">
        <v>1762</v>
      </c>
      <c r="S1276" t="s">
        <v>1927</v>
      </c>
      <c r="T1276">
        <v>3</v>
      </c>
      <c r="U1276">
        <v>257.11</v>
      </c>
      <c r="V1276">
        <v>0.26</v>
      </c>
      <c r="W1276" t="s">
        <v>1964</v>
      </c>
      <c r="X1276">
        <v>570.78420000000006</v>
      </c>
      <c r="Y1276">
        <v>570.78420000000006</v>
      </c>
      <c r="Z1276" t="str">
        <f>_xlfn.IFS(Table8_1[[#This Row],[Unit_Price]]&lt;500,"Low Price",Table8_1[[#This Row],[Unit_Price]]&lt;2000,"Medium Price",Table8_1[[#This Row],[Unit_Price]]&gt;=2000, "High Price")</f>
        <v>Low Price</v>
      </c>
    </row>
    <row r="1277" spans="1:26" x14ac:dyDescent="0.3">
      <c r="A1277" s="2" t="s">
        <v>3242</v>
      </c>
      <c r="B1277" s="3">
        <v>45739</v>
      </c>
      <c r="C1277" s="2" t="s">
        <v>722</v>
      </c>
      <c r="D1277" s="2" t="s">
        <v>1868</v>
      </c>
      <c r="E1277" s="2" t="s">
        <v>1929</v>
      </c>
      <c r="F1277" s="2">
        <v>4</v>
      </c>
      <c r="G1277" s="2">
        <v>816.29</v>
      </c>
      <c r="H1277" s="2">
        <v>0.24</v>
      </c>
      <c r="I1277" s="2" t="s">
        <v>1961</v>
      </c>
      <c r="J1277" s="2">
        <v>2481.5216</v>
      </c>
      <c r="O1277" t="s">
        <v>3242</v>
      </c>
      <c r="P1277" s="5">
        <v>45739</v>
      </c>
      <c r="Q1277" t="s">
        <v>722</v>
      </c>
      <c r="R1277" t="s">
        <v>1868</v>
      </c>
      <c r="S1277" t="s">
        <v>1929</v>
      </c>
      <c r="T1277">
        <v>4</v>
      </c>
      <c r="U1277">
        <v>816.29</v>
      </c>
      <c r="V1277">
        <v>0.24</v>
      </c>
      <c r="W1277" t="s">
        <v>1961</v>
      </c>
      <c r="X1277">
        <v>2481.5216</v>
      </c>
      <c r="Y1277">
        <v>2481.5216</v>
      </c>
      <c r="Z1277" t="str">
        <f>_xlfn.IFS(Table8_1[[#This Row],[Unit_Price]]&lt;500,"Low Price",Table8_1[[#This Row],[Unit_Price]]&lt;2000,"Medium Price",Table8_1[[#This Row],[Unit_Price]]&gt;=2000, "High Price")</f>
        <v>Medium Price</v>
      </c>
    </row>
    <row r="1278" spans="1:26" x14ac:dyDescent="0.3">
      <c r="A1278" s="2" t="s">
        <v>3243</v>
      </c>
      <c r="B1278" s="3">
        <v>45272</v>
      </c>
      <c r="C1278" s="2" t="s">
        <v>427</v>
      </c>
      <c r="D1278" s="2" t="s">
        <v>1762</v>
      </c>
      <c r="E1278" s="2" t="s">
        <v>1929</v>
      </c>
      <c r="F1278" s="2">
        <v>4</v>
      </c>
      <c r="G1278" s="2">
        <v>755.82</v>
      </c>
      <c r="H1278" s="2">
        <v>0.22</v>
      </c>
      <c r="I1278" s="2" t="s">
        <v>1964</v>
      </c>
      <c r="J1278" s="2">
        <v>2358.1583999999998</v>
      </c>
      <c r="O1278" t="s">
        <v>3243</v>
      </c>
      <c r="P1278" s="5">
        <v>45272</v>
      </c>
      <c r="Q1278" t="s">
        <v>427</v>
      </c>
      <c r="R1278" t="s">
        <v>1762</v>
      </c>
      <c r="S1278" t="s">
        <v>1929</v>
      </c>
      <c r="T1278">
        <v>4</v>
      </c>
      <c r="U1278">
        <v>755.82</v>
      </c>
      <c r="V1278">
        <v>0.22</v>
      </c>
      <c r="W1278" t="s">
        <v>1964</v>
      </c>
      <c r="X1278">
        <v>2358.1583999999998</v>
      </c>
      <c r="Y1278">
        <v>2358.1584000000003</v>
      </c>
      <c r="Z1278" t="str">
        <f>_xlfn.IFS(Table8_1[[#This Row],[Unit_Price]]&lt;500,"Low Price",Table8_1[[#This Row],[Unit_Price]]&lt;2000,"Medium Price",Table8_1[[#This Row],[Unit_Price]]&gt;=2000, "High Price")</f>
        <v>Medium Price</v>
      </c>
    </row>
    <row r="1279" spans="1:26" x14ac:dyDescent="0.3">
      <c r="A1279" s="2" t="s">
        <v>3244</v>
      </c>
      <c r="B1279" s="3">
        <v>45524</v>
      </c>
      <c r="C1279" s="2" t="s">
        <v>24</v>
      </c>
      <c r="D1279" s="2" t="s">
        <v>1555</v>
      </c>
      <c r="E1279" s="2" t="s">
        <v>1934</v>
      </c>
      <c r="F1279" s="2">
        <v>1</v>
      </c>
      <c r="G1279" s="2">
        <v>449.6</v>
      </c>
      <c r="H1279" s="2">
        <v>0.01</v>
      </c>
      <c r="I1279" s="2" t="s">
        <v>1961</v>
      </c>
      <c r="J1279" s="2">
        <v>445.10399999999998</v>
      </c>
      <c r="O1279" t="s">
        <v>3244</v>
      </c>
      <c r="P1279" s="5">
        <v>45524</v>
      </c>
      <c r="Q1279" t="s">
        <v>24</v>
      </c>
      <c r="R1279" t="s">
        <v>1555</v>
      </c>
      <c r="S1279" t="s">
        <v>1934</v>
      </c>
      <c r="T1279">
        <v>1</v>
      </c>
      <c r="U1279">
        <v>449.6</v>
      </c>
      <c r="V1279">
        <v>0.01</v>
      </c>
      <c r="W1279" t="s">
        <v>1961</v>
      </c>
      <c r="X1279">
        <v>445.10399999999998</v>
      </c>
      <c r="Y1279">
        <v>445.10400000000004</v>
      </c>
      <c r="Z1279" t="str">
        <f>_xlfn.IFS(Table8_1[[#This Row],[Unit_Price]]&lt;500,"Low Price",Table8_1[[#This Row],[Unit_Price]]&lt;2000,"Medium Price",Table8_1[[#This Row],[Unit_Price]]&gt;=2000, "High Price")</f>
        <v>Low Price</v>
      </c>
    </row>
    <row r="1280" spans="1:26" x14ac:dyDescent="0.3">
      <c r="A1280" s="2" t="s">
        <v>3245</v>
      </c>
      <c r="B1280" s="3">
        <v>45481</v>
      </c>
      <c r="C1280" s="2" t="s">
        <v>1112</v>
      </c>
      <c r="D1280" s="2" t="s">
        <v>1613</v>
      </c>
      <c r="E1280" s="2" t="s">
        <v>1887</v>
      </c>
      <c r="F1280" s="2">
        <v>2</v>
      </c>
      <c r="G1280" s="2">
        <v>779.29</v>
      </c>
      <c r="H1280" s="2">
        <v>0.12</v>
      </c>
      <c r="I1280" s="2" t="s">
        <v>1964</v>
      </c>
      <c r="J1280" s="2">
        <v>1371.5504000000001</v>
      </c>
      <c r="O1280" t="s">
        <v>3245</v>
      </c>
      <c r="P1280" s="5">
        <v>45481</v>
      </c>
      <c r="Q1280" t="s">
        <v>1112</v>
      </c>
      <c r="R1280" t="s">
        <v>1613</v>
      </c>
      <c r="S1280" t="s">
        <v>1887</v>
      </c>
      <c r="T1280">
        <v>2</v>
      </c>
      <c r="U1280">
        <v>779.29</v>
      </c>
      <c r="V1280">
        <v>0.12</v>
      </c>
      <c r="W1280" t="s">
        <v>1964</v>
      </c>
      <c r="X1280">
        <v>1371.5504000000001</v>
      </c>
      <c r="Y1280">
        <v>1371.5503999999999</v>
      </c>
      <c r="Z1280" t="str">
        <f>_xlfn.IFS(Table8_1[[#This Row],[Unit_Price]]&lt;500,"Low Price",Table8_1[[#This Row],[Unit_Price]]&lt;2000,"Medium Price",Table8_1[[#This Row],[Unit_Price]]&gt;=2000, "High Price")</f>
        <v>Medium Price</v>
      </c>
    </row>
    <row r="1281" spans="1:26" x14ac:dyDescent="0.3">
      <c r="A1281" s="2" t="s">
        <v>3246</v>
      </c>
      <c r="B1281" s="3">
        <v>45267</v>
      </c>
      <c r="C1281" s="2" t="s">
        <v>1971</v>
      </c>
      <c r="D1281" s="2" t="s">
        <v>1814</v>
      </c>
      <c r="E1281" s="2" t="s">
        <v>1942</v>
      </c>
      <c r="F1281" s="2">
        <v>1</v>
      </c>
      <c r="G1281" s="2">
        <v>748.75</v>
      </c>
      <c r="H1281" s="2">
        <v>0.1</v>
      </c>
      <c r="I1281" s="2" t="s">
        <v>1964</v>
      </c>
      <c r="J1281" s="2">
        <v>673.875</v>
      </c>
      <c r="O1281" t="s">
        <v>3246</v>
      </c>
      <c r="P1281" s="5">
        <v>45267</v>
      </c>
      <c r="Q1281" t="s">
        <v>1971</v>
      </c>
      <c r="R1281" t="s">
        <v>1814</v>
      </c>
      <c r="S1281" t="s">
        <v>1942</v>
      </c>
      <c r="T1281">
        <v>1</v>
      </c>
      <c r="U1281">
        <v>748.75</v>
      </c>
      <c r="V1281">
        <v>0.1</v>
      </c>
      <c r="W1281" t="s">
        <v>1964</v>
      </c>
      <c r="X1281">
        <v>673.875</v>
      </c>
      <c r="Y1281">
        <v>673.875</v>
      </c>
      <c r="Z1281" t="str">
        <f>_xlfn.IFS(Table8_1[[#This Row],[Unit_Price]]&lt;500,"Low Price",Table8_1[[#This Row],[Unit_Price]]&lt;2000,"Medium Price",Table8_1[[#This Row],[Unit_Price]]&gt;=2000, "High Price")</f>
        <v>Medium Price</v>
      </c>
    </row>
    <row r="1282" spans="1:26" x14ac:dyDescent="0.3">
      <c r="A1282" s="2" t="s">
        <v>3247</v>
      </c>
      <c r="B1282" s="3">
        <v>45328</v>
      </c>
      <c r="C1282" s="2" t="s">
        <v>606</v>
      </c>
      <c r="D1282" s="2" t="s">
        <v>1850</v>
      </c>
      <c r="E1282" s="2" t="s">
        <v>1887</v>
      </c>
      <c r="F1282" s="2">
        <v>2</v>
      </c>
      <c r="G1282" s="2">
        <v>121.67</v>
      </c>
      <c r="H1282" s="2">
        <v>0.08</v>
      </c>
      <c r="I1282" s="2" t="s">
        <v>1964</v>
      </c>
      <c r="J1282" s="2">
        <v>223.87280000000001</v>
      </c>
      <c r="O1282" t="s">
        <v>3247</v>
      </c>
      <c r="P1282" s="5">
        <v>45328</v>
      </c>
      <c r="Q1282" t="s">
        <v>606</v>
      </c>
      <c r="R1282" t="s">
        <v>1850</v>
      </c>
      <c r="S1282" t="s">
        <v>1887</v>
      </c>
      <c r="T1282">
        <v>2</v>
      </c>
      <c r="U1282">
        <v>121.67</v>
      </c>
      <c r="V1282">
        <v>0.08</v>
      </c>
      <c r="W1282" t="s">
        <v>1964</v>
      </c>
      <c r="X1282">
        <v>223.87280000000001</v>
      </c>
      <c r="Y1282">
        <v>223.87280000000001</v>
      </c>
      <c r="Z1282" t="str">
        <f>_xlfn.IFS(Table8_1[[#This Row],[Unit_Price]]&lt;500,"Low Price",Table8_1[[#This Row],[Unit_Price]]&lt;2000,"Medium Price",Table8_1[[#This Row],[Unit_Price]]&gt;=2000, "High Price")</f>
        <v>Low Price</v>
      </c>
    </row>
    <row r="1283" spans="1:26" x14ac:dyDescent="0.3">
      <c r="A1283" s="2" t="s">
        <v>3248</v>
      </c>
      <c r="B1283" s="3">
        <v>45787</v>
      </c>
      <c r="C1283" s="2" t="s">
        <v>1525</v>
      </c>
      <c r="D1283" s="2" t="s">
        <v>1728</v>
      </c>
      <c r="E1283" s="2" t="s">
        <v>1936</v>
      </c>
      <c r="F1283" s="2">
        <v>3</v>
      </c>
      <c r="G1283" s="2">
        <v>225.14</v>
      </c>
      <c r="H1283" s="2">
        <v>0.15</v>
      </c>
      <c r="I1283" s="2" t="s">
        <v>1964</v>
      </c>
      <c r="J1283" s="2">
        <v>574.10699999999997</v>
      </c>
      <c r="O1283" t="s">
        <v>3248</v>
      </c>
      <c r="P1283" s="5">
        <v>45787</v>
      </c>
      <c r="Q1283" t="s">
        <v>1525</v>
      </c>
      <c r="R1283" t="s">
        <v>1728</v>
      </c>
      <c r="S1283" t="s">
        <v>1936</v>
      </c>
      <c r="T1283">
        <v>3</v>
      </c>
      <c r="U1283">
        <v>225.14</v>
      </c>
      <c r="V1283">
        <v>0.15</v>
      </c>
      <c r="W1283" t="s">
        <v>1964</v>
      </c>
      <c r="X1283">
        <v>574.10699999999997</v>
      </c>
      <c r="Y1283">
        <v>574.10699999999997</v>
      </c>
      <c r="Z1283" t="str">
        <f>_xlfn.IFS(Table8_1[[#This Row],[Unit_Price]]&lt;500,"Low Price",Table8_1[[#This Row],[Unit_Price]]&lt;2000,"Medium Price",Table8_1[[#This Row],[Unit_Price]]&gt;=2000, "High Price")</f>
        <v>Low Price</v>
      </c>
    </row>
    <row r="1284" spans="1:26" x14ac:dyDescent="0.3">
      <c r="A1284" s="2" t="s">
        <v>3249</v>
      </c>
      <c r="B1284" s="3">
        <v>45876</v>
      </c>
      <c r="C1284" s="2" t="s">
        <v>1022</v>
      </c>
      <c r="D1284" s="2" t="s">
        <v>1664</v>
      </c>
      <c r="E1284" s="2" t="s">
        <v>1948</v>
      </c>
      <c r="F1284" s="2">
        <v>1</v>
      </c>
      <c r="G1284" s="2">
        <v>654.17999999999995</v>
      </c>
      <c r="H1284" s="2">
        <v>0.19</v>
      </c>
      <c r="I1284" s="2" t="s">
        <v>1961</v>
      </c>
      <c r="J1284" s="2">
        <v>529.88580000000002</v>
      </c>
      <c r="O1284" t="s">
        <v>3249</v>
      </c>
      <c r="P1284" s="5">
        <v>45876</v>
      </c>
      <c r="Q1284" t="s">
        <v>1022</v>
      </c>
      <c r="R1284" t="s">
        <v>1664</v>
      </c>
      <c r="S1284" t="s">
        <v>1948</v>
      </c>
      <c r="T1284">
        <v>1</v>
      </c>
      <c r="U1284">
        <v>654.17999999999995</v>
      </c>
      <c r="V1284">
        <v>0.19</v>
      </c>
      <c r="W1284" t="s">
        <v>1961</v>
      </c>
      <c r="X1284">
        <v>529.88580000000002</v>
      </c>
      <c r="Y1284">
        <v>529.88580000000002</v>
      </c>
      <c r="Z1284" t="str">
        <f>_xlfn.IFS(Table8_1[[#This Row],[Unit_Price]]&lt;500,"Low Price",Table8_1[[#This Row],[Unit_Price]]&lt;2000,"Medium Price",Table8_1[[#This Row],[Unit_Price]]&gt;=2000, "High Price")</f>
        <v>Medium Price</v>
      </c>
    </row>
    <row r="1285" spans="1:26" x14ac:dyDescent="0.3">
      <c r="A1285" s="2" t="s">
        <v>3250</v>
      </c>
      <c r="B1285" s="3">
        <v>45552</v>
      </c>
      <c r="C1285" s="2" t="s">
        <v>222</v>
      </c>
      <c r="D1285" s="2" t="s">
        <v>1796</v>
      </c>
      <c r="E1285" s="2" t="s">
        <v>1908</v>
      </c>
      <c r="F1285" s="2">
        <v>2</v>
      </c>
      <c r="G1285" s="2">
        <v>504.98</v>
      </c>
      <c r="H1285" s="2">
        <v>0.08</v>
      </c>
      <c r="I1285" s="2" t="s">
        <v>1964</v>
      </c>
      <c r="J1285" s="2">
        <v>929.16319999999996</v>
      </c>
      <c r="O1285" t="s">
        <v>3250</v>
      </c>
      <c r="P1285" s="5">
        <v>45552</v>
      </c>
      <c r="Q1285" t="s">
        <v>222</v>
      </c>
      <c r="R1285" t="s">
        <v>1796</v>
      </c>
      <c r="S1285" t="s">
        <v>1908</v>
      </c>
      <c r="T1285">
        <v>2</v>
      </c>
      <c r="U1285">
        <v>504.98</v>
      </c>
      <c r="V1285">
        <v>0.08</v>
      </c>
      <c r="W1285" t="s">
        <v>1964</v>
      </c>
      <c r="X1285">
        <v>929.16319999999996</v>
      </c>
      <c r="Y1285">
        <v>929.16320000000007</v>
      </c>
      <c r="Z1285" t="str">
        <f>_xlfn.IFS(Table8_1[[#This Row],[Unit_Price]]&lt;500,"Low Price",Table8_1[[#This Row],[Unit_Price]]&lt;2000,"Medium Price",Table8_1[[#This Row],[Unit_Price]]&gt;=2000, "High Price")</f>
        <v>Medium Price</v>
      </c>
    </row>
    <row r="1286" spans="1:26" x14ac:dyDescent="0.3">
      <c r="A1286" s="2" t="s">
        <v>3251</v>
      </c>
      <c r="B1286" s="3">
        <v>45823</v>
      </c>
      <c r="C1286" s="2" t="s">
        <v>1193</v>
      </c>
      <c r="D1286" s="2" t="s">
        <v>1744</v>
      </c>
      <c r="E1286" s="2" t="s">
        <v>1917</v>
      </c>
      <c r="F1286" s="2">
        <v>2</v>
      </c>
      <c r="G1286" s="2">
        <v>623.20000000000005</v>
      </c>
      <c r="H1286" s="2">
        <v>0.14000000000000001</v>
      </c>
      <c r="I1286" s="2" t="s">
        <v>1964</v>
      </c>
      <c r="J1286" s="2">
        <v>1071.904</v>
      </c>
      <c r="O1286" t="s">
        <v>3251</v>
      </c>
      <c r="P1286" s="5">
        <v>45823</v>
      </c>
      <c r="Q1286" t="s">
        <v>1193</v>
      </c>
      <c r="R1286" t="s">
        <v>1744</v>
      </c>
      <c r="S1286" t="s">
        <v>1917</v>
      </c>
      <c r="T1286">
        <v>2</v>
      </c>
      <c r="U1286">
        <v>623.20000000000005</v>
      </c>
      <c r="V1286">
        <v>0.14000000000000001</v>
      </c>
      <c r="W1286" t="s">
        <v>1964</v>
      </c>
      <c r="X1286">
        <v>1071.904</v>
      </c>
      <c r="Y1286">
        <v>1071.904</v>
      </c>
      <c r="Z1286" t="str">
        <f>_xlfn.IFS(Table8_1[[#This Row],[Unit_Price]]&lt;500,"Low Price",Table8_1[[#This Row],[Unit_Price]]&lt;2000,"Medium Price",Table8_1[[#This Row],[Unit_Price]]&gt;=2000, "High Price")</f>
        <v>Medium Price</v>
      </c>
    </row>
    <row r="1287" spans="1:26" x14ac:dyDescent="0.3">
      <c r="A1287" s="2" t="s">
        <v>3252</v>
      </c>
      <c r="B1287" s="3">
        <v>45622</v>
      </c>
      <c r="C1287" s="2" t="s">
        <v>1034</v>
      </c>
      <c r="D1287" s="2" t="s">
        <v>1576</v>
      </c>
      <c r="E1287" s="2" t="s">
        <v>1939</v>
      </c>
      <c r="F1287" s="2">
        <v>2</v>
      </c>
      <c r="G1287" s="2">
        <v>530.54</v>
      </c>
      <c r="H1287" s="2">
        <v>0.28000000000000003</v>
      </c>
      <c r="I1287" s="2" t="s">
        <v>1964</v>
      </c>
      <c r="J1287" s="2">
        <v>763.97760000000005</v>
      </c>
      <c r="O1287" t="s">
        <v>3252</v>
      </c>
      <c r="P1287" s="5">
        <v>45622</v>
      </c>
      <c r="Q1287" t="s">
        <v>1034</v>
      </c>
      <c r="R1287" t="s">
        <v>1576</v>
      </c>
      <c r="S1287" t="s">
        <v>1939</v>
      </c>
      <c r="T1287">
        <v>2</v>
      </c>
      <c r="U1287">
        <v>530.54</v>
      </c>
      <c r="V1287">
        <v>0.28000000000000003</v>
      </c>
      <c r="W1287" t="s">
        <v>1964</v>
      </c>
      <c r="X1287">
        <v>763.97760000000005</v>
      </c>
      <c r="Y1287">
        <v>763.97759999999994</v>
      </c>
      <c r="Z1287" t="str">
        <f>_xlfn.IFS(Table8_1[[#This Row],[Unit_Price]]&lt;500,"Low Price",Table8_1[[#This Row],[Unit_Price]]&lt;2000,"Medium Price",Table8_1[[#This Row],[Unit_Price]]&gt;=2000, "High Price")</f>
        <v>Medium Price</v>
      </c>
    </row>
    <row r="1288" spans="1:26" x14ac:dyDescent="0.3">
      <c r="A1288" s="2" t="s">
        <v>3253</v>
      </c>
      <c r="B1288" s="3">
        <v>45810</v>
      </c>
      <c r="C1288" s="2" t="s">
        <v>1154</v>
      </c>
      <c r="D1288" s="2" t="s">
        <v>1555</v>
      </c>
      <c r="E1288" s="2" t="s">
        <v>1939</v>
      </c>
      <c r="F1288" s="2">
        <v>3</v>
      </c>
      <c r="G1288" s="2">
        <v>279.45</v>
      </c>
      <c r="H1288" s="2">
        <v>0.15</v>
      </c>
      <c r="I1288" s="2" t="s">
        <v>1964</v>
      </c>
      <c r="J1288" s="2">
        <v>712.59749999999997</v>
      </c>
      <c r="O1288" t="s">
        <v>3253</v>
      </c>
      <c r="P1288" s="5">
        <v>45810</v>
      </c>
      <c r="Q1288" t="s">
        <v>1154</v>
      </c>
      <c r="R1288" t="s">
        <v>1555</v>
      </c>
      <c r="S1288" t="s">
        <v>1939</v>
      </c>
      <c r="T1288">
        <v>3</v>
      </c>
      <c r="U1288">
        <v>279.45</v>
      </c>
      <c r="V1288">
        <v>0.15</v>
      </c>
      <c r="W1288" t="s">
        <v>1964</v>
      </c>
      <c r="X1288">
        <v>712.59749999999997</v>
      </c>
      <c r="Y1288">
        <v>712.59749999999997</v>
      </c>
      <c r="Z1288" t="str">
        <f>_xlfn.IFS(Table8_1[[#This Row],[Unit_Price]]&lt;500,"Low Price",Table8_1[[#This Row],[Unit_Price]]&lt;2000,"Medium Price",Table8_1[[#This Row],[Unit_Price]]&gt;=2000, "High Price")</f>
        <v>Low Price</v>
      </c>
    </row>
    <row r="1289" spans="1:26" x14ac:dyDescent="0.3">
      <c r="A1289" s="2" t="s">
        <v>3254</v>
      </c>
      <c r="B1289" s="3">
        <v>45645</v>
      </c>
      <c r="C1289" s="2" t="s">
        <v>860</v>
      </c>
      <c r="D1289" s="2" t="s">
        <v>1606</v>
      </c>
      <c r="E1289" s="2" t="s">
        <v>1917</v>
      </c>
      <c r="F1289" s="2">
        <v>3</v>
      </c>
      <c r="G1289" s="2">
        <v>906.99</v>
      </c>
      <c r="H1289" s="2">
        <v>0.26</v>
      </c>
      <c r="I1289" s="2" t="s">
        <v>1964</v>
      </c>
      <c r="J1289" s="2">
        <v>2013.5178000000001</v>
      </c>
      <c r="O1289" t="s">
        <v>3254</v>
      </c>
      <c r="P1289" s="5">
        <v>45645</v>
      </c>
      <c r="Q1289" t="s">
        <v>860</v>
      </c>
      <c r="R1289" t="s">
        <v>1606</v>
      </c>
      <c r="S1289" t="s">
        <v>1917</v>
      </c>
      <c r="T1289">
        <v>3</v>
      </c>
      <c r="U1289">
        <v>906.99</v>
      </c>
      <c r="V1289">
        <v>0.26</v>
      </c>
      <c r="W1289" t="s">
        <v>1964</v>
      </c>
      <c r="X1289">
        <v>2013.5178000000001</v>
      </c>
      <c r="Y1289">
        <v>2013.5178000000001</v>
      </c>
      <c r="Z1289" t="str">
        <f>_xlfn.IFS(Table8_1[[#This Row],[Unit_Price]]&lt;500,"Low Price",Table8_1[[#This Row],[Unit_Price]]&lt;2000,"Medium Price",Table8_1[[#This Row],[Unit_Price]]&gt;=2000, "High Price")</f>
        <v>Medium Price</v>
      </c>
    </row>
    <row r="1290" spans="1:26" x14ac:dyDescent="0.3">
      <c r="A1290" s="2" t="s">
        <v>3255</v>
      </c>
      <c r="B1290" s="3">
        <v>45749</v>
      </c>
      <c r="C1290" s="2" t="s">
        <v>262</v>
      </c>
      <c r="D1290" s="2" t="s">
        <v>1823</v>
      </c>
      <c r="E1290" s="2" t="s">
        <v>1942</v>
      </c>
      <c r="F1290" s="2">
        <v>4</v>
      </c>
      <c r="G1290" s="2">
        <v>408.76</v>
      </c>
      <c r="H1290" s="2">
        <v>0.12</v>
      </c>
      <c r="I1290" s="2" t="s">
        <v>1964</v>
      </c>
      <c r="J1290" s="2">
        <v>1438.8352</v>
      </c>
      <c r="O1290" t="s">
        <v>3255</v>
      </c>
      <c r="P1290" s="5">
        <v>45749</v>
      </c>
      <c r="Q1290" t="s">
        <v>262</v>
      </c>
      <c r="R1290" t="s">
        <v>1823</v>
      </c>
      <c r="S1290" t="s">
        <v>1942</v>
      </c>
      <c r="T1290">
        <v>4</v>
      </c>
      <c r="U1290">
        <v>408.76</v>
      </c>
      <c r="V1290">
        <v>0.12</v>
      </c>
      <c r="W1290" t="s">
        <v>1964</v>
      </c>
      <c r="X1290">
        <v>1438.8352</v>
      </c>
      <c r="Y1290">
        <v>1438.8352</v>
      </c>
      <c r="Z1290" t="str">
        <f>_xlfn.IFS(Table8_1[[#This Row],[Unit_Price]]&lt;500,"Low Price",Table8_1[[#This Row],[Unit_Price]]&lt;2000,"Medium Price",Table8_1[[#This Row],[Unit_Price]]&gt;=2000, "High Price")</f>
        <v>Low Price</v>
      </c>
    </row>
    <row r="1291" spans="1:26" x14ac:dyDescent="0.3">
      <c r="A1291" s="2" t="s">
        <v>3256</v>
      </c>
      <c r="B1291" s="3">
        <v>45537</v>
      </c>
      <c r="C1291" s="2" t="s">
        <v>593</v>
      </c>
      <c r="D1291" s="2" t="s">
        <v>1686</v>
      </c>
      <c r="E1291" s="2" t="s">
        <v>1921</v>
      </c>
      <c r="F1291" s="2">
        <v>2</v>
      </c>
      <c r="G1291" s="2">
        <v>117.34</v>
      </c>
      <c r="H1291" s="2">
        <v>0.09</v>
      </c>
      <c r="I1291" s="2" t="s">
        <v>1961</v>
      </c>
      <c r="J1291" s="2">
        <v>213.55879999999999</v>
      </c>
      <c r="O1291" t="s">
        <v>3256</v>
      </c>
      <c r="P1291" s="5">
        <v>45537</v>
      </c>
      <c r="Q1291" t="s">
        <v>593</v>
      </c>
      <c r="R1291" t="s">
        <v>1686</v>
      </c>
      <c r="S1291" t="s">
        <v>1921</v>
      </c>
      <c r="T1291">
        <v>2</v>
      </c>
      <c r="U1291">
        <v>117.34</v>
      </c>
      <c r="V1291">
        <v>0.09</v>
      </c>
      <c r="W1291" t="s">
        <v>1961</v>
      </c>
      <c r="X1291">
        <v>213.55879999999999</v>
      </c>
      <c r="Y1291">
        <v>213.55880000000002</v>
      </c>
      <c r="Z1291" t="str">
        <f>_xlfn.IFS(Table8_1[[#This Row],[Unit_Price]]&lt;500,"Low Price",Table8_1[[#This Row],[Unit_Price]]&lt;2000,"Medium Price",Table8_1[[#This Row],[Unit_Price]]&gt;=2000, "High Price")</f>
        <v>Low Price</v>
      </c>
    </row>
    <row r="1292" spans="1:26" x14ac:dyDescent="0.3">
      <c r="A1292" s="2" t="s">
        <v>3257</v>
      </c>
      <c r="B1292" s="3">
        <v>45376</v>
      </c>
      <c r="C1292" s="2" t="s">
        <v>566</v>
      </c>
      <c r="D1292" s="2" t="s">
        <v>1856</v>
      </c>
      <c r="E1292" s="2" t="s">
        <v>1934</v>
      </c>
      <c r="F1292" s="2">
        <v>3</v>
      </c>
      <c r="G1292" s="2">
        <v>690.27</v>
      </c>
      <c r="H1292" s="2">
        <v>7.0000000000000007E-2</v>
      </c>
      <c r="I1292" s="2" t="s">
        <v>1961</v>
      </c>
      <c r="J1292" s="2">
        <v>1925.8533</v>
      </c>
      <c r="O1292" t="s">
        <v>3257</v>
      </c>
      <c r="P1292" s="5">
        <v>45376</v>
      </c>
      <c r="Q1292" t="s">
        <v>566</v>
      </c>
      <c r="R1292" t="s">
        <v>1856</v>
      </c>
      <c r="S1292" t="s">
        <v>1934</v>
      </c>
      <c r="T1292">
        <v>3</v>
      </c>
      <c r="U1292">
        <v>690.27</v>
      </c>
      <c r="V1292">
        <v>7.0000000000000007E-2</v>
      </c>
      <c r="W1292" t="s">
        <v>1961</v>
      </c>
      <c r="X1292">
        <v>1925.8533</v>
      </c>
      <c r="Y1292">
        <v>1925.8533</v>
      </c>
      <c r="Z1292" t="str">
        <f>_xlfn.IFS(Table8_1[[#This Row],[Unit_Price]]&lt;500,"Low Price",Table8_1[[#This Row],[Unit_Price]]&lt;2000,"Medium Price",Table8_1[[#This Row],[Unit_Price]]&gt;=2000, "High Price")</f>
        <v>Medium Price</v>
      </c>
    </row>
    <row r="1293" spans="1:26" x14ac:dyDescent="0.3">
      <c r="A1293" s="2" t="s">
        <v>3258</v>
      </c>
      <c r="B1293" s="3">
        <v>45709</v>
      </c>
      <c r="C1293" s="2" t="s">
        <v>385</v>
      </c>
      <c r="D1293" s="2" t="s">
        <v>1661</v>
      </c>
      <c r="E1293" s="2" t="s">
        <v>1942</v>
      </c>
      <c r="F1293" s="2">
        <v>4</v>
      </c>
      <c r="G1293" s="2">
        <v>377.18</v>
      </c>
      <c r="H1293" s="2">
        <v>0.24</v>
      </c>
      <c r="I1293" s="2" t="s">
        <v>1961</v>
      </c>
      <c r="J1293" s="2">
        <v>1146.6271999999999</v>
      </c>
      <c r="O1293" t="s">
        <v>3258</v>
      </c>
      <c r="P1293" s="5">
        <v>45709</v>
      </c>
      <c r="Q1293" t="s">
        <v>385</v>
      </c>
      <c r="R1293" t="s">
        <v>1661</v>
      </c>
      <c r="S1293" t="s">
        <v>1942</v>
      </c>
      <c r="T1293">
        <v>4</v>
      </c>
      <c r="U1293">
        <v>377.18</v>
      </c>
      <c r="V1293">
        <v>0.24</v>
      </c>
      <c r="W1293" t="s">
        <v>1961</v>
      </c>
      <c r="X1293">
        <v>1146.6271999999999</v>
      </c>
      <c r="Y1293">
        <v>1146.6271999999999</v>
      </c>
      <c r="Z1293" t="str">
        <f>_xlfn.IFS(Table8_1[[#This Row],[Unit_Price]]&lt;500,"Low Price",Table8_1[[#This Row],[Unit_Price]]&lt;2000,"Medium Price",Table8_1[[#This Row],[Unit_Price]]&gt;=2000, "High Price")</f>
        <v>Low Price</v>
      </c>
    </row>
    <row r="1294" spans="1:26" x14ac:dyDescent="0.3">
      <c r="A1294" s="2" t="s">
        <v>3259</v>
      </c>
      <c r="B1294" s="3">
        <v>45446</v>
      </c>
      <c r="C1294" s="2" t="s">
        <v>397</v>
      </c>
      <c r="D1294" s="2" t="s">
        <v>1700</v>
      </c>
      <c r="E1294" s="2" t="s">
        <v>1887</v>
      </c>
      <c r="F1294" s="2">
        <v>1</v>
      </c>
      <c r="G1294" s="2">
        <v>70.52</v>
      </c>
      <c r="H1294" s="2">
        <v>0.08</v>
      </c>
      <c r="I1294" s="2" t="s">
        <v>1964</v>
      </c>
      <c r="J1294" s="2">
        <v>64.878399999999999</v>
      </c>
      <c r="O1294" t="s">
        <v>3259</v>
      </c>
      <c r="P1294" s="5">
        <v>45446</v>
      </c>
      <c r="Q1294" t="s">
        <v>397</v>
      </c>
      <c r="R1294" t="s">
        <v>1700</v>
      </c>
      <c r="S1294" t="s">
        <v>1887</v>
      </c>
      <c r="T1294">
        <v>1</v>
      </c>
      <c r="U1294">
        <v>70.52</v>
      </c>
      <c r="V1294">
        <v>0.08</v>
      </c>
      <c r="W1294" t="s">
        <v>1964</v>
      </c>
      <c r="X1294">
        <v>64.878399999999999</v>
      </c>
      <c r="Y1294">
        <v>64.878399999999999</v>
      </c>
      <c r="Z1294" t="str">
        <f>_xlfn.IFS(Table8_1[[#This Row],[Unit_Price]]&lt;500,"Low Price",Table8_1[[#This Row],[Unit_Price]]&lt;2000,"Medium Price",Table8_1[[#This Row],[Unit_Price]]&gt;=2000, "High Price")</f>
        <v>Low Price</v>
      </c>
    </row>
    <row r="1295" spans="1:26" x14ac:dyDescent="0.3">
      <c r="A1295" s="2" t="s">
        <v>3260</v>
      </c>
      <c r="B1295" s="3">
        <v>45330</v>
      </c>
      <c r="C1295" s="2" t="s">
        <v>886</v>
      </c>
      <c r="D1295" s="2" t="s">
        <v>1693</v>
      </c>
      <c r="E1295" s="2" t="s">
        <v>1921</v>
      </c>
      <c r="F1295" s="2">
        <v>1</v>
      </c>
      <c r="G1295" s="2">
        <v>40.25</v>
      </c>
      <c r="H1295" s="2">
        <v>0.1</v>
      </c>
      <c r="I1295" s="2" t="s">
        <v>1961</v>
      </c>
      <c r="J1295" s="2">
        <v>36.225000000000001</v>
      </c>
      <c r="O1295" t="s">
        <v>3260</v>
      </c>
      <c r="P1295" s="5">
        <v>45330</v>
      </c>
      <c r="Q1295" t="s">
        <v>886</v>
      </c>
      <c r="R1295" t="s">
        <v>1693</v>
      </c>
      <c r="S1295" t="s">
        <v>1921</v>
      </c>
      <c r="T1295">
        <v>1</v>
      </c>
      <c r="U1295">
        <v>40.25</v>
      </c>
      <c r="V1295">
        <v>0.1</v>
      </c>
      <c r="W1295" t="s">
        <v>1961</v>
      </c>
      <c r="X1295">
        <v>36.225000000000001</v>
      </c>
      <c r="Y1295">
        <v>36.225000000000001</v>
      </c>
      <c r="Z1295" t="str">
        <f>_xlfn.IFS(Table8_1[[#This Row],[Unit_Price]]&lt;500,"Low Price",Table8_1[[#This Row],[Unit_Price]]&lt;2000,"Medium Price",Table8_1[[#This Row],[Unit_Price]]&gt;=2000, "High Price")</f>
        <v>Low Price</v>
      </c>
    </row>
    <row r="1296" spans="1:26" x14ac:dyDescent="0.3">
      <c r="A1296" s="2" t="s">
        <v>3261</v>
      </c>
      <c r="B1296" s="3">
        <v>45388</v>
      </c>
      <c r="C1296" s="2" t="s">
        <v>757</v>
      </c>
      <c r="D1296" s="2" t="s">
        <v>1850</v>
      </c>
      <c r="E1296" s="2" t="s">
        <v>1927</v>
      </c>
      <c r="F1296" s="2">
        <v>3</v>
      </c>
      <c r="G1296" s="2">
        <v>539.44000000000005</v>
      </c>
      <c r="H1296" s="2">
        <v>0.05</v>
      </c>
      <c r="I1296" s="2" t="s">
        <v>1964</v>
      </c>
      <c r="J1296" s="2">
        <v>1537.404</v>
      </c>
      <c r="O1296" t="s">
        <v>3261</v>
      </c>
      <c r="P1296" s="5">
        <v>45388</v>
      </c>
      <c r="Q1296" t="s">
        <v>757</v>
      </c>
      <c r="R1296" t="s">
        <v>1850</v>
      </c>
      <c r="S1296" t="s">
        <v>1927</v>
      </c>
      <c r="T1296">
        <v>3</v>
      </c>
      <c r="U1296">
        <v>539.44000000000005</v>
      </c>
      <c r="V1296">
        <v>0.05</v>
      </c>
      <c r="W1296" t="s">
        <v>1964</v>
      </c>
      <c r="X1296">
        <v>1537.404</v>
      </c>
      <c r="Y1296">
        <v>1537.4040000000002</v>
      </c>
      <c r="Z1296" t="str">
        <f>_xlfn.IFS(Table8_1[[#This Row],[Unit_Price]]&lt;500,"Low Price",Table8_1[[#This Row],[Unit_Price]]&lt;2000,"Medium Price",Table8_1[[#This Row],[Unit_Price]]&gt;=2000, "High Price")</f>
        <v>Medium Price</v>
      </c>
    </row>
    <row r="1297" spans="1:26" x14ac:dyDescent="0.3">
      <c r="A1297" s="2" t="s">
        <v>3262</v>
      </c>
      <c r="B1297" s="3">
        <v>45313</v>
      </c>
      <c r="C1297" s="2" t="s">
        <v>802</v>
      </c>
      <c r="D1297" s="2" t="s">
        <v>1762</v>
      </c>
      <c r="E1297" s="2" t="s">
        <v>1904</v>
      </c>
      <c r="F1297" s="2">
        <v>3</v>
      </c>
      <c r="G1297" s="2">
        <v>543.49</v>
      </c>
      <c r="H1297" s="2">
        <v>0.05</v>
      </c>
      <c r="I1297" s="2" t="s">
        <v>1961</v>
      </c>
      <c r="J1297" s="2">
        <v>1548.9465</v>
      </c>
      <c r="O1297" t="s">
        <v>3262</v>
      </c>
      <c r="P1297" s="5">
        <v>45313</v>
      </c>
      <c r="Q1297" t="s">
        <v>802</v>
      </c>
      <c r="R1297" t="s">
        <v>1762</v>
      </c>
      <c r="S1297" t="s">
        <v>1904</v>
      </c>
      <c r="T1297">
        <v>3</v>
      </c>
      <c r="U1297">
        <v>543.49</v>
      </c>
      <c r="V1297">
        <v>0.05</v>
      </c>
      <c r="W1297" t="s">
        <v>1961</v>
      </c>
      <c r="X1297">
        <v>1548.9465</v>
      </c>
      <c r="Y1297">
        <v>1548.9465</v>
      </c>
      <c r="Z1297" t="str">
        <f>_xlfn.IFS(Table8_1[[#This Row],[Unit_Price]]&lt;500,"Low Price",Table8_1[[#This Row],[Unit_Price]]&lt;2000,"Medium Price",Table8_1[[#This Row],[Unit_Price]]&gt;=2000, "High Price")</f>
        <v>Medium Price</v>
      </c>
    </row>
    <row r="1298" spans="1:26" x14ac:dyDescent="0.3">
      <c r="A1298" s="2" t="s">
        <v>3263</v>
      </c>
      <c r="B1298" s="3">
        <v>45221</v>
      </c>
      <c r="C1298" s="2" t="s">
        <v>1031</v>
      </c>
      <c r="D1298" s="2" t="s">
        <v>1585</v>
      </c>
      <c r="E1298" s="2" t="s">
        <v>1911</v>
      </c>
      <c r="F1298" s="2">
        <v>4</v>
      </c>
      <c r="G1298" s="2">
        <v>547.21</v>
      </c>
      <c r="H1298" s="2">
        <v>0.1</v>
      </c>
      <c r="I1298" s="2" t="s">
        <v>1964</v>
      </c>
      <c r="J1298" s="2">
        <v>1969.9559999999999</v>
      </c>
      <c r="O1298" t="s">
        <v>3263</v>
      </c>
      <c r="P1298" s="5">
        <v>45221</v>
      </c>
      <c r="Q1298" t="s">
        <v>1031</v>
      </c>
      <c r="R1298" t="s">
        <v>1585</v>
      </c>
      <c r="S1298" t="s">
        <v>1911</v>
      </c>
      <c r="T1298">
        <v>4</v>
      </c>
      <c r="U1298">
        <v>547.21</v>
      </c>
      <c r="V1298">
        <v>0.1</v>
      </c>
      <c r="W1298" t="s">
        <v>1964</v>
      </c>
      <c r="X1298">
        <v>1969.9559999999999</v>
      </c>
      <c r="Y1298">
        <v>1969.9560000000001</v>
      </c>
      <c r="Z1298" t="str">
        <f>_xlfn.IFS(Table8_1[[#This Row],[Unit_Price]]&lt;500,"Low Price",Table8_1[[#This Row],[Unit_Price]]&lt;2000,"Medium Price",Table8_1[[#This Row],[Unit_Price]]&gt;=2000, "High Price")</f>
        <v>Medium Price</v>
      </c>
    </row>
    <row r="1299" spans="1:26" x14ac:dyDescent="0.3">
      <c r="A1299" s="2" t="s">
        <v>3264</v>
      </c>
      <c r="B1299" s="3">
        <v>45619</v>
      </c>
      <c r="C1299" s="2" t="s">
        <v>784</v>
      </c>
      <c r="D1299" s="2" t="s">
        <v>1777</v>
      </c>
      <c r="E1299" s="2" t="s">
        <v>1892</v>
      </c>
      <c r="F1299" s="2">
        <v>2</v>
      </c>
      <c r="G1299" s="2">
        <v>892.46</v>
      </c>
      <c r="H1299" s="2">
        <v>7.0000000000000007E-2</v>
      </c>
      <c r="I1299" s="2" t="s">
        <v>1961</v>
      </c>
      <c r="J1299" s="2">
        <v>1659.9756</v>
      </c>
      <c r="O1299" t="s">
        <v>3264</v>
      </c>
      <c r="P1299" s="5">
        <v>45619</v>
      </c>
      <c r="Q1299" t="s">
        <v>784</v>
      </c>
      <c r="R1299" t="s">
        <v>1777</v>
      </c>
      <c r="S1299" t="s">
        <v>1892</v>
      </c>
      <c r="T1299">
        <v>2</v>
      </c>
      <c r="U1299">
        <v>892.46</v>
      </c>
      <c r="V1299">
        <v>7.0000000000000007E-2</v>
      </c>
      <c r="W1299" t="s">
        <v>1961</v>
      </c>
      <c r="X1299">
        <v>1659.9756</v>
      </c>
      <c r="Y1299">
        <v>1659.9756</v>
      </c>
      <c r="Z1299" t="str">
        <f>_xlfn.IFS(Table8_1[[#This Row],[Unit_Price]]&lt;500,"Low Price",Table8_1[[#This Row],[Unit_Price]]&lt;2000,"Medium Price",Table8_1[[#This Row],[Unit_Price]]&gt;=2000, "High Price")</f>
        <v>Medium Price</v>
      </c>
    </row>
    <row r="1300" spans="1:26" x14ac:dyDescent="0.3">
      <c r="A1300" s="2" t="s">
        <v>3265</v>
      </c>
      <c r="B1300" s="3">
        <v>45286</v>
      </c>
      <c r="C1300" s="2" t="s">
        <v>1220</v>
      </c>
      <c r="D1300" s="2" t="s">
        <v>1655</v>
      </c>
      <c r="E1300" s="2" t="s">
        <v>1917</v>
      </c>
      <c r="F1300" s="2">
        <v>2</v>
      </c>
      <c r="G1300" s="2">
        <v>853.41</v>
      </c>
      <c r="H1300" s="2">
        <v>0.25</v>
      </c>
      <c r="I1300" s="2" t="s">
        <v>1959</v>
      </c>
      <c r="J1300" s="2">
        <v>1280.115</v>
      </c>
      <c r="O1300" t="s">
        <v>3265</v>
      </c>
      <c r="P1300" s="5">
        <v>45286</v>
      </c>
      <c r="Q1300" t="s">
        <v>1220</v>
      </c>
      <c r="R1300" t="s">
        <v>1655</v>
      </c>
      <c r="S1300" t="s">
        <v>1917</v>
      </c>
      <c r="T1300">
        <v>2</v>
      </c>
      <c r="U1300">
        <v>853.41</v>
      </c>
      <c r="V1300">
        <v>0.25</v>
      </c>
      <c r="W1300" t="s">
        <v>1959</v>
      </c>
      <c r="X1300">
        <v>1280.115</v>
      </c>
      <c r="Y1300">
        <v>1280.115</v>
      </c>
      <c r="Z1300" t="str">
        <f>_xlfn.IFS(Table8_1[[#This Row],[Unit_Price]]&lt;500,"Low Price",Table8_1[[#This Row],[Unit_Price]]&lt;2000,"Medium Price",Table8_1[[#This Row],[Unit_Price]]&gt;=2000, "High Price")</f>
        <v>Medium Price</v>
      </c>
    </row>
    <row r="1301" spans="1:26" x14ac:dyDescent="0.3">
      <c r="A1301" s="2" t="s">
        <v>3266</v>
      </c>
      <c r="B1301" s="3">
        <v>45451</v>
      </c>
      <c r="C1301" s="2" t="s">
        <v>391</v>
      </c>
      <c r="D1301" s="2" t="s">
        <v>1829</v>
      </c>
      <c r="E1301" s="2" t="s">
        <v>1914</v>
      </c>
      <c r="F1301" s="2">
        <v>1</v>
      </c>
      <c r="G1301" s="2">
        <v>162.13999999999999</v>
      </c>
      <c r="H1301" s="2">
        <v>7.0000000000000007E-2</v>
      </c>
      <c r="I1301" s="2" t="s">
        <v>1961</v>
      </c>
      <c r="J1301" s="2">
        <v>150.7902</v>
      </c>
      <c r="O1301" t="s">
        <v>3266</v>
      </c>
      <c r="P1301" s="5">
        <v>45451</v>
      </c>
      <c r="Q1301" t="s">
        <v>391</v>
      </c>
      <c r="R1301" t="s">
        <v>1829</v>
      </c>
      <c r="S1301" t="s">
        <v>1914</v>
      </c>
      <c r="T1301">
        <v>1</v>
      </c>
      <c r="U1301">
        <v>162.13999999999999</v>
      </c>
      <c r="V1301">
        <v>7.0000000000000007E-2</v>
      </c>
      <c r="W1301" t="s">
        <v>1961</v>
      </c>
      <c r="X1301">
        <v>150.7902</v>
      </c>
      <c r="Y1301">
        <v>150.7902</v>
      </c>
      <c r="Z1301" t="str">
        <f>_xlfn.IFS(Table8_1[[#This Row],[Unit_Price]]&lt;500,"Low Price",Table8_1[[#This Row],[Unit_Price]]&lt;2000,"Medium Price",Table8_1[[#This Row],[Unit_Price]]&gt;=2000, "High Price")</f>
        <v>Low Price</v>
      </c>
    </row>
    <row r="1302" spans="1:26" x14ac:dyDescent="0.3">
      <c r="A1302" s="2" t="s">
        <v>3267</v>
      </c>
      <c r="B1302" s="3">
        <v>45478</v>
      </c>
      <c r="C1302" s="2" t="s">
        <v>503</v>
      </c>
      <c r="D1302" s="2" t="s">
        <v>1871</v>
      </c>
      <c r="E1302" s="2" t="s">
        <v>1939</v>
      </c>
      <c r="F1302" s="2">
        <v>1</v>
      </c>
      <c r="G1302" s="2">
        <v>893.14</v>
      </c>
      <c r="H1302" s="2">
        <v>0.09</v>
      </c>
      <c r="I1302" s="2" t="s">
        <v>1959</v>
      </c>
      <c r="J1302" s="2">
        <v>812.75739999999996</v>
      </c>
      <c r="O1302" t="s">
        <v>3267</v>
      </c>
      <c r="P1302" s="5">
        <v>45478</v>
      </c>
      <c r="Q1302" t="s">
        <v>503</v>
      </c>
      <c r="R1302" t="s">
        <v>1871</v>
      </c>
      <c r="S1302" t="s">
        <v>1939</v>
      </c>
      <c r="T1302">
        <v>1</v>
      </c>
      <c r="U1302">
        <v>893.14</v>
      </c>
      <c r="V1302">
        <v>0.09</v>
      </c>
      <c r="W1302" t="s">
        <v>1959</v>
      </c>
      <c r="X1302">
        <v>812.75739999999996</v>
      </c>
      <c r="Y1302">
        <v>812.75739999999996</v>
      </c>
      <c r="Z1302" t="str">
        <f>_xlfn.IFS(Table8_1[[#This Row],[Unit_Price]]&lt;500,"Low Price",Table8_1[[#This Row],[Unit_Price]]&lt;2000,"Medium Price",Table8_1[[#This Row],[Unit_Price]]&gt;=2000, "High Price")</f>
        <v>Medium Price</v>
      </c>
    </row>
    <row r="1303" spans="1:26" x14ac:dyDescent="0.3">
      <c r="A1303" s="2" t="s">
        <v>3268</v>
      </c>
      <c r="B1303" s="3">
        <v>45528</v>
      </c>
      <c r="C1303" s="2" t="s">
        <v>370</v>
      </c>
      <c r="D1303" s="2" t="s">
        <v>1680</v>
      </c>
      <c r="E1303" s="2" t="s">
        <v>1917</v>
      </c>
      <c r="F1303" s="2">
        <v>4</v>
      </c>
      <c r="G1303" s="2">
        <v>349.07</v>
      </c>
      <c r="H1303" s="2">
        <v>0.28000000000000003</v>
      </c>
      <c r="I1303" s="2" t="s">
        <v>1959</v>
      </c>
      <c r="J1303" s="2">
        <v>1005.3216</v>
      </c>
      <c r="O1303" t="s">
        <v>3268</v>
      </c>
      <c r="P1303" s="5">
        <v>45528</v>
      </c>
      <c r="Q1303" t="s">
        <v>370</v>
      </c>
      <c r="R1303" t="s">
        <v>1680</v>
      </c>
      <c r="S1303" t="s">
        <v>1917</v>
      </c>
      <c r="T1303">
        <v>4</v>
      </c>
      <c r="U1303">
        <v>349.07</v>
      </c>
      <c r="V1303">
        <v>0.28000000000000003</v>
      </c>
      <c r="W1303" t="s">
        <v>1959</v>
      </c>
      <c r="X1303">
        <v>1005.3216</v>
      </c>
      <c r="Y1303">
        <v>1005.3216</v>
      </c>
      <c r="Z1303" t="str">
        <f>_xlfn.IFS(Table8_1[[#This Row],[Unit_Price]]&lt;500,"Low Price",Table8_1[[#This Row],[Unit_Price]]&lt;2000,"Medium Price",Table8_1[[#This Row],[Unit_Price]]&gt;=2000, "High Price")</f>
        <v>Low Price</v>
      </c>
    </row>
    <row r="1304" spans="1:26" x14ac:dyDescent="0.3">
      <c r="A1304" s="2" t="s">
        <v>3269</v>
      </c>
      <c r="B1304" s="3">
        <v>45418</v>
      </c>
      <c r="C1304" s="2" t="s">
        <v>910</v>
      </c>
      <c r="D1304" s="2" t="s">
        <v>1826</v>
      </c>
      <c r="E1304" s="2" t="s">
        <v>1932</v>
      </c>
      <c r="F1304" s="2">
        <v>1</v>
      </c>
      <c r="G1304" s="2">
        <v>747.9</v>
      </c>
      <c r="H1304" s="2">
        <v>0.21</v>
      </c>
      <c r="I1304" s="2" t="s">
        <v>1964</v>
      </c>
      <c r="J1304" s="2">
        <v>590.84100000000001</v>
      </c>
      <c r="O1304" t="s">
        <v>3269</v>
      </c>
      <c r="P1304" s="5">
        <v>45418</v>
      </c>
      <c r="Q1304" t="s">
        <v>910</v>
      </c>
      <c r="R1304" t="s">
        <v>1826</v>
      </c>
      <c r="S1304" t="s">
        <v>1932</v>
      </c>
      <c r="T1304">
        <v>1</v>
      </c>
      <c r="U1304">
        <v>747.9</v>
      </c>
      <c r="V1304">
        <v>0.21</v>
      </c>
      <c r="W1304" t="s">
        <v>1964</v>
      </c>
      <c r="X1304">
        <v>590.84100000000001</v>
      </c>
      <c r="Y1304">
        <v>590.84100000000001</v>
      </c>
      <c r="Z1304" t="str">
        <f>_xlfn.IFS(Table8_1[[#This Row],[Unit_Price]]&lt;500,"Low Price",Table8_1[[#This Row],[Unit_Price]]&lt;2000,"Medium Price",Table8_1[[#This Row],[Unit_Price]]&gt;=2000, "High Price")</f>
        <v>Medium Price</v>
      </c>
    </row>
    <row r="1305" spans="1:26" x14ac:dyDescent="0.3">
      <c r="A1305" s="2" t="s">
        <v>3270</v>
      </c>
      <c r="B1305" s="3">
        <v>45478</v>
      </c>
      <c r="C1305" s="2" t="s">
        <v>131</v>
      </c>
      <c r="D1305" s="2" t="s">
        <v>1826</v>
      </c>
      <c r="E1305" s="2" t="s">
        <v>1911</v>
      </c>
      <c r="F1305" s="2">
        <v>3</v>
      </c>
      <c r="G1305" s="2">
        <v>438.92</v>
      </c>
      <c r="H1305" s="2">
        <v>0.21</v>
      </c>
      <c r="I1305" s="2" t="s">
        <v>1959</v>
      </c>
      <c r="J1305" s="2">
        <v>1040.2403999999999</v>
      </c>
      <c r="O1305" t="s">
        <v>3270</v>
      </c>
      <c r="P1305" s="5">
        <v>45478</v>
      </c>
      <c r="Q1305" t="s">
        <v>131</v>
      </c>
      <c r="R1305" t="s">
        <v>1826</v>
      </c>
      <c r="S1305" t="s">
        <v>1911</v>
      </c>
      <c r="T1305">
        <v>3</v>
      </c>
      <c r="U1305">
        <v>438.92</v>
      </c>
      <c r="V1305">
        <v>0.21</v>
      </c>
      <c r="W1305" t="s">
        <v>1959</v>
      </c>
      <c r="X1305">
        <v>1040.2403999999999</v>
      </c>
      <c r="Y1305">
        <v>1040.2404000000001</v>
      </c>
      <c r="Z1305" t="str">
        <f>_xlfn.IFS(Table8_1[[#This Row],[Unit_Price]]&lt;500,"Low Price",Table8_1[[#This Row],[Unit_Price]]&lt;2000,"Medium Price",Table8_1[[#This Row],[Unit_Price]]&gt;=2000, "High Price")</f>
        <v>Low Price</v>
      </c>
    </row>
    <row r="1306" spans="1:26" x14ac:dyDescent="0.3">
      <c r="A1306" s="2" t="s">
        <v>3271</v>
      </c>
      <c r="B1306" s="3">
        <v>45232</v>
      </c>
      <c r="C1306" s="2" t="s">
        <v>430</v>
      </c>
      <c r="D1306" s="2" t="s">
        <v>1814</v>
      </c>
      <c r="E1306" s="2" t="s">
        <v>1904</v>
      </c>
      <c r="F1306" s="2">
        <v>4</v>
      </c>
      <c r="G1306" s="2">
        <v>665.38</v>
      </c>
      <c r="H1306" s="2">
        <v>0.18</v>
      </c>
      <c r="I1306" s="2" t="s">
        <v>1959</v>
      </c>
      <c r="J1306" s="2">
        <v>2182.4463999999998</v>
      </c>
      <c r="O1306" t="s">
        <v>3271</v>
      </c>
      <c r="P1306" s="5">
        <v>45232</v>
      </c>
      <c r="Q1306" t="s">
        <v>430</v>
      </c>
      <c r="R1306" t="s">
        <v>1814</v>
      </c>
      <c r="S1306" t="s">
        <v>1904</v>
      </c>
      <c r="T1306">
        <v>4</v>
      </c>
      <c r="U1306">
        <v>665.38</v>
      </c>
      <c r="V1306">
        <v>0.18</v>
      </c>
      <c r="W1306" t="s">
        <v>1959</v>
      </c>
      <c r="X1306">
        <v>2182.4463999999998</v>
      </c>
      <c r="Y1306">
        <v>2182.4463999999998</v>
      </c>
      <c r="Z1306" t="str">
        <f>_xlfn.IFS(Table8_1[[#This Row],[Unit_Price]]&lt;500,"Low Price",Table8_1[[#This Row],[Unit_Price]]&lt;2000,"Medium Price",Table8_1[[#This Row],[Unit_Price]]&gt;=2000, "High Price")</f>
        <v>Medium Price</v>
      </c>
    </row>
    <row r="1307" spans="1:26" x14ac:dyDescent="0.3">
      <c r="A1307" s="2" t="s">
        <v>3272</v>
      </c>
      <c r="B1307" s="3">
        <v>45616</v>
      </c>
      <c r="C1307" s="2" t="s">
        <v>24</v>
      </c>
      <c r="D1307" s="2" t="s">
        <v>1762</v>
      </c>
      <c r="E1307" s="2" t="s">
        <v>1945</v>
      </c>
      <c r="F1307" s="2">
        <v>1</v>
      </c>
      <c r="G1307" s="2">
        <v>146.49</v>
      </c>
      <c r="H1307" s="2">
        <v>0.28000000000000003</v>
      </c>
      <c r="I1307" s="2" t="s">
        <v>1959</v>
      </c>
      <c r="J1307" s="2">
        <v>105.47280000000001</v>
      </c>
      <c r="O1307" t="s">
        <v>3272</v>
      </c>
      <c r="P1307" s="5">
        <v>45616</v>
      </c>
      <c r="Q1307" t="s">
        <v>24</v>
      </c>
      <c r="R1307" t="s">
        <v>1762</v>
      </c>
      <c r="S1307" t="s">
        <v>1945</v>
      </c>
      <c r="T1307">
        <v>1</v>
      </c>
      <c r="U1307">
        <v>146.49</v>
      </c>
      <c r="V1307">
        <v>0.28000000000000003</v>
      </c>
      <c r="W1307" t="s">
        <v>1959</v>
      </c>
      <c r="X1307">
        <v>105.47280000000001</v>
      </c>
      <c r="Y1307">
        <v>105.47280000000001</v>
      </c>
      <c r="Z1307" t="str">
        <f>_xlfn.IFS(Table8_1[[#This Row],[Unit_Price]]&lt;500,"Low Price",Table8_1[[#This Row],[Unit_Price]]&lt;2000,"Medium Price",Table8_1[[#This Row],[Unit_Price]]&gt;=2000, "High Price")</f>
        <v>Low Price</v>
      </c>
    </row>
    <row r="1308" spans="1:26" x14ac:dyDescent="0.3">
      <c r="A1308" s="2" t="s">
        <v>3273</v>
      </c>
      <c r="B1308" s="3">
        <v>45774</v>
      </c>
      <c r="C1308" s="2" t="s">
        <v>479</v>
      </c>
      <c r="D1308" s="2" t="s">
        <v>1693</v>
      </c>
      <c r="E1308" s="2" t="s">
        <v>1936</v>
      </c>
      <c r="F1308" s="2">
        <v>2</v>
      </c>
      <c r="G1308" s="2">
        <v>235.39</v>
      </c>
      <c r="H1308" s="2">
        <v>0.27</v>
      </c>
      <c r="I1308" s="2" t="s">
        <v>1964</v>
      </c>
      <c r="J1308" s="2">
        <v>343.6694</v>
      </c>
      <c r="O1308" t="s">
        <v>3273</v>
      </c>
      <c r="P1308" s="5">
        <v>45774</v>
      </c>
      <c r="Q1308" t="s">
        <v>479</v>
      </c>
      <c r="R1308" t="s">
        <v>1693</v>
      </c>
      <c r="S1308" t="s">
        <v>1936</v>
      </c>
      <c r="T1308">
        <v>2</v>
      </c>
      <c r="U1308">
        <v>235.39</v>
      </c>
      <c r="V1308">
        <v>0.27</v>
      </c>
      <c r="W1308" t="s">
        <v>1964</v>
      </c>
      <c r="X1308">
        <v>343.6694</v>
      </c>
      <c r="Y1308">
        <v>343.6694</v>
      </c>
      <c r="Z1308" t="str">
        <f>_xlfn.IFS(Table8_1[[#This Row],[Unit_Price]]&lt;500,"Low Price",Table8_1[[#This Row],[Unit_Price]]&lt;2000,"Medium Price",Table8_1[[#This Row],[Unit_Price]]&gt;=2000, "High Price")</f>
        <v>Low Price</v>
      </c>
    </row>
    <row r="1309" spans="1:26" x14ac:dyDescent="0.3">
      <c r="A1309" s="2" t="s">
        <v>3274</v>
      </c>
      <c r="B1309" s="3">
        <v>45651</v>
      </c>
      <c r="C1309" s="2" t="s">
        <v>122</v>
      </c>
      <c r="D1309" s="2" t="s">
        <v>1765</v>
      </c>
      <c r="E1309" s="2" t="s">
        <v>1908</v>
      </c>
      <c r="F1309" s="2">
        <v>3</v>
      </c>
      <c r="G1309" s="2">
        <v>38.07</v>
      </c>
      <c r="H1309" s="2">
        <v>0.09</v>
      </c>
      <c r="I1309" s="2" t="s">
        <v>1961</v>
      </c>
      <c r="J1309" s="2">
        <v>103.9311</v>
      </c>
      <c r="O1309" t="s">
        <v>3274</v>
      </c>
      <c r="P1309" s="5">
        <v>45651</v>
      </c>
      <c r="Q1309" t="s">
        <v>122</v>
      </c>
      <c r="R1309" t="s">
        <v>1765</v>
      </c>
      <c r="S1309" t="s">
        <v>1908</v>
      </c>
      <c r="T1309">
        <v>3</v>
      </c>
      <c r="U1309">
        <v>38.07</v>
      </c>
      <c r="V1309">
        <v>0.09</v>
      </c>
      <c r="W1309" t="s">
        <v>1961</v>
      </c>
      <c r="X1309">
        <v>103.9311</v>
      </c>
      <c r="Y1309">
        <v>103.93110000000001</v>
      </c>
      <c r="Z1309" t="str">
        <f>_xlfn.IFS(Table8_1[[#This Row],[Unit_Price]]&lt;500,"Low Price",Table8_1[[#This Row],[Unit_Price]]&lt;2000,"Medium Price",Table8_1[[#This Row],[Unit_Price]]&gt;=2000, "High Price")</f>
        <v>Low Price</v>
      </c>
    </row>
    <row r="1310" spans="1:26" x14ac:dyDescent="0.3">
      <c r="A1310" s="2" t="s">
        <v>3275</v>
      </c>
      <c r="B1310" s="3">
        <v>45902</v>
      </c>
      <c r="C1310" s="2" t="s">
        <v>1266</v>
      </c>
      <c r="D1310" s="2" t="s">
        <v>1680</v>
      </c>
      <c r="E1310" s="2" t="s">
        <v>1904</v>
      </c>
      <c r="F1310" s="2">
        <v>2</v>
      </c>
      <c r="G1310" s="2">
        <v>511.7</v>
      </c>
      <c r="H1310" s="2">
        <v>0.12</v>
      </c>
      <c r="I1310" s="2" t="s">
        <v>1964</v>
      </c>
      <c r="J1310" s="2">
        <v>900.59199999999998</v>
      </c>
      <c r="O1310" t="s">
        <v>3275</v>
      </c>
      <c r="P1310" s="5">
        <v>45902</v>
      </c>
      <c r="Q1310" t="s">
        <v>1266</v>
      </c>
      <c r="R1310" t="s">
        <v>1680</v>
      </c>
      <c r="S1310" t="s">
        <v>1904</v>
      </c>
      <c r="T1310">
        <v>2</v>
      </c>
      <c r="U1310">
        <v>511.7</v>
      </c>
      <c r="V1310">
        <v>0.12</v>
      </c>
      <c r="W1310" t="s">
        <v>1964</v>
      </c>
      <c r="X1310">
        <v>900.59199999999998</v>
      </c>
      <c r="Y1310">
        <v>900.59199999999998</v>
      </c>
      <c r="Z1310" t="str">
        <f>_xlfn.IFS(Table8_1[[#This Row],[Unit_Price]]&lt;500,"Low Price",Table8_1[[#This Row],[Unit_Price]]&lt;2000,"Medium Price",Table8_1[[#This Row],[Unit_Price]]&gt;=2000, "High Price")</f>
        <v>Medium Price</v>
      </c>
    </row>
    <row r="1311" spans="1:26" x14ac:dyDescent="0.3">
      <c r="A1311" s="2" t="s">
        <v>3276</v>
      </c>
      <c r="B1311" s="3">
        <v>45401</v>
      </c>
      <c r="C1311" s="2" t="s">
        <v>336</v>
      </c>
      <c r="D1311" s="2" t="s">
        <v>1808</v>
      </c>
      <c r="E1311" s="2" t="s">
        <v>1917</v>
      </c>
      <c r="F1311" s="2">
        <v>4</v>
      </c>
      <c r="G1311" s="2">
        <v>488.72</v>
      </c>
      <c r="H1311" s="2">
        <v>0.23</v>
      </c>
      <c r="I1311" s="2" t="s">
        <v>1961</v>
      </c>
      <c r="J1311" s="2">
        <v>1505.2575999999999</v>
      </c>
      <c r="O1311" t="s">
        <v>3276</v>
      </c>
      <c r="P1311" s="5">
        <v>45401</v>
      </c>
      <c r="Q1311" t="s">
        <v>336</v>
      </c>
      <c r="R1311" t="s">
        <v>1808</v>
      </c>
      <c r="S1311" t="s">
        <v>1917</v>
      </c>
      <c r="T1311">
        <v>4</v>
      </c>
      <c r="U1311">
        <v>488.72</v>
      </c>
      <c r="V1311">
        <v>0.23</v>
      </c>
      <c r="W1311" t="s">
        <v>1961</v>
      </c>
      <c r="X1311">
        <v>1505.2575999999999</v>
      </c>
      <c r="Y1311">
        <v>1505.2576000000001</v>
      </c>
      <c r="Z1311" t="str">
        <f>_xlfn.IFS(Table8_1[[#This Row],[Unit_Price]]&lt;500,"Low Price",Table8_1[[#This Row],[Unit_Price]]&lt;2000,"Medium Price",Table8_1[[#This Row],[Unit_Price]]&gt;=2000, "High Price")</f>
        <v>Low Price</v>
      </c>
    </row>
    <row r="1312" spans="1:26" x14ac:dyDescent="0.3">
      <c r="A1312" s="2" t="s">
        <v>3277</v>
      </c>
      <c r="B1312" s="3">
        <v>45717</v>
      </c>
      <c r="C1312" s="2" t="s">
        <v>1232</v>
      </c>
      <c r="D1312" s="2" t="s">
        <v>1732</v>
      </c>
      <c r="E1312" s="2" t="s">
        <v>1929</v>
      </c>
      <c r="F1312" s="2">
        <v>2</v>
      </c>
      <c r="G1312" s="2">
        <v>520.45000000000005</v>
      </c>
      <c r="H1312" s="2">
        <v>0.11</v>
      </c>
      <c r="I1312" s="2" t="s">
        <v>1964</v>
      </c>
      <c r="J1312" s="2">
        <v>926.40099999999995</v>
      </c>
      <c r="O1312" t="s">
        <v>3277</v>
      </c>
      <c r="P1312" s="5">
        <v>45717</v>
      </c>
      <c r="Q1312" t="s">
        <v>1232</v>
      </c>
      <c r="R1312" t="s">
        <v>1732</v>
      </c>
      <c r="S1312" t="s">
        <v>1929</v>
      </c>
      <c r="T1312">
        <v>2</v>
      </c>
      <c r="U1312">
        <v>520.45000000000005</v>
      </c>
      <c r="V1312">
        <v>0.11</v>
      </c>
      <c r="W1312" t="s">
        <v>1964</v>
      </c>
      <c r="X1312">
        <v>926.40099999999995</v>
      </c>
      <c r="Y1312">
        <v>926.40100000000007</v>
      </c>
      <c r="Z1312" t="str">
        <f>_xlfn.IFS(Table8_1[[#This Row],[Unit_Price]]&lt;500,"Low Price",Table8_1[[#This Row],[Unit_Price]]&lt;2000,"Medium Price",Table8_1[[#This Row],[Unit_Price]]&gt;=2000, "High Price")</f>
        <v>Medium Price</v>
      </c>
    </row>
    <row r="1313" spans="1:26" x14ac:dyDescent="0.3">
      <c r="A1313" s="2" t="s">
        <v>3278</v>
      </c>
      <c r="B1313" s="3">
        <v>45376</v>
      </c>
      <c r="C1313" s="2" t="s">
        <v>1352</v>
      </c>
      <c r="D1313" s="2" t="s">
        <v>1725</v>
      </c>
      <c r="E1313" s="2" t="s">
        <v>1908</v>
      </c>
      <c r="F1313" s="2">
        <v>1</v>
      </c>
      <c r="G1313" s="2">
        <v>340.9</v>
      </c>
      <c r="H1313" s="2">
        <v>0.28999999999999998</v>
      </c>
      <c r="I1313" s="2" t="s">
        <v>1959</v>
      </c>
      <c r="J1313" s="2">
        <v>242.03899999999999</v>
      </c>
      <c r="O1313" t="s">
        <v>3278</v>
      </c>
      <c r="P1313" s="5">
        <v>45376</v>
      </c>
      <c r="Q1313" t="s">
        <v>1352</v>
      </c>
      <c r="R1313" t="s">
        <v>1725</v>
      </c>
      <c r="S1313" t="s">
        <v>1908</v>
      </c>
      <c r="T1313">
        <v>1</v>
      </c>
      <c r="U1313">
        <v>340.9</v>
      </c>
      <c r="V1313">
        <v>0.28999999999999998</v>
      </c>
      <c r="W1313" t="s">
        <v>1959</v>
      </c>
      <c r="X1313">
        <v>242.03899999999999</v>
      </c>
      <c r="Y1313">
        <v>242.03899999999999</v>
      </c>
      <c r="Z1313" t="str">
        <f>_xlfn.IFS(Table8_1[[#This Row],[Unit_Price]]&lt;500,"Low Price",Table8_1[[#This Row],[Unit_Price]]&lt;2000,"Medium Price",Table8_1[[#This Row],[Unit_Price]]&gt;=2000, "High Price")</f>
        <v>Low Price</v>
      </c>
    </row>
    <row r="1314" spans="1:26" x14ac:dyDescent="0.3">
      <c r="A1314" s="2" t="s">
        <v>3279</v>
      </c>
      <c r="B1314" s="3">
        <v>45576</v>
      </c>
      <c r="C1314" s="2" t="s">
        <v>1097</v>
      </c>
      <c r="D1314" s="2" t="s">
        <v>1670</v>
      </c>
      <c r="E1314" s="2" t="s">
        <v>1917</v>
      </c>
      <c r="F1314" s="2">
        <v>3</v>
      </c>
      <c r="G1314" s="2">
        <v>653.59</v>
      </c>
      <c r="H1314" s="2">
        <v>0.17</v>
      </c>
      <c r="I1314" s="2" t="s">
        <v>1964</v>
      </c>
      <c r="J1314" s="2">
        <v>1627.4391000000001</v>
      </c>
      <c r="O1314" t="s">
        <v>3279</v>
      </c>
      <c r="P1314" s="5">
        <v>45576</v>
      </c>
      <c r="Q1314" t="s">
        <v>1097</v>
      </c>
      <c r="R1314" t="s">
        <v>1670</v>
      </c>
      <c r="S1314" t="s">
        <v>1917</v>
      </c>
      <c r="T1314">
        <v>3</v>
      </c>
      <c r="U1314">
        <v>653.59</v>
      </c>
      <c r="V1314">
        <v>0.17</v>
      </c>
      <c r="W1314" t="s">
        <v>1964</v>
      </c>
      <c r="X1314">
        <v>1627.4391000000001</v>
      </c>
      <c r="Y1314">
        <v>1627.4391000000001</v>
      </c>
      <c r="Z1314" t="str">
        <f>_xlfn.IFS(Table8_1[[#This Row],[Unit_Price]]&lt;500,"Low Price",Table8_1[[#This Row],[Unit_Price]]&lt;2000,"Medium Price",Table8_1[[#This Row],[Unit_Price]]&gt;=2000, "High Price")</f>
        <v>Medium Price</v>
      </c>
    </row>
    <row r="1315" spans="1:26" x14ac:dyDescent="0.3">
      <c r="A1315" s="2" t="s">
        <v>3280</v>
      </c>
      <c r="B1315" s="3">
        <v>45906</v>
      </c>
      <c r="C1315" s="2" t="s">
        <v>96</v>
      </c>
      <c r="D1315" s="2" t="s">
        <v>1655</v>
      </c>
      <c r="E1315" s="2" t="s">
        <v>1945</v>
      </c>
      <c r="F1315" s="2">
        <v>1</v>
      </c>
      <c r="G1315" s="2">
        <v>179.77</v>
      </c>
      <c r="H1315" s="2">
        <v>0.23</v>
      </c>
      <c r="I1315" s="2" t="s">
        <v>1964</v>
      </c>
      <c r="J1315" s="2">
        <v>138.4229</v>
      </c>
      <c r="O1315" t="s">
        <v>3280</v>
      </c>
      <c r="P1315" s="5">
        <v>45906</v>
      </c>
      <c r="Q1315" t="s">
        <v>96</v>
      </c>
      <c r="R1315" t="s">
        <v>1655</v>
      </c>
      <c r="S1315" t="s">
        <v>1945</v>
      </c>
      <c r="T1315">
        <v>1</v>
      </c>
      <c r="U1315">
        <v>179.77</v>
      </c>
      <c r="V1315">
        <v>0.23</v>
      </c>
      <c r="W1315" t="s">
        <v>1964</v>
      </c>
      <c r="X1315">
        <v>138.4229</v>
      </c>
      <c r="Y1315">
        <v>138.4229</v>
      </c>
      <c r="Z1315" t="str">
        <f>_xlfn.IFS(Table8_1[[#This Row],[Unit_Price]]&lt;500,"Low Price",Table8_1[[#This Row],[Unit_Price]]&lt;2000,"Medium Price",Table8_1[[#This Row],[Unit_Price]]&gt;=2000, "High Price")</f>
        <v>Low Price</v>
      </c>
    </row>
    <row r="1316" spans="1:26" x14ac:dyDescent="0.3">
      <c r="A1316" s="2" t="s">
        <v>3281</v>
      </c>
      <c r="B1316" s="3">
        <v>45523</v>
      </c>
      <c r="C1316" s="2" t="s">
        <v>46</v>
      </c>
      <c r="D1316" s="2" t="s">
        <v>1555</v>
      </c>
      <c r="E1316" s="2" t="s">
        <v>1921</v>
      </c>
      <c r="F1316" s="2">
        <v>2</v>
      </c>
      <c r="G1316" s="2">
        <v>943.8</v>
      </c>
      <c r="H1316" s="2">
        <v>0.06</v>
      </c>
      <c r="I1316" s="2" t="s">
        <v>1959</v>
      </c>
      <c r="J1316" s="2">
        <v>1774.3440000000001</v>
      </c>
      <c r="O1316" t="s">
        <v>3281</v>
      </c>
      <c r="P1316" s="5">
        <v>45523</v>
      </c>
      <c r="Q1316" t="s">
        <v>46</v>
      </c>
      <c r="R1316" t="s">
        <v>1555</v>
      </c>
      <c r="S1316" t="s">
        <v>1921</v>
      </c>
      <c r="T1316">
        <v>2</v>
      </c>
      <c r="U1316">
        <v>943.8</v>
      </c>
      <c r="V1316">
        <v>0.06</v>
      </c>
      <c r="W1316" t="s">
        <v>1959</v>
      </c>
      <c r="X1316">
        <v>1774.3440000000001</v>
      </c>
      <c r="Y1316">
        <v>1774.3439999999998</v>
      </c>
      <c r="Z1316" t="str">
        <f>_xlfn.IFS(Table8_1[[#This Row],[Unit_Price]]&lt;500,"Low Price",Table8_1[[#This Row],[Unit_Price]]&lt;2000,"Medium Price",Table8_1[[#This Row],[Unit_Price]]&gt;=2000, "High Price")</f>
        <v>Medium Price</v>
      </c>
    </row>
    <row r="1317" spans="1:26" x14ac:dyDescent="0.3">
      <c r="A1317" s="2" t="s">
        <v>3282</v>
      </c>
      <c r="B1317" s="3">
        <v>45234</v>
      </c>
      <c r="C1317" s="2" t="s">
        <v>1284</v>
      </c>
      <c r="D1317" s="2" t="s">
        <v>1796</v>
      </c>
      <c r="E1317" s="2" t="s">
        <v>1936</v>
      </c>
      <c r="F1317" s="2">
        <v>2</v>
      </c>
      <c r="G1317" s="2">
        <v>985</v>
      </c>
      <c r="H1317" s="2">
        <v>0.25</v>
      </c>
      <c r="I1317" s="2" t="s">
        <v>1959</v>
      </c>
      <c r="J1317" s="2">
        <v>1477.5</v>
      </c>
      <c r="O1317" t="s">
        <v>3282</v>
      </c>
      <c r="P1317" s="5">
        <v>45234</v>
      </c>
      <c r="Q1317" t="s">
        <v>1284</v>
      </c>
      <c r="R1317" t="s">
        <v>1796</v>
      </c>
      <c r="S1317" t="s">
        <v>1936</v>
      </c>
      <c r="T1317">
        <v>2</v>
      </c>
      <c r="U1317">
        <v>985</v>
      </c>
      <c r="V1317">
        <v>0.25</v>
      </c>
      <c r="W1317" t="s">
        <v>1959</v>
      </c>
      <c r="X1317">
        <v>1477.5</v>
      </c>
      <c r="Y1317">
        <v>1477.5</v>
      </c>
      <c r="Z1317" t="str">
        <f>_xlfn.IFS(Table8_1[[#This Row],[Unit_Price]]&lt;500,"Low Price",Table8_1[[#This Row],[Unit_Price]]&lt;2000,"Medium Price",Table8_1[[#This Row],[Unit_Price]]&gt;=2000, "High Price")</f>
        <v>Medium Price</v>
      </c>
    </row>
    <row r="1318" spans="1:26" x14ac:dyDescent="0.3">
      <c r="A1318" s="2" t="s">
        <v>3283</v>
      </c>
      <c r="B1318" s="3">
        <v>45405</v>
      </c>
      <c r="C1318" s="2" t="s">
        <v>1504</v>
      </c>
      <c r="D1318" s="2" t="s">
        <v>1847</v>
      </c>
      <c r="E1318" s="2" t="s">
        <v>1924</v>
      </c>
      <c r="F1318" s="2">
        <v>4</v>
      </c>
      <c r="G1318" s="2">
        <v>216.81</v>
      </c>
      <c r="H1318" s="2">
        <v>0.28999999999999998</v>
      </c>
      <c r="I1318" s="2" t="s">
        <v>1959</v>
      </c>
      <c r="J1318" s="2">
        <v>615.74040000000002</v>
      </c>
      <c r="O1318" t="s">
        <v>3283</v>
      </c>
      <c r="P1318" s="5">
        <v>45405</v>
      </c>
      <c r="Q1318" t="s">
        <v>1504</v>
      </c>
      <c r="R1318" t="s">
        <v>1847</v>
      </c>
      <c r="S1318" t="s">
        <v>1924</v>
      </c>
      <c r="T1318">
        <v>4</v>
      </c>
      <c r="U1318">
        <v>216.81</v>
      </c>
      <c r="V1318">
        <v>0.28999999999999998</v>
      </c>
      <c r="W1318" t="s">
        <v>1959</v>
      </c>
      <c r="X1318">
        <v>615.74040000000002</v>
      </c>
      <c r="Y1318">
        <v>615.74040000000002</v>
      </c>
      <c r="Z1318" t="str">
        <f>_xlfn.IFS(Table8_1[[#This Row],[Unit_Price]]&lt;500,"Low Price",Table8_1[[#This Row],[Unit_Price]]&lt;2000,"Medium Price",Table8_1[[#This Row],[Unit_Price]]&gt;=2000, "High Price")</f>
        <v>Low Price</v>
      </c>
    </row>
    <row r="1319" spans="1:26" x14ac:dyDescent="0.3">
      <c r="A1319" s="2" t="s">
        <v>3284</v>
      </c>
      <c r="B1319" s="3">
        <v>45223</v>
      </c>
      <c r="C1319" s="2" t="s">
        <v>412</v>
      </c>
      <c r="D1319" s="2" t="s">
        <v>1774</v>
      </c>
      <c r="E1319" s="2" t="s">
        <v>1896</v>
      </c>
      <c r="F1319" s="2">
        <v>4</v>
      </c>
      <c r="G1319" s="2">
        <v>950.21</v>
      </c>
      <c r="H1319" s="2">
        <v>0.27</v>
      </c>
      <c r="I1319" s="2" t="s">
        <v>1964</v>
      </c>
      <c r="J1319" s="2">
        <v>2774.6131999999998</v>
      </c>
      <c r="O1319" t="s">
        <v>3284</v>
      </c>
      <c r="P1319" s="5">
        <v>45223</v>
      </c>
      <c r="Q1319" t="s">
        <v>412</v>
      </c>
      <c r="R1319" t="s">
        <v>1774</v>
      </c>
      <c r="S1319" t="s">
        <v>1896</v>
      </c>
      <c r="T1319">
        <v>4</v>
      </c>
      <c r="U1319">
        <v>950.21</v>
      </c>
      <c r="V1319">
        <v>0.27</v>
      </c>
      <c r="W1319" t="s">
        <v>1964</v>
      </c>
      <c r="X1319">
        <v>2774.6131999999998</v>
      </c>
      <c r="Y1319">
        <v>2774.6131999999998</v>
      </c>
      <c r="Z1319" t="str">
        <f>_xlfn.IFS(Table8_1[[#This Row],[Unit_Price]]&lt;500,"Low Price",Table8_1[[#This Row],[Unit_Price]]&lt;2000,"Medium Price",Table8_1[[#This Row],[Unit_Price]]&gt;=2000, "High Price")</f>
        <v>Medium Price</v>
      </c>
    </row>
    <row r="1320" spans="1:26" x14ac:dyDescent="0.3">
      <c r="A1320" s="2" t="s">
        <v>3285</v>
      </c>
      <c r="B1320" s="3">
        <v>45838</v>
      </c>
      <c r="C1320" s="2" t="s">
        <v>829</v>
      </c>
      <c r="D1320" s="2" t="s">
        <v>1725</v>
      </c>
      <c r="E1320" s="2" t="s">
        <v>1914</v>
      </c>
      <c r="F1320" s="2">
        <v>2</v>
      </c>
      <c r="G1320" s="2">
        <v>271.39999999999998</v>
      </c>
      <c r="H1320" s="2">
        <v>0.17</v>
      </c>
      <c r="I1320" s="2" t="s">
        <v>1961</v>
      </c>
      <c r="J1320" s="2">
        <v>450.524</v>
      </c>
      <c r="O1320" t="s">
        <v>3285</v>
      </c>
      <c r="P1320" s="5">
        <v>45838</v>
      </c>
      <c r="Q1320" t="s">
        <v>829</v>
      </c>
      <c r="R1320" t="s">
        <v>1725</v>
      </c>
      <c r="S1320" t="s">
        <v>1914</v>
      </c>
      <c r="T1320">
        <v>2</v>
      </c>
      <c r="U1320">
        <v>271.39999999999998</v>
      </c>
      <c r="V1320">
        <v>0.17</v>
      </c>
      <c r="W1320" t="s">
        <v>1961</v>
      </c>
      <c r="X1320">
        <v>450.524</v>
      </c>
      <c r="Y1320">
        <v>450.52399999999994</v>
      </c>
      <c r="Z1320" t="str">
        <f>_xlfn.IFS(Table8_1[[#This Row],[Unit_Price]]&lt;500,"Low Price",Table8_1[[#This Row],[Unit_Price]]&lt;2000,"Medium Price",Table8_1[[#This Row],[Unit_Price]]&gt;=2000, "High Price")</f>
        <v>Low Price</v>
      </c>
    </row>
    <row r="1321" spans="1:26" x14ac:dyDescent="0.3">
      <c r="A1321" s="2" t="s">
        <v>3286</v>
      </c>
      <c r="B1321" s="3">
        <v>45883</v>
      </c>
      <c r="C1321" s="2" t="s">
        <v>566</v>
      </c>
      <c r="D1321" s="2" t="s">
        <v>1696</v>
      </c>
      <c r="E1321" s="2" t="s">
        <v>1917</v>
      </c>
      <c r="F1321" s="2">
        <v>4</v>
      </c>
      <c r="G1321" s="2">
        <v>708.19</v>
      </c>
      <c r="H1321" s="2">
        <v>0.1</v>
      </c>
      <c r="I1321" s="2" t="s">
        <v>1961</v>
      </c>
      <c r="J1321" s="2">
        <v>2549.4839999999999</v>
      </c>
      <c r="O1321" t="s">
        <v>3286</v>
      </c>
      <c r="P1321" s="5">
        <v>45883</v>
      </c>
      <c r="Q1321" t="s">
        <v>566</v>
      </c>
      <c r="R1321" t="s">
        <v>1696</v>
      </c>
      <c r="S1321" t="s">
        <v>1917</v>
      </c>
      <c r="T1321">
        <v>4</v>
      </c>
      <c r="U1321">
        <v>708.19</v>
      </c>
      <c r="V1321">
        <v>0.1</v>
      </c>
      <c r="W1321" t="s">
        <v>1961</v>
      </c>
      <c r="X1321">
        <v>2549.4839999999999</v>
      </c>
      <c r="Y1321">
        <v>2549.4840000000004</v>
      </c>
      <c r="Z1321" t="str">
        <f>_xlfn.IFS(Table8_1[[#This Row],[Unit_Price]]&lt;500,"Low Price",Table8_1[[#This Row],[Unit_Price]]&lt;2000,"Medium Price",Table8_1[[#This Row],[Unit_Price]]&gt;=2000, "High Price")</f>
        <v>Medium Price</v>
      </c>
    </row>
    <row r="1322" spans="1:26" x14ac:dyDescent="0.3">
      <c r="A1322" s="2" t="s">
        <v>3287</v>
      </c>
      <c r="B1322" s="3">
        <v>45788</v>
      </c>
      <c r="C1322" s="2" t="s">
        <v>1386</v>
      </c>
      <c r="D1322" s="2" t="s">
        <v>1744</v>
      </c>
      <c r="E1322" s="2" t="s">
        <v>1901</v>
      </c>
      <c r="F1322" s="2">
        <v>3</v>
      </c>
      <c r="G1322" s="2">
        <v>477.05</v>
      </c>
      <c r="H1322" s="2">
        <v>0.05</v>
      </c>
      <c r="I1322" s="2" t="s">
        <v>1961</v>
      </c>
      <c r="J1322" s="2">
        <v>1359.5925</v>
      </c>
      <c r="O1322" t="s">
        <v>3287</v>
      </c>
      <c r="P1322" s="5">
        <v>45788</v>
      </c>
      <c r="Q1322" t="s">
        <v>1386</v>
      </c>
      <c r="R1322" t="s">
        <v>1744</v>
      </c>
      <c r="S1322" t="s">
        <v>1901</v>
      </c>
      <c r="T1322">
        <v>3</v>
      </c>
      <c r="U1322">
        <v>477.05</v>
      </c>
      <c r="V1322">
        <v>0.05</v>
      </c>
      <c r="W1322" t="s">
        <v>1961</v>
      </c>
      <c r="X1322">
        <v>1359.5925</v>
      </c>
      <c r="Y1322">
        <v>1359.5925000000002</v>
      </c>
      <c r="Z1322" t="str">
        <f>_xlfn.IFS(Table8_1[[#This Row],[Unit_Price]]&lt;500,"Low Price",Table8_1[[#This Row],[Unit_Price]]&lt;2000,"Medium Price",Table8_1[[#This Row],[Unit_Price]]&gt;=2000, "High Price")</f>
        <v>Low Price</v>
      </c>
    </row>
    <row r="1323" spans="1:26" x14ac:dyDescent="0.3">
      <c r="A1323" s="2" t="s">
        <v>3288</v>
      </c>
      <c r="B1323" s="3">
        <v>45383</v>
      </c>
      <c r="C1323" s="2" t="s">
        <v>980</v>
      </c>
      <c r="D1323" s="2" t="s">
        <v>1805</v>
      </c>
      <c r="E1323" s="2" t="s">
        <v>1921</v>
      </c>
      <c r="F1323" s="2">
        <v>3</v>
      </c>
      <c r="G1323" s="2">
        <v>627.29</v>
      </c>
      <c r="H1323" s="2">
        <v>0.27</v>
      </c>
      <c r="I1323" s="2" t="s">
        <v>1964</v>
      </c>
      <c r="J1323" s="2">
        <v>1373.7651000000001</v>
      </c>
      <c r="O1323" t="s">
        <v>3288</v>
      </c>
      <c r="P1323" s="5">
        <v>45383</v>
      </c>
      <c r="Q1323" t="s">
        <v>980</v>
      </c>
      <c r="R1323" t="s">
        <v>1805</v>
      </c>
      <c r="S1323" t="s">
        <v>1921</v>
      </c>
      <c r="T1323">
        <v>3</v>
      </c>
      <c r="U1323">
        <v>627.29</v>
      </c>
      <c r="V1323">
        <v>0.27</v>
      </c>
      <c r="W1323" t="s">
        <v>1964</v>
      </c>
      <c r="X1323">
        <v>1373.7651000000001</v>
      </c>
      <c r="Y1323">
        <v>1373.7650999999998</v>
      </c>
      <c r="Z1323" t="str">
        <f>_xlfn.IFS(Table8_1[[#This Row],[Unit_Price]]&lt;500,"Low Price",Table8_1[[#This Row],[Unit_Price]]&lt;2000,"Medium Price",Table8_1[[#This Row],[Unit_Price]]&gt;=2000, "High Price")</f>
        <v>Medium Price</v>
      </c>
    </row>
    <row r="1324" spans="1:26" x14ac:dyDescent="0.3">
      <c r="A1324" s="2" t="s">
        <v>3289</v>
      </c>
      <c r="B1324" s="3">
        <v>45335</v>
      </c>
      <c r="C1324" s="2" t="s">
        <v>971</v>
      </c>
      <c r="D1324" s="2" t="s">
        <v>1865</v>
      </c>
      <c r="E1324" s="2" t="s">
        <v>1927</v>
      </c>
      <c r="F1324" s="2">
        <v>3</v>
      </c>
      <c r="G1324" s="2">
        <v>206.84</v>
      </c>
      <c r="H1324" s="2">
        <v>0.19</v>
      </c>
      <c r="I1324" s="2" t="s">
        <v>1961</v>
      </c>
      <c r="J1324" s="2">
        <v>502.62119999999999</v>
      </c>
      <c r="O1324" t="s">
        <v>3289</v>
      </c>
      <c r="P1324" s="5">
        <v>45335</v>
      </c>
      <c r="Q1324" t="s">
        <v>971</v>
      </c>
      <c r="R1324" t="s">
        <v>1865</v>
      </c>
      <c r="S1324" t="s">
        <v>1927</v>
      </c>
      <c r="T1324">
        <v>3</v>
      </c>
      <c r="U1324">
        <v>206.84</v>
      </c>
      <c r="V1324">
        <v>0.19</v>
      </c>
      <c r="W1324" t="s">
        <v>1961</v>
      </c>
      <c r="X1324">
        <v>502.62119999999999</v>
      </c>
      <c r="Y1324">
        <v>502.62119999999999</v>
      </c>
      <c r="Z1324" t="str">
        <f>_xlfn.IFS(Table8_1[[#This Row],[Unit_Price]]&lt;500,"Low Price",Table8_1[[#This Row],[Unit_Price]]&lt;2000,"Medium Price",Table8_1[[#This Row],[Unit_Price]]&gt;=2000, "High Price")</f>
        <v>Low Price</v>
      </c>
    </row>
    <row r="1325" spans="1:26" x14ac:dyDescent="0.3">
      <c r="A1325" s="2" t="s">
        <v>3290</v>
      </c>
      <c r="B1325" s="3">
        <v>45304</v>
      </c>
      <c r="C1325" s="2" t="s">
        <v>814</v>
      </c>
      <c r="D1325" s="2" t="s">
        <v>1667</v>
      </c>
      <c r="E1325" s="2" t="s">
        <v>1892</v>
      </c>
      <c r="F1325" s="2">
        <v>4</v>
      </c>
      <c r="G1325" s="2">
        <v>629.04999999999995</v>
      </c>
      <c r="H1325" s="2">
        <v>0.26</v>
      </c>
      <c r="I1325" s="2" t="s">
        <v>1959</v>
      </c>
      <c r="J1325" s="2">
        <v>1861.9880000000001</v>
      </c>
      <c r="O1325" t="s">
        <v>3290</v>
      </c>
      <c r="P1325" s="5">
        <v>45304</v>
      </c>
      <c r="Q1325" t="s">
        <v>814</v>
      </c>
      <c r="R1325" t="s">
        <v>1667</v>
      </c>
      <c r="S1325" t="s">
        <v>1892</v>
      </c>
      <c r="T1325">
        <v>4</v>
      </c>
      <c r="U1325">
        <v>629.04999999999995</v>
      </c>
      <c r="V1325">
        <v>0.26</v>
      </c>
      <c r="W1325" t="s">
        <v>1959</v>
      </c>
      <c r="X1325">
        <v>1861.9880000000001</v>
      </c>
      <c r="Y1325">
        <v>1861.9879999999998</v>
      </c>
      <c r="Z1325" t="str">
        <f>_xlfn.IFS(Table8_1[[#This Row],[Unit_Price]]&lt;500,"Low Price",Table8_1[[#This Row],[Unit_Price]]&lt;2000,"Medium Price",Table8_1[[#This Row],[Unit_Price]]&gt;=2000, "High Price")</f>
        <v>Medium Price</v>
      </c>
    </row>
    <row r="1326" spans="1:26" x14ac:dyDescent="0.3">
      <c r="A1326" s="2" t="s">
        <v>3291</v>
      </c>
      <c r="B1326" s="3">
        <v>45543</v>
      </c>
      <c r="C1326" s="2" t="s">
        <v>1369</v>
      </c>
      <c r="D1326" s="2" t="s">
        <v>1805</v>
      </c>
      <c r="E1326" s="2" t="s">
        <v>1942</v>
      </c>
      <c r="F1326" s="2">
        <v>4</v>
      </c>
      <c r="G1326" s="2">
        <v>529.04</v>
      </c>
      <c r="H1326" s="2">
        <v>0.1</v>
      </c>
      <c r="I1326" s="2" t="s">
        <v>1961</v>
      </c>
      <c r="J1326" s="2">
        <v>1904.5440000000001</v>
      </c>
      <c r="O1326" t="s">
        <v>3291</v>
      </c>
      <c r="P1326" s="5">
        <v>45543</v>
      </c>
      <c r="Q1326" t="s">
        <v>1369</v>
      </c>
      <c r="R1326" t="s">
        <v>1805</v>
      </c>
      <c r="S1326" t="s">
        <v>1942</v>
      </c>
      <c r="T1326">
        <v>4</v>
      </c>
      <c r="U1326">
        <v>529.04</v>
      </c>
      <c r="V1326">
        <v>0.1</v>
      </c>
      <c r="W1326" t="s">
        <v>1961</v>
      </c>
      <c r="X1326">
        <v>1904.5440000000001</v>
      </c>
      <c r="Y1326">
        <v>1904.5439999999999</v>
      </c>
      <c r="Z1326" t="str">
        <f>_xlfn.IFS(Table8_1[[#This Row],[Unit_Price]]&lt;500,"Low Price",Table8_1[[#This Row],[Unit_Price]]&lt;2000,"Medium Price",Table8_1[[#This Row],[Unit_Price]]&gt;=2000, "High Price")</f>
        <v>Medium Price</v>
      </c>
    </row>
    <row r="1327" spans="1:26" x14ac:dyDescent="0.3">
      <c r="A1327" s="2" t="s">
        <v>3292</v>
      </c>
      <c r="B1327" s="3">
        <v>45326</v>
      </c>
      <c r="C1327" s="2" t="s">
        <v>1106</v>
      </c>
      <c r="D1327" s="2" t="s">
        <v>1667</v>
      </c>
      <c r="E1327" s="2" t="s">
        <v>1942</v>
      </c>
      <c r="F1327" s="2">
        <v>1</v>
      </c>
      <c r="G1327" s="2">
        <v>350.67</v>
      </c>
      <c r="H1327" s="2">
        <v>0.22</v>
      </c>
      <c r="I1327" s="2" t="s">
        <v>1961</v>
      </c>
      <c r="J1327" s="2">
        <v>273.52260000000001</v>
      </c>
      <c r="O1327" t="s">
        <v>3292</v>
      </c>
      <c r="P1327" s="5">
        <v>45326</v>
      </c>
      <c r="Q1327" t="s">
        <v>1106</v>
      </c>
      <c r="R1327" t="s">
        <v>1667</v>
      </c>
      <c r="S1327" t="s">
        <v>1942</v>
      </c>
      <c r="T1327">
        <v>1</v>
      </c>
      <c r="U1327">
        <v>350.67</v>
      </c>
      <c r="V1327">
        <v>0.22</v>
      </c>
      <c r="W1327" t="s">
        <v>1961</v>
      </c>
      <c r="X1327">
        <v>273.52260000000001</v>
      </c>
      <c r="Y1327">
        <v>273.52260000000001</v>
      </c>
      <c r="Z1327" t="str">
        <f>_xlfn.IFS(Table8_1[[#This Row],[Unit_Price]]&lt;500,"Low Price",Table8_1[[#This Row],[Unit_Price]]&lt;2000,"Medium Price",Table8_1[[#This Row],[Unit_Price]]&gt;=2000, "High Price")</f>
        <v>Low Price</v>
      </c>
    </row>
    <row r="1328" spans="1:26" x14ac:dyDescent="0.3">
      <c r="A1328" s="2" t="s">
        <v>3293</v>
      </c>
      <c r="B1328" s="3">
        <v>45498</v>
      </c>
      <c r="C1328" s="2" t="s">
        <v>1172</v>
      </c>
      <c r="D1328" s="2" t="s">
        <v>1868</v>
      </c>
      <c r="E1328" s="2" t="s">
        <v>1892</v>
      </c>
      <c r="F1328" s="2">
        <v>1</v>
      </c>
      <c r="G1328" s="2">
        <v>128.93</v>
      </c>
      <c r="H1328" s="2">
        <v>0.26</v>
      </c>
      <c r="I1328" s="2" t="s">
        <v>1959</v>
      </c>
      <c r="J1328" s="2">
        <v>95.408199999999994</v>
      </c>
      <c r="O1328" t="s">
        <v>3293</v>
      </c>
      <c r="P1328" s="5">
        <v>45498</v>
      </c>
      <c r="Q1328" t="s">
        <v>1172</v>
      </c>
      <c r="R1328" t="s">
        <v>1868</v>
      </c>
      <c r="S1328" t="s">
        <v>1892</v>
      </c>
      <c r="T1328">
        <v>1</v>
      </c>
      <c r="U1328">
        <v>128.93</v>
      </c>
      <c r="V1328">
        <v>0.26</v>
      </c>
      <c r="W1328" t="s">
        <v>1959</v>
      </c>
      <c r="X1328">
        <v>95.408199999999994</v>
      </c>
      <c r="Y1328">
        <v>95.408199999999994</v>
      </c>
      <c r="Z1328" t="str">
        <f>_xlfn.IFS(Table8_1[[#This Row],[Unit_Price]]&lt;500,"Low Price",Table8_1[[#This Row],[Unit_Price]]&lt;2000,"Medium Price",Table8_1[[#This Row],[Unit_Price]]&gt;=2000, "High Price")</f>
        <v>Low Price</v>
      </c>
    </row>
    <row r="1329" spans="1:26" x14ac:dyDescent="0.3">
      <c r="A1329" s="2" t="s">
        <v>3294</v>
      </c>
      <c r="B1329" s="3">
        <v>45544</v>
      </c>
      <c r="C1329" s="2" t="s">
        <v>497</v>
      </c>
      <c r="D1329" s="2" t="s">
        <v>1841</v>
      </c>
      <c r="E1329" s="2" t="s">
        <v>1936</v>
      </c>
      <c r="F1329" s="2">
        <v>2</v>
      </c>
      <c r="G1329" s="2">
        <v>384.92</v>
      </c>
      <c r="H1329" s="2">
        <v>0.09</v>
      </c>
      <c r="I1329" s="2" t="s">
        <v>1959</v>
      </c>
      <c r="J1329" s="2">
        <v>700.55439999999999</v>
      </c>
      <c r="O1329" t="s">
        <v>3294</v>
      </c>
      <c r="P1329" s="5">
        <v>45544</v>
      </c>
      <c r="Q1329" t="s">
        <v>497</v>
      </c>
      <c r="R1329" t="s">
        <v>1841</v>
      </c>
      <c r="S1329" t="s">
        <v>1936</v>
      </c>
      <c r="T1329">
        <v>2</v>
      </c>
      <c r="U1329">
        <v>384.92</v>
      </c>
      <c r="V1329">
        <v>0.09</v>
      </c>
      <c r="W1329" t="s">
        <v>1959</v>
      </c>
      <c r="X1329">
        <v>700.55439999999999</v>
      </c>
      <c r="Y1329">
        <v>700.55439999999999</v>
      </c>
      <c r="Z1329" t="str">
        <f>_xlfn.IFS(Table8_1[[#This Row],[Unit_Price]]&lt;500,"Low Price",Table8_1[[#This Row],[Unit_Price]]&lt;2000,"Medium Price",Table8_1[[#This Row],[Unit_Price]]&gt;=2000, "High Price")</f>
        <v>Low Price</v>
      </c>
    </row>
    <row r="1330" spans="1:26" x14ac:dyDescent="0.3">
      <c r="A1330" s="2" t="s">
        <v>3295</v>
      </c>
      <c r="B1330" s="3">
        <v>45268</v>
      </c>
      <c r="C1330" s="2" t="s">
        <v>1061</v>
      </c>
      <c r="D1330" s="2" t="s">
        <v>1576</v>
      </c>
      <c r="E1330" s="2" t="s">
        <v>1917</v>
      </c>
      <c r="F1330" s="2">
        <v>3</v>
      </c>
      <c r="G1330" s="2">
        <v>120.77</v>
      </c>
      <c r="H1330" s="2">
        <v>0.28999999999999998</v>
      </c>
      <c r="I1330" s="2" t="s">
        <v>1961</v>
      </c>
      <c r="J1330" s="2">
        <v>257.24009999999998</v>
      </c>
      <c r="O1330" t="s">
        <v>3295</v>
      </c>
      <c r="P1330" s="5">
        <v>45268</v>
      </c>
      <c r="Q1330" t="s">
        <v>1061</v>
      </c>
      <c r="R1330" t="s">
        <v>1576</v>
      </c>
      <c r="S1330" t="s">
        <v>1917</v>
      </c>
      <c r="T1330">
        <v>3</v>
      </c>
      <c r="U1330">
        <v>120.77</v>
      </c>
      <c r="V1330">
        <v>0.28999999999999998</v>
      </c>
      <c r="W1330" t="s">
        <v>1961</v>
      </c>
      <c r="X1330">
        <v>257.24009999999998</v>
      </c>
      <c r="Y1330">
        <v>257.24009999999998</v>
      </c>
      <c r="Z1330" t="str">
        <f>_xlfn.IFS(Table8_1[[#This Row],[Unit_Price]]&lt;500,"Low Price",Table8_1[[#This Row],[Unit_Price]]&lt;2000,"Medium Price",Table8_1[[#This Row],[Unit_Price]]&gt;=2000, "High Price")</f>
        <v>Low Price</v>
      </c>
    </row>
    <row r="1331" spans="1:26" x14ac:dyDescent="0.3">
      <c r="A1331" s="2" t="s">
        <v>3296</v>
      </c>
      <c r="B1331" s="3">
        <v>45824</v>
      </c>
      <c r="C1331" s="2" t="s">
        <v>729</v>
      </c>
      <c r="D1331" s="2" t="s">
        <v>1811</v>
      </c>
      <c r="E1331" s="2" t="s">
        <v>1942</v>
      </c>
      <c r="F1331" s="2">
        <v>4</v>
      </c>
      <c r="G1331" s="2">
        <v>661.39</v>
      </c>
      <c r="H1331" s="2">
        <v>7.0000000000000007E-2</v>
      </c>
      <c r="I1331" s="2" t="s">
        <v>1959</v>
      </c>
      <c r="J1331" s="2">
        <v>2460.3708000000001</v>
      </c>
      <c r="O1331" t="s">
        <v>3296</v>
      </c>
      <c r="P1331" s="5">
        <v>45824</v>
      </c>
      <c r="Q1331" t="s">
        <v>729</v>
      </c>
      <c r="R1331" t="s">
        <v>1811</v>
      </c>
      <c r="S1331" t="s">
        <v>1942</v>
      </c>
      <c r="T1331">
        <v>4</v>
      </c>
      <c r="U1331">
        <v>661.39</v>
      </c>
      <c r="V1331">
        <v>7.0000000000000007E-2</v>
      </c>
      <c r="W1331" t="s">
        <v>1959</v>
      </c>
      <c r="X1331">
        <v>2460.3708000000001</v>
      </c>
      <c r="Y1331">
        <v>2460.3707999999997</v>
      </c>
      <c r="Z1331" t="str">
        <f>_xlfn.IFS(Table8_1[[#This Row],[Unit_Price]]&lt;500,"Low Price",Table8_1[[#This Row],[Unit_Price]]&lt;2000,"Medium Price",Table8_1[[#This Row],[Unit_Price]]&gt;=2000, "High Price")</f>
        <v>Medium Price</v>
      </c>
    </row>
    <row r="1332" spans="1:26" x14ac:dyDescent="0.3">
      <c r="A1332" s="2" t="s">
        <v>3297</v>
      </c>
      <c r="B1332" s="3">
        <v>45261</v>
      </c>
      <c r="C1332" s="2" t="s">
        <v>1401</v>
      </c>
      <c r="D1332" s="2" t="s">
        <v>1768</v>
      </c>
      <c r="E1332" s="2" t="s">
        <v>1896</v>
      </c>
      <c r="F1332" s="2">
        <v>1</v>
      </c>
      <c r="G1332" s="2">
        <v>195.24</v>
      </c>
      <c r="H1332" s="2">
        <v>0.27</v>
      </c>
      <c r="I1332" s="2" t="s">
        <v>1961</v>
      </c>
      <c r="J1332" s="2">
        <v>142.52520000000001</v>
      </c>
      <c r="O1332" t="s">
        <v>3297</v>
      </c>
      <c r="P1332" s="5">
        <v>45261</v>
      </c>
      <c r="Q1332" t="s">
        <v>1401</v>
      </c>
      <c r="R1332" t="s">
        <v>1768</v>
      </c>
      <c r="S1332" t="s">
        <v>1896</v>
      </c>
      <c r="T1332">
        <v>1</v>
      </c>
      <c r="U1332">
        <v>195.24</v>
      </c>
      <c r="V1332">
        <v>0.27</v>
      </c>
      <c r="W1332" t="s">
        <v>1961</v>
      </c>
      <c r="X1332">
        <v>142.52520000000001</v>
      </c>
      <c r="Y1332">
        <v>142.52520000000001</v>
      </c>
      <c r="Z1332" t="str">
        <f>_xlfn.IFS(Table8_1[[#This Row],[Unit_Price]]&lt;500,"Low Price",Table8_1[[#This Row],[Unit_Price]]&lt;2000,"Medium Price",Table8_1[[#This Row],[Unit_Price]]&gt;=2000, "High Price")</f>
        <v>Low Price</v>
      </c>
    </row>
    <row r="1333" spans="1:26" x14ac:dyDescent="0.3">
      <c r="A1333" s="2" t="s">
        <v>3298</v>
      </c>
      <c r="B1333" s="3">
        <v>45233</v>
      </c>
      <c r="C1333" s="2" t="s">
        <v>29</v>
      </c>
      <c r="D1333" s="2" t="s">
        <v>1859</v>
      </c>
      <c r="E1333" s="2" t="s">
        <v>1945</v>
      </c>
      <c r="F1333" s="2">
        <v>2</v>
      </c>
      <c r="G1333" s="2">
        <v>177.4</v>
      </c>
      <c r="H1333" s="2">
        <v>0.19</v>
      </c>
      <c r="I1333" s="2" t="s">
        <v>1961</v>
      </c>
      <c r="J1333" s="2">
        <v>287.38799999999998</v>
      </c>
      <c r="O1333" t="s">
        <v>3298</v>
      </c>
      <c r="P1333" s="5">
        <v>45233</v>
      </c>
      <c r="Q1333" t="s">
        <v>29</v>
      </c>
      <c r="R1333" t="s">
        <v>1859</v>
      </c>
      <c r="S1333" t="s">
        <v>1945</v>
      </c>
      <c r="T1333">
        <v>2</v>
      </c>
      <c r="U1333">
        <v>177.4</v>
      </c>
      <c r="V1333">
        <v>0.19</v>
      </c>
      <c r="W1333" t="s">
        <v>1961</v>
      </c>
      <c r="X1333">
        <v>287.38799999999998</v>
      </c>
      <c r="Y1333">
        <v>287.38800000000003</v>
      </c>
      <c r="Z1333" t="str">
        <f>_xlfn.IFS(Table8_1[[#This Row],[Unit_Price]]&lt;500,"Low Price",Table8_1[[#This Row],[Unit_Price]]&lt;2000,"Medium Price",Table8_1[[#This Row],[Unit_Price]]&gt;=2000, "High Price")</f>
        <v>Low Price</v>
      </c>
    </row>
    <row r="1334" spans="1:26" x14ac:dyDescent="0.3">
      <c r="A1334" s="2" t="s">
        <v>3299</v>
      </c>
      <c r="B1334" s="3">
        <v>45673</v>
      </c>
      <c r="C1334" s="2" t="s">
        <v>218</v>
      </c>
      <c r="D1334" s="2" t="s">
        <v>1877</v>
      </c>
      <c r="E1334" s="2" t="s">
        <v>1927</v>
      </c>
      <c r="F1334" s="2">
        <v>4</v>
      </c>
      <c r="G1334" s="2">
        <v>862.67</v>
      </c>
      <c r="H1334" s="2">
        <v>0.2</v>
      </c>
      <c r="I1334" s="2" t="s">
        <v>1961</v>
      </c>
      <c r="J1334" s="2">
        <v>2760.5439999999999</v>
      </c>
      <c r="O1334" t="s">
        <v>3299</v>
      </c>
      <c r="P1334" s="5">
        <v>45673</v>
      </c>
      <c r="Q1334" t="s">
        <v>218</v>
      </c>
      <c r="R1334" t="s">
        <v>1877</v>
      </c>
      <c r="S1334" t="s">
        <v>1927</v>
      </c>
      <c r="T1334">
        <v>4</v>
      </c>
      <c r="U1334">
        <v>862.67</v>
      </c>
      <c r="V1334">
        <v>0.2</v>
      </c>
      <c r="W1334" t="s">
        <v>1961</v>
      </c>
      <c r="X1334">
        <v>2760.5439999999999</v>
      </c>
      <c r="Y1334">
        <v>2760.5439999999999</v>
      </c>
      <c r="Z1334" t="str">
        <f>_xlfn.IFS(Table8_1[[#This Row],[Unit_Price]]&lt;500,"Low Price",Table8_1[[#This Row],[Unit_Price]]&lt;2000,"Medium Price",Table8_1[[#This Row],[Unit_Price]]&gt;=2000, "High Price")</f>
        <v>Medium Price</v>
      </c>
    </row>
    <row r="1335" spans="1:26" x14ac:dyDescent="0.3">
      <c r="A1335" s="2" t="s">
        <v>3300</v>
      </c>
      <c r="B1335" s="3">
        <v>45565</v>
      </c>
      <c r="C1335" s="2" t="s">
        <v>1386</v>
      </c>
      <c r="D1335" s="2" t="s">
        <v>1625</v>
      </c>
      <c r="E1335" s="2" t="s">
        <v>1911</v>
      </c>
      <c r="F1335" s="2">
        <v>1</v>
      </c>
      <c r="G1335" s="2">
        <v>55.04</v>
      </c>
      <c r="H1335" s="2">
        <v>0.01</v>
      </c>
      <c r="I1335" s="2" t="s">
        <v>1964</v>
      </c>
      <c r="J1335" s="2">
        <v>54.489600000000003</v>
      </c>
      <c r="O1335" t="s">
        <v>3300</v>
      </c>
      <c r="P1335" s="5">
        <v>45565</v>
      </c>
      <c r="Q1335" t="s">
        <v>1386</v>
      </c>
      <c r="R1335" t="s">
        <v>1625</v>
      </c>
      <c r="S1335" t="s">
        <v>1911</v>
      </c>
      <c r="T1335">
        <v>1</v>
      </c>
      <c r="U1335">
        <v>55.04</v>
      </c>
      <c r="V1335">
        <v>0.01</v>
      </c>
      <c r="W1335" t="s">
        <v>1964</v>
      </c>
      <c r="X1335">
        <v>54.489600000000003</v>
      </c>
      <c r="Y1335">
        <v>54.489599999999996</v>
      </c>
      <c r="Z1335" t="str">
        <f>_xlfn.IFS(Table8_1[[#This Row],[Unit_Price]]&lt;500,"Low Price",Table8_1[[#This Row],[Unit_Price]]&lt;2000,"Medium Price",Table8_1[[#This Row],[Unit_Price]]&gt;=2000, "High Price")</f>
        <v>Low Price</v>
      </c>
    </row>
    <row r="1336" spans="1:26" x14ac:dyDescent="0.3">
      <c r="A1336" s="2" t="s">
        <v>3301</v>
      </c>
      <c r="B1336" s="3">
        <v>45646</v>
      </c>
      <c r="C1336" s="2" t="s">
        <v>192</v>
      </c>
      <c r="D1336" s="2" t="s">
        <v>1715</v>
      </c>
      <c r="E1336" s="2" t="s">
        <v>1887</v>
      </c>
      <c r="F1336" s="2">
        <v>2</v>
      </c>
      <c r="G1336" s="2">
        <v>905.47</v>
      </c>
      <c r="H1336" s="2">
        <v>0.2</v>
      </c>
      <c r="I1336" s="2" t="s">
        <v>1964</v>
      </c>
      <c r="J1336" s="2">
        <v>1448.752</v>
      </c>
      <c r="O1336" t="s">
        <v>3301</v>
      </c>
      <c r="P1336" s="5">
        <v>45646</v>
      </c>
      <c r="Q1336" t="s">
        <v>192</v>
      </c>
      <c r="R1336" t="s">
        <v>1715</v>
      </c>
      <c r="S1336" t="s">
        <v>1887</v>
      </c>
      <c r="T1336">
        <v>2</v>
      </c>
      <c r="U1336">
        <v>905.47</v>
      </c>
      <c r="V1336">
        <v>0.2</v>
      </c>
      <c r="W1336" t="s">
        <v>1964</v>
      </c>
      <c r="X1336">
        <v>1448.752</v>
      </c>
      <c r="Y1336">
        <v>1448.752</v>
      </c>
      <c r="Z1336" t="str">
        <f>_xlfn.IFS(Table8_1[[#This Row],[Unit_Price]]&lt;500,"Low Price",Table8_1[[#This Row],[Unit_Price]]&lt;2000,"Medium Price",Table8_1[[#This Row],[Unit_Price]]&gt;=2000, "High Price")</f>
        <v>Medium Price</v>
      </c>
    </row>
    <row r="1337" spans="1:26" x14ac:dyDescent="0.3">
      <c r="A1337" s="2" t="s">
        <v>3302</v>
      </c>
      <c r="B1337" s="3">
        <v>45539</v>
      </c>
      <c r="C1337" s="2" t="s">
        <v>1434</v>
      </c>
      <c r="D1337" s="2" t="s">
        <v>1771</v>
      </c>
      <c r="E1337" s="2" t="s">
        <v>1932</v>
      </c>
      <c r="F1337" s="2">
        <v>3</v>
      </c>
      <c r="G1337" s="2">
        <v>217.13</v>
      </c>
      <c r="H1337" s="2">
        <v>0.28000000000000003</v>
      </c>
      <c r="I1337" s="2" t="s">
        <v>1959</v>
      </c>
      <c r="J1337" s="2">
        <v>469.00080000000003</v>
      </c>
      <c r="O1337" t="s">
        <v>3302</v>
      </c>
      <c r="P1337" s="5">
        <v>45539</v>
      </c>
      <c r="Q1337" t="s">
        <v>1434</v>
      </c>
      <c r="R1337" t="s">
        <v>1771</v>
      </c>
      <c r="S1337" t="s">
        <v>1932</v>
      </c>
      <c r="T1337">
        <v>3</v>
      </c>
      <c r="U1337">
        <v>217.13</v>
      </c>
      <c r="V1337">
        <v>0.28000000000000003</v>
      </c>
      <c r="W1337" t="s">
        <v>1959</v>
      </c>
      <c r="X1337">
        <v>469.00080000000003</v>
      </c>
      <c r="Y1337">
        <v>469.00079999999997</v>
      </c>
      <c r="Z1337" t="str">
        <f>_xlfn.IFS(Table8_1[[#This Row],[Unit_Price]]&lt;500,"Low Price",Table8_1[[#This Row],[Unit_Price]]&lt;2000,"Medium Price",Table8_1[[#This Row],[Unit_Price]]&gt;=2000, "High Price")</f>
        <v>Low Price</v>
      </c>
    </row>
    <row r="1338" spans="1:26" x14ac:dyDescent="0.3">
      <c r="A1338" s="2" t="s">
        <v>3303</v>
      </c>
      <c r="B1338" s="3">
        <v>45936</v>
      </c>
      <c r="C1338" s="2" t="s">
        <v>1226</v>
      </c>
      <c r="D1338" s="2" t="s">
        <v>1808</v>
      </c>
      <c r="E1338" s="2" t="s">
        <v>1887</v>
      </c>
      <c r="F1338" s="2">
        <v>3</v>
      </c>
      <c r="G1338" s="2">
        <v>580.45000000000005</v>
      </c>
      <c r="H1338" s="2">
        <v>0</v>
      </c>
      <c r="I1338" s="2" t="s">
        <v>1961</v>
      </c>
      <c r="J1338" s="2">
        <v>1741.35</v>
      </c>
      <c r="O1338" t="s">
        <v>3303</v>
      </c>
      <c r="P1338" s="5">
        <v>45936</v>
      </c>
      <c r="Q1338" t="s">
        <v>1226</v>
      </c>
      <c r="R1338" t="s">
        <v>1808</v>
      </c>
      <c r="S1338" t="s">
        <v>1887</v>
      </c>
      <c r="T1338">
        <v>3</v>
      </c>
      <c r="U1338">
        <v>580.45000000000005</v>
      </c>
      <c r="V1338">
        <v>0</v>
      </c>
      <c r="W1338" t="s">
        <v>1961</v>
      </c>
      <c r="X1338">
        <v>1741.35</v>
      </c>
      <c r="Y1338">
        <v>1741.3500000000001</v>
      </c>
      <c r="Z1338" t="str">
        <f>_xlfn.IFS(Table8_1[[#This Row],[Unit_Price]]&lt;500,"Low Price",Table8_1[[#This Row],[Unit_Price]]&lt;2000,"Medium Price",Table8_1[[#This Row],[Unit_Price]]&gt;=2000, "High Price")</f>
        <v>Medium Price</v>
      </c>
    </row>
    <row r="1339" spans="1:26" x14ac:dyDescent="0.3">
      <c r="A1339" s="2" t="s">
        <v>3304</v>
      </c>
      <c r="B1339" s="3">
        <v>45854</v>
      </c>
      <c r="C1339" s="2" t="s">
        <v>370</v>
      </c>
      <c r="D1339" s="2" t="s">
        <v>1572</v>
      </c>
      <c r="E1339" s="2" t="s">
        <v>1942</v>
      </c>
      <c r="F1339" s="2">
        <v>2</v>
      </c>
      <c r="G1339" s="2">
        <v>892.88</v>
      </c>
      <c r="H1339" s="2">
        <v>0.17</v>
      </c>
      <c r="I1339" s="2" t="s">
        <v>1961</v>
      </c>
      <c r="J1339" s="2">
        <v>1482.1808000000001</v>
      </c>
      <c r="O1339" t="s">
        <v>3304</v>
      </c>
      <c r="P1339" s="5">
        <v>45854</v>
      </c>
      <c r="Q1339" t="s">
        <v>370</v>
      </c>
      <c r="R1339" t="s">
        <v>1572</v>
      </c>
      <c r="S1339" t="s">
        <v>1942</v>
      </c>
      <c r="T1339">
        <v>2</v>
      </c>
      <c r="U1339">
        <v>892.88</v>
      </c>
      <c r="V1339">
        <v>0.17</v>
      </c>
      <c r="W1339" t="s">
        <v>1961</v>
      </c>
      <c r="X1339">
        <v>1482.1808000000001</v>
      </c>
      <c r="Y1339">
        <v>1482.1808000000001</v>
      </c>
      <c r="Z1339" t="str">
        <f>_xlfn.IFS(Table8_1[[#This Row],[Unit_Price]]&lt;500,"Low Price",Table8_1[[#This Row],[Unit_Price]]&lt;2000,"Medium Price",Table8_1[[#This Row],[Unit_Price]]&gt;=2000, "High Price")</f>
        <v>Medium Price</v>
      </c>
    </row>
    <row r="1340" spans="1:26" x14ac:dyDescent="0.3">
      <c r="A1340" s="2" t="s">
        <v>3305</v>
      </c>
      <c r="B1340" s="3">
        <v>45936</v>
      </c>
      <c r="C1340" s="2" t="s">
        <v>333</v>
      </c>
      <c r="D1340" s="2" t="s">
        <v>1700</v>
      </c>
      <c r="E1340" s="2" t="s">
        <v>1945</v>
      </c>
      <c r="F1340" s="2">
        <v>2</v>
      </c>
      <c r="G1340" s="2">
        <v>356.28</v>
      </c>
      <c r="H1340" s="2">
        <v>0.11</v>
      </c>
      <c r="I1340" s="2" t="s">
        <v>1964</v>
      </c>
      <c r="J1340" s="2">
        <v>634.17840000000001</v>
      </c>
      <c r="O1340" t="s">
        <v>3305</v>
      </c>
      <c r="P1340" s="5">
        <v>45936</v>
      </c>
      <c r="Q1340" t="s">
        <v>333</v>
      </c>
      <c r="R1340" t="s">
        <v>1700</v>
      </c>
      <c r="S1340" t="s">
        <v>1945</v>
      </c>
      <c r="T1340">
        <v>2</v>
      </c>
      <c r="U1340">
        <v>356.28</v>
      </c>
      <c r="V1340">
        <v>0.11</v>
      </c>
      <c r="W1340" t="s">
        <v>1964</v>
      </c>
      <c r="X1340">
        <v>634.17840000000001</v>
      </c>
      <c r="Y1340">
        <v>634.17840000000001</v>
      </c>
      <c r="Z1340" t="str">
        <f>_xlfn.IFS(Table8_1[[#This Row],[Unit_Price]]&lt;500,"Low Price",Table8_1[[#This Row],[Unit_Price]]&lt;2000,"Medium Price",Table8_1[[#This Row],[Unit_Price]]&gt;=2000, "High Price")</f>
        <v>Low Price</v>
      </c>
    </row>
    <row r="1341" spans="1:26" x14ac:dyDescent="0.3">
      <c r="A1341" s="2" t="s">
        <v>3306</v>
      </c>
      <c r="B1341" s="3">
        <v>45921</v>
      </c>
      <c r="C1341" s="2" t="s">
        <v>1211</v>
      </c>
      <c r="D1341" s="2" t="s">
        <v>1823</v>
      </c>
      <c r="E1341" s="2" t="s">
        <v>1896</v>
      </c>
      <c r="F1341" s="2">
        <v>4</v>
      </c>
      <c r="G1341" s="2">
        <v>806.99</v>
      </c>
      <c r="H1341" s="2">
        <v>0.06</v>
      </c>
      <c r="I1341" s="2" t="s">
        <v>1959</v>
      </c>
      <c r="J1341" s="2">
        <v>3034.2824000000001</v>
      </c>
      <c r="O1341" t="s">
        <v>3306</v>
      </c>
      <c r="P1341" s="5">
        <v>45921</v>
      </c>
      <c r="Q1341" t="s">
        <v>1211</v>
      </c>
      <c r="R1341" t="s">
        <v>1823</v>
      </c>
      <c r="S1341" t="s">
        <v>1896</v>
      </c>
      <c r="T1341">
        <v>4</v>
      </c>
      <c r="U1341">
        <v>806.99</v>
      </c>
      <c r="V1341">
        <v>0.06</v>
      </c>
      <c r="W1341" t="s">
        <v>1959</v>
      </c>
      <c r="X1341">
        <v>3034.2824000000001</v>
      </c>
      <c r="Y1341">
        <v>3034.2824000000001</v>
      </c>
      <c r="Z1341" t="str">
        <f>_xlfn.IFS(Table8_1[[#This Row],[Unit_Price]]&lt;500,"Low Price",Table8_1[[#This Row],[Unit_Price]]&lt;2000,"Medium Price",Table8_1[[#This Row],[Unit_Price]]&gt;=2000, "High Price")</f>
        <v>Medium Price</v>
      </c>
    </row>
    <row r="1342" spans="1:26" x14ac:dyDescent="0.3">
      <c r="A1342" s="2" t="s">
        <v>3307</v>
      </c>
      <c r="B1342" s="3">
        <v>45855</v>
      </c>
      <c r="C1342" s="2" t="s">
        <v>1372</v>
      </c>
      <c r="D1342" s="2" t="s">
        <v>1635</v>
      </c>
      <c r="E1342" s="2" t="s">
        <v>1892</v>
      </c>
      <c r="F1342" s="2">
        <v>3</v>
      </c>
      <c r="G1342" s="2">
        <v>684.22</v>
      </c>
      <c r="H1342" s="2">
        <v>0.09</v>
      </c>
      <c r="I1342" s="2" t="s">
        <v>1959</v>
      </c>
      <c r="J1342" s="2">
        <v>1867.9205999999999</v>
      </c>
      <c r="O1342" t="s">
        <v>3307</v>
      </c>
      <c r="P1342" s="5">
        <v>45855</v>
      </c>
      <c r="Q1342" t="s">
        <v>1372</v>
      </c>
      <c r="R1342" t="s">
        <v>1635</v>
      </c>
      <c r="S1342" t="s">
        <v>1892</v>
      </c>
      <c r="T1342">
        <v>3</v>
      </c>
      <c r="U1342">
        <v>684.22</v>
      </c>
      <c r="V1342">
        <v>0.09</v>
      </c>
      <c r="W1342" t="s">
        <v>1959</v>
      </c>
      <c r="X1342">
        <v>1867.9205999999999</v>
      </c>
      <c r="Y1342">
        <v>1867.9205999999999</v>
      </c>
      <c r="Z1342" t="str">
        <f>_xlfn.IFS(Table8_1[[#This Row],[Unit_Price]]&lt;500,"Low Price",Table8_1[[#This Row],[Unit_Price]]&lt;2000,"Medium Price",Table8_1[[#This Row],[Unit_Price]]&gt;=2000, "High Price")</f>
        <v>Medium Price</v>
      </c>
    </row>
    <row r="1343" spans="1:26" x14ac:dyDescent="0.3">
      <c r="A1343" s="2" t="s">
        <v>3308</v>
      </c>
      <c r="B1343" s="3">
        <v>45837</v>
      </c>
      <c r="C1343" s="2" t="s">
        <v>1383</v>
      </c>
      <c r="D1343" s="2" t="s">
        <v>1862</v>
      </c>
      <c r="E1343" s="2" t="s">
        <v>1914</v>
      </c>
      <c r="F1343" s="2">
        <v>4</v>
      </c>
      <c r="G1343" s="2">
        <v>763.34</v>
      </c>
      <c r="H1343" s="2">
        <v>7.0000000000000007E-2</v>
      </c>
      <c r="I1343" s="2" t="s">
        <v>1961</v>
      </c>
      <c r="J1343" s="2">
        <v>2839.6248000000001</v>
      </c>
      <c r="O1343" t="s">
        <v>3308</v>
      </c>
      <c r="P1343" s="5">
        <v>45837</v>
      </c>
      <c r="Q1343" t="s">
        <v>1383</v>
      </c>
      <c r="R1343" t="s">
        <v>1862</v>
      </c>
      <c r="S1343" t="s">
        <v>1914</v>
      </c>
      <c r="T1343">
        <v>4</v>
      </c>
      <c r="U1343">
        <v>763.34</v>
      </c>
      <c r="V1343">
        <v>7.0000000000000007E-2</v>
      </c>
      <c r="W1343" t="s">
        <v>1961</v>
      </c>
      <c r="X1343">
        <v>2839.6248000000001</v>
      </c>
      <c r="Y1343">
        <v>2839.6248000000001</v>
      </c>
      <c r="Z1343" t="str">
        <f>_xlfn.IFS(Table8_1[[#This Row],[Unit_Price]]&lt;500,"Low Price",Table8_1[[#This Row],[Unit_Price]]&lt;2000,"Medium Price",Table8_1[[#This Row],[Unit_Price]]&gt;=2000, "High Price")</f>
        <v>Medium Price</v>
      </c>
    </row>
    <row r="1344" spans="1:26" x14ac:dyDescent="0.3">
      <c r="A1344" s="2" t="s">
        <v>3309</v>
      </c>
      <c r="B1344" s="3">
        <v>45738</v>
      </c>
      <c r="C1344" s="2" t="s">
        <v>1142</v>
      </c>
      <c r="D1344" s="2" t="s">
        <v>1732</v>
      </c>
      <c r="E1344" s="2" t="s">
        <v>1901</v>
      </c>
      <c r="F1344" s="2">
        <v>3</v>
      </c>
      <c r="G1344" s="2">
        <v>721.94</v>
      </c>
      <c r="H1344" s="2">
        <v>0.26</v>
      </c>
      <c r="I1344" s="2" t="s">
        <v>1959</v>
      </c>
      <c r="J1344" s="2">
        <v>1602.7067999999999</v>
      </c>
      <c r="O1344" t="s">
        <v>3309</v>
      </c>
      <c r="P1344" s="5">
        <v>45738</v>
      </c>
      <c r="Q1344" t="s">
        <v>1142</v>
      </c>
      <c r="R1344" t="s">
        <v>1732</v>
      </c>
      <c r="S1344" t="s">
        <v>1901</v>
      </c>
      <c r="T1344">
        <v>3</v>
      </c>
      <c r="U1344">
        <v>721.94</v>
      </c>
      <c r="V1344">
        <v>0.26</v>
      </c>
      <c r="W1344" t="s">
        <v>1959</v>
      </c>
      <c r="X1344">
        <v>1602.7067999999999</v>
      </c>
      <c r="Y1344">
        <v>1602.7068000000002</v>
      </c>
      <c r="Z1344" t="str">
        <f>_xlfn.IFS(Table8_1[[#This Row],[Unit_Price]]&lt;500,"Low Price",Table8_1[[#This Row],[Unit_Price]]&lt;2000,"Medium Price",Table8_1[[#This Row],[Unit_Price]]&gt;=2000, "High Price")</f>
        <v>Medium Price</v>
      </c>
    </row>
    <row r="1345" spans="1:26" x14ac:dyDescent="0.3">
      <c r="A1345" s="2" t="s">
        <v>3310</v>
      </c>
      <c r="B1345" s="3">
        <v>45323</v>
      </c>
      <c r="C1345" s="2" t="s">
        <v>1275</v>
      </c>
      <c r="D1345" s="2" t="s">
        <v>1874</v>
      </c>
      <c r="E1345" s="2" t="s">
        <v>1892</v>
      </c>
      <c r="F1345" s="2">
        <v>3</v>
      </c>
      <c r="G1345" s="2">
        <v>760.38</v>
      </c>
      <c r="H1345" s="2">
        <v>0</v>
      </c>
      <c r="I1345" s="2" t="s">
        <v>1964</v>
      </c>
      <c r="J1345" s="2">
        <v>2281.14</v>
      </c>
      <c r="O1345" t="s">
        <v>3310</v>
      </c>
      <c r="P1345" s="5">
        <v>45323</v>
      </c>
      <c r="Q1345" t="s">
        <v>1275</v>
      </c>
      <c r="R1345" t="s">
        <v>1874</v>
      </c>
      <c r="S1345" t="s">
        <v>1892</v>
      </c>
      <c r="T1345">
        <v>3</v>
      </c>
      <c r="U1345">
        <v>760.38</v>
      </c>
      <c r="V1345">
        <v>0</v>
      </c>
      <c r="W1345" t="s">
        <v>1964</v>
      </c>
      <c r="X1345">
        <v>2281.14</v>
      </c>
      <c r="Y1345">
        <v>2281.14</v>
      </c>
      <c r="Z1345" t="str">
        <f>_xlfn.IFS(Table8_1[[#This Row],[Unit_Price]]&lt;500,"Low Price",Table8_1[[#This Row],[Unit_Price]]&lt;2000,"Medium Price",Table8_1[[#This Row],[Unit_Price]]&gt;=2000, "High Price")</f>
        <v>Medium Price</v>
      </c>
    </row>
    <row r="1346" spans="1:26" x14ac:dyDescent="0.3">
      <c r="A1346" s="2" t="s">
        <v>3311</v>
      </c>
      <c r="B1346" s="3">
        <v>45362</v>
      </c>
      <c r="C1346" s="2" t="s">
        <v>953</v>
      </c>
      <c r="D1346" s="2" t="s">
        <v>1874</v>
      </c>
      <c r="E1346" s="2" t="s">
        <v>1911</v>
      </c>
      <c r="F1346" s="2">
        <v>3</v>
      </c>
      <c r="G1346" s="2">
        <v>612.53</v>
      </c>
      <c r="H1346" s="2">
        <v>0.21</v>
      </c>
      <c r="I1346" s="2" t="s">
        <v>1964</v>
      </c>
      <c r="J1346" s="2">
        <v>1451.6960999999999</v>
      </c>
      <c r="O1346" t="s">
        <v>3311</v>
      </c>
      <c r="P1346" s="5">
        <v>45362</v>
      </c>
      <c r="Q1346" t="s">
        <v>953</v>
      </c>
      <c r="R1346" t="s">
        <v>1874</v>
      </c>
      <c r="S1346" t="s">
        <v>1911</v>
      </c>
      <c r="T1346">
        <v>3</v>
      </c>
      <c r="U1346">
        <v>612.53</v>
      </c>
      <c r="V1346">
        <v>0.21</v>
      </c>
      <c r="W1346" t="s">
        <v>1964</v>
      </c>
      <c r="X1346">
        <v>1451.6960999999999</v>
      </c>
      <c r="Y1346">
        <v>1451.6960999999999</v>
      </c>
      <c r="Z1346" t="str">
        <f>_xlfn.IFS(Table8_1[[#This Row],[Unit_Price]]&lt;500,"Low Price",Table8_1[[#This Row],[Unit_Price]]&lt;2000,"Medium Price",Table8_1[[#This Row],[Unit_Price]]&gt;=2000, "High Price")</f>
        <v>Medium Price</v>
      </c>
    </row>
    <row r="1347" spans="1:26" x14ac:dyDescent="0.3">
      <c r="A1347" s="2" t="s">
        <v>3312</v>
      </c>
      <c r="B1347" s="3">
        <v>45544</v>
      </c>
      <c r="C1347" s="2" t="s">
        <v>164</v>
      </c>
      <c r="D1347" s="2" t="s">
        <v>1771</v>
      </c>
      <c r="E1347" s="2" t="s">
        <v>1939</v>
      </c>
      <c r="F1347" s="2">
        <v>3</v>
      </c>
      <c r="G1347" s="2">
        <v>841.37</v>
      </c>
      <c r="H1347" s="2">
        <v>0.28999999999999998</v>
      </c>
      <c r="I1347" s="2" t="s">
        <v>1961</v>
      </c>
      <c r="J1347" s="2">
        <v>1792.1180999999999</v>
      </c>
      <c r="O1347" t="s">
        <v>3312</v>
      </c>
      <c r="P1347" s="5">
        <v>45544</v>
      </c>
      <c r="Q1347" t="s">
        <v>164</v>
      </c>
      <c r="R1347" t="s">
        <v>1771</v>
      </c>
      <c r="S1347" t="s">
        <v>1939</v>
      </c>
      <c r="T1347">
        <v>3</v>
      </c>
      <c r="U1347">
        <v>841.37</v>
      </c>
      <c r="V1347">
        <v>0.28999999999999998</v>
      </c>
      <c r="W1347" t="s">
        <v>1961</v>
      </c>
      <c r="X1347">
        <v>1792.1180999999999</v>
      </c>
      <c r="Y1347">
        <v>1792.1181000000001</v>
      </c>
      <c r="Z1347" t="str">
        <f>_xlfn.IFS(Table8_1[[#This Row],[Unit_Price]]&lt;500,"Low Price",Table8_1[[#This Row],[Unit_Price]]&lt;2000,"Medium Price",Table8_1[[#This Row],[Unit_Price]]&gt;=2000, "High Price")</f>
        <v>Medium Price</v>
      </c>
    </row>
    <row r="1348" spans="1:26" x14ac:dyDescent="0.3">
      <c r="A1348" s="2" t="s">
        <v>3313</v>
      </c>
      <c r="B1348" s="3">
        <v>45249</v>
      </c>
      <c r="C1348" s="2" t="s">
        <v>844</v>
      </c>
      <c r="D1348" s="2" t="s">
        <v>1725</v>
      </c>
      <c r="E1348" s="2" t="s">
        <v>1921</v>
      </c>
      <c r="F1348" s="2">
        <v>2</v>
      </c>
      <c r="G1348" s="2">
        <v>636.51</v>
      </c>
      <c r="H1348" s="2">
        <v>0.25</v>
      </c>
      <c r="I1348" s="2" t="s">
        <v>1959</v>
      </c>
      <c r="J1348" s="2">
        <v>954.76499999999999</v>
      </c>
      <c r="O1348" t="s">
        <v>3313</v>
      </c>
      <c r="P1348" s="5">
        <v>45249</v>
      </c>
      <c r="Q1348" t="s">
        <v>844</v>
      </c>
      <c r="R1348" t="s">
        <v>1725</v>
      </c>
      <c r="S1348" t="s">
        <v>1921</v>
      </c>
      <c r="T1348">
        <v>2</v>
      </c>
      <c r="U1348">
        <v>636.51</v>
      </c>
      <c r="V1348">
        <v>0.25</v>
      </c>
      <c r="W1348" t="s">
        <v>1959</v>
      </c>
      <c r="X1348">
        <v>954.76499999999999</v>
      </c>
      <c r="Y1348">
        <v>954.76499999999999</v>
      </c>
      <c r="Z1348" t="str">
        <f>_xlfn.IFS(Table8_1[[#This Row],[Unit_Price]]&lt;500,"Low Price",Table8_1[[#This Row],[Unit_Price]]&lt;2000,"Medium Price",Table8_1[[#This Row],[Unit_Price]]&gt;=2000, "High Price")</f>
        <v>Medium Price</v>
      </c>
    </row>
    <row r="1349" spans="1:26" x14ac:dyDescent="0.3">
      <c r="A1349" s="2" t="s">
        <v>3314</v>
      </c>
      <c r="B1349" s="3">
        <v>45659</v>
      </c>
      <c r="C1349" s="2" t="s">
        <v>333</v>
      </c>
      <c r="D1349" s="2" t="s">
        <v>1715</v>
      </c>
      <c r="E1349" s="2" t="s">
        <v>1917</v>
      </c>
      <c r="F1349" s="2">
        <v>2</v>
      </c>
      <c r="G1349" s="2">
        <v>732.37</v>
      </c>
      <c r="H1349" s="2">
        <v>0.22</v>
      </c>
      <c r="I1349" s="2" t="s">
        <v>1964</v>
      </c>
      <c r="J1349" s="2">
        <v>1142.4972</v>
      </c>
      <c r="O1349" t="s">
        <v>3314</v>
      </c>
      <c r="P1349" s="5">
        <v>45659</v>
      </c>
      <c r="Q1349" t="s">
        <v>333</v>
      </c>
      <c r="R1349" t="s">
        <v>1715</v>
      </c>
      <c r="S1349" t="s">
        <v>1917</v>
      </c>
      <c r="T1349">
        <v>2</v>
      </c>
      <c r="U1349">
        <v>732.37</v>
      </c>
      <c r="V1349">
        <v>0.22</v>
      </c>
      <c r="W1349" t="s">
        <v>1964</v>
      </c>
      <c r="X1349">
        <v>1142.4972</v>
      </c>
      <c r="Y1349">
        <v>1142.4972</v>
      </c>
      <c r="Z1349" t="str">
        <f>_xlfn.IFS(Table8_1[[#This Row],[Unit_Price]]&lt;500,"Low Price",Table8_1[[#This Row],[Unit_Price]]&lt;2000,"Medium Price",Table8_1[[#This Row],[Unit_Price]]&gt;=2000, "High Price")</f>
        <v>Medium Price</v>
      </c>
    </row>
    <row r="1350" spans="1:26" x14ac:dyDescent="0.3">
      <c r="A1350" s="2" t="s">
        <v>3315</v>
      </c>
      <c r="B1350" s="3">
        <v>45927</v>
      </c>
      <c r="C1350" s="2" t="s">
        <v>554</v>
      </c>
      <c r="D1350" s="2" t="s">
        <v>1744</v>
      </c>
      <c r="E1350" s="2" t="s">
        <v>1939</v>
      </c>
      <c r="F1350" s="2">
        <v>3</v>
      </c>
      <c r="G1350" s="2">
        <v>183.44</v>
      </c>
      <c r="H1350" s="2">
        <v>0.28000000000000003</v>
      </c>
      <c r="I1350" s="2" t="s">
        <v>1964</v>
      </c>
      <c r="J1350" s="2">
        <v>396.23039999999997</v>
      </c>
      <c r="O1350" t="s">
        <v>3315</v>
      </c>
      <c r="P1350" s="5">
        <v>45927</v>
      </c>
      <c r="Q1350" t="s">
        <v>554</v>
      </c>
      <c r="R1350" t="s">
        <v>1744</v>
      </c>
      <c r="S1350" t="s">
        <v>1939</v>
      </c>
      <c r="T1350">
        <v>3</v>
      </c>
      <c r="U1350">
        <v>183.44</v>
      </c>
      <c r="V1350">
        <v>0.28000000000000003</v>
      </c>
      <c r="W1350" t="s">
        <v>1964</v>
      </c>
      <c r="X1350">
        <v>396.23039999999997</v>
      </c>
      <c r="Y1350">
        <v>396.23039999999992</v>
      </c>
      <c r="Z1350" t="str">
        <f>_xlfn.IFS(Table8_1[[#This Row],[Unit_Price]]&lt;500,"Low Price",Table8_1[[#This Row],[Unit_Price]]&lt;2000,"Medium Price",Table8_1[[#This Row],[Unit_Price]]&gt;=2000, "High Price")</f>
        <v>Low Price</v>
      </c>
    </row>
    <row r="1351" spans="1:26" x14ac:dyDescent="0.3">
      <c r="A1351" s="2" t="s">
        <v>3316</v>
      </c>
      <c r="B1351" s="3">
        <v>45373</v>
      </c>
      <c r="C1351" s="2" t="s">
        <v>245</v>
      </c>
      <c r="D1351" s="2" t="s">
        <v>1603</v>
      </c>
      <c r="E1351" s="2" t="s">
        <v>1932</v>
      </c>
      <c r="F1351" s="2">
        <v>4</v>
      </c>
      <c r="G1351" s="2">
        <v>898.58</v>
      </c>
      <c r="H1351" s="2">
        <v>0.16</v>
      </c>
      <c r="I1351" s="2" t="s">
        <v>1961</v>
      </c>
      <c r="J1351" s="2">
        <v>3019.2287999999999</v>
      </c>
      <c r="O1351" t="s">
        <v>3316</v>
      </c>
      <c r="P1351" s="5">
        <v>45373</v>
      </c>
      <c r="Q1351" t="s">
        <v>245</v>
      </c>
      <c r="R1351" t="s">
        <v>1603</v>
      </c>
      <c r="S1351" t="s">
        <v>1932</v>
      </c>
      <c r="T1351">
        <v>4</v>
      </c>
      <c r="U1351">
        <v>898.58</v>
      </c>
      <c r="V1351">
        <v>0.16</v>
      </c>
      <c r="W1351" t="s">
        <v>1961</v>
      </c>
      <c r="X1351">
        <v>3019.2287999999999</v>
      </c>
      <c r="Y1351">
        <v>3019.2287999999999</v>
      </c>
      <c r="Z1351" t="str">
        <f>_xlfn.IFS(Table8_1[[#This Row],[Unit_Price]]&lt;500,"Low Price",Table8_1[[#This Row],[Unit_Price]]&lt;2000,"Medium Price",Table8_1[[#This Row],[Unit_Price]]&gt;=2000, "High Price")</f>
        <v>Medium Price</v>
      </c>
    </row>
    <row r="1352" spans="1:26" x14ac:dyDescent="0.3">
      <c r="A1352" s="2" t="s">
        <v>3317</v>
      </c>
      <c r="B1352" s="3">
        <v>45529</v>
      </c>
      <c r="C1352" s="2" t="s">
        <v>1229</v>
      </c>
      <c r="D1352" s="2" t="s">
        <v>1645</v>
      </c>
      <c r="E1352" s="2" t="s">
        <v>1896</v>
      </c>
      <c r="F1352" s="2">
        <v>3</v>
      </c>
      <c r="G1352" s="2">
        <v>152.41</v>
      </c>
      <c r="H1352" s="2">
        <v>0.25</v>
      </c>
      <c r="I1352" s="2" t="s">
        <v>1959</v>
      </c>
      <c r="J1352" s="2">
        <v>342.92250000000001</v>
      </c>
      <c r="O1352" t="s">
        <v>3317</v>
      </c>
      <c r="P1352" s="5">
        <v>45529</v>
      </c>
      <c r="Q1352" t="s">
        <v>1229</v>
      </c>
      <c r="R1352" t="s">
        <v>1645</v>
      </c>
      <c r="S1352" t="s">
        <v>1896</v>
      </c>
      <c r="T1352">
        <v>3</v>
      </c>
      <c r="U1352">
        <v>152.41</v>
      </c>
      <c r="V1352">
        <v>0.25</v>
      </c>
      <c r="W1352" t="s">
        <v>1959</v>
      </c>
      <c r="X1352">
        <v>342.92250000000001</v>
      </c>
      <c r="Y1352">
        <v>342.92250000000001</v>
      </c>
      <c r="Z1352" t="str">
        <f>_xlfn.IFS(Table8_1[[#This Row],[Unit_Price]]&lt;500,"Low Price",Table8_1[[#This Row],[Unit_Price]]&lt;2000,"Medium Price",Table8_1[[#This Row],[Unit_Price]]&gt;=2000, "High Price")</f>
        <v>Low Price</v>
      </c>
    </row>
    <row r="1353" spans="1:26" x14ac:dyDescent="0.3">
      <c r="A1353" s="2" t="s">
        <v>3318</v>
      </c>
      <c r="B1353" s="3">
        <v>45872</v>
      </c>
      <c r="C1353" s="2" t="s">
        <v>732</v>
      </c>
      <c r="D1353" s="2" t="s">
        <v>1859</v>
      </c>
      <c r="E1353" s="2" t="s">
        <v>1934</v>
      </c>
      <c r="F1353" s="2">
        <v>3</v>
      </c>
      <c r="G1353" s="2">
        <v>972.58</v>
      </c>
      <c r="H1353" s="2">
        <v>0.28000000000000003</v>
      </c>
      <c r="I1353" s="2" t="s">
        <v>1964</v>
      </c>
      <c r="J1353" s="2">
        <v>2100.7728000000002</v>
      </c>
      <c r="O1353" t="s">
        <v>3318</v>
      </c>
      <c r="P1353" s="5">
        <v>45872</v>
      </c>
      <c r="Q1353" t="s">
        <v>732</v>
      </c>
      <c r="R1353" t="s">
        <v>1859</v>
      </c>
      <c r="S1353" t="s">
        <v>1934</v>
      </c>
      <c r="T1353">
        <v>3</v>
      </c>
      <c r="U1353">
        <v>972.58</v>
      </c>
      <c r="V1353">
        <v>0.28000000000000003</v>
      </c>
      <c r="W1353" t="s">
        <v>1964</v>
      </c>
      <c r="X1353">
        <v>2100.7728000000002</v>
      </c>
      <c r="Y1353">
        <v>2100.7728000000002</v>
      </c>
      <c r="Z1353" t="str">
        <f>_xlfn.IFS(Table8_1[[#This Row],[Unit_Price]]&lt;500,"Low Price",Table8_1[[#This Row],[Unit_Price]]&lt;2000,"Medium Price",Table8_1[[#This Row],[Unit_Price]]&gt;=2000, "High Price")</f>
        <v>Medium Price</v>
      </c>
    </row>
    <row r="1354" spans="1:26" x14ac:dyDescent="0.3">
      <c r="A1354" s="2" t="s">
        <v>3319</v>
      </c>
      <c r="B1354" s="3">
        <v>45267</v>
      </c>
      <c r="C1354" s="2" t="s">
        <v>1449</v>
      </c>
      <c r="D1354" s="2" t="s">
        <v>1790</v>
      </c>
      <c r="E1354" s="2" t="s">
        <v>1927</v>
      </c>
      <c r="F1354" s="2">
        <v>4</v>
      </c>
      <c r="G1354" s="2">
        <v>136.4</v>
      </c>
      <c r="H1354" s="2">
        <v>0.04</v>
      </c>
      <c r="I1354" s="2" t="s">
        <v>1964</v>
      </c>
      <c r="J1354" s="2">
        <v>523.77599999999995</v>
      </c>
      <c r="O1354" t="s">
        <v>3319</v>
      </c>
      <c r="P1354" s="5">
        <v>45267</v>
      </c>
      <c r="Q1354" t="s">
        <v>1449</v>
      </c>
      <c r="R1354" t="s">
        <v>1790</v>
      </c>
      <c r="S1354" t="s">
        <v>1927</v>
      </c>
      <c r="T1354">
        <v>4</v>
      </c>
      <c r="U1354">
        <v>136.4</v>
      </c>
      <c r="V1354">
        <v>0.04</v>
      </c>
      <c r="W1354" t="s">
        <v>1964</v>
      </c>
      <c r="X1354">
        <v>523.77599999999995</v>
      </c>
      <c r="Y1354">
        <v>523.77600000000007</v>
      </c>
      <c r="Z1354" t="str">
        <f>_xlfn.IFS(Table8_1[[#This Row],[Unit_Price]]&lt;500,"Low Price",Table8_1[[#This Row],[Unit_Price]]&lt;2000,"Medium Price",Table8_1[[#This Row],[Unit_Price]]&gt;=2000, "High Price")</f>
        <v>Low Price</v>
      </c>
    </row>
    <row r="1355" spans="1:26" x14ac:dyDescent="0.3">
      <c r="A1355" s="2" t="s">
        <v>3320</v>
      </c>
      <c r="B1355" s="3">
        <v>45894</v>
      </c>
      <c r="C1355" s="2" t="s">
        <v>1258</v>
      </c>
      <c r="D1355" s="2" t="s">
        <v>1865</v>
      </c>
      <c r="E1355" s="2" t="s">
        <v>1936</v>
      </c>
      <c r="F1355" s="2">
        <v>1</v>
      </c>
      <c r="G1355" s="2">
        <v>509.63</v>
      </c>
      <c r="H1355" s="2">
        <v>0.27</v>
      </c>
      <c r="I1355" s="2" t="s">
        <v>1964</v>
      </c>
      <c r="J1355" s="2">
        <v>372.0299</v>
      </c>
      <c r="O1355" t="s">
        <v>3320</v>
      </c>
      <c r="P1355" s="5">
        <v>45894</v>
      </c>
      <c r="Q1355" t="s">
        <v>1258</v>
      </c>
      <c r="R1355" t="s">
        <v>1865</v>
      </c>
      <c r="S1355" t="s">
        <v>1936</v>
      </c>
      <c r="T1355">
        <v>1</v>
      </c>
      <c r="U1355">
        <v>509.63</v>
      </c>
      <c r="V1355">
        <v>0.27</v>
      </c>
      <c r="W1355" t="s">
        <v>1964</v>
      </c>
      <c r="X1355">
        <v>372.0299</v>
      </c>
      <c r="Y1355">
        <v>372.0299</v>
      </c>
      <c r="Z1355" t="str">
        <f>_xlfn.IFS(Table8_1[[#This Row],[Unit_Price]]&lt;500,"Low Price",Table8_1[[#This Row],[Unit_Price]]&lt;2000,"Medium Price",Table8_1[[#This Row],[Unit_Price]]&gt;=2000, "High Price")</f>
        <v>Medium Price</v>
      </c>
    </row>
    <row r="1356" spans="1:26" x14ac:dyDescent="0.3">
      <c r="A1356" s="2" t="s">
        <v>3321</v>
      </c>
      <c r="B1356" s="3">
        <v>45331</v>
      </c>
      <c r="C1356" s="2" t="s">
        <v>24</v>
      </c>
      <c r="D1356" s="2" t="s">
        <v>1874</v>
      </c>
      <c r="E1356" s="2" t="s">
        <v>1901</v>
      </c>
      <c r="F1356" s="2">
        <v>4</v>
      </c>
      <c r="G1356" s="2">
        <v>360.28</v>
      </c>
      <c r="H1356" s="2">
        <v>0.09</v>
      </c>
      <c r="I1356" s="2" t="s">
        <v>1964</v>
      </c>
      <c r="J1356" s="2">
        <v>1311.4192</v>
      </c>
      <c r="O1356" t="s">
        <v>3321</v>
      </c>
      <c r="P1356" s="5">
        <v>45331</v>
      </c>
      <c r="Q1356" t="s">
        <v>24</v>
      </c>
      <c r="R1356" t="s">
        <v>1874</v>
      </c>
      <c r="S1356" t="s">
        <v>1901</v>
      </c>
      <c r="T1356">
        <v>4</v>
      </c>
      <c r="U1356">
        <v>360.28</v>
      </c>
      <c r="V1356">
        <v>0.09</v>
      </c>
      <c r="W1356" t="s">
        <v>1964</v>
      </c>
      <c r="X1356">
        <v>1311.4192</v>
      </c>
      <c r="Y1356">
        <v>1311.4191999999998</v>
      </c>
      <c r="Z1356" t="str">
        <f>_xlfn.IFS(Table8_1[[#This Row],[Unit_Price]]&lt;500,"Low Price",Table8_1[[#This Row],[Unit_Price]]&lt;2000,"Medium Price",Table8_1[[#This Row],[Unit_Price]]&gt;=2000, "High Price")</f>
        <v>Low Price</v>
      </c>
    </row>
    <row r="1357" spans="1:26" x14ac:dyDescent="0.3">
      <c r="A1357" s="2" t="s">
        <v>3322</v>
      </c>
      <c r="B1357" s="3">
        <v>45910</v>
      </c>
      <c r="C1357" s="2" t="s">
        <v>296</v>
      </c>
      <c r="D1357" s="2" t="s">
        <v>1850</v>
      </c>
      <c r="E1357" s="2" t="s">
        <v>1936</v>
      </c>
      <c r="F1357" s="2">
        <v>3</v>
      </c>
      <c r="G1357" s="2">
        <v>882.05</v>
      </c>
      <c r="H1357" s="2">
        <v>0.06</v>
      </c>
      <c r="I1357" s="2" t="s">
        <v>1961</v>
      </c>
      <c r="J1357" s="2">
        <v>2487.3809999999999</v>
      </c>
      <c r="O1357" t="s">
        <v>3322</v>
      </c>
      <c r="P1357" s="5">
        <v>45910</v>
      </c>
      <c r="Q1357" t="s">
        <v>296</v>
      </c>
      <c r="R1357" t="s">
        <v>1850</v>
      </c>
      <c r="S1357" t="s">
        <v>1936</v>
      </c>
      <c r="T1357">
        <v>3</v>
      </c>
      <c r="U1357">
        <v>882.05</v>
      </c>
      <c r="V1357">
        <v>0.06</v>
      </c>
      <c r="W1357" t="s">
        <v>1961</v>
      </c>
      <c r="X1357">
        <v>2487.3809999999999</v>
      </c>
      <c r="Y1357">
        <v>2487.3809999999999</v>
      </c>
      <c r="Z1357" t="str">
        <f>_xlfn.IFS(Table8_1[[#This Row],[Unit_Price]]&lt;500,"Low Price",Table8_1[[#This Row],[Unit_Price]]&lt;2000,"Medium Price",Table8_1[[#This Row],[Unit_Price]]&gt;=2000, "High Price")</f>
        <v>Medium Price</v>
      </c>
    </row>
    <row r="1358" spans="1:26" x14ac:dyDescent="0.3">
      <c r="A1358" s="2" t="s">
        <v>3323</v>
      </c>
      <c r="B1358" s="3">
        <v>45564</v>
      </c>
      <c r="C1358" s="2" t="s">
        <v>648</v>
      </c>
      <c r="D1358" s="2" t="s">
        <v>1820</v>
      </c>
      <c r="E1358" s="2" t="s">
        <v>1917</v>
      </c>
      <c r="F1358" s="2">
        <v>3</v>
      </c>
      <c r="G1358" s="2">
        <v>141.54</v>
      </c>
      <c r="H1358" s="2">
        <v>0.12</v>
      </c>
      <c r="I1358" s="2" t="s">
        <v>1961</v>
      </c>
      <c r="J1358" s="2">
        <v>373.66559999999998</v>
      </c>
      <c r="O1358" t="s">
        <v>3323</v>
      </c>
      <c r="P1358" s="5">
        <v>45564</v>
      </c>
      <c r="Q1358" t="s">
        <v>648</v>
      </c>
      <c r="R1358" t="s">
        <v>1820</v>
      </c>
      <c r="S1358" t="s">
        <v>1917</v>
      </c>
      <c r="T1358">
        <v>3</v>
      </c>
      <c r="U1358">
        <v>141.54</v>
      </c>
      <c r="V1358">
        <v>0.12</v>
      </c>
      <c r="W1358" t="s">
        <v>1961</v>
      </c>
      <c r="X1358">
        <v>373.66559999999998</v>
      </c>
      <c r="Y1358">
        <v>373.66559999999998</v>
      </c>
      <c r="Z1358" t="str">
        <f>_xlfn.IFS(Table8_1[[#This Row],[Unit_Price]]&lt;500,"Low Price",Table8_1[[#This Row],[Unit_Price]]&lt;2000,"Medium Price",Table8_1[[#This Row],[Unit_Price]]&gt;=2000, "High Price")</f>
        <v>Low Price</v>
      </c>
    </row>
    <row r="1359" spans="1:26" x14ac:dyDescent="0.3">
      <c r="A1359" s="2" t="s">
        <v>3324</v>
      </c>
      <c r="B1359" s="3">
        <v>45461</v>
      </c>
      <c r="C1359" s="2" t="s">
        <v>172</v>
      </c>
      <c r="D1359" s="2" t="s">
        <v>1617</v>
      </c>
      <c r="E1359" s="2" t="s">
        <v>1904</v>
      </c>
      <c r="F1359" s="2">
        <v>3</v>
      </c>
      <c r="G1359" s="2">
        <v>83.5</v>
      </c>
      <c r="H1359" s="2">
        <v>0.23</v>
      </c>
      <c r="I1359" s="2" t="s">
        <v>1964</v>
      </c>
      <c r="J1359" s="2">
        <v>192.88499999999999</v>
      </c>
      <c r="O1359" t="s">
        <v>3324</v>
      </c>
      <c r="P1359" s="5">
        <v>45461</v>
      </c>
      <c r="Q1359" t="s">
        <v>172</v>
      </c>
      <c r="R1359" t="s">
        <v>1617</v>
      </c>
      <c r="S1359" t="s">
        <v>1904</v>
      </c>
      <c r="T1359">
        <v>3</v>
      </c>
      <c r="U1359">
        <v>83.5</v>
      </c>
      <c r="V1359">
        <v>0.23</v>
      </c>
      <c r="W1359" t="s">
        <v>1964</v>
      </c>
      <c r="X1359">
        <v>192.88499999999999</v>
      </c>
      <c r="Y1359">
        <v>192.88499999999999</v>
      </c>
      <c r="Z1359" t="str">
        <f>_xlfn.IFS(Table8_1[[#This Row],[Unit_Price]]&lt;500,"Low Price",Table8_1[[#This Row],[Unit_Price]]&lt;2000,"Medium Price",Table8_1[[#This Row],[Unit_Price]]&gt;=2000, "High Price")</f>
        <v>Low Price</v>
      </c>
    </row>
    <row r="1360" spans="1:26" x14ac:dyDescent="0.3">
      <c r="A1360" s="2" t="s">
        <v>3325</v>
      </c>
      <c r="B1360" s="3">
        <v>45258</v>
      </c>
      <c r="C1360" s="2" t="s">
        <v>430</v>
      </c>
      <c r="D1360" s="2" t="s">
        <v>1613</v>
      </c>
      <c r="E1360" s="2" t="s">
        <v>1911</v>
      </c>
      <c r="F1360" s="2">
        <v>2</v>
      </c>
      <c r="G1360" s="2">
        <v>629.73</v>
      </c>
      <c r="H1360" s="2">
        <v>7.0000000000000007E-2</v>
      </c>
      <c r="I1360" s="2" t="s">
        <v>1961</v>
      </c>
      <c r="J1360" s="2">
        <v>1171.2978000000001</v>
      </c>
      <c r="O1360" t="s">
        <v>3325</v>
      </c>
      <c r="P1360" s="5">
        <v>45258</v>
      </c>
      <c r="Q1360" t="s">
        <v>430</v>
      </c>
      <c r="R1360" t="s">
        <v>1613</v>
      </c>
      <c r="S1360" t="s">
        <v>1911</v>
      </c>
      <c r="T1360">
        <v>2</v>
      </c>
      <c r="U1360">
        <v>629.73</v>
      </c>
      <c r="V1360">
        <v>7.0000000000000007E-2</v>
      </c>
      <c r="W1360" t="s">
        <v>1961</v>
      </c>
      <c r="X1360">
        <v>1171.2978000000001</v>
      </c>
      <c r="Y1360">
        <v>1171.2978000000001</v>
      </c>
      <c r="Z1360" t="str">
        <f>_xlfn.IFS(Table8_1[[#This Row],[Unit_Price]]&lt;500,"Low Price",Table8_1[[#This Row],[Unit_Price]]&lt;2000,"Medium Price",Table8_1[[#This Row],[Unit_Price]]&gt;=2000, "High Price")</f>
        <v>Medium Price</v>
      </c>
    </row>
    <row r="1361" spans="1:26" x14ac:dyDescent="0.3">
      <c r="A1361" s="2" t="s">
        <v>3326</v>
      </c>
      <c r="B1361" s="3">
        <v>45228</v>
      </c>
      <c r="C1361" s="2" t="s">
        <v>62</v>
      </c>
      <c r="D1361" s="2" t="s">
        <v>1677</v>
      </c>
      <c r="E1361" s="2" t="s">
        <v>1911</v>
      </c>
      <c r="F1361" s="2">
        <v>2</v>
      </c>
      <c r="G1361" s="2">
        <v>159.93</v>
      </c>
      <c r="H1361" s="2">
        <v>0.2</v>
      </c>
      <c r="I1361" s="2" t="s">
        <v>1964</v>
      </c>
      <c r="J1361" s="2">
        <v>255.88800000000001</v>
      </c>
      <c r="O1361" t="s">
        <v>3326</v>
      </c>
      <c r="P1361" s="5">
        <v>45228</v>
      </c>
      <c r="Q1361" t="s">
        <v>62</v>
      </c>
      <c r="R1361" t="s">
        <v>1677</v>
      </c>
      <c r="S1361" t="s">
        <v>1911</v>
      </c>
      <c r="T1361">
        <v>2</v>
      </c>
      <c r="U1361">
        <v>159.93</v>
      </c>
      <c r="V1361">
        <v>0.2</v>
      </c>
      <c r="W1361" t="s">
        <v>1964</v>
      </c>
      <c r="X1361">
        <v>255.88800000000001</v>
      </c>
      <c r="Y1361">
        <v>255.88800000000001</v>
      </c>
      <c r="Z1361" t="str">
        <f>_xlfn.IFS(Table8_1[[#This Row],[Unit_Price]]&lt;500,"Low Price",Table8_1[[#This Row],[Unit_Price]]&lt;2000,"Medium Price",Table8_1[[#This Row],[Unit_Price]]&gt;=2000, "High Price")</f>
        <v>Low Price</v>
      </c>
    </row>
    <row r="1362" spans="1:26" x14ac:dyDescent="0.3">
      <c r="A1362" s="2" t="s">
        <v>3327</v>
      </c>
      <c r="B1362" s="3">
        <v>45858</v>
      </c>
      <c r="C1362" s="2" t="s">
        <v>62</v>
      </c>
      <c r="D1362" s="2" t="s">
        <v>1715</v>
      </c>
      <c r="E1362" s="2" t="s">
        <v>1945</v>
      </c>
      <c r="F1362" s="2">
        <v>1</v>
      </c>
      <c r="G1362" s="2">
        <v>459.89</v>
      </c>
      <c r="H1362" s="2">
        <v>0.18</v>
      </c>
      <c r="I1362" s="2" t="s">
        <v>1964</v>
      </c>
      <c r="J1362" s="2">
        <v>377.10980000000001</v>
      </c>
      <c r="O1362" t="s">
        <v>3327</v>
      </c>
      <c r="P1362" s="5">
        <v>45858</v>
      </c>
      <c r="Q1362" t="s">
        <v>62</v>
      </c>
      <c r="R1362" t="s">
        <v>1715</v>
      </c>
      <c r="S1362" t="s">
        <v>1945</v>
      </c>
      <c r="T1362">
        <v>1</v>
      </c>
      <c r="U1362">
        <v>459.89</v>
      </c>
      <c r="V1362">
        <v>0.18</v>
      </c>
      <c r="W1362" t="s">
        <v>1964</v>
      </c>
      <c r="X1362">
        <v>377.10980000000001</v>
      </c>
      <c r="Y1362">
        <v>377.10980000000001</v>
      </c>
      <c r="Z1362" t="str">
        <f>_xlfn.IFS(Table8_1[[#This Row],[Unit_Price]]&lt;500,"Low Price",Table8_1[[#This Row],[Unit_Price]]&lt;2000,"Medium Price",Table8_1[[#This Row],[Unit_Price]]&gt;=2000, "High Price")</f>
        <v>Low Price</v>
      </c>
    </row>
    <row r="1363" spans="1:26" x14ac:dyDescent="0.3">
      <c r="A1363" s="2" t="s">
        <v>3328</v>
      </c>
      <c r="B1363" s="3">
        <v>45532</v>
      </c>
      <c r="C1363" s="2" t="s">
        <v>627</v>
      </c>
      <c r="D1363" s="2" t="s">
        <v>1677</v>
      </c>
      <c r="E1363" s="2" t="s">
        <v>1948</v>
      </c>
      <c r="F1363" s="2">
        <v>4</v>
      </c>
      <c r="G1363" s="2">
        <v>885.57</v>
      </c>
      <c r="H1363" s="2">
        <v>0.27</v>
      </c>
      <c r="I1363" s="2" t="s">
        <v>1959</v>
      </c>
      <c r="J1363" s="2">
        <v>2585.8643999999999</v>
      </c>
      <c r="O1363" t="s">
        <v>3328</v>
      </c>
      <c r="P1363" s="5">
        <v>45532</v>
      </c>
      <c r="Q1363" t="s">
        <v>627</v>
      </c>
      <c r="R1363" t="s">
        <v>1677</v>
      </c>
      <c r="S1363" t="s">
        <v>1948</v>
      </c>
      <c r="T1363">
        <v>4</v>
      </c>
      <c r="U1363">
        <v>885.57</v>
      </c>
      <c r="V1363">
        <v>0.27</v>
      </c>
      <c r="W1363" t="s">
        <v>1959</v>
      </c>
      <c r="X1363">
        <v>2585.8643999999999</v>
      </c>
      <c r="Y1363">
        <v>2585.8643999999999</v>
      </c>
      <c r="Z1363" t="str">
        <f>_xlfn.IFS(Table8_1[[#This Row],[Unit_Price]]&lt;500,"Low Price",Table8_1[[#This Row],[Unit_Price]]&lt;2000,"Medium Price",Table8_1[[#This Row],[Unit_Price]]&gt;=2000, "High Price")</f>
        <v>Medium Price</v>
      </c>
    </row>
    <row r="1364" spans="1:26" x14ac:dyDescent="0.3">
      <c r="A1364" s="2" t="s">
        <v>3329</v>
      </c>
      <c r="B1364" s="3">
        <v>45454</v>
      </c>
      <c r="C1364" s="2" t="s">
        <v>1264</v>
      </c>
      <c r="D1364" s="2" t="s">
        <v>1744</v>
      </c>
      <c r="E1364" s="2" t="s">
        <v>1936</v>
      </c>
      <c r="F1364" s="2">
        <v>3</v>
      </c>
      <c r="G1364" s="2">
        <v>789.05</v>
      </c>
      <c r="H1364" s="2">
        <v>0</v>
      </c>
      <c r="I1364" s="2" t="s">
        <v>1961</v>
      </c>
      <c r="J1364" s="2">
        <v>2367.15</v>
      </c>
      <c r="O1364" t="s">
        <v>3329</v>
      </c>
      <c r="P1364" s="5">
        <v>45454</v>
      </c>
      <c r="Q1364" t="s">
        <v>1264</v>
      </c>
      <c r="R1364" t="s">
        <v>1744</v>
      </c>
      <c r="S1364" t="s">
        <v>1936</v>
      </c>
      <c r="T1364">
        <v>3</v>
      </c>
      <c r="U1364">
        <v>789.05</v>
      </c>
      <c r="V1364">
        <v>0</v>
      </c>
      <c r="W1364" t="s">
        <v>1961</v>
      </c>
      <c r="X1364">
        <v>2367.15</v>
      </c>
      <c r="Y1364">
        <v>2367.1499999999996</v>
      </c>
      <c r="Z1364" t="str">
        <f>_xlfn.IFS(Table8_1[[#This Row],[Unit_Price]]&lt;500,"Low Price",Table8_1[[#This Row],[Unit_Price]]&lt;2000,"Medium Price",Table8_1[[#This Row],[Unit_Price]]&gt;=2000, "High Price")</f>
        <v>Medium Price</v>
      </c>
    </row>
    <row r="1365" spans="1:26" x14ac:dyDescent="0.3">
      <c r="A1365" s="2" t="s">
        <v>3330</v>
      </c>
      <c r="B1365" s="3">
        <v>45244</v>
      </c>
      <c r="C1365" s="2" t="s">
        <v>524</v>
      </c>
      <c r="D1365" s="2" t="s">
        <v>1780</v>
      </c>
      <c r="E1365" s="2" t="s">
        <v>1887</v>
      </c>
      <c r="F1365" s="2">
        <v>1</v>
      </c>
      <c r="G1365" s="2">
        <v>570.52</v>
      </c>
      <c r="H1365" s="2">
        <v>0</v>
      </c>
      <c r="I1365" s="2" t="s">
        <v>1961</v>
      </c>
      <c r="J1365" s="2">
        <v>570.52</v>
      </c>
      <c r="O1365" t="s">
        <v>3330</v>
      </c>
      <c r="P1365" s="5">
        <v>45244</v>
      </c>
      <c r="Q1365" t="s">
        <v>524</v>
      </c>
      <c r="R1365" t="s">
        <v>1780</v>
      </c>
      <c r="S1365" t="s">
        <v>1887</v>
      </c>
      <c r="T1365">
        <v>1</v>
      </c>
      <c r="U1365">
        <v>570.52</v>
      </c>
      <c r="V1365">
        <v>0</v>
      </c>
      <c r="W1365" t="s">
        <v>1961</v>
      </c>
      <c r="X1365">
        <v>570.52</v>
      </c>
      <c r="Y1365">
        <v>570.52</v>
      </c>
      <c r="Z1365" t="str">
        <f>_xlfn.IFS(Table8_1[[#This Row],[Unit_Price]]&lt;500,"Low Price",Table8_1[[#This Row],[Unit_Price]]&lt;2000,"Medium Price",Table8_1[[#This Row],[Unit_Price]]&gt;=2000, "High Price")</f>
        <v>Medium Price</v>
      </c>
    </row>
    <row r="1366" spans="1:26" x14ac:dyDescent="0.3">
      <c r="A1366" s="2" t="s">
        <v>3331</v>
      </c>
      <c r="B1366" s="3">
        <v>45322</v>
      </c>
      <c r="C1366" s="2" t="s">
        <v>600</v>
      </c>
      <c r="D1366" s="2" t="s">
        <v>1658</v>
      </c>
      <c r="E1366" s="2" t="s">
        <v>1939</v>
      </c>
      <c r="F1366" s="2">
        <v>4</v>
      </c>
      <c r="G1366" s="2">
        <v>310.79000000000002</v>
      </c>
      <c r="H1366" s="2">
        <v>0.22</v>
      </c>
      <c r="I1366" s="2" t="s">
        <v>1964</v>
      </c>
      <c r="J1366" s="2">
        <v>969.66480000000001</v>
      </c>
      <c r="O1366" t="s">
        <v>3331</v>
      </c>
      <c r="P1366" s="5">
        <v>45322</v>
      </c>
      <c r="Q1366" t="s">
        <v>600</v>
      </c>
      <c r="R1366" t="s">
        <v>1658</v>
      </c>
      <c r="S1366" t="s">
        <v>1939</v>
      </c>
      <c r="T1366">
        <v>4</v>
      </c>
      <c r="U1366">
        <v>310.79000000000002</v>
      </c>
      <c r="V1366">
        <v>0.22</v>
      </c>
      <c r="W1366" t="s">
        <v>1964</v>
      </c>
      <c r="X1366">
        <v>969.66480000000001</v>
      </c>
      <c r="Y1366">
        <v>969.66480000000001</v>
      </c>
      <c r="Z1366" t="str">
        <f>_xlfn.IFS(Table8_1[[#This Row],[Unit_Price]]&lt;500,"Low Price",Table8_1[[#This Row],[Unit_Price]]&lt;2000,"Medium Price",Table8_1[[#This Row],[Unit_Price]]&gt;=2000, "High Price")</f>
        <v>Low Price</v>
      </c>
    </row>
    <row r="1367" spans="1:26" x14ac:dyDescent="0.3">
      <c r="A1367" s="2" t="s">
        <v>3332</v>
      </c>
      <c r="B1367" s="3">
        <v>45757</v>
      </c>
      <c r="C1367" s="2" t="s">
        <v>218</v>
      </c>
      <c r="D1367" s="2" t="s">
        <v>1786</v>
      </c>
      <c r="E1367" s="2" t="s">
        <v>1942</v>
      </c>
      <c r="F1367" s="2">
        <v>4</v>
      </c>
      <c r="G1367" s="2">
        <v>255.67</v>
      </c>
      <c r="H1367" s="2">
        <v>0.17</v>
      </c>
      <c r="I1367" s="2" t="s">
        <v>1959</v>
      </c>
      <c r="J1367" s="2">
        <v>848.82439999999997</v>
      </c>
      <c r="O1367" t="s">
        <v>3332</v>
      </c>
      <c r="P1367" s="5">
        <v>45757</v>
      </c>
      <c r="Q1367" t="s">
        <v>218</v>
      </c>
      <c r="R1367" t="s">
        <v>1786</v>
      </c>
      <c r="S1367" t="s">
        <v>1942</v>
      </c>
      <c r="T1367">
        <v>4</v>
      </c>
      <c r="U1367">
        <v>255.67</v>
      </c>
      <c r="V1367">
        <v>0.17</v>
      </c>
      <c r="W1367" t="s">
        <v>1959</v>
      </c>
      <c r="X1367">
        <v>848.82439999999997</v>
      </c>
      <c r="Y1367">
        <v>848.82439999999997</v>
      </c>
      <c r="Z1367" t="str">
        <f>_xlfn.IFS(Table8_1[[#This Row],[Unit_Price]]&lt;500,"Low Price",Table8_1[[#This Row],[Unit_Price]]&lt;2000,"Medium Price",Table8_1[[#This Row],[Unit_Price]]&gt;=2000, "High Price")</f>
        <v>Low Price</v>
      </c>
    </row>
    <row r="1368" spans="1:26" x14ac:dyDescent="0.3">
      <c r="A1368" s="2" t="s">
        <v>3333</v>
      </c>
      <c r="B1368" s="3">
        <v>45397</v>
      </c>
      <c r="C1368" s="2" t="s">
        <v>449</v>
      </c>
      <c r="D1368" s="2" t="s">
        <v>1658</v>
      </c>
      <c r="E1368" s="2" t="s">
        <v>1939</v>
      </c>
      <c r="F1368" s="2">
        <v>2</v>
      </c>
      <c r="G1368" s="2">
        <v>270.66000000000003</v>
      </c>
      <c r="H1368" s="2">
        <v>0.1</v>
      </c>
      <c r="I1368" s="2" t="s">
        <v>1964</v>
      </c>
      <c r="J1368" s="2">
        <v>487.18799999999999</v>
      </c>
      <c r="O1368" t="s">
        <v>3333</v>
      </c>
      <c r="P1368" s="5">
        <v>45397</v>
      </c>
      <c r="Q1368" t="s">
        <v>449</v>
      </c>
      <c r="R1368" t="s">
        <v>1658</v>
      </c>
      <c r="S1368" t="s">
        <v>1939</v>
      </c>
      <c r="T1368">
        <v>2</v>
      </c>
      <c r="U1368">
        <v>270.66000000000003</v>
      </c>
      <c r="V1368">
        <v>0.1</v>
      </c>
      <c r="W1368" t="s">
        <v>1964</v>
      </c>
      <c r="X1368">
        <v>487.18799999999999</v>
      </c>
      <c r="Y1368">
        <v>487.18800000000005</v>
      </c>
      <c r="Z1368" t="str">
        <f>_xlfn.IFS(Table8_1[[#This Row],[Unit_Price]]&lt;500,"Low Price",Table8_1[[#This Row],[Unit_Price]]&lt;2000,"Medium Price",Table8_1[[#This Row],[Unit_Price]]&gt;=2000, "High Price")</f>
        <v>Low Price</v>
      </c>
    </row>
    <row r="1369" spans="1:26" x14ac:dyDescent="0.3">
      <c r="A1369" s="2" t="s">
        <v>3334</v>
      </c>
      <c r="B1369" s="3">
        <v>45914</v>
      </c>
      <c r="C1369" s="2" t="s">
        <v>956</v>
      </c>
      <c r="D1369" s="2" t="s">
        <v>1645</v>
      </c>
      <c r="E1369" s="2" t="s">
        <v>1942</v>
      </c>
      <c r="F1369" s="2">
        <v>3</v>
      </c>
      <c r="G1369" s="2">
        <v>373.35</v>
      </c>
      <c r="H1369" s="2">
        <v>0.2</v>
      </c>
      <c r="I1369" s="2" t="s">
        <v>1964</v>
      </c>
      <c r="J1369" s="2">
        <v>896.04</v>
      </c>
      <c r="O1369" t="s">
        <v>3334</v>
      </c>
      <c r="P1369" s="5">
        <v>45914</v>
      </c>
      <c r="Q1369" t="s">
        <v>956</v>
      </c>
      <c r="R1369" t="s">
        <v>1645</v>
      </c>
      <c r="S1369" t="s">
        <v>1942</v>
      </c>
      <c r="T1369">
        <v>3</v>
      </c>
      <c r="U1369">
        <v>373.35</v>
      </c>
      <c r="V1369">
        <v>0.2</v>
      </c>
      <c r="W1369" t="s">
        <v>1964</v>
      </c>
      <c r="X1369">
        <v>896.04</v>
      </c>
      <c r="Y1369">
        <v>896.04000000000019</v>
      </c>
      <c r="Z1369" t="str">
        <f>_xlfn.IFS(Table8_1[[#This Row],[Unit_Price]]&lt;500,"Low Price",Table8_1[[#This Row],[Unit_Price]]&lt;2000,"Medium Price",Table8_1[[#This Row],[Unit_Price]]&gt;=2000, "High Price")</f>
        <v>Low Price</v>
      </c>
    </row>
    <row r="1370" spans="1:26" x14ac:dyDescent="0.3">
      <c r="A1370" s="2" t="s">
        <v>3335</v>
      </c>
      <c r="B1370" s="3">
        <v>45432</v>
      </c>
      <c r="C1370" s="2" t="s">
        <v>148</v>
      </c>
      <c r="D1370" s="2" t="s">
        <v>1759</v>
      </c>
      <c r="E1370" s="2" t="s">
        <v>1927</v>
      </c>
      <c r="F1370" s="2">
        <v>2</v>
      </c>
      <c r="G1370" s="2">
        <v>23.58</v>
      </c>
      <c r="H1370" s="2">
        <v>0.02</v>
      </c>
      <c r="I1370" s="2" t="s">
        <v>1961</v>
      </c>
      <c r="J1370" s="2">
        <v>46.216799999999999</v>
      </c>
      <c r="O1370" t="s">
        <v>3335</v>
      </c>
      <c r="P1370" s="5">
        <v>45432</v>
      </c>
      <c r="Q1370" t="s">
        <v>148</v>
      </c>
      <c r="R1370" t="s">
        <v>1759</v>
      </c>
      <c r="S1370" t="s">
        <v>1927</v>
      </c>
      <c r="T1370">
        <v>2</v>
      </c>
      <c r="U1370">
        <v>23.58</v>
      </c>
      <c r="V1370">
        <v>0.02</v>
      </c>
      <c r="W1370" t="s">
        <v>1961</v>
      </c>
      <c r="X1370">
        <v>46.216799999999999</v>
      </c>
      <c r="Y1370">
        <v>46.216799999999999</v>
      </c>
      <c r="Z1370" t="str">
        <f>_xlfn.IFS(Table8_1[[#This Row],[Unit_Price]]&lt;500,"Low Price",Table8_1[[#This Row],[Unit_Price]]&lt;2000,"Medium Price",Table8_1[[#This Row],[Unit_Price]]&gt;=2000, "High Price")</f>
        <v>Low Price</v>
      </c>
    </row>
    <row r="1371" spans="1:26" x14ac:dyDescent="0.3">
      <c r="A1371" s="2" t="s">
        <v>3336</v>
      </c>
      <c r="B1371" s="3">
        <v>45798</v>
      </c>
      <c r="C1371" s="2" t="s">
        <v>34</v>
      </c>
      <c r="D1371" s="2" t="s">
        <v>1683</v>
      </c>
      <c r="E1371" s="2" t="s">
        <v>1914</v>
      </c>
      <c r="F1371" s="2">
        <v>4</v>
      </c>
      <c r="G1371" s="2">
        <v>185.67</v>
      </c>
      <c r="H1371" s="2">
        <v>0.21</v>
      </c>
      <c r="I1371" s="2" t="s">
        <v>1961</v>
      </c>
      <c r="J1371" s="2">
        <v>586.71720000000005</v>
      </c>
      <c r="O1371" t="s">
        <v>3336</v>
      </c>
      <c r="P1371" s="5">
        <v>45798</v>
      </c>
      <c r="Q1371" t="s">
        <v>34</v>
      </c>
      <c r="R1371" t="s">
        <v>1683</v>
      </c>
      <c r="S1371" t="s">
        <v>1914</v>
      </c>
      <c r="T1371">
        <v>4</v>
      </c>
      <c r="U1371">
        <v>185.67</v>
      </c>
      <c r="V1371">
        <v>0.21</v>
      </c>
      <c r="W1371" t="s">
        <v>1961</v>
      </c>
      <c r="X1371">
        <v>586.71720000000005</v>
      </c>
      <c r="Y1371">
        <v>586.71719999999993</v>
      </c>
      <c r="Z1371" t="str">
        <f>_xlfn.IFS(Table8_1[[#This Row],[Unit_Price]]&lt;500,"Low Price",Table8_1[[#This Row],[Unit_Price]]&lt;2000,"Medium Price",Table8_1[[#This Row],[Unit_Price]]&gt;=2000, "High Price")</f>
        <v>Low Price</v>
      </c>
    </row>
    <row r="1372" spans="1:26" x14ac:dyDescent="0.3">
      <c r="A1372" s="2" t="s">
        <v>3337</v>
      </c>
      <c r="B1372" s="3">
        <v>45396</v>
      </c>
      <c r="C1372" s="2" t="s">
        <v>421</v>
      </c>
      <c r="D1372" s="2" t="s">
        <v>1628</v>
      </c>
      <c r="E1372" s="2" t="s">
        <v>1932</v>
      </c>
      <c r="F1372" s="2">
        <v>3</v>
      </c>
      <c r="G1372" s="2">
        <v>928.74</v>
      </c>
      <c r="H1372" s="2">
        <v>0.27</v>
      </c>
      <c r="I1372" s="2" t="s">
        <v>1961</v>
      </c>
      <c r="J1372" s="2">
        <v>2033.9405999999999</v>
      </c>
      <c r="O1372" t="s">
        <v>3337</v>
      </c>
      <c r="P1372" s="5">
        <v>45396</v>
      </c>
      <c r="Q1372" t="s">
        <v>421</v>
      </c>
      <c r="R1372" t="s">
        <v>1628</v>
      </c>
      <c r="S1372" t="s">
        <v>1932</v>
      </c>
      <c r="T1372">
        <v>3</v>
      </c>
      <c r="U1372">
        <v>928.74</v>
      </c>
      <c r="V1372">
        <v>0.27</v>
      </c>
      <c r="W1372" t="s">
        <v>1961</v>
      </c>
      <c r="X1372">
        <v>2033.9405999999999</v>
      </c>
      <c r="Y1372">
        <v>2033.9406000000001</v>
      </c>
      <c r="Z1372" t="str">
        <f>_xlfn.IFS(Table8_1[[#This Row],[Unit_Price]]&lt;500,"Low Price",Table8_1[[#This Row],[Unit_Price]]&lt;2000,"Medium Price",Table8_1[[#This Row],[Unit_Price]]&gt;=2000, "High Price")</f>
        <v>Medium Price</v>
      </c>
    </row>
    <row r="1373" spans="1:26" x14ac:dyDescent="0.3">
      <c r="A1373" s="2" t="s">
        <v>3338</v>
      </c>
      <c r="B1373" s="3">
        <v>45235</v>
      </c>
      <c r="C1373" s="2" t="s">
        <v>125</v>
      </c>
      <c r="D1373" s="2" t="s">
        <v>1835</v>
      </c>
      <c r="E1373" s="2" t="s">
        <v>1908</v>
      </c>
      <c r="F1373" s="2">
        <v>3</v>
      </c>
      <c r="G1373" s="2">
        <v>923.38</v>
      </c>
      <c r="H1373" s="2">
        <v>7.0000000000000007E-2</v>
      </c>
      <c r="I1373" s="2" t="s">
        <v>1964</v>
      </c>
      <c r="J1373" s="2">
        <v>2576.2302</v>
      </c>
      <c r="O1373" t="s">
        <v>3338</v>
      </c>
      <c r="P1373" s="5">
        <v>45235</v>
      </c>
      <c r="Q1373" t="s">
        <v>125</v>
      </c>
      <c r="R1373" t="s">
        <v>1835</v>
      </c>
      <c r="S1373" t="s">
        <v>1908</v>
      </c>
      <c r="T1373">
        <v>3</v>
      </c>
      <c r="U1373">
        <v>923.38</v>
      </c>
      <c r="V1373">
        <v>7.0000000000000007E-2</v>
      </c>
      <c r="W1373" t="s">
        <v>1964</v>
      </c>
      <c r="X1373">
        <v>2576.2302</v>
      </c>
      <c r="Y1373">
        <v>2576.2302</v>
      </c>
      <c r="Z1373" t="str">
        <f>_xlfn.IFS(Table8_1[[#This Row],[Unit_Price]]&lt;500,"Low Price",Table8_1[[#This Row],[Unit_Price]]&lt;2000,"Medium Price",Table8_1[[#This Row],[Unit_Price]]&gt;=2000, "High Price")</f>
        <v>Medium Price</v>
      </c>
    </row>
    <row r="1374" spans="1:26" x14ac:dyDescent="0.3">
      <c r="A1374" s="2" t="s">
        <v>3339</v>
      </c>
      <c r="B1374" s="3">
        <v>45499</v>
      </c>
      <c r="C1374" s="2" t="s">
        <v>1437</v>
      </c>
      <c r="D1374" s="2" t="s">
        <v>1572</v>
      </c>
      <c r="E1374" s="2" t="s">
        <v>1921</v>
      </c>
      <c r="F1374" s="2">
        <v>2</v>
      </c>
      <c r="G1374" s="2">
        <v>409.26</v>
      </c>
      <c r="H1374" s="2">
        <v>0.1</v>
      </c>
      <c r="I1374" s="2" t="s">
        <v>1961</v>
      </c>
      <c r="J1374" s="2">
        <v>736.66800000000001</v>
      </c>
      <c r="O1374" t="s">
        <v>3339</v>
      </c>
      <c r="P1374" s="5">
        <v>45499</v>
      </c>
      <c r="Q1374" t="s">
        <v>1437</v>
      </c>
      <c r="R1374" t="s">
        <v>1572</v>
      </c>
      <c r="S1374" t="s">
        <v>1921</v>
      </c>
      <c r="T1374">
        <v>2</v>
      </c>
      <c r="U1374">
        <v>409.26</v>
      </c>
      <c r="V1374">
        <v>0.1</v>
      </c>
      <c r="W1374" t="s">
        <v>1961</v>
      </c>
      <c r="X1374">
        <v>736.66800000000001</v>
      </c>
      <c r="Y1374">
        <v>736.66800000000001</v>
      </c>
      <c r="Z1374" t="str">
        <f>_xlfn.IFS(Table8_1[[#This Row],[Unit_Price]]&lt;500,"Low Price",Table8_1[[#This Row],[Unit_Price]]&lt;2000,"Medium Price",Table8_1[[#This Row],[Unit_Price]]&gt;=2000, "High Price")</f>
        <v>Low Price</v>
      </c>
    </row>
    <row r="1375" spans="1:26" x14ac:dyDescent="0.3">
      <c r="A1375" s="2" t="s">
        <v>3340</v>
      </c>
      <c r="B1375" s="3">
        <v>45272</v>
      </c>
      <c r="C1375" s="2" t="s">
        <v>823</v>
      </c>
      <c r="D1375" s="2" t="s">
        <v>1645</v>
      </c>
      <c r="E1375" s="2" t="s">
        <v>1914</v>
      </c>
      <c r="F1375" s="2">
        <v>2</v>
      </c>
      <c r="G1375" s="2">
        <v>608.46</v>
      </c>
      <c r="H1375" s="2">
        <v>0.16</v>
      </c>
      <c r="I1375" s="2" t="s">
        <v>1959</v>
      </c>
      <c r="J1375" s="2">
        <v>1022.2128</v>
      </c>
      <c r="O1375" t="s">
        <v>3340</v>
      </c>
      <c r="P1375" s="5">
        <v>45272</v>
      </c>
      <c r="Q1375" t="s">
        <v>823</v>
      </c>
      <c r="R1375" t="s">
        <v>1645</v>
      </c>
      <c r="S1375" t="s">
        <v>1914</v>
      </c>
      <c r="T1375">
        <v>2</v>
      </c>
      <c r="U1375">
        <v>608.46</v>
      </c>
      <c r="V1375">
        <v>0.16</v>
      </c>
      <c r="W1375" t="s">
        <v>1959</v>
      </c>
      <c r="X1375">
        <v>1022.2128</v>
      </c>
      <c r="Y1375">
        <v>1022.2128</v>
      </c>
      <c r="Z1375" t="str">
        <f>_xlfn.IFS(Table8_1[[#This Row],[Unit_Price]]&lt;500,"Low Price",Table8_1[[#This Row],[Unit_Price]]&lt;2000,"Medium Price",Table8_1[[#This Row],[Unit_Price]]&gt;=2000, "High Price")</f>
        <v>Medium Price</v>
      </c>
    </row>
    <row r="1376" spans="1:26" x14ac:dyDescent="0.3">
      <c r="A1376" s="2" t="s">
        <v>3341</v>
      </c>
      <c r="B1376" s="3">
        <v>45785</v>
      </c>
      <c r="C1376" s="2" t="s">
        <v>698</v>
      </c>
      <c r="D1376" s="2" t="s">
        <v>1706</v>
      </c>
      <c r="E1376" s="2" t="s">
        <v>1948</v>
      </c>
      <c r="F1376" s="2">
        <v>4</v>
      </c>
      <c r="G1376" s="2">
        <v>150.47999999999999</v>
      </c>
      <c r="H1376" s="2">
        <v>0.09</v>
      </c>
      <c r="I1376" s="2" t="s">
        <v>1959</v>
      </c>
      <c r="J1376" s="2">
        <v>547.74720000000002</v>
      </c>
      <c r="O1376" t="s">
        <v>3341</v>
      </c>
      <c r="P1376" s="5">
        <v>45785</v>
      </c>
      <c r="Q1376" t="s">
        <v>698</v>
      </c>
      <c r="R1376" t="s">
        <v>1706</v>
      </c>
      <c r="S1376" t="s">
        <v>1948</v>
      </c>
      <c r="T1376">
        <v>4</v>
      </c>
      <c r="U1376">
        <v>150.47999999999999</v>
      </c>
      <c r="V1376">
        <v>0.09</v>
      </c>
      <c r="W1376" t="s">
        <v>1959</v>
      </c>
      <c r="X1376">
        <v>547.74720000000002</v>
      </c>
      <c r="Y1376">
        <v>547.74720000000002</v>
      </c>
      <c r="Z1376" t="str">
        <f>_xlfn.IFS(Table8_1[[#This Row],[Unit_Price]]&lt;500,"Low Price",Table8_1[[#This Row],[Unit_Price]]&lt;2000,"Medium Price",Table8_1[[#This Row],[Unit_Price]]&gt;=2000, "High Price")</f>
        <v>Low Price</v>
      </c>
    </row>
    <row r="1377" spans="1:26" x14ac:dyDescent="0.3">
      <c r="A1377" s="2" t="s">
        <v>3342</v>
      </c>
      <c r="B1377" s="3">
        <v>45534</v>
      </c>
      <c r="C1377" s="2" t="s">
        <v>796</v>
      </c>
      <c r="D1377" s="2" t="s">
        <v>1786</v>
      </c>
      <c r="E1377" s="2" t="s">
        <v>1934</v>
      </c>
      <c r="F1377" s="2">
        <v>4</v>
      </c>
      <c r="G1377" s="2">
        <v>207.41</v>
      </c>
      <c r="H1377" s="2">
        <v>0.02</v>
      </c>
      <c r="I1377" s="2" t="s">
        <v>1959</v>
      </c>
      <c r="J1377" s="2">
        <v>813.04719999999998</v>
      </c>
      <c r="O1377" t="s">
        <v>3342</v>
      </c>
      <c r="P1377" s="5">
        <v>45534</v>
      </c>
      <c r="Q1377" t="s">
        <v>796</v>
      </c>
      <c r="R1377" t="s">
        <v>1786</v>
      </c>
      <c r="S1377" t="s">
        <v>1934</v>
      </c>
      <c r="T1377">
        <v>4</v>
      </c>
      <c r="U1377">
        <v>207.41</v>
      </c>
      <c r="V1377">
        <v>0.02</v>
      </c>
      <c r="W1377" t="s">
        <v>1959</v>
      </c>
      <c r="X1377">
        <v>813.04719999999998</v>
      </c>
      <c r="Y1377">
        <v>813.04719999999998</v>
      </c>
      <c r="Z1377" t="str">
        <f>_xlfn.IFS(Table8_1[[#This Row],[Unit_Price]]&lt;500,"Low Price",Table8_1[[#This Row],[Unit_Price]]&lt;2000,"Medium Price",Table8_1[[#This Row],[Unit_Price]]&gt;=2000, "High Price")</f>
        <v>Low Price</v>
      </c>
    </row>
    <row r="1378" spans="1:26" x14ac:dyDescent="0.3">
      <c r="A1378" s="2" t="s">
        <v>3343</v>
      </c>
      <c r="B1378" s="3">
        <v>45803</v>
      </c>
      <c r="C1378" s="2" t="s">
        <v>578</v>
      </c>
      <c r="D1378" s="2" t="s">
        <v>1603</v>
      </c>
      <c r="E1378" s="2" t="s">
        <v>1911</v>
      </c>
      <c r="F1378" s="2">
        <v>1</v>
      </c>
      <c r="G1378" s="2">
        <v>56.59</v>
      </c>
      <c r="H1378" s="2">
        <v>0.15</v>
      </c>
      <c r="I1378" s="2" t="s">
        <v>1961</v>
      </c>
      <c r="J1378" s="2">
        <v>48.101500000000001</v>
      </c>
      <c r="O1378" t="s">
        <v>3343</v>
      </c>
      <c r="P1378" s="5">
        <v>45803</v>
      </c>
      <c r="Q1378" t="s">
        <v>578</v>
      </c>
      <c r="R1378" t="s">
        <v>1603</v>
      </c>
      <c r="S1378" t="s">
        <v>1911</v>
      </c>
      <c r="T1378">
        <v>1</v>
      </c>
      <c r="U1378">
        <v>56.59</v>
      </c>
      <c r="V1378">
        <v>0.15</v>
      </c>
      <c r="W1378" t="s">
        <v>1961</v>
      </c>
      <c r="X1378">
        <v>48.101500000000001</v>
      </c>
      <c r="Y1378">
        <v>48.101500000000001</v>
      </c>
      <c r="Z1378" t="str">
        <f>_xlfn.IFS(Table8_1[[#This Row],[Unit_Price]]&lt;500,"Low Price",Table8_1[[#This Row],[Unit_Price]]&lt;2000,"Medium Price",Table8_1[[#This Row],[Unit_Price]]&gt;=2000, "High Price")</f>
        <v>Low Price</v>
      </c>
    </row>
    <row r="1379" spans="1:26" x14ac:dyDescent="0.3">
      <c r="A1379" s="2" t="s">
        <v>3344</v>
      </c>
      <c r="B1379" s="3">
        <v>45667</v>
      </c>
      <c r="C1379" s="2" t="s">
        <v>1272</v>
      </c>
      <c r="D1379" s="2" t="s">
        <v>1696</v>
      </c>
      <c r="E1379" s="2" t="s">
        <v>1904</v>
      </c>
      <c r="F1379" s="2">
        <v>4</v>
      </c>
      <c r="G1379" s="2">
        <v>995.4</v>
      </c>
      <c r="H1379" s="2">
        <v>0.27</v>
      </c>
      <c r="I1379" s="2" t="s">
        <v>1959</v>
      </c>
      <c r="J1379" s="2">
        <v>2906.5680000000002</v>
      </c>
      <c r="O1379" t="s">
        <v>3344</v>
      </c>
      <c r="P1379" s="5">
        <v>45667</v>
      </c>
      <c r="Q1379" t="s">
        <v>1272</v>
      </c>
      <c r="R1379" t="s">
        <v>1696</v>
      </c>
      <c r="S1379" t="s">
        <v>1904</v>
      </c>
      <c r="T1379">
        <v>4</v>
      </c>
      <c r="U1379">
        <v>995.4</v>
      </c>
      <c r="V1379">
        <v>0.27</v>
      </c>
      <c r="W1379" t="s">
        <v>1959</v>
      </c>
      <c r="X1379">
        <v>2906.5680000000002</v>
      </c>
      <c r="Y1379">
        <v>2906.5679999999998</v>
      </c>
      <c r="Z1379" t="str">
        <f>_xlfn.IFS(Table8_1[[#This Row],[Unit_Price]]&lt;500,"Low Price",Table8_1[[#This Row],[Unit_Price]]&lt;2000,"Medium Price",Table8_1[[#This Row],[Unit_Price]]&gt;=2000, "High Price")</f>
        <v>Medium Price</v>
      </c>
    </row>
    <row r="1380" spans="1:26" x14ac:dyDescent="0.3">
      <c r="A1380" s="2" t="s">
        <v>3345</v>
      </c>
      <c r="B1380" s="3">
        <v>45656</v>
      </c>
      <c r="C1380" s="2" t="s">
        <v>242</v>
      </c>
      <c r="D1380" s="2" t="s">
        <v>1721</v>
      </c>
      <c r="E1380" s="2" t="s">
        <v>1929</v>
      </c>
      <c r="F1380" s="2">
        <v>2</v>
      </c>
      <c r="G1380" s="2">
        <v>591.33000000000004</v>
      </c>
      <c r="H1380" s="2">
        <v>0.24</v>
      </c>
      <c r="I1380" s="2" t="s">
        <v>1959</v>
      </c>
      <c r="J1380" s="2">
        <v>898.82159999999999</v>
      </c>
      <c r="O1380" t="s">
        <v>3345</v>
      </c>
      <c r="P1380" s="5">
        <v>45656</v>
      </c>
      <c r="Q1380" t="s">
        <v>242</v>
      </c>
      <c r="R1380" t="s">
        <v>1721</v>
      </c>
      <c r="S1380" t="s">
        <v>1929</v>
      </c>
      <c r="T1380">
        <v>2</v>
      </c>
      <c r="U1380">
        <v>591.33000000000004</v>
      </c>
      <c r="V1380">
        <v>0.24</v>
      </c>
      <c r="W1380" t="s">
        <v>1959</v>
      </c>
      <c r="X1380">
        <v>898.82159999999999</v>
      </c>
      <c r="Y1380">
        <v>898.82159999999999</v>
      </c>
      <c r="Z1380" t="str">
        <f>_xlfn.IFS(Table8_1[[#This Row],[Unit_Price]]&lt;500,"Low Price",Table8_1[[#This Row],[Unit_Price]]&lt;2000,"Medium Price",Table8_1[[#This Row],[Unit_Price]]&gt;=2000, "High Price")</f>
        <v>Medium Price</v>
      </c>
    </row>
    <row r="1381" spans="1:26" x14ac:dyDescent="0.3">
      <c r="A1381" s="2" t="s">
        <v>3346</v>
      </c>
      <c r="B1381" s="3">
        <v>45869</v>
      </c>
      <c r="C1381" s="2" t="s">
        <v>1193</v>
      </c>
      <c r="D1381" s="2" t="s">
        <v>1725</v>
      </c>
      <c r="E1381" s="2" t="s">
        <v>1942</v>
      </c>
      <c r="F1381" s="2">
        <v>2</v>
      </c>
      <c r="G1381" s="2">
        <v>204.89</v>
      </c>
      <c r="H1381" s="2">
        <v>0.24</v>
      </c>
      <c r="I1381" s="2" t="s">
        <v>1959</v>
      </c>
      <c r="J1381" s="2">
        <v>311.43279999999999</v>
      </c>
      <c r="O1381" t="s">
        <v>3346</v>
      </c>
      <c r="P1381" s="5">
        <v>45869</v>
      </c>
      <c r="Q1381" t="s">
        <v>1193</v>
      </c>
      <c r="R1381" t="s">
        <v>1725</v>
      </c>
      <c r="S1381" t="s">
        <v>1942</v>
      </c>
      <c r="T1381">
        <v>2</v>
      </c>
      <c r="U1381">
        <v>204.89</v>
      </c>
      <c r="V1381">
        <v>0.24</v>
      </c>
      <c r="W1381" t="s">
        <v>1959</v>
      </c>
      <c r="X1381">
        <v>311.43279999999999</v>
      </c>
      <c r="Y1381">
        <v>311.43279999999999</v>
      </c>
      <c r="Z1381" t="str">
        <f>_xlfn.IFS(Table8_1[[#This Row],[Unit_Price]]&lt;500,"Low Price",Table8_1[[#This Row],[Unit_Price]]&lt;2000,"Medium Price",Table8_1[[#This Row],[Unit_Price]]&gt;=2000, "High Price")</f>
        <v>Low Price</v>
      </c>
    </row>
    <row r="1382" spans="1:26" x14ac:dyDescent="0.3">
      <c r="A1382" s="2" t="s">
        <v>3347</v>
      </c>
      <c r="B1382" s="3">
        <v>45549</v>
      </c>
      <c r="C1382" s="2" t="s">
        <v>329</v>
      </c>
      <c r="D1382" s="2" t="s">
        <v>1777</v>
      </c>
      <c r="E1382" s="2" t="s">
        <v>1934</v>
      </c>
      <c r="F1382" s="2">
        <v>2</v>
      </c>
      <c r="G1382" s="2">
        <v>546.41</v>
      </c>
      <c r="H1382" s="2">
        <v>0.08</v>
      </c>
      <c r="I1382" s="2" t="s">
        <v>1964</v>
      </c>
      <c r="J1382" s="2">
        <v>1005.3944</v>
      </c>
      <c r="O1382" t="s">
        <v>3347</v>
      </c>
      <c r="P1382" s="5">
        <v>45549</v>
      </c>
      <c r="Q1382" t="s">
        <v>329</v>
      </c>
      <c r="R1382" t="s">
        <v>1777</v>
      </c>
      <c r="S1382" t="s">
        <v>1934</v>
      </c>
      <c r="T1382">
        <v>2</v>
      </c>
      <c r="U1382">
        <v>546.41</v>
      </c>
      <c r="V1382">
        <v>0.08</v>
      </c>
      <c r="W1382" t="s">
        <v>1964</v>
      </c>
      <c r="X1382">
        <v>1005.3944</v>
      </c>
      <c r="Y1382">
        <v>1005.3943999999999</v>
      </c>
      <c r="Z1382" t="str">
        <f>_xlfn.IFS(Table8_1[[#This Row],[Unit_Price]]&lt;500,"Low Price",Table8_1[[#This Row],[Unit_Price]]&lt;2000,"Medium Price",Table8_1[[#This Row],[Unit_Price]]&gt;=2000, "High Price")</f>
        <v>Medium Price</v>
      </c>
    </row>
    <row r="1383" spans="1:26" x14ac:dyDescent="0.3">
      <c r="A1383" s="2" t="s">
        <v>3348</v>
      </c>
      <c r="B1383" s="3">
        <v>45409</v>
      </c>
      <c r="C1383" s="2" t="s">
        <v>215</v>
      </c>
      <c r="D1383" s="2" t="s">
        <v>1628</v>
      </c>
      <c r="E1383" s="2" t="s">
        <v>1929</v>
      </c>
      <c r="F1383" s="2">
        <v>4</v>
      </c>
      <c r="G1383" s="2">
        <v>455.49</v>
      </c>
      <c r="H1383" s="2">
        <v>0.17</v>
      </c>
      <c r="I1383" s="2" t="s">
        <v>1959</v>
      </c>
      <c r="J1383" s="2">
        <v>1512.2267999999999</v>
      </c>
      <c r="O1383" t="s">
        <v>3348</v>
      </c>
      <c r="P1383" s="5">
        <v>45409</v>
      </c>
      <c r="Q1383" t="s">
        <v>215</v>
      </c>
      <c r="R1383" t="s">
        <v>1628</v>
      </c>
      <c r="S1383" t="s">
        <v>1929</v>
      </c>
      <c r="T1383">
        <v>4</v>
      </c>
      <c r="U1383">
        <v>455.49</v>
      </c>
      <c r="V1383">
        <v>0.17</v>
      </c>
      <c r="W1383" t="s">
        <v>1959</v>
      </c>
      <c r="X1383">
        <v>1512.2267999999999</v>
      </c>
      <c r="Y1383">
        <v>1512.2267999999999</v>
      </c>
      <c r="Z1383" t="str">
        <f>_xlfn.IFS(Table8_1[[#This Row],[Unit_Price]]&lt;500,"Low Price",Table8_1[[#This Row],[Unit_Price]]&lt;2000,"Medium Price",Table8_1[[#This Row],[Unit_Price]]&gt;=2000, "High Price")</f>
        <v>Low Price</v>
      </c>
    </row>
    <row r="1384" spans="1:26" x14ac:dyDescent="0.3">
      <c r="A1384" s="2" t="s">
        <v>3349</v>
      </c>
      <c r="B1384" s="3">
        <v>45374</v>
      </c>
      <c r="C1384" s="2" t="s">
        <v>1322</v>
      </c>
      <c r="D1384" s="2" t="s">
        <v>1599</v>
      </c>
      <c r="E1384" s="2" t="s">
        <v>1939</v>
      </c>
      <c r="F1384" s="2">
        <v>2</v>
      </c>
      <c r="G1384" s="2">
        <v>700.27</v>
      </c>
      <c r="H1384" s="2">
        <v>0.16</v>
      </c>
      <c r="I1384" s="2" t="s">
        <v>1959</v>
      </c>
      <c r="J1384" s="2">
        <v>1176.4536000000001</v>
      </c>
      <c r="O1384" t="s">
        <v>3349</v>
      </c>
      <c r="P1384" s="5">
        <v>45374</v>
      </c>
      <c r="Q1384" t="s">
        <v>1322</v>
      </c>
      <c r="R1384" t="s">
        <v>1599</v>
      </c>
      <c r="S1384" t="s">
        <v>1939</v>
      </c>
      <c r="T1384">
        <v>2</v>
      </c>
      <c r="U1384">
        <v>700.27</v>
      </c>
      <c r="V1384">
        <v>0.16</v>
      </c>
      <c r="W1384" t="s">
        <v>1959</v>
      </c>
      <c r="X1384">
        <v>1176.4536000000001</v>
      </c>
      <c r="Y1384">
        <v>1176.4536000000001</v>
      </c>
      <c r="Z1384" t="str">
        <f>_xlfn.IFS(Table8_1[[#This Row],[Unit_Price]]&lt;500,"Low Price",Table8_1[[#This Row],[Unit_Price]]&lt;2000,"Medium Price",Table8_1[[#This Row],[Unit_Price]]&gt;=2000, "High Price")</f>
        <v>Medium Price</v>
      </c>
    </row>
    <row r="1385" spans="1:26" x14ac:dyDescent="0.3">
      <c r="A1385" s="2" t="s">
        <v>3350</v>
      </c>
      <c r="B1385" s="3">
        <v>45282</v>
      </c>
      <c r="C1385" s="2" t="s">
        <v>1094</v>
      </c>
      <c r="D1385" s="2" t="s">
        <v>1829</v>
      </c>
      <c r="E1385" s="2" t="s">
        <v>1942</v>
      </c>
      <c r="F1385" s="2">
        <v>2</v>
      </c>
      <c r="G1385" s="2">
        <v>160.21</v>
      </c>
      <c r="H1385" s="2">
        <v>0.09</v>
      </c>
      <c r="I1385" s="2" t="s">
        <v>1959</v>
      </c>
      <c r="J1385" s="2">
        <v>291.5822</v>
      </c>
      <c r="O1385" t="s">
        <v>3350</v>
      </c>
      <c r="P1385" s="5">
        <v>45282</v>
      </c>
      <c r="Q1385" t="s">
        <v>1094</v>
      </c>
      <c r="R1385" t="s">
        <v>1829</v>
      </c>
      <c r="S1385" t="s">
        <v>1942</v>
      </c>
      <c r="T1385">
        <v>2</v>
      </c>
      <c r="U1385">
        <v>160.21</v>
      </c>
      <c r="V1385">
        <v>0.09</v>
      </c>
      <c r="W1385" t="s">
        <v>1959</v>
      </c>
      <c r="X1385">
        <v>291.5822</v>
      </c>
      <c r="Y1385">
        <v>291.5822</v>
      </c>
      <c r="Z1385" t="str">
        <f>_xlfn.IFS(Table8_1[[#This Row],[Unit_Price]]&lt;500,"Low Price",Table8_1[[#This Row],[Unit_Price]]&lt;2000,"Medium Price",Table8_1[[#This Row],[Unit_Price]]&gt;=2000, "High Price")</f>
        <v>Low Price</v>
      </c>
    </row>
    <row r="1386" spans="1:26" x14ac:dyDescent="0.3">
      <c r="A1386" s="2" t="s">
        <v>3351</v>
      </c>
      <c r="B1386" s="3">
        <v>45742</v>
      </c>
      <c r="C1386" s="2" t="s">
        <v>131</v>
      </c>
      <c r="D1386" s="2" t="s">
        <v>1721</v>
      </c>
      <c r="E1386" s="2" t="s">
        <v>1927</v>
      </c>
      <c r="F1386" s="2">
        <v>1</v>
      </c>
      <c r="G1386" s="2">
        <v>713.63</v>
      </c>
      <c r="H1386" s="2">
        <v>0.28000000000000003</v>
      </c>
      <c r="I1386" s="2" t="s">
        <v>1964</v>
      </c>
      <c r="J1386" s="2">
        <v>513.81359999999995</v>
      </c>
      <c r="O1386" t="s">
        <v>3351</v>
      </c>
      <c r="P1386" s="5">
        <v>45742</v>
      </c>
      <c r="Q1386" t="s">
        <v>131</v>
      </c>
      <c r="R1386" t="s">
        <v>1721</v>
      </c>
      <c r="S1386" t="s">
        <v>1927</v>
      </c>
      <c r="T1386">
        <v>1</v>
      </c>
      <c r="U1386">
        <v>713.63</v>
      </c>
      <c r="V1386">
        <v>0.28000000000000003</v>
      </c>
      <c r="W1386" t="s">
        <v>1964</v>
      </c>
      <c r="X1386">
        <v>513.81359999999995</v>
      </c>
      <c r="Y1386">
        <v>513.81359999999995</v>
      </c>
      <c r="Z1386" t="str">
        <f>_xlfn.IFS(Table8_1[[#This Row],[Unit_Price]]&lt;500,"Low Price",Table8_1[[#This Row],[Unit_Price]]&lt;2000,"Medium Price",Table8_1[[#This Row],[Unit_Price]]&gt;=2000, "High Price")</f>
        <v>Medium Price</v>
      </c>
    </row>
    <row r="1387" spans="1:26" x14ac:dyDescent="0.3">
      <c r="A1387" s="2" t="s">
        <v>3352</v>
      </c>
      <c r="B1387" s="3">
        <v>45447</v>
      </c>
      <c r="C1387" s="2" t="s">
        <v>743</v>
      </c>
      <c r="D1387" s="2" t="s">
        <v>1862</v>
      </c>
      <c r="E1387" s="2" t="s">
        <v>1914</v>
      </c>
      <c r="F1387" s="2">
        <v>2</v>
      </c>
      <c r="G1387" s="2">
        <v>224.69</v>
      </c>
      <c r="H1387" s="2">
        <v>0.2</v>
      </c>
      <c r="I1387" s="2" t="s">
        <v>1964</v>
      </c>
      <c r="J1387" s="2">
        <v>359.50400000000002</v>
      </c>
      <c r="O1387" t="s">
        <v>3352</v>
      </c>
      <c r="P1387" s="5">
        <v>45447</v>
      </c>
      <c r="Q1387" t="s">
        <v>743</v>
      </c>
      <c r="R1387" t="s">
        <v>1862</v>
      </c>
      <c r="S1387" t="s">
        <v>1914</v>
      </c>
      <c r="T1387">
        <v>2</v>
      </c>
      <c r="U1387">
        <v>224.69</v>
      </c>
      <c r="V1387">
        <v>0.2</v>
      </c>
      <c r="W1387" t="s">
        <v>1964</v>
      </c>
      <c r="X1387">
        <v>359.50400000000002</v>
      </c>
      <c r="Y1387">
        <v>359.50400000000002</v>
      </c>
      <c r="Z1387" t="str">
        <f>_xlfn.IFS(Table8_1[[#This Row],[Unit_Price]]&lt;500,"Low Price",Table8_1[[#This Row],[Unit_Price]]&lt;2000,"Medium Price",Table8_1[[#This Row],[Unit_Price]]&gt;=2000, "High Price")</f>
        <v>Low Price</v>
      </c>
    </row>
    <row r="1388" spans="1:26" x14ac:dyDescent="0.3">
      <c r="A1388" s="2" t="s">
        <v>3353</v>
      </c>
      <c r="B1388" s="3">
        <v>45733</v>
      </c>
      <c r="C1388" s="2" t="s">
        <v>1412</v>
      </c>
      <c r="D1388" s="2" t="s">
        <v>1635</v>
      </c>
      <c r="E1388" s="2" t="s">
        <v>1934</v>
      </c>
      <c r="F1388" s="2">
        <v>2</v>
      </c>
      <c r="G1388" s="2">
        <v>740.57</v>
      </c>
      <c r="H1388" s="2">
        <v>0.06</v>
      </c>
      <c r="I1388" s="2" t="s">
        <v>1959</v>
      </c>
      <c r="J1388" s="2">
        <v>1392.2716</v>
      </c>
      <c r="O1388" t="s">
        <v>3353</v>
      </c>
      <c r="P1388" s="5">
        <v>45733</v>
      </c>
      <c r="Q1388" t="s">
        <v>1412</v>
      </c>
      <c r="R1388" t="s">
        <v>1635</v>
      </c>
      <c r="S1388" t="s">
        <v>1934</v>
      </c>
      <c r="T1388">
        <v>2</v>
      </c>
      <c r="U1388">
        <v>740.57</v>
      </c>
      <c r="V1388">
        <v>0.06</v>
      </c>
      <c r="W1388" t="s">
        <v>1959</v>
      </c>
      <c r="X1388">
        <v>1392.2716</v>
      </c>
      <c r="Y1388">
        <v>1392.2716</v>
      </c>
      <c r="Z1388" t="str">
        <f>_xlfn.IFS(Table8_1[[#This Row],[Unit_Price]]&lt;500,"Low Price",Table8_1[[#This Row],[Unit_Price]]&lt;2000,"Medium Price",Table8_1[[#This Row],[Unit_Price]]&gt;=2000, "High Price")</f>
        <v>Medium Price</v>
      </c>
    </row>
    <row r="1389" spans="1:26" x14ac:dyDescent="0.3">
      <c r="A1389" s="2" t="s">
        <v>3354</v>
      </c>
      <c r="B1389" s="3">
        <v>45373</v>
      </c>
      <c r="C1389" s="2" t="s">
        <v>488</v>
      </c>
      <c r="D1389" s="2" t="s">
        <v>1603</v>
      </c>
      <c r="E1389" s="2" t="s">
        <v>1901</v>
      </c>
      <c r="F1389" s="2">
        <v>3</v>
      </c>
      <c r="G1389" s="2">
        <v>250.14</v>
      </c>
      <c r="H1389" s="2">
        <v>0.23</v>
      </c>
      <c r="I1389" s="2" t="s">
        <v>1961</v>
      </c>
      <c r="J1389" s="2">
        <v>577.82339999999999</v>
      </c>
      <c r="O1389" t="s">
        <v>3354</v>
      </c>
      <c r="P1389" s="5">
        <v>45373</v>
      </c>
      <c r="Q1389" t="s">
        <v>488</v>
      </c>
      <c r="R1389" t="s">
        <v>1603</v>
      </c>
      <c r="S1389" t="s">
        <v>1901</v>
      </c>
      <c r="T1389">
        <v>3</v>
      </c>
      <c r="U1389">
        <v>250.14</v>
      </c>
      <c r="V1389">
        <v>0.23</v>
      </c>
      <c r="W1389" t="s">
        <v>1961</v>
      </c>
      <c r="X1389">
        <v>577.82339999999999</v>
      </c>
      <c r="Y1389">
        <v>577.82339999999999</v>
      </c>
      <c r="Z1389" t="str">
        <f>_xlfn.IFS(Table8_1[[#This Row],[Unit_Price]]&lt;500,"Low Price",Table8_1[[#This Row],[Unit_Price]]&lt;2000,"Medium Price",Table8_1[[#This Row],[Unit_Price]]&gt;=2000, "High Price")</f>
        <v>Low Price</v>
      </c>
    </row>
    <row r="1390" spans="1:26" x14ac:dyDescent="0.3">
      <c r="A1390" s="2" t="s">
        <v>3355</v>
      </c>
      <c r="B1390" s="3">
        <v>45655</v>
      </c>
      <c r="C1390" s="2" t="s">
        <v>92</v>
      </c>
      <c r="D1390" s="2" t="s">
        <v>1877</v>
      </c>
      <c r="E1390" s="2" t="s">
        <v>1948</v>
      </c>
      <c r="F1390" s="2">
        <v>3</v>
      </c>
      <c r="G1390" s="2">
        <v>34.97</v>
      </c>
      <c r="H1390" s="2">
        <v>0.01</v>
      </c>
      <c r="I1390" s="2" t="s">
        <v>1959</v>
      </c>
      <c r="J1390" s="2">
        <v>103.8609</v>
      </c>
      <c r="O1390" t="s">
        <v>3355</v>
      </c>
      <c r="P1390" s="5">
        <v>45655</v>
      </c>
      <c r="Q1390" t="s">
        <v>92</v>
      </c>
      <c r="R1390" t="s">
        <v>1877</v>
      </c>
      <c r="S1390" t="s">
        <v>1948</v>
      </c>
      <c r="T1390">
        <v>3</v>
      </c>
      <c r="U1390">
        <v>34.97</v>
      </c>
      <c r="V1390">
        <v>0.01</v>
      </c>
      <c r="W1390" t="s">
        <v>1959</v>
      </c>
      <c r="X1390">
        <v>103.8609</v>
      </c>
      <c r="Y1390">
        <v>103.8609</v>
      </c>
      <c r="Z1390" t="str">
        <f>_xlfn.IFS(Table8_1[[#This Row],[Unit_Price]]&lt;500,"Low Price",Table8_1[[#This Row],[Unit_Price]]&lt;2000,"Medium Price",Table8_1[[#This Row],[Unit_Price]]&gt;=2000, "High Price")</f>
        <v>Low Price</v>
      </c>
    </row>
    <row r="1391" spans="1:26" x14ac:dyDescent="0.3">
      <c r="A1391" s="2" t="s">
        <v>3356</v>
      </c>
      <c r="B1391" s="3">
        <v>45868</v>
      </c>
      <c r="C1391" s="2" t="s">
        <v>971</v>
      </c>
      <c r="D1391" s="2" t="s">
        <v>1706</v>
      </c>
      <c r="E1391" s="2" t="s">
        <v>1939</v>
      </c>
      <c r="F1391" s="2">
        <v>1</v>
      </c>
      <c r="G1391" s="2">
        <v>653.91</v>
      </c>
      <c r="H1391" s="2">
        <v>0.3</v>
      </c>
      <c r="I1391" s="2" t="s">
        <v>1961</v>
      </c>
      <c r="J1391" s="2">
        <v>457.73700000000002</v>
      </c>
      <c r="O1391" t="s">
        <v>3356</v>
      </c>
      <c r="P1391" s="5">
        <v>45868</v>
      </c>
      <c r="Q1391" t="s">
        <v>971</v>
      </c>
      <c r="R1391" t="s">
        <v>1706</v>
      </c>
      <c r="S1391" t="s">
        <v>1939</v>
      </c>
      <c r="T1391">
        <v>1</v>
      </c>
      <c r="U1391">
        <v>653.91</v>
      </c>
      <c r="V1391">
        <v>0.3</v>
      </c>
      <c r="W1391" t="s">
        <v>1961</v>
      </c>
      <c r="X1391">
        <v>457.73700000000002</v>
      </c>
      <c r="Y1391">
        <v>457.73699999999997</v>
      </c>
      <c r="Z1391" t="str">
        <f>_xlfn.IFS(Table8_1[[#This Row],[Unit_Price]]&lt;500,"Low Price",Table8_1[[#This Row],[Unit_Price]]&lt;2000,"Medium Price",Table8_1[[#This Row],[Unit_Price]]&gt;=2000, "High Price")</f>
        <v>Medium Price</v>
      </c>
    </row>
    <row r="1392" spans="1:26" x14ac:dyDescent="0.3">
      <c r="A1392" s="2" t="s">
        <v>3357</v>
      </c>
      <c r="B1392" s="3">
        <v>45338</v>
      </c>
      <c r="C1392" s="2" t="s">
        <v>1148</v>
      </c>
      <c r="D1392" s="2" t="s">
        <v>1780</v>
      </c>
      <c r="E1392" s="2" t="s">
        <v>1901</v>
      </c>
      <c r="F1392" s="2">
        <v>1</v>
      </c>
      <c r="G1392" s="2">
        <v>997.87</v>
      </c>
      <c r="H1392" s="2">
        <v>0.24</v>
      </c>
      <c r="I1392" s="2" t="s">
        <v>1959</v>
      </c>
      <c r="J1392" s="2">
        <v>758.38120000000004</v>
      </c>
      <c r="O1392" t="s">
        <v>3357</v>
      </c>
      <c r="P1392" s="5">
        <v>45338</v>
      </c>
      <c r="Q1392" t="s">
        <v>1148</v>
      </c>
      <c r="R1392" t="s">
        <v>1780</v>
      </c>
      <c r="S1392" t="s">
        <v>1901</v>
      </c>
      <c r="T1392">
        <v>1</v>
      </c>
      <c r="U1392">
        <v>997.87</v>
      </c>
      <c r="V1392">
        <v>0.24</v>
      </c>
      <c r="W1392" t="s">
        <v>1959</v>
      </c>
      <c r="X1392">
        <v>758.38120000000004</v>
      </c>
      <c r="Y1392">
        <v>758.38120000000004</v>
      </c>
      <c r="Z1392" t="str">
        <f>_xlfn.IFS(Table8_1[[#This Row],[Unit_Price]]&lt;500,"Low Price",Table8_1[[#This Row],[Unit_Price]]&lt;2000,"Medium Price",Table8_1[[#This Row],[Unit_Price]]&gt;=2000, "High Price")</f>
        <v>Medium Price</v>
      </c>
    </row>
    <row r="1393" spans="1:26" x14ac:dyDescent="0.3">
      <c r="A1393" s="2" t="s">
        <v>3358</v>
      </c>
      <c r="B1393" s="3">
        <v>45349</v>
      </c>
      <c r="C1393" s="2" t="s">
        <v>686</v>
      </c>
      <c r="D1393" s="2" t="s">
        <v>1850</v>
      </c>
      <c r="E1393" s="2" t="s">
        <v>1934</v>
      </c>
      <c r="F1393" s="2">
        <v>1</v>
      </c>
      <c r="G1393" s="2">
        <v>174.27</v>
      </c>
      <c r="H1393" s="2">
        <v>0.27</v>
      </c>
      <c r="I1393" s="2" t="s">
        <v>1964</v>
      </c>
      <c r="J1393" s="2">
        <v>127.2171</v>
      </c>
      <c r="O1393" t="s">
        <v>3358</v>
      </c>
      <c r="P1393" s="5">
        <v>45349</v>
      </c>
      <c r="Q1393" t="s">
        <v>686</v>
      </c>
      <c r="R1393" t="s">
        <v>1850</v>
      </c>
      <c r="S1393" t="s">
        <v>1934</v>
      </c>
      <c r="T1393">
        <v>1</v>
      </c>
      <c r="U1393">
        <v>174.27</v>
      </c>
      <c r="V1393">
        <v>0.27</v>
      </c>
      <c r="W1393" t="s">
        <v>1964</v>
      </c>
      <c r="X1393">
        <v>127.2171</v>
      </c>
      <c r="Y1393">
        <v>127.2171</v>
      </c>
      <c r="Z1393" t="str">
        <f>_xlfn.IFS(Table8_1[[#This Row],[Unit_Price]]&lt;500,"Low Price",Table8_1[[#This Row],[Unit_Price]]&lt;2000,"Medium Price",Table8_1[[#This Row],[Unit_Price]]&gt;=2000, "High Price")</f>
        <v>Low Price</v>
      </c>
    </row>
    <row r="1394" spans="1:26" x14ac:dyDescent="0.3">
      <c r="A1394" s="2" t="s">
        <v>3359</v>
      </c>
      <c r="B1394" s="3">
        <v>45368</v>
      </c>
      <c r="C1394" s="2" t="s">
        <v>406</v>
      </c>
      <c r="D1394" s="2" t="s">
        <v>1728</v>
      </c>
      <c r="E1394" s="2" t="s">
        <v>1914</v>
      </c>
      <c r="F1394" s="2">
        <v>3</v>
      </c>
      <c r="G1394" s="2">
        <v>847.44</v>
      </c>
      <c r="H1394" s="2">
        <v>0.17</v>
      </c>
      <c r="I1394" s="2" t="s">
        <v>1959</v>
      </c>
      <c r="J1394" s="2">
        <v>2110.1255999999998</v>
      </c>
      <c r="O1394" t="s">
        <v>3359</v>
      </c>
      <c r="P1394" s="5">
        <v>45368</v>
      </c>
      <c r="Q1394" t="s">
        <v>406</v>
      </c>
      <c r="R1394" t="s">
        <v>1728</v>
      </c>
      <c r="S1394" t="s">
        <v>1914</v>
      </c>
      <c r="T1394">
        <v>3</v>
      </c>
      <c r="U1394">
        <v>847.44</v>
      </c>
      <c r="V1394">
        <v>0.17</v>
      </c>
      <c r="W1394" t="s">
        <v>1959</v>
      </c>
      <c r="X1394">
        <v>2110.1255999999998</v>
      </c>
      <c r="Y1394">
        <v>2110.1256000000003</v>
      </c>
      <c r="Z1394" t="str">
        <f>_xlfn.IFS(Table8_1[[#This Row],[Unit_Price]]&lt;500,"Low Price",Table8_1[[#This Row],[Unit_Price]]&lt;2000,"Medium Price",Table8_1[[#This Row],[Unit_Price]]&gt;=2000, "High Price")</f>
        <v>Medium Price</v>
      </c>
    </row>
    <row r="1395" spans="1:26" x14ac:dyDescent="0.3">
      <c r="A1395" s="2" t="s">
        <v>3360</v>
      </c>
      <c r="B1395" s="3">
        <v>45243</v>
      </c>
      <c r="C1395" s="2" t="s">
        <v>1340</v>
      </c>
      <c r="D1395" s="2" t="s">
        <v>1565</v>
      </c>
      <c r="E1395" s="2" t="s">
        <v>1896</v>
      </c>
      <c r="F1395" s="2">
        <v>1</v>
      </c>
      <c r="G1395" s="2">
        <v>493.45</v>
      </c>
      <c r="H1395" s="2">
        <v>0.09</v>
      </c>
      <c r="I1395" s="2" t="s">
        <v>1959</v>
      </c>
      <c r="J1395" s="2">
        <v>449.03949999999998</v>
      </c>
      <c r="O1395" t="s">
        <v>3360</v>
      </c>
      <c r="P1395" s="5">
        <v>45243</v>
      </c>
      <c r="Q1395" t="s">
        <v>1340</v>
      </c>
      <c r="R1395" t="s">
        <v>1565</v>
      </c>
      <c r="S1395" t="s">
        <v>1896</v>
      </c>
      <c r="T1395">
        <v>1</v>
      </c>
      <c r="U1395">
        <v>493.45</v>
      </c>
      <c r="V1395">
        <v>0.09</v>
      </c>
      <c r="W1395" t="s">
        <v>1959</v>
      </c>
      <c r="X1395">
        <v>449.03949999999998</v>
      </c>
      <c r="Y1395">
        <v>449.03949999999998</v>
      </c>
      <c r="Z1395" t="str">
        <f>_xlfn.IFS(Table8_1[[#This Row],[Unit_Price]]&lt;500,"Low Price",Table8_1[[#This Row],[Unit_Price]]&lt;2000,"Medium Price",Table8_1[[#This Row],[Unit_Price]]&gt;=2000, "High Price")</f>
        <v>Low Price</v>
      </c>
    </row>
    <row r="1396" spans="1:26" x14ac:dyDescent="0.3">
      <c r="A1396" s="2" t="s">
        <v>3361</v>
      </c>
      <c r="B1396" s="3">
        <v>45577</v>
      </c>
      <c r="C1396" s="2" t="s">
        <v>757</v>
      </c>
      <c r="D1396" s="2" t="s">
        <v>1768</v>
      </c>
      <c r="E1396" s="2" t="s">
        <v>1896</v>
      </c>
      <c r="F1396" s="2">
        <v>4</v>
      </c>
      <c r="G1396" s="2">
        <v>111.66</v>
      </c>
      <c r="H1396" s="2">
        <v>0.14000000000000001</v>
      </c>
      <c r="I1396" s="2" t="s">
        <v>1959</v>
      </c>
      <c r="J1396" s="2">
        <v>384.11040000000003</v>
      </c>
      <c r="O1396" t="s">
        <v>3361</v>
      </c>
      <c r="P1396" s="5">
        <v>45577</v>
      </c>
      <c r="Q1396" t="s">
        <v>757</v>
      </c>
      <c r="R1396" t="s">
        <v>1768</v>
      </c>
      <c r="S1396" t="s">
        <v>1896</v>
      </c>
      <c r="T1396">
        <v>4</v>
      </c>
      <c r="U1396">
        <v>111.66</v>
      </c>
      <c r="V1396">
        <v>0.14000000000000001</v>
      </c>
      <c r="W1396" t="s">
        <v>1959</v>
      </c>
      <c r="X1396">
        <v>384.11040000000003</v>
      </c>
      <c r="Y1396">
        <v>384.11039999999997</v>
      </c>
      <c r="Z1396" t="str">
        <f>_xlfn.IFS(Table8_1[[#This Row],[Unit_Price]]&lt;500,"Low Price",Table8_1[[#This Row],[Unit_Price]]&lt;2000,"Medium Price",Table8_1[[#This Row],[Unit_Price]]&gt;=2000, "High Price")</f>
        <v>Low Price</v>
      </c>
    </row>
    <row r="1397" spans="1:26" x14ac:dyDescent="0.3">
      <c r="A1397" s="2" t="s">
        <v>3362</v>
      </c>
      <c r="B1397" s="3">
        <v>45343</v>
      </c>
      <c r="C1397" s="2" t="s">
        <v>895</v>
      </c>
      <c r="D1397" s="2" t="s">
        <v>1853</v>
      </c>
      <c r="E1397" s="2" t="s">
        <v>1927</v>
      </c>
      <c r="F1397" s="2">
        <v>1</v>
      </c>
      <c r="G1397" s="2">
        <v>413.65</v>
      </c>
      <c r="H1397" s="2">
        <v>0.1</v>
      </c>
      <c r="I1397" s="2" t="s">
        <v>1964</v>
      </c>
      <c r="J1397" s="2">
        <v>372.28500000000003</v>
      </c>
      <c r="O1397" t="s">
        <v>3362</v>
      </c>
      <c r="P1397" s="5">
        <v>45343</v>
      </c>
      <c r="Q1397" t="s">
        <v>895</v>
      </c>
      <c r="R1397" t="s">
        <v>1853</v>
      </c>
      <c r="S1397" t="s">
        <v>1927</v>
      </c>
      <c r="T1397">
        <v>1</v>
      </c>
      <c r="U1397">
        <v>413.65</v>
      </c>
      <c r="V1397">
        <v>0.1</v>
      </c>
      <c r="W1397" t="s">
        <v>1964</v>
      </c>
      <c r="X1397">
        <v>372.28500000000003</v>
      </c>
      <c r="Y1397">
        <v>372.28499999999997</v>
      </c>
      <c r="Z1397" t="str">
        <f>_xlfn.IFS(Table8_1[[#This Row],[Unit_Price]]&lt;500,"Low Price",Table8_1[[#This Row],[Unit_Price]]&lt;2000,"Medium Price",Table8_1[[#This Row],[Unit_Price]]&gt;=2000, "High Price")</f>
        <v>Low Price</v>
      </c>
    </row>
    <row r="1398" spans="1:26" x14ac:dyDescent="0.3">
      <c r="A1398" s="2" t="s">
        <v>3363</v>
      </c>
      <c r="B1398" s="3">
        <v>45744</v>
      </c>
      <c r="C1398" s="2" t="s">
        <v>1476</v>
      </c>
      <c r="D1398" s="2" t="s">
        <v>1850</v>
      </c>
      <c r="E1398" s="2" t="s">
        <v>1921</v>
      </c>
      <c r="F1398" s="2">
        <v>1</v>
      </c>
      <c r="G1398" s="2">
        <v>317.14999999999998</v>
      </c>
      <c r="H1398" s="2">
        <v>0.24</v>
      </c>
      <c r="I1398" s="2" t="s">
        <v>1964</v>
      </c>
      <c r="J1398" s="2">
        <v>241.03399999999999</v>
      </c>
      <c r="O1398" t="s">
        <v>3363</v>
      </c>
      <c r="P1398" s="5">
        <v>45744</v>
      </c>
      <c r="Q1398" t="s">
        <v>1476</v>
      </c>
      <c r="R1398" t="s">
        <v>1850</v>
      </c>
      <c r="S1398" t="s">
        <v>1921</v>
      </c>
      <c r="T1398">
        <v>1</v>
      </c>
      <c r="U1398">
        <v>317.14999999999998</v>
      </c>
      <c r="V1398">
        <v>0.24</v>
      </c>
      <c r="W1398" t="s">
        <v>1964</v>
      </c>
      <c r="X1398">
        <v>241.03399999999999</v>
      </c>
      <c r="Y1398">
        <v>241.03399999999999</v>
      </c>
      <c r="Z1398" t="str">
        <f>_xlfn.IFS(Table8_1[[#This Row],[Unit_Price]]&lt;500,"Low Price",Table8_1[[#This Row],[Unit_Price]]&lt;2000,"Medium Price",Table8_1[[#This Row],[Unit_Price]]&gt;=2000, "High Price")</f>
        <v>Low Price</v>
      </c>
    </row>
    <row r="1399" spans="1:26" x14ac:dyDescent="0.3">
      <c r="A1399" s="2" t="s">
        <v>3364</v>
      </c>
      <c r="B1399" s="3">
        <v>45873</v>
      </c>
      <c r="C1399" s="2" t="s">
        <v>1136</v>
      </c>
      <c r="D1399" s="2" t="s">
        <v>1847</v>
      </c>
      <c r="E1399" s="2" t="s">
        <v>1892</v>
      </c>
      <c r="F1399" s="2">
        <v>3</v>
      </c>
      <c r="G1399" s="2">
        <v>642.94000000000005</v>
      </c>
      <c r="H1399" s="2">
        <v>0.05</v>
      </c>
      <c r="I1399" s="2" t="s">
        <v>1964</v>
      </c>
      <c r="J1399" s="2">
        <v>1832.3789999999999</v>
      </c>
      <c r="O1399" t="s">
        <v>3364</v>
      </c>
      <c r="P1399" s="5">
        <v>45873</v>
      </c>
      <c r="Q1399" t="s">
        <v>1136</v>
      </c>
      <c r="R1399" t="s">
        <v>1847</v>
      </c>
      <c r="S1399" t="s">
        <v>1892</v>
      </c>
      <c r="T1399">
        <v>3</v>
      </c>
      <c r="U1399">
        <v>642.94000000000005</v>
      </c>
      <c r="V1399">
        <v>0.05</v>
      </c>
      <c r="W1399" t="s">
        <v>1964</v>
      </c>
      <c r="X1399">
        <v>1832.3789999999999</v>
      </c>
      <c r="Y1399">
        <v>1832.3790000000001</v>
      </c>
      <c r="Z1399" t="str">
        <f>_xlfn.IFS(Table8_1[[#This Row],[Unit_Price]]&lt;500,"Low Price",Table8_1[[#This Row],[Unit_Price]]&lt;2000,"Medium Price",Table8_1[[#This Row],[Unit_Price]]&gt;=2000, "High Price")</f>
        <v>Medium Price</v>
      </c>
    </row>
    <row r="1400" spans="1:26" x14ac:dyDescent="0.3">
      <c r="A1400" s="2" t="s">
        <v>3365</v>
      </c>
      <c r="B1400" s="3">
        <v>45601</v>
      </c>
      <c r="C1400" s="2" t="s">
        <v>462</v>
      </c>
      <c r="D1400" s="2" t="s">
        <v>1753</v>
      </c>
      <c r="E1400" s="2" t="s">
        <v>1924</v>
      </c>
      <c r="F1400" s="2">
        <v>4</v>
      </c>
      <c r="G1400" s="2">
        <v>559.59</v>
      </c>
      <c r="H1400" s="2">
        <v>0.19</v>
      </c>
      <c r="I1400" s="2" t="s">
        <v>1964</v>
      </c>
      <c r="J1400" s="2">
        <v>1813.0716</v>
      </c>
      <c r="O1400" t="s">
        <v>3365</v>
      </c>
      <c r="P1400" s="5">
        <v>45601</v>
      </c>
      <c r="Q1400" t="s">
        <v>462</v>
      </c>
      <c r="R1400" t="s">
        <v>1753</v>
      </c>
      <c r="S1400" t="s">
        <v>1924</v>
      </c>
      <c r="T1400">
        <v>4</v>
      </c>
      <c r="U1400">
        <v>559.59</v>
      </c>
      <c r="V1400">
        <v>0.19</v>
      </c>
      <c r="W1400" t="s">
        <v>1964</v>
      </c>
      <c r="X1400">
        <v>1813.0716</v>
      </c>
      <c r="Y1400">
        <v>1813.0716000000002</v>
      </c>
      <c r="Z1400" t="str">
        <f>_xlfn.IFS(Table8_1[[#This Row],[Unit_Price]]&lt;500,"Low Price",Table8_1[[#This Row],[Unit_Price]]&lt;2000,"Medium Price",Table8_1[[#This Row],[Unit_Price]]&gt;=2000, "High Price")</f>
        <v>Medium Price</v>
      </c>
    </row>
    <row r="1401" spans="1:26" x14ac:dyDescent="0.3">
      <c r="A1401" s="2" t="s">
        <v>3366</v>
      </c>
      <c r="B1401" s="3">
        <v>45458</v>
      </c>
      <c r="C1401" s="2" t="s">
        <v>403</v>
      </c>
      <c r="D1401" s="2" t="s">
        <v>1664</v>
      </c>
      <c r="E1401" s="2" t="s">
        <v>1945</v>
      </c>
      <c r="F1401" s="2">
        <v>1</v>
      </c>
      <c r="G1401" s="2">
        <v>758.54</v>
      </c>
      <c r="H1401" s="2">
        <v>0.28999999999999998</v>
      </c>
      <c r="I1401" s="2" t="s">
        <v>1961</v>
      </c>
      <c r="J1401" s="2">
        <v>538.5634</v>
      </c>
      <c r="O1401" t="s">
        <v>3366</v>
      </c>
      <c r="P1401" s="5">
        <v>45458</v>
      </c>
      <c r="Q1401" t="s">
        <v>403</v>
      </c>
      <c r="R1401" t="s">
        <v>1664</v>
      </c>
      <c r="S1401" t="s">
        <v>1945</v>
      </c>
      <c r="T1401">
        <v>1</v>
      </c>
      <c r="U1401">
        <v>758.54</v>
      </c>
      <c r="V1401">
        <v>0.28999999999999998</v>
      </c>
      <c r="W1401" t="s">
        <v>1961</v>
      </c>
      <c r="X1401">
        <v>538.5634</v>
      </c>
      <c r="Y1401">
        <v>538.5634</v>
      </c>
      <c r="Z1401" t="str">
        <f>_xlfn.IFS(Table8_1[[#This Row],[Unit_Price]]&lt;500,"Low Price",Table8_1[[#This Row],[Unit_Price]]&lt;2000,"Medium Price",Table8_1[[#This Row],[Unit_Price]]&gt;=2000, "High Price")</f>
        <v>Medium Price</v>
      </c>
    </row>
    <row r="1402" spans="1:26" x14ac:dyDescent="0.3">
      <c r="A1402" s="2" t="s">
        <v>3367</v>
      </c>
      <c r="B1402" s="3">
        <v>45649</v>
      </c>
      <c r="C1402" s="2" t="s">
        <v>1437</v>
      </c>
      <c r="D1402" s="2" t="s">
        <v>1823</v>
      </c>
      <c r="E1402" s="2" t="s">
        <v>1936</v>
      </c>
      <c r="F1402" s="2">
        <v>4</v>
      </c>
      <c r="G1402" s="2">
        <v>643.96</v>
      </c>
      <c r="H1402" s="2">
        <v>0.16</v>
      </c>
      <c r="I1402" s="2" t="s">
        <v>1961</v>
      </c>
      <c r="J1402" s="2">
        <v>2163.7055999999998</v>
      </c>
      <c r="O1402" t="s">
        <v>3367</v>
      </c>
      <c r="P1402" s="5">
        <v>45649</v>
      </c>
      <c r="Q1402" t="s">
        <v>1437</v>
      </c>
      <c r="R1402" t="s">
        <v>1823</v>
      </c>
      <c r="S1402" t="s">
        <v>1936</v>
      </c>
      <c r="T1402">
        <v>4</v>
      </c>
      <c r="U1402">
        <v>643.96</v>
      </c>
      <c r="V1402">
        <v>0.16</v>
      </c>
      <c r="W1402" t="s">
        <v>1961</v>
      </c>
      <c r="X1402">
        <v>2163.7055999999998</v>
      </c>
      <c r="Y1402">
        <v>2163.7056000000002</v>
      </c>
      <c r="Z1402" t="str">
        <f>_xlfn.IFS(Table8_1[[#This Row],[Unit_Price]]&lt;500,"Low Price",Table8_1[[#This Row],[Unit_Price]]&lt;2000,"Medium Price",Table8_1[[#This Row],[Unit_Price]]&gt;=2000, "High Price")</f>
        <v>Medium Price</v>
      </c>
    </row>
    <row r="1403" spans="1:26" x14ac:dyDescent="0.3">
      <c r="A1403" s="2" t="s">
        <v>3368</v>
      </c>
      <c r="B1403" s="3">
        <v>45653</v>
      </c>
      <c r="C1403" s="2" t="s">
        <v>790</v>
      </c>
      <c r="D1403" s="2" t="s">
        <v>1648</v>
      </c>
      <c r="E1403" s="2" t="s">
        <v>1921</v>
      </c>
      <c r="F1403" s="2">
        <v>1</v>
      </c>
      <c r="G1403" s="2">
        <v>882.73</v>
      </c>
      <c r="H1403" s="2">
        <v>0.1</v>
      </c>
      <c r="I1403" s="2" t="s">
        <v>1959</v>
      </c>
      <c r="J1403" s="2">
        <v>794.45699999999999</v>
      </c>
      <c r="O1403" t="s">
        <v>3368</v>
      </c>
      <c r="P1403" s="5">
        <v>45653</v>
      </c>
      <c r="Q1403" t="s">
        <v>790</v>
      </c>
      <c r="R1403" t="s">
        <v>1648</v>
      </c>
      <c r="S1403" t="s">
        <v>1921</v>
      </c>
      <c r="T1403">
        <v>1</v>
      </c>
      <c r="U1403">
        <v>882.73</v>
      </c>
      <c r="V1403">
        <v>0.1</v>
      </c>
      <c r="W1403" t="s">
        <v>1959</v>
      </c>
      <c r="X1403">
        <v>794.45699999999999</v>
      </c>
      <c r="Y1403">
        <v>794.45699999999999</v>
      </c>
      <c r="Z1403" t="str">
        <f>_xlfn.IFS(Table8_1[[#This Row],[Unit_Price]]&lt;500,"Low Price",Table8_1[[#This Row],[Unit_Price]]&lt;2000,"Medium Price",Table8_1[[#This Row],[Unit_Price]]&gt;=2000, "High Price")</f>
        <v>Medium Price</v>
      </c>
    </row>
    <row r="1404" spans="1:26" x14ac:dyDescent="0.3">
      <c r="A1404" s="2" t="s">
        <v>3369</v>
      </c>
      <c r="B1404" s="3">
        <v>45378</v>
      </c>
      <c r="C1404" s="2" t="s">
        <v>1034</v>
      </c>
      <c r="D1404" s="2" t="s">
        <v>1856</v>
      </c>
      <c r="E1404" s="2" t="s">
        <v>1948</v>
      </c>
      <c r="F1404" s="2">
        <v>2</v>
      </c>
      <c r="G1404" s="2">
        <v>600.03</v>
      </c>
      <c r="H1404" s="2">
        <v>0.26</v>
      </c>
      <c r="I1404" s="2" t="s">
        <v>1961</v>
      </c>
      <c r="J1404" s="2">
        <v>888.0444</v>
      </c>
      <c r="O1404" t="s">
        <v>3369</v>
      </c>
      <c r="P1404" s="5">
        <v>45378</v>
      </c>
      <c r="Q1404" t="s">
        <v>1034</v>
      </c>
      <c r="R1404" t="s">
        <v>1856</v>
      </c>
      <c r="S1404" t="s">
        <v>1948</v>
      </c>
      <c r="T1404">
        <v>2</v>
      </c>
      <c r="U1404">
        <v>600.03</v>
      </c>
      <c r="V1404">
        <v>0.26</v>
      </c>
      <c r="W1404" t="s">
        <v>1961</v>
      </c>
      <c r="X1404">
        <v>888.0444</v>
      </c>
      <c r="Y1404">
        <v>888.0444</v>
      </c>
      <c r="Z1404" t="str">
        <f>_xlfn.IFS(Table8_1[[#This Row],[Unit_Price]]&lt;500,"Low Price",Table8_1[[#This Row],[Unit_Price]]&lt;2000,"Medium Price",Table8_1[[#This Row],[Unit_Price]]&gt;=2000, "High Price")</f>
        <v>Medium Price</v>
      </c>
    </row>
    <row r="1405" spans="1:26" x14ac:dyDescent="0.3">
      <c r="A1405" s="2" t="s">
        <v>3370</v>
      </c>
      <c r="B1405" s="3">
        <v>45638</v>
      </c>
      <c r="C1405" s="2" t="s">
        <v>533</v>
      </c>
      <c r="D1405" s="2" t="s">
        <v>1744</v>
      </c>
      <c r="E1405" s="2" t="s">
        <v>1908</v>
      </c>
      <c r="F1405" s="2">
        <v>2</v>
      </c>
      <c r="G1405" s="2">
        <v>628.83000000000004</v>
      </c>
      <c r="H1405" s="2">
        <v>7.0000000000000007E-2</v>
      </c>
      <c r="I1405" s="2" t="s">
        <v>1961</v>
      </c>
      <c r="J1405" s="2">
        <v>1169.6238000000001</v>
      </c>
      <c r="O1405" t="s">
        <v>3370</v>
      </c>
      <c r="P1405" s="5">
        <v>45638</v>
      </c>
      <c r="Q1405" t="s">
        <v>533</v>
      </c>
      <c r="R1405" t="s">
        <v>1744</v>
      </c>
      <c r="S1405" t="s">
        <v>1908</v>
      </c>
      <c r="T1405">
        <v>2</v>
      </c>
      <c r="U1405">
        <v>628.83000000000004</v>
      </c>
      <c r="V1405">
        <v>7.0000000000000007E-2</v>
      </c>
      <c r="W1405" t="s">
        <v>1961</v>
      </c>
      <c r="X1405">
        <v>1169.6238000000001</v>
      </c>
      <c r="Y1405">
        <v>1169.6238000000001</v>
      </c>
      <c r="Z1405" t="str">
        <f>_xlfn.IFS(Table8_1[[#This Row],[Unit_Price]]&lt;500,"Low Price",Table8_1[[#This Row],[Unit_Price]]&lt;2000,"Medium Price",Table8_1[[#This Row],[Unit_Price]]&gt;=2000, "High Price")</f>
        <v>Medium Price</v>
      </c>
    </row>
    <row r="1406" spans="1:26" x14ac:dyDescent="0.3">
      <c r="A1406" s="2" t="s">
        <v>3371</v>
      </c>
      <c r="B1406" s="3">
        <v>45277</v>
      </c>
      <c r="C1406" s="2" t="s">
        <v>587</v>
      </c>
      <c r="D1406" s="2" t="s">
        <v>1826</v>
      </c>
      <c r="E1406" s="2" t="s">
        <v>1921</v>
      </c>
      <c r="F1406" s="2">
        <v>3</v>
      </c>
      <c r="G1406" s="2">
        <v>113.87</v>
      </c>
      <c r="H1406" s="2">
        <v>0.21</v>
      </c>
      <c r="I1406" s="2" t="s">
        <v>1964</v>
      </c>
      <c r="J1406" s="2">
        <v>269.87189999999998</v>
      </c>
      <c r="O1406" t="s">
        <v>3371</v>
      </c>
      <c r="P1406" s="5">
        <v>45277</v>
      </c>
      <c r="Q1406" t="s">
        <v>587</v>
      </c>
      <c r="R1406" t="s">
        <v>1826</v>
      </c>
      <c r="S1406" t="s">
        <v>1921</v>
      </c>
      <c r="T1406">
        <v>3</v>
      </c>
      <c r="U1406">
        <v>113.87</v>
      </c>
      <c r="V1406">
        <v>0.21</v>
      </c>
      <c r="W1406" t="s">
        <v>1964</v>
      </c>
      <c r="X1406">
        <v>269.87189999999998</v>
      </c>
      <c r="Y1406">
        <v>269.87189999999998</v>
      </c>
      <c r="Z1406" t="str">
        <f>_xlfn.IFS(Table8_1[[#This Row],[Unit_Price]]&lt;500,"Low Price",Table8_1[[#This Row],[Unit_Price]]&lt;2000,"Medium Price",Table8_1[[#This Row],[Unit_Price]]&gt;=2000, "High Price")</f>
        <v>Low Price</v>
      </c>
    </row>
    <row r="1407" spans="1:26" x14ac:dyDescent="0.3">
      <c r="A1407" s="2" t="s">
        <v>3372</v>
      </c>
      <c r="B1407" s="3">
        <v>45351</v>
      </c>
      <c r="C1407" s="2" t="s">
        <v>1310</v>
      </c>
      <c r="D1407" s="2" t="s">
        <v>1799</v>
      </c>
      <c r="E1407" s="2" t="s">
        <v>1914</v>
      </c>
      <c r="F1407" s="2">
        <v>4</v>
      </c>
      <c r="G1407" s="2">
        <v>282.07</v>
      </c>
      <c r="H1407" s="2">
        <v>0.18</v>
      </c>
      <c r="I1407" s="2" t="s">
        <v>1961</v>
      </c>
      <c r="J1407" s="2">
        <v>925.18960000000004</v>
      </c>
      <c r="O1407" t="s">
        <v>3372</v>
      </c>
      <c r="P1407" s="5">
        <v>45351</v>
      </c>
      <c r="Q1407" t="s">
        <v>1310</v>
      </c>
      <c r="R1407" t="s">
        <v>1799</v>
      </c>
      <c r="S1407" t="s">
        <v>1914</v>
      </c>
      <c r="T1407">
        <v>4</v>
      </c>
      <c r="U1407">
        <v>282.07</v>
      </c>
      <c r="V1407">
        <v>0.18</v>
      </c>
      <c r="W1407" t="s">
        <v>1961</v>
      </c>
      <c r="X1407">
        <v>925.18960000000004</v>
      </c>
      <c r="Y1407">
        <v>925.18959999999993</v>
      </c>
      <c r="Z1407" t="str">
        <f>_xlfn.IFS(Table8_1[[#This Row],[Unit_Price]]&lt;500,"Low Price",Table8_1[[#This Row],[Unit_Price]]&lt;2000,"Medium Price",Table8_1[[#This Row],[Unit_Price]]&gt;=2000, "High Price")</f>
        <v>Low Price</v>
      </c>
    </row>
    <row r="1408" spans="1:26" x14ac:dyDescent="0.3">
      <c r="A1408" s="2" t="s">
        <v>3373</v>
      </c>
      <c r="B1408" s="3">
        <v>45290</v>
      </c>
      <c r="C1408" s="2" t="s">
        <v>530</v>
      </c>
      <c r="D1408" s="2" t="s">
        <v>1744</v>
      </c>
      <c r="E1408" s="2" t="s">
        <v>1911</v>
      </c>
      <c r="F1408" s="2">
        <v>3</v>
      </c>
      <c r="G1408" s="2">
        <v>676.77</v>
      </c>
      <c r="H1408" s="2">
        <v>0.17</v>
      </c>
      <c r="I1408" s="2" t="s">
        <v>1961</v>
      </c>
      <c r="J1408" s="2">
        <v>1685.1573000000001</v>
      </c>
      <c r="O1408" t="s">
        <v>3373</v>
      </c>
      <c r="P1408" s="5">
        <v>45290</v>
      </c>
      <c r="Q1408" t="s">
        <v>530</v>
      </c>
      <c r="R1408" t="s">
        <v>1744</v>
      </c>
      <c r="S1408" t="s">
        <v>1911</v>
      </c>
      <c r="T1408">
        <v>3</v>
      </c>
      <c r="U1408">
        <v>676.77</v>
      </c>
      <c r="V1408">
        <v>0.17</v>
      </c>
      <c r="W1408" t="s">
        <v>1961</v>
      </c>
      <c r="X1408">
        <v>1685.1573000000001</v>
      </c>
      <c r="Y1408">
        <v>1685.1572999999999</v>
      </c>
      <c r="Z1408" t="str">
        <f>_xlfn.IFS(Table8_1[[#This Row],[Unit_Price]]&lt;500,"Low Price",Table8_1[[#This Row],[Unit_Price]]&lt;2000,"Medium Price",Table8_1[[#This Row],[Unit_Price]]&gt;=2000, "High Price")</f>
        <v>Medium Price</v>
      </c>
    </row>
    <row r="1409" spans="1:26" x14ac:dyDescent="0.3">
      <c r="A1409" s="2" t="s">
        <v>3374</v>
      </c>
      <c r="B1409" s="3">
        <v>45638</v>
      </c>
      <c r="C1409" s="2" t="s">
        <v>722</v>
      </c>
      <c r="D1409" s="2" t="s">
        <v>1585</v>
      </c>
      <c r="E1409" s="2" t="s">
        <v>1939</v>
      </c>
      <c r="F1409" s="2">
        <v>2</v>
      </c>
      <c r="G1409" s="2">
        <v>362.7</v>
      </c>
      <c r="H1409" s="2">
        <v>0.09</v>
      </c>
      <c r="I1409" s="2" t="s">
        <v>1959</v>
      </c>
      <c r="J1409" s="2">
        <v>660.11400000000003</v>
      </c>
      <c r="O1409" t="s">
        <v>3374</v>
      </c>
      <c r="P1409" s="5">
        <v>45638</v>
      </c>
      <c r="Q1409" t="s">
        <v>722</v>
      </c>
      <c r="R1409" t="s">
        <v>1585</v>
      </c>
      <c r="S1409" t="s">
        <v>1939</v>
      </c>
      <c r="T1409">
        <v>2</v>
      </c>
      <c r="U1409">
        <v>362.7</v>
      </c>
      <c r="V1409">
        <v>0.09</v>
      </c>
      <c r="W1409" t="s">
        <v>1959</v>
      </c>
      <c r="X1409">
        <v>660.11400000000003</v>
      </c>
      <c r="Y1409">
        <v>660.11400000000003</v>
      </c>
      <c r="Z1409" t="str">
        <f>_xlfn.IFS(Table8_1[[#This Row],[Unit_Price]]&lt;500,"Low Price",Table8_1[[#This Row],[Unit_Price]]&lt;2000,"Medium Price",Table8_1[[#This Row],[Unit_Price]]&gt;=2000, "High Price")</f>
        <v>Low Price</v>
      </c>
    </row>
    <row r="1410" spans="1:26" x14ac:dyDescent="0.3">
      <c r="A1410" s="2" t="s">
        <v>3375</v>
      </c>
      <c r="B1410" s="3">
        <v>45679</v>
      </c>
      <c r="C1410" s="2" t="s">
        <v>468</v>
      </c>
      <c r="D1410" s="2" t="s">
        <v>1610</v>
      </c>
      <c r="E1410" s="2" t="s">
        <v>1896</v>
      </c>
      <c r="F1410" s="2">
        <v>1</v>
      </c>
      <c r="G1410" s="2">
        <v>908.5</v>
      </c>
      <c r="H1410" s="2">
        <v>0.2</v>
      </c>
      <c r="I1410" s="2" t="s">
        <v>1964</v>
      </c>
      <c r="J1410" s="2">
        <v>726.8</v>
      </c>
      <c r="O1410" t="s">
        <v>3375</v>
      </c>
      <c r="P1410" s="5">
        <v>45679</v>
      </c>
      <c r="Q1410" t="s">
        <v>468</v>
      </c>
      <c r="R1410" t="s">
        <v>1610</v>
      </c>
      <c r="S1410" t="s">
        <v>1896</v>
      </c>
      <c r="T1410">
        <v>1</v>
      </c>
      <c r="U1410">
        <v>908.5</v>
      </c>
      <c r="V1410">
        <v>0.2</v>
      </c>
      <c r="W1410" t="s">
        <v>1964</v>
      </c>
      <c r="X1410">
        <v>726.8</v>
      </c>
      <c r="Y1410">
        <v>726.8</v>
      </c>
      <c r="Z1410" t="str">
        <f>_xlfn.IFS(Table8_1[[#This Row],[Unit_Price]]&lt;500,"Low Price",Table8_1[[#This Row],[Unit_Price]]&lt;2000,"Medium Price",Table8_1[[#This Row],[Unit_Price]]&gt;=2000, "High Price")</f>
        <v>Medium Price</v>
      </c>
    </row>
    <row r="1411" spans="1:26" x14ac:dyDescent="0.3">
      <c r="A1411" s="2" t="s">
        <v>3376</v>
      </c>
      <c r="B1411" s="3">
        <v>45296</v>
      </c>
      <c r="C1411" s="2" t="s">
        <v>251</v>
      </c>
      <c r="D1411" s="2" t="s">
        <v>1652</v>
      </c>
      <c r="E1411" s="2" t="s">
        <v>1936</v>
      </c>
      <c r="F1411" s="2">
        <v>2</v>
      </c>
      <c r="G1411" s="2">
        <v>795.37</v>
      </c>
      <c r="H1411" s="2">
        <v>0.2</v>
      </c>
      <c r="I1411" s="2" t="s">
        <v>1964</v>
      </c>
      <c r="J1411" s="2">
        <v>1272.5920000000001</v>
      </c>
      <c r="O1411" t="s">
        <v>3376</v>
      </c>
      <c r="P1411" s="5">
        <v>45296</v>
      </c>
      <c r="Q1411" t="s">
        <v>251</v>
      </c>
      <c r="R1411" t="s">
        <v>1652</v>
      </c>
      <c r="S1411" t="s">
        <v>1936</v>
      </c>
      <c r="T1411">
        <v>2</v>
      </c>
      <c r="U1411">
        <v>795.37</v>
      </c>
      <c r="V1411">
        <v>0.2</v>
      </c>
      <c r="W1411" t="s">
        <v>1964</v>
      </c>
      <c r="X1411">
        <v>1272.5920000000001</v>
      </c>
      <c r="Y1411">
        <v>1272.5920000000001</v>
      </c>
      <c r="Z1411" t="str">
        <f>_xlfn.IFS(Table8_1[[#This Row],[Unit_Price]]&lt;500,"Low Price",Table8_1[[#This Row],[Unit_Price]]&lt;2000,"Medium Price",Table8_1[[#This Row],[Unit_Price]]&gt;=2000, "High Price")</f>
        <v>Medium Price</v>
      </c>
    </row>
    <row r="1412" spans="1:26" x14ac:dyDescent="0.3">
      <c r="A1412" s="2" t="s">
        <v>3377</v>
      </c>
      <c r="B1412" s="3">
        <v>45760</v>
      </c>
      <c r="C1412" s="2" t="s">
        <v>494</v>
      </c>
      <c r="D1412" s="2" t="s">
        <v>1683</v>
      </c>
      <c r="E1412" s="2" t="s">
        <v>1904</v>
      </c>
      <c r="F1412" s="2">
        <v>2</v>
      </c>
      <c r="G1412" s="2">
        <v>326.85000000000002</v>
      </c>
      <c r="H1412" s="2">
        <v>0.17</v>
      </c>
      <c r="I1412" s="2" t="s">
        <v>1964</v>
      </c>
      <c r="J1412" s="2">
        <v>542.57100000000003</v>
      </c>
      <c r="O1412" t="s">
        <v>3377</v>
      </c>
      <c r="P1412" s="5">
        <v>45760</v>
      </c>
      <c r="Q1412" t="s">
        <v>494</v>
      </c>
      <c r="R1412" t="s">
        <v>1683</v>
      </c>
      <c r="S1412" t="s">
        <v>1904</v>
      </c>
      <c r="T1412">
        <v>2</v>
      </c>
      <c r="U1412">
        <v>326.85000000000002</v>
      </c>
      <c r="V1412">
        <v>0.17</v>
      </c>
      <c r="W1412" t="s">
        <v>1964</v>
      </c>
      <c r="X1412">
        <v>542.57100000000003</v>
      </c>
      <c r="Y1412">
        <v>542.57100000000003</v>
      </c>
      <c r="Z1412" t="str">
        <f>_xlfn.IFS(Table8_1[[#This Row],[Unit_Price]]&lt;500,"Low Price",Table8_1[[#This Row],[Unit_Price]]&lt;2000,"Medium Price",Table8_1[[#This Row],[Unit_Price]]&gt;=2000, "High Price")</f>
        <v>Low Price</v>
      </c>
    </row>
    <row r="1413" spans="1:26" x14ac:dyDescent="0.3">
      <c r="A1413" s="2" t="s">
        <v>3378</v>
      </c>
      <c r="B1413" s="3">
        <v>45603</v>
      </c>
      <c r="C1413" s="2" t="s">
        <v>1109</v>
      </c>
      <c r="D1413" s="2" t="s">
        <v>1750</v>
      </c>
      <c r="E1413" s="2" t="s">
        <v>1934</v>
      </c>
      <c r="F1413" s="2">
        <v>3</v>
      </c>
      <c r="G1413" s="2">
        <v>169.43</v>
      </c>
      <c r="H1413" s="2">
        <v>0.19</v>
      </c>
      <c r="I1413" s="2" t="s">
        <v>1959</v>
      </c>
      <c r="J1413" s="2">
        <v>411.7149</v>
      </c>
      <c r="O1413" t="s">
        <v>3378</v>
      </c>
      <c r="P1413" s="5">
        <v>45603</v>
      </c>
      <c r="Q1413" t="s">
        <v>1109</v>
      </c>
      <c r="R1413" t="s">
        <v>1750</v>
      </c>
      <c r="S1413" t="s">
        <v>1934</v>
      </c>
      <c r="T1413">
        <v>3</v>
      </c>
      <c r="U1413">
        <v>169.43</v>
      </c>
      <c r="V1413">
        <v>0.19</v>
      </c>
      <c r="W1413" t="s">
        <v>1959</v>
      </c>
      <c r="X1413">
        <v>411.7149</v>
      </c>
      <c r="Y1413">
        <v>411.7149</v>
      </c>
      <c r="Z1413" t="str">
        <f>_xlfn.IFS(Table8_1[[#This Row],[Unit_Price]]&lt;500,"Low Price",Table8_1[[#This Row],[Unit_Price]]&lt;2000,"Medium Price",Table8_1[[#This Row],[Unit_Price]]&gt;=2000, "High Price")</f>
        <v>Low Price</v>
      </c>
    </row>
    <row r="1414" spans="1:26" x14ac:dyDescent="0.3">
      <c r="A1414" s="2" t="s">
        <v>3379</v>
      </c>
      <c r="B1414" s="3">
        <v>45413</v>
      </c>
      <c r="C1414" s="2" t="s">
        <v>551</v>
      </c>
      <c r="D1414" s="2" t="s">
        <v>1832</v>
      </c>
      <c r="E1414" s="2" t="s">
        <v>1911</v>
      </c>
      <c r="F1414" s="2">
        <v>1</v>
      </c>
      <c r="G1414" s="2">
        <v>254.47</v>
      </c>
      <c r="H1414" s="2">
        <v>0.1</v>
      </c>
      <c r="I1414" s="2" t="s">
        <v>1959</v>
      </c>
      <c r="J1414" s="2">
        <v>229.023</v>
      </c>
      <c r="O1414" t="s">
        <v>3379</v>
      </c>
      <c r="P1414" s="5">
        <v>45413</v>
      </c>
      <c r="Q1414" t="s">
        <v>551</v>
      </c>
      <c r="R1414" t="s">
        <v>1832</v>
      </c>
      <c r="S1414" t="s">
        <v>1911</v>
      </c>
      <c r="T1414">
        <v>1</v>
      </c>
      <c r="U1414">
        <v>254.47</v>
      </c>
      <c r="V1414">
        <v>0.1</v>
      </c>
      <c r="W1414" t="s">
        <v>1959</v>
      </c>
      <c r="X1414">
        <v>229.023</v>
      </c>
      <c r="Y1414">
        <v>229.023</v>
      </c>
      <c r="Z1414" t="str">
        <f>_xlfn.IFS(Table8_1[[#This Row],[Unit_Price]]&lt;500,"Low Price",Table8_1[[#This Row],[Unit_Price]]&lt;2000,"Medium Price",Table8_1[[#This Row],[Unit_Price]]&gt;=2000, "High Price")</f>
        <v>Low Price</v>
      </c>
    </row>
    <row r="1415" spans="1:26" x14ac:dyDescent="0.3">
      <c r="A1415" s="2" t="s">
        <v>3380</v>
      </c>
      <c r="B1415" s="3">
        <v>45506</v>
      </c>
      <c r="C1415" s="2" t="s">
        <v>1310</v>
      </c>
      <c r="D1415" s="2" t="s">
        <v>1652</v>
      </c>
      <c r="E1415" s="2" t="s">
        <v>1939</v>
      </c>
      <c r="F1415" s="2">
        <v>4</v>
      </c>
      <c r="G1415" s="2">
        <v>627.73</v>
      </c>
      <c r="H1415" s="2">
        <v>0.11</v>
      </c>
      <c r="I1415" s="2" t="s">
        <v>1964</v>
      </c>
      <c r="J1415" s="2">
        <v>2234.7188000000001</v>
      </c>
      <c r="O1415" t="s">
        <v>3380</v>
      </c>
      <c r="P1415" s="5">
        <v>45506</v>
      </c>
      <c r="Q1415" t="s">
        <v>1310</v>
      </c>
      <c r="R1415" t="s">
        <v>1652</v>
      </c>
      <c r="S1415" t="s">
        <v>1939</v>
      </c>
      <c r="T1415">
        <v>4</v>
      </c>
      <c r="U1415">
        <v>627.73</v>
      </c>
      <c r="V1415">
        <v>0.11</v>
      </c>
      <c r="W1415" t="s">
        <v>1964</v>
      </c>
      <c r="X1415">
        <v>2234.7188000000001</v>
      </c>
      <c r="Y1415">
        <v>2234.7188000000001</v>
      </c>
      <c r="Z1415" t="str">
        <f>_xlfn.IFS(Table8_1[[#This Row],[Unit_Price]]&lt;500,"Low Price",Table8_1[[#This Row],[Unit_Price]]&lt;2000,"Medium Price",Table8_1[[#This Row],[Unit_Price]]&gt;=2000, "High Price")</f>
        <v>Medium Price</v>
      </c>
    </row>
    <row r="1416" spans="1:26" x14ac:dyDescent="0.3">
      <c r="A1416" s="2" t="s">
        <v>3381</v>
      </c>
      <c r="B1416" s="3">
        <v>45394</v>
      </c>
      <c r="C1416" s="2" t="s">
        <v>1172</v>
      </c>
      <c r="D1416" s="2" t="s">
        <v>1670</v>
      </c>
      <c r="E1416" s="2" t="s">
        <v>1948</v>
      </c>
      <c r="F1416" s="2">
        <v>4</v>
      </c>
      <c r="G1416" s="2">
        <v>327.25</v>
      </c>
      <c r="H1416" s="2">
        <v>0.13</v>
      </c>
      <c r="I1416" s="2" t="s">
        <v>1964</v>
      </c>
      <c r="J1416" s="2">
        <v>1138.83</v>
      </c>
      <c r="O1416" t="s">
        <v>3381</v>
      </c>
      <c r="P1416" s="5">
        <v>45394</v>
      </c>
      <c r="Q1416" t="s">
        <v>1172</v>
      </c>
      <c r="R1416" t="s">
        <v>1670</v>
      </c>
      <c r="S1416" t="s">
        <v>1948</v>
      </c>
      <c r="T1416">
        <v>4</v>
      </c>
      <c r="U1416">
        <v>327.25</v>
      </c>
      <c r="V1416">
        <v>0.13</v>
      </c>
      <c r="W1416" t="s">
        <v>1964</v>
      </c>
      <c r="X1416">
        <v>1138.83</v>
      </c>
      <c r="Y1416">
        <v>1138.83</v>
      </c>
      <c r="Z1416" t="str">
        <f>_xlfn.IFS(Table8_1[[#This Row],[Unit_Price]]&lt;500,"Low Price",Table8_1[[#This Row],[Unit_Price]]&lt;2000,"Medium Price",Table8_1[[#This Row],[Unit_Price]]&gt;=2000, "High Price")</f>
        <v>Low Price</v>
      </c>
    </row>
    <row r="1417" spans="1:26" x14ac:dyDescent="0.3">
      <c r="A1417" s="2" t="s">
        <v>3382</v>
      </c>
      <c r="B1417" s="3">
        <v>45755</v>
      </c>
      <c r="C1417" s="2" t="s">
        <v>497</v>
      </c>
      <c r="D1417" s="2" t="s">
        <v>1759</v>
      </c>
      <c r="E1417" s="2" t="s">
        <v>1927</v>
      </c>
      <c r="F1417" s="2">
        <v>4</v>
      </c>
      <c r="G1417" s="2">
        <v>511.43</v>
      </c>
      <c r="H1417" s="2">
        <v>0.18</v>
      </c>
      <c r="I1417" s="2" t="s">
        <v>1964</v>
      </c>
      <c r="J1417" s="2">
        <v>1677.4903999999999</v>
      </c>
      <c r="O1417" t="s">
        <v>3382</v>
      </c>
      <c r="P1417" s="5">
        <v>45755</v>
      </c>
      <c r="Q1417" t="s">
        <v>497</v>
      </c>
      <c r="R1417" t="s">
        <v>1759</v>
      </c>
      <c r="S1417" t="s">
        <v>1927</v>
      </c>
      <c r="T1417">
        <v>4</v>
      </c>
      <c r="U1417">
        <v>511.43</v>
      </c>
      <c r="V1417">
        <v>0.18</v>
      </c>
      <c r="W1417" t="s">
        <v>1964</v>
      </c>
      <c r="X1417">
        <v>1677.4903999999999</v>
      </c>
      <c r="Y1417">
        <v>1677.4904000000001</v>
      </c>
      <c r="Z1417" t="str">
        <f>_xlfn.IFS(Table8_1[[#This Row],[Unit_Price]]&lt;500,"Low Price",Table8_1[[#This Row],[Unit_Price]]&lt;2000,"Medium Price",Table8_1[[#This Row],[Unit_Price]]&gt;=2000, "High Price")</f>
        <v>Medium Price</v>
      </c>
    </row>
    <row r="1418" spans="1:26" x14ac:dyDescent="0.3">
      <c r="A1418" s="2" t="s">
        <v>3383</v>
      </c>
      <c r="B1418" s="3">
        <v>45473</v>
      </c>
      <c r="C1418" s="2" t="s">
        <v>557</v>
      </c>
      <c r="D1418" s="2" t="s">
        <v>1771</v>
      </c>
      <c r="E1418" s="2" t="s">
        <v>1942</v>
      </c>
      <c r="F1418" s="2">
        <v>4</v>
      </c>
      <c r="G1418" s="2">
        <v>194.67</v>
      </c>
      <c r="H1418" s="2">
        <v>0.23</v>
      </c>
      <c r="I1418" s="2" t="s">
        <v>1961</v>
      </c>
      <c r="J1418" s="2">
        <v>599.58360000000005</v>
      </c>
      <c r="O1418" t="s">
        <v>3383</v>
      </c>
      <c r="P1418" s="5">
        <v>45473</v>
      </c>
      <c r="Q1418" t="s">
        <v>557</v>
      </c>
      <c r="R1418" t="s">
        <v>1771</v>
      </c>
      <c r="S1418" t="s">
        <v>1942</v>
      </c>
      <c r="T1418">
        <v>4</v>
      </c>
      <c r="U1418">
        <v>194.67</v>
      </c>
      <c r="V1418">
        <v>0.23</v>
      </c>
      <c r="W1418" t="s">
        <v>1961</v>
      </c>
      <c r="X1418">
        <v>599.58360000000005</v>
      </c>
      <c r="Y1418">
        <v>599.58359999999993</v>
      </c>
      <c r="Z1418" t="str">
        <f>_xlfn.IFS(Table8_1[[#This Row],[Unit_Price]]&lt;500,"Low Price",Table8_1[[#This Row],[Unit_Price]]&lt;2000,"Medium Price",Table8_1[[#This Row],[Unit_Price]]&gt;=2000, "High Price")</f>
        <v>Low Price</v>
      </c>
    </row>
    <row r="1419" spans="1:26" x14ac:dyDescent="0.3">
      <c r="A1419" s="2" t="s">
        <v>3384</v>
      </c>
      <c r="B1419" s="3">
        <v>45304</v>
      </c>
      <c r="C1419" s="2" t="s">
        <v>225</v>
      </c>
      <c r="D1419" s="2" t="s">
        <v>1645</v>
      </c>
      <c r="E1419" s="2" t="s">
        <v>1892</v>
      </c>
      <c r="F1419" s="2">
        <v>2</v>
      </c>
      <c r="G1419" s="2">
        <v>54.51</v>
      </c>
      <c r="H1419" s="2">
        <v>7.0000000000000007E-2</v>
      </c>
      <c r="I1419" s="2" t="s">
        <v>1959</v>
      </c>
      <c r="J1419" s="2">
        <v>101.3886</v>
      </c>
      <c r="O1419" t="s">
        <v>3384</v>
      </c>
      <c r="P1419" s="5">
        <v>45304</v>
      </c>
      <c r="Q1419" t="s">
        <v>225</v>
      </c>
      <c r="R1419" t="s">
        <v>1645</v>
      </c>
      <c r="S1419" t="s">
        <v>1892</v>
      </c>
      <c r="T1419">
        <v>2</v>
      </c>
      <c r="U1419">
        <v>54.51</v>
      </c>
      <c r="V1419">
        <v>7.0000000000000007E-2</v>
      </c>
      <c r="W1419" t="s">
        <v>1959</v>
      </c>
      <c r="X1419">
        <v>101.3886</v>
      </c>
      <c r="Y1419">
        <v>101.3886</v>
      </c>
      <c r="Z1419" t="str">
        <f>_xlfn.IFS(Table8_1[[#This Row],[Unit_Price]]&lt;500,"Low Price",Table8_1[[#This Row],[Unit_Price]]&lt;2000,"Medium Price",Table8_1[[#This Row],[Unit_Price]]&gt;=2000, "High Price")</f>
        <v>Low Price</v>
      </c>
    </row>
    <row r="1420" spans="1:26" x14ac:dyDescent="0.3">
      <c r="A1420" s="2" t="s">
        <v>3385</v>
      </c>
      <c r="B1420" s="3">
        <v>45557</v>
      </c>
      <c r="C1420" s="2" t="s">
        <v>282</v>
      </c>
      <c r="D1420" s="2" t="s">
        <v>1768</v>
      </c>
      <c r="E1420" s="2" t="s">
        <v>1927</v>
      </c>
      <c r="F1420" s="2">
        <v>4</v>
      </c>
      <c r="G1420" s="2">
        <v>964</v>
      </c>
      <c r="H1420" s="2">
        <v>0.14000000000000001</v>
      </c>
      <c r="I1420" s="2" t="s">
        <v>1961</v>
      </c>
      <c r="J1420" s="2">
        <v>3316.16</v>
      </c>
      <c r="O1420" t="s">
        <v>3385</v>
      </c>
      <c r="P1420" s="5">
        <v>45557</v>
      </c>
      <c r="Q1420" t="s">
        <v>282</v>
      </c>
      <c r="R1420" t="s">
        <v>1768</v>
      </c>
      <c r="S1420" t="s">
        <v>1927</v>
      </c>
      <c r="T1420">
        <v>4</v>
      </c>
      <c r="U1420">
        <v>964</v>
      </c>
      <c r="V1420">
        <v>0.14000000000000001</v>
      </c>
      <c r="W1420" t="s">
        <v>1961</v>
      </c>
      <c r="X1420">
        <v>3316.16</v>
      </c>
      <c r="Y1420">
        <v>3316.16</v>
      </c>
      <c r="Z1420" t="str">
        <f>_xlfn.IFS(Table8_1[[#This Row],[Unit_Price]]&lt;500,"Low Price",Table8_1[[#This Row],[Unit_Price]]&lt;2000,"Medium Price",Table8_1[[#This Row],[Unit_Price]]&gt;=2000, "High Price")</f>
        <v>Medium Price</v>
      </c>
    </row>
    <row r="1421" spans="1:26" x14ac:dyDescent="0.3">
      <c r="A1421" s="2" t="s">
        <v>3386</v>
      </c>
      <c r="B1421" s="3">
        <v>45527</v>
      </c>
      <c r="C1421" s="2" t="s">
        <v>161</v>
      </c>
      <c r="D1421" s="2" t="s">
        <v>1850</v>
      </c>
      <c r="E1421" s="2" t="s">
        <v>1904</v>
      </c>
      <c r="F1421" s="2">
        <v>1</v>
      </c>
      <c r="G1421" s="2">
        <v>170.12</v>
      </c>
      <c r="H1421" s="2">
        <v>0.26</v>
      </c>
      <c r="I1421" s="2" t="s">
        <v>1961</v>
      </c>
      <c r="J1421" s="2">
        <v>125.8888</v>
      </c>
      <c r="O1421" t="s">
        <v>3386</v>
      </c>
      <c r="P1421" s="5">
        <v>45527</v>
      </c>
      <c r="Q1421" t="s">
        <v>161</v>
      </c>
      <c r="R1421" t="s">
        <v>1850</v>
      </c>
      <c r="S1421" t="s">
        <v>1904</v>
      </c>
      <c r="T1421">
        <v>1</v>
      </c>
      <c r="U1421">
        <v>170.12</v>
      </c>
      <c r="V1421">
        <v>0.26</v>
      </c>
      <c r="W1421" t="s">
        <v>1961</v>
      </c>
      <c r="X1421">
        <v>125.8888</v>
      </c>
      <c r="Y1421">
        <v>125.8888</v>
      </c>
      <c r="Z1421" t="str">
        <f>_xlfn.IFS(Table8_1[[#This Row],[Unit_Price]]&lt;500,"Low Price",Table8_1[[#This Row],[Unit_Price]]&lt;2000,"Medium Price",Table8_1[[#This Row],[Unit_Price]]&gt;=2000, "High Price")</f>
        <v>Low Price</v>
      </c>
    </row>
    <row r="1422" spans="1:26" x14ac:dyDescent="0.3">
      <c r="A1422" s="2" t="s">
        <v>3387</v>
      </c>
      <c r="B1422" s="3">
        <v>45875</v>
      </c>
      <c r="C1422" s="2" t="s">
        <v>518</v>
      </c>
      <c r="D1422" s="2" t="s">
        <v>1741</v>
      </c>
      <c r="E1422" s="2" t="s">
        <v>1948</v>
      </c>
      <c r="F1422" s="2">
        <v>2</v>
      </c>
      <c r="G1422" s="2">
        <v>664.5</v>
      </c>
      <c r="H1422" s="2">
        <v>0.23</v>
      </c>
      <c r="I1422" s="2" t="s">
        <v>1959</v>
      </c>
      <c r="J1422" s="2">
        <v>1023.33</v>
      </c>
      <c r="O1422" t="s">
        <v>3387</v>
      </c>
      <c r="P1422" s="5">
        <v>45875</v>
      </c>
      <c r="Q1422" t="s">
        <v>518</v>
      </c>
      <c r="R1422" t="s">
        <v>1741</v>
      </c>
      <c r="S1422" t="s">
        <v>1948</v>
      </c>
      <c r="T1422">
        <v>2</v>
      </c>
      <c r="U1422">
        <v>664.5</v>
      </c>
      <c r="V1422">
        <v>0.23</v>
      </c>
      <c r="W1422" t="s">
        <v>1959</v>
      </c>
      <c r="X1422">
        <v>1023.33</v>
      </c>
      <c r="Y1422">
        <v>1023.3299999999999</v>
      </c>
      <c r="Z1422" t="str">
        <f>_xlfn.IFS(Table8_1[[#This Row],[Unit_Price]]&lt;500,"Low Price",Table8_1[[#This Row],[Unit_Price]]&lt;2000,"Medium Price",Table8_1[[#This Row],[Unit_Price]]&gt;=2000, "High Price")</f>
        <v>Medium Price</v>
      </c>
    </row>
    <row r="1423" spans="1:26" x14ac:dyDescent="0.3">
      <c r="A1423" s="2" t="s">
        <v>3388</v>
      </c>
      <c r="B1423" s="3">
        <v>45936</v>
      </c>
      <c r="C1423" s="2" t="s">
        <v>1172</v>
      </c>
      <c r="D1423" s="2" t="s">
        <v>1715</v>
      </c>
      <c r="E1423" s="2" t="s">
        <v>1924</v>
      </c>
      <c r="F1423" s="2">
        <v>4</v>
      </c>
      <c r="G1423" s="2">
        <v>557.51</v>
      </c>
      <c r="H1423" s="2">
        <v>0.11</v>
      </c>
      <c r="I1423" s="2" t="s">
        <v>1959</v>
      </c>
      <c r="J1423" s="2">
        <v>1984.7356</v>
      </c>
      <c r="O1423" t="s">
        <v>3388</v>
      </c>
      <c r="P1423" s="5">
        <v>45936</v>
      </c>
      <c r="Q1423" t="s">
        <v>1172</v>
      </c>
      <c r="R1423" t="s">
        <v>1715</v>
      </c>
      <c r="S1423" t="s">
        <v>1924</v>
      </c>
      <c r="T1423">
        <v>4</v>
      </c>
      <c r="U1423">
        <v>557.51</v>
      </c>
      <c r="V1423">
        <v>0.11</v>
      </c>
      <c r="W1423" t="s">
        <v>1959</v>
      </c>
      <c r="X1423">
        <v>1984.7356</v>
      </c>
      <c r="Y1423">
        <v>1984.7356</v>
      </c>
      <c r="Z1423" t="str">
        <f>_xlfn.IFS(Table8_1[[#This Row],[Unit_Price]]&lt;500,"Low Price",Table8_1[[#This Row],[Unit_Price]]&lt;2000,"Medium Price",Table8_1[[#This Row],[Unit_Price]]&gt;=2000, "High Price")</f>
        <v>Medium Price</v>
      </c>
    </row>
    <row r="1424" spans="1:26" x14ac:dyDescent="0.3">
      <c r="A1424" s="2" t="s">
        <v>3389</v>
      </c>
      <c r="B1424" s="3">
        <v>45807</v>
      </c>
      <c r="C1424" s="2" t="s">
        <v>1250</v>
      </c>
      <c r="D1424" s="2" t="s">
        <v>1853</v>
      </c>
      <c r="E1424" s="2" t="s">
        <v>1892</v>
      </c>
      <c r="F1424" s="2">
        <v>2</v>
      </c>
      <c r="G1424" s="2">
        <v>410</v>
      </c>
      <c r="H1424" s="2">
        <v>0.13</v>
      </c>
      <c r="I1424" s="2" t="s">
        <v>1964</v>
      </c>
      <c r="J1424" s="2">
        <v>713.4</v>
      </c>
      <c r="O1424" t="s">
        <v>3389</v>
      </c>
      <c r="P1424" s="5">
        <v>45807</v>
      </c>
      <c r="Q1424" t="s">
        <v>1250</v>
      </c>
      <c r="R1424" t="s">
        <v>1853</v>
      </c>
      <c r="S1424" t="s">
        <v>1892</v>
      </c>
      <c r="T1424">
        <v>2</v>
      </c>
      <c r="U1424">
        <v>410</v>
      </c>
      <c r="V1424">
        <v>0.13</v>
      </c>
      <c r="W1424" t="s">
        <v>1964</v>
      </c>
      <c r="X1424">
        <v>713.4</v>
      </c>
      <c r="Y1424">
        <v>713.4</v>
      </c>
      <c r="Z1424" t="str">
        <f>_xlfn.IFS(Table8_1[[#This Row],[Unit_Price]]&lt;500,"Low Price",Table8_1[[#This Row],[Unit_Price]]&lt;2000,"Medium Price",Table8_1[[#This Row],[Unit_Price]]&gt;=2000, "High Price")</f>
        <v>Low Price</v>
      </c>
    </row>
    <row r="1425" spans="1:26" x14ac:dyDescent="0.3">
      <c r="A1425" s="2" t="s">
        <v>3390</v>
      </c>
      <c r="B1425" s="3">
        <v>45473</v>
      </c>
      <c r="C1425" s="2" t="s">
        <v>977</v>
      </c>
      <c r="D1425" s="2" t="s">
        <v>1832</v>
      </c>
      <c r="E1425" s="2" t="s">
        <v>1908</v>
      </c>
      <c r="F1425" s="2">
        <v>2</v>
      </c>
      <c r="G1425" s="2">
        <v>879.93</v>
      </c>
      <c r="H1425" s="2">
        <v>0.28999999999999998</v>
      </c>
      <c r="I1425" s="2" t="s">
        <v>1964</v>
      </c>
      <c r="J1425" s="2">
        <v>1249.5006000000001</v>
      </c>
      <c r="O1425" t="s">
        <v>3390</v>
      </c>
      <c r="P1425" s="5">
        <v>45473</v>
      </c>
      <c r="Q1425" t="s">
        <v>977</v>
      </c>
      <c r="R1425" t="s">
        <v>1832</v>
      </c>
      <c r="S1425" t="s">
        <v>1908</v>
      </c>
      <c r="T1425">
        <v>2</v>
      </c>
      <c r="U1425">
        <v>879.93</v>
      </c>
      <c r="V1425">
        <v>0.28999999999999998</v>
      </c>
      <c r="W1425" t="s">
        <v>1964</v>
      </c>
      <c r="X1425">
        <v>1249.5006000000001</v>
      </c>
      <c r="Y1425">
        <v>1249.5005999999998</v>
      </c>
      <c r="Z1425" t="str">
        <f>_xlfn.IFS(Table8_1[[#This Row],[Unit_Price]]&lt;500,"Low Price",Table8_1[[#This Row],[Unit_Price]]&lt;2000,"Medium Price",Table8_1[[#This Row],[Unit_Price]]&gt;=2000, "High Price")</f>
        <v>Medium Price</v>
      </c>
    </row>
    <row r="1426" spans="1:26" x14ac:dyDescent="0.3">
      <c r="A1426" s="2" t="s">
        <v>3391</v>
      </c>
      <c r="B1426" s="3">
        <v>45664</v>
      </c>
      <c r="C1426" s="2" t="s">
        <v>42</v>
      </c>
      <c r="D1426" s="2" t="s">
        <v>1610</v>
      </c>
      <c r="E1426" s="2" t="s">
        <v>1945</v>
      </c>
      <c r="F1426" s="2">
        <v>1</v>
      </c>
      <c r="G1426" s="2">
        <v>350.58</v>
      </c>
      <c r="H1426" s="2">
        <v>0.03</v>
      </c>
      <c r="I1426" s="2" t="s">
        <v>1964</v>
      </c>
      <c r="J1426" s="2">
        <v>340.06259999999997</v>
      </c>
      <c r="O1426" t="s">
        <v>3391</v>
      </c>
      <c r="P1426" s="5">
        <v>45664</v>
      </c>
      <c r="Q1426" t="s">
        <v>42</v>
      </c>
      <c r="R1426" t="s">
        <v>1610</v>
      </c>
      <c r="S1426" t="s">
        <v>1945</v>
      </c>
      <c r="T1426">
        <v>1</v>
      </c>
      <c r="U1426">
        <v>350.58</v>
      </c>
      <c r="V1426">
        <v>0.03</v>
      </c>
      <c r="W1426" t="s">
        <v>1964</v>
      </c>
      <c r="X1426">
        <v>340.06259999999997</v>
      </c>
      <c r="Y1426">
        <v>340.06259999999997</v>
      </c>
      <c r="Z1426" t="str">
        <f>_xlfn.IFS(Table8_1[[#This Row],[Unit_Price]]&lt;500,"Low Price",Table8_1[[#This Row],[Unit_Price]]&lt;2000,"Medium Price",Table8_1[[#This Row],[Unit_Price]]&gt;=2000, "High Price")</f>
        <v>Low Price</v>
      </c>
    </row>
    <row r="1427" spans="1:26" x14ac:dyDescent="0.3">
      <c r="A1427" s="2" t="s">
        <v>3392</v>
      </c>
      <c r="B1427" s="3">
        <v>45633</v>
      </c>
      <c r="C1427" s="2" t="s">
        <v>1109</v>
      </c>
      <c r="D1427" s="2" t="s">
        <v>1756</v>
      </c>
      <c r="E1427" s="2" t="s">
        <v>1901</v>
      </c>
      <c r="F1427" s="2">
        <v>4</v>
      </c>
      <c r="G1427" s="2">
        <v>348.58</v>
      </c>
      <c r="H1427" s="2">
        <v>0.16</v>
      </c>
      <c r="I1427" s="2" t="s">
        <v>1959</v>
      </c>
      <c r="J1427" s="2">
        <v>1171.2288000000001</v>
      </c>
      <c r="O1427" t="s">
        <v>3392</v>
      </c>
      <c r="P1427" s="5">
        <v>45633</v>
      </c>
      <c r="Q1427" t="s">
        <v>1109</v>
      </c>
      <c r="R1427" t="s">
        <v>1756</v>
      </c>
      <c r="S1427" t="s">
        <v>1901</v>
      </c>
      <c r="T1427">
        <v>4</v>
      </c>
      <c r="U1427">
        <v>348.58</v>
      </c>
      <c r="V1427">
        <v>0.16</v>
      </c>
      <c r="W1427" t="s">
        <v>1959</v>
      </c>
      <c r="X1427">
        <v>1171.2288000000001</v>
      </c>
      <c r="Y1427">
        <v>1171.2287999999999</v>
      </c>
      <c r="Z1427" t="str">
        <f>_xlfn.IFS(Table8_1[[#This Row],[Unit_Price]]&lt;500,"Low Price",Table8_1[[#This Row],[Unit_Price]]&lt;2000,"Medium Price",Table8_1[[#This Row],[Unit_Price]]&gt;=2000, "High Price")</f>
        <v>Low Price</v>
      </c>
    </row>
    <row r="1428" spans="1:26" x14ac:dyDescent="0.3">
      <c r="A1428" s="2" t="s">
        <v>3393</v>
      </c>
      <c r="B1428" s="3">
        <v>45548</v>
      </c>
      <c r="C1428" s="2" t="s">
        <v>1429</v>
      </c>
      <c r="D1428" s="2" t="s">
        <v>1652</v>
      </c>
      <c r="E1428" s="2" t="s">
        <v>1901</v>
      </c>
      <c r="F1428" s="2">
        <v>3</v>
      </c>
      <c r="G1428" s="2">
        <v>247.66</v>
      </c>
      <c r="H1428" s="2">
        <v>0.02</v>
      </c>
      <c r="I1428" s="2" t="s">
        <v>1964</v>
      </c>
      <c r="J1428" s="2">
        <v>728.12040000000002</v>
      </c>
      <c r="O1428" t="s">
        <v>3393</v>
      </c>
      <c r="P1428" s="5">
        <v>45548</v>
      </c>
      <c r="Q1428" t="s">
        <v>1429</v>
      </c>
      <c r="R1428" t="s">
        <v>1652</v>
      </c>
      <c r="S1428" t="s">
        <v>1901</v>
      </c>
      <c r="T1428">
        <v>3</v>
      </c>
      <c r="U1428">
        <v>247.66</v>
      </c>
      <c r="V1428">
        <v>0.02</v>
      </c>
      <c r="W1428" t="s">
        <v>1964</v>
      </c>
      <c r="X1428">
        <v>728.12040000000002</v>
      </c>
      <c r="Y1428">
        <v>728.12040000000002</v>
      </c>
      <c r="Z1428" t="str">
        <f>_xlfn.IFS(Table8_1[[#This Row],[Unit_Price]]&lt;500,"Low Price",Table8_1[[#This Row],[Unit_Price]]&lt;2000,"Medium Price",Table8_1[[#This Row],[Unit_Price]]&gt;=2000, "High Price")</f>
        <v>Low Price</v>
      </c>
    </row>
    <row r="1429" spans="1:26" x14ac:dyDescent="0.3">
      <c r="A1429" s="2" t="s">
        <v>3394</v>
      </c>
      <c r="B1429" s="3">
        <v>45244</v>
      </c>
      <c r="C1429" s="2" t="s">
        <v>1223</v>
      </c>
      <c r="D1429" s="2" t="s">
        <v>1696</v>
      </c>
      <c r="E1429" s="2" t="s">
        <v>1936</v>
      </c>
      <c r="F1429" s="2">
        <v>3</v>
      </c>
      <c r="G1429" s="2">
        <v>836.27</v>
      </c>
      <c r="H1429" s="2">
        <v>0.16</v>
      </c>
      <c r="I1429" s="2" t="s">
        <v>1959</v>
      </c>
      <c r="J1429" s="2">
        <v>2107.4004</v>
      </c>
      <c r="O1429" t="s">
        <v>3394</v>
      </c>
      <c r="P1429" s="5">
        <v>45244</v>
      </c>
      <c r="Q1429" t="s">
        <v>1223</v>
      </c>
      <c r="R1429" t="s">
        <v>1696</v>
      </c>
      <c r="S1429" t="s">
        <v>1936</v>
      </c>
      <c r="T1429">
        <v>3</v>
      </c>
      <c r="U1429">
        <v>836.27</v>
      </c>
      <c r="V1429">
        <v>0.16</v>
      </c>
      <c r="W1429" t="s">
        <v>1959</v>
      </c>
      <c r="X1429">
        <v>2107.4004</v>
      </c>
      <c r="Y1429">
        <v>2107.4004</v>
      </c>
      <c r="Z1429" t="str">
        <f>_xlfn.IFS(Table8_1[[#This Row],[Unit_Price]]&lt;500,"Low Price",Table8_1[[#This Row],[Unit_Price]]&lt;2000,"Medium Price",Table8_1[[#This Row],[Unit_Price]]&gt;=2000, "High Price")</f>
        <v>Medium Price</v>
      </c>
    </row>
    <row r="1430" spans="1:26" x14ac:dyDescent="0.3">
      <c r="A1430" s="2" t="s">
        <v>3395</v>
      </c>
      <c r="B1430" s="3">
        <v>45753</v>
      </c>
      <c r="C1430" s="2" t="s">
        <v>648</v>
      </c>
      <c r="D1430" s="2" t="s">
        <v>1613</v>
      </c>
      <c r="E1430" s="2" t="s">
        <v>1924</v>
      </c>
      <c r="F1430" s="2">
        <v>3</v>
      </c>
      <c r="G1430" s="2">
        <v>696.74</v>
      </c>
      <c r="H1430" s="2">
        <v>0.13</v>
      </c>
      <c r="I1430" s="2" t="s">
        <v>1964</v>
      </c>
      <c r="J1430" s="2">
        <v>1818.4914000000001</v>
      </c>
      <c r="O1430" t="s">
        <v>3395</v>
      </c>
      <c r="P1430" s="5">
        <v>45753</v>
      </c>
      <c r="Q1430" t="s">
        <v>648</v>
      </c>
      <c r="R1430" t="s">
        <v>1613</v>
      </c>
      <c r="S1430" t="s">
        <v>1924</v>
      </c>
      <c r="T1430">
        <v>3</v>
      </c>
      <c r="U1430">
        <v>696.74</v>
      </c>
      <c r="V1430">
        <v>0.13</v>
      </c>
      <c r="W1430" t="s">
        <v>1964</v>
      </c>
      <c r="X1430">
        <v>1818.4914000000001</v>
      </c>
      <c r="Y1430">
        <v>1818.4914000000003</v>
      </c>
      <c r="Z1430" t="str">
        <f>_xlfn.IFS(Table8_1[[#This Row],[Unit_Price]]&lt;500,"Low Price",Table8_1[[#This Row],[Unit_Price]]&lt;2000,"Medium Price",Table8_1[[#This Row],[Unit_Price]]&gt;=2000, "High Price")</f>
        <v>Medium Price</v>
      </c>
    </row>
    <row r="1431" spans="1:26" x14ac:dyDescent="0.3">
      <c r="A1431" s="2" t="s">
        <v>3396</v>
      </c>
      <c r="B1431" s="3">
        <v>45804</v>
      </c>
      <c r="C1431" s="2" t="s">
        <v>796</v>
      </c>
      <c r="D1431" s="2" t="s">
        <v>1865</v>
      </c>
      <c r="E1431" s="2" t="s">
        <v>1932</v>
      </c>
      <c r="F1431" s="2">
        <v>2</v>
      </c>
      <c r="G1431" s="2">
        <v>822.59</v>
      </c>
      <c r="H1431" s="2">
        <v>0.22</v>
      </c>
      <c r="I1431" s="2" t="s">
        <v>1961</v>
      </c>
      <c r="J1431" s="2">
        <v>1283.2403999999999</v>
      </c>
      <c r="O1431" t="s">
        <v>3396</v>
      </c>
      <c r="P1431" s="5">
        <v>45804</v>
      </c>
      <c r="Q1431" t="s">
        <v>796</v>
      </c>
      <c r="R1431" t="s">
        <v>1865</v>
      </c>
      <c r="S1431" t="s">
        <v>1932</v>
      </c>
      <c r="T1431">
        <v>2</v>
      </c>
      <c r="U1431">
        <v>822.59</v>
      </c>
      <c r="V1431">
        <v>0.22</v>
      </c>
      <c r="W1431" t="s">
        <v>1961</v>
      </c>
      <c r="X1431">
        <v>1283.2403999999999</v>
      </c>
      <c r="Y1431">
        <v>1283.2404000000001</v>
      </c>
      <c r="Z1431" t="str">
        <f>_xlfn.IFS(Table8_1[[#This Row],[Unit_Price]]&lt;500,"Low Price",Table8_1[[#This Row],[Unit_Price]]&lt;2000,"Medium Price",Table8_1[[#This Row],[Unit_Price]]&gt;=2000, "High Price")</f>
        <v>Medium Price</v>
      </c>
    </row>
    <row r="1432" spans="1:26" x14ac:dyDescent="0.3">
      <c r="A1432" s="2" t="s">
        <v>3397</v>
      </c>
      <c r="B1432" s="3">
        <v>45263</v>
      </c>
      <c r="C1432" s="2" t="s">
        <v>729</v>
      </c>
      <c r="D1432" s="2" t="s">
        <v>1820</v>
      </c>
      <c r="E1432" s="2" t="s">
        <v>1896</v>
      </c>
      <c r="F1432" s="2">
        <v>1</v>
      </c>
      <c r="G1432" s="2">
        <v>462.23</v>
      </c>
      <c r="H1432" s="2">
        <v>0.3</v>
      </c>
      <c r="I1432" s="2" t="s">
        <v>1961</v>
      </c>
      <c r="J1432" s="2">
        <v>323.56099999999998</v>
      </c>
      <c r="O1432" t="s">
        <v>3397</v>
      </c>
      <c r="P1432" s="5">
        <v>45263</v>
      </c>
      <c r="Q1432" t="s">
        <v>729</v>
      </c>
      <c r="R1432" t="s">
        <v>1820</v>
      </c>
      <c r="S1432" t="s">
        <v>1896</v>
      </c>
      <c r="T1432">
        <v>1</v>
      </c>
      <c r="U1432">
        <v>462.23</v>
      </c>
      <c r="V1432">
        <v>0.3</v>
      </c>
      <c r="W1432" t="s">
        <v>1961</v>
      </c>
      <c r="X1432">
        <v>323.56099999999998</v>
      </c>
      <c r="Y1432">
        <v>323.56100000000004</v>
      </c>
      <c r="Z1432" t="str">
        <f>_xlfn.IFS(Table8_1[[#This Row],[Unit_Price]]&lt;500,"Low Price",Table8_1[[#This Row],[Unit_Price]]&lt;2000,"Medium Price",Table8_1[[#This Row],[Unit_Price]]&gt;=2000, "High Price")</f>
        <v>Low Price</v>
      </c>
    </row>
    <row r="1433" spans="1:26" x14ac:dyDescent="0.3">
      <c r="A1433" s="2" t="s">
        <v>3398</v>
      </c>
      <c r="B1433" s="3">
        <v>45906</v>
      </c>
      <c r="C1433" s="2" t="s">
        <v>1395</v>
      </c>
      <c r="D1433" s="2" t="s">
        <v>1706</v>
      </c>
      <c r="E1433" s="2" t="s">
        <v>1942</v>
      </c>
      <c r="F1433" s="2">
        <v>1</v>
      </c>
      <c r="G1433" s="2">
        <v>361.09</v>
      </c>
      <c r="H1433" s="2">
        <v>0.06</v>
      </c>
      <c r="I1433" s="2" t="s">
        <v>1961</v>
      </c>
      <c r="J1433" s="2">
        <v>339.4246</v>
      </c>
      <c r="O1433" t="s">
        <v>3398</v>
      </c>
      <c r="P1433" s="5">
        <v>45906</v>
      </c>
      <c r="Q1433" t="s">
        <v>1395</v>
      </c>
      <c r="R1433" t="s">
        <v>1706</v>
      </c>
      <c r="S1433" t="s">
        <v>1942</v>
      </c>
      <c r="T1433">
        <v>1</v>
      </c>
      <c r="U1433">
        <v>361.09</v>
      </c>
      <c r="V1433">
        <v>0.06</v>
      </c>
      <c r="W1433" t="s">
        <v>1961</v>
      </c>
      <c r="X1433">
        <v>339.4246</v>
      </c>
      <c r="Y1433">
        <v>339.4246</v>
      </c>
      <c r="Z1433" t="str">
        <f>_xlfn.IFS(Table8_1[[#This Row],[Unit_Price]]&lt;500,"Low Price",Table8_1[[#This Row],[Unit_Price]]&lt;2000,"Medium Price",Table8_1[[#This Row],[Unit_Price]]&gt;=2000, "High Price")</f>
        <v>Low Price</v>
      </c>
    </row>
    <row r="1434" spans="1:26" x14ac:dyDescent="0.3">
      <c r="A1434" s="2" t="s">
        <v>3399</v>
      </c>
      <c r="B1434" s="3">
        <v>45243</v>
      </c>
      <c r="C1434" s="2" t="s">
        <v>1208</v>
      </c>
      <c r="D1434" s="2" t="s">
        <v>1802</v>
      </c>
      <c r="E1434" s="2" t="s">
        <v>1948</v>
      </c>
      <c r="F1434" s="2">
        <v>3</v>
      </c>
      <c r="G1434" s="2">
        <v>59.37</v>
      </c>
      <c r="H1434" s="2">
        <v>0.03</v>
      </c>
      <c r="I1434" s="2" t="s">
        <v>1961</v>
      </c>
      <c r="J1434" s="2">
        <v>172.76669999999999</v>
      </c>
      <c r="O1434" t="s">
        <v>3399</v>
      </c>
      <c r="P1434" s="5">
        <v>45243</v>
      </c>
      <c r="Q1434" t="s">
        <v>1208</v>
      </c>
      <c r="R1434" t="s">
        <v>1802</v>
      </c>
      <c r="S1434" t="s">
        <v>1948</v>
      </c>
      <c r="T1434">
        <v>3</v>
      </c>
      <c r="U1434">
        <v>59.37</v>
      </c>
      <c r="V1434">
        <v>0.03</v>
      </c>
      <c r="W1434" t="s">
        <v>1961</v>
      </c>
      <c r="X1434">
        <v>172.76669999999999</v>
      </c>
      <c r="Y1434">
        <v>172.76669999999999</v>
      </c>
      <c r="Z1434" t="str">
        <f>_xlfn.IFS(Table8_1[[#This Row],[Unit_Price]]&lt;500,"Low Price",Table8_1[[#This Row],[Unit_Price]]&lt;2000,"Medium Price",Table8_1[[#This Row],[Unit_Price]]&gt;=2000, "High Price")</f>
        <v>Low Price</v>
      </c>
    </row>
    <row r="1435" spans="1:26" x14ac:dyDescent="0.3">
      <c r="A1435" s="2" t="s">
        <v>3400</v>
      </c>
      <c r="B1435" s="3">
        <v>45686</v>
      </c>
      <c r="C1435" s="2" t="s">
        <v>148</v>
      </c>
      <c r="D1435" s="2" t="s">
        <v>1700</v>
      </c>
      <c r="E1435" s="2" t="s">
        <v>1892</v>
      </c>
      <c r="F1435" s="2">
        <v>3</v>
      </c>
      <c r="G1435" s="2">
        <v>765.21</v>
      </c>
      <c r="H1435" s="2">
        <v>0.14000000000000001</v>
      </c>
      <c r="I1435" s="2" t="s">
        <v>1964</v>
      </c>
      <c r="J1435" s="2">
        <v>1974.2418</v>
      </c>
      <c r="O1435" t="s">
        <v>3400</v>
      </c>
      <c r="P1435" s="5">
        <v>45686</v>
      </c>
      <c r="Q1435" t="s">
        <v>148</v>
      </c>
      <c r="R1435" t="s">
        <v>1700</v>
      </c>
      <c r="S1435" t="s">
        <v>1892</v>
      </c>
      <c r="T1435">
        <v>3</v>
      </c>
      <c r="U1435">
        <v>765.21</v>
      </c>
      <c r="V1435">
        <v>0.14000000000000001</v>
      </c>
      <c r="W1435" t="s">
        <v>1964</v>
      </c>
      <c r="X1435">
        <v>1974.2418</v>
      </c>
      <c r="Y1435">
        <v>1974.2418</v>
      </c>
      <c r="Z1435" t="str">
        <f>_xlfn.IFS(Table8_1[[#This Row],[Unit_Price]]&lt;500,"Low Price",Table8_1[[#This Row],[Unit_Price]]&lt;2000,"Medium Price",Table8_1[[#This Row],[Unit_Price]]&gt;=2000, "High Price")</f>
        <v>Medium Price</v>
      </c>
    </row>
    <row r="1436" spans="1:26" x14ac:dyDescent="0.3">
      <c r="A1436" s="2" t="s">
        <v>3401</v>
      </c>
      <c r="B1436" s="3">
        <v>45472</v>
      </c>
      <c r="C1436" s="2" t="s">
        <v>790</v>
      </c>
      <c r="D1436" s="2" t="s">
        <v>1674</v>
      </c>
      <c r="E1436" s="2" t="s">
        <v>1929</v>
      </c>
      <c r="F1436" s="2">
        <v>4</v>
      </c>
      <c r="G1436" s="2">
        <v>303.56</v>
      </c>
      <c r="H1436" s="2">
        <v>0.2</v>
      </c>
      <c r="I1436" s="2" t="s">
        <v>1964</v>
      </c>
      <c r="J1436" s="2">
        <v>971.39200000000005</v>
      </c>
      <c r="O1436" t="s">
        <v>3401</v>
      </c>
      <c r="P1436" s="5">
        <v>45472</v>
      </c>
      <c r="Q1436" t="s">
        <v>790</v>
      </c>
      <c r="R1436" t="s">
        <v>1674</v>
      </c>
      <c r="S1436" t="s">
        <v>1929</v>
      </c>
      <c r="T1436">
        <v>4</v>
      </c>
      <c r="U1436">
        <v>303.56</v>
      </c>
      <c r="V1436">
        <v>0.2</v>
      </c>
      <c r="W1436" t="s">
        <v>1964</v>
      </c>
      <c r="X1436">
        <v>971.39200000000005</v>
      </c>
      <c r="Y1436">
        <v>971.39200000000005</v>
      </c>
      <c r="Z1436" t="str">
        <f>_xlfn.IFS(Table8_1[[#This Row],[Unit_Price]]&lt;500,"Low Price",Table8_1[[#This Row],[Unit_Price]]&lt;2000,"Medium Price",Table8_1[[#This Row],[Unit_Price]]&gt;=2000, "High Price")</f>
        <v>Low Price</v>
      </c>
    </row>
    <row r="1437" spans="1:26" x14ac:dyDescent="0.3">
      <c r="A1437" s="2" t="s">
        <v>3402</v>
      </c>
      <c r="B1437" s="3">
        <v>45779</v>
      </c>
      <c r="C1437" s="2" t="s">
        <v>1383</v>
      </c>
      <c r="D1437" s="2" t="s">
        <v>1658</v>
      </c>
      <c r="E1437" s="2" t="s">
        <v>1887</v>
      </c>
      <c r="F1437" s="2">
        <v>1</v>
      </c>
      <c r="G1437" s="2">
        <v>640.92999999999995</v>
      </c>
      <c r="H1437" s="2">
        <v>0.19</v>
      </c>
      <c r="I1437" s="2" t="s">
        <v>1961</v>
      </c>
      <c r="J1437" s="2">
        <v>519.15329999999994</v>
      </c>
      <c r="O1437" t="s">
        <v>3402</v>
      </c>
      <c r="P1437" s="5">
        <v>45779</v>
      </c>
      <c r="Q1437" t="s">
        <v>1383</v>
      </c>
      <c r="R1437" t="s">
        <v>1658</v>
      </c>
      <c r="S1437" t="s">
        <v>1887</v>
      </c>
      <c r="T1437">
        <v>1</v>
      </c>
      <c r="U1437">
        <v>640.92999999999995</v>
      </c>
      <c r="V1437">
        <v>0.19</v>
      </c>
      <c r="W1437" t="s">
        <v>1961</v>
      </c>
      <c r="X1437">
        <v>519.15329999999994</v>
      </c>
      <c r="Y1437">
        <v>519.15329999999994</v>
      </c>
      <c r="Z1437" t="str">
        <f>_xlfn.IFS(Table8_1[[#This Row],[Unit_Price]]&lt;500,"Low Price",Table8_1[[#This Row],[Unit_Price]]&lt;2000,"Medium Price",Table8_1[[#This Row],[Unit_Price]]&gt;=2000, "High Price")</f>
        <v>Medium Price</v>
      </c>
    </row>
    <row r="1438" spans="1:26" x14ac:dyDescent="0.3">
      <c r="A1438" s="2" t="s">
        <v>3403</v>
      </c>
      <c r="B1438" s="3">
        <v>45830</v>
      </c>
      <c r="C1438" s="2" t="s">
        <v>584</v>
      </c>
      <c r="D1438" s="2" t="s">
        <v>1841</v>
      </c>
      <c r="E1438" s="2" t="s">
        <v>1924</v>
      </c>
      <c r="F1438" s="2">
        <v>2</v>
      </c>
      <c r="G1438" s="2">
        <v>611.25</v>
      </c>
      <c r="H1438" s="2">
        <v>0.22</v>
      </c>
      <c r="I1438" s="2" t="s">
        <v>1959</v>
      </c>
      <c r="J1438" s="2">
        <v>953.55</v>
      </c>
      <c r="O1438" t="s">
        <v>3403</v>
      </c>
      <c r="P1438" s="5">
        <v>45830</v>
      </c>
      <c r="Q1438" t="s">
        <v>584</v>
      </c>
      <c r="R1438" t="s">
        <v>1841</v>
      </c>
      <c r="S1438" t="s">
        <v>1924</v>
      </c>
      <c r="T1438">
        <v>2</v>
      </c>
      <c r="U1438">
        <v>611.25</v>
      </c>
      <c r="V1438">
        <v>0.22</v>
      </c>
      <c r="W1438" t="s">
        <v>1959</v>
      </c>
      <c r="X1438">
        <v>953.55</v>
      </c>
      <c r="Y1438">
        <v>953.55</v>
      </c>
      <c r="Z1438" t="str">
        <f>_xlfn.IFS(Table8_1[[#This Row],[Unit_Price]]&lt;500,"Low Price",Table8_1[[#This Row],[Unit_Price]]&lt;2000,"Medium Price",Table8_1[[#This Row],[Unit_Price]]&gt;=2000, "High Price")</f>
        <v>Medium Price</v>
      </c>
    </row>
    <row r="1439" spans="1:26" x14ac:dyDescent="0.3">
      <c r="A1439" s="2" t="s">
        <v>3404</v>
      </c>
      <c r="B1439" s="3">
        <v>45756</v>
      </c>
      <c r="C1439" s="2" t="s">
        <v>1434</v>
      </c>
      <c r="D1439" s="2" t="s">
        <v>1780</v>
      </c>
      <c r="E1439" s="2" t="s">
        <v>1892</v>
      </c>
      <c r="F1439" s="2">
        <v>1</v>
      </c>
      <c r="G1439" s="2">
        <v>209.93</v>
      </c>
      <c r="H1439" s="2">
        <v>0.21</v>
      </c>
      <c r="I1439" s="2" t="s">
        <v>1959</v>
      </c>
      <c r="J1439" s="2">
        <v>165.84469999999999</v>
      </c>
      <c r="O1439" t="s">
        <v>3404</v>
      </c>
      <c r="P1439" s="5">
        <v>45756</v>
      </c>
      <c r="Q1439" t="s">
        <v>1434</v>
      </c>
      <c r="R1439" t="s">
        <v>1780</v>
      </c>
      <c r="S1439" t="s">
        <v>1892</v>
      </c>
      <c r="T1439">
        <v>1</v>
      </c>
      <c r="U1439">
        <v>209.93</v>
      </c>
      <c r="V1439">
        <v>0.21</v>
      </c>
      <c r="W1439" t="s">
        <v>1959</v>
      </c>
      <c r="X1439">
        <v>165.84469999999999</v>
      </c>
      <c r="Y1439">
        <v>165.84470000000002</v>
      </c>
      <c r="Z1439" t="str">
        <f>_xlfn.IFS(Table8_1[[#This Row],[Unit_Price]]&lt;500,"Low Price",Table8_1[[#This Row],[Unit_Price]]&lt;2000,"Medium Price",Table8_1[[#This Row],[Unit_Price]]&gt;=2000, "High Price")</f>
        <v>Low Price</v>
      </c>
    </row>
    <row r="1440" spans="1:26" x14ac:dyDescent="0.3">
      <c r="A1440" s="2" t="s">
        <v>3405</v>
      </c>
      <c r="B1440" s="3">
        <v>45847</v>
      </c>
      <c r="C1440" s="2" t="s">
        <v>391</v>
      </c>
      <c r="D1440" s="2" t="s">
        <v>1880</v>
      </c>
      <c r="E1440" s="2" t="s">
        <v>1924</v>
      </c>
      <c r="F1440" s="2">
        <v>3</v>
      </c>
      <c r="G1440" s="2">
        <v>130.38999999999999</v>
      </c>
      <c r="H1440" s="2">
        <v>0.24</v>
      </c>
      <c r="I1440" s="2" t="s">
        <v>1961</v>
      </c>
      <c r="J1440" s="2">
        <v>297.28919999999999</v>
      </c>
      <c r="O1440" t="s">
        <v>3405</v>
      </c>
      <c r="P1440" s="5">
        <v>45847</v>
      </c>
      <c r="Q1440" t="s">
        <v>391</v>
      </c>
      <c r="R1440" t="s">
        <v>1880</v>
      </c>
      <c r="S1440" t="s">
        <v>1924</v>
      </c>
      <c r="T1440">
        <v>3</v>
      </c>
      <c r="U1440">
        <v>130.38999999999999</v>
      </c>
      <c r="V1440">
        <v>0.24</v>
      </c>
      <c r="W1440" t="s">
        <v>1961</v>
      </c>
      <c r="X1440">
        <v>297.28919999999999</v>
      </c>
      <c r="Y1440">
        <v>297.28919999999994</v>
      </c>
      <c r="Z1440" t="str">
        <f>_xlfn.IFS(Table8_1[[#This Row],[Unit_Price]]&lt;500,"Low Price",Table8_1[[#This Row],[Unit_Price]]&lt;2000,"Medium Price",Table8_1[[#This Row],[Unit_Price]]&gt;=2000, "High Price")</f>
        <v>Low Price</v>
      </c>
    </row>
    <row r="1441" spans="1:26" x14ac:dyDescent="0.3">
      <c r="A1441" s="2" t="s">
        <v>3406</v>
      </c>
      <c r="B1441" s="3">
        <v>45322</v>
      </c>
      <c r="C1441" s="2" t="s">
        <v>934</v>
      </c>
      <c r="D1441" s="2" t="s">
        <v>1862</v>
      </c>
      <c r="E1441" s="2" t="s">
        <v>1914</v>
      </c>
      <c r="F1441" s="2">
        <v>2</v>
      </c>
      <c r="G1441" s="2">
        <v>846.18</v>
      </c>
      <c r="H1441" s="2">
        <v>0.1</v>
      </c>
      <c r="I1441" s="2" t="s">
        <v>1964</v>
      </c>
      <c r="J1441" s="2">
        <v>1523.124</v>
      </c>
      <c r="O1441" t="s">
        <v>3406</v>
      </c>
      <c r="P1441" s="5">
        <v>45322</v>
      </c>
      <c r="Q1441" t="s">
        <v>934</v>
      </c>
      <c r="R1441" t="s">
        <v>1862</v>
      </c>
      <c r="S1441" t="s">
        <v>1914</v>
      </c>
      <c r="T1441">
        <v>2</v>
      </c>
      <c r="U1441">
        <v>846.18</v>
      </c>
      <c r="V1441">
        <v>0.1</v>
      </c>
      <c r="W1441" t="s">
        <v>1964</v>
      </c>
      <c r="X1441">
        <v>1523.124</v>
      </c>
      <c r="Y1441">
        <v>1523.1239999999998</v>
      </c>
      <c r="Z1441" t="str">
        <f>_xlfn.IFS(Table8_1[[#This Row],[Unit_Price]]&lt;500,"Low Price",Table8_1[[#This Row],[Unit_Price]]&lt;2000,"Medium Price",Table8_1[[#This Row],[Unit_Price]]&gt;=2000, "High Price")</f>
        <v>Medium Price</v>
      </c>
    </row>
    <row r="1442" spans="1:26" x14ac:dyDescent="0.3">
      <c r="A1442" s="2" t="s">
        <v>3407</v>
      </c>
      <c r="B1442" s="3">
        <v>45829</v>
      </c>
      <c r="C1442" s="2" t="s">
        <v>1121</v>
      </c>
      <c r="D1442" s="2" t="s">
        <v>1793</v>
      </c>
      <c r="E1442" s="2" t="s">
        <v>1934</v>
      </c>
      <c r="F1442" s="2">
        <v>2</v>
      </c>
      <c r="G1442" s="2">
        <v>424.53</v>
      </c>
      <c r="H1442" s="2">
        <v>0.14000000000000001</v>
      </c>
      <c r="I1442" s="2" t="s">
        <v>1964</v>
      </c>
      <c r="J1442" s="2">
        <v>730.19159999999999</v>
      </c>
      <c r="O1442" t="s">
        <v>3407</v>
      </c>
      <c r="P1442" s="5">
        <v>45829</v>
      </c>
      <c r="Q1442" t="s">
        <v>1121</v>
      </c>
      <c r="R1442" t="s">
        <v>1793</v>
      </c>
      <c r="S1442" t="s">
        <v>1934</v>
      </c>
      <c r="T1442">
        <v>2</v>
      </c>
      <c r="U1442">
        <v>424.53</v>
      </c>
      <c r="V1442">
        <v>0.14000000000000001</v>
      </c>
      <c r="W1442" t="s">
        <v>1964</v>
      </c>
      <c r="X1442">
        <v>730.19159999999999</v>
      </c>
      <c r="Y1442">
        <v>730.19159999999988</v>
      </c>
      <c r="Z1442" t="str">
        <f>_xlfn.IFS(Table8_1[[#This Row],[Unit_Price]]&lt;500,"Low Price",Table8_1[[#This Row],[Unit_Price]]&lt;2000,"Medium Price",Table8_1[[#This Row],[Unit_Price]]&gt;=2000, "High Price")</f>
        <v>Low Price</v>
      </c>
    </row>
    <row r="1443" spans="1:26" x14ac:dyDescent="0.3">
      <c r="A1443" s="2" t="s">
        <v>3408</v>
      </c>
      <c r="B1443" s="3">
        <v>45539</v>
      </c>
      <c r="C1443" s="2" t="s">
        <v>835</v>
      </c>
      <c r="D1443" s="2" t="s">
        <v>1847</v>
      </c>
      <c r="E1443" s="2" t="s">
        <v>1934</v>
      </c>
      <c r="F1443" s="2">
        <v>4</v>
      </c>
      <c r="G1443" s="2">
        <v>450.42</v>
      </c>
      <c r="H1443" s="2">
        <v>0.08</v>
      </c>
      <c r="I1443" s="2" t="s">
        <v>1964</v>
      </c>
      <c r="J1443" s="2">
        <v>1657.5455999999999</v>
      </c>
      <c r="O1443" t="s">
        <v>3408</v>
      </c>
      <c r="P1443" s="5">
        <v>45539</v>
      </c>
      <c r="Q1443" t="s">
        <v>835</v>
      </c>
      <c r="R1443" t="s">
        <v>1847</v>
      </c>
      <c r="S1443" t="s">
        <v>1934</v>
      </c>
      <c r="T1443">
        <v>4</v>
      </c>
      <c r="U1443">
        <v>450.42</v>
      </c>
      <c r="V1443">
        <v>0.08</v>
      </c>
      <c r="W1443" t="s">
        <v>1964</v>
      </c>
      <c r="X1443">
        <v>1657.5455999999999</v>
      </c>
      <c r="Y1443">
        <v>1657.5456000000001</v>
      </c>
      <c r="Z1443" t="str">
        <f>_xlfn.IFS(Table8_1[[#This Row],[Unit_Price]]&lt;500,"Low Price",Table8_1[[#This Row],[Unit_Price]]&lt;2000,"Medium Price",Table8_1[[#This Row],[Unit_Price]]&gt;=2000, "High Price")</f>
        <v>Low Price</v>
      </c>
    </row>
    <row r="1444" spans="1:26" x14ac:dyDescent="0.3">
      <c r="A1444" s="2" t="s">
        <v>3409</v>
      </c>
      <c r="B1444" s="3">
        <v>45893</v>
      </c>
      <c r="C1444" s="2" t="s">
        <v>530</v>
      </c>
      <c r="D1444" s="2" t="s">
        <v>1655</v>
      </c>
      <c r="E1444" s="2" t="s">
        <v>1921</v>
      </c>
      <c r="F1444" s="2">
        <v>4</v>
      </c>
      <c r="G1444" s="2">
        <v>896.91</v>
      </c>
      <c r="H1444" s="2">
        <v>0.1</v>
      </c>
      <c r="I1444" s="2" t="s">
        <v>1959</v>
      </c>
      <c r="J1444" s="2">
        <v>3228.8760000000002</v>
      </c>
      <c r="O1444" t="s">
        <v>3409</v>
      </c>
      <c r="P1444" s="5">
        <v>45893</v>
      </c>
      <c r="Q1444" t="s">
        <v>530</v>
      </c>
      <c r="R1444" t="s">
        <v>1655</v>
      </c>
      <c r="S1444" t="s">
        <v>1921</v>
      </c>
      <c r="T1444">
        <v>4</v>
      </c>
      <c r="U1444">
        <v>896.91</v>
      </c>
      <c r="V1444">
        <v>0.1</v>
      </c>
      <c r="W1444" t="s">
        <v>1959</v>
      </c>
      <c r="X1444">
        <v>3228.8760000000002</v>
      </c>
      <c r="Y1444">
        <v>3228.8759999999997</v>
      </c>
      <c r="Z1444" t="str">
        <f>_xlfn.IFS(Table8_1[[#This Row],[Unit_Price]]&lt;500,"Low Price",Table8_1[[#This Row],[Unit_Price]]&lt;2000,"Medium Price",Table8_1[[#This Row],[Unit_Price]]&gt;=2000, "High Price")</f>
        <v>Medium Price</v>
      </c>
    </row>
    <row r="1445" spans="1:26" x14ac:dyDescent="0.3">
      <c r="A1445" s="2" t="s">
        <v>3410</v>
      </c>
      <c r="B1445" s="3">
        <v>45814</v>
      </c>
      <c r="C1445" s="2" t="s">
        <v>1504</v>
      </c>
      <c r="D1445" s="2" t="s">
        <v>1874</v>
      </c>
      <c r="E1445" s="2" t="s">
        <v>1924</v>
      </c>
      <c r="F1445" s="2">
        <v>3</v>
      </c>
      <c r="G1445" s="2">
        <v>679.38</v>
      </c>
      <c r="H1445" s="2">
        <v>0.3</v>
      </c>
      <c r="I1445" s="2" t="s">
        <v>1964</v>
      </c>
      <c r="J1445" s="2">
        <v>1426.6980000000001</v>
      </c>
      <c r="O1445" t="s">
        <v>3410</v>
      </c>
      <c r="P1445" s="5">
        <v>45814</v>
      </c>
      <c r="Q1445" t="s">
        <v>1504</v>
      </c>
      <c r="R1445" t="s">
        <v>1874</v>
      </c>
      <c r="S1445" t="s">
        <v>1924</v>
      </c>
      <c r="T1445">
        <v>3</v>
      </c>
      <c r="U1445">
        <v>679.38</v>
      </c>
      <c r="V1445">
        <v>0.3</v>
      </c>
      <c r="W1445" t="s">
        <v>1964</v>
      </c>
      <c r="X1445">
        <v>1426.6980000000001</v>
      </c>
      <c r="Y1445">
        <v>1426.6979999999999</v>
      </c>
      <c r="Z1445" t="str">
        <f>_xlfn.IFS(Table8_1[[#This Row],[Unit_Price]]&lt;500,"Low Price",Table8_1[[#This Row],[Unit_Price]]&lt;2000,"Medium Price",Table8_1[[#This Row],[Unit_Price]]&gt;=2000, "High Price")</f>
        <v>Medium Price</v>
      </c>
    </row>
    <row r="1446" spans="1:26" x14ac:dyDescent="0.3">
      <c r="A1446" s="2" t="s">
        <v>3411</v>
      </c>
      <c r="B1446" s="3">
        <v>45571</v>
      </c>
      <c r="C1446" s="2" t="s">
        <v>78</v>
      </c>
      <c r="D1446" s="2" t="s">
        <v>1823</v>
      </c>
      <c r="E1446" s="2" t="s">
        <v>1939</v>
      </c>
      <c r="F1446" s="2">
        <v>3</v>
      </c>
      <c r="G1446" s="2">
        <v>483.63</v>
      </c>
      <c r="H1446" s="2">
        <v>0</v>
      </c>
      <c r="I1446" s="2" t="s">
        <v>1959</v>
      </c>
      <c r="J1446" s="2">
        <v>1450.89</v>
      </c>
      <c r="O1446" t="s">
        <v>3411</v>
      </c>
      <c r="P1446" s="5">
        <v>45571</v>
      </c>
      <c r="Q1446" t="s">
        <v>78</v>
      </c>
      <c r="R1446" t="s">
        <v>1823</v>
      </c>
      <c r="S1446" t="s">
        <v>1939</v>
      </c>
      <c r="T1446">
        <v>3</v>
      </c>
      <c r="U1446">
        <v>483.63</v>
      </c>
      <c r="V1446">
        <v>0</v>
      </c>
      <c r="W1446" t="s">
        <v>1959</v>
      </c>
      <c r="X1446">
        <v>1450.89</v>
      </c>
      <c r="Y1446">
        <v>1450.8899999999999</v>
      </c>
      <c r="Z1446" t="str">
        <f>_xlfn.IFS(Table8_1[[#This Row],[Unit_Price]]&lt;500,"Low Price",Table8_1[[#This Row],[Unit_Price]]&lt;2000,"Medium Price",Table8_1[[#This Row],[Unit_Price]]&gt;=2000, "High Price")</f>
        <v>Low Price</v>
      </c>
    </row>
    <row r="1447" spans="1:26" x14ac:dyDescent="0.3">
      <c r="A1447" s="2" t="s">
        <v>3412</v>
      </c>
      <c r="B1447" s="3">
        <v>45542</v>
      </c>
      <c r="C1447" s="2" t="s">
        <v>128</v>
      </c>
      <c r="D1447" s="2" t="s">
        <v>1696</v>
      </c>
      <c r="E1447" s="2" t="s">
        <v>1887</v>
      </c>
      <c r="F1447" s="2">
        <v>3</v>
      </c>
      <c r="G1447" s="2">
        <v>158.27000000000001</v>
      </c>
      <c r="H1447" s="2">
        <v>0.24</v>
      </c>
      <c r="I1447" s="2" t="s">
        <v>1964</v>
      </c>
      <c r="J1447" s="2">
        <v>360.85559999999998</v>
      </c>
      <c r="O1447" t="s">
        <v>3412</v>
      </c>
      <c r="P1447" s="5">
        <v>45542</v>
      </c>
      <c r="Q1447" t="s">
        <v>128</v>
      </c>
      <c r="R1447" t="s">
        <v>1696</v>
      </c>
      <c r="S1447" t="s">
        <v>1887</v>
      </c>
      <c r="T1447">
        <v>3</v>
      </c>
      <c r="U1447">
        <v>158.27000000000001</v>
      </c>
      <c r="V1447">
        <v>0.24</v>
      </c>
      <c r="W1447" t="s">
        <v>1964</v>
      </c>
      <c r="X1447">
        <v>360.85559999999998</v>
      </c>
      <c r="Y1447">
        <v>360.85560000000004</v>
      </c>
      <c r="Z1447" t="str">
        <f>_xlfn.IFS(Table8_1[[#This Row],[Unit_Price]]&lt;500,"Low Price",Table8_1[[#This Row],[Unit_Price]]&lt;2000,"Medium Price",Table8_1[[#This Row],[Unit_Price]]&gt;=2000, "High Price")</f>
        <v>Low Price</v>
      </c>
    </row>
    <row r="1448" spans="1:26" x14ac:dyDescent="0.3">
      <c r="A1448" s="2" t="s">
        <v>3413</v>
      </c>
      <c r="B1448" s="3">
        <v>45758</v>
      </c>
      <c r="C1448" s="2" t="s">
        <v>406</v>
      </c>
      <c r="D1448" s="2" t="s">
        <v>1565</v>
      </c>
      <c r="E1448" s="2" t="s">
        <v>1936</v>
      </c>
      <c r="F1448" s="2">
        <v>4</v>
      </c>
      <c r="G1448" s="2">
        <v>601.5</v>
      </c>
      <c r="H1448" s="2">
        <v>0.18</v>
      </c>
      <c r="I1448" s="2" t="s">
        <v>1959</v>
      </c>
      <c r="J1448" s="2">
        <v>1972.92</v>
      </c>
      <c r="O1448" t="s">
        <v>3413</v>
      </c>
      <c r="P1448" s="5">
        <v>45758</v>
      </c>
      <c r="Q1448" t="s">
        <v>406</v>
      </c>
      <c r="R1448" t="s">
        <v>1565</v>
      </c>
      <c r="S1448" t="s">
        <v>1936</v>
      </c>
      <c r="T1448">
        <v>4</v>
      </c>
      <c r="U1448">
        <v>601.5</v>
      </c>
      <c r="V1448">
        <v>0.18</v>
      </c>
      <c r="W1448" t="s">
        <v>1959</v>
      </c>
      <c r="X1448">
        <v>1972.92</v>
      </c>
      <c r="Y1448">
        <v>1972.92</v>
      </c>
      <c r="Z1448" t="str">
        <f>_xlfn.IFS(Table8_1[[#This Row],[Unit_Price]]&lt;500,"Low Price",Table8_1[[#This Row],[Unit_Price]]&lt;2000,"Medium Price",Table8_1[[#This Row],[Unit_Price]]&gt;=2000, "High Price")</f>
        <v>Medium Price</v>
      </c>
    </row>
    <row r="1449" spans="1:26" x14ac:dyDescent="0.3">
      <c r="A1449" s="2" t="s">
        <v>3414</v>
      </c>
      <c r="B1449" s="3">
        <v>45709</v>
      </c>
      <c r="C1449" s="2" t="s">
        <v>259</v>
      </c>
      <c r="D1449" s="2" t="s">
        <v>1670</v>
      </c>
      <c r="E1449" s="2" t="s">
        <v>1945</v>
      </c>
      <c r="F1449" s="2">
        <v>2</v>
      </c>
      <c r="G1449" s="2">
        <v>46.39</v>
      </c>
      <c r="H1449" s="2">
        <v>7.0000000000000007E-2</v>
      </c>
      <c r="I1449" s="2" t="s">
        <v>1959</v>
      </c>
      <c r="J1449" s="2">
        <v>86.285399999999996</v>
      </c>
      <c r="O1449" t="s">
        <v>3414</v>
      </c>
      <c r="P1449" s="5">
        <v>45709</v>
      </c>
      <c r="Q1449" t="s">
        <v>259</v>
      </c>
      <c r="R1449" t="s">
        <v>1670</v>
      </c>
      <c r="S1449" t="s">
        <v>1945</v>
      </c>
      <c r="T1449">
        <v>2</v>
      </c>
      <c r="U1449">
        <v>46.39</v>
      </c>
      <c r="V1449">
        <v>7.0000000000000007E-2</v>
      </c>
      <c r="W1449" t="s">
        <v>1959</v>
      </c>
      <c r="X1449">
        <v>86.285399999999996</v>
      </c>
      <c r="Y1449">
        <v>86.285399999999996</v>
      </c>
      <c r="Z1449" t="str">
        <f>_xlfn.IFS(Table8_1[[#This Row],[Unit_Price]]&lt;500,"Low Price",Table8_1[[#This Row],[Unit_Price]]&lt;2000,"Medium Price",Table8_1[[#This Row],[Unit_Price]]&gt;=2000, "High Price")</f>
        <v>Low Price</v>
      </c>
    </row>
    <row r="1450" spans="1:26" x14ac:dyDescent="0.3">
      <c r="A1450" s="2" t="s">
        <v>3415</v>
      </c>
      <c r="B1450" s="3">
        <v>45587</v>
      </c>
      <c r="C1450" s="2" t="s">
        <v>418</v>
      </c>
      <c r="D1450" s="2" t="s">
        <v>1829</v>
      </c>
      <c r="E1450" s="2" t="s">
        <v>1917</v>
      </c>
      <c r="F1450" s="2">
        <v>4</v>
      </c>
      <c r="G1450" s="2">
        <v>892.28</v>
      </c>
      <c r="H1450" s="2">
        <v>0.23</v>
      </c>
      <c r="I1450" s="2" t="s">
        <v>1959</v>
      </c>
      <c r="J1450" s="2">
        <v>2748.2224000000001</v>
      </c>
      <c r="O1450" t="s">
        <v>3415</v>
      </c>
      <c r="P1450" s="5">
        <v>45587</v>
      </c>
      <c r="Q1450" t="s">
        <v>418</v>
      </c>
      <c r="R1450" t="s">
        <v>1829</v>
      </c>
      <c r="S1450" t="s">
        <v>1917</v>
      </c>
      <c r="T1450">
        <v>4</v>
      </c>
      <c r="U1450">
        <v>892.28</v>
      </c>
      <c r="V1450">
        <v>0.23</v>
      </c>
      <c r="W1450" t="s">
        <v>1959</v>
      </c>
      <c r="X1450">
        <v>2748.2224000000001</v>
      </c>
      <c r="Y1450">
        <v>2748.2223999999997</v>
      </c>
      <c r="Z1450" t="str">
        <f>_xlfn.IFS(Table8_1[[#This Row],[Unit_Price]]&lt;500,"Low Price",Table8_1[[#This Row],[Unit_Price]]&lt;2000,"Medium Price",Table8_1[[#This Row],[Unit_Price]]&gt;=2000, "High Price")</f>
        <v>Medium Price</v>
      </c>
    </row>
    <row r="1451" spans="1:26" x14ac:dyDescent="0.3">
      <c r="A1451" s="2" t="s">
        <v>3416</v>
      </c>
      <c r="B1451" s="3">
        <v>45494</v>
      </c>
      <c r="C1451" s="2" t="s">
        <v>726</v>
      </c>
      <c r="D1451" s="2" t="s">
        <v>1599</v>
      </c>
      <c r="E1451" s="2" t="s">
        <v>1914</v>
      </c>
      <c r="F1451" s="2">
        <v>2</v>
      </c>
      <c r="G1451" s="2">
        <v>164.23</v>
      </c>
      <c r="H1451" s="2">
        <v>0.17</v>
      </c>
      <c r="I1451" s="2" t="s">
        <v>1959</v>
      </c>
      <c r="J1451" s="2">
        <v>272.62180000000001</v>
      </c>
      <c r="O1451" t="s">
        <v>3416</v>
      </c>
      <c r="P1451" s="5">
        <v>45494</v>
      </c>
      <c r="Q1451" t="s">
        <v>726</v>
      </c>
      <c r="R1451" t="s">
        <v>1599</v>
      </c>
      <c r="S1451" t="s">
        <v>1914</v>
      </c>
      <c r="T1451">
        <v>2</v>
      </c>
      <c r="U1451">
        <v>164.23</v>
      </c>
      <c r="V1451">
        <v>0.17</v>
      </c>
      <c r="W1451" t="s">
        <v>1959</v>
      </c>
      <c r="X1451">
        <v>272.62180000000001</v>
      </c>
      <c r="Y1451">
        <v>272.62180000000001</v>
      </c>
      <c r="Z1451" t="str">
        <f>_xlfn.IFS(Table8_1[[#This Row],[Unit_Price]]&lt;500,"Low Price",Table8_1[[#This Row],[Unit_Price]]&lt;2000,"Medium Price",Table8_1[[#This Row],[Unit_Price]]&gt;=2000, "High Price")</f>
        <v>Low Price</v>
      </c>
    </row>
    <row r="1452" spans="1:26" x14ac:dyDescent="0.3">
      <c r="A1452" s="2" t="s">
        <v>3417</v>
      </c>
      <c r="B1452" s="3">
        <v>45305</v>
      </c>
      <c r="C1452" s="2" t="s">
        <v>1409</v>
      </c>
      <c r="D1452" s="2" t="s">
        <v>1594</v>
      </c>
      <c r="E1452" s="2" t="s">
        <v>1914</v>
      </c>
      <c r="F1452" s="2">
        <v>1</v>
      </c>
      <c r="G1452" s="2">
        <v>484.23</v>
      </c>
      <c r="H1452" s="2">
        <v>0.12</v>
      </c>
      <c r="I1452" s="2" t="s">
        <v>1964</v>
      </c>
      <c r="J1452" s="2">
        <v>426.12240000000003</v>
      </c>
      <c r="O1452" t="s">
        <v>3417</v>
      </c>
      <c r="P1452" s="5">
        <v>45305</v>
      </c>
      <c r="Q1452" t="s">
        <v>1409</v>
      </c>
      <c r="R1452" t="s">
        <v>1594</v>
      </c>
      <c r="S1452" t="s">
        <v>1914</v>
      </c>
      <c r="T1452">
        <v>1</v>
      </c>
      <c r="U1452">
        <v>484.23</v>
      </c>
      <c r="V1452">
        <v>0.12</v>
      </c>
      <c r="W1452" t="s">
        <v>1964</v>
      </c>
      <c r="X1452">
        <v>426.12240000000003</v>
      </c>
      <c r="Y1452">
        <v>426.12240000000003</v>
      </c>
      <c r="Z1452" t="str">
        <f>_xlfn.IFS(Table8_1[[#This Row],[Unit_Price]]&lt;500,"Low Price",Table8_1[[#This Row],[Unit_Price]]&lt;2000,"Medium Price",Table8_1[[#This Row],[Unit_Price]]&gt;=2000, "High Price")</f>
        <v>Low Price</v>
      </c>
    </row>
    <row r="1453" spans="1:26" x14ac:dyDescent="0.3">
      <c r="A1453" s="2" t="s">
        <v>3418</v>
      </c>
      <c r="B1453" s="3">
        <v>45383</v>
      </c>
      <c r="C1453" s="2" t="s">
        <v>34</v>
      </c>
      <c r="D1453" s="2" t="s">
        <v>1683</v>
      </c>
      <c r="E1453" s="2" t="s">
        <v>1945</v>
      </c>
      <c r="F1453" s="2">
        <v>3</v>
      </c>
      <c r="G1453" s="2">
        <v>341.51</v>
      </c>
      <c r="H1453" s="2">
        <v>0.22</v>
      </c>
      <c r="I1453" s="2" t="s">
        <v>1964</v>
      </c>
      <c r="J1453" s="2">
        <v>799.13340000000005</v>
      </c>
      <c r="O1453" t="s">
        <v>3418</v>
      </c>
      <c r="P1453" s="5">
        <v>45383</v>
      </c>
      <c r="Q1453" t="s">
        <v>34</v>
      </c>
      <c r="R1453" t="s">
        <v>1683</v>
      </c>
      <c r="S1453" t="s">
        <v>1945</v>
      </c>
      <c r="T1453">
        <v>3</v>
      </c>
      <c r="U1453">
        <v>341.51</v>
      </c>
      <c r="V1453">
        <v>0.22</v>
      </c>
      <c r="W1453" t="s">
        <v>1964</v>
      </c>
      <c r="X1453">
        <v>799.13340000000005</v>
      </c>
      <c r="Y1453">
        <v>799.13339999999994</v>
      </c>
      <c r="Z1453" t="str">
        <f>_xlfn.IFS(Table8_1[[#This Row],[Unit_Price]]&lt;500,"Low Price",Table8_1[[#This Row],[Unit_Price]]&lt;2000,"Medium Price",Table8_1[[#This Row],[Unit_Price]]&gt;=2000, "High Price")</f>
        <v>Low Price</v>
      </c>
    </row>
    <row r="1454" spans="1:26" x14ac:dyDescent="0.3">
      <c r="A1454" s="2" t="s">
        <v>3419</v>
      </c>
      <c r="B1454" s="3">
        <v>45788</v>
      </c>
      <c r="C1454" s="2" t="s">
        <v>388</v>
      </c>
      <c r="D1454" s="2" t="s">
        <v>1877</v>
      </c>
      <c r="E1454" s="2" t="s">
        <v>1932</v>
      </c>
      <c r="F1454" s="2">
        <v>3</v>
      </c>
      <c r="G1454" s="2">
        <v>758.87</v>
      </c>
      <c r="H1454" s="2">
        <v>0.11</v>
      </c>
      <c r="I1454" s="2" t="s">
        <v>1961</v>
      </c>
      <c r="J1454" s="2">
        <v>2026.1829</v>
      </c>
      <c r="O1454" t="s">
        <v>3419</v>
      </c>
      <c r="P1454" s="5">
        <v>45788</v>
      </c>
      <c r="Q1454" t="s">
        <v>388</v>
      </c>
      <c r="R1454" t="s">
        <v>1877</v>
      </c>
      <c r="S1454" t="s">
        <v>1932</v>
      </c>
      <c r="T1454">
        <v>3</v>
      </c>
      <c r="U1454">
        <v>758.87</v>
      </c>
      <c r="V1454">
        <v>0.11</v>
      </c>
      <c r="W1454" t="s">
        <v>1961</v>
      </c>
      <c r="X1454">
        <v>2026.1829</v>
      </c>
      <c r="Y1454">
        <v>2026.1829</v>
      </c>
      <c r="Z1454" t="str">
        <f>_xlfn.IFS(Table8_1[[#This Row],[Unit_Price]]&lt;500,"Low Price",Table8_1[[#This Row],[Unit_Price]]&lt;2000,"Medium Price",Table8_1[[#This Row],[Unit_Price]]&gt;=2000, "High Price")</f>
        <v>Medium Price</v>
      </c>
    </row>
    <row r="1455" spans="1:26" x14ac:dyDescent="0.3">
      <c r="A1455" s="2" t="s">
        <v>3420</v>
      </c>
      <c r="B1455" s="3">
        <v>45855</v>
      </c>
      <c r="C1455" s="2" t="s">
        <v>1461</v>
      </c>
      <c r="D1455" s="2" t="s">
        <v>1750</v>
      </c>
      <c r="E1455" s="2" t="s">
        <v>1929</v>
      </c>
      <c r="F1455" s="2">
        <v>3</v>
      </c>
      <c r="G1455" s="2">
        <v>560.52</v>
      </c>
      <c r="H1455" s="2">
        <v>0.17</v>
      </c>
      <c r="I1455" s="2" t="s">
        <v>1959</v>
      </c>
      <c r="J1455" s="2">
        <v>1395.6948</v>
      </c>
      <c r="O1455" t="s">
        <v>3420</v>
      </c>
      <c r="P1455" s="5">
        <v>45855</v>
      </c>
      <c r="Q1455" t="s">
        <v>1461</v>
      </c>
      <c r="R1455" t="s">
        <v>1750</v>
      </c>
      <c r="S1455" t="s">
        <v>1929</v>
      </c>
      <c r="T1455">
        <v>3</v>
      </c>
      <c r="U1455">
        <v>560.52</v>
      </c>
      <c r="V1455">
        <v>0.17</v>
      </c>
      <c r="W1455" t="s">
        <v>1959</v>
      </c>
      <c r="X1455">
        <v>1395.6948</v>
      </c>
      <c r="Y1455">
        <v>1395.6948</v>
      </c>
      <c r="Z1455" t="str">
        <f>_xlfn.IFS(Table8_1[[#This Row],[Unit_Price]]&lt;500,"Low Price",Table8_1[[#This Row],[Unit_Price]]&lt;2000,"Medium Price",Table8_1[[#This Row],[Unit_Price]]&gt;=2000, "High Price")</f>
        <v>Medium Price</v>
      </c>
    </row>
    <row r="1456" spans="1:26" x14ac:dyDescent="0.3">
      <c r="A1456" s="2" t="s">
        <v>3421</v>
      </c>
      <c r="B1456" s="3">
        <v>45533</v>
      </c>
      <c r="C1456" s="2" t="s">
        <v>1112</v>
      </c>
      <c r="D1456" s="2" t="s">
        <v>1871</v>
      </c>
      <c r="E1456" s="2" t="s">
        <v>1942</v>
      </c>
      <c r="F1456" s="2">
        <v>2</v>
      </c>
      <c r="G1456" s="2">
        <v>977.18</v>
      </c>
      <c r="H1456" s="2">
        <v>0.19</v>
      </c>
      <c r="I1456" s="2" t="s">
        <v>1959</v>
      </c>
      <c r="J1456" s="2">
        <v>1583.0316</v>
      </c>
      <c r="O1456" t="s">
        <v>3421</v>
      </c>
      <c r="P1456" s="5">
        <v>45533</v>
      </c>
      <c r="Q1456" t="s">
        <v>1112</v>
      </c>
      <c r="R1456" t="s">
        <v>1871</v>
      </c>
      <c r="S1456" t="s">
        <v>1942</v>
      </c>
      <c r="T1456">
        <v>2</v>
      </c>
      <c r="U1456">
        <v>977.18</v>
      </c>
      <c r="V1456">
        <v>0.19</v>
      </c>
      <c r="W1456" t="s">
        <v>1959</v>
      </c>
      <c r="X1456">
        <v>1583.0316</v>
      </c>
      <c r="Y1456">
        <v>1583.0315999999998</v>
      </c>
      <c r="Z1456" t="str">
        <f>_xlfn.IFS(Table8_1[[#This Row],[Unit_Price]]&lt;500,"Low Price",Table8_1[[#This Row],[Unit_Price]]&lt;2000,"Medium Price",Table8_1[[#This Row],[Unit_Price]]&gt;=2000, "High Price")</f>
        <v>Medium Price</v>
      </c>
    </row>
    <row r="1457" spans="1:26" x14ac:dyDescent="0.3">
      <c r="A1457" s="2" t="s">
        <v>3422</v>
      </c>
      <c r="B1457" s="3">
        <v>45763</v>
      </c>
      <c r="C1457" s="2" t="s">
        <v>769</v>
      </c>
      <c r="D1457" s="2" t="s">
        <v>1998</v>
      </c>
      <c r="E1457" s="2" t="s">
        <v>1934</v>
      </c>
      <c r="F1457" s="2">
        <v>4</v>
      </c>
      <c r="G1457" s="2">
        <v>761.35</v>
      </c>
      <c r="H1457" s="2">
        <v>0.08</v>
      </c>
      <c r="I1457" s="2" t="s">
        <v>1959</v>
      </c>
      <c r="J1457" s="2">
        <v>2801.768</v>
      </c>
      <c r="O1457" t="s">
        <v>3422</v>
      </c>
      <c r="P1457" s="5">
        <v>45763</v>
      </c>
      <c r="Q1457" t="s">
        <v>769</v>
      </c>
      <c r="R1457" t="s">
        <v>1998</v>
      </c>
      <c r="S1457" t="s">
        <v>1934</v>
      </c>
      <c r="T1457">
        <v>4</v>
      </c>
      <c r="U1457">
        <v>761.35</v>
      </c>
      <c r="V1457">
        <v>0.08</v>
      </c>
      <c r="W1457" t="s">
        <v>1959</v>
      </c>
      <c r="X1457">
        <v>2801.768</v>
      </c>
      <c r="Y1457">
        <v>2801.768</v>
      </c>
      <c r="Z1457" t="str">
        <f>_xlfn.IFS(Table8_1[[#This Row],[Unit_Price]]&lt;500,"Low Price",Table8_1[[#This Row],[Unit_Price]]&lt;2000,"Medium Price",Table8_1[[#This Row],[Unit_Price]]&gt;=2000, "High Price")</f>
        <v>Medium Price</v>
      </c>
    </row>
    <row r="1458" spans="1:26" x14ac:dyDescent="0.3">
      <c r="A1458" s="2" t="s">
        <v>3423</v>
      </c>
      <c r="B1458" s="3">
        <v>45900</v>
      </c>
      <c r="C1458" s="2" t="s">
        <v>600</v>
      </c>
      <c r="D1458" s="2" t="s">
        <v>1783</v>
      </c>
      <c r="E1458" s="2" t="s">
        <v>1945</v>
      </c>
      <c r="F1458" s="2">
        <v>2</v>
      </c>
      <c r="G1458" s="2">
        <v>947.56</v>
      </c>
      <c r="H1458" s="2">
        <v>0.02</v>
      </c>
      <c r="I1458" s="2" t="s">
        <v>1964</v>
      </c>
      <c r="J1458" s="2">
        <v>1857.2175999999999</v>
      </c>
      <c r="O1458" t="s">
        <v>3423</v>
      </c>
      <c r="P1458" s="5">
        <v>45900</v>
      </c>
      <c r="Q1458" t="s">
        <v>600</v>
      </c>
      <c r="R1458" t="s">
        <v>1783</v>
      </c>
      <c r="S1458" t="s">
        <v>1945</v>
      </c>
      <c r="T1458">
        <v>2</v>
      </c>
      <c r="U1458">
        <v>947.56</v>
      </c>
      <c r="V1458">
        <v>0.02</v>
      </c>
      <c r="W1458" t="s">
        <v>1964</v>
      </c>
      <c r="X1458">
        <v>1857.2175999999999</v>
      </c>
      <c r="Y1458">
        <v>1857.2175999999999</v>
      </c>
      <c r="Z1458" t="str">
        <f>_xlfn.IFS(Table8_1[[#This Row],[Unit_Price]]&lt;500,"Low Price",Table8_1[[#This Row],[Unit_Price]]&lt;2000,"Medium Price",Table8_1[[#This Row],[Unit_Price]]&gt;=2000, "High Price")</f>
        <v>Medium Price</v>
      </c>
    </row>
    <row r="1459" spans="1:26" x14ac:dyDescent="0.3">
      <c r="A1459" s="2" t="s">
        <v>3424</v>
      </c>
      <c r="B1459" s="3">
        <v>45943</v>
      </c>
      <c r="C1459" s="2" t="s">
        <v>775</v>
      </c>
      <c r="D1459" s="2" t="s">
        <v>1709</v>
      </c>
      <c r="E1459" s="2" t="s">
        <v>1945</v>
      </c>
      <c r="F1459" s="2">
        <v>4</v>
      </c>
      <c r="G1459" s="2">
        <v>975.47</v>
      </c>
      <c r="H1459" s="2">
        <v>0.04</v>
      </c>
      <c r="I1459" s="2" t="s">
        <v>1959</v>
      </c>
      <c r="J1459" s="2">
        <v>3745.8047999999999</v>
      </c>
      <c r="O1459" t="s">
        <v>3424</v>
      </c>
      <c r="P1459" s="5">
        <v>45943</v>
      </c>
      <c r="Q1459" t="s">
        <v>775</v>
      </c>
      <c r="R1459" t="s">
        <v>1709</v>
      </c>
      <c r="S1459" t="s">
        <v>1945</v>
      </c>
      <c r="T1459">
        <v>4</v>
      </c>
      <c r="U1459">
        <v>975.47</v>
      </c>
      <c r="V1459">
        <v>0.04</v>
      </c>
      <c r="W1459" t="s">
        <v>1959</v>
      </c>
      <c r="X1459">
        <v>3745.8047999999999</v>
      </c>
      <c r="Y1459">
        <v>3745.8047999999999</v>
      </c>
      <c r="Z1459" t="str">
        <f>_xlfn.IFS(Table8_1[[#This Row],[Unit_Price]]&lt;500,"Low Price",Table8_1[[#This Row],[Unit_Price]]&lt;2000,"Medium Price",Table8_1[[#This Row],[Unit_Price]]&gt;=2000, "High Price")</f>
        <v>Medium Price</v>
      </c>
    </row>
    <row r="1460" spans="1:26" x14ac:dyDescent="0.3">
      <c r="A1460" s="2" t="s">
        <v>3425</v>
      </c>
      <c r="B1460" s="3">
        <v>45448</v>
      </c>
      <c r="C1460" s="2" t="s">
        <v>1481</v>
      </c>
      <c r="D1460" s="2" t="s">
        <v>1610</v>
      </c>
      <c r="E1460" s="2" t="s">
        <v>1921</v>
      </c>
      <c r="F1460" s="2">
        <v>3</v>
      </c>
      <c r="G1460" s="2">
        <v>769.06</v>
      </c>
      <c r="H1460" s="2">
        <v>0.23</v>
      </c>
      <c r="I1460" s="2" t="s">
        <v>1964</v>
      </c>
      <c r="J1460" s="2">
        <v>1776.5286000000001</v>
      </c>
      <c r="O1460" t="s">
        <v>3425</v>
      </c>
      <c r="P1460" s="5">
        <v>45448</v>
      </c>
      <c r="Q1460" t="s">
        <v>1481</v>
      </c>
      <c r="R1460" t="s">
        <v>1610</v>
      </c>
      <c r="S1460" t="s">
        <v>1921</v>
      </c>
      <c r="T1460">
        <v>3</v>
      </c>
      <c r="U1460">
        <v>769.06</v>
      </c>
      <c r="V1460">
        <v>0.23</v>
      </c>
      <c r="W1460" t="s">
        <v>1964</v>
      </c>
      <c r="X1460">
        <v>1776.5286000000001</v>
      </c>
      <c r="Y1460">
        <v>1776.5285999999999</v>
      </c>
      <c r="Z1460" t="str">
        <f>_xlfn.IFS(Table8_1[[#This Row],[Unit_Price]]&lt;500,"Low Price",Table8_1[[#This Row],[Unit_Price]]&lt;2000,"Medium Price",Table8_1[[#This Row],[Unit_Price]]&gt;=2000, "High Price")</f>
        <v>Medium Price</v>
      </c>
    </row>
    <row r="1461" spans="1:26" x14ac:dyDescent="0.3">
      <c r="A1461" s="2" t="s">
        <v>3426</v>
      </c>
      <c r="B1461" s="3">
        <v>45929</v>
      </c>
      <c r="C1461" s="2" t="s">
        <v>2639</v>
      </c>
      <c r="D1461" s="2" t="s">
        <v>1696</v>
      </c>
      <c r="E1461" s="2" t="s">
        <v>1896</v>
      </c>
      <c r="F1461" s="2">
        <v>3</v>
      </c>
      <c r="G1461" s="2">
        <v>824.75</v>
      </c>
      <c r="H1461" s="2">
        <v>0.23</v>
      </c>
      <c r="I1461" s="2" t="s">
        <v>1959</v>
      </c>
      <c r="J1461" s="2">
        <v>1905.1724999999999</v>
      </c>
      <c r="O1461" t="s">
        <v>3426</v>
      </c>
      <c r="P1461" s="5">
        <v>45929</v>
      </c>
      <c r="Q1461" t="s">
        <v>2639</v>
      </c>
      <c r="R1461" t="s">
        <v>1696</v>
      </c>
      <c r="S1461" t="s">
        <v>1896</v>
      </c>
      <c r="T1461">
        <v>3</v>
      </c>
      <c r="U1461">
        <v>824.75</v>
      </c>
      <c r="V1461">
        <v>0.23</v>
      </c>
      <c r="W1461" t="s">
        <v>1959</v>
      </c>
      <c r="X1461">
        <v>1905.1724999999999</v>
      </c>
      <c r="Y1461">
        <v>1905.1725000000001</v>
      </c>
      <c r="Z1461" t="str">
        <f>_xlfn.IFS(Table8_1[[#This Row],[Unit_Price]]&lt;500,"Low Price",Table8_1[[#This Row],[Unit_Price]]&lt;2000,"Medium Price",Table8_1[[#This Row],[Unit_Price]]&gt;=2000, "High Price")</f>
        <v>Medium Price</v>
      </c>
    </row>
    <row r="1462" spans="1:26" x14ac:dyDescent="0.3">
      <c r="A1462" s="2" t="s">
        <v>3427</v>
      </c>
      <c r="B1462" s="3">
        <v>45478</v>
      </c>
      <c r="C1462" s="2" t="s">
        <v>1261</v>
      </c>
      <c r="D1462" s="2" t="s">
        <v>1786</v>
      </c>
      <c r="E1462" s="2" t="s">
        <v>1904</v>
      </c>
      <c r="F1462" s="2">
        <v>2</v>
      </c>
      <c r="G1462" s="2">
        <v>821.35</v>
      </c>
      <c r="H1462" s="2">
        <v>0.11</v>
      </c>
      <c r="I1462" s="2" t="s">
        <v>1961</v>
      </c>
      <c r="J1462" s="2">
        <v>1462.0029999999999</v>
      </c>
      <c r="O1462" t="s">
        <v>3427</v>
      </c>
      <c r="P1462" s="5">
        <v>45478</v>
      </c>
      <c r="Q1462" t="s">
        <v>1261</v>
      </c>
      <c r="R1462" t="s">
        <v>1786</v>
      </c>
      <c r="S1462" t="s">
        <v>1904</v>
      </c>
      <c r="T1462">
        <v>2</v>
      </c>
      <c r="U1462">
        <v>821.35</v>
      </c>
      <c r="V1462">
        <v>0.11</v>
      </c>
      <c r="W1462" t="s">
        <v>1961</v>
      </c>
      <c r="X1462">
        <v>1462.0029999999999</v>
      </c>
      <c r="Y1462">
        <v>1462.0030000000002</v>
      </c>
      <c r="Z1462" t="str">
        <f>_xlfn.IFS(Table8_1[[#This Row],[Unit_Price]]&lt;500,"Low Price",Table8_1[[#This Row],[Unit_Price]]&lt;2000,"Medium Price",Table8_1[[#This Row],[Unit_Price]]&gt;=2000, "High Price")</f>
        <v>Medium Price</v>
      </c>
    </row>
    <row r="1463" spans="1:26" x14ac:dyDescent="0.3">
      <c r="A1463" s="2" t="s">
        <v>3428</v>
      </c>
      <c r="B1463" s="3">
        <v>45723</v>
      </c>
      <c r="C1463" s="2" t="s">
        <v>1272</v>
      </c>
      <c r="D1463" s="2" t="s">
        <v>1610</v>
      </c>
      <c r="E1463" s="2" t="s">
        <v>1924</v>
      </c>
      <c r="F1463" s="2">
        <v>1</v>
      </c>
      <c r="G1463" s="2">
        <v>120.57</v>
      </c>
      <c r="H1463" s="2">
        <v>0.06</v>
      </c>
      <c r="I1463" s="2" t="s">
        <v>1961</v>
      </c>
      <c r="J1463" s="2">
        <v>113.33580000000001</v>
      </c>
      <c r="O1463" t="s">
        <v>3428</v>
      </c>
      <c r="P1463" s="5">
        <v>45723</v>
      </c>
      <c r="Q1463" t="s">
        <v>1272</v>
      </c>
      <c r="R1463" t="s">
        <v>1610</v>
      </c>
      <c r="S1463" t="s">
        <v>1924</v>
      </c>
      <c r="T1463">
        <v>1</v>
      </c>
      <c r="U1463">
        <v>120.57</v>
      </c>
      <c r="V1463">
        <v>0.06</v>
      </c>
      <c r="W1463" t="s">
        <v>1961</v>
      </c>
      <c r="X1463">
        <v>113.33580000000001</v>
      </c>
      <c r="Y1463">
        <v>113.33579999999999</v>
      </c>
      <c r="Z1463" t="str">
        <f>_xlfn.IFS(Table8_1[[#This Row],[Unit_Price]]&lt;500,"Low Price",Table8_1[[#This Row],[Unit_Price]]&lt;2000,"Medium Price",Table8_1[[#This Row],[Unit_Price]]&gt;=2000, "High Price")</f>
        <v>Low Price</v>
      </c>
    </row>
    <row r="1464" spans="1:26" x14ac:dyDescent="0.3">
      <c r="A1464" s="2" t="s">
        <v>3429</v>
      </c>
      <c r="B1464" s="3">
        <v>45240</v>
      </c>
      <c r="C1464" s="2" t="s">
        <v>1064</v>
      </c>
      <c r="D1464" s="2" t="s">
        <v>1850</v>
      </c>
      <c r="E1464" s="2" t="s">
        <v>1892</v>
      </c>
      <c r="F1464" s="2">
        <v>1</v>
      </c>
      <c r="G1464" s="2">
        <v>122.27</v>
      </c>
      <c r="H1464" s="2">
        <v>0.26</v>
      </c>
      <c r="I1464" s="2" t="s">
        <v>1961</v>
      </c>
      <c r="J1464" s="2">
        <v>90.479799999999997</v>
      </c>
      <c r="O1464" t="s">
        <v>3429</v>
      </c>
      <c r="P1464" s="5">
        <v>45240</v>
      </c>
      <c r="Q1464" t="s">
        <v>1064</v>
      </c>
      <c r="R1464" t="s">
        <v>1850</v>
      </c>
      <c r="S1464" t="s">
        <v>1892</v>
      </c>
      <c r="T1464">
        <v>1</v>
      </c>
      <c r="U1464">
        <v>122.27</v>
      </c>
      <c r="V1464">
        <v>0.26</v>
      </c>
      <c r="W1464" t="s">
        <v>1961</v>
      </c>
      <c r="X1464">
        <v>90.479799999999997</v>
      </c>
      <c r="Y1464">
        <v>90.479799999999997</v>
      </c>
      <c r="Z1464" t="str">
        <f>_xlfn.IFS(Table8_1[[#This Row],[Unit_Price]]&lt;500,"Low Price",Table8_1[[#This Row],[Unit_Price]]&lt;2000,"Medium Price",Table8_1[[#This Row],[Unit_Price]]&gt;=2000, "High Price")</f>
        <v>Low Price</v>
      </c>
    </row>
    <row r="1465" spans="1:26" x14ac:dyDescent="0.3">
      <c r="A1465" s="2" t="s">
        <v>3430</v>
      </c>
      <c r="B1465" s="3">
        <v>45890</v>
      </c>
      <c r="C1465" s="2" t="s">
        <v>572</v>
      </c>
      <c r="D1465" s="2" t="s">
        <v>1655</v>
      </c>
      <c r="E1465" s="2" t="s">
        <v>1896</v>
      </c>
      <c r="F1465" s="2">
        <v>2</v>
      </c>
      <c r="G1465" s="2">
        <v>182.89</v>
      </c>
      <c r="H1465" s="2">
        <v>0.11</v>
      </c>
      <c r="I1465" s="2" t="s">
        <v>1959</v>
      </c>
      <c r="J1465" s="2">
        <v>325.54419999999999</v>
      </c>
      <c r="O1465" t="s">
        <v>3430</v>
      </c>
      <c r="P1465" s="5">
        <v>45890</v>
      </c>
      <c r="Q1465" t="s">
        <v>572</v>
      </c>
      <c r="R1465" t="s">
        <v>1655</v>
      </c>
      <c r="S1465" t="s">
        <v>1896</v>
      </c>
      <c r="T1465">
        <v>2</v>
      </c>
      <c r="U1465">
        <v>182.89</v>
      </c>
      <c r="V1465">
        <v>0.11</v>
      </c>
      <c r="W1465" t="s">
        <v>1959</v>
      </c>
      <c r="X1465">
        <v>325.54419999999999</v>
      </c>
      <c r="Y1465">
        <v>325.54419999999999</v>
      </c>
      <c r="Z1465" t="str">
        <f>_xlfn.IFS(Table8_1[[#This Row],[Unit_Price]]&lt;500,"Low Price",Table8_1[[#This Row],[Unit_Price]]&lt;2000,"Medium Price",Table8_1[[#This Row],[Unit_Price]]&gt;=2000, "High Price")</f>
        <v>Low Price</v>
      </c>
    </row>
    <row r="1466" spans="1:26" x14ac:dyDescent="0.3">
      <c r="A1466" s="2" t="s">
        <v>3431</v>
      </c>
      <c r="B1466" s="3">
        <v>45796</v>
      </c>
      <c r="C1466" s="2" t="s">
        <v>1172</v>
      </c>
      <c r="D1466" s="2" t="s">
        <v>1718</v>
      </c>
      <c r="E1466" s="2" t="s">
        <v>1904</v>
      </c>
      <c r="F1466" s="2">
        <v>1</v>
      </c>
      <c r="G1466" s="2">
        <v>695.26</v>
      </c>
      <c r="H1466" s="2">
        <v>0.23</v>
      </c>
      <c r="I1466" s="2" t="s">
        <v>1961</v>
      </c>
      <c r="J1466" s="2">
        <v>535.35019999999997</v>
      </c>
      <c r="O1466" t="s">
        <v>3431</v>
      </c>
      <c r="P1466" s="5">
        <v>45796</v>
      </c>
      <c r="Q1466" t="s">
        <v>1172</v>
      </c>
      <c r="R1466" t="s">
        <v>1718</v>
      </c>
      <c r="S1466" t="s">
        <v>1904</v>
      </c>
      <c r="T1466">
        <v>1</v>
      </c>
      <c r="U1466">
        <v>695.26</v>
      </c>
      <c r="V1466">
        <v>0.23</v>
      </c>
      <c r="W1466" t="s">
        <v>1961</v>
      </c>
      <c r="X1466">
        <v>535.35019999999997</v>
      </c>
      <c r="Y1466">
        <v>535.35019999999997</v>
      </c>
      <c r="Z1466" t="str">
        <f>_xlfn.IFS(Table8_1[[#This Row],[Unit_Price]]&lt;500,"Low Price",Table8_1[[#This Row],[Unit_Price]]&lt;2000,"Medium Price",Table8_1[[#This Row],[Unit_Price]]&gt;=2000, "High Price")</f>
        <v>Medium Price</v>
      </c>
    </row>
    <row r="1467" spans="1:26" x14ac:dyDescent="0.3">
      <c r="A1467" s="2" t="s">
        <v>3432</v>
      </c>
      <c r="B1467" s="3">
        <v>45895</v>
      </c>
      <c r="C1467" s="2" t="s">
        <v>118</v>
      </c>
      <c r="D1467" s="2" t="s">
        <v>1664</v>
      </c>
      <c r="E1467" s="2" t="s">
        <v>1911</v>
      </c>
      <c r="F1467" s="2">
        <v>2</v>
      </c>
      <c r="G1467" s="2">
        <v>408.8</v>
      </c>
      <c r="H1467" s="2">
        <v>0.17</v>
      </c>
      <c r="I1467" s="2" t="s">
        <v>1964</v>
      </c>
      <c r="J1467" s="2">
        <v>678.60799999999995</v>
      </c>
      <c r="O1467" t="s">
        <v>3432</v>
      </c>
      <c r="P1467" s="5">
        <v>45895</v>
      </c>
      <c r="Q1467" t="s">
        <v>118</v>
      </c>
      <c r="R1467" t="s">
        <v>1664</v>
      </c>
      <c r="S1467" t="s">
        <v>1911</v>
      </c>
      <c r="T1467">
        <v>2</v>
      </c>
      <c r="U1467">
        <v>408.8</v>
      </c>
      <c r="V1467">
        <v>0.17</v>
      </c>
      <c r="W1467" t="s">
        <v>1964</v>
      </c>
      <c r="X1467">
        <v>678.60799999999995</v>
      </c>
      <c r="Y1467">
        <v>678.60799999999995</v>
      </c>
      <c r="Z1467" t="str">
        <f>_xlfn.IFS(Table8_1[[#This Row],[Unit_Price]]&lt;500,"Low Price",Table8_1[[#This Row],[Unit_Price]]&lt;2000,"Medium Price",Table8_1[[#This Row],[Unit_Price]]&gt;=2000, "High Price")</f>
        <v>Low Price</v>
      </c>
    </row>
    <row r="1468" spans="1:26" x14ac:dyDescent="0.3">
      <c r="A1468" s="2" t="s">
        <v>3433</v>
      </c>
      <c r="B1468" s="3">
        <v>45676</v>
      </c>
      <c r="C1468" s="2" t="s">
        <v>741</v>
      </c>
      <c r="D1468" s="2" t="s">
        <v>1728</v>
      </c>
      <c r="E1468" s="2" t="s">
        <v>1917</v>
      </c>
      <c r="F1468" s="2">
        <v>3</v>
      </c>
      <c r="G1468" s="2">
        <v>512.15</v>
      </c>
      <c r="H1468" s="2">
        <v>0.12</v>
      </c>
      <c r="I1468" s="2" t="s">
        <v>1959</v>
      </c>
      <c r="J1468" s="2">
        <v>1352.076</v>
      </c>
      <c r="O1468" t="s">
        <v>3433</v>
      </c>
      <c r="P1468" s="5">
        <v>45676</v>
      </c>
      <c r="Q1468" t="s">
        <v>741</v>
      </c>
      <c r="R1468" t="s">
        <v>1728</v>
      </c>
      <c r="S1468" t="s">
        <v>1917</v>
      </c>
      <c r="T1468">
        <v>3</v>
      </c>
      <c r="U1468">
        <v>512.15</v>
      </c>
      <c r="V1468">
        <v>0.12</v>
      </c>
      <c r="W1468" t="s">
        <v>1959</v>
      </c>
      <c r="X1468">
        <v>1352.076</v>
      </c>
      <c r="Y1468">
        <v>1352.0759999999998</v>
      </c>
      <c r="Z1468" t="str">
        <f>_xlfn.IFS(Table8_1[[#This Row],[Unit_Price]]&lt;500,"Low Price",Table8_1[[#This Row],[Unit_Price]]&lt;2000,"Medium Price",Table8_1[[#This Row],[Unit_Price]]&gt;=2000, "High Price")</f>
        <v>Medium Price</v>
      </c>
    </row>
    <row r="1469" spans="1:26" x14ac:dyDescent="0.3">
      <c r="A1469" s="2" t="s">
        <v>3434</v>
      </c>
      <c r="B1469" s="3">
        <v>45568</v>
      </c>
      <c r="C1469" s="2" t="s">
        <v>1284</v>
      </c>
      <c r="D1469" s="2" t="s">
        <v>1594</v>
      </c>
      <c r="E1469" s="2" t="s">
        <v>1917</v>
      </c>
      <c r="F1469" s="2">
        <v>3</v>
      </c>
      <c r="G1469" s="2">
        <v>136.4</v>
      </c>
      <c r="H1469" s="2">
        <v>0.15</v>
      </c>
      <c r="I1469" s="2" t="s">
        <v>1961</v>
      </c>
      <c r="J1469" s="2">
        <v>347.82</v>
      </c>
      <c r="O1469" t="s">
        <v>3434</v>
      </c>
      <c r="P1469" s="5">
        <v>45568</v>
      </c>
      <c r="Q1469" t="s">
        <v>1284</v>
      </c>
      <c r="R1469" t="s">
        <v>1594</v>
      </c>
      <c r="S1469" t="s">
        <v>1917</v>
      </c>
      <c r="T1469">
        <v>3</v>
      </c>
      <c r="U1469">
        <v>136.4</v>
      </c>
      <c r="V1469">
        <v>0.15</v>
      </c>
      <c r="W1469" t="s">
        <v>1961</v>
      </c>
      <c r="X1469">
        <v>347.82</v>
      </c>
      <c r="Y1469">
        <v>347.82000000000005</v>
      </c>
      <c r="Z1469" t="str">
        <f>_xlfn.IFS(Table8_1[[#This Row],[Unit_Price]]&lt;500,"Low Price",Table8_1[[#This Row],[Unit_Price]]&lt;2000,"Medium Price",Table8_1[[#This Row],[Unit_Price]]&gt;=2000, "High Price")</f>
        <v>Low Price</v>
      </c>
    </row>
    <row r="1470" spans="1:26" x14ac:dyDescent="0.3">
      <c r="A1470" s="2" t="s">
        <v>3435</v>
      </c>
      <c r="B1470" s="3">
        <v>45272</v>
      </c>
      <c r="C1470" s="2" t="s">
        <v>587</v>
      </c>
      <c r="D1470" s="2" t="s">
        <v>1580</v>
      </c>
      <c r="E1470" s="2" t="s">
        <v>1901</v>
      </c>
      <c r="F1470" s="2">
        <v>2</v>
      </c>
      <c r="G1470" s="2">
        <v>42.51</v>
      </c>
      <c r="H1470" s="2">
        <v>0.04</v>
      </c>
      <c r="I1470" s="2" t="s">
        <v>1964</v>
      </c>
      <c r="J1470" s="2">
        <v>81.619200000000006</v>
      </c>
      <c r="O1470" t="s">
        <v>3435</v>
      </c>
      <c r="P1470" s="5">
        <v>45272</v>
      </c>
      <c r="Q1470" t="s">
        <v>587</v>
      </c>
      <c r="R1470" t="s">
        <v>1580</v>
      </c>
      <c r="S1470" t="s">
        <v>1901</v>
      </c>
      <c r="T1470">
        <v>2</v>
      </c>
      <c r="U1470">
        <v>42.51</v>
      </c>
      <c r="V1470">
        <v>0.04</v>
      </c>
      <c r="W1470" t="s">
        <v>1964</v>
      </c>
      <c r="X1470">
        <v>81.619200000000006</v>
      </c>
      <c r="Y1470">
        <v>81.619199999999992</v>
      </c>
      <c r="Z1470" t="str">
        <f>_xlfn.IFS(Table8_1[[#This Row],[Unit_Price]]&lt;500,"Low Price",Table8_1[[#This Row],[Unit_Price]]&lt;2000,"Medium Price",Table8_1[[#This Row],[Unit_Price]]&gt;=2000, "High Price")</f>
        <v>Low Price</v>
      </c>
    </row>
    <row r="1471" spans="1:26" x14ac:dyDescent="0.3">
      <c r="A1471" s="2" t="s">
        <v>3436</v>
      </c>
      <c r="B1471" s="3">
        <v>45718</v>
      </c>
      <c r="C1471" s="2" t="s">
        <v>1136</v>
      </c>
      <c r="D1471" s="2" t="s">
        <v>1808</v>
      </c>
      <c r="E1471" s="2" t="s">
        <v>1914</v>
      </c>
      <c r="F1471" s="2">
        <v>3</v>
      </c>
      <c r="G1471" s="2">
        <v>582.1</v>
      </c>
      <c r="H1471" s="2">
        <v>0.12</v>
      </c>
      <c r="I1471" s="2" t="s">
        <v>1961</v>
      </c>
      <c r="J1471" s="2">
        <v>1536.7439999999999</v>
      </c>
      <c r="O1471" t="s">
        <v>3436</v>
      </c>
      <c r="P1471" s="5">
        <v>45718</v>
      </c>
      <c r="Q1471" t="s">
        <v>1136</v>
      </c>
      <c r="R1471" t="s">
        <v>1808</v>
      </c>
      <c r="S1471" t="s">
        <v>1914</v>
      </c>
      <c r="T1471">
        <v>3</v>
      </c>
      <c r="U1471">
        <v>582.1</v>
      </c>
      <c r="V1471">
        <v>0.12</v>
      </c>
      <c r="W1471" t="s">
        <v>1961</v>
      </c>
      <c r="X1471">
        <v>1536.7439999999999</v>
      </c>
      <c r="Y1471">
        <v>1536.7440000000001</v>
      </c>
      <c r="Z1471" t="str">
        <f>_xlfn.IFS(Table8_1[[#This Row],[Unit_Price]]&lt;500,"Low Price",Table8_1[[#This Row],[Unit_Price]]&lt;2000,"Medium Price",Table8_1[[#This Row],[Unit_Price]]&gt;=2000, "High Price")</f>
        <v>Medium Price</v>
      </c>
    </row>
    <row r="1472" spans="1:26" x14ac:dyDescent="0.3">
      <c r="A1472" s="2" t="s">
        <v>3437</v>
      </c>
      <c r="B1472" s="3">
        <v>45356</v>
      </c>
      <c r="C1472" s="2" t="s">
        <v>719</v>
      </c>
      <c r="D1472" s="2" t="s">
        <v>1829</v>
      </c>
      <c r="E1472" s="2" t="s">
        <v>1942</v>
      </c>
      <c r="F1472" s="2">
        <v>4</v>
      </c>
      <c r="G1472" s="2">
        <v>461.52</v>
      </c>
      <c r="H1472" s="2">
        <v>0</v>
      </c>
      <c r="I1472" s="2" t="s">
        <v>1964</v>
      </c>
      <c r="J1472" s="2">
        <v>1846.08</v>
      </c>
      <c r="O1472" t="s">
        <v>3437</v>
      </c>
      <c r="P1472" s="5">
        <v>45356</v>
      </c>
      <c r="Q1472" t="s">
        <v>719</v>
      </c>
      <c r="R1472" t="s">
        <v>1829</v>
      </c>
      <c r="S1472" t="s">
        <v>1942</v>
      </c>
      <c r="T1472">
        <v>4</v>
      </c>
      <c r="U1472">
        <v>461.52</v>
      </c>
      <c r="V1472">
        <v>0</v>
      </c>
      <c r="W1472" t="s">
        <v>1964</v>
      </c>
      <c r="X1472">
        <v>1846.08</v>
      </c>
      <c r="Y1472">
        <v>1846.08</v>
      </c>
      <c r="Z1472" t="str">
        <f>_xlfn.IFS(Table8_1[[#This Row],[Unit_Price]]&lt;500,"Low Price",Table8_1[[#This Row],[Unit_Price]]&lt;2000,"Medium Price",Table8_1[[#This Row],[Unit_Price]]&gt;=2000, "High Price")</f>
        <v>Low Price</v>
      </c>
    </row>
    <row r="1473" spans="1:26" x14ac:dyDescent="0.3">
      <c r="A1473" s="2" t="s">
        <v>3438</v>
      </c>
      <c r="B1473" s="3">
        <v>45552</v>
      </c>
      <c r="C1473" s="2" t="s">
        <v>1536</v>
      </c>
      <c r="D1473" s="2" t="s">
        <v>1998</v>
      </c>
      <c r="E1473" s="2" t="s">
        <v>1927</v>
      </c>
      <c r="F1473" s="2">
        <v>1</v>
      </c>
      <c r="G1473" s="2">
        <v>558.41999999999996</v>
      </c>
      <c r="H1473" s="2">
        <v>0.03</v>
      </c>
      <c r="I1473" s="2" t="s">
        <v>1959</v>
      </c>
      <c r="J1473" s="2">
        <v>541.66740000000004</v>
      </c>
      <c r="O1473" t="s">
        <v>3438</v>
      </c>
      <c r="P1473" s="5">
        <v>45552</v>
      </c>
      <c r="Q1473" t="s">
        <v>1536</v>
      </c>
      <c r="R1473" t="s">
        <v>1998</v>
      </c>
      <c r="S1473" t="s">
        <v>1927</v>
      </c>
      <c r="T1473">
        <v>1</v>
      </c>
      <c r="U1473">
        <v>558.41999999999996</v>
      </c>
      <c r="V1473">
        <v>0.03</v>
      </c>
      <c r="W1473" t="s">
        <v>1959</v>
      </c>
      <c r="X1473">
        <v>541.66740000000004</v>
      </c>
      <c r="Y1473">
        <v>541.66739999999993</v>
      </c>
      <c r="Z1473" t="str">
        <f>_xlfn.IFS(Table8_1[[#This Row],[Unit_Price]]&lt;500,"Low Price",Table8_1[[#This Row],[Unit_Price]]&lt;2000,"Medium Price",Table8_1[[#This Row],[Unit_Price]]&gt;=2000, "High Price")</f>
        <v>Medium Price</v>
      </c>
    </row>
    <row r="1474" spans="1:26" x14ac:dyDescent="0.3">
      <c r="A1474" s="2" t="s">
        <v>3439</v>
      </c>
      <c r="B1474" s="3">
        <v>45288</v>
      </c>
      <c r="C1474" s="2" t="s">
        <v>850</v>
      </c>
      <c r="D1474" s="2" t="s">
        <v>1606</v>
      </c>
      <c r="E1474" s="2" t="s">
        <v>1945</v>
      </c>
      <c r="F1474" s="2">
        <v>4</v>
      </c>
      <c r="G1474" s="2">
        <v>700.98</v>
      </c>
      <c r="H1474" s="2">
        <v>0.12</v>
      </c>
      <c r="I1474" s="2" t="s">
        <v>1961</v>
      </c>
      <c r="J1474" s="2">
        <v>2467.4495999999999</v>
      </c>
      <c r="O1474" t="s">
        <v>3439</v>
      </c>
      <c r="P1474" s="5">
        <v>45288</v>
      </c>
      <c r="Q1474" t="s">
        <v>850</v>
      </c>
      <c r="R1474" t="s">
        <v>1606</v>
      </c>
      <c r="S1474" t="s">
        <v>1945</v>
      </c>
      <c r="T1474">
        <v>4</v>
      </c>
      <c r="U1474">
        <v>700.98</v>
      </c>
      <c r="V1474">
        <v>0.12</v>
      </c>
      <c r="W1474" t="s">
        <v>1961</v>
      </c>
      <c r="X1474">
        <v>2467.4495999999999</v>
      </c>
      <c r="Y1474">
        <v>2467.4495999999999</v>
      </c>
      <c r="Z1474" t="str">
        <f>_xlfn.IFS(Table8_1[[#This Row],[Unit_Price]]&lt;500,"Low Price",Table8_1[[#This Row],[Unit_Price]]&lt;2000,"Medium Price",Table8_1[[#This Row],[Unit_Price]]&gt;=2000, "High Price")</f>
        <v>Medium Price</v>
      </c>
    </row>
    <row r="1475" spans="1:26" x14ac:dyDescent="0.3">
      <c r="A1475" s="2" t="s">
        <v>3440</v>
      </c>
      <c r="B1475" s="3">
        <v>45605</v>
      </c>
      <c r="C1475" s="2" t="s">
        <v>1272</v>
      </c>
      <c r="D1475" s="2" t="s">
        <v>1838</v>
      </c>
      <c r="E1475" s="2" t="s">
        <v>1945</v>
      </c>
      <c r="F1475" s="2">
        <v>2</v>
      </c>
      <c r="G1475" s="2">
        <v>227.97</v>
      </c>
      <c r="H1475" s="2">
        <v>0.08</v>
      </c>
      <c r="I1475" s="2" t="s">
        <v>1964</v>
      </c>
      <c r="J1475" s="2">
        <v>419.46480000000003</v>
      </c>
      <c r="O1475" t="s">
        <v>3440</v>
      </c>
      <c r="P1475" s="5">
        <v>45605</v>
      </c>
      <c r="Q1475" t="s">
        <v>1272</v>
      </c>
      <c r="R1475" t="s">
        <v>1838</v>
      </c>
      <c r="S1475" t="s">
        <v>1945</v>
      </c>
      <c r="T1475">
        <v>2</v>
      </c>
      <c r="U1475">
        <v>227.97</v>
      </c>
      <c r="V1475">
        <v>0.08</v>
      </c>
      <c r="W1475" t="s">
        <v>1964</v>
      </c>
      <c r="X1475">
        <v>419.46480000000003</v>
      </c>
      <c r="Y1475">
        <v>419.46479999999997</v>
      </c>
      <c r="Z1475" t="str">
        <f>_xlfn.IFS(Table8_1[[#This Row],[Unit_Price]]&lt;500,"Low Price",Table8_1[[#This Row],[Unit_Price]]&lt;2000,"Medium Price",Table8_1[[#This Row],[Unit_Price]]&gt;=2000, "High Price")</f>
        <v>Low Price</v>
      </c>
    </row>
    <row r="1476" spans="1:26" x14ac:dyDescent="0.3">
      <c r="A1476" s="2" t="s">
        <v>3441</v>
      </c>
      <c r="B1476" s="3">
        <v>45516</v>
      </c>
      <c r="C1476" s="2" t="s">
        <v>1473</v>
      </c>
      <c r="D1476" s="2" t="s">
        <v>1696</v>
      </c>
      <c r="E1476" s="2" t="s">
        <v>1927</v>
      </c>
      <c r="F1476" s="2">
        <v>4</v>
      </c>
      <c r="G1476" s="2">
        <v>278.70999999999998</v>
      </c>
      <c r="H1476" s="2">
        <v>0.2</v>
      </c>
      <c r="I1476" s="2" t="s">
        <v>1961</v>
      </c>
      <c r="J1476" s="2">
        <v>891.87199999999996</v>
      </c>
      <c r="O1476" t="s">
        <v>3441</v>
      </c>
      <c r="P1476" s="5">
        <v>45516</v>
      </c>
      <c r="Q1476" t="s">
        <v>1473</v>
      </c>
      <c r="R1476" t="s">
        <v>1696</v>
      </c>
      <c r="S1476" t="s">
        <v>1927</v>
      </c>
      <c r="T1476">
        <v>4</v>
      </c>
      <c r="U1476">
        <v>278.70999999999998</v>
      </c>
      <c r="V1476">
        <v>0.2</v>
      </c>
      <c r="W1476" t="s">
        <v>1961</v>
      </c>
      <c r="X1476">
        <v>891.87199999999996</v>
      </c>
      <c r="Y1476">
        <v>891.87199999999996</v>
      </c>
      <c r="Z1476" t="str">
        <f>_xlfn.IFS(Table8_1[[#This Row],[Unit_Price]]&lt;500,"Low Price",Table8_1[[#This Row],[Unit_Price]]&lt;2000,"Medium Price",Table8_1[[#This Row],[Unit_Price]]&gt;=2000, "High Price")</f>
        <v>Low Price</v>
      </c>
    </row>
    <row r="1477" spans="1:26" x14ac:dyDescent="0.3">
      <c r="A1477" s="2" t="s">
        <v>3442</v>
      </c>
      <c r="B1477" s="3">
        <v>45379</v>
      </c>
      <c r="C1477" s="2" t="s">
        <v>838</v>
      </c>
      <c r="D1477" s="2" t="s">
        <v>1880</v>
      </c>
      <c r="E1477" s="2" t="s">
        <v>1917</v>
      </c>
      <c r="F1477" s="2">
        <v>2</v>
      </c>
      <c r="G1477" s="2">
        <v>916.12</v>
      </c>
      <c r="H1477" s="2">
        <v>0.05</v>
      </c>
      <c r="I1477" s="2" t="s">
        <v>1961</v>
      </c>
      <c r="J1477" s="2">
        <v>1740.6279999999999</v>
      </c>
      <c r="O1477" t="s">
        <v>3442</v>
      </c>
      <c r="P1477" s="5">
        <v>45379</v>
      </c>
      <c r="Q1477" t="s">
        <v>838</v>
      </c>
      <c r="R1477" t="s">
        <v>1880</v>
      </c>
      <c r="S1477" t="s">
        <v>1917</v>
      </c>
      <c r="T1477">
        <v>2</v>
      </c>
      <c r="U1477">
        <v>916.12</v>
      </c>
      <c r="V1477">
        <v>0.05</v>
      </c>
      <c r="W1477" t="s">
        <v>1961</v>
      </c>
      <c r="X1477">
        <v>1740.6279999999999</v>
      </c>
      <c r="Y1477">
        <v>1740.6279999999999</v>
      </c>
      <c r="Z1477" t="str">
        <f>_xlfn.IFS(Table8_1[[#This Row],[Unit_Price]]&lt;500,"Low Price",Table8_1[[#This Row],[Unit_Price]]&lt;2000,"Medium Price",Table8_1[[#This Row],[Unit_Price]]&gt;=2000, "High Price")</f>
        <v>Medium Price</v>
      </c>
    </row>
    <row r="1478" spans="1:26" x14ac:dyDescent="0.3">
      <c r="A1478" s="2" t="s">
        <v>3443</v>
      </c>
      <c r="B1478" s="3">
        <v>45567</v>
      </c>
      <c r="C1478" s="2" t="s">
        <v>462</v>
      </c>
      <c r="D1478" s="2" t="s">
        <v>1599</v>
      </c>
      <c r="E1478" s="2" t="s">
        <v>1929</v>
      </c>
      <c r="F1478" s="2">
        <v>4</v>
      </c>
      <c r="G1478" s="2">
        <v>228.98</v>
      </c>
      <c r="H1478" s="2">
        <v>0.22</v>
      </c>
      <c r="I1478" s="2" t="s">
        <v>1961</v>
      </c>
      <c r="J1478" s="2">
        <v>714.41759999999999</v>
      </c>
      <c r="O1478" t="s">
        <v>3443</v>
      </c>
      <c r="P1478" s="5">
        <v>45567</v>
      </c>
      <c r="Q1478" t="s">
        <v>462</v>
      </c>
      <c r="R1478" t="s">
        <v>1599</v>
      </c>
      <c r="S1478" t="s">
        <v>1929</v>
      </c>
      <c r="T1478">
        <v>4</v>
      </c>
      <c r="U1478">
        <v>228.98</v>
      </c>
      <c r="V1478">
        <v>0.22</v>
      </c>
      <c r="W1478" t="s">
        <v>1961</v>
      </c>
      <c r="X1478">
        <v>714.41759999999999</v>
      </c>
      <c r="Y1478">
        <v>714.41759999999999</v>
      </c>
      <c r="Z1478" t="str">
        <f>_xlfn.IFS(Table8_1[[#This Row],[Unit_Price]]&lt;500,"Low Price",Table8_1[[#This Row],[Unit_Price]]&lt;2000,"Medium Price",Table8_1[[#This Row],[Unit_Price]]&gt;=2000, "High Price")</f>
        <v>Low Price</v>
      </c>
    </row>
    <row r="1479" spans="1:26" x14ac:dyDescent="0.3">
      <c r="A1479" s="2" t="s">
        <v>3444</v>
      </c>
      <c r="B1479" s="3">
        <v>45510</v>
      </c>
      <c r="C1479" s="2" t="s">
        <v>763</v>
      </c>
      <c r="D1479" s="2" t="s">
        <v>1850</v>
      </c>
      <c r="E1479" s="2" t="s">
        <v>1936</v>
      </c>
      <c r="F1479" s="2">
        <v>4</v>
      </c>
      <c r="G1479" s="2">
        <v>904.82</v>
      </c>
      <c r="H1479" s="2">
        <v>0.09</v>
      </c>
      <c r="I1479" s="2" t="s">
        <v>1961</v>
      </c>
      <c r="J1479" s="2">
        <v>3293.5448000000001</v>
      </c>
      <c r="O1479" t="s">
        <v>3444</v>
      </c>
      <c r="P1479" s="5">
        <v>45510</v>
      </c>
      <c r="Q1479" t="s">
        <v>763</v>
      </c>
      <c r="R1479" t="s">
        <v>1850</v>
      </c>
      <c r="S1479" t="s">
        <v>1936</v>
      </c>
      <c r="T1479">
        <v>4</v>
      </c>
      <c r="U1479">
        <v>904.82</v>
      </c>
      <c r="V1479">
        <v>0.09</v>
      </c>
      <c r="W1479" t="s">
        <v>1961</v>
      </c>
      <c r="X1479">
        <v>3293.5448000000001</v>
      </c>
      <c r="Y1479">
        <v>3293.5448000000001</v>
      </c>
      <c r="Z1479" t="str">
        <f>_xlfn.IFS(Table8_1[[#This Row],[Unit_Price]]&lt;500,"Low Price",Table8_1[[#This Row],[Unit_Price]]&lt;2000,"Medium Price",Table8_1[[#This Row],[Unit_Price]]&gt;=2000, "High Price")</f>
        <v>Medium Price</v>
      </c>
    </row>
    <row r="1480" spans="1:26" x14ac:dyDescent="0.3">
      <c r="A1480" s="2" t="s">
        <v>3445</v>
      </c>
      <c r="B1480" s="3">
        <v>45806</v>
      </c>
      <c r="C1480" s="2" t="s">
        <v>299</v>
      </c>
      <c r="D1480" s="2" t="s">
        <v>1645</v>
      </c>
      <c r="E1480" s="2" t="s">
        <v>1927</v>
      </c>
      <c r="F1480" s="2">
        <v>1</v>
      </c>
      <c r="G1480" s="2">
        <v>588.61</v>
      </c>
      <c r="H1480" s="2">
        <v>0.1</v>
      </c>
      <c r="I1480" s="2" t="s">
        <v>1961</v>
      </c>
      <c r="J1480" s="2">
        <v>529.74900000000002</v>
      </c>
      <c r="O1480" t="s">
        <v>3445</v>
      </c>
      <c r="P1480" s="5">
        <v>45806</v>
      </c>
      <c r="Q1480" t="s">
        <v>299</v>
      </c>
      <c r="R1480" t="s">
        <v>1645</v>
      </c>
      <c r="S1480" t="s">
        <v>1927</v>
      </c>
      <c r="T1480">
        <v>1</v>
      </c>
      <c r="U1480">
        <v>588.61</v>
      </c>
      <c r="V1480">
        <v>0.1</v>
      </c>
      <c r="W1480" t="s">
        <v>1961</v>
      </c>
      <c r="X1480">
        <v>529.74900000000002</v>
      </c>
      <c r="Y1480">
        <v>529.74900000000002</v>
      </c>
      <c r="Z1480" t="str">
        <f>_xlfn.IFS(Table8_1[[#This Row],[Unit_Price]]&lt;500,"Low Price",Table8_1[[#This Row],[Unit_Price]]&lt;2000,"Medium Price",Table8_1[[#This Row],[Unit_Price]]&gt;=2000, "High Price")</f>
        <v>Medium Price</v>
      </c>
    </row>
    <row r="1481" spans="1:26" x14ac:dyDescent="0.3">
      <c r="A1481" s="2" t="s">
        <v>3446</v>
      </c>
      <c r="B1481" s="3">
        <v>45240</v>
      </c>
      <c r="C1481" s="2" t="s">
        <v>400</v>
      </c>
      <c r="D1481" s="2" t="s">
        <v>1677</v>
      </c>
      <c r="E1481" s="2" t="s">
        <v>1901</v>
      </c>
      <c r="F1481" s="2">
        <v>4</v>
      </c>
      <c r="G1481" s="2">
        <v>695.97</v>
      </c>
      <c r="H1481" s="2">
        <v>0.02</v>
      </c>
      <c r="I1481" s="2" t="s">
        <v>1959</v>
      </c>
      <c r="J1481" s="2">
        <v>2728.2024000000001</v>
      </c>
      <c r="O1481" t="s">
        <v>3446</v>
      </c>
      <c r="P1481" s="5">
        <v>45240</v>
      </c>
      <c r="Q1481" t="s">
        <v>400</v>
      </c>
      <c r="R1481" t="s">
        <v>1677</v>
      </c>
      <c r="S1481" t="s">
        <v>1901</v>
      </c>
      <c r="T1481">
        <v>4</v>
      </c>
      <c r="U1481">
        <v>695.97</v>
      </c>
      <c r="V1481">
        <v>0.02</v>
      </c>
      <c r="W1481" t="s">
        <v>1959</v>
      </c>
      <c r="X1481">
        <v>2728.2024000000001</v>
      </c>
      <c r="Y1481">
        <v>2728.2024000000001</v>
      </c>
      <c r="Z1481" t="str">
        <f>_xlfn.IFS(Table8_1[[#This Row],[Unit_Price]]&lt;500,"Low Price",Table8_1[[#This Row],[Unit_Price]]&lt;2000,"Medium Price",Table8_1[[#This Row],[Unit_Price]]&gt;=2000, "High Price")</f>
        <v>Medium Price</v>
      </c>
    </row>
    <row r="1482" spans="1:26" x14ac:dyDescent="0.3">
      <c r="A1482" s="2" t="s">
        <v>3447</v>
      </c>
      <c r="B1482" s="3">
        <v>45309</v>
      </c>
      <c r="C1482" s="2" t="s">
        <v>962</v>
      </c>
      <c r="D1482" s="2" t="s">
        <v>1874</v>
      </c>
      <c r="E1482" s="2" t="s">
        <v>1927</v>
      </c>
      <c r="F1482" s="2">
        <v>2</v>
      </c>
      <c r="G1482" s="2">
        <v>181.42</v>
      </c>
      <c r="H1482" s="2">
        <v>0.08</v>
      </c>
      <c r="I1482" s="2" t="s">
        <v>1961</v>
      </c>
      <c r="J1482" s="2">
        <v>333.81279999999998</v>
      </c>
      <c r="O1482" t="s">
        <v>3447</v>
      </c>
      <c r="P1482" s="5">
        <v>45309</v>
      </c>
      <c r="Q1482" t="s">
        <v>962</v>
      </c>
      <c r="R1482" t="s">
        <v>1874</v>
      </c>
      <c r="S1482" t="s">
        <v>1927</v>
      </c>
      <c r="T1482">
        <v>2</v>
      </c>
      <c r="U1482">
        <v>181.42</v>
      </c>
      <c r="V1482">
        <v>0.08</v>
      </c>
      <c r="W1482" t="s">
        <v>1961</v>
      </c>
      <c r="X1482">
        <v>333.81279999999998</v>
      </c>
      <c r="Y1482">
        <v>333.81279999999998</v>
      </c>
      <c r="Z1482" t="str">
        <f>_xlfn.IFS(Table8_1[[#This Row],[Unit_Price]]&lt;500,"Low Price",Table8_1[[#This Row],[Unit_Price]]&lt;2000,"Medium Price",Table8_1[[#This Row],[Unit_Price]]&gt;=2000, "High Price")</f>
        <v>Low Price</v>
      </c>
    </row>
    <row r="1483" spans="1:26" x14ac:dyDescent="0.3">
      <c r="A1483" s="2" t="s">
        <v>3448</v>
      </c>
      <c r="B1483" s="3">
        <v>45375</v>
      </c>
      <c r="C1483" s="2" t="s">
        <v>104</v>
      </c>
      <c r="D1483" s="2" t="s">
        <v>1874</v>
      </c>
      <c r="E1483" s="2" t="s">
        <v>1932</v>
      </c>
      <c r="F1483" s="2">
        <v>1</v>
      </c>
      <c r="G1483" s="2">
        <v>439.55</v>
      </c>
      <c r="H1483" s="2">
        <v>0.28999999999999998</v>
      </c>
      <c r="I1483" s="2" t="s">
        <v>1964</v>
      </c>
      <c r="J1483" s="2">
        <v>312.08049999999997</v>
      </c>
      <c r="O1483" t="s">
        <v>3448</v>
      </c>
      <c r="P1483" s="5">
        <v>45375</v>
      </c>
      <c r="Q1483" t="s">
        <v>104</v>
      </c>
      <c r="R1483" t="s">
        <v>1874</v>
      </c>
      <c r="S1483" t="s">
        <v>1932</v>
      </c>
      <c r="T1483">
        <v>1</v>
      </c>
      <c r="U1483">
        <v>439.55</v>
      </c>
      <c r="V1483">
        <v>0.28999999999999998</v>
      </c>
      <c r="W1483" t="s">
        <v>1964</v>
      </c>
      <c r="X1483">
        <v>312.08049999999997</v>
      </c>
      <c r="Y1483">
        <v>312.08050000000003</v>
      </c>
      <c r="Z1483" t="str">
        <f>_xlfn.IFS(Table8_1[[#This Row],[Unit_Price]]&lt;500,"Low Price",Table8_1[[#This Row],[Unit_Price]]&lt;2000,"Medium Price",Table8_1[[#This Row],[Unit_Price]]&gt;=2000, "High Price")</f>
        <v>Low Price</v>
      </c>
    </row>
    <row r="1484" spans="1:26" x14ac:dyDescent="0.3">
      <c r="A1484" s="2" t="s">
        <v>3449</v>
      </c>
      <c r="B1484" s="3">
        <v>45733</v>
      </c>
      <c r="C1484" s="2" t="s">
        <v>403</v>
      </c>
      <c r="D1484" s="2" t="s">
        <v>1747</v>
      </c>
      <c r="E1484" s="2" t="s">
        <v>1945</v>
      </c>
      <c r="F1484" s="2">
        <v>3</v>
      </c>
      <c r="G1484" s="2">
        <v>471.27</v>
      </c>
      <c r="H1484" s="2">
        <v>0.27</v>
      </c>
      <c r="I1484" s="2" t="s">
        <v>1964</v>
      </c>
      <c r="J1484" s="2">
        <v>1032.0813000000001</v>
      </c>
      <c r="O1484" t="s">
        <v>3449</v>
      </c>
      <c r="P1484" s="5">
        <v>45733</v>
      </c>
      <c r="Q1484" t="s">
        <v>403</v>
      </c>
      <c r="R1484" t="s">
        <v>1747</v>
      </c>
      <c r="S1484" t="s">
        <v>1945</v>
      </c>
      <c r="T1484">
        <v>3</v>
      </c>
      <c r="U1484">
        <v>471.27</v>
      </c>
      <c r="V1484">
        <v>0.27</v>
      </c>
      <c r="W1484" t="s">
        <v>1964</v>
      </c>
      <c r="X1484">
        <v>1032.0813000000001</v>
      </c>
      <c r="Y1484">
        <v>1032.0812999999998</v>
      </c>
      <c r="Z1484" t="str">
        <f>_xlfn.IFS(Table8_1[[#This Row],[Unit_Price]]&lt;500,"Low Price",Table8_1[[#This Row],[Unit_Price]]&lt;2000,"Medium Price",Table8_1[[#This Row],[Unit_Price]]&gt;=2000, "High Price")</f>
        <v>Low Price</v>
      </c>
    </row>
    <row r="1485" spans="1:26" x14ac:dyDescent="0.3">
      <c r="A1485" s="2" t="s">
        <v>3450</v>
      </c>
      <c r="B1485" s="3">
        <v>45435</v>
      </c>
      <c r="C1485" s="2" t="s">
        <v>176</v>
      </c>
      <c r="D1485" s="2" t="s">
        <v>1759</v>
      </c>
      <c r="E1485" s="2" t="s">
        <v>1929</v>
      </c>
      <c r="F1485" s="2">
        <v>1</v>
      </c>
      <c r="G1485" s="2">
        <v>758.89</v>
      </c>
      <c r="H1485" s="2">
        <v>0.1</v>
      </c>
      <c r="I1485" s="2" t="s">
        <v>1959</v>
      </c>
      <c r="J1485" s="2">
        <v>683.00099999999998</v>
      </c>
      <c r="O1485" t="s">
        <v>3450</v>
      </c>
      <c r="P1485" s="5">
        <v>45435</v>
      </c>
      <c r="Q1485" t="s">
        <v>176</v>
      </c>
      <c r="R1485" t="s">
        <v>1759</v>
      </c>
      <c r="S1485" t="s">
        <v>1929</v>
      </c>
      <c r="T1485">
        <v>1</v>
      </c>
      <c r="U1485">
        <v>758.89</v>
      </c>
      <c r="V1485">
        <v>0.1</v>
      </c>
      <c r="W1485" t="s">
        <v>1959</v>
      </c>
      <c r="X1485">
        <v>683.00099999999998</v>
      </c>
      <c r="Y1485">
        <v>683.00099999999998</v>
      </c>
      <c r="Z1485" t="str">
        <f>_xlfn.IFS(Table8_1[[#This Row],[Unit_Price]]&lt;500,"Low Price",Table8_1[[#This Row],[Unit_Price]]&lt;2000,"Medium Price",Table8_1[[#This Row],[Unit_Price]]&gt;=2000, "High Price")</f>
        <v>Medium Price</v>
      </c>
    </row>
    <row r="1486" spans="1:26" x14ac:dyDescent="0.3">
      <c r="A1486" s="2" t="s">
        <v>3451</v>
      </c>
      <c r="B1486" s="3">
        <v>45864</v>
      </c>
      <c r="C1486" s="2" t="s">
        <v>1504</v>
      </c>
      <c r="D1486" s="2" t="s">
        <v>1868</v>
      </c>
      <c r="E1486" s="2" t="s">
        <v>1936</v>
      </c>
      <c r="F1486" s="2">
        <v>4</v>
      </c>
      <c r="G1486" s="2">
        <v>918.1</v>
      </c>
      <c r="H1486" s="2">
        <v>0.19</v>
      </c>
      <c r="I1486" s="2" t="s">
        <v>1964</v>
      </c>
      <c r="J1486" s="2">
        <v>2974.6439999999998</v>
      </c>
      <c r="O1486" t="s">
        <v>3451</v>
      </c>
      <c r="P1486" s="5">
        <v>45864</v>
      </c>
      <c r="Q1486" t="s">
        <v>1504</v>
      </c>
      <c r="R1486" t="s">
        <v>1868</v>
      </c>
      <c r="S1486" t="s">
        <v>1936</v>
      </c>
      <c r="T1486">
        <v>4</v>
      </c>
      <c r="U1486">
        <v>918.1</v>
      </c>
      <c r="V1486">
        <v>0.19</v>
      </c>
      <c r="W1486" t="s">
        <v>1964</v>
      </c>
      <c r="X1486">
        <v>2974.6439999999998</v>
      </c>
      <c r="Y1486">
        <v>2974.6440000000002</v>
      </c>
      <c r="Z1486" t="str">
        <f>_xlfn.IFS(Table8_1[[#This Row],[Unit_Price]]&lt;500,"Low Price",Table8_1[[#This Row],[Unit_Price]]&lt;2000,"Medium Price",Table8_1[[#This Row],[Unit_Price]]&gt;=2000, "High Price")</f>
        <v>Medium Price</v>
      </c>
    </row>
    <row r="1487" spans="1:26" x14ac:dyDescent="0.3">
      <c r="A1487" s="2" t="s">
        <v>3452</v>
      </c>
      <c r="B1487" s="3">
        <v>45569</v>
      </c>
      <c r="C1487" s="2" t="s">
        <v>838</v>
      </c>
      <c r="D1487" s="2" t="s">
        <v>1865</v>
      </c>
      <c r="E1487" s="2" t="s">
        <v>1927</v>
      </c>
      <c r="F1487" s="2">
        <v>1</v>
      </c>
      <c r="G1487" s="2">
        <v>861.5</v>
      </c>
      <c r="H1487" s="2">
        <v>0.05</v>
      </c>
      <c r="I1487" s="2" t="s">
        <v>1964</v>
      </c>
      <c r="J1487" s="2">
        <v>818.42499999999995</v>
      </c>
      <c r="O1487" t="s">
        <v>3452</v>
      </c>
      <c r="P1487" s="5">
        <v>45569</v>
      </c>
      <c r="Q1487" t="s">
        <v>838</v>
      </c>
      <c r="R1487" t="s">
        <v>1865</v>
      </c>
      <c r="S1487" t="s">
        <v>1927</v>
      </c>
      <c r="T1487">
        <v>1</v>
      </c>
      <c r="U1487">
        <v>861.5</v>
      </c>
      <c r="V1487">
        <v>0.05</v>
      </c>
      <c r="W1487" t="s">
        <v>1964</v>
      </c>
      <c r="X1487">
        <v>818.42499999999995</v>
      </c>
      <c r="Y1487">
        <v>818.42499999999995</v>
      </c>
      <c r="Z1487" t="str">
        <f>_xlfn.IFS(Table8_1[[#This Row],[Unit_Price]]&lt;500,"Low Price",Table8_1[[#This Row],[Unit_Price]]&lt;2000,"Medium Price",Table8_1[[#This Row],[Unit_Price]]&gt;=2000, "High Price")</f>
        <v>Medium Price</v>
      </c>
    </row>
    <row r="1488" spans="1:26" x14ac:dyDescent="0.3">
      <c r="A1488" s="2" t="s">
        <v>3453</v>
      </c>
      <c r="B1488" s="3">
        <v>45664</v>
      </c>
      <c r="C1488" s="2" t="s">
        <v>1437</v>
      </c>
      <c r="D1488" s="2" t="s">
        <v>1642</v>
      </c>
      <c r="E1488" s="2" t="s">
        <v>1934</v>
      </c>
      <c r="F1488" s="2">
        <v>1</v>
      </c>
      <c r="G1488" s="2">
        <v>588.29999999999995</v>
      </c>
      <c r="H1488" s="2">
        <v>0.26</v>
      </c>
      <c r="I1488" s="2" t="s">
        <v>1964</v>
      </c>
      <c r="J1488" s="2">
        <v>435.34199999999998</v>
      </c>
      <c r="O1488" t="s">
        <v>3453</v>
      </c>
      <c r="P1488" s="5">
        <v>45664</v>
      </c>
      <c r="Q1488" t="s">
        <v>1437</v>
      </c>
      <c r="R1488" t="s">
        <v>1642</v>
      </c>
      <c r="S1488" t="s">
        <v>1934</v>
      </c>
      <c r="T1488">
        <v>1</v>
      </c>
      <c r="U1488">
        <v>588.29999999999995</v>
      </c>
      <c r="V1488">
        <v>0.26</v>
      </c>
      <c r="W1488" t="s">
        <v>1964</v>
      </c>
      <c r="X1488">
        <v>435.34199999999998</v>
      </c>
      <c r="Y1488">
        <v>435.34199999999998</v>
      </c>
      <c r="Z1488" t="str">
        <f>_xlfn.IFS(Table8_1[[#This Row],[Unit_Price]]&lt;500,"Low Price",Table8_1[[#This Row],[Unit_Price]]&lt;2000,"Medium Price",Table8_1[[#This Row],[Unit_Price]]&gt;=2000, "High Price")</f>
        <v>Medium Price</v>
      </c>
    </row>
    <row r="1489" spans="1:26" x14ac:dyDescent="0.3">
      <c r="A1489" s="2" t="s">
        <v>3454</v>
      </c>
      <c r="B1489" s="3">
        <v>45645</v>
      </c>
      <c r="C1489" s="2" t="s">
        <v>1437</v>
      </c>
      <c r="D1489" s="2" t="s">
        <v>1747</v>
      </c>
      <c r="E1489" s="2" t="s">
        <v>1914</v>
      </c>
      <c r="F1489" s="2">
        <v>1</v>
      </c>
      <c r="G1489" s="2">
        <v>917.26</v>
      </c>
      <c r="H1489" s="2">
        <v>0.05</v>
      </c>
      <c r="I1489" s="2" t="s">
        <v>1961</v>
      </c>
      <c r="J1489" s="2">
        <v>871.39700000000005</v>
      </c>
      <c r="O1489" t="s">
        <v>3454</v>
      </c>
      <c r="P1489" s="5">
        <v>45645</v>
      </c>
      <c r="Q1489" t="s">
        <v>1437</v>
      </c>
      <c r="R1489" t="s">
        <v>1747</v>
      </c>
      <c r="S1489" t="s">
        <v>1914</v>
      </c>
      <c r="T1489">
        <v>1</v>
      </c>
      <c r="U1489">
        <v>917.26</v>
      </c>
      <c r="V1489">
        <v>0.05</v>
      </c>
      <c r="W1489" t="s">
        <v>1961</v>
      </c>
      <c r="X1489">
        <v>871.39700000000005</v>
      </c>
      <c r="Y1489">
        <v>871.39699999999993</v>
      </c>
      <c r="Z1489" t="str">
        <f>_xlfn.IFS(Table8_1[[#This Row],[Unit_Price]]&lt;500,"Low Price",Table8_1[[#This Row],[Unit_Price]]&lt;2000,"Medium Price",Table8_1[[#This Row],[Unit_Price]]&gt;=2000, "High Price")</f>
        <v>Medium Price</v>
      </c>
    </row>
    <row r="1490" spans="1:26" x14ac:dyDescent="0.3">
      <c r="A1490" s="2" t="s">
        <v>3455</v>
      </c>
      <c r="B1490" s="3">
        <v>45449</v>
      </c>
      <c r="C1490" s="2" t="s">
        <v>760</v>
      </c>
      <c r="D1490" s="2" t="s">
        <v>1580</v>
      </c>
      <c r="E1490" s="2" t="s">
        <v>1945</v>
      </c>
      <c r="F1490" s="2">
        <v>4</v>
      </c>
      <c r="G1490" s="2">
        <v>96.78</v>
      </c>
      <c r="H1490" s="2">
        <v>0.11</v>
      </c>
      <c r="I1490" s="2" t="s">
        <v>1961</v>
      </c>
      <c r="J1490" s="2">
        <v>344.53680000000003</v>
      </c>
      <c r="O1490" t="s">
        <v>3455</v>
      </c>
      <c r="P1490" s="5">
        <v>45449</v>
      </c>
      <c r="Q1490" t="s">
        <v>760</v>
      </c>
      <c r="R1490" t="s">
        <v>1580</v>
      </c>
      <c r="S1490" t="s">
        <v>1945</v>
      </c>
      <c r="T1490">
        <v>4</v>
      </c>
      <c r="U1490">
        <v>96.78</v>
      </c>
      <c r="V1490">
        <v>0.11</v>
      </c>
      <c r="W1490" t="s">
        <v>1961</v>
      </c>
      <c r="X1490">
        <v>344.53680000000003</v>
      </c>
      <c r="Y1490">
        <v>344.53680000000003</v>
      </c>
      <c r="Z1490" t="str">
        <f>_xlfn.IFS(Table8_1[[#This Row],[Unit_Price]]&lt;500,"Low Price",Table8_1[[#This Row],[Unit_Price]]&lt;2000,"Medium Price",Table8_1[[#This Row],[Unit_Price]]&gt;=2000, "High Price")</f>
        <v>Low Price</v>
      </c>
    </row>
    <row r="1491" spans="1:26" x14ac:dyDescent="0.3">
      <c r="A1491" s="2" t="s">
        <v>3456</v>
      </c>
      <c r="B1491" s="3">
        <v>45629</v>
      </c>
      <c r="C1491" s="2" t="s">
        <v>1484</v>
      </c>
      <c r="D1491" s="2" t="s">
        <v>1661</v>
      </c>
      <c r="E1491" s="2" t="s">
        <v>1904</v>
      </c>
      <c r="F1491" s="2">
        <v>3</v>
      </c>
      <c r="G1491" s="2">
        <v>199.41</v>
      </c>
      <c r="H1491" s="2">
        <v>0.16</v>
      </c>
      <c r="I1491" s="2" t="s">
        <v>1964</v>
      </c>
      <c r="J1491" s="2">
        <v>502.51319999999998</v>
      </c>
      <c r="O1491" t="s">
        <v>3456</v>
      </c>
      <c r="P1491" s="5">
        <v>45629</v>
      </c>
      <c r="Q1491" t="s">
        <v>1484</v>
      </c>
      <c r="R1491" t="s">
        <v>1661</v>
      </c>
      <c r="S1491" t="s">
        <v>1904</v>
      </c>
      <c r="T1491">
        <v>3</v>
      </c>
      <c r="U1491">
        <v>199.41</v>
      </c>
      <c r="V1491">
        <v>0.16</v>
      </c>
      <c r="W1491" t="s">
        <v>1964</v>
      </c>
      <c r="X1491">
        <v>502.51319999999998</v>
      </c>
      <c r="Y1491">
        <v>502.51319999999998</v>
      </c>
      <c r="Z1491" t="str">
        <f>_xlfn.IFS(Table8_1[[#This Row],[Unit_Price]]&lt;500,"Low Price",Table8_1[[#This Row],[Unit_Price]]&lt;2000,"Medium Price",Table8_1[[#This Row],[Unit_Price]]&gt;=2000, "High Price")</f>
        <v>Low Price</v>
      </c>
    </row>
    <row r="1492" spans="1:26" x14ac:dyDescent="0.3">
      <c r="A1492" s="2" t="s">
        <v>3457</v>
      </c>
      <c r="B1492" s="3">
        <v>45739</v>
      </c>
      <c r="C1492" s="2" t="s">
        <v>88</v>
      </c>
      <c r="D1492" s="2" t="s">
        <v>1744</v>
      </c>
      <c r="E1492" s="2" t="s">
        <v>1921</v>
      </c>
      <c r="F1492" s="2">
        <v>1</v>
      </c>
      <c r="G1492" s="2">
        <v>687.91</v>
      </c>
      <c r="H1492" s="2">
        <v>0.25</v>
      </c>
      <c r="I1492" s="2" t="s">
        <v>1959</v>
      </c>
      <c r="J1492" s="2">
        <v>515.9325</v>
      </c>
      <c r="O1492" t="s">
        <v>3457</v>
      </c>
      <c r="P1492" s="5">
        <v>45739</v>
      </c>
      <c r="Q1492" t="s">
        <v>88</v>
      </c>
      <c r="R1492" t="s">
        <v>1744</v>
      </c>
      <c r="S1492" t="s">
        <v>1921</v>
      </c>
      <c r="T1492">
        <v>1</v>
      </c>
      <c r="U1492">
        <v>687.91</v>
      </c>
      <c r="V1492">
        <v>0.25</v>
      </c>
      <c r="W1492" t="s">
        <v>1959</v>
      </c>
      <c r="X1492">
        <v>515.9325</v>
      </c>
      <c r="Y1492">
        <v>515.9325</v>
      </c>
      <c r="Z1492" t="str">
        <f>_xlfn.IFS(Table8_1[[#This Row],[Unit_Price]]&lt;500,"Low Price",Table8_1[[#This Row],[Unit_Price]]&lt;2000,"Medium Price",Table8_1[[#This Row],[Unit_Price]]&gt;=2000, "High Price")</f>
        <v>Medium Price</v>
      </c>
    </row>
    <row r="1493" spans="1:26" x14ac:dyDescent="0.3">
      <c r="A1493" s="2" t="s">
        <v>3458</v>
      </c>
      <c r="B1493" s="3">
        <v>45849</v>
      </c>
      <c r="C1493" s="2" t="s">
        <v>157</v>
      </c>
      <c r="D1493" s="2" t="s">
        <v>1796</v>
      </c>
      <c r="E1493" s="2" t="s">
        <v>1896</v>
      </c>
      <c r="F1493" s="2">
        <v>3</v>
      </c>
      <c r="G1493" s="2">
        <v>769.62</v>
      </c>
      <c r="H1493" s="2">
        <v>0.09</v>
      </c>
      <c r="I1493" s="2" t="s">
        <v>1961</v>
      </c>
      <c r="J1493" s="2">
        <v>2101.0626000000002</v>
      </c>
      <c r="O1493" t="s">
        <v>3458</v>
      </c>
      <c r="P1493" s="5">
        <v>45849</v>
      </c>
      <c r="Q1493" t="s">
        <v>157</v>
      </c>
      <c r="R1493" t="s">
        <v>1796</v>
      </c>
      <c r="S1493" t="s">
        <v>1896</v>
      </c>
      <c r="T1493">
        <v>3</v>
      </c>
      <c r="U1493">
        <v>769.62</v>
      </c>
      <c r="V1493">
        <v>0.09</v>
      </c>
      <c r="W1493" t="s">
        <v>1961</v>
      </c>
      <c r="X1493">
        <v>2101.0626000000002</v>
      </c>
      <c r="Y1493">
        <v>2101.0626000000002</v>
      </c>
      <c r="Z1493" t="str">
        <f>_xlfn.IFS(Table8_1[[#This Row],[Unit_Price]]&lt;500,"Low Price",Table8_1[[#This Row],[Unit_Price]]&lt;2000,"Medium Price",Table8_1[[#This Row],[Unit_Price]]&gt;=2000, "High Price")</f>
        <v>Medium Price</v>
      </c>
    </row>
    <row r="1494" spans="1:26" x14ac:dyDescent="0.3">
      <c r="A1494" s="2" t="s">
        <v>3459</v>
      </c>
      <c r="B1494" s="3">
        <v>45230</v>
      </c>
      <c r="C1494" s="2" t="s">
        <v>722</v>
      </c>
      <c r="D1494" s="2" t="s">
        <v>1572</v>
      </c>
      <c r="E1494" s="2" t="s">
        <v>1901</v>
      </c>
      <c r="F1494" s="2">
        <v>1</v>
      </c>
      <c r="G1494" s="2">
        <v>492.05</v>
      </c>
      <c r="H1494" s="2">
        <v>0.27</v>
      </c>
      <c r="I1494" s="2" t="s">
        <v>1959</v>
      </c>
      <c r="J1494" s="2">
        <v>359.19650000000001</v>
      </c>
      <c r="O1494" t="s">
        <v>3459</v>
      </c>
      <c r="P1494" s="5">
        <v>45230</v>
      </c>
      <c r="Q1494" t="s">
        <v>722</v>
      </c>
      <c r="R1494" t="s">
        <v>1572</v>
      </c>
      <c r="S1494" t="s">
        <v>1901</v>
      </c>
      <c r="T1494">
        <v>1</v>
      </c>
      <c r="U1494">
        <v>492.05</v>
      </c>
      <c r="V1494">
        <v>0.27</v>
      </c>
      <c r="W1494" t="s">
        <v>1959</v>
      </c>
      <c r="X1494">
        <v>359.19650000000001</v>
      </c>
      <c r="Y1494">
        <v>359.19650000000001</v>
      </c>
      <c r="Z1494" t="str">
        <f>_xlfn.IFS(Table8_1[[#This Row],[Unit_Price]]&lt;500,"Low Price",Table8_1[[#This Row],[Unit_Price]]&lt;2000,"Medium Price",Table8_1[[#This Row],[Unit_Price]]&gt;=2000, "High Price")</f>
        <v>Low Price</v>
      </c>
    </row>
    <row r="1495" spans="1:26" x14ac:dyDescent="0.3">
      <c r="A1495" s="2" t="s">
        <v>3460</v>
      </c>
      <c r="B1495" s="3">
        <v>45292</v>
      </c>
      <c r="C1495" s="2" t="s">
        <v>373</v>
      </c>
      <c r="D1495" s="2" t="s">
        <v>1625</v>
      </c>
      <c r="E1495" s="2" t="s">
        <v>1929</v>
      </c>
      <c r="F1495" s="2">
        <v>2</v>
      </c>
      <c r="G1495" s="2">
        <v>428.55</v>
      </c>
      <c r="H1495" s="2">
        <v>0</v>
      </c>
      <c r="I1495" s="2" t="s">
        <v>1961</v>
      </c>
      <c r="J1495" s="2">
        <v>857.1</v>
      </c>
      <c r="O1495" t="s">
        <v>3460</v>
      </c>
      <c r="P1495" s="5">
        <v>45292</v>
      </c>
      <c r="Q1495" t="s">
        <v>373</v>
      </c>
      <c r="R1495" t="s">
        <v>1625</v>
      </c>
      <c r="S1495" t="s">
        <v>1929</v>
      </c>
      <c r="T1495">
        <v>2</v>
      </c>
      <c r="U1495">
        <v>428.55</v>
      </c>
      <c r="V1495">
        <v>0</v>
      </c>
      <c r="W1495" t="s">
        <v>1961</v>
      </c>
      <c r="X1495">
        <v>857.1</v>
      </c>
      <c r="Y1495">
        <v>857.1</v>
      </c>
      <c r="Z1495" t="str">
        <f>_xlfn.IFS(Table8_1[[#This Row],[Unit_Price]]&lt;500,"Low Price",Table8_1[[#This Row],[Unit_Price]]&lt;2000,"Medium Price",Table8_1[[#This Row],[Unit_Price]]&gt;=2000, "High Price")</f>
        <v>Low Price</v>
      </c>
    </row>
    <row r="1496" spans="1:26" x14ac:dyDescent="0.3">
      <c r="A1496" s="2" t="s">
        <v>3461</v>
      </c>
      <c r="B1496" s="3">
        <v>45251</v>
      </c>
      <c r="C1496" s="2" t="s">
        <v>748</v>
      </c>
      <c r="D1496" s="2" t="s">
        <v>1599</v>
      </c>
      <c r="E1496" s="2" t="s">
        <v>1936</v>
      </c>
      <c r="F1496" s="2">
        <v>4</v>
      </c>
      <c r="G1496" s="2">
        <v>316.18</v>
      </c>
      <c r="H1496" s="2">
        <v>0.12</v>
      </c>
      <c r="I1496" s="2" t="s">
        <v>1959</v>
      </c>
      <c r="J1496" s="2">
        <v>1112.9536000000001</v>
      </c>
      <c r="O1496" t="s">
        <v>3461</v>
      </c>
      <c r="P1496" s="5">
        <v>45251</v>
      </c>
      <c r="Q1496" t="s">
        <v>748</v>
      </c>
      <c r="R1496" t="s">
        <v>1599</v>
      </c>
      <c r="S1496" t="s">
        <v>1936</v>
      </c>
      <c r="T1496">
        <v>4</v>
      </c>
      <c r="U1496">
        <v>316.18</v>
      </c>
      <c r="V1496">
        <v>0.12</v>
      </c>
      <c r="W1496" t="s">
        <v>1959</v>
      </c>
      <c r="X1496">
        <v>1112.9536000000001</v>
      </c>
      <c r="Y1496">
        <v>1112.9536000000001</v>
      </c>
      <c r="Z1496" t="str">
        <f>_xlfn.IFS(Table8_1[[#This Row],[Unit_Price]]&lt;500,"Low Price",Table8_1[[#This Row],[Unit_Price]]&lt;2000,"Medium Price",Table8_1[[#This Row],[Unit_Price]]&gt;=2000, "High Price")</f>
        <v>Low Price</v>
      </c>
    </row>
    <row r="1497" spans="1:26" x14ac:dyDescent="0.3">
      <c r="A1497" s="2" t="s">
        <v>3462</v>
      </c>
      <c r="B1497" s="3">
        <v>45555</v>
      </c>
      <c r="C1497" s="2" t="s">
        <v>42</v>
      </c>
      <c r="D1497" s="2" t="s">
        <v>1610</v>
      </c>
      <c r="E1497" s="2" t="s">
        <v>1901</v>
      </c>
      <c r="F1497" s="2">
        <v>3</v>
      </c>
      <c r="G1497" s="2">
        <v>162.16999999999999</v>
      </c>
      <c r="H1497" s="2">
        <v>0.15</v>
      </c>
      <c r="I1497" s="2" t="s">
        <v>1961</v>
      </c>
      <c r="J1497" s="2">
        <v>413.5335</v>
      </c>
      <c r="O1497" t="s">
        <v>3462</v>
      </c>
      <c r="P1497" s="5">
        <v>45555</v>
      </c>
      <c r="Q1497" t="s">
        <v>42</v>
      </c>
      <c r="R1497" t="s">
        <v>1610</v>
      </c>
      <c r="S1497" t="s">
        <v>1901</v>
      </c>
      <c r="T1497">
        <v>3</v>
      </c>
      <c r="U1497">
        <v>162.16999999999999</v>
      </c>
      <c r="V1497">
        <v>0.15</v>
      </c>
      <c r="W1497" t="s">
        <v>1961</v>
      </c>
      <c r="X1497">
        <v>413.5335</v>
      </c>
      <c r="Y1497">
        <v>413.5335</v>
      </c>
      <c r="Z1497" t="str">
        <f>_xlfn.IFS(Table8_1[[#This Row],[Unit_Price]]&lt;500,"Low Price",Table8_1[[#This Row],[Unit_Price]]&lt;2000,"Medium Price",Table8_1[[#This Row],[Unit_Price]]&gt;=2000, "High Price")</f>
        <v>Low Price</v>
      </c>
    </row>
    <row r="1498" spans="1:26" x14ac:dyDescent="0.3">
      <c r="A1498" s="2" t="s">
        <v>3463</v>
      </c>
      <c r="B1498" s="3">
        <v>45385</v>
      </c>
      <c r="C1498" s="2" t="s">
        <v>1052</v>
      </c>
      <c r="D1498" s="2" t="s">
        <v>1572</v>
      </c>
      <c r="E1498" s="2" t="s">
        <v>1901</v>
      </c>
      <c r="F1498" s="2">
        <v>3</v>
      </c>
      <c r="G1498" s="2">
        <v>698.14</v>
      </c>
      <c r="H1498" s="2">
        <v>0.04</v>
      </c>
      <c r="I1498" s="2" t="s">
        <v>1961</v>
      </c>
      <c r="J1498" s="2">
        <v>2010.6432</v>
      </c>
      <c r="O1498" t="s">
        <v>3463</v>
      </c>
      <c r="P1498" s="5">
        <v>45385</v>
      </c>
      <c r="Q1498" t="s">
        <v>1052</v>
      </c>
      <c r="R1498" t="s">
        <v>1572</v>
      </c>
      <c r="S1498" t="s">
        <v>1901</v>
      </c>
      <c r="T1498">
        <v>3</v>
      </c>
      <c r="U1498">
        <v>698.14</v>
      </c>
      <c r="V1498">
        <v>0.04</v>
      </c>
      <c r="W1498" t="s">
        <v>1961</v>
      </c>
      <c r="X1498">
        <v>2010.6432</v>
      </c>
      <c r="Y1498">
        <v>2010.6432</v>
      </c>
      <c r="Z1498" t="str">
        <f>_xlfn.IFS(Table8_1[[#This Row],[Unit_Price]]&lt;500,"Low Price",Table8_1[[#This Row],[Unit_Price]]&lt;2000,"Medium Price",Table8_1[[#This Row],[Unit_Price]]&gt;=2000, "High Price")</f>
        <v>Medium Price</v>
      </c>
    </row>
    <row r="1499" spans="1:26" x14ac:dyDescent="0.3">
      <c r="A1499" s="2" t="s">
        <v>3464</v>
      </c>
      <c r="B1499" s="3">
        <v>45787</v>
      </c>
      <c r="C1499" s="2" t="s">
        <v>989</v>
      </c>
      <c r="D1499" s="2" t="s">
        <v>1805</v>
      </c>
      <c r="E1499" s="2" t="s">
        <v>1945</v>
      </c>
      <c r="F1499" s="2">
        <v>1</v>
      </c>
      <c r="G1499" s="2">
        <v>478.08</v>
      </c>
      <c r="H1499" s="2">
        <v>7.0000000000000007E-2</v>
      </c>
      <c r="I1499" s="2" t="s">
        <v>1964</v>
      </c>
      <c r="J1499" s="2">
        <v>444.61439999999999</v>
      </c>
      <c r="O1499" t="s">
        <v>3464</v>
      </c>
      <c r="P1499" s="5">
        <v>45787</v>
      </c>
      <c r="Q1499" t="s">
        <v>989</v>
      </c>
      <c r="R1499" t="s">
        <v>1805</v>
      </c>
      <c r="S1499" t="s">
        <v>1945</v>
      </c>
      <c r="T1499">
        <v>1</v>
      </c>
      <c r="U1499">
        <v>478.08</v>
      </c>
      <c r="V1499">
        <v>7.0000000000000007E-2</v>
      </c>
      <c r="W1499" t="s">
        <v>1964</v>
      </c>
      <c r="X1499">
        <v>444.61439999999999</v>
      </c>
      <c r="Y1499">
        <v>444.61439999999999</v>
      </c>
      <c r="Z1499" t="str">
        <f>_xlfn.IFS(Table8_1[[#This Row],[Unit_Price]]&lt;500,"Low Price",Table8_1[[#This Row],[Unit_Price]]&lt;2000,"Medium Price",Table8_1[[#This Row],[Unit_Price]]&gt;=2000, "High Price")</f>
        <v>Low Price</v>
      </c>
    </row>
    <row r="1500" spans="1:26" x14ac:dyDescent="0.3">
      <c r="A1500" s="2" t="s">
        <v>3465</v>
      </c>
      <c r="B1500" s="3">
        <v>45822</v>
      </c>
      <c r="C1500" s="2" t="s">
        <v>686</v>
      </c>
      <c r="D1500" s="2" t="s">
        <v>1759</v>
      </c>
      <c r="E1500" s="2" t="s">
        <v>1914</v>
      </c>
      <c r="F1500" s="2">
        <v>2</v>
      </c>
      <c r="G1500" s="2">
        <v>958.64</v>
      </c>
      <c r="H1500" s="2">
        <v>0.2</v>
      </c>
      <c r="I1500" s="2" t="s">
        <v>1961</v>
      </c>
      <c r="J1500" s="2">
        <v>1533.8240000000001</v>
      </c>
      <c r="O1500" t="s">
        <v>3465</v>
      </c>
      <c r="P1500" s="5">
        <v>45822</v>
      </c>
      <c r="Q1500" t="s">
        <v>686</v>
      </c>
      <c r="R1500" t="s">
        <v>1759</v>
      </c>
      <c r="S1500" t="s">
        <v>1914</v>
      </c>
      <c r="T1500">
        <v>2</v>
      </c>
      <c r="U1500">
        <v>958.64</v>
      </c>
      <c r="V1500">
        <v>0.2</v>
      </c>
      <c r="W1500" t="s">
        <v>1961</v>
      </c>
      <c r="X1500">
        <v>1533.8240000000001</v>
      </c>
      <c r="Y1500">
        <v>1533.8240000000001</v>
      </c>
      <c r="Z1500" t="str">
        <f>_xlfn.IFS(Table8_1[[#This Row],[Unit_Price]]&lt;500,"Low Price",Table8_1[[#This Row],[Unit_Price]]&lt;2000,"Medium Price",Table8_1[[#This Row],[Unit_Price]]&gt;=2000, "High Price")</f>
        <v>Medium Price</v>
      </c>
    </row>
    <row r="1501" spans="1:26" x14ac:dyDescent="0.3">
      <c r="A1501" s="2" t="s">
        <v>3466</v>
      </c>
      <c r="B1501" s="3">
        <v>45590</v>
      </c>
      <c r="C1501" s="2" t="s">
        <v>1971</v>
      </c>
      <c r="D1501" s="2" t="s">
        <v>1703</v>
      </c>
      <c r="E1501" s="2" t="s">
        <v>1929</v>
      </c>
      <c r="F1501" s="2">
        <v>2</v>
      </c>
      <c r="G1501" s="2">
        <v>581.19000000000005</v>
      </c>
      <c r="H1501" s="2">
        <v>7.0000000000000007E-2</v>
      </c>
      <c r="I1501" s="2" t="s">
        <v>1964</v>
      </c>
      <c r="J1501" s="2">
        <v>1081.0134</v>
      </c>
      <c r="O1501" t="s">
        <v>3466</v>
      </c>
      <c r="P1501" s="5">
        <v>45590</v>
      </c>
      <c r="Q1501" t="s">
        <v>1971</v>
      </c>
      <c r="R1501" t="s">
        <v>1703</v>
      </c>
      <c r="S1501" t="s">
        <v>1929</v>
      </c>
      <c r="T1501">
        <v>2</v>
      </c>
      <c r="U1501">
        <v>581.19000000000005</v>
      </c>
      <c r="V1501">
        <v>7.0000000000000007E-2</v>
      </c>
      <c r="W1501" t="s">
        <v>1964</v>
      </c>
      <c r="X1501">
        <v>1081.0134</v>
      </c>
      <c r="Y1501">
        <v>1081.0134</v>
      </c>
      <c r="Z1501" t="str">
        <f>_xlfn.IFS(Table8_1[[#This Row],[Unit_Price]]&lt;500,"Low Price",Table8_1[[#This Row],[Unit_Price]]&lt;2000,"Medium Price",Table8_1[[#This Row],[Unit_Price]]&gt;=2000, "High Price")</f>
        <v>Medium Price</v>
      </c>
    </row>
    <row r="1502" spans="1:26" x14ac:dyDescent="0.3">
      <c r="A1502" s="2" t="s">
        <v>3467</v>
      </c>
      <c r="B1502" s="3">
        <v>45618</v>
      </c>
      <c r="C1502" s="2" t="s">
        <v>397</v>
      </c>
      <c r="D1502" s="2" t="s">
        <v>1880</v>
      </c>
      <c r="E1502" s="2" t="s">
        <v>1927</v>
      </c>
      <c r="F1502" s="2">
        <v>1</v>
      </c>
      <c r="G1502" s="2">
        <v>736.54</v>
      </c>
      <c r="H1502" s="2">
        <v>0.16</v>
      </c>
      <c r="I1502" s="2" t="s">
        <v>1961</v>
      </c>
      <c r="J1502" s="2">
        <v>618.69359999999995</v>
      </c>
      <c r="O1502" t="s">
        <v>3467</v>
      </c>
      <c r="P1502" s="5">
        <v>45618</v>
      </c>
      <c r="Q1502" t="s">
        <v>397</v>
      </c>
      <c r="R1502" t="s">
        <v>1880</v>
      </c>
      <c r="S1502" t="s">
        <v>1927</v>
      </c>
      <c r="T1502">
        <v>1</v>
      </c>
      <c r="U1502">
        <v>736.54</v>
      </c>
      <c r="V1502">
        <v>0.16</v>
      </c>
      <c r="W1502" t="s">
        <v>1961</v>
      </c>
      <c r="X1502">
        <v>618.69359999999995</v>
      </c>
      <c r="Y1502">
        <v>618.69359999999995</v>
      </c>
      <c r="Z1502" t="str">
        <f>_xlfn.IFS(Table8_1[[#This Row],[Unit_Price]]&lt;500,"Low Price",Table8_1[[#This Row],[Unit_Price]]&lt;2000,"Medium Price",Table8_1[[#This Row],[Unit_Price]]&gt;=2000, "High Price")</f>
        <v>Medium Price</v>
      </c>
    </row>
    <row r="1503" spans="1:26" x14ac:dyDescent="0.3">
      <c r="A1503" s="2" t="s">
        <v>3468</v>
      </c>
      <c r="B1503" s="3">
        <v>45586</v>
      </c>
      <c r="C1503" s="2" t="s">
        <v>1261</v>
      </c>
      <c r="D1503" s="2" t="s">
        <v>1777</v>
      </c>
      <c r="E1503" s="2" t="s">
        <v>1936</v>
      </c>
      <c r="F1503" s="2">
        <v>1</v>
      </c>
      <c r="G1503" s="2">
        <v>524</v>
      </c>
      <c r="H1503" s="2">
        <v>0.28000000000000003</v>
      </c>
      <c r="I1503" s="2" t="s">
        <v>1959</v>
      </c>
      <c r="J1503" s="2">
        <v>377.28</v>
      </c>
      <c r="O1503" t="s">
        <v>3468</v>
      </c>
      <c r="P1503" s="5">
        <v>45586</v>
      </c>
      <c r="Q1503" t="s">
        <v>1261</v>
      </c>
      <c r="R1503" t="s">
        <v>1777</v>
      </c>
      <c r="S1503" t="s">
        <v>1936</v>
      </c>
      <c r="T1503">
        <v>1</v>
      </c>
      <c r="U1503">
        <v>524</v>
      </c>
      <c r="V1503">
        <v>0.28000000000000003</v>
      </c>
      <c r="W1503" t="s">
        <v>1959</v>
      </c>
      <c r="X1503">
        <v>377.28</v>
      </c>
      <c r="Y1503">
        <v>377.28</v>
      </c>
      <c r="Z1503" t="str">
        <f>_xlfn.IFS(Table8_1[[#This Row],[Unit_Price]]&lt;500,"Low Price",Table8_1[[#This Row],[Unit_Price]]&lt;2000,"Medium Price",Table8_1[[#This Row],[Unit_Price]]&gt;=2000, "High Price")</f>
        <v>Medium Price</v>
      </c>
    </row>
    <row r="1504" spans="1:26" x14ac:dyDescent="0.3">
      <c r="A1504" s="2" t="s">
        <v>3469</v>
      </c>
      <c r="B1504" s="3">
        <v>45548</v>
      </c>
      <c r="C1504" s="2" t="s">
        <v>182</v>
      </c>
      <c r="D1504" s="2" t="s">
        <v>1661</v>
      </c>
      <c r="E1504" s="2" t="s">
        <v>1901</v>
      </c>
      <c r="F1504" s="2">
        <v>4</v>
      </c>
      <c r="G1504" s="2">
        <v>566.09</v>
      </c>
      <c r="H1504" s="2">
        <v>0.28000000000000003</v>
      </c>
      <c r="I1504" s="2" t="s">
        <v>1964</v>
      </c>
      <c r="J1504" s="2">
        <v>1630.3391999999999</v>
      </c>
      <c r="O1504" t="s">
        <v>3469</v>
      </c>
      <c r="P1504" s="5">
        <v>45548</v>
      </c>
      <c r="Q1504" t="s">
        <v>182</v>
      </c>
      <c r="R1504" t="s">
        <v>1661</v>
      </c>
      <c r="S1504" t="s">
        <v>1901</v>
      </c>
      <c r="T1504">
        <v>4</v>
      </c>
      <c r="U1504">
        <v>566.09</v>
      </c>
      <c r="V1504">
        <v>0.28000000000000003</v>
      </c>
      <c r="W1504" t="s">
        <v>1964</v>
      </c>
      <c r="X1504">
        <v>1630.3391999999999</v>
      </c>
      <c r="Y1504">
        <v>1630.3391999999999</v>
      </c>
      <c r="Z1504" t="str">
        <f>_xlfn.IFS(Table8_1[[#This Row],[Unit_Price]]&lt;500,"Low Price",Table8_1[[#This Row],[Unit_Price]]&lt;2000,"Medium Price",Table8_1[[#This Row],[Unit_Price]]&gt;=2000, "High Price")</f>
        <v>Medium Price</v>
      </c>
    </row>
    <row r="1505" spans="1:26" x14ac:dyDescent="0.3">
      <c r="A1505" s="2" t="s">
        <v>3470</v>
      </c>
      <c r="B1505" s="3">
        <v>45772</v>
      </c>
      <c r="C1505" s="2" t="s">
        <v>838</v>
      </c>
      <c r="D1505" s="2" t="s">
        <v>1638</v>
      </c>
      <c r="E1505" s="2" t="s">
        <v>1924</v>
      </c>
      <c r="F1505" s="2">
        <v>1</v>
      </c>
      <c r="G1505" s="2">
        <v>251.99</v>
      </c>
      <c r="H1505" s="2">
        <v>0.09</v>
      </c>
      <c r="I1505" s="2" t="s">
        <v>1959</v>
      </c>
      <c r="J1505" s="2">
        <v>229.3109</v>
      </c>
      <c r="O1505" t="s">
        <v>3470</v>
      </c>
      <c r="P1505" s="5">
        <v>45772</v>
      </c>
      <c r="Q1505" t="s">
        <v>838</v>
      </c>
      <c r="R1505" t="s">
        <v>1638</v>
      </c>
      <c r="S1505" t="s">
        <v>1924</v>
      </c>
      <c r="T1505">
        <v>1</v>
      </c>
      <c r="U1505">
        <v>251.99</v>
      </c>
      <c r="V1505">
        <v>0.09</v>
      </c>
      <c r="W1505" t="s">
        <v>1959</v>
      </c>
      <c r="X1505">
        <v>229.3109</v>
      </c>
      <c r="Y1505">
        <v>229.3109</v>
      </c>
      <c r="Z1505" t="str">
        <f>_xlfn.IFS(Table8_1[[#This Row],[Unit_Price]]&lt;500,"Low Price",Table8_1[[#This Row],[Unit_Price]]&lt;2000,"Medium Price",Table8_1[[#This Row],[Unit_Price]]&gt;=2000, "High Price")</f>
        <v>Low Price</v>
      </c>
    </row>
    <row r="1506" spans="1:26" x14ac:dyDescent="0.3">
      <c r="A1506" s="2" t="s">
        <v>3471</v>
      </c>
      <c r="B1506" s="3">
        <v>45361</v>
      </c>
      <c r="C1506" s="2" t="s">
        <v>726</v>
      </c>
      <c r="D1506" s="2" t="s">
        <v>1625</v>
      </c>
      <c r="E1506" s="2" t="s">
        <v>1948</v>
      </c>
      <c r="F1506" s="2">
        <v>1</v>
      </c>
      <c r="G1506" s="2">
        <v>259.2</v>
      </c>
      <c r="H1506" s="2">
        <v>0.27</v>
      </c>
      <c r="I1506" s="2" t="s">
        <v>1964</v>
      </c>
      <c r="J1506" s="2">
        <v>189.21600000000001</v>
      </c>
      <c r="O1506" t="s">
        <v>3471</v>
      </c>
      <c r="P1506" s="5">
        <v>45361</v>
      </c>
      <c r="Q1506" t="s">
        <v>726</v>
      </c>
      <c r="R1506" t="s">
        <v>1625</v>
      </c>
      <c r="S1506" t="s">
        <v>1948</v>
      </c>
      <c r="T1506">
        <v>1</v>
      </c>
      <c r="U1506">
        <v>259.2</v>
      </c>
      <c r="V1506">
        <v>0.27</v>
      </c>
      <c r="W1506" t="s">
        <v>1964</v>
      </c>
      <c r="X1506">
        <v>189.21600000000001</v>
      </c>
      <c r="Y1506">
        <v>189.21600000000001</v>
      </c>
      <c r="Z1506" t="str">
        <f>_xlfn.IFS(Table8_1[[#This Row],[Unit_Price]]&lt;500,"Low Price",Table8_1[[#This Row],[Unit_Price]]&lt;2000,"Medium Price",Table8_1[[#This Row],[Unit_Price]]&gt;=2000, "High Price")</f>
        <v>Low Price</v>
      </c>
    </row>
    <row r="1507" spans="1:26" x14ac:dyDescent="0.3">
      <c r="A1507" s="2" t="s">
        <v>3472</v>
      </c>
      <c r="B1507" s="3">
        <v>45235</v>
      </c>
      <c r="C1507" s="2" t="s">
        <v>1392</v>
      </c>
      <c r="D1507" s="2" t="s">
        <v>1759</v>
      </c>
      <c r="E1507" s="2" t="s">
        <v>1936</v>
      </c>
      <c r="F1507" s="2">
        <v>1</v>
      </c>
      <c r="G1507" s="2">
        <v>935.66</v>
      </c>
      <c r="H1507" s="2">
        <v>0.26</v>
      </c>
      <c r="I1507" s="2" t="s">
        <v>1961</v>
      </c>
      <c r="J1507" s="2">
        <v>692.38840000000005</v>
      </c>
      <c r="O1507" t="s">
        <v>3472</v>
      </c>
      <c r="P1507" s="5">
        <v>45235</v>
      </c>
      <c r="Q1507" t="s">
        <v>1392</v>
      </c>
      <c r="R1507" t="s">
        <v>1759</v>
      </c>
      <c r="S1507" t="s">
        <v>1936</v>
      </c>
      <c r="T1507">
        <v>1</v>
      </c>
      <c r="U1507">
        <v>935.66</v>
      </c>
      <c r="V1507">
        <v>0.26</v>
      </c>
      <c r="W1507" t="s">
        <v>1961</v>
      </c>
      <c r="X1507">
        <v>692.38840000000005</v>
      </c>
      <c r="Y1507">
        <v>692.38839999999993</v>
      </c>
      <c r="Z1507" t="str">
        <f>_xlfn.IFS(Table8_1[[#This Row],[Unit_Price]]&lt;500,"Low Price",Table8_1[[#This Row],[Unit_Price]]&lt;2000,"Medium Price",Table8_1[[#This Row],[Unit_Price]]&gt;=2000, "High Price")</f>
        <v>Medium Price</v>
      </c>
    </row>
    <row r="1508" spans="1:26" x14ac:dyDescent="0.3">
      <c r="A1508" s="2" t="s">
        <v>3473</v>
      </c>
      <c r="B1508" s="3">
        <v>45864</v>
      </c>
      <c r="C1508" s="2" t="s">
        <v>1458</v>
      </c>
      <c r="D1508" s="2" t="s">
        <v>1683</v>
      </c>
      <c r="E1508" s="2" t="s">
        <v>1917</v>
      </c>
      <c r="F1508" s="2">
        <v>4</v>
      </c>
      <c r="G1508" s="2">
        <v>480.75</v>
      </c>
      <c r="H1508" s="2">
        <v>0.02</v>
      </c>
      <c r="I1508" s="2" t="s">
        <v>1959</v>
      </c>
      <c r="J1508" s="2">
        <v>1884.54</v>
      </c>
      <c r="O1508" t="s">
        <v>3473</v>
      </c>
      <c r="P1508" s="5">
        <v>45864</v>
      </c>
      <c r="Q1508" t="s">
        <v>1458</v>
      </c>
      <c r="R1508" t="s">
        <v>1683</v>
      </c>
      <c r="S1508" t="s">
        <v>1917</v>
      </c>
      <c r="T1508">
        <v>4</v>
      </c>
      <c r="U1508">
        <v>480.75</v>
      </c>
      <c r="V1508">
        <v>0.02</v>
      </c>
      <c r="W1508" t="s">
        <v>1959</v>
      </c>
      <c r="X1508">
        <v>1884.54</v>
      </c>
      <c r="Y1508">
        <v>1884.54</v>
      </c>
      <c r="Z1508" t="str">
        <f>_xlfn.IFS(Table8_1[[#This Row],[Unit_Price]]&lt;500,"Low Price",Table8_1[[#This Row],[Unit_Price]]&lt;2000,"Medium Price",Table8_1[[#This Row],[Unit_Price]]&gt;=2000, "High Price")</f>
        <v>Low Price</v>
      </c>
    </row>
    <row r="1509" spans="1:26" x14ac:dyDescent="0.3">
      <c r="A1509" s="2" t="s">
        <v>3474</v>
      </c>
      <c r="B1509" s="3">
        <v>45681</v>
      </c>
      <c r="C1509" s="2" t="s">
        <v>1166</v>
      </c>
      <c r="D1509" s="2" t="s">
        <v>1826</v>
      </c>
      <c r="E1509" s="2" t="s">
        <v>1936</v>
      </c>
      <c r="F1509" s="2">
        <v>2</v>
      </c>
      <c r="G1509" s="2">
        <v>457.83</v>
      </c>
      <c r="H1509" s="2">
        <v>0.01</v>
      </c>
      <c r="I1509" s="2" t="s">
        <v>1964</v>
      </c>
      <c r="J1509" s="2">
        <v>906.50340000000006</v>
      </c>
      <c r="O1509" t="s">
        <v>3474</v>
      </c>
      <c r="P1509" s="5">
        <v>45681</v>
      </c>
      <c r="Q1509" t="s">
        <v>1166</v>
      </c>
      <c r="R1509" t="s">
        <v>1826</v>
      </c>
      <c r="S1509" t="s">
        <v>1936</v>
      </c>
      <c r="T1509">
        <v>2</v>
      </c>
      <c r="U1509">
        <v>457.83</v>
      </c>
      <c r="V1509">
        <v>0.01</v>
      </c>
      <c r="W1509" t="s">
        <v>1964</v>
      </c>
      <c r="X1509">
        <v>906.50340000000006</v>
      </c>
      <c r="Y1509">
        <v>906.50339999999994</v>
      </c>
      <c r="Z1509" t="str">
        <f>_xlfn.IFS(Table8_1[[#This Row],[Unit_Price]]&lt;500,"Low Price",Table8_1[[#This Row],[Unit_Price]]&lt;2000,"Medium Price",Table8_1[[#This Row],[Unit_Price]]&gt;=2000, "High Price")</f>
        <v>Low Price</v>
      </c>
    </row>
    <row r="1510" spans="1:26" x14ac:dyDescent="0.3">
      <c r="A1510" s="2" t="s">
        <v>3475</v>
      </c>
      <c r="B1510" s="3">
        <v>45905</v>
      </c>
      <c r="C1510" s="2" t="s">
        <v>554</v>
      </c>
      <c r="D1510" s="2" t="s">
        <v>1725</v>
      </c>
      <c r="E1510" s="2" t="s">
        <v>1934</v>
      </c>
      <c r="F1510" s="2">
        <v>1</v>
      </c>
      <c r="G1510" s="2">
        <v>994.63</v>
      </c>
      <c r="H1510" s="2">
        <v>0.28000000000000003</v>
      </c>
      <c r="I1510" s="2" t="s">
        <v>1959</v>
      </c>
      <c r="J1510" s="2">
        <v>716.1336</v>
      </c>
      <c r="O1510" t="s">
        <v>3475</v>
      </c>
      <c r="P1510" s="5">
        <v>45905</v>
      </c>
      <c r="Q1510" t="s">
        <v>554</v>
      </c>
      <c r="R1510" t="s">
        <v>1725</v>
      </c>
      <c r="S1510" t="s">
        <v>1934</v>
      </c>
      <c r="T1510">
        <v>1</v>
      </c>
      <c r="U1510">
        <v>994.63</v>
      </c>
      <c r="V1510">
        <v>0.28000000000000003</v>
      </c>
      <c r="W1510" t="s">
        <v>1959</v>
      </c>
      <c r="X1510">
        <v>716.1336</v>
      </c>
      <c r="Y1510">
        <v>716.13359999999989</v>
      </c>
      <c r="Z1510" t="str">
        <f>_xlfn.IFS(Table8_1[[#This Row],[Unit_Price]]&lt;500,"Low Price",Table8_1[[#This Row],[Unit_Price]]&lt;2000,"Medium Price",Table8_1[[#This Row],[Unit_Price]]&gt;=2000, "High Price")</f>
        <v>Medium Price</v>
      </c>
    </row>
    <row r="1511" spans="1:26" x14ac:dyDescent="0.3">
      <c r="A1511" s="2" t="s">
        <v>3476</v>
      </c>
      <c r="B1511" s="3">
        <v>45765</v>
      </c>
      <c r="C1511" s="2" t="s">
        <v>796</v>
      </c>
      <c r="D1511" s="2" t="s">
        <v>1853</v>
      </c>
      <c r="E1511" s="2" t="s">
        <v>1887</v>
      </c>
      <c r="F1511" s="2">
        <v>3</v>
      </c>
      <c r="G1511" s="2">
        <v>65.569999999999993</v>
      </c>
      <c r="H1511" s="2">
        <v>0.3</v>
      </c>
      <c r="I1511" s="2" t="s">
        <v>1964</v>
      </c>
      <c r="J1511" s="2">
        <v>137.697</v>
      </c>
      <c r="O1511" t="s">
        <v>3476</v>
      </c>
      <c r="P1511" s="5">
        <v>45765</v>
      </c>
      <c r="Q1511" t="s">
        <v>796</v>
      </c>
      <c r="R1511" t="s">
        <v>1853</v>
      </c>
      <c r="S1511" t="s">
        <v>1887</v>
      </c>
      <c r="T1511">
        <v>3</v>
      </c>
      <c r="U1511">
        <v>65.569999999999993</v>
      </c>
      <c r="V1511">
        <v>0.3</v>
      </c>
      <c r="W1511" t="s">
        <v>1964</v>
      </c>
      <c r="X1511">
        <v>137.697</v>
      </c>
      <c r="Y1511">
        <v>137.697</v>
      </c>
      <c r="Z1511" t="str">
        <f>_xlfn.IFS(Table8_1[[#This Row],[Unit_Price]]&lt;500,"Low Price",Table8_1[[#This Row],[Unit_Price]]&lt;2000,"Medium Price",Table8_1[[#This Row],[Unit_Price]]&gt;=2000, "High Price")</f>
        <v>Low Price</v>
      </c>
    </row>
    <row r="1512" spans="1:26" x14ac:dyDescent="0.3">
      <c r="A1512" s="2" t="s">
        <v>3477</v>
      </c>
      <c r="B1512" s="3">
        <v>45821</v>
      </c>
      <c r="C1512" s="2" t="s">
        <v>542</v>
      </c>
      <c r="D1512" s="2" t="s">
        <v>1756</v>
      </c>
      <c r="E1512" s="2" t="s">
        <v>1942</v>
      </c>
      <c r="F1512" s="2">
        <v>3</v>
      </c>
      <c r="G1512" s="2">
        <v>622.98</v>
      </c>
      <c r="H1512" s="2">
        <v>0.28000000000000003</v>
      </c>
      <c r="I1512" s="2" t="s">
        <v>1961</v>
      </c>
      <c r="J1512" s="2">
        <v>1345.6368</v>
      </c>
      <c r="O1512" t="s">
        <v>3477</v>
      </c>
      <c r="P1512" s="5">
        <v>45821</v>
      </c>
      <c r="Q1512" t="s">
        <v>542</v>
      </c>
      <c r="R1512" t="s">
        <v>1756</v>
      </c>
      <c r="S1512" t="s">
        <v>1942</v>
      </c>
      <c r="T1512">
        <v>3</v>
      </c>
      <c r="U1512">
        <v>622.98</v>
      </c>
      <c r="V1512">
        <v>0.28000000000000003</v>
      </c>
      <c r="W1512" t="s">
        <v>1961</v>
      </c>
      <c r="X1512">
        <v>1345.6368</v>
      </c>
      <c r="Y1512">
        <v>1345.6368</v>
      </c>
      <c r="Z1512" t="str">
        <f>_xlfn.IFS(Table8_1[[#This Row],[Unit_Price]]&lt;500,"Low Price",Table8_1[[#This Row],[Unit_Price]]&lt;2000,"Medium Price",Table8_1[[#This Row],[Unit_Price]]&gt;=2000, "High Price")</f>
        <v>Medium Price</v>
      </c>
    </row>
    <row r="1513" spans="1:26" x14ac:dyDescent="0.3">
      <c r="A1513" s="2" t="s">
        <v>3478</v>
      </c>
      <c r="B1513" s="3">
        <v>45691</v>
      </c>
      <c r="C1513" s="2" t="s">
        <v>811</v>
      </c>
      <c r="D1513" s="2" t="s">
        <v>1747</v>
      </c>
      <c r="E1513" s="2" t="s">
        <v>1932</v>
      </c>
      <c r="F1513" s="2">
        <v>1</v>
      </c>
      <c r="G1513" s="2">
        <v>170.68</v>
      </c>
      <c r="H1513" s="2">
        <v>0.13</v>
      </c>
      <c r="I1513" s="2" t="s">
        <v>1961</v>
      </c>
      <c r="J1513" s="2">
        <v>148.49160000000001</v>
      </c>
      <c r="O1513" t="s">
        <v>3478</v>
      </c>
      <c r="P1513" s="5">
        <v>45691</v>
      </c>
      <c r="Q1513" t="s">
        <v>811</v>
      </c>
      <c r="R1513" t="s">
        <v>1747</v>
      </c>
      <c r="S1513" t="s">
        <v>1932</v>
      </c>
      <c r="T1513">
        <v>1</v>
      </c>
      <c r="U1513">
        <v>170.68</v>
      </c>
      <c r="V1513">
        <v>0.13</v>
      </c>
      <c r="W1513" t="s">
        <v>1961</v>
      </c>
      <c r="X1513">
        <v>148.49160000000001</v>
      </c>
      <c r="Y1513">
        <v>148.49160000000001</v>
      </c>
      <c r="Z1513" t="str">
        <f>_xlfn.IFS(Table8_1[[#This Row],[Unit_Price]]&lt;500,"Low Price",Table8_1[[#This Row],[Unit_Price]]&lt;2000,"Medium Price",Table8_1[[#This Row],[Unit_Price]]&gt;=2000, "High Price")</f>
        <v>Low Price</v>
      </c>
    </row>
    <row r="1514" spans="1:26" x14ac:dyDescent="0.3">
      <c r="A1514" s="2" t="s">
        <v>3479</v>
      </c>
      <c r="B1514" s="3">
        <v>45860</v>
      </c>
      <c r="C1514" s="2" t="s">
        <v>348</v>
      </c>
      <c r="D1514" s="2" t="s">
        <v>1585</v>
      </c>
      <c r="E1514" s="2" t="s">
        <v>1917</v>
      </c>
      <c r="F1514" s="2">
        <v>4</v>
      </c>
      <c r="G1514" s="2">
        <v>797.83</v>
      </c>
      <c r="H1514" s="2">
        <v>0.08</v>
      </c>
      <c r="I1514" s="2" t="s">
        <v>1959</v>
      </c>
      <c r="J1514" s="2">
        <v>2936.0144</v>
      </c>
      <c r="O1514" t="s">
        <v>3479</v>
      </c>
      <c r="P1514" s="5">
        <v>45860</v>
      </c>
      <c r="Q1514" t="s">
        <v>348</v>
      </c>
      <c r="R1514" t="s">
        <v>1585</v>
      </c>
      <c r="S1514" t="s">
        <v>1917</v>
      </c>
      <c r="T1514">
        <v>4</v>
      </c>
      <c r="U1514">
        <v>797.83</v>
      </c>
      <c r="V1514">
        <v>0.08</v>
      </c>
      <c r="W1514" t="s">
        <v>1959</v>
      </c>
      <c r="X1514">
        <v>2936.0144</v>
      </c>
      <c r="Y1514">
        <v>2936.0144</v>
      </c>
      <c r="Z1514" t="str">
        <f>_xlfn.IFS(Table8_1[[#This Row],[Unit_Price]]&lt;500,"Low Price",Table8_1[[#This Row],[Unit_Price]]&lt;2000,"Medium Price",Table8_1[[#This Row],[Unit_Price]]&gt;=2000, "High Price")</f>
        <v>Medium Price</v>
      </c>
    </row>
    <row r="1515" spans="1:26" x14ac:dyDescent="0.3">
      <c r="A1515" s="2" t="s">
        <v>3480</v>
      </c>
      <c r="B1515" s="3">
        <v>45922</v>
      </c>
      <c r="C1515" s="2" t="s">
        <v>354</v>
      </c>
      <c r="D1515" s="2" t="s">
        <v>1565</v>
      </c>
      <c r="E1515" s="2" t="s">
        <v>1939</v>
      </c>
      <c r="F1515" s="2">
        <v>1</v>
      </c>
      <c r="G1515" s="2">
        <v>372.75</v>
      </c>
      <c r="H1515" s="2">
        <v>0.12</v>
      </c>
      <c r="I1515" s="2" t="s">
        <v>1959</v>
      </c>
      <c r="J1515" s="2">
        <v>328.02</v>
      </c>
      <c r="O1515" t="s">
        <v>3480</v>
      </c>
      <c r="P1515" s="5">
        <v>45922</v>
      </c>
      <c r="Q1515" t="s">
        <v>354</v>
      </c>
      <c r="R1515" t="s">
        <v>1565</v>
      </c>
      <c r="S1515" t="s">
        <v>1939</v>
      </c>
      <c r="T1515">
        <v>1</v>
      </c>
      <c r="U1515">
        <v>372.75</v>
      </c>
      <c r="V1515">
        <v>0.12</v>
      </c>
      <c r="W1515" t="s">
        <v>1959</v>
      </c>
      <c r="X1515">
        <v>328.02</v>
      </c>
      <c r="Y1515">
        <v>328.02</v>
      </c>
      <c r="Z1515" t="str">
        <f>_xlfn.IFS(Table8_1[[#This Row],[Unit_Price]]&lt;500,"Low Price",Table8_1[[#This Row],[Unit_Price]]&lt;2000,"Medium Price",Table8_1[[#This Row],[Unit_Price]]&gt;=2000, "High Price")</f>
        <v>Low Price</v>
      </c>
    </row>
    <row r="1516" spans="1:26" x14ac:dyDescent="0.3">
      <c r="A1516" s="2" t="s">
        <v>3481</v>
      </c>
      <c r="B1516" s="3">
        <v>45477</v>
      </c>
      <c r="C1516" s="2" t="s">
        <v>1247</v>
      </c>
      <c r="D1516" s="2" t="s">
        <v>1765</v>
      </c>
      <c r="E1516" s="2" t="s">
        <v>1904</v>
      </c>
      <c r="F1516" s="2">
        <v>1</v>
      </c>
      <c r="G1516" s="2">
        <v>994.18</v>
      </c>
      <c r="H1516" s="2">
        <v>0.05</v>
      </c>
      <c r="I1516" s="2" t="s">
        <v>1961</v>
      </c>
      <c r="J1516" s="2">
        <v>944.471</v>
      </c>
      <c r="O1516" t="s">
        <v>3481</v>
      </c>
      <c r="P1516" s="5">
        <v>45477</v>
      </c>
      <c r="Q1516" t="s">
        <v>1247</v>
      </c>
      <c r="R1516" t="s">
        <v>1765</v>
      </c>
      <c r="S1516" t="s">
        <v>1904</v>
      </c>
      <c r="T1516">
        <v>1</v>
      </c>
      <c r="U1516">
        <v>994.18</v>
      </c>
      <c r="V1516">
        <v>0.05</v>
      </c>
      <c r="W1516" t="s">
        <v>1961</v>
      </c>
      <c r="X1516">
        <v>944.471</v>
      </c>
      <c r="Y1516">
        <v>944.471</v>
      </c>
      <c r="Z1516" t="str">
        <f>_xlfn.IFS(Table8_1[[#This Row],[Unit_Price]]&lt;500,"Low Price",Table8_1[[#This Row],[Unit_Price]]&lt;2000,"Medium Price",Table8_1[[#This Row],[Unit_Price]]&gt;=2000, "High Price")</f>
        <v>Medium Price</v>
      </c>
    </row>
    <row r="1517" spans="1:26" x14ac:dyDescent="0.3">
      <c r="A1517" s="2" t="s">
        <v>3482</v>
      </c>
      <c r="B1517" s="3">
        <v>45504</v>
      </c>
      <c r="C1517" s="2" t="s">
        <v>1322</v>
      </c>
      <c r="D1517" s="2" t="s">
        <v>1635</v>
      </c>
      <c r="E1517" s="2" t="s">
        <v>1932</v>
      </c>
      <c r="F1517" s="2">
        <v>1</v>
      </c>
      <c r="G1517" s="2">
        <v>136.12</v>
      </c>
      <c r="H1517" s="2">
        <v>7.0000000000000007E-2</v>
      </c>
      <c r="I1517" s="2" t="s">
        <v>1959</v>
      </c>
      <c r="J1517" s="2">
        <v>126.5916</v>
      </c>
      <c r="O1517" t="s">
        <v>3482</v>
      </c>
      <c r="P1517" s="5">
        <v>45504</v>
      </c>
      <c r="Q1517" t="s">
        <v>1322</v>
      </c>
      <c r="R1517" t="s">
        <v>1635</v>
      </c>
      <c r="S1517" t="s">
        <v>1932</v>
      </c>
      <c r="T1517">
        <v>1</v>
      </c>
      <c r="U1517">
        <v>136.12</v>
      </c>
      <c r="V1517">
        <v>7.0000000000000007E-2</v>
      </c>
      <c r="W1517" t="s">
        <v>1959</v>
      </c>
      <c r="X1517">
        <v>126.5916</v>
      </c>
      <c r="Y1517">
        <v>126.5916</v>
      </c>
      <c r="Z1517" t="str">
        <f>_xlfn.IFS(Table8_1[[#This Row],[Unit_Price]]&lt;500,"Low Price",Table8_1[[#This Row],[Unit_Price]]&lt;2000,"Medium Price",Table8_1[[#This Row],[Unit_Price]]&gt;=2000, "High Price")</f>
        <v>Low Price</v>
      </c>
    </row>
    <row r="1518" spans="1:26" x14ac:dyDescent="0.3">
      <c r="A1518" s="2" t="s">
        <v>3483</v>
      </c>
      <c r="B1518" s="3">
        <v>45862</v>
      </c>
      <c r="C1518" s="2" t="s">
        <v>128</v>
      </c>
      <c r="D1518" s="2" t="s">
        <v>1738</v>
      </c>
      <c r="E1518" s="2" t="s">
        <v>1945</v>
      </c>
      <c r="F1518" s="2">
        <v>3</v>
      </c>
      <c r="G1518" s="2">
        <v>634.45000000000005</v>
      </c>
      <c r="H1518" s="2">
        <v>0.17</v>
      </c>
      <c r="I1518" s="2" t="s">
        <v>1961</v>
      </c>
      <c r="J1518" s="2">
        <v>1579.7805000000001</v>
      </c>
      <c r="O1518" t="s">
        <v>3483</v>
      </c>
      <c r="P1518" s="5">
        <v>45862</v>
      </c>
      <c r="Q1518" t="s">
        <v>128</v>
      </c>
      <c r="R1518" t="s">
        <v>1738</v>
      </c>
      <c r="S1518" t="s">
        <v>1945</v>
      </c>
      <c r="T1518">
        <v>3</v>
      </c>
      <c r="U1518">
        <v>634.45000000000005</v>
      </c>
      <c r="V1518">
        <v>0.17</v>
      </c>
      <c r="W1518" t="s">
        <v>1961</v>
      </c>
      <c r="X1518">
        <v>1579.7805000000001</v>
      </c>
      <c r="Y1518">
        <v>1579.7805000000001</v>
      </c>
      <c r="Z1518" t="str">
        <f>_xlfn.IFS(Table8_1[[#This Row],[Unit_Price]]&lt;500,"Low Price",Table8_1[[#This Row],[Unit_Price]]&lt;2000,"Medium Price",Table8_1[[#This Row],[Unit_Price]]&gt;=2000, "High Price")</f>
        <v>Medium Price</v>
      </c>
    </row>
    <row r="1519" spans="1:26" x14ac:dyDescent="0.3">
      <c r="A1519" s="2" t="s">
        <v>3484</v>
      </c>
      <c r="B1519" s="3">
        <v>45579</v>
      </c>
      <c r="C1519" s="2" t="s">
        <v>1046</v>
      </c>
      <c r="D1519" s="2" t="s">
        <v>1774</v>
      </c>
      <c r="E1519" s="2" t="s">
        <v>1887</v>
      </c>
      <c r="F1519" s="2">
        <v>4</v>
      </c>
      <c r="G1519" s="2">
        <v>179.62</v>
      </c>
      <c r="H1519" s="2">
        <v>0.05</v>
      </c>
      <c r="I1519" s="2" t="s">
        <v>1959</v>
      </c>
      <c r="J1519" s="2">
        <v>682.55600000000004</v>
      </c>
      <c r="O1519" t="s">
        <v>3484</v>
      </c>
      <c r="P1519" s="5">
        <v>45579</v>
      </c>
      <c r="Q1519" t="s">
        <v>1046</v>
      </c>
      <c r="R1519" t="s">
        <v>1774</v>
      </c>
      <c r="S1519" t="s">
        <v>1887</v>
      </c>
      <c r="T1519">
        <v>4</v>
      </c>
      <c r="U1519">
        <v>179.62</v>
      </c>
      <c r="V1519">
        <v>0.05</v>
      </c>
      <c r="W1519" t="s">
        <v>1959</v>
      </c>
      <c r="X1519">
        <v>682.55600000000004</v>
      </c>
      <c r="Y1519">
        <v>682.55600000000004</v>
      </c>
      <c r="Z1519" t="str">
        <f>_xlfn.IFS(Table8_1[[#This Row],[Unit_Price]]&lt;500,"Low Price",Table8_1[[#This Row],[Unit_Price]]&lt;2000,"Medium Price",Table8_1[[#This Row],[Unit_Price]]&gt;=2000, "High Price")</f>
        <v>Low Price</v>
      </c>
    </row>
    <row r="1520" spans="1:26" x14ac:dyDescent="0.3">
      <c r="A1520" s="2" t="s">
        <v>3485</v>
      </c>
      <c r="B1520" s="3">
        <v>45658</v>
      </c>
      <c r="C1520" s="2" t="s">
        <v>943</v>
      </c>
      <c r="D1520" s="2" t="s">
        <v>1635</v>
      </c>
      <c r="E1520" s="2" t="s">
        <v>1945</v>
      </c>
      <c r="F1520" s="2">
        <v>4</v>
      </c>
      <c r="G1520" s="2">
        <v>558.83000000000004</v>
      </c>
      <c r="H1520" s="2">
        <v>0.16</v>
      </c>
      <c r="I1520" s="2" t="s">
        <v>1961</v>
      </c>
      <c r="J1520" s="2">
        <v>1877.6687999999999</v>
      </c>
      <c r="O1520" t="s">
        <v>3485</v>
      </c>
      <c r="P1520" s="5">
        <v>45658</v>
      </c>
      <c r="Q1520" t="s">
        <v>943</v>
      </c>
      <c r="R1520" t="s">
        <v>1635</v>
      </c>
      <c r="S1520" t="s">
        <v>1945</v>
      </c>
      <c r="T1520">
        <v>4</v>
      </c>
      <c r="U1520">
        <v>558.83000000000004</v>
      </c>
      <c r="V1520">
        <v>0.16</v>
      </c>
      <c r="W1520" t="s">
        <v>1961</v>
      </c>
      <c r="X1520">
        <v>1877.6687999999999</v>
      </c>
      <c r="Y1520">
        <v>1877.6688000000001</v>
      </c>
      <c r="Z1520" t="str">
        <f>_xlfn.IFS(Table8_1[[#This Row],[Unit_Price]]&lt;500,"Low Price",Table8_1[[#This Row],[Unit_Price]]&lt;2000,"Medium Price",Table8_1[[#This Row],[Unit_Price]]&gt;=2000, "High Price")</f>
        <v>Medium Price</v>
      </c>
    </row>
    <row r="1521" spans="1:26" x14ac:dyDescent="0.3">
      <c r="A1521" s="2" t="s">
        <v>3486</v>
      </c>
      <c r="B1521" s="3">
        <v>45664</v>
      </c>
      <c r="C1521" s="2" t="s">
        <v>575</v>
      </c>
      <c r="D1521" s="2" t="s">
        <v>1865</v>
      </c>
      <c r="E1521" s="2" t="s">
        <v>1911</v>
      </c>
      <c r="F1521" s="2">
        <v>2</v>
      </c>
      <c r="G1521" s="2">
        <v>859.74</v>
      </c>
      <c r="H1521" s="2">
        <v>0.25</v>
      </c>
      <c r="I1521" s="2" t="s">
        <v>1964</v>
      </c>
      <c r="J1521" s="2">
        <v>1289.6099999999999</v>
      </c>
      <c r="O1521" t="s">
        <v>3486</v>
      </c>
      <c r="P1521" s="5">
        <v>45664</v>
      </c>
      <c r="Q1521" t="s">
        <v>575</v>
      </c>
      <c r="R1521" t="s">
        <v>1865</v>
      </c>
      <c r="S1521" t="s">
        <v>1911</v>
      </c>
      <c r="T1521">
        <v>2</v>
      </c>
      <c r="U1521">
        <v>859.74</v>
      </c>
      <c r="V1521">
        <v>0.25</v>
      </c>
      <c r="W1521" t="s">
        <v>1964</v>
      </c>
      <c r="X1521">
        <v>1289.6099999999999</v>
      </c>
      <c r="Y1521">
        <v>1289.6100000000001</v>
      </c>
      <c r="Z1521" t="str">
        <f>_xlfn.IFS(Table8_1[[#This Row],[Unit_Price]]&lt;500,"Low Price",Table8_1[[#This Row],[Unit_Price]]&lt;2000,"Medium Price",Table8_1[[#This Row],[Unit_Price]]&gt;=2000, "High Price")</f>
        <v>Medium Price</v>
      </c>
    </row>
    <row r="1522" spans="1:26" x14ac:dyDescent="0.3">
      <c r="A1522" s="2" t="s">
        <v>3487</v>
      </c>
      <c r="B1522" s="3">
        <v>45936</v>
      </c>
      <c r="C1522" s="2" t="s">
        <v>379</v>
      </c>
      <c r="D1522" s="2" t="s">
        <v>1777</v>
      </c>
      <c r="E1522" s="2" t="s">
        <v>1939</v>
      </c>
      <c r="F1522" s="2">
        <v>3</v>
      </c>
      <c r="G1522" s="2">
        <v>578.47</v>
      </c>
      <c r="H1522" s="2">
        <v>0.06</v>
      </c>
      <c r="I1522" s="2" t="s">
        <v>1964</v>
      </c>
      <c r="J1522" s="2">
        <v>1631.2854</v>
      </c>
      <c r="O1522" t="s">
        <v>3487</v>
      </c>
      <c r="P1522" s="5">
        <v>45936</v>
      </c>
      <c r="Q1522" t="s">
        <v>379</v>
      </c>
      <c r="R1522" t="s">
        <v>1777</v>
      </c>
      <c r="S1522" t="s">
        <v>1939</v>
      </c>
      <c r="T1522">
        <v>3</v>
      </c>
      <c r="U1522">
        <v>578.47</v>
      </c>
      <c r="V1522">
        <v>0.06</v>
      </c>
      <c r="W1522" t="s">
        <v>1964</v>
      </c>
      <c r="X1522">
        <v>1631.2854</v>
      </c>
      <c r="Y1522">
        <v>1631.2854</v>
      </c>
      <c r="Z1522" t="str">
        <f>_xlfn.IFS(Table8_1[[#This Row],[Unit_Price]]&lt;500,"Low Price",Table8_1[[#This Row],[Unit_Price]]&lt;2000,"Medium Price",Table8_1[[#This Row],[Unit_Price]]&gt;=2000, "High Price")</f>
        <v>Medium Price</v>
      </c>
    </row>
    <row r="1523" spans="1:26" x14ac:dyDescent="0.3">
      <c r="A1523" s="2" t="s">
        <v>3488</v>
      </c>
      <c r="B1523" s="3">
        <v>45344</v>
      </c>
      <c r="C1523" s="2" t="s">
        <v>212</v>
      </c>
      <c r="D1523" s="2" t="s">
        <v>1638</v>
      </c>
      <c r="E1523" s="2" t="s">
        <v>1929</v>
      </c>
      <c r="F1523" s="2">
        <v>1</v>
      </c>
      <c r="G1523" s="2">
        <v>440.48</v>
      </c>
      <c r="H1523" s="2">
        <v>0.11</v>
      </c>
      <c r="I1523" s="2" t="s">
        <v>1964</v>
      </c>
      <c r="J1523" s="2">
        <v>392.02719999999999</v>
      </c>
      <c r="O1523" t="s">
        <v>3488</v>
      </c>
      <c r="P1523" s="5">
        <v>45344</v>
      </c>
      <c r="Q1523" t="s">
        <v>212</v>
      </c>
      <c r="R1523" t="s">
        <v>1638</v>
      </c>
      <c r="S1523" t="s">
        <v>1929</v>
      </c>
      <c r="T1523">
        <v>1</v>
      </c>
      <c r="U1523">
        <v>440.48</v>
      </c>
      <c r="V1523">
        <v>0.11</v>
      </c>
      <c r="W1523" t="s">
        <v>1964</v>
      </c>
      <c r="X1523">
        <v>392.02719999999999</v>
      </c>
      <c r="Y1523">
        <v>392.02719999999999</v>
      </c>
      <c r="Z1523" t="str">
        <f>_xlfn.IFS(Table8_1[[#This Row],[Unit_Price]]&lt;500,"Low Price",Table8_1[[#This Row],[Unit_Price]]&lt;2000,"Medium Price",Table8_1[[#This Row],[Unit_Price]]&gt;=2000, "High Price")</f>
        <v>Low Price</v>
      </c>
    </row>
    <row r="1524" spans="1:26" x14ac:dyDescent="0.3">
      <c r="A1524" s="2" t="s">
        <v>3489</v>
      </c>
      <c r="B1524" s="3">
        <v>45329</v>
      </c>
      <c r="C1524" s="2" t="s">
        <v>78</v>
      </c>
      <c r="D1524" s="2" t="s">
        <v>1998</v>
      </c>
      <c r="E1524" s="2" t="s">
        <v>1948</v>
      </c>
      <c r="F1524" s="2">
        <v>2</v>
      </c>
      <c r="G1524" s="2">
        <v>303.67</v>
      </c>
      <c r="H1524" s="2">
        <v>0.05</v>
      </c>
      <c r="I1524" s="2" t="s">
        <v>1961</v>
      </c>
      <c r="J1524" s="2">
        <v>576.97299999999996</v>
      </c>
      <c r="O1524" t="s">
        <v>3489</v>
      </c>
      <c r="P1524" s="5">
        <v>45329</v>
      </c>
      <c r="Q1524" t="s">
        <v>78</v>
      </c>
      <c r="R1524" t="s">
        <v>1998</v>
      </c>
      <c r="S1524" t="s">
        <v>1948</v>
      </c>
      <c r="T1524">
        <v>2</v>
      </c>
      <c r="U1524">
        <v>303.67</v>
      </c>
      <c r="V1524">
        <v>0.05</v>
      </c>
      <c r="W1524" t="s">
        <v>1961</v>
      </c>
      <c r="X1524">
        <v>576.97299999999996</v>
      </c>
      <c r="Y1524">
        <v>576.97300000000007</v>
      </c>
      <c r="Z1524" t="str">
        <f>_xlfn.IFS(Table8_1[[#This Row],[Unit_Price]]&lt;500,"Low Price",Table8_1[[#This Row],[Unit_Price]]&lt;2000,"Medium Price",Table8_1[[#This Row],[Unit_Price]]&gt;=2000, "High Price")</f>
        <v>Low Price</v>
      </c>
    </row>
    <row r="1525" spans="1:26" x14ac:dyDescent="0.3">
      <c r="A1525" s="2" t="s">
        <v>3490</v>
      </c>
      <c r="B1525" s="3">
        <v>45895</v>
      </c>
      <c r="C1525" s="2" t="s">
        <v>1067</v>
      </c>
      <c r="D1525" s="2" t="s">
        <v>1805</v>
      </c>
      <c r="E1525" s="2" t="s">
        <v>1934</v>
      </c>
      <c r="F1525" s="2">
        <v>2</v>
      </c>
      <c r="G1525" s="2">
        <v>611.21</v>
      </c>
      <c r="H1525" s="2">
        <v>0.22</v>
      </c>
      <c r="I1525" s="2" t="s">
        <v>1964</v>
      </c>
      <c r="J1525" s="2">
        <v>953.48760000000004</v>
      </c>
      <c r="O1525" t="s">
        <v>3490</v>
      </c>
      <c r="P1525" s="5">
        <v>45895</v>
      </c>
      <c r="Q1525" t="s">
        <v>1067</v>
      </c>
      <c r="R1525" t="s">
        <v>1805</v>
      </c>
      <c r="S1525" t="s">
        <v>1934</v>
      </c>
      <c r="T1525">
        <v>2</v>
      </c>
      <c r="U1525">
        <v>611.21</v>
      </c>
      <c r="V1525">
        <v>0.22</v>
      </c>
      <c r="W1525" t="s">
        <v>1964</v>
      </c>
      <c r="X1525">
        <v>953.48760000000004</v>
      </c>
      <c r="Y1525">
        <v>953.48760000000004</v>
      </c>
      <c r="Z1525" t="str">
        <f>_xlfn.IFS(Table8_1[[#This Row],[Unit_Price]]&lt;500,"Low Price",Table8_1[[#This Row],[Unit_Price]]&lt;2000,"Medium Price",Table8_1[[#This Row],[Unit_Price]]&gt;=2000, "High Price")</f>
        <v>Medium Price</v>
      </c>
    </row>
    <row r="1526" spans="1:26" x14ac:dyDescent="0.3">
      <c r="A1526" s="2" t="s">
        <v>3491</v>
      </c>
      <c r="B1526" s="3">
        <v>45239</v>
      </c>
      <c r="C1526" s="2" t="s">
        <v>668</v>
      </c>
      <c r="D1526" s="2" t="s">
        <v>1696</v>
      </c>
      <c r="E1526" s="2" t="s">
        <v>1936</v>
      </c>
      <c r="F1526" s="2">
        <v>2</v>
      </c>
      <c r="G1526" s="2">
        <v>768.08</v>
      </c>
      <c r="H1526" s="2">
        <v>0.26</v>
      </c>
      <c r="I1526" s="2" t="s">
        <v>1961</v>
      </c>
      <c r="J1526" s="2">
        <v>1136.7583999999999</v>
      </c>
      <c r="O1526" t="s">
        <v>3491</v>
      </c>
      <c r="P1526" s="5">
        <v>45239</v>
      </c>
      <c r="Q1526" t="s">
        <v>668</v>
      </c>
      <c r="R1526" t="s">
        <v>1696</v>
      </c>
      <c r="S1526" t="s">
        <v>1936</v>
      </c>
      <c r="T1526">
        <v>2</v>
      </c>
      <c r="U1526">
        <v>768.08</v>
      </c>
      <c r="V1526">
        <v>0.26</v>
      </c>
      <c r="W1526" t="s">
        <v>1961</v>
      </c>
      <c r="X1526">
        <v>1136.7583999999999</v>
      </c>
      <c r="Y1526">
        <v>1136.7584000000002</v>
      </c>
      <c r="Z1526" t="str">
        <f>_xlfn.IFS(Table8_1[[#This Row],[Unit_Price]]&lt;500,"Low Price",Table8_1[[#This Row],[Unit_Price]]&lt;2000,"Medium Price",Table8_1[[#This Row],[Unit_Price]]&gt;=2000, "High Price")</f>
        <v>Medium Price</v>
      </c>
    </row>
    <row r="1527" spans="1:26" x14ac:dyDescent="0.3">
      <c r="A1527" s="2" t="s">
        <v>3492</v>
      </c>
      <c r="B1527" s="3">
        <v>45296</v>
      </c>
      <c r="C1527" s="2" t="s">
        <v>948</v>
      </c>
      <c r="D1527" s="2" t="s">
        <v>1645</v>
      </c>
      <c r="E1527" s="2" t="s">
        <v>1945</v>
      </c>
      <c r="F1527" s="2">
        <v>1</v>
      </c>
      <c r="G1527" s="2">
        <v>616.82000000000005</v>
      </c>
      <c r="H1527" s="2">
        <v>0.24</v>
      </c>
      <c r="I1527" s="2" t="s">
        <v>1959</v>
      </c>
      <c r="J1527" s="2">
        <v>468.78320000000002</v>
      </c>
      <c r="O1527" t="s">
        <v>3492</v>
      </c>
      <c r="P1527" s="5">
        <v>45296</v>
      </c>
      <c r="Q1527" t="s">
        <v>948</v>
      </c>
      <c r="R1527" t="s">
        <v>1645</v>
      </c>
      <c r="S1527" t="s">
        <v>1945</v>
      </c>
      <c r="T1527">
        <v>1</v>
      </c>
      <c r="U1527">
        <v>616.82000000000005</v>
      </c>
      <c r="V1527">
        <v>0.24</v>
      </c>
      <c r="W1527" t="s">
        <v>1959</v>
      </c>
      <c r="X1527">
        <v>468.78320000000002</v>
      </c>
      <c r="Y1527">
        <v>468.78320000000008</v>
      </c>
      <c r="Z1527" t="str">
        <f>_xlfn.IFS(Table8_1[[#This Row],[Unit_Price]]&lt;500,"Low Price",Table8_1[[#This Row],[Unit_Price]]&lt;2000,"Medium Price",Table8_1[[#This Row],[Unit_Price]]&gt;=2000, "High Price")</f>
        <v>Medium Price</v>
      </c>
    </row>
    <row r="1528" spans="1:26" x14ac:dyDescent="0.3">
      <c r="A1528" s="2" t="s">
        <v>3493</v>
      </c>
      <c r="B1528" s="3">
        <v>45672</v>
      </c>
      <c r="C1528" s="2" t="s">
        <v>612</v>
      </c>
      <c r="D1528" s="2" t="s">
        <v>1700</v>
      </c>
      <c r="E1528" s="2" t="s">
        <v>1945</v>
      </c>
      <c r="F1528" s="2">
        <v>1</v>
      </c>
      <c r="G1528" s="2">
        <v>470.34</v>
      </c>
      <c r="H1528" s="2">
        <v>0.18</v>
      </c>
      <c r="I1528" s="2" t="s">
        <v>1964</v>
      </c>
      <c r="J1528" s="2">
        <v>385.67880000000002</v>
      </c>
      <c r="O1528" t="s">
        <v>3493</v>
      </c>
      <c r="P1528" s="5">
        <v>45672</v>
      </c>
      <c r="Q1528" t="s">
        <v>612</v>
      </c>
      <c r="R1528" t="s">
        <v>1700</v>
      </c>
      <c r="S1528" t="s">
        <v>1945</v>
      </c>
      <c r="T1528">
        <v>1</v>
      </c>
      <c r="U1528">
        <v>470.34</v>
      </c>
      <c r="V1528">
        <v>0.18</v>
      </c>
      <c r="W1528" t="s">
        <v>1964</v>
      </c>
      <c r="X1528">
        <v>385.67880000000002</v>
      </c>
      <c r="Y1528">
        <v>385.67879999999997</v>
      </c>
      <c r="Z1528" t="str">
        <f>_xlfn.IFS(Table8_1[[#This Row],[Unit_Price]]&lt;500,"Low Price",Table8_1[[#This Row],[Unit_Price]]&lt;2000,"Medium Price",Table8_1[[#This Row],[Unit_Price]]&gt;=2000, "High Price")</f>
        <v>Low Price</v>
      </c>
    </row>
    <row r="1529" spans="1:26" x14ac:dyDescent="0.3">
      <c r="A1529" s="2" t="s">
        <v>3494</v>
      </c>
      <c r="B1529" s="3">
        <v>45499</v>
      </c>
      <c r="C1529" s="2" t="s">
        <v>719</v>
      </c>
      <c r="D1529" s="2" t="s">
        <v>1741</v>
      </c>
      <c r="E1529" s="2" t="s">
        <v>1917</v>
      </c>
      <c r="F1529" s="2">
        <v>2</v>
      </c>
      <c r="G1529" s="2">
        <v>616.36</v>
      </c>
      <c r="H1529" s="2">
        <v>0.12</v>
      </c>
      <c r="I1529" s="2" t="s">
        <v>1961</v>
      </c>
      <c r="J1529" s="2">
        <v>1084.7936</v>
      </c>
      <c r="O1529" t="s">
        <v>3494</v>
      </c>
      <c r="P1529" s="5">
        <v>45499</v>
      </c>
      <c r="Q1529" t="s">
        <v>719</v>
      </c>
      <c r="R1529" t="s">
        <v>1741</v>
      </c>
      <c r="S1529" t="s">
        <v>1917</v>
      </c>
      <c r="T1529">
        <v>2</v>
      </c>
      <c r="U1529">
        <v>616.36</v>
      </c>
      <c r="V1529">
        <v>0.12</v>
      </c>
      <c r="W1529" t="s">
        <v>1961</v>
      </c>
      <c r="X1529">
        <v>1084.7936</v>
      </c>
      <c r="Y1529">
        <v>1084.7936</v>
      </c>
      <c r="Z1529" t="str">
        <f>_xlfn.IFS(Table8_1[[#This Row],[Unit_Price]]&lt;500,"Low Price",Table8_1[[#This Row],[Unit_Price]]&lt;2000,"Medium Price",Table8_1[[#This Row],[Unit_Price]]&gt;=2000, "High Price")</f>
        <v>Medium Price</v>
      </c>
    </row>
    <row r="1530" spans="1:26" x14ac:dyDescent="0.3">
      <c r="A1530" s="2" t="s">
        <v>3495</v>
      </c>
      <c r="B1530" s="3">
        <v>45434</v>
      </c>
      <c r="C1530" s="2" t="s">
        <v>302</v>
      </c>
      <c r="D1530" s="2" t="s">
        <v>2061</v>
      </c>
      <c r="E1530" s="2" t="s">
        <v>1921</v>
      </c>
      <c r="F1530" s="2">
        <v>3</v>
      </c>
      <c r="G1530" s="2">
        <v>657.24</v>
      </c>
      <c r="H1530" s="2">
        <v>0.18</v>
      </c>
      <c r="I1530" s="2" t="s">
        <v>1961</v>
      </c>
      <c r="J1530" s="2">
        <v>1616.8104000000001</v>
      </c>
      <c r="O1530" t="s">
        <v>3495</v>
      </c>
      <c r="P1530" s="5">
        <v>45434</v>
      </c>
      <c r="Q1530" t="s">
        <v>302</v>
      </c>
      <c r="R1530" t="s">
        <v>2061</v>
      </c>
      <c r="S1530" t="s">
        <v>1921</v>
      </c>
      <c r="T1530">
        <v>3</v>
      </c>
      <c r="U1530">
        <v>657.24</v>
      </c>
      <c r="V1530">
        <v>0.18</v>
      </c>
      <c r="W1530" t="s">
        <v>1961</v>
      </c>
      <c r="X1530">
        <v>1616.8104000000001</v>
      </c>
      <c r="Y1530">
        <v>1616.8104000000001</v>
      </c>
      <c r="Z1530" t="str">
        <f>_xlfn.IFS(Table8_1[[#This Row],[Unit_Price]]&lt;500,"Low Price",Table8_1[[#This Row],[Unit_Price]]&lt;2000,"Medium Price",Table8_1[[#This Row],[Unit_Price]]&gt;=2000, "High Price")</f>
        <v>Medium Price</v>
      </c>
    </row>
    <row r="1531" spans="1:26" x14ac:dyDescent="0.3">
      <c r="A1531" s="2" t="s">
        <v>3496</v>
      </c>
      <c r="B1531" s="3">
        <v>45893</v>
      </c>
      <c r="C1531" s="2" t="s">
        <v>141</v>
      </c>
      <c r="D1531" s="2" t="s">
        <v>1703</v>
      </c>
      <c r="E1531" s="2" t="s">
        <v>1948</v>
      </c>
      <c r="F1531" s="2">
        <v>2</v>
      </c>
      <c r="G1531" s="2">
        <v>392.45</v>
      </c>
      <c r="H1531" s="2">
        <v>0.04</v>
      </c>
      <c r="I1531" s="2" t="s">
        <v>1961</v>
      </c>
      <c r="J1531" s="2">
        <v>753.50400000000002</v>
      </c>
      <c r="O1531" t="s">
        <v>3496</v>
      </c>
      <c r="P1531" s="5">
        <v>45893</v>
      </c>
      <c r="Q1531" t="s">
        <v>141</v>
      </c>
      <c r="R1531" t="s">
        <v>1703</v>
      </c>
      <c r="S1531" t="s">
        <v>1948</v>
      </c>
      <c r="T1531">
        <v>2</v>
      </c>
      <c r="U1531">
        <v>392.45</v>
      </c>
      <c r="V1531">
        <v>0.04</v>
      </c>
      <c r="W1531" t="s">
        <v>1961</v>
      </c>
      <c r="X1531">
        <v>753.50400000000002</v>
      </c>
      <c r="Y1531">
        <v>753.50400000000002</v>
      </c>
      <c r="Z1531" t="str">
        <f>_xlfn.IFS(Table8_1[[#This Row],[Unit_Price]]&lt;500,"Low Price",Table8_1[[#This Row],[Unit_Price]]&lt;2000,"Medium Price",Table8_1[[#This Row],[Unit_Price]]&gt;=2000, "High Price")</f>
        <v>Low Price</v>
      </c>
    </row>
    <row r="1532" spans="1:26" x14ac:dyDescent="0.3">
      <c r="A1532" s="2" t="s">
        <v>3497</v>
      </c>
      <c r="B1532" s="3">
        <v>45346</v>
      </c>
      <c r="C1532" s="2" t="s">
        <v>796</v>
      </c>
      <c r="D1532" s="2" t="s">
        <v>1700</v>
      </c>
      <c r="E1532" s="2" t="s">
        <v>1934</v>
      </c>
      <c r="F1532" s="2">
        <v>3</v>
      </c>
      <c r="G1532" s="2">
        <v>62.03</v>
      </c>
      <c r="H1532" s="2">
        <v>0.01</v>
      </c>
      <c r="I1532" s="2" t="s">
        <v>1964</v>
      </c>
      <c r="J1532" s="2">
        <v>184.22909999999999</v>
      </c>
      <c r="O1532" t="s">
        <v>3497</v>
      </c>
      <c r="P1532" s="5">
        <v>45346</v>
      </c>
      <c r="Q1532" t="s">
        <v>796</v>
      </c>
      <c r="R1532" t="s">
        <v>1700</v>
      </c>
      <c r="S1532" t="s">
        <v>1934</v>
      </c>
      <c r="T1532">
        <v>3</v>
      </c>
      <c r="U1532">
        <v>62.03</v>
      </c>
      <c r="V1532">
        <v>0.01</v>
      </c>
      <c r="W1532" t="s">
        <v>1964</v>
      </c>
      <c r="X1532">
        <v>184.22909999999999</v>
      </c>
      <c r="Y1532">
        <v>184.22910000000002</v>
      </c>
      <c r="Z1532" t="str">
        <f>_xlfn.IFS(Table8_1[[#This Row],[Unit_Price]]&lt;500,"Low Price",Table8_1[[#This Row],[Unit_Price]]&lt;2000,"Medium Price",Table8_1[[#This Row],[Unit_Price]]&gt;=2000, "High Price")</f>
        <v>Low Price</v>
      </c>
    </row>
    <row r="1533" spans="1:26" x14ac:dyDescent="0.3">
      <c r="A1533" s="2" t="s">
        <v>3498</v>
      </c>
      <c r="B1533" s="3">
        <v>45613</v>
      </c>
      <c r="C1533" s="2" t="s">
        <v>336</v>
      </c>
      <c r="D1533" s="2" t="s">
        <v>1871</v>
      </c>
      <c r="E1533" s="2" t="s">
        <v>1901</v>
      </c>
      <c r="F1533" s="2">
        <v>4</v>
      </c>
      <c r="G1533" s="2">
        <v>933.73</v>
      </c>
      <c r="H1533" s="2">
        <v>0.25</v>
      </c>
      <c r="I1533" s="2" t="s">
        <v>1961</v>
      </c>
      <c r="J1533" s="2">
        <v>2801.19</v>
      </c>
      <c r="O1533" t="s">
        <v>3498</v>
      </c>
      <c r="P1533" s="5">
        <v>45613</v>
      </c>
      <c r="Q1533" t="s">
        <v>336</v>
      </c>
      <c r="R1533" t="s">
        <v>1871</v>
      </c>
      <c r="S1533" t="s">
        <v>1901</v>
      </c>
      <c r="T1533">
        <v>4</v>
      </c>
      <c r="U1533">
        <v>933.73</v>
      </c>
      <c r="V1533">
        <v>0.25</v>
      </c>
      <c r="W1533" t="s">
        <v>1961</v>
      </c>
      <c r="X1533">
        <v>2801.19</v>
      </c>
      <c r="Y1533">
        <v>2801.19</v>
      </c>
      <c r="Z1533" t="str">
        <f>_xlfn.IFS(Table8_1[[#This Row],[Unit_Price]]&lt;500,"Low Price",Table8_1[[#This Row],[Unit_Price]]&lt;2000,"Medium Price",Table8_1[[#This Row],[Unit_Price]]&gt;=2000, "High Price")</f>
        <v>Medium Price</v>
      </c>
    </row>
    <row r="1534" spans="1:26" x14ac:dyDescent="0.3">
      <c r="A1534" s="2" t="s">
        <v>3499</v>
      </c>
      <c r="B1534" s="3">
        <v>45928</v>
      </c>
      <c r="C1534" s="2" t="s">
        <v>527</v>
      </c>
      <c r="D1534" s="2" t="s">
        <v>1838</v>
      </c>
      <c r="E1534" s="2" t="s">
        <v>1939</v>
      </c>
      <c r="F1534" s="2">
        <v>3</v>
      </c>
      <c r="G1534" s="2">
        <v>615.30999999999995</v>
      </c>
      <c r="H1534" s="2">
        <v>0.14000000000000001</v>
      </c>
      <c r="I1534" s="2" t="s">
        <v>1961</v>
      </c>
      <c r="J1534" s="2">
        <v>1587.4998000000001</v>
      </c>
      <c r="O1534" t="s">
        <v>3499</v>
      </c>
      <c r="P1534" s="5">
        <v>45928</v>
      </c>
      <c r="Q1534" t="s">
        <v>527</v>
      </c>
      <c r="R1534" t="s">
        <v>1838</v>
      </c>
      <c r="S1534" t="s">
        <v>1939</v>
      </c>
      <c r="T1534">
        <v>3</v>
      </c>
      <c r="U1534">
        <v>615.30999999999995</v>
      </c>
      <c r="V1534">
        <v>0.14000000000000001</v>
      </c>
      <c r="W1534" t="s">
        <v>1961</v>
      </c>
      <c r="X1534">
        <v>1587.4998000000001</v>
      </c>
      <c r="Y1534">
        <v>1587.4997999999998</v>
      </c>
      <c r="Z1534" t="str">
        <f>_xlfn.IFS(Table8_1[[#This Row],[Unit_Price]]&lt;500,"Low Price",Table8_1[[#This Row],[Unit_Price]]&lt;2000,"Medium Price",Table8_1[[#This Row],[Unit_Price]]&gt;=2000, "High Price")</f>
        <v>Medium Price</v>
      </c>
    </row>
    <row r="1535" spans="1:26" x14ac:dyDescent="0.3">
      <c r="A1535" s="2" t="s">
        <v>3500</v>
      </c>
      <c r="B1535" s="3">
        <v>45619</v>
      </c>
      <c r="C1535" s="2" t="s">
        <v>1178</v>
      </c>
      <c r="D1535" s="2" t="s">
        <v>1759</v>
      </c>
      <c r="E1535" s="2" t="s">
        <v>1945</v>
      </c>
      <c r="F1535" s="2">
        <v>4</v>
      </c>
      <c r="G1535" s="2">
        <v>790.38</v>
      </c>
      <c r="H1535" s="2">
        <v>0.22</v>
      </c>
      <c r="I1535" s="2" t="s">
        <v>1964</v>
      </c>
      <c r="J1535" s="2">
        <v>2465.9856</v>
      </c>
      <c r="O1535" t="s">
        <v>3500</v>
      </c>
      <c r="P1535" s="5">
        <v>45619</v>
      </c>
      <c r="Q1535" t="s">
        <v>1178</v>
      </c>
      <c r="R1535" t="s">
        <v>1759</v>
      </c>
      <c r="S1535" t="s">
        <v>1945</v>
      </c>
      <c r="T1535">
        <v>4</v>
      </c>
      <c r="U1535">
        <v>790.38</v>
      </c>
      <c r="V1535">
        <v>0.22</v>
      </c>
      <c r="W1535" t="s">
        <v>1964</v>
      </c>
      <c r="X1535">
        <v>2465.9856</v>
      </c>
      <c r="Y1535">
        <v>2465.9856</v>
      </c>
      <c r="Z1535" t="str">
        <f>_xlfn.IFS(Table8_1[[#This Row],[Unit_Price]]&lt;500,"Low Price",Table8_1[[#This Row],[Unit_Price]]&lt;2000,"Medium Price",Table8_1[[#This Row],[Unit_Price]]&gt;=2000, "High Price")</f>
        <v>Medium Price</v>
      </c>
    </row>
    <row r="1536" spans="1:26" x14ac:dyDescent="0.3">
      <c r="A1536" s="2" t="s">
        <v>3501</v>
      </c>
      <c r="B1536" s="3">
        <v>45533</v>
      </c>
      <c r="C1536" s="2" t="s">
        <v>868</v>
      </c>
      <c r="D1536" s="2" t="s">
        <v>1759</v>
      </c>
      <c r="E1536" s="2" t="s">
        <v>1942</v>
      </c>
      <c r="F1536" s="2">
        <v>2</v>
      </c>
      <c r="G1536" s="2">
        <v>102.85</v>
      </c>
      <c r="H1536" s="2">
        <v>0.08</v>
      </c>
      <c r="I1536" s="2" t="s">
        <v>1961</v>
      </c>
      <c r="J1536" s="2">
        <v>189.244</v>
      </c>
      <c r="O1536" t="s">
        <v>3501</v>
      </c>
      <c r="P1536" s="5">
        <v>45533</v>
      </c>
      <c r="Q1536" t="s">
        <v>868</v>
      </c>
      <c r="R1536" t="s">
        <v>1759</v>
      </c>
      <c r="S1536" t="s">
        <v>1942</v>
      </c>
      <c r="T1536">
        <v>2</v>
      </c>
      <c r="U1536">
        <v>102.85</v>
      </c>
      <c r="V1536">
        <v>0.08</v>
      </c>
      <c r="W1536" t="s">
        <v>1961</v>
      </c>
      <c r="X1536">
        <v>189.244</v>
      </c>
      <c r="Y1536">
        <v>189.244</v>
      </c>
      <c r="Z1536" t="str">
        <f>_xlfn.IFS(Table8_1[[#This Row],[Unit_Price]]&lt;500,"Low Price",Table8_1[[#This Row],[Unit_Price]]&lt;2000,"Medium Price",Table8_1[[#This Row],[Unit_Price]]&gt;=2000, "High Price")</f>
        <v>Low Price</v>
      </c>
    </row>
    <row r="1537" spans="1:26" x14ac:dyDescent="0.3">
      <c r="A1537" s="2" t="s">
        <v>3502</v>
      </c>
      <c r="B1537" s="3">
        <v>45781</v>
      </c>
      <c r="C1537" s="2" t="s">
        <v>157</v>
      </c>
      <c r="D1537" s="2" t="s">
        <v>1603</v>
      </c>
      <c r="E1537" s="2" t="s">
        <v>1939</v>
      </c>
      <c r="F1537" s="2">
        <v>3</v>
      </c>
      <c r="G1537" s="2">
        <v>866.78</v>
      </c>
      <c r="H1537" s="2">
        <v>0.27</v>
      </c>
      <c r="I1537" s="2" t="s">
        <v>1961</v>
      </c>
      <c r="J1537" s="2">
        <v>1898.2482</v>
      </c>
      <c r="O1537" t="s">
        <v>3502</v>
      </c>
      <c r="P1537" s="5">
        <v>45781</v>
      </c>
      <c r="Q1537" t="s">
        <v>157</v>
      </c>
      <c r="R1537" t="s">
        <v>1603</v>
      </c>
      <c r="S1537" t="s">
        <v>1939</v>
      </c>
      <c r="T1537">
        <v>3</v>
      </c>
      <c r="U1537">
        <v>866.78</v>
      </c>
      <c r="V1537">
        <v>0.27</v>
      </c>
      <c r="W1537" t="s">
        <v>1961</v>
      </c>
      <c r="X1537">
        <v>1898.2482</v>
      </c>
      <c r="Y1537">
        <v>1898.2482</v>
      </c>
      <c r="Z1537" t="str">
        <f>_xlfn.IFS(Table8_1[[#This Row],[Unit_Price]]&lt;500,"Low Price",Table8_1[[#This Row],[Unit_Price]]&lt;2000,"Medium Price",Table8_1[[#This Row],[Unit_Price]]&gt;=2000, "High Price")</f>
        <v>Medium Price</v>
      </c>
    </row>
    <row r="1538" spans="1:26" x14ac:dyDescent="0.3">
      <c r="A1538" s="2" t="s">
        <v>3503</v>
      </c>
      <c r="B1538" s="3">
        <v>45378</v>
      </c>
      <c r="C1538" s="2" t="s">
        <v>686</v>
      </c>
      <c r="D1538" s="2" t="s">
        <v>1817</v>
      </c>
      <c r="E1538" s="2" t="s">
        <v>1939</v>
      </c>
      <c r="F1538" s="2">
        <v>3</v>
      </c>
      <c r="G1538" s="2">
        <v>392.84</v>
      </c>
      <c r="H1538" s="2">
        <v>0.27</v>
      </c>
      <c r="I1538" s="2" t="s">
        <v>1961</v>
      </c>
      <c r="J1538" s="2">
        <v>860.31960000000004</v>
      </c>
      <c r="O1538" t="s">
        <v>3503</v>
      </c>
      <c r="P1538" s="5">
        <v>45378</v>
      </c>
      <c r="Q1538" t="s">
        <v>686</v>
      </c>
      <c r="R1538" t="s">
        <v>1817</v>
      </c>
      <c r="S1538" t="s">
        <v>1939</v>
      </c>
      <c r="T1538">
        <v>3</v>
      </c>
      <c r="U1538">
        <v>392.84</v>
      </c>
      <c r="V1538">
        <v>0.27</v>
      </c>
      <c r="W1538" t="s">
        <v>1961</v>
      </c>
      <c r="X1538">
        <v>860.31960000000004</v>
      </c>
      <c r="Y1538">
        <v>860.31960000000004</v>
      </c>
      <c r="Z1538" t="str">
        <f>_xlfn.IFS(Table8_1[[#This Row],[Unit_Price]]&lt;500,"Low Price",Table8_1[[#This Row],[Unit_Price]]&lt;2000,"Medium Price",Table8_1[[#This Row],[Unit_Price]]&gt;=2000, "High Price")</f>
        <v>Low Price</v>
      </c>
    </row>
    <row r="1539" spans="1:26" x14ac:dyDescent="0.3">
      <c r="A1539" s="2" t="s">
        <v>3504</v>
      </c>
      <c r="B1539" s="3">
        <v>45688</v>
      </c>
      <c r="C1539" s="2" t="s">
        <v>1028</v>
      </c>
      <c r="D1539" s="2" t="s">
        <v>1594</v>
      </c>
      <c r="E1539" s="2" t="s">
        <v>1908</v>
      </c>
      <c r="F1539" s="2">
        <v>2</v>
      </c>
      <c r="G1539" s="2">
        <v>753.1</v>
      </c>
      <c r="H1539" s="2">
        <v>0.19</v>
      </c>
      <c r="I1539" s="2" t="s">
        <v>1961</v>
      </c>
      <c r="J1539" s="2">
        <v>1220.0219999999999</v>
      </c>
      <c r="O1539" t="s">
        <v>3504</v>
      </c>
      <c r="P1539" s="5">
        <v>45688</v>
      </c>
      <c r="Q1539" t="s">
        <v>1028</v>
      </c>
      <c r="R1539" t="s">
        <v>1594</v>
      </c>
      <c r="S1539" t="s">
        <v>1908</v>
      </c>
      <c r="T1539">
        <v>2</v>
      </c>
      <c r="U1539">
        <v>753.1</v>
      </c>
      <c r="V1539">
        <v>0.19</v>
      </c>
      <c r="W1539" t="s">
        <v>1961</v>
      </c>
      <c r="X1539">
        <v>1220.0219999999999</v>
      </c>
      <c r="Y1539">
        <v>1220.0219999999999</v>
      </c>
      <c r="Z1539" t="str">
        <f>_xlfn.IFS(Table8_1[[#This Row],[Unit_Price]]&lt;500,"Low Price",Table8_1[[#This Row],[Unit_Price]]&lt;2000,"Medium Price",Table8_1[[#This Row],[Unit_Price]]&gt;=2000, "High Price")</f>
        <v>Medium Price</v>
      </c>
    </row>
    <row r="1540" spans="1:26" x14ac:dyDescent="0.3">
      <c r="A1540" s="2" t="s">
        <v>3505</v>
      </c>
      <c r="B1540" s="3">
        <v>45927</v>
      </c>
      <c r="C1540" s="2" t="s">
        <v>42</v>
      </c>
      <c r="D1540" s="2" t="s">
        <v>1744</v>
      </c>
      <c r="E1540" s="2" t="s">
        <v>1942</v>
      </c>
      <c r="F1540" s="2">
        <v>2</v>
      </c>
      <c r="G1540" s="2">
        <v>700.91</v>
      </c>
      <c r="H1540" s="2">
        <v>0.1</v>
      </c>
      <c r="I1540" s="2" t="s">
        <v>1961</v>
      </c>
      <c r="J1540" s="2">
        <v>1261.6379999999999</v>
      </c>
      <c r="O1540" t="s">
        <v>3505</v>
      </c>
      <c r="P1540" s="5">
        <v>45927</v>
      </c>
      <c r="Q1540" t="s">
        <v>42</v>
      </c>
      <c r="R1540" t="s">
        <v>1744</v>
      </c>
      <c r="S1540" t="s">
        <v>1942</v>
      </c>
      <c r="T1540">
        <v>2</v>
      </c>
      <c r="U1540">
        <v>700.91</v>
      </c>
      <c r="V1540">
        <v>0.1</v>
      </c>
      <c r="W1540" t="s">
        <v>1961</v>
      </c>
      <c r="X1540">
        <v>1261.6379999999999</v>
      </c>
      <c r="Y1540">
        <v>1261.6379999999999</v>
      </c>
      <c r="Z1540" t="str">
        <f>_xlfn.IFS(Table8_1[[#This Row],[Unit_Price]]&lt;500,"Low Price",Table8_1[[#This Row],[Unit_Price]]&lt;2000,"Medium Price",Table8_1[[#This Row],[Unit_Price]]&gt;=2000, "High Price")</f>
        <v>Medium Price</v>
      </c>
    </row>
    <row r="1541" spans="1:26" x14ac:dyDescent="0.3">
      <c r="A1541" s="2" t="s">
        <v>3506</v>
      </c>
      <c r="B1541" s="3">
        <v>45775</v>
      </c>
      <c r="C1541" s="2" t="s">
        <v>268</v>
      </c>
      <c r="D1541" s="2" t="s">
        <v>1617</v>
      </c>
      <c r="E1541" s="2" t="s">
        <v>1929</v>
      </c>
      <c r="F1541" s="2">
        <v>4</v>
      </c>
      <c r="G1541" s="2">
        <v>935.98</v>
      </c>
      <c r="H1541" s="2">
        <v>0.11</v>
      </c>
      <c r="I1541" s="2" t="s">
        <v>1961</v>
      </c>
      <c r="J1541" s="2">
        <v>3332.0888</v>
      </c>
      <c r="O1541" t="s">
        <v>3506</v>
      </c>
      <c r="P1541" s="5">
        <v>45775</v>
      </c>
      <c r="Q1541" t="s">
        <v>268</v>
      </c>
      <c r="R1541" t="s">
        <v>1617</v>
      </c>
      <c r="S1541" t="s">
        <v>1929</v>
      </c>
      <c r="T1541">
        <v>4</v>
      </c>
      <c r="U1541">
        <v>935.98</v>
      </c>
      <c r="V1541">
        <v>0.11</v>
      </c>
      <c r="W1541" t="s">
        <v>1961</v>
      </c>
      <c r="X1541">
        <v>3332.0888</v>
      </c>
      <c r="Y1541">
        <v>3332.0888</v>
      </c>
      <c r="Z1541" t="str">
        <f>_xlfn.IFS(Table8_1[[#This Row],[Unit_Price]]&lt;500,"Low Price",Table8_1[[#This Row],[Unit_Price]]&lt;2000,"Medium Price",Table8_1[[#This Row],[Unit_Price]]&gt;=2000, "High Price")</f>
        <v>Medium Price</v>
      </c>
    </row>
    <row r="1542" spans="1:26" x14ac:dyDescent="0.3">
      <c r="A1542" s="2" t="s">
        <v>3507</v>
      </c>
      <c r="B1542" s="3">
        <v>45849</v>
      </c>
      <c r="C1542" s="2" t="s">
        <v>1504</v>
      </c>
      <c r="D1542" s="2" t="s">
        <v>1811</v>
      </c>
      <c r="E1542" s="2" t="s">
        <v>1939</v>
      </c>
      <c r="F1542" s="2">
        <v>1</v>
      </c>
      <c r="G1542" s="2">
        <v>539.9</v>
      </c>
      <c r="H1542" s="2">
        <v>7.0000000000000007E-2</v>
      </c>
      <c r="I1542" s="2" t="s">
        <v>1959</v>
      </c>
      <c r="J1542" s="2">
        <v>502.10700000000003</v>
      </c>
      <c r="O1542" t="s">
        <v>3507</v>
      </c>
      <c r="P1542" s="5">
        <v>45849</v>
      </c>
      <c r="Q1542" t="s">
        <v>1504</v>
      </c>
      <c r="R1542" t="s">
        <v>1811</v>
      </c>
      <c r="S1542" t="s">
        <v>1939</v>
      </c>
      <c r="T1542">
        <v>1</v>
      </c>
      <c r="U1542">
        <v>539.9</v>
      </c>
      <c r="V1542">
        <v>7.0000000000000007E-2</v>
      </c>
      <c r="W1542" t="s">
        <v>1959</v>
      </c>
      <c r="X1542">
        <v>502.10700000000003</v>
      </c>
      <c r="Y1542">
        <v>502.10699999999997</v>
      </c>
      <c r="Z1542" t="str">
        <f>_xlfn.IFS(Table8_1[[#This Row],[Unit_Price]]&lt;500,"Low Price",Table8_1[[#This Row],[Unit_Price]]&lt;2000,"Medium Price",Table8_1[[#This Row],[Unit_Price]]&gt;=2000, "High Price")</f>
        <v>Medium Price</v>
      </c>
    </row>
    <row r="1543" spans="1:26" x14ac:dyDescent="0.3">
      <c r="A1543" s="2" t="s">
        <v>3508</v>
      </c>
      <c r="B1543" s="3">
        <v>45573</v>
      </c>
      <c r="C1543" s="2" t="s">
        <v>575</v>
      </c>
      <c r="D1543" s="2" t="s">
        <v>1700</v>
      </c>
      <c r="E1543" s="2" t="s">
        <v>1911</v>
      </c>
      <c r="F1543" s="2">
        <v>1</v>
      </c>
      <c r="G1543" s="2">
        <v>312.81</v>
      </c>
      <c r="H1543" s="2">
        <v>0.14000000000000001</v>
      </c>
      <c r="I1543" s="2" t="s">
        <v>1961</v>
      </c>
      <c r="J1543" s="2">
        <v>269.01659999999998</v>
      </c>
      <c r="O1543" t="s">
        <v>3508</v>
      </c>
      <c r="P1543" s="5">
        <v>45573</v>
      </c>
      <c r="Q1543" t="s">
        <v>575</v>
      </c>
      <c r="R1543" t="s">
        <v>1700</v>
      </c>
      <c r="S1543" t="s">
        <v>1911</v>
      </c>
      <c r="T1543">
        <v>1</v>
      </c>
      <c r="U1543">
        <v>312.81</v>
      </c>
      <c r="V1543">
        <v>0.14000000000000001</v>
      </c>
      <c r="W1543" t="s">
        <v>1961</v>
      </c>
      <c r="X1543">
        <v>269.01659999999998</v>
      </c>
      <c r="Y1543">
        <v>269.01659999999998</v>
      </c>
      <c r="Z1543" t="str">
        <f>_xlfn.IFS(Table8_1[[#This Row],[Unit_Price]]&lt;500,"Low Price",Table8_1[[#This Row],[Unit_Price]]&lt;2000,"Medium Price",Table8_1[[#This Row],[Unit_Price]]&gt;=2000, "High Price")</f>
        <v>Low Price</v>
      </c>
    </row>
    <row r="1544" spans="1:26" x14ac:dyDescent="0.3">
      <c r="A1544" s="2" t="s">
        <v>3509</v>
      </c>
      <c r="B1544" s="3">
        <v>45356</v>
      </c>
      <c r="C1544" s="2" t="s">
        <v>808</v>
      </c>
      <c r="D1544" s="2" t="s">
        <v>1725</v>
      </c>
      <c r="E1544" s="2" t="s">
        <v>1914</v>
      </c>
      <c r="F1544" s="2">
        <v>3</v>
      </c>
      <c r="G1544" s="2">
        <v>855.96</v>
      </c>
      <c r="H1544" s="2">
        <v>0.28999999999999998</v>
      </c>
      <c r="I1544" s="2" t="s">
        <v>1964</v>
      </c>
      <c r="J1544" s="2">
        <v>1823.1948</v>
      </c>
      <c r="O1544" t="s">
        <v>3509</v>
      </c>
      <c r="P1544" s="5">
        <v>45356</v>
      </c>
      <c r="Q1544" t="s">
        <v>808</v>
      </c>
      <c r="R1544" t="s">
        <v>1725</v>
      </c>
      <c r="S1544" t="s">
        <v>1914</v>
      </c>
      <c r="T1544">
        <v>3</v>
      </c>
      <c r="U1544">
        <v>855.96</v>
      </c>
      <c r="V1544">
        <v>0.28999999999999998</v>
      </c>
      <c r="W1544" t="s">
        <v>1964</v>
      </c>
      <c r="X1544">
        <v>1823.1948</v>
      </c>
      <c r="Y1544">
        <v>1823.1948000000002</v>
      </c>
      <c r="Z1544" t="str">
        <f>_xlfn.IFS(Table8_1[[#This Row],[Unit_Price]]&lt;500,"Low Price",Table8_1[[#This Row],[Unit_Price]]&lt;2000,"Medium Price",Table8_1[[#This Row],[Unit_Price]]&gt;=2000, "High Price")</f>
        <v>Medium Price</v>
      </c>
    </row>
    <row r="1545" spans="1:26" x14ac:dyDescent="0.3">
      <c r="A1545" s="2" t="s">
        <v>3510</v>
      </c>
      <c r="B1545" s="3">
        <v>45326</v>
      </c>
      <c r="C1545" s="2" t="s">
        <v>1124</v>
      </c>
      <c r="D1545" s="2" t="s">
        <v>1560</v>
      </c>
      <c r="E1545" s="2" t="s">
        <v>1927</v>
      </c>
      <c r="F1545" s="2">
        <v>3</v>
      </c>
      <c r="G1545" s="2">
        <v>305</v>
      </c>
      <c r="H1545" s="2">
        <v>0.01</v>
      </c>
      <c r="I1545" s="2" t="s">
        <v>1964</v>
      </c>
      <c r="J1545" s="2">
        <v>905.85</v>
      </c>
      <c r="O1545" t="s">
        <v>3510</v>
      </c>
      <c r="P1545" s="5">
        <v>45326</v>
      </c>
      <c r="Q1545" t="s">
        <v>1124</v>
      </c>
      <c r="R1545" t="s">
        <v>1560</v>
      </c>
      <c r="S1545" t="s">
        <v>1927</v>
      </c>
      <c r="T1545">
        <v>3</v>
      </c>
      <c r="U1545">
        <v>305</v>
      </c>
      <c r="V1545">
        <v>0.01</v>
      </c>
      <c r="W1545" t="s">
        <v>1964</v>
      </c>
      <c r="X1545">
        <v>905.85</v>
      </c>
      <c r="Y1545">
        <v>905.85</v>
      </c>
      <c r="Z1545" t="str">
        <f>_xlfn.IFS(Table8_1[[#This Row],[Unit_Price]]&lt;500,"Low Price",Table8_1[[#This Row],[Unit_Price]]&lt;2000,"Medium Price",Table8_1[[#This Row],[Unit_Price]]&gt;=2000, "High Price")</f>
        <v>Low Price</v>
      </c>
    </row>
    <row r="1546" spans="1:26" x14ac:dyDescent="0.3">
      <c r="A1546" s="2" t="s">
        <v>3511</v>
      </c>
      <c r="B1546" s="3">
        <v>45361</v>
      </c>
      <c r="C1546" s="2" t="s">
        <v>1455</v>
      </c>
      <c r="D1546" s="2" t="s">
        <v>1880</v>
      </c>
      <c r="E1546" s="2" t="s">
        <v>1929</v>
      </c>
      <c r="F1546" s="2">
        <v>3</v>
      </c>
      <c r="G1546" s="2">
        <v>831.15</v>
      </c>
      <c r="H1546" s="2">
        <v>0.19</v>
      </c>
      <c r="I1546" s="2" t="s">
        <v>1959</v>
      </c>
      <c r="J1546" s="2">
        <v>2019.6945000000001</v>
      </c>
      <c r="O1546" t="s">
        <v>3511</v>
      </c>
      <c r="P1546" s="5">
        <v>45361</v>
      </c>
      <c r="Q1546" t="s">
        <v>1455</v>
      </c>
      <c r="R1546" t="s">
        <v>1880</v>
      </c>
      <c r="S1546" t="s">
        <v>1929</v>
      </c>
      <c r="T1546">
        <v>3</v>
      </c>
      <c r="U1546">
        <v>831.15</v>
      </c>
      <c r="V1546">
        <v>0.19</v>
      </c>
      <c r="W1546" t="s">
        <v>1959</v>
      </c>
      <c r="X1546">
        <v>2019.6945000000001</v>
      </c>
      <c r="Y1546">
        <v>2019.6944999999998</v>
      </c>
      <c r="Z1546" t="str">
        <f>_xlfn.IFS(Table8_1[[#This Row],[Unit_Price]]&lt;500,"Low Price",Table8_1[[#This Row],[Unit_Price]]&lt;2000,"Medium Price",Table8_1[[#This Row],[Unit_Price]]&gt;=2000, "High Price")</f>
        <v>Medium Price</v>
      </c>
    </row>
    <row r="1547" spans="1:26" x14ac:dyDescent="0.3">
      <c r="A1547" s="2" t="s">
        <v>3512</v>
      </c>
      <c r="B1547" s="3">
        <v>45926</v>
      </c>
      <c r="C1547" s="2" t="s">
        <v>683</v>
      </c>
      <c r="D1547" s="2" t="s">
        <v>1871</v>
      </c>
      <c r="E1547" s="2" t="s">
        <v>1901</v>
      </c>
      <c r="F1547" s="2">
        <v>2</v>
      </c>
      <c r="G1547" s="2">
        <v>644.97</v>
      </c>
      <c r="H1547" s="2">
        <v>0.24</v>
      </c>
      <c r="I1547" s="2" t="s">
        <v>1964</v>
      </c>
      <c r="J1547" s="2">
        <v>980.35440000000006</v>
      </c>
      <c r="O1547" t="s">
        <v>3512</v>
      </c>
      <c r="P1547" s="5">
        <v>45926</v>
      </c>
      <c r="Q1547" t="s">
        <v>683</v>
      </c>
      <c r="R1547" t="s">
        <v>1871</v>
      </c>
      <c r="S1547" t="s">
        <v>1901</v>
      </c>
      <c r="T1547">
        <v>2</v>
      </c>
      <c r="U1547">
        <v>644.97</v>
      </c>
      <c r="V1547">
        <v>0.24</v>
      </c>
      <c r="W1547" t="s">
        <v>1964</v>
      </c>
      <c r="X1547">
        <v>980.35440000000006</v>
      </c>
      <c r="Y1547">
        <v>980.35440000000006</v>
      </c>
      <c r="Z1547" t="str">
        <f>_xlfn.IFS(Table8_1[[#This Row],[Unit_Price]]&lt;500,"Low Price",Table8_1[[#This Row],[Unit_Price]]&lt;2000,"Medium Price",Table8_1[[#This Row],[Unit_Price]]&gt;=2000, "High Price")</f>
        <v>Medium Price</v>
      </c>
    </row>
    <row r="1548" spans="1:26" x14ac:dyDescent="0.3">
      <c r="A1548" s="2" t="s">
        <v>3513</v>
      </c>
      <c r="B1548" s="3">
        <v>45839</v>
      </c>
      <c r="C1548" s="2" t="s">
        <v>345</v>
      </c>
      <c r="D1548" s="2" t="s">
        <v>1847</v>
      </c>
      <c r="E1548" s="2" t="s">
        <v>1892</v>
      </c>
      <c r="F1548" s="2">
        <v>1</v>
      </c>
      <c r="G1548" s="2">
        <v>149.56</v>
      </c>
      <c r="H1548" s="2">
        <v>0.09</v>
      </c>
      <c r="I1548" s="2" t="s">
        <v>1959</v>
      </c>
      <c r="J1548" s="2">
        <v>136.09960000000001</v>
      </c>
      <c r="O1548" t="s">
        <v>3513</v>
      </c>
      <c r="P1548" s="5">
        <v>45839</v>
      </c>
      <c r="Q1548" t="s">
        <v>345</v>
      </c>
      <c r="R1548" t="s">
        <v>1847</v>
      </c>
      <c r="S1548" t="s">
        <v>1892</v>
      </c>
      <c r="T1548">
        <v>1</v>
      </c>
      <c r="U1548">
        <v>149.56</v>
      </c>
      <c r="V1548">
        <v>0.09</v>
      </c>
      <c r="W1548" t="s">
        <v>1959</v>
      </c>
      <c r="X1548">
        <v>136.09960000000001</v>
      </c>
      <c r="Y1548">
        <v>136.09960000000001</v>
      </c>
      <c r="Z1548" t="str">
        <f>_xlfn.IFS(Table8_1[[#This Row],[Unit_Price]]&lt;500,"Low Price",Table8_1[[#This Row],[Unit_Price]]&lt;2000,"Medium Price",Table8_1[[#This Row],[Unit_Price]]&gt;=2000, "High Price")</f>
        <v>Low Price</v>
      </c>
    </row>
    <row r="1549" spans="1:26" x14ac:dyDescent="0.3">
      <c r="A1549" s="2" t="s">
        <v>3514</v>
      </c>
      <c r="B1549" s="3">
        <v>45434</v>
      </c>
      <c r="C1549" s="2" t="s">
        <v>713</v>
      </c>
      <c r="D1549" s="2" t="s">
        <v>1709</v>
      </c>
      <c r="E1549" s="2" t="s">
        <v>1948</v>
      </c>
      <c r="F1549" s="2">
        <v>1</v>
      </c>
      <c r="G1549" s="2">
        <v>661.77</v>
      </c>
      <c r="H1549" s="2">
        <v>0.03</v>
      </c>
      <c r="I1549" s="2" t="s">
        <v>1961</v>
      </c>
      <c r="J1549" s="2">
        <v>641.91690000000006</v>
      </c>
      <c r="O1549" t="s">
        <v>3514</v>
      </c>
      <c r="P1549" s="5">
        <v>45434</v>
      </c>
      <c r="Q1549" t="s">
        <v>713</v>
      </c>
      <c r="R1549" t="s">
        <v>1709</v>
      </c>
      <c r="S1549" t="s">
        <v>1948</v>
      </c>
      <c r="T1549">
        <v>1</v>
      </c>
      <c r="U1549">
        <v>661.77</v>
      </c>
      <c r="V1549">
        <v>0.03</v>
      </c>
      <c r="W1549" t="s">
        <v>1961</v>
      </c>
      <c r="X1549">
        <v>641.91690000000006</v>
      </c>
      <c r="Y1549">
        <v>641.91689999999994</v>
      </c>
      <c r="Z1549" t="str">
        <f>_xlfn.IFS(Table8_1[[#This Row],[Unit_Price]]&lt;500,"Low Price",Table8_1[[#This Row],[Unit_Price]]&lt;2000,"Medium Price",Table8_1[[#This Row],[Unit_Price]]&gt;=2000, "High Price")</f>
        <v>Medium Price</v>
      </c>
    </row>
    <row r="1550" spans="1:26" x14ac:dyDescent="0.3">
      <c r="A1550" s="2" t="s">
        <v>3515</v>
      </c>
      <c r="B1550" s="3">
        <v>45819</v>
      </c>
      <c r="C1550" s="2" t="s">
        <v>385</v>
      </c>
      <c r="D1550" s="2" t="s">
        <v>1865</v>
      </c>
      <c r="E1550" s="2" t="s">
        <v>1914</v>
      </c>
      <c r="F1550" s="2">
        <v>3</v>
      </c>
      <c r="G1550" s="2">
        <v>99.67</v>
      </c>
      <c r="H1550" s="2">
        <v>0.17</v>
      </c>
      <c r="I1550" s="2" t="s">
        <v>1959</v>
      </c>
      <c r="J1550" s="2">
        <v>248.17830000000001</v>
      </c>
      <c r="O1550" t="s">
        <v>3515</v>
      </c>
      <c r="P1550" s="5">
        <v>45819</v>
      </c>
      <c r="Q1550" t="s">
        <v>385</v>
      </c>
      <c r="R1550" t="s">
        <v>1865</v>
      </c>
      <c r="S1550" t="s">
        <v>1914</v>
      </c>
      <c r="T1550">
        <v>3</v>
      </c>
      <c r="U1550">
        <v>99.67</v>
      </c>
      <c r="V1550">
        <v>0.17</v>
      </c>
      <c r="W1550" t="s">
        <v>1959</v>
      </c>
      <c r="X1550">
        <v>248.17830000000001</v>
      </c>
      <c r="Y1550">
        <v>248.17829999999998</v>
      </c>
      <c r="Z1550" t="str">
        <f>_xlfn.IFS(Table8_1[[#This Row],[Unit_Price]]&lt;500,"Low Price",Table8_1[[#This Row],[Unit_Price]]&lt;2000,"Medium Price",Table8_1[[#This Row],[Unit_Price]]&gt;=2000, "High Price")</f>
        <v>Low Price</v>
      </c>
    </row>
    <row r="1551" spans="1:26" x14ac:dyDescent="0.3">
      <c r="A1551" s="2" t="s">
        <v>3516</v>
      </c>
      <c r="B1551" s="3">
        <v>45553</v>
      </c>
      <c r="C1551" s="2" t="s">
        <v>726</v>
      </c>
      <c r="D1551" s="2" t="s">
        <v>1768</v>
      </c>
      <c r="E1551" s="2" t="s">
        <v>1892</v>
      </c>
      <c r="F1551" s="2">
        <v>3</v>
      </c>
      <c r="G1551" s="2">
        <v>103.66</v>
      </c>
      <c r="H1551" s="2">
        <v>0.26</v>
      </c>
      <c r="I1551" s="2" t="s">
        <v>1964</v>
      </c>
      <c r="J1551" s="2">
        <v>230.12520000000001</v>
      </c>
      <c r="O1551" t="s">
        <v>3516</v>
      </c>
      <c r="P1551" s="5">
        <v>45553</v>
      </c>
      <c r="Q1551" t="s">
        <v>726</v>
      </c>
      <c r="R1551" t="s">
        <v>1768</v>
      </c>
      <c r="S1551" t="s">
        <v>1892</v>
      </c>
      <c r="T1551">
        <v>3</v>
      </c>
      <c r="U1551">
        <v>103.66</v>
      </c>
      <c r="V1551">
        <v>0.26</v>
      </c>
      <c r="W1551" t="s">
        <v>1964</v>
      </c>
      <c r="X1551">
        <v>230.12520000000001</v>
      </c>
      <c r="Y1551">
        <v>230.12520000000001</v>
      </c>
      <c r="Z1551" t="str">
        <f>_xlfn.IFS(Table8_1[[#This Row],[Unit_Price]]&lt;500,"Low Price",Table8_1[[#This Row],[Unit_Price]]&lt;2000,"Medium Price",Table8_1[[#This Row],[Unit_Price]]&gt;=2000, "High Price")</f>
        <v>Low Price</v>
      </c>
    </row>
    <row r="1552" spans="1:26" x14ac:dyDescent="0.3">
      <c r="A1552" s="2" t="s">
        <v>3517</v>
      </c>
      <c r="B1552" s="3">
        <v>45258</v>
      </c>
      <c r="C1552" s="2" t="s">
        <v>1364</v>
      </c>
      <c r="D1552" s="2" t="s">
        <v>1700</v>
      </c>
      <c r="E1552" s="2" t="s">
        <v>1896</v>
      </c>
      <c r="F1552" s="2">
        <v>4</v>
      </c>
      <c r="G1552" s="2">
        <v>54.4</v>
      </c>
      <c r="H1552" s="2">
        <v>0.22</v>
      </c>
      <c r="I1552" s="2" t="s">
        <v>1959</v>
      </c>
      <c r="J1552" s="2">
        <v>169.72800000000001</v>
      </c>
      <c r="O1552" t="s">
        <v>3517</v>
      </c>
      <c r="P1552" s="5">
        <v>45258</v>
      </c>
      <c r="Q1552" t="s">
        <v>1364</v>
      </c>
      <c r="R1552" t="s">
        <v>1700</v>
      </c>
      <c r="S1552" t="s">
        <v>1896</v>
      </c>
      <c r="T1552">
        <v>4</v>
      </c>
      <c r="U1552">
        <v>54.4</v>
      </c>
      <c r="V1552">
        <v>0.22</v>
      </c>
      <c r="W1552" t="s">
        <v>1959</v>
      </c>
      <c r="X1552">
        <v>169.72800000000001</v>
      </c>
      <c r="Y1552">
        <v>169.72800000000001</v>
      </c>
      <c r="Z1552" t="str">
        <f>_xlfn.IFS(Table8_1[[#This Row],[Unit_Price]]&lt;500,"Low Price",Table8_1[[#This Row],[Unit_Price]]&lt;2000,"Medium Price",Table8_1[[#This Row],[Unit_Price]]&gt;=2000, "High Price")</f>
        <v>Low Price</v>
      </c>
    </row>
    <row r="1553" spans="1:26" x14ac:dyDescent="0.3">
      <c r="A1553" s="2" t="s">
        <v>3518</v>
      </c>
      <c r="B1553" s="3">
        <v>45435</v>
      </c>
      <c r="C1553" s="2" t="s">
        <v>1519</v>
      </c>
      <c r="D1553" s="2" t="s">
        <v>1835</v>
      </c>
      <c r="E1553" s="2" t="s">
        <v>1934</v>
      </c>
      <c r="F1553" s="2">
        <v>1</v>
      </c>
      <c r="G1553" s="2">
        <v>46.66</v>
      </c>
      <c r="H1553" s="2">
        <v>0.2</v>
      </c>
      <c r="I1553" s="2" t="s">
        <v>1959</v>
      </c>
      <c r="J1553" s="2">
        <v>37.328000000000003</v>
      </c>
      <c r="O1553" t="s">
        <v>3518</v>
      </c>
      <c r="P1553" s="5">
        <v>45435</v>
      </c>
      <c r="Q1553" t="s">
        <v>1519</v>
      </c>
      <c r="R1553" t="s">
        <v>1835</v>
      </c>
      <c r="S1553" t="s">
        <v>1934</v>
      </c>
      <c r="T1553">
        <v>1</v>
      </c>
      <c r="U1553">
        <v>46.66</v>
      </c>
      <c r="V1553">
        <v>0.2</v>
      </c>
      <c r="W1553" t="s">
        <v>1959</v>
      </c>
      <c r="X1553">
        <v>37.328000000000003</v>
      </c>
      <c r="Y1553">
        <v>37.327999999999996</v>
      </c>
      <c r="Z1553" t="str">
        <f>_xlfn.IFS(Table8_1[[#This Row],[Unit_Price]]&lt;500,"Low Price",Table8_1[[#This Row],[Unit_Price]]&lt;2000,"Medium Price",Table8_1[[#This Row],[Unit_Price]]&gt;=2000, "High Price")</f>
        <v>Low Price</v>
      </c>
    </row>
    <row r="1554" spans="1:26" x14ac:dyDescent="0.3">
      <c r="A1554" s="2" t="s">
        <v>3519</v>
      </c>
      <c r="B1554" s="3">
        <v>45447</v>
      </c>
      <c r="C1554" s="2" t="s">
        <v>42</v>
      </c>
      <c r="D1554" s="2" t="s">
        <v>1802</v>
      </c>
      <c r="E1554" s="2" t="s">
        <v>1927</v>
      </c>
      <c r="F1554" s="2">
        <v>4</v>
      </c>
      <c r="G1554" s="2">
        <v>871.2</v>
      </c>
      <c r="H1554" s="2">
        <v>0.28999999999999998</v>
      </c>
      <c r="I1554" s="2" t="s">
        <v>1959</v>
      </c>
      <c r="J1554" s="2">
        <v>2474.2080000000001</v>
      </c>
      <c r="O1554" t="s">
        <v>3519</v>
      </c>
      <c r="P1554" s="5">
        <v>45447</v>
      </c>
      <c r="Q1554" t="s">
        <v>42</v>
      </c>
      <c r="R1554" t="s">
        <v>1802</v>
      </c>
      <c r="S1554" t="s">
        <v>1927</v>
      </c>
      <c r="T1554">
        <v>4</v>
      </c>
      <c r="U1554">
        <v>871.2</v>
      </c>
      <c r="V1554">
        <v>0.28999999999999998</v>
      </c>
      <c r="W1554" t="s">
        <v>1959</v>
      </c>
      <c r="X1554">
        <v>2474.2080000000001</v>
      </c>
      <c r="Y1554">
        <v>2474.2080000000001</v>
      </c>
      <c r="Z1554" t="str">
        <f>_xlfn.IFS(Table8_1[[#This Row],[Unit_Price]]&lt;500,"Low Price",Table8_1[[#This Row],[Unit_Price]]&lt;2000,"Medium Price",Table8_1[[#This Row],[Unit_Price]]&gt;=2000, "High Price")</f>
        <v>Medium Price</v>
      </c>
    </row>
    <row r="1555" spans="1:26" x14ac:dyDescent="0.3">
      <c r="A1555" s="2" t="s">
        <v>3520</v>
      </c>
      <c r="B1555" s="3">
        <v>45724</v>
      </c>
      <c r="C1555" s="2" t="s">
        <v>1196</v>
      </c>
      <c r="D1555" s="2" t="s">
        <v>1628</v>
      </c>
      <c r="E1555" s="2" t="s">
        <v>1934</v>
      </c>
      <c r="F1555" s="2">
        <v>4</v>
      </c>
      <c r="G1555" s="2">
        <v>317.11</v>
      </c>
      <c r="H1555" s="2">
        <v>0.16</v>
      </c>
      <c r="I1555" s="2" t="s">
        <v>1961</v>
      </c>
      <c r="J1555" s="2">
        <v>1065.4896000000001</v>
      </c>
      <c r="O1555" t="s">
        <v>3520</v>
      </c>
      <c r="P1555" s="5">
        <v>45724</v>
      </c>
      <c r="Q1555" t="s">
        <v>1196</v>
      </c>
      <c r="R1555" t="s">
        <v>1628</v>
      </c>
      <c r="S1555" t="s">
        <v>1934</v>
      </c>
      <c r="T1555">
        <v>4</v>
      </c>
      <c r="U1555">
        <v>317.11</v>
      </c>
      <c r="V1555">
        <v>0.16</v>
      </c>
      <c r="W1555" t="s">
        <v>1961</v>
      </c>
      <c r="X1555">
        <v>1065.4896000000001</v>
      </c>
      <c r="Y1555">
        <v>1065.4896000000001</v>
      </c>
      <c r="Z1555" t="str">
        <f>_xlfn.IFS(Table8_1[[#This Row],[Unit_Price]]&lt;500,"Low Price",Table8_1[[#This Row],[Unit_Price]]&lt;2000,"Medium Price",Table8_1[[#This Row],[Unit_Price]]&gt;=2000, "High Price")</f>
        <v>Low Price</v>
      </c>
    </row>
    <row r="1556" spans="1:26" x14ac:dyDescent="0.3">
      <c r="A1556" s="2" t="s">
        <v>3521</v>
      </c>
      <c r="B1556" s="3">
        <v>45338</v>
      </c>
      <c r="C1556" s="2" t="s">
        <v>835</v>
      </c>
      <c r="D1556" s="2" t="s">
        <v>1652</v>
      </c>
      <c r="E1556" s="2" t="s">
        <v>1932</v>
      </c>
      <c r="F1556" s="2">
        <v>2</v>
      </c>
      <c r="G1556" s="2">
        <v>388.34</v>
      </c>
      <c r="H1556" s="2">
        <v>0.09</v>
      </c>
      <c r="I1556" s="2" t="s">
        <v>1961</v>
      </c>
      <c r="J1556" s="2">
        <v>706.77880000000005</v>
      </c>
      <c r="O1556" t="s">
        <v>3521</v>
      </c>
      <c r="P1556" s="5">
        <v>45338</v>
      </c>
      <c r="Q1556" t="s">
        <v>835</v>
      </c>
      <c r="R1556" t="s">
        <v>1652</v>
      </c>
      <c r="S1556" t="s">
        <v>1932</v>
      </c>
      <c r="T1556">
        <v>2</v>
      </c>
      <c r="U1556">
        <v>388.34</v>
      </c>
      <c r="V1556">
        <v>0.09</v>
      </c>
      <c r="W1556" t="s">
        <v>1961</v>
      </c>
      <c r="X1556">
        <v>706.77880000000005</v>
      </c>
      <c r="Y1556">
        <v>706.77879999999993</v>
      </c>
      <c r="Z1556" t="str">
        <f>_xlfn.IFS(Table8_1[[#This Row],[Unit_Price]]&lt;500,"Low Price",Table8_1[[#This Row],[Unit_Price]]&lt;2000,"Medium Price",Table8_1[[#This Row],[Unit_Price]]&gt;=2000, "High Price")</f>
        <v>Low Price</v>
      </c>
    </row>
    <row r="1557" spans="1:26" x14ac:dyDescent="0.3">
      <c r="A1557" s="2" t="s">
        <v>3522</v>
      </c>
      <c r="B1557" s="3">
        <v>45252</v>
      </c>
      <c r="C1557" s="2" t="s">
        <v>1016</v>
      </c>
      <c r="D1557" s="2" t="s">
        <v>1667</v>
      </c>
      <c r="E1557" s="2" t="s">
        <v>1911</v>
      </c>
      <c r="F1557" s="2">
        <v>4</v>
      </c>
      <c r="G1557" s="2">
        <v>998.2</v>
      </c>
      <c r="H1557" s="2">
        <v>0.15</v>
      </c>
      <c r="I1557" s="2" t="s">
        <v>1959</v>
      </c>
      <c r="J1557" s="2">
        <v>3393.88</v>
      </c>
      <c r="O1557" t="s">
        <v>3522</v>
      </c>
      <c r="P1557" s="5">
        <v>45252</v>
      </c>
      <c r="Q1557" t="s">
        <v>1016</v>
      </c>
      <c r="R1557" t="s">
        <v>1667</v>
      </c>
      <c r="S1557" t="s">
        <v>1911</v>
      </c>
      <c r="T1557">
        <v>4</v>
      </c>
      <c r="U1557">
        <v>998.2</v>
      </c>
      <c r="V1557">
        <v>0.15</v>
      </c>
      <c r="W1557" t="s">
        <v>1959</v>
      </c>
      <c r="X1557">
        <v>3393.88</v>
      </c>
      <c r="Y1557">
        <v>3393.88</v>
      </c>
      <c r="Z1557" t="str">
        <f>_xlfn.IFS(Table8_1[[#This Row],[Unit_Price]]&lt;500,"Low Price",Table8_1[[#This Row],[Unit_Price]]&lt;2000,"Medium Price",Table8_1[[#This Row],[Unit_Price]]&gt;=2000, "High Price")</f>
        <v>Medium Price</v>
      </c>
    </row>
    <row r="1558" spans="1:26" x14ac:dyDescent="0.3">
      <c r="A1558" s="2" t="s">
        <v>3523</v>
      </c>
      <c r="B1558" s="3">
        <v>45606</v>
      </c>
      <c r="C1558" s="2" t="s">
        <v>1528</v>
      </c>
      <c r="D1558" s="2" t="s">
        <v>1686</v>
      </c>
      <c r="E1558" s="2" t="s">
        <v>1887</v>
      </c>
      <c r="F1558" s="2">
        <v>1</v>
      </c>
      <c r="G1558" s="2">
        <v>887.38</v>
      </c>
      <c r="H1558" s="2">
        <v>0.01</v>
      </c>
      <c r="I1558" s="2" t="s">
        <v>1964</v>
      </c>
      <c r="J1558" s="2">
        <v>878.50620000000004</v>
      </c>
      <c r="O1558" t="s">
        <v>3523</v>
      </c>
      <c r="P1558" s="5">
        <v>45606</v>
      </c>
      <c r="Q1558" t="s">
        <v>1528</v>
      </c>
      <c r="R1558" t="s">
        <v>1686</v>
      </c>
      <c r="S1558" t="s">
        <v>1887</v>
      </c>
      <c r="T1558">
        <v>1</v>
      </c>
      <c r="U1558">
        <v>887.38</v>
      </c>
      <c r="V1558">
        <v>0.01</v>
      </c>
      <c r="W1558" t="s">
        <v>1964</v>
      </c>
      <c r="X1558">
        <v>878.50620000000004</v>
      </c>
      <c r="Y1558">
        <v>878.50620000000004</v>
      </c>
      <c r="Z1558" t="str">
        <f>_xlfn.IFS(Table8_1[[#This Row],[Unit_Price]]&lt;500,"Low Price",Table8_1[[#This Row],[Unit_Price]]&lt;2000,"Medium Price",Table8_1[[#This Row],[Unit_Price]]&gt;=2000, "High Price")</f>
        <v>Medium Price</v>
      </c>
    </row>
    <row r="1559" spans="1:26" x14ac:dyDescent="0.3">
      <c r="A1559" s="2" t="s">
        <v>3524</v>
      </c>
      <c r="B1559" s="3">
        <v>45524</v>
      </c>
      <c r="C1559" s="2" t="s">
        <v>995</v>
      </c>
      <c r="D1559" s="2" t="s">
        <v>1689</v>
      </c>
      <c r="E1559" s="2" t="s">
        <v>1929</v>
      </c>
      <c r="F1559" s="2">
        <v>4</v>
      </c>
      <c r="G1559" s="2">
        <v>332.97</v>
      </c>
      <c r="H1559" s="2">
        <v>0.28000000000000003</v>
      </c>
      <c r="I1559" s="2" t="s">
        <v>1959</v>
      </c>
      <c r="J1559" s="2">
        <v>958.95360000000005</v>
      </c>
      <c r="O1559" t="s">
        <v>3524</v>
      </c>
      <c r="P1559" s="5">
        <v>45524</v>
      </c>
      <c r="Q1559" t="s">
        <v>995</v>
      </c>
      <c r="R1559" t="s">
        <v>1689</v>
      </c>
      <c r="S1559" t="s">
        <v>1929</v>
      </c>
      <c r="T1559">
        <v>4</v>
      </c>
      <c r="U1559">
        <v>332.97</v>
      </c>
      <c r="V1559">
        <v>0.28000000000000003</v>
      </c>
      <c r="W1559" t="s">
        <v>1959</v>
      </c>
      <c r="X1559">
        <v>958.95360000000005</v>
      </c>
      <c r="Y1559">
        <v>958.95360000000005</v>
      </c>
      <c r="Z1559" t="str">
        <f>_xlfn.IFS(Table8_1[[#This Row],[Unit_Price]]&lt;500,"Low Price",Table8_1[[#This Row],[Unit_Price]]&lt;2000,"Medium Price",Table8_1[[#This Row],[Unit_Price]]&gt;=2000, "High Price")</f>
        <v>Low Price</v>
      </c>
    </row>
    <row r="1560" spans="1:26" x14ac:dyDescent="0.3">
      <c r="A1560" s="2" t="s">
        <v>3525</v>
      </c>
      <c r="B1560" s="3">
        <v>45934</v>
      </c>
      <c r="C1560" s="2" t="s">
        <v>96</v>
      </c>
      <c r="D1560" s="2" t="s">
        <v>1718</v>
      </c>
      <c r="E1560" s="2" t="s">
        <v>1887</v>
      </c>
      <c r="F1560" s="2">
        <v>2</v>
      </c>
      <c r="G1560" s="2">
        <v>157.91</v>
      </c>
      <c r="H1560" s="2">
        <v>0.09</v>
      </c>
      <c r="I1560" s="2" t="s">
        <v>1964</v>
      </c>
      <c r="J1560" s="2">
        <v>287.39620000000002</v>
      </c>
      <c r="O1560" t="s">
        <v>3525</v>
      </c>
      <c r="P1560" s="5">
        <v>45934</v>
      </c>
      <c r="Q1560" t="s">
        <v>96</v>
      </c>
      <c r="R1560" t="s">
        <v>1718</v>
      </c>
      <c r="S1560" t="s">
        <v>1887</v>
      </c>
      <c r="T1560">
        <v>2</v>
      </c>
      <c r="U1560">
        <v>157.91</v>
      </c>
      <c r="V1560">
        <v>0.09</v>
      </c>
      <c r="W1560" t="s">
        <v>1964</v>
      </c>
      <c r="X1560">
        <v>287.39620000000002</v>
      </c>
      <c r="Y1560">
        <v>287.39620000000002</v>
      </c>
      <c r="Z1560" t="str">
        <f>_xlfn.IFS(Table8_1[[#This Row],[Unit_Price]]&lt;500,"Low Price",Table8_1[[#This Row],[Unit_Price]]&lt;2000,"Medium Price",Table8_1[[#This Row],[Unit_Price]]&gt;=2000, "High Price")</f>
        <v>Low Price</v>
      </c>
    </row>
    <row r="1561" spans="1:26" x14ac:dyDescent="0.3">
      <c r="A1561" s="2" t="s">
        <v>3526</v>
      </c>
      <c r="B1561" s="3">
        <v>45539</v>
      </c>
      <c r="C1561" s="2" t="s">
        <v>1127</v>
      </c>
      <c r="D1561" s="2" t="s">
        <v>1606</v>
      </c>
      <c r="E1561" s="2" t="s">
        <v>1945</v>
      </c>
      <c r="F1561" s="2">
        <v>1</v>
      </c>
      <c r="G1561" s="2">
        <v>548.15</v>
      </c>
      <c r="H1561" s="2">
        <v>0.11</v>
      </c>
      <c r="I1561" s="2" t="s">
        <v>1959</v>
      </c>
      <c r="J1561" s="2">
        <v>487.8535</v>
      </c>
      <c r="O1561" t="s">
        <v>3526</v>
      </c>
      <c r="P1561" s="5">
        <v>45539</v>
      </c>
      <c r="Q1561" t="s">
        <v>1127</v>
      </c>
      <c r="R1561" t="s">
        <v>1606</v>
      </c>
      <c r="S1561" t="s">
        <v>1945</v>
      </c>
      <c r="T1561">
        <v>1</v>
      </c>
      <c r="U1561">
        <v>548.15</v>
      </c>
      <c r="V1561">
        <v>0.11</v>
      </c>
      <c r="W1561" t="s">
        <v>1959</v>
      </c>
      <c r="X1561">
        <v>487.8535</v>
      </c>
      <c r="Y1561">
        <v>487.8535</v>
      </c>
      <c r="Z1561" t="str">
        <f>_xlfn.IFS(Table8_1[[#This Row],[Unit_Price]]&lt;500,"Low Price",Table8_1[[#This Row],[Unit_Price]]&lt;2000,"Medium Price",Table8_1[[#This Row],[Unit_Price]]&gt;=2000, "High Price")</f>
        <v>Medium Price</v>
      </c>
    </row>
    <row r="1562" spans="1:26" x14ac:dyDescent="0.3">
      <c r="A1562" s="2" t="s">
        <v>3527</v>
      </c>
      <c r="B1562" s="3">
        <v>45555</v>
      </c>
      <c r="C1562" s="2" t="s">
        <v>689</v>
      </c>
      <c r="D1562" s="2" t="s">
        <v>1725</v>
      </c>
      <c r="E1562" s="2" t="s">
        <v>1936</v>
      </c>
      <c r="F1562" s="2">
        <v>1</v>
      </c>
      <c r="G1562" s="2">
        <v>135.13</v>
      </c>
      <c r="H1562" s="2">
        <v>0.04</v>
      </c>
      <c r="I1562" s="2" t="s">
        <v>1959</v>
      </c>
      <c r="J1562" s="2">
        <v>129.72479999999999</v>
      </c>
      <c r="O1562" t="s">
        <v>3527</v>
      </c>
      <c r="P1562" s="5">
        <v>45555</v>
      </c>
      <c r="Q1562" t="s">
        <v>689</v>
      </c>
      <c r="R1562" t="s">
        <v>1725</v>
      </c>
      <c r="S1562" t="s">
        <v>1936</v>
      </c>
      <c r="T1562">
        <v>1</v>
      </c>
      <c r="U1562">
        <v>135.13</v>
      </c>
      <c r="V1562">
        <v>0.04</v>
      </c>
      <c r="W1562" t="s">
        <v>1959</v>
      </c>
      <c r="X1562">
        <v>129.72479999999999</v>
      </c>
      <c r="Y1562">
        <v>129.72479999999999</v>
      </c>
      <c r="Z1562" t="str">
        <f>_xlfn.IFS(Table8_1[[#This Row],[Unit_Price]]&lt;500,"Low Price",Table8_1[[#This Row],[Unit_Price]]&lt;2000,"Medium Price",Table8_1[[#This Row],[Unit_Price]]&gt;=2000, "High Price")</f>
        <v>Low Price</v>
      </c>
    </row>
    <row r="1563" spans="1:26" x14ac:dyDescent="0.3">
      <c r="A1563" s="2" t="s">
        <v>3528</v>
      </c>
      <c r="B1563" s="3">
        <v>45281</v>
      </c>
      <c r="C1563" s="2" t="s">
        <v>719</v>
      </c>
      <c r="D1563" s="2" t="s">
        <v>1750</v>
      </c>
      <c r="E1563" s="2" t="s">
        <v>1901</v>
      </c>
      <c r="F1563" s="2">
        <v>3</v>
      </c>
      <c r="G1563" s="2">
        <v>579.26</v>
      </c>
      <c r="H1563" s="2">
        <v>0.19</v>
      </c>
      <c r="I1563" s="2" t="s">
        <v>1959</v>
      </c>
      <c r="J1563" s="2">
        <v>1407.6017999999999</v>
      </c>
      <c r="O1563" t="s">
        <v>3528</v>
      </c>
      <c r="P1563" s="5">
        <v>45281</v>
      </c>
      <c r="Q1563" t="s">
        <v>719</v>
      </c>
      <c r="R1563" t="s">
        <v>1750</v>
      </c>
      <c r="S1563" t="s">
        <v>1901</v>
      </c>
      <c r="T1563">
        <v>3</v>
      </c>
      <c r="U1563">
        <v>579.26</v>
      </c>
      <c r="V1563">
        <v>0.19</v>
      </c>
      <c r="W1563" t="s">
        <v>1959</v>
      </c>
      <c r="X1563">
        <v>1407.6017999999999</v>
      </c>
      <c r="Y1563">
        <v>1407.6017999999999</v>
      </c>
      <c r="Z1563" t="str">
        <f>_xlfn.IFS(Table8_1[[#This Row],[Unit_Price]]&lt;500,"Low Price",Table8_1[[#This Row],[Unit_Price]]&lt;2000,"Medium Price",Table8_1[[#This Row],[Unit_Price]]&gt;=2000, "High Price")</f>
        <v>Medium Price</v>
      </c>
    </row>
    <row r="1564" spans="1:26" x14ac:dyDescent="0.3">
      <c r="A1564" s="2" t="s">
        <v>3529</v>
      </c>
      <c r="B1564" s="3">
        <v>45582</v>
      </c>
      <c r="C1564" s="2" t="s">
        <v>1226</v>
      </c>
      <c r="D1564" s="2" t="s">
        <v>1625</v>
      </c>
      <c r="E1564" s="2" t="s">
        <v>1887</v>
      </c>
      <c r="F1564" s="2">
        <v>1</v>
      </c>
      <c r="G1564" s="2">
        <v>465.63</v>
      </c>
      <c r="H1564" s="2">
        <v>0.25</v>
      </c>
      <c r="I1564" s="2" t="s">
        <v>1959</v>
      </c>
      <c r="J1564" s="2">
        <v>349.22250000000003</v>
      </c>
      <c r="O1564" t="s">
        <v>3529</v>
      </c>
      <c r="P1564" s="5">
        <v>45582</v>
      </c>
      <c r="Q1564" t="s">
        <v>1226</v>
      </c>
      <c r="R1564" t="s">
        <v>1625</v>
      </c>
      <c r="S1564" t="s">
        <v>1887</v>
      </c>
      <c r="T1564">
        <v>1</v>
      </c>
      <c r="U1564">
        <v>465.63</v>
      </c>
      <c r="V1564">
        <v>0.25</v>
      </c>
      <c r="W1564" t="s">
        <v>1959</v>
      </c>
      <c r="X1564">
        <v>349.22250000000003</v>
      </c>
      <c r="Y1564">
        <v>349.22249999999997</v>
      </c>
      <c r="Z1564" t="str">
        <f>_xlfn.IFS(Table8_1[[#This Row],[Unit_Price]]&lt;500,"Low Price",Table8_1[[#This Row],[Unit_Price]]&lt;2000,"Medium Price",Table8_1[[#This Row],[Unit_Price]]&gt;=2000, "High Price")</f>
        <v>Low Price</v>
      </c>
    </row>
    <row r="1565" spans="1:26" x14ac:dyDescent="0.3">
      <c r="A1565" s="2" t="s">
        <v>3530</v>
      </c>
      <c r="B1565" s="3">
        <v>45372</v>
      </c>
      <c r="C1565" s="2" t="s">
        <v>185</v>
      </c>
      <c r="D1565" s="2" t="s">
        <v>1811</v>
      </c>
      <c r="E1565" s="2" t="s">
        <v>1939</v>
      </c>
      <c r="F1565" s="2">
        <v>2</v>
      </c>
      <c r="G1565" s="2">
        <v>675.61</v>
      </c>
      <c r="H1565" s="2">
        <v>0.08</v>
      </c>
      <c r="I1565" s="2" t="s">
        <v>1964</v>
      </c>
      <c r="J1565" s="2">
        <v>1243.1224</v>
      </c>
      <c r="O1565" t="s">
        <v>3530</v>
      </c>
      <c r="P1565" s="5">
        <v>45372</v>
      </c>
      <c r="Q1565" t="s">
        <v>185</v>
      </c>
      <c r="R1565" t="s">
        <v>1811</v>
      </c>
      <c r="S1565" t="s">
        <v>1939</v>
      </c>
      <c r="T1565">
        <v>2</v>
      </c>
      <c r="U1565">
        <v>675.61</v>
      </c>
      <c r="V1565">
        <v>0.08</v>
      </c>
      <c r="W1565" t="s">
        <v>1964</v>
      </c>
      <c r="X1565">
        <v>1243.1224</v>
      </c>
      <c r="Y1565">
        <v>1243.1224</v>
      </c>
      <c r="Z1565" t="str">
        <f>_xlfn.IFS(Table8_1[[#This Row],[Unit_Price]]&lt;500,"Low Price",Table8_1[[#This Row],[Unit_Price]]&lt;2000,"Medium Price",Table8_1[[#This Row],[Unit_Price]]&gt;=2000, "High Price")</f>
        <v>Medium Price</v>
      </c>
    </row>
    <row r="1566" spans="1:26" x14ac:dyDescent="0.3">
      <c r="A1566" s="2" t="s">
        <v>3531</v>
      </c>
      <c r="B1566" s="3">
        <v>45458</v>
      </c>
      <c r="C1566" s="2" t="s">
        <v>1304</v>
      </c>
      <c r="D1566" s="2" t="s">
        <v>1677</v>
      </c>
      <c r="E1566" s="2" t="s">
        <v>1911</v>
      </c>
      <c r="F1566" s="2">
        <v>1</v>
      </c>
      <c r="G1566" s="2">
        <v>718.99</v>
      </c>
      <c r="H1566" s="2">
        <v>0.08</v>
      </c>
      <c r="I1566" s="2" t="s">
        <v>1961</v>
      </c>
      <c r="J1566" s="2">
        <v>661.47080000000005</v>
      </c>
      <c r="O1566" t="s">
        <v>3531</v>
      </c>
      <c r="P1566" s="5">
        <v>45458</v>
      </c>
      <c r="Q1566" t="s">
        <v>1304</v>
      </c>
      <c r="R1566" t="s">
        <v>1677</v>
      </c>
      <c r="S1566" t="s">
        <v>1911</v>
      </c>
      <c r="T1566">
        <v>1</v>
      </c>
      <c r="U1566">
        <v>718.99</v>
      </c>
      <c r="V1566">
        <v>0.08</v>
      </c>
      <c r="W1566" t="s">
        <v>1961</v>
      </c>
      <c r="X1566">
        <v>661.47080000000005</v>
      </c>
      <c r="Y1566">
        <v>661.47080000000005</v>
      </c>
      <c r="Z1566" t="str">
        <f>_xlfn.IFS(Table8_1[[#This Row],[Unit_Price]]&lt;500,"Low Price",Table8_1[[#This Row],[Unit_Price]]&lt;2000,"Medium Price",Table8_1[[#This Row],[Unit_Price]]&gt;=2000, "High Price")</f>
        <v>Medium Price</v>
      </c>
    </row>
    <row r="1567" spans="1:26" x14ac:dyDescent="0.3">
      <c r="A1567" s="2" t="s">
        <v>3532</v>
      </c>
      <c r="B1567" s="3">
        <v>45943</v>
      </c>
      <c r="C1567" s="2" t="s">
        <v>1187</v>
      </c>
      <c r="D1567" s="2" t="s">
        <v>1613</v>
      </c>
      <c r="E1567" s="2" t="s">
        <v>1924</v>
      </c>
      <c r="F1567" s="2">
        <v>2</v>
      </c>
      <c r="G1567" s="2">
        <v>675.65</v>
      </c>
      <c r="H1567" s="2">
        <v>0.2</v>
      </c>
      <c r="I1567" s="2" t="s">
        <v>1964</v>
      </c>
      <c r="J1567" s="2">
        <v>1081.04</v>
      </c>
      <c r="O1567" t="s">
        <v>3532</v>
      </c>
      <c r="P1567" s="5">
        <v>45943</v>
      </c>
      <c r="Q1567" t="s">
        <v>1187</v>
      </c>
      <c r="R1567" t="s">
        <v>1613</v>
      </c>
      <c r="S1567" t="s">
        <v>1924</v>
      </c>
      <c r="T1567">
        <v>2</v>
      </c>
      <c r="U1567">
        <v>675.65</v>
      </c>
      <c r="V1567">
        <v>0.2</v>
      </c>
      <c r="W1567" t="s">
        <v>1964</v>
      </c>
      <c r="X1567">
        <v>1081.04</v>
      </c>
      <c r="Y1567">
        <v>1081.04</v>
      </c>
      <c r="Z1567" t="str">
        <f>_xlfn.IFS(Table8_1[[#This Row],[Unit_Price]]&lt;500,"Low Price",Table8_1[[#This Row],[Unit_Price]]&lt;2000,"Medium Price",Table8_1[[#This Row],[Unit_Price]]&gt;=2000, "High Price")</f>
        <v>Medium Price</v>
      </c>
    </row>
    <row r="1568" spans="1:26" x14ac:dyDescent="0.3">
      <c r="A1568" s="2" t="s">
        <v>3533</v>
      </c>
      <c r="B1568" s="3">
        <v>45374</v>
      </c>
      <c r="C1568" s="2" t="s">
        <v>1067</v>
      </c>
      <c r="D1568" s="2" t="s">
        <v>1868</v>
      </c>
      <c r="E1568" s="2" t="s">
        <v>1936</v>
      </c>
      <c r="F1568" s="2">
        <v>4</v>
      </c>
      <c r="G1568" s="2">
        <v>284.24</v>
      </c>
      <c r="H1568" s="2">
        <v>0.1</v>
      </c>
      <c r="I1568" s="2" t="s">
        <v>1959</v>
      </c>
      <c r="J1568" s="2">
        <v>1023.264</v>
      </c>
      <c r="O1568" t="s">
        <v>3533</v>
      </c>
      <c r="P1568" s="5">
        <v>45374</v>
      </c>
      <c r="Q1568" t="s">
        <v>1067</v>
      </c>
      <c r="R1568" t="s">
        <v>1868</v>
      </c>
      <c r="S1568" t="s">
        <v>1936</v>
      </c>
      <c r="T1568">
        <v>4</v>
      </c>
      <c r="U1568">
        <v>284.24</v>
      </c>
      <c r="V1568">
        <v>0.1</v>
      </c>
      <c r="W1568" t="s">
        <v>1959</v>
      </c>
      <c r="X1568">
        <v>1023.264</v>
      </c>
      <c r="Y1568">
        <v>1023.264</v>
      </c>
      <c r="Z1568" t="str">
        <f>_xlfn.IFS(Table8_1[[#This Row],[Unit_Price]]&lt;500,"Low Price",Table8_1[[#This Row],[Unit_Price]]&lt;2000,"Medium Price",Table8_1[[#This Row],[Unit_Price]]&gt;=2000, "High Price")</f>
        <v>Low Price</v>
      </c>
    </row>
    <row r="1569" spans="1:26" x14ac:dyDescent="0.3">
      <c r="A1569" s="2" t="s">
        <v>3534</v>
      </c>
      <c r="B1569" s="3">
        <v>45374</v>
      </c>
      <c r="C1569" s="2" t="s">
        <v>701</v>
      </c>
      <c r="D1569" s="2" t="s">
        <v>1560</v>
      </c>
      <c r="E1569" s="2" t="s">
        <v>1901</v>
      </c>
      <c r="F1569" s="2">
        <v>1</v>
      </c>
      <c r="G1569" s="2">
        <v>94.26</v>
      </c>
      <c r="H1569" s="2">
        <v>0.18</v>
      </c>
      <c r="I1569" s="2" t="s">
        <v>1961</v>
      </c>
      <c r="J1569" s="2">
        <v>77.293199999999999</v>
      </c>
      <c r="O1569" t="s">
        <v>3534</v>
      </c>
      <c r="P1569" s="5">
        <v>45374</v>
      </c>
      <c r="Q1569" t="s">
        <v>701</v>
      </c>
      <c r="R1569" t="s">
        <v>1560</v>
      </c>
      <c r="S1569" t="s">
        <v>1901</v>
      </c>
      <c r="T1569">
        <v>1</v>
      </c>
      <c r="U1569">
        <v>94.26</v>
      </c>
      <c r="V1569">
        <v>0.18</v>
      </c>
      <c r="W1569" t="s">
        <v>1961</v>
      </c>
      <c r="X1569">
        <v>77.293199999999999</v>
      </c>
      <c r="Y1569">
        <v>77.293200000000013</v>
      </c>
      <c r="Z1569" t="str">
        <f>_xlfn.IFS(Table8_1[[#This Row],[Unit_Price]]&lt;500,"Low Price",Table8_1[[#This Row],[Unit_Price]]&lt;2000,"Medium Price",Table8_1[[#This Row],[Unit_Price]]&gt;=2000, "High Price")</f>
        <v>Low Price</v>
      </c>
    </row>
    <row r="1570" spans="1:26" x14ac:dyDescent="0.3">
      <c r="A1570" s="2" t="s">
        <v>3535</v>
      </c>
      <c r="B1570" s="3">
        <v>45789</v>
      </c>
      <c r="C1570" s="2" t="s">
        <v>1304</v>
      </c>
      <c r="D1570" s="2" t="s">
        <v>1580</v>
      </c>
      <c r="E1570" s="2" t="s">
        <v>1924</v>
      </c>
      <c r="F1570" s="2">
        <v>4</v>
      </c>
      <c r="G1570" s="2">
        <v>458.58</v>
      </c>
      <c r="H1570" s="2">
        <v>0.28999999999999998</v>
      </c>
      <c r="I1570" s="2" t="s">
        <v>1964</v>
      </c>
      <c r="J1570" s="2">
        <v>1302.3671999999999</v>
      </c>
      <c r="O1570" t="s">
        <v>3535</v>
      </c>
      <c r="P1570" s="5">
        <v>45789</v>
      </c>
      <c r="Q1570" t="s">
        <v>1304</v>
      </c>
      <c r="R1570" t="s">
        <v>1580</v>
      </c>
      <c r="S1570" t="s">
        <v>1924</v>
      </c>
      <c r="T1570">
        <v>4</v>
      </c>
      <c r="U1570">
        <v>458.58</v>
      </c>
      <c r="V1570">
        <v>0.28999999999999998</v>
      </c>
      <c r="W1570" t="s">
        <v>1964</v>
      </c>
      <c r="X1570">
        <v>1302.3671999999999</v>
      </c>
      <c r="Y1570">
        <v>1302.3672000000001</v>
      </c>
      <c r="Z1570" t="str">
        <f>_xlfn.IFS(Table8_1[[#This Row],[Unit_Price]]&lt;500,"Low Price",Table8_1[[#This Row],[Unit_Price]]&lt;2000,"Medium Price",Table8_1[[#This Row],[Unit_Price]]&gt;=2000, "High Price")</f>
        <v>Low Price</v>
      </c>
    </row>
    <row r="1571" spans="1:26" x14ac:dyDescent="0.3">
      <c r="A1571" s="2" t="s">
        <v>3536</v>
      </c>
      <c r="B1571" s="3">
        <v>45452</v>
      </c>
      <c r="C1571" s="2" t="s">
        <v>400</v>
      </c>
      <c r="D1571" s="2" t="s">
        <v>1777</v>
      </c>
      <c r="E1571" s="2" t="s">
        <v>1924</v>
      </c>
      <c r="F1571" s="2">
        <v>4</v>
      </c>
      <c r="G1571" s="2">
        <v>704.49</v>
      </c>
      <c r="H1571" s="2">
        <v>0.05</v>
      </c>
      <c r="I1571" s="2" t="s">
        <v>1964</v>
      </c>
      <c r="J1571" s="2">
        <v>2677.0619999999999</v>
      </c>
      <c r="O1571" t="s">
        <v>3536</v>
      </c>
      <c r="P1571" s="5">
        <v>45452</v>
      </c>
      <c r="Q1571" t="s">
        <v>400</v>
      </c>
      <c r="R1571" t="s">
        <v>1777</v>
      </c>
      <c r="S1571" t="s">
        <v>1924</v>
      </c>
      <c r="T1571">
        <v>4</v>
      </c>
      <c r="U1571">
        <v>704.49</v>
      </c>
      <c r="V1571">
        <v>0.05</v>
      </c>
      <c r="W1571" t="s">
        <v>1964</v>
      </c>
      <c r="X1571">
        <v>2677.0619999999999</v>
      </c>
      <c r="Y1571">
        <v>2677.0619999999999</v>
      </c>
      <c r="Z1571" t="str">
        <f>_xlfn.IFS(Table8_1[[#This Row],[Unit_Price]]&lt;500,"Low Price",Table8_1[[#This Row],[Unit_Price]]&lt;2000,"Medium Price",Table8_1[[#This Row],[Unit_Price]]&gt;=2000, "High Price")</f>
        <v>Medium Price</v>
      </c>
    </row>
    <row r="1572" spans="1:26" x14ac:dyDescent="0.3">
      <c r="A1572" s="2" t="s">
        <v>3537</v>
      </c>
      <c r="B1572" s="3">
        <v>45284</v>
      </c>
      <c r="C1572" s="2" t="s">
        <v>134</v>
      </c>
      <c r="D1572" s="2" t="s">
        <v>1658</v>
      </c>
      <c r="E1572" s="2" t="s">
        <v>1948</v>
      </c>
      <c r="F1572" s="2">
        <v>4</v>
      </c>
      <c r="G1572" s="2">
        <v>822.32</v>
      </c>
      <c r="H1572" s="2">
        <v>0.26</v>
      </c>
      <c r="I1572" s="2" t="s">
        <v>1961</v>
      </c>
      <c r="J1572" s="2">
        <v>2434.0672</v>
      </c>
      <c r="O1572" t="s">
        <v>3537</v>
      </c>
      <c r="P1572" s="5">
        <v>45284</v>
      </c>
      <c r="Q1572" t="s">
        <v>134</v>
      </c>
      <c r="R1572" t="s">
        <v>1658</v>
      </c>
      <c r="S1572" t="s">
        <v>1948</v>
      </c>
      <c r="T1572">
        <v>4</v>
      </c>
      <c r="U1572">
        <v>822.32</v>
      </c>
      <c r="V1572">
        <v>0.26</v>
      </c>
      <c r="W1572" t="s">
        <v>1961</v>
      </c>
      <c r="X1572">
        <v>2434.0672</v>
      </c>
      <c r="Y1572">
        <v>2434.0672</v>
      </c>
      <c r="Z1572" t="str">
        <f>_xlfn.IFS(Table8_1[[#This Row],[Unit_Price]]&lt;500,"Low Price",Table8_1[[#This Row],[Unit_Price]]&lt;2000,"Medium Price",Table8_1[[#This Row],[Unit_Price]]&gt;=2000, "High Price")</f>
        <v>Medium Price</v>
      </c>
    </row>
    <row r="1573" spans="1:26" x14ac:dyDescent="0.3">
      <c r="A1573" s="2" t="s">
        <v>3538</v>
      </c>
      <c r="B1573" s="3">
        <v>45325</v>
      </c>
      <c r="C1573" s="2" t="s">
        <v>796</v>
      </c>
      <c r="D1573" s="2" t="s">
        <v>2061</v>
      </c>
      <c r="E1573" s="2" t="s">
        <v>1932</v>
      </c>
      <c r="F1573" s="2">
        <v>4</v>
      </c>
      <c r="G1573" s="2">
        <v>785.41</v>
      </c>
      <c r="H1573" s="2">
        <v>0.13</v>
      </c>
      <c r="I1573" s="2" t="s">
        <v>1964</v>
      </c>
      <c r="J1573" s="2">
        <v>2733.2267999999999</v>
      </c>
      <c r="O1573" t="s">
        <v>3538</v>
      </c>
      <c r="P1573" s="5">
        <v>45325</v>
      </c>
      <c r="Q1573" t="s">
        <v>796</v>
      </c>
      <c r="R1573" t="s">
        <v>2061</v>
      </c>
      <c r="S1573" t="s">
        <v>1932</v>
      </c>
      <c r="T1573">
        <v>4</v>
      </c>
      <c r="U1573">
        <v>785.41</v>
      </c>
      <c r="V1573">
        <v>0.13</v>
      </c>
      <c r="W1573" t="s">
        <v>1964</v>
      </c>
      <c r="X1573">
        <v>2733.2267999999999</v>
      </c>
      <c r="Y1573">
        <v>2733.2267999999999</v>
      </c>
      <c r="Z1573" t="str">
        <f>_xlfn.IFS(Table8_1[[#This Row],[Unit_Price]]&lt;500,"Low Price",Table8_1[[#This Row],[Unit_Price]]&lt;2000,"Medium Price",Table8_1[[#This Row],[Unit_Price]]&gt;=2000, "High Price")</f>
        <v>Medium Price</v>
      </c>
    </row>
    <row r="1574" spans="1:26" x14ac:dyDescent="0.3">
      <c r="A1574" s="2" t="s">
        <v>3539</v>
      </c>
      <c r="B1574" s="3">
        <v>45465</v>
      </c>
      <c r="C1574" s="2" t="s">
        <v>131</v>
      </c>
      <c r="D1574" s="2" t="s">
        <v>1696</v>
      </c>
      <c r="E1574" s="2" t="s">
        <v>1934</v>
      </c>
      <c r="F1574" s="2">
        <v>1</v>
      </c>
      <c r="G1574" s="2">
        <v>405.8</v>
      </c>
      <c r="H1574" s="2">
        <v>0.11</v>
      </c>
      <c r="I1574" s="2" t="s">
        <v>1961</v>
      </c>
      <c r="J1574" s="2">
        <v>361.16199999999998</v>
      </c>
      <c r="O1574" t="s">
        <v>3539</v>
      </c>
      <c r="P1574" s="5">
        <v>45465</v>
      </c>
      <c r="Q1574" t="s">
        <v>131</v>
      </c>
      <c r="R1574" t="s">
        <v>1696</v>
      </c>
      <c r="S1574" t="s">
        <v>1934</v>
      </c>
      <c r="T1574">
        <v>1</v>
      </c>
      <c r="U1574">
        <v>405.8</v>
      </c>
      <c r="V1574">
        <v>0.11</v>
      </c>
      <c r="W1574" t="s">
        <v>1961</v>
      </c>
      <c r="X1574">
        <v>361.16199999999998</v>
      </c>
      <c r="Y1574">
        <v>361.16200000000003</v>
      </c>
      <c r="Z1574" t="str">
        <f>_xlfn.IFS(Table8_1[[#This Row],[Unit_Price]]&lt;500,"Low Price",Table8_1[[#This Row],[Unit_Price]]&lt;2000,"Medium Price",Table8_1[[#This Row],[Unit_Price]]&gt;=2000, "High Price")</f>
        <v>Low Price</v>
      </c>
    </row>
    <row r="1575" spans="1:26" x14ac:dyDescent="0.3">
      <c r="A1575" s="2" t="s">
        <v>3540</v>
      </c>
      <c r="B1575" s="3">
        <v>45612</v>
      </c>
      <c r="C1575" s="2" t="s">
        <v>1355</v>
      </c>
      <c r="D1575" s="2" t="s">
        <v>1856</v>
      </c>
      <c r="E1575" s="2" t="s">
        <v>1921</v>
      </c>
      <c r="F1575" s="2">
        <v>2</v>
      </c>
      <c r="G1575" s="2">
        <v>976.83</v>
      </c>
      <c r="H1575" s="2">
        <v>0.1</v>
      </c>
      <c r="I1575" s="2" t="s">
        <v>1961</v>
      </c>
      <c r="J1575" s="2">
        <v>1758.2940000000001</v>
      </c>
      <c r="O1575" t="s">
        <v>3540</v>
      </c>
      <c r="P1575" s="5">
        <v>45612</v>
      </c>
      <c r="Q1575" t="s">
        <v>1355</v>
      </c>
      <c r="R1575" t="s">
        <v>1856</v>
      </c>
      <c r="S1575" t="s">
        <v>1921</v>
      </c>
      <c r="T1575">
        <v>2</v>
      </c>
      <c r="U1575">
        <v>976.83</v>
      </c>
      <c r="V1575">
        <v>0.1</v>
      </c>
      <c r="W1575" t="s">
        <v>1961</v>
      </c>
      <c r="X1575">
        <v>1758.2940000000001</v>
      </c>
      <c r="Y1575">
        <v>1758.2940000000001</v>
      </c>
      <c r="Z1575" t="str">
        <f>_xlfn.IFS(Table8_1[[#This Row],[Unit_Price]]&lt;500,"Low Price",Table8_1[[#This Row],[Unit_Price]]&lt;2000,"Medium Price",Table8_1[[#This Row],[Unit_Price]]&gt;=2000, "High Price")</f>
        <v>Medium Price</v>
      </c>
    </row>
    <row r="1576" spans="1:26" x14ac:dyDescent="0.3">
      <c r="A1576" s="2" t="s">
        <v>3541</v>
      </c>
      <c r="B1576" s="3">
        <v>45472</v>
      </c>
      <c r="C1576" s="2" t="s">
        <v>880</v>
      </c>
      <c r="D1576" s="2" t="s">
        <v>1774</v>
      </c>
      <c r="E1576" s="2" t="s">
        <v>1896</v>
      </c>
      <c r="F1576" s="2">
        <v>1</v>
      </c>
      <c r="G1576" s="2">
        <v>644.15</v>
      </c>
      <c r="H1576" s="2">
        <v>0.06</v>
      </c>
      <c r="I1576" s="2" t="s">
        <v>1959</v>
      </c>
      <c r="J1576" s="2">
        <v>605.50099999999998</v>
      </c>
      <c r="O1576" t="s">
        <v>3541</v>
      </c>
      <c r="P1576" s="5">
        <v>45472</v>
      </c>
      <c r="Q1576" t="s">
        <v>880</v>
      </c>
      <c r="R1576" t="s">
        <v>1774</v>
      </c>
      <c r="S1576" t="s">
        <v>1896</v>
      </c>
      <c r="T1576">
        <v>1</v>
      </c>
      <c r="U1576">
        <v>644.15</v>
      </c>
      <c r="V1576">
        <v>0.06</v>
      </c>
      <c r="W1576" t="s">
        <v>1959</v>
      </c>
      <c r="X1576">
        <v>605.50099999999998</v>
      </c>
      <c r="Y1576">
        <v>605.50099999999998</v>
      </c>
      <c r="Z1576" t="str">
        <f>_xlfn.IFS(Table8_1[[#This Row],[Unit_Price]]&lt;500,"Low Price",Table8_1[[#This Row],[Unit_Price]]&lt;2000,"Medium Price",Table8_1[[#This Row],[Unit_Price]]&gt;=2000, "High Price")</f>
        <v>Medium Price</v>
      </c>
    </row>
    <row r="1577" spans="1:26" x14ac:dyDescent="0.3">
      <c r="A1577" s="2" t="s">
        <v>3542</v>
      </c>
      <c r="B1577" s="3">
        <v>45897</v>
      </c>
      <c r="C1577" s="2" t="s">
        <v>1070</v>
      </c>
      <c r="D1577" s="2" t="s">
        <v>1783</v>
      </c>
      <c r="E1577" s="2" t="s">
        <v>1932</v>
      </c>
      <c r="F1577" s="2">
        <v>1</v>
      </c>
      <c r="G1577" s="2">
        <v>470.55</v>
      </c>
      <c r="H1577" s="2">
        <v>0.23</v>
      </c>
      <c r="I1577" s="2" t="s">
        <v>1961</v>
      </c>
      <c r="J1577" s="2">
        <v>362.32350000000002</v>
      </c>
      <c r="O1577" t="s">
        <v>3542</v>
      </c>
      <c r="P1577" s="5">
        <v>45897</v>
      </c>
      <c r="Q1577" t="s">
        <v>1070</v>
      </c>
      <c r="R1577" t="s">
        <v>1783</v>
      </c>
      <c r="S1577" t="s">
        <v>1932</v>
      </c>
      <c r="T1577">
        <v>1</v>
      </c>
      <c r="U1577">
        <v>470.55</v>
      </c>
      <c r="V1577">
        <v>0.23</v>
      </c>
      <c r="W1577" t="s">
        <v>1961</v>
      </c>
      <c r="X1577">
        <v>362.32350000000002</v>
      </c>
      <c r="Y1577">
        <v>362.32350000000002</v>
      </c>
      <c r="Z1577" t="str">
        <f>_xlfn.IFS(Table8_1[[#This Row],[Unit_Price]]&lt;500,"Low Price",Table8_1[[#This Row],[Unit_Price]]&lt;2000,"Medium Price",Table8_1[[#This Row],[Unit_Price]]&gt;=2000, "High Price")</f>
        <v>Low Price</v>
      </c>
    </row>
    <row r="1578" spans="1:26" x14ac:dyDescent="0.3">
      <c r="A1578" s="2" t="s">
        <v>3543</v>
      </c>
      <c r="B1578" s="3">
        <v>45241</v>
      </c>
      <c r="C1578" s="2" t="s">
        <v>1484</v>
      </c>
      <c r="D1578" s="2" t="s">
        <v>1585</v>
      </c>
      <c r="E1578" s="2" t="s">
        <v>1911</v>
      </c>
      <c r="F1578" s="2">
        <v>3</v>
      </c>
      <c r="G1578" s="2">
        <v>598.82000000000005</v>
      </c>
      <c r="H1578" s="2">
        <v>0.19</v>
      </c>
      <c r="I1578" s="2" t="s">
        <v>1964</v>
      </c>
      <c r="J1578" s="2">
        <v>1455.1325999999999</v>
      </c>
      <c r="O1578" t="s">
        <v>3543</v>
      </c>
      <c r="P1578" s="5">
        <v>45241</v>
      </c>
      <c r="Q1578" t="s">
        <v>1484</v>
      </c>
      <c r="R1578" t="s">
        <v>1585</v>
      </c>
      <c r="S1578" t="s">
        <v>1911</v>
      </c>
      <c r="T1578">
        <v>3</v>
      </c>
      <c r="U1578">
        <v>598.82000000000005</v>
      </c>
      <c r="V1578">
        <v>0.19</v>
      </c>
      <c r="W1578" t="s">
        <v>1964</v>
      </c>
      <c r="X1578">
        <v>1455.1325999999999</v>
      </c>
      <c r="Y1578">
        <v>1455.1325999999999</v>
      </c>
      <c r="Z1578" t="str">
        <f>_xlfn.IFS(Table8_1[[#This Row],[Unit_Price]]&lt;500,"Low Price",Table8_1[[#This Row],[Unit_Price]]&lt;2000,"Medium Price",Table8_1[[#This Row],[Unit_Price]]&gt;=2000, "High Price")</f>
        <v>Medium Price</v>
      </c>
    </row>
    <row r="1579" spans="1:26" x14ac:dyDescent="0.3">
      <c r="A1579" s="2" t="s">
        <v>3544</v>
      </c>
      <c r="B1579" s="3">
        <v>45851</v>
      </c>
      <c r="C1579" s="2" t="s">
        <v>364</v>
      </c>
      <c r="D1579" s="2" t="s">
        <v>1635</v>
      </c>
      <c r="E1579" s="2" t="s">
        <v>1929</v>
      </c>
      <c r="F1579" s="2">
        <v>4</v>
      </c>
      <c r="G1579" s="2">
        <v>659.17</v>
      </c>
      <c r="H1579" s="2">
        <v>0.12</v>
      </c>
      <c r="I1579" s="2" t="s">
        <v>1959</v>
      </c>
      <c r="J1579" s="2">
        <v>2320.2784000000001</v>
      </c>
      <c r="O1579" t="s">
        <v>3544</v>
      </c>
      <c r="P1579" s="5">
        <v>45851</v>
      </c>
      <c r="Q1579" t="s">
        <v>364</v>
      </c>
      <c r="R1579" t="s">
        <v>1635</v>
      </c>
      <c r="S1579" t="s">
        <v>1929</v>
      </c>
      <c r="T1579">
        <v>4</v>
      </c>
      <c r="U1579">
        <v>659.17</v>
      </c>
      <c r="V1579">
        <v>0.12</v>
      </c>
      <c r="W1579" t="s">
        <v>1959</v>
      </c>
      <c r="X1579">
        <v>2320.2784000000001</v>
      </c>
      <c r="Y1579">
        <v>2320.2783999999997</v>
      </c>
      <c r="Z1579" t="str">
        <f>_xlfn.IFS(Table8_1[[#This Row],[Unit_Price]]&lt;500,"Low Price",Table8_1[[#This Row],[Unit_Price]]&lt;2000,"Medium Price",Table8_1[[#This Row],[Unit_Price]]&gt;=2000, "High Price")</f>
        <v>Medium Price</v>
      </c>
    </row>
    <row r="1580" spans="1:26" x14ac:dyDescent="0.3">
      <c r="A1580" s="2" t="s">
        <v>3545</v>
      </c>
      <c r="B1580" s="3">
        <v>45572</v>
      </c>
      <c r="C1580" s="2" t="s">
        <v>373</v>
      </c>
      <c r="D1580" s="2" t="s">
        <v>1718</v>
      </c>
      <c r="E1580" s="2" t="s">
        <v>1892</v>
      </c>
      <c r="F1580" s="2">
        <v>2</v>
      </c>
      <c r="G1580" s="2">
        <v>216.02</v>
      </c>
      <c r="H1580" s="2">
        <v>0.25</v>
      </c>
      <c r="I1580" s="2" t="s">
        <v>1959</v>
      </c>
      <c r="J1580" s="2">
        <v>324.02999999999997</v>
      </c>
      <c r="O1580" t="s">
        <v>3545</v>
      </c>
      <c r="P1580" s="5">
        <v>45572</v>
      </c>
      <c r="Q1580" t="s">
        <v>373</v>
      </c>
      <c r="R1580" t="s">
        <v>1718</v>
      </c>
      <c r="S1580" t="s">
        <v>1892</v>
      </c>
      <c r="T1580">
        <v>2</v>
      </c>
      <c r="U1580">
        <v>216.02</v>
      </c>
      <c r="V1580">
        <v>0.25</v>
      </c>
      <c r="W1580" t="s">
        <v>1959</v>
      </c>
      <c r="X1580">
        <v>324.02999999999997</v>
      </c>
      <c r="Y1580">
        <v>324.03000000000003</v>
      </c>
      <c r="Z1580" t="str">
        <f>_xlfn.IFS(Table8_1[[#This Row],[Unit_Price]]&lt;500,"Low Price",Table8_1[[#This Row],[Unit_Price]]&lt;2000,"Medium Price",Table8_1[[#This Row],[Unit_Price]]&gt;=2000, "High Price")</f>
        <v>Low Price</v>
      </c>
    </row>
    <row r="1581" spans="1:26" x14ac:dyDescent="0.3">
      <c r="A1581" s="2" t="s">
        <v>3546</v>
      </c>
      <c r="B1581" s="3">
        <v>45774</v>
      </c>
      <c r="C1581" s="2" t="s">
        <v>128</v>
      </c>
      <c r="D1581" s="2" t="s">
        <v>1670</v>
      </c>
      <c r="E1581" s="2" t="s">
        <v>1924</v>
      </c>
      <c r="F1581" s="2">
        <v>2</v>
      </c>
      <c r="G1581" s="2">
        <v>613.47</v>
      </c>
      <c r="H1581" s="2">
        <v>0.02</v>
      </c>
      <c r="I1581" s="2" t="s">
        <v>1961</v>
      </c>
      <c r="J1581" s="2">
        <v>1202.4012</v>
      </c>
      <c r="O1581" t="s">
        <v>3546</v>
      </c>
      <c r="P1581" s="5">
        <v>45774</v>
      </c>
      <c r="Q1581" t="s">
        <v>128</v>
      </c>
      <c r="R1581" t="s">
        <v>1670</v>
      </c>
      <c r="S1581" t="s">
        <v>1924</v>
      </c>
      <c r="T1581">
        <v>2</v>
      </c>
      <c r="U1581">
        <v>613.47</v>
      </c>
      <c r="V1581">
        <v>0.02</v>
      </c>
      <c r="W1581" t="s">
        <v>1961</v>
      </c>
      <c r="X1581">
        <v>1202.4012</v>
      </c>
      <c r="Y1581">
        <v>1202.4012</v>
      </c>
      <c r="Z1581" t="str">
        <f>_xlfn.IFS(Table8_1[[#This Row],[Unit_Price]]&lt;500,"Low Price",Table8_1[[#This Row],[Unit_Price]]&lt;2000,"Medium Price",Table8_1[[#This Row],[Unit_Price]]&gt;=2000, "High Price")</f>
        <v>Medium Price</v>
      </c>
    </row>
    <row r="1582" spans="1:26" x14ac:dyDescent="0.3">
      <c r="A1582" s="2" t="s">
        <v>3547</v>
      </c>
      <c r="B1582" s="3">
        <v>45921</v>
      </c>
      <c r="C1582" s="2" t="s">
        <v>354</v>
      </c>
      <c r="D1582" s="2" t="s">
        <v>1756</v>
      </c>
      <c r="E1582" s="2" t="s">
        <v>1929</v>
      </c>
      <c r="F1582" s="2">
        <v>2</v>
      </c>
      <c r="G1582" s="2">
        <v>485.17</v>
      </c>
      <c r="H1582" s="2">
        <v>0.11</v>
      </c>
      <c r="I1582" s="2" t="s">
        <v>1961</v>
      </c>
      <c r="J1582" s="2">
        <v>863.60260000000005</v>
      </c>
      <c r="O1582" t="s">
        <v>3547</v>
      </c>
      <c r="P1582" s="5">
        <v>45921</v>
      </c>
      <c r="Q1582" t="s">
        <v>354</v>
      </c>
      <c r="R1582" t="s">
        <v>1756</v>
      </c>
      <c r="S1582" t="s">
        <v>1929</v>
      </c>
      <c r="T1582">
        <v>2</v>
      </c>
      <c r="U1582">
        <v>485.17</v>
      </c>
      <c r="V1582">
        <v>0.11</v>
      </c>
      <c r="W1582" t="s">
        <v>1961</v>
      </c>
      <c r="X1582">
        <v>863.60260000000005</v>
      </c>
      <c r="Y1582">
        <v>863.60260000000005</v>
      </c>
      <c r="Z1582" t="str">
        <f>_xlfn.IFS(Table8_1[[#This Row],[Unit_Price]]&lt;500,"Low Price",Table8_1[[#This Row],[Unit_Price]]&lt;2000,"Medium Price",Table8_1[[#This Row],[Unit_Price]]&gt;=2000, "High Price")</f>
        <v>Low Price</v>
      </c>
    </row>
    <row r="1583" spans="1:26" x14ac:dyDescent="0.3">
      <c r="A1583" s="2" t="s">
        <v>3548</v>
      </c>
      <c r="B1583" s="3">
        <v>45268</v>
      </c>
      <c r="C1583" s="2" t="s">
        <v>980</v>
      </c>
      <c r="D1583" s="2" t="s">
        <v>1718</v>
      </c>
      <c r="E1583" s="2" t="s">
        <v>1924</v>
      </c>
      <c r="F1583" s="2">
        <v>1</v>
      </c>
      <c r="G1583" s="2">
        <v>209.7</v>
      </c>
      <c r="H1583" s="2">
        <v>0.2</v>
      </c>
      <c r="I1583" s="2" t="s">
        <v>1961</v>
      </c>
      <c r="J1583" s="2">
        <v>167.76</v>
      </c>
      <c r="O1583" t="s">
        <v>3548</v>
      </c>
      <c r="P1583" s="5">
        <v>45268</v>
      </c>
      <c r="Q1583" t="s">
        <v>980</v>
      </c>
      <c r="R1583" t="s">
        <v>1718</v>
      </c>
      <c r="S1583" t="s">
        <v>1924</v>
      </c>
      <c r="T1583">
        <v>1</v>
      </c>
      <c r="U1583">
        <v>209.7</v>
      </c>
      <c r="V1583">
        <v>0.2</v>
      </c>
      <c r="W1583" t="s">
        <v>1961</v>
      </c>
      <c r="X1583">
        <v>167.76</v>
      </c>
      <c r="Y1583">
        <v>167.76</v>
      </c>
      <c r="Z1583" t="str">
        <f>_xlfn.IFS(Table8_1[[#This Row],[Unit_Price]]&lt;500,"Low Price",Table8_1[[#This Row],[Unit_Price]]&lt;2000,"Medium Price",Table8_1[[#This Row],[Unit_Price]]&gt;=2000, "High Price")</f>
        <v>Low Price</v>
      </c>
    </row>
    <row r="1584" spans="1:26" x14ac:dyDescent="0.3">
      <c r="A1584" s="2" t="s">
        <v>3549</v>
      </c>
      <c r="B1584" s="3">
        <v>45402</v>
      </c>
      <c r="C1584" s="2" t="s">
        <v>1037</v>
      </c>
      <c r="D1584" s="2" t="s">
        <v>1859</v>
      </c>
      <c r="E1584" s="2" t="s">
        <v>1887</v>
      </c>
      <c r="F1584" s="2">
        <v>1</v>
      </c>
      <c r="G1584" s="2">
        <v>681.47</v>
      </c>
      <c r="H1584" s="2">
        <v>0.15</v>
      </c>
      <c r="I1584" s="2" t="s">
        <v>1959</v>
      </c>
      <c r="J1584" s="2">
        <v>579.24950000000001</v>
      </c>
      <c r="O1584" t="s">
        <v>3549</v>
      </c>
      <c r="P1584" s="5">
        <v>45402</v>
      </c>
      <c r="Q1584" t="s">
        <v>1037</v>
      </c>
      <c r="R1584" t="s">
        <v>1859</v>
      </c>
      <c r="S1584" t="s">
        <v>1887</v>
      </c>
      <c r="T1584">
        <v>1</v>
      </c>
      <c r="U1584">
        <v>681.47</v>
      </c>
      <c r="V1584">
        <v>0.15</v>
      </c>
      <c r="W1584" t="s">
        <v>1959</v>
      </c>
      <c r="X1584">
        <v>579.24950000000001</v>
      </c>
      <c r="Y1584">
        <v>579.24950000000001</v>
      </c>
      <c r="Z1584" t="str">
        <f>_xlfn.IFS(Table8_1[[#This Row],[Unit_Price]]&lt;500,"Low Price",Table8_1[[#This Row],[Unit_Price]]&lt;2000,"Medium Price",Table8_1[[#This Row],[Unit_Price]]&gt;=2000, "High Price")</f>
        <v>Medium Price</v>
      </c>
    </row>
    <row r="1585" spans="1:26" x14ac:dyDescent="0.3">
      <c r="A1585" s="2" t="s">
        <v>3550</v>
      </c>
      <c r="B1585" s="3">
        <v>45667</v>
      </c>
      <c r="C1585" s="2" t="s">
        <v>1374</v>
      </c>
      <c r="D1585" s="2" t="s">
        <v>1811</v>
      </c>
      <c r="E1585" s="2" t="s">
        <v>1942</v>
      </c>
      <c r="F1585" s="2">
        <v>2</v>
      </c>
      <c r="G1585" s="2">
        <v>877.21</v>
      </c>
      <c r="H1585" s="2">
        <v>0.1</v>
      </c>
      <c r="I1585" s="2" t="s">
        <v>1959</v>
      </c>
      <c r="J1585" s="2">
        <v>1578.9780000000001</v>
      </c>
      <c r="O1585" t="s">
        <v>3550</v>
      </c>
      <c r="P1585" s="5">
        <v>45667</v>
      </c>
      <c r="Q1585" t="s">
        <v>1374</v>
      </c>
      <c r="R1585" t="s">
        <v>1811</v>
      </c>
      <c r="S1585" t="s">
        <v>1942</v>
      </c>
      <c r="T1585">
        <v>2</v>
      </c>
      <c r="U1585">
        <v>877.21</v>
      </c>
      <c r="V1585">
        <v>0.1</v>
      </c>
      <c r="W1585" t="s">
        <v>1959</v>
      </c>
      <c r="X1585">
        <v>1578.9780000000001</v>
      </c>
      <c r="Y1585">
        <v>1578.9780000000001</v>
      </c>
      <c r="Z1585" t="str">
        <f>_xlfn.IFS(Table8_1[[#This Row],[Unit_Price]]&lt;500,"Low Price",Table8_1[[#This Row],[Unit_Price]]&lt;2000,"Medium Price",Table8_1[[#This Row],[Unit_Price]]&gt;=2000, "High Price")</f>
        <v>Medium Price</v>
      </c>
    </row>
    <row r="1586" spans="1:26" x14ac:dyDescent="0.3">
      <c r="A1586" s="2" t="s">
        <v>3551</v>
      </c>
      <c r="B1586" s="3">
        <v>45902</v>
      </c>
      <c r="C1586" s="2" t="s">
        <v>1013</v>
      </c>
      <c r="D1586" s="2" t="s">
        <v>1817</v>
      </c>
      <c r="E1586" s="2" t="s">
        <v>1908</v>
      </c>
      <c r="F1586" s="2">
        <v>2</v>
      </c>
      <c r="G1586" s="2">
        <v>479.77</v>
      </c>
      <c r="H1586" s="2">
        <v>0.21</v>
      </c>
      <c r="I1586" s="2" t="s">
        <v>1961</v>
      </c>
      <c r="J1586" s="2">
        <v>758.03660000000002</v>
      </c>
      <c r="O1586" t="s">
        <v>3551</v>
      </c>
      <c r="P1586" s="5">
        <v>45902</v>
      </c>
      <c r="Q1586" t="s">
        <v>1013</v>
      </c>
      <c r="R1586" t="s">
        <v>1817</v>
      </c>
      <c r="S1586" t="s">
        <v>1908</v>
      </c>
      <c r="T1586">
        <v>2</v>
      </c>
      <c r="U1586">
        <v>479.77</v>
      </c>
      <c r="V1586">
        <v>0.21</v>
      </c>
      <c r="W1586" t="s">
        <v>1961</v>
      </c>
      <c r="X1586">
        <v>758.03660000000002</v>
      </c>
      <c r="Y1586">
        <v>758.03660000000002</v>
      </c>
      <c r="Z1586" t="str">
        <f>_xlfn.IFS(Table8_1[[#This Row],[Unit_Price]]&lt;500,"Low Price",Table8_1[[#This Row],[Unit_Price]]&lt;2000,"Medium Price",Table8_1[[#This Row],[Unit_Price]]&gt;=2000, "High Price")</f>
        <v>Low Price</v>
      </c>
    </row>
    <row r="1587" spans="1:26" x14ac:dyDescent="0.3">
      <c r="A1587" s="2" t="s">
        <v>3552</v>
      </c>
      <c r="B1587" s="3">
        <v>45589</v>
      </c>
      <c r="C1587" s="2" t="s">
        <v>1025</v>
      </c>
      <c r="D1587" s="2" t="s">
        <v>1832</v>
      </c>
      <c r="E1587" s="2" t="s">
        <v>1936</v>
      </c>
      <c r="F1587" s="2">
        <v>1</v>
      </c>
      <c r="G1587" s="2">
        <v>140.72</v>
      </c>
      <c r="H1587" s="2">
        <v>0</v>
      </c>
      <c r="I1587" s="2" t="s">
        <v>1964</v>
      </c>
      <c r="J1587" s="2">
        <v>140.72</v>
      </c>
      <c r="O1587" t="s">
        <v>3552</v>
      </c>
      <c r="P1587" s="5">
        <v>45589</v>
      </c>
      <c r="Q1587" t="s">
        <v>1025</v>
      </c>
      <c r="R1587" t="s">
        <v>1832</v>
      </c>
      <c r="S1587" t="s">
        <v>1936</v>
      </c>
      <c r="T1587">
        <v>1</v>
      </c>
      <c r="U1587">
        <v>140.72</v>
      </c>
      <c r="V1587">
        <v>0</v>
      </c>
      <c r="W1587" t="s">
        <v>1964</v>
      </c>
      <c r="X1587">
        <v>140.72</v>
      </c>
      <c r="Y1587">
        <v>140.72</v>
      </c>
      <c r="Z1587" t="str">
        <f>_xlfn.IFS(Table8_1[[#This Row],[Unit_Price]]&lt;500,"Low Price",Table8_1[[#This Row],[Unit_Price]]&lt;2000,"Medium Price",Table8_1[[#This Row],[Unit_Price]]&gt;=2000, "High Price")</f>
        <v>Low Price</v>
      </c>
    </row>
    <row r="1588" spans="1:26" x14ac:dyDescent="0.3">
      <c r="A1588" s="2" t="s">
        <v>3553</v>
      </c>
      <c r="B1588" s="3">
        <v>45668</v>
      </c>
      <c r="C1588" s="2" t="s">
        <v>118</v>
      </c>
      <c r="D1588" s="2" t="s">
        <v>1631</v>
      </c>
      <c r="E1588" s="2" t="s">
        <v>1911</v>
      </c>
      <c r="F1588" s="2">
        <v>2</v>
      </c>
      <c r="G1588" s="2">
        <v>764.25</v>
      </c>
      <c r="H1588" s="2">
        <v>0.23</v>
      </c>
      <c r="I1588" s="2" t="s">
        <v>1961</v>
      </c>
      <c r="J1588" s="2">
        <v>1176.9449999999999</v>
      </c>
      <c r="O1588" t="s">
        <v>3553</v>
      </c>
      <c r="P1588" s="5">
        <v>45668</v>
      </c>
      <c r="Q1588" t="s">
        <v>118</v>
      </c>
      <c r="R1588" t="s">
        <v>1631</v>
      </c>
      <c r="S1588" t="s">
        <v>1911</v>
      </c>
      <c r="T1588">
        <v>2</v>
      </c>
      <c r="U1588">
        <v>764.25</v>
      </c>
      <c r="V1588">
        <v>0.23</v>
      </c>
      <c r="W1588" t="s">
        <v>1961</v>
      </c>
      <c r="X1588">
        <v>1176.9449999999999</v>
      </c>
      <c r="Y1588">
        <v>1176.9449999999999</v>
      </c>
      <c r="Z1588" t="str">
        <f>_xlfn.IFS(Table8_1[[#This Row],[Unit_Price]]&lt;500,"Low Price",Table8_1[[#This Row],[Unit_Price]]&lt;2000,"Medium Price",Table8_1[[#This Row],[Unit_Price]]&gt;=2000, "High Price")</f>
        <v>Medium Price</v>
      </c>
    </row>
    <row r="1589" spans="1:26" x14ac:dyDescent="0.3">
      <c r="A1589" s="2" t="s">
        <v>3554</v>
      </c>
      <c r="B1589" s="3">
        <v>45300</v>
      </c>
      <c r="C1589" s="2" t="s">
        <v>729</v>
      </c>
      <c r="D1589" s="2" t="s">
        <v>1832</v>
      </c>
      <c r="E1589" s="2" t="s">
        <v>1908</v>
      </c>
      <c r="F1589" s="2">
        <v>3</v>
      </c>
      <c r="G1589" s="2">
        <v>107.8</v>
      </c>
      <c r="H1589" s="2">
        <v>0.28999999999999998</v>
      </c>
      <c r="I1589" s="2" t="s">
        <v>1961</v>
      </c>
      <c r="J1589" s="2">
        <v>229.614</v>
      </c>
      <c r="O1589" t="s">
        <v>3554</v>
      </c>
      <c r="P1589" s="5">
        <v>45300</v>
      </c>
      <c r="Q1589" t="s">
        <v>729</v>
      </c>
      <c r="R1589" t="s">
        <v>1832</v>
      </c>
      <c r="S1589" t="s">
        <v>1908</v>
      </c>
      <c r="T1589">
        <v>3</v>
      </c>
      <c r="U1589">
        <v>107.8</v>
      </c>
      <c r="V1589">
        <v>0.28999999999999998</v>
      </c>
      <c r="W1589" t="s">
        <v>1961</v>
      </c>
      <c r="X1589">
        <v>229.614</v>
      </c>
      <c r="Y1589">
        <v>229.61399999999998</v>
      </c>
      <c r="Z1589" t="str">
        <f>_xlfn.IFS(Table8_1[[#This Row],[Unit_Price]]&lt;500,"Low Price",Table8_1[[#This Row],[Unit_Price]]&lt;2000,"Medium Price",Table8_1[[#This Row],[Unit_Price]]&gt;=2000, "High Price")</f>
        <v>Low Price</v>
      </c>
    </row>
    <row r="1590" spans="1:26" x14ac:dyDescent="0.3">
      <c r="A1590" s="2" t="s">
        <v>3555</v>
      </c>
      <c r="B1590" s="3">
        <v>45757</v>
      </c>
      <c r="C1590" s="2" t="s">
        <v>503</v>
      </c>
      <c r="D1590" s="2" t="s">
        <v>1642</v>
      </c>
      <c r="E1590" s="2" t="s">
        <v>1917</v>
      </c>
      <c r="F1590" s="2">
        <v>4</v>
      </c>
      <c r="G1590" s="2">
        <v>565.37</v>
      </c>
      <c r="H1590" s="2">
        <v>7.0000000000000007E-2</v>
      </c>
      <c r="I1590" s="2" t="s">
        <v>1961</v>
      </c>
      <c r="J1590" s="2">
        <v>2103.1763999999998</v>
      </c>
      <c r="O1590" t="s">
        <v>3555</v>
      </c>
      <c r="P1590" s="5">
        <v>45757</v>
      </c>
      <c r="Q1590" t="s">
        <v>503</v>
      </c>
      <c r="R1590" t="s">
        <v>1642</v>
      </c>
      <c r="S1590" t="s">
        <v>1917</v>
      </c>
      <c r="T1590">
        <v>4</v>
      </c>
      <c r="U1590">
        <v>565.37</v>
      </c>
      <c r="V1590">
        <v>7.0000000000000007E-2</v>
      </c>
      <c r="W1590" t="s">
        <v>1961</v>
      </c>
      <c r="X1590">
        <v>2103.1763999999998</v>
      </c>
      <c r="Y1590">
        <v>2103.1763999999998</v>
      </c>
      <c r="Z1590" t="str">
        <f>_xlfn.IFS(Table8_1[[#This Row],[Unit_Price]]&lt;500,"Low Price",Table8_1[[#This Row],[Unit_Price]]&lt;2000,"Medium Price",Table8_1[[#This Row],[Unit_Price]]&gt;=2000, "High Price")</f>
        <v>Medium Price</v>
      </c>
    </row>
    <row r="1591" spans="1:26" x14ac:dyDescent="0.3">
      <c r="A1591" s="2" t="s">
        <v>3556</v>
      </c>
      <c r="B1591" s="3">
        <v>45235</v>
      </c>
      <c r="C1591" s="2" t="s">
        <v>141</v>
      </c>
      <c r="D1591" s="2" t="s">
        <v>1686</v>
      </c>
      <c r="E1591" s="2" t="s">
        <v>1904</v>
      </c>
      <c r="F1591" s="2">
        <v>3</v>
      </c>
      <c r="G1591" s="2">
        <v>811.45</v>
      </c>
      <c r="H1591" s="2">
        <v>0.26</v>
      </c>
      <c r="I1591" s="2" t="s">
        <v>1959</v>
      </c>
      <c r="J1591" s="2">
        <v>1801.4190000000001</v>
      </c>
      <c r="O1591" t="s">
        <v>3556</v>
      </c>
      <c r="P1591" s="5">
        <v>45235</v>
      </c>
      <c r="Q1591" t="s">
        <v>141</v>
      </c>
      <c r="R1591" t="s">
        <v>1686</v>
      </c>
      <c r="S1591" t="s">
        <v>1904</v>
      </c>
      <c r="T1591">
        <v>3</v>
      </c>
      <c r="U1591">
        <v>811.45</v>
      </c>
      <c r="V1591">
        <v>0.26</v>
      </c>
      <c r="W1591" t="s">
        <v>1959</v>
      </c>
      <c r="X1591">
        <v>1801.4190000000001</v>
      </c>
      <c r="Y1591">
        <v>1801.4190000000003</v>
      </c>
      <c r="Z1591" t="str">
        <f>_xlfn.IFS(Table8_1[[#This Row],[Unit_Price]]&lt;500,"Low Price",Table8_1[[#This Row],[Unit_Price]]&lt;2000,"Medium Price",Table8_1[[#This Row],[Unit_Price]]&gt;=2000, "High Price")</f>
        <v>Medium Price</v>
      </c>
    </row>
    <row r="1592" spans="1:26" x14ac:dyDescent="0.3">
      <c r="A1592" s="2" t="s">
        <v>3557</v>
      </c>
      <c r="B1592" s="3">
        <v>45749</v>
      </c>
      <c r="C1592" s="2" t="s">
        <v>1287</v>
      </c>
      <c r="D1592" s="2" t="s">
        <v>1677</v>
      </c>
      <c r="E1592" s="2" t="s">
        <v>1948</v>
      </c>
      <c r="F1592" s="2">
        <v>4</v>
      </c>
      <c r="G1592" s="2">
        <v>62.25</v>
      </c>
      <c r="H1592" s="2">
        <v>0.11</v>
      </c>
      <c r="I1592" s="2" t="s">
        <v>1961</v>
      </c>
      <c r="J1592" s="2">
        <v>221.61</v>
      </c>
      <c r="O1592" t="s">
        <v>3557</v>
      </c>
      <c r="P1592" s="5">
        <v>45749</v>
      </c>
      <c r="Q1592" t="s">
        <v>1287</v>
      </c>
      <c r="R1592" t="s">
        <v>1677</v>
      </c>
      <c r="S1592" t="s">
        <v>1948</v>
      </c>
      <c r="T1592">
        <v>4</v>
      </c>
      <c r="U1592">
        <v>62.25</v>
      </c>
      <c r="V1592">
        <v>0.11</v>
      </c>
      <c r="W1592" t="s">
        <v>1961</v>
      </c>
      <c r="X1592">
        <v>221.61</v>
      </c>
      <c r="Y1592">
        <v>221.61</v>
      </c>
      <c r="Z1592" t="str">
        <f>_xlfn.IFS(Table8_1[[#This Row],[Unit_Price]]&lt;500,"Low Price",Table8_1[[#This Row],[Unit_Price]]&lt;2000,"Medium Price",Table8_1[[#This Row],[Unit_Price]]&gt;=2000, "High Price")</f>
        <v>Low Price</v>
      </c>
    </row>
    <row r="1593" spans="1:26" x14ac:dyDescent="0.3">
      <c r="A1593" s="2" t="s">
        <v>3558</v>
      </c>
      <c r="B1593" s="3">
        <v>45807</v>
      </c>
      <c r="C1593" s="2" t="s">
        <v>111</v>
      </c>
      <c r="D1593" s="2" t="s">
        <v>1868</v>
      </c>
      <c r="E1593" s="2" t="s">
        <v>1924</v>
      </c>
      <c r="F1593" s="2">
        <v>1</v>
      </c>
      <c r="G1593" s="2">
        <v>749.78</v>
      </c>
      <c r="H1593" s="2">
        <v>0.03</v>
      </c>
      <c r="I1593" s="2" t="s">
        <v>1959</v>
      </c>
      <c r="J1593" s="2">
        <v>727.28660000000002</v>
      </c>
      <c r="O1593" t="s">
        <v>3558</v>
      </c>
      <c r="P1593" s="5">
        <v>45807</v>
      </c>
      <c r="Q1593" t="s">
        <v>111</v>
      </c>
      <c r="R1593" t="s">
        <v>1868</v>
      </c>
      <c r="S1593" t="s">
        <v>1924</v>
      </c>
      <c r="T1593">
        <v>1</v>
      </c>
      <c r="U1593">
        <v>749.78</v>
      </c>
      <c r="V1593">
        <v>0.03</v>
      </c>
      <c r="W1593" t="s">
        <v>1959</v>
      </c>
      <c r="X1593">
        <v>727.28660000000002</v>
      </c>
      <c r="Y1593">
        <v>727.28660000000002</v>
      </c>
      <c r="Z1593" t="str">
        <f>_xlfn.IFS(Table8_1[[#This Row],[Unit_Price]]&lt;500,"Low Price",Table8_1[[#This Row],[Unit_Price]]&lt;2000,"Medium Price",Table8_1[[#This Row],[Unit_Price]]&gt;=2000, "High Price")</f>
        <v>Medium Price</v>
      </c>
    </row>
    <row r="1594" spans="1:26" x14ac:dyDescent="0.3">
      <c r="A1594" s="2" t="s">
        <v>3559</v>
      </c>
      <c r="B1594" s="3">
        <v>45496</v>
      </c>
      <c r="C1594" s="2" t="s">
        <v>1109</v>
      </c>
      <c r="D1594" s="2" t="s">
        <v>1759</v>
      </c>
      <c r="E1594" s="2" t="s">
        <v>1908</v>
      </c>
      <c r="F1594" s="2">
        <v>3</v>
      </c>
      <c r="G1594" s="2">
        <v>630.28</v>
      </c>
      <c r="H1594" s="2">
        <v>7.0000000000000007E-2</v>
      </c>
      <c r="I1594" s="2" t="s">
        <v>1964</v>
      </c>
      <c r="J1594" s="2">
        <v>1758.4811999999999</v>
      </c>
      <c r="O1594" t="s">
        <v>3559</v>
      </c>
      <c r="P1594" s="5">
        <v>45496</v>
      </c>
      <c r="Q1594" t="s">
        <v>1109</v>
      </c>
      <c r="R1594" t="s">
        <v>1759</v>
      </c>
      <c r="S1594" t="s">
        <v>1908</v>
      </c>
      <c r="T1594">
        <v>3</v>
      </c>
      <c r="U1594">
        <v>630.28</v>
      </c>
      <c r="V1594">
        <v>7.0000000000000007E-2</v>
      </c>
      <c r="W1594" t="s">
        <v>1964</v>
      </c>
      <c r="X1594">
        <v>1758.4811999999999</v>
      </c>
      <c r="Y1594">
        <v>1758.4811999999999</v>
      </c>
      <c r="Z1594" t="str">
        <f>_xlfn.IFS(Table8_1[[#This Row],[Unit_Price]]&lt;500,"Low Price",Table8_1[[#This Row],[Unit_Price]]&lt;2000,"Medium Price",Table8_1[[#This Row],[Unit_Price]]&gt;=2000, "High Price")</f>
        <v>Medium Price</v>
      </c>
    </row>
    <row r="1595" spans="1:26" x14ac:dyDescent="0.3">
      <c r="A1595" s="2" t="s">
        <v>3560</v>
      </c>
      <c r="B1595" s="3">
        <v>45355</v>
      </c>
      <c r="C1595" s="2" t="s">
        <v>491</v>
      </c>
      <c r="D1595" s="2" t="s">
        <v>1667</v>
      </c>
      <c r="E1595" s="2" t="s">
        <v>1939</v>
      </c>
      <c r="F1595" s="2">
        <v>1</v>
      </c>
      <c r="G1595" s="2">
        <v>101.84</v>
      </c>
      <c r="H1595" s="2">
        <v>0.17</v>
      </c>
      <c r="I1595" s="2" t="s">
        <v>1959</v>
      </c>
      <c r="J1595" s="2">
        <v>84.527199999999993</v>
      </c>
      <c r="O1595" t="s">
        <v>3560</v>
      </c>
      <c r="P1595" s="5">
        <v>45355</v>
      </c>
      <c r="Q1595" t="s">
        <v>491</v>
      </c>
      <c r="R1595" t="s">
        <v>1667</v>
      </c>
      <c r="S1595" t="s">
        <v>1939</v>
      </c>
      <c r="T1595">
        <v>1</v>
      </c>
      <c r="U1595">
        <v>101.84</v>
      </c>
      <c r="V1595">
        <v>0.17</v>
      </c>
      <c r="W1595" t="s">
        <v>1959</v>
      </c>
      <c r="X1595">
        <v>84.527199999999993</v>
      </c>
      <c r="Y1595">
        <v>84.527199999999993</v>
      </c>
      <c r="Z1595" t="str">
        <f>_xlfn.IFS(Table8_1[[#This Row],[Unit_Price]]&lt;500,"Low Price",Table8_1[[#This Row],[Unit_Price]]&lt;2000,"Medium Price",Table8_1[[#This Row],[Unit_Price]]&gt;=2000, "High Price")</f>
        <v>Low Price</v>
      </c>
    </row>
    <row r="1596" spans="1:26" x14ac:dyDescent="0.3">
      <c r="A1596" s="2" t="s">
        <v>3561</v>
      </c>
      <c r="B1596" s="3">
        <v>45256</v>
      </c>
      <c r="C1596" s="2" t="s">
        <v>212</v>
      </c>
      <c r="D1596" s="2" t="s">
        <v>1648</v>
      </c>
      <c r="E1596" s="2" t="s">
        <v>1945</v>
      </c>
      <c r="F1596" s="2">
        <v>4</v>
      </c>
      <c r="G1596" s="2">
        <v>641.45000000000005</v>
      </c>
      <c r="H1596" s="2">
        <v>0.16</v>
      </c>
      <c r="I1596" s="2" t="s">
        <v>1964</v>
      </c>
      <c r="J1596" s="2">
        <v>2155.2719999999999</v>
      </c>
      <c r="O1596" t="s">
        <v>3561</v>
      </c>
      <c r="P1596" s="5">
        <v>45256</v>
      </c>
      <c r="Q1596" t="s">
        <v>212</v>
      </c>
      <c r="R1596" t="s">
        <v>1648</v>
      </c>
      <c r="S1596" t="s">
        <v>1945</v>
      </c>
      <c r="T1596">
        <v>4</v>
      </c>
      <c r="U1596">
        <v>641.45000000000005</v>
      </c>
      <c r="V1596">
        <v>0.16</v>
      </c>
      <c r="W1596" t="s">
        <v>1964</v>
      </c>
      <c r="X1596">
        <v>2155.2719999999999</v>
      </c>
      <c r="Y1596">
        <v>2155.2719999999999</v>
      </c>
      <c r="Z1596" t="str">
        <f>_xlfn.IFS(Table8_1[[#This Row],[Unit_Price]]&lt;500,"Low Price",Table8_1[[#This Row],[Unit_Price]]&lt;2000,"Medium Price",Table8_1[[#This Row],[Unit_Price]]&gt;=2000, "High Price")</f>
        <v>Medium Price</v>
      </c>
    </row>
    <row r="1597" spans="1:26" x14ac:dyDescent="0.3">
      <c r="A1597" s="2" t="s">
        <v>3562</v>
      </c>
      <c r="B1597" s="3">
        <v>45849</v>
      </c>
      <c r="C1597" s="2" t="s">
        <v>1464</v>
      </c>
      <c r="D1597" s="2" t="s">
        <v>1709</v>
      </c>
      <c r="E1597" s="2" t="s">
        <v>1892</v>
      </c>
      <c r="F1597" s="2">
        <v>1</v>
      </c>
      <c r="G1597" s="2">
        <v>135.87</v>
      </c>
      <c r="H1597" s="2">
        <v>0.23</v>
      </c>
      <c r="I1597" s="2" t="s">
        <v>1961</v>
      </c>
      <c r="J1597" s="2">
        <v>104.6199</v>
      </c>
      <c r="O1597" t="s">
        <v>3562</v>
      </c>
      <c r="P1597" s="5">
        <v>45849</v>
      </c>
      <c r="Q1597" t="s">
        <v>1464</v>
      </c>
      <c r="R1597" t="s">
        <v>1709</v>
      </c>
      <c r="S1597" t="s">
        <v>1892</v>
      </c>
      <c r="T1597">
        <v>1</v>
      </c>
      <c r="U1597">
        <v>135.87</v>
      </c>
      <c r="V1597">
        <v>0.23</v>
      </c>
      <c r="W1597" t="s">
        <v>1961</v>
      </c>
      <c r="X1597">
        <v>104.6199</v>
      </c>
      <c r="Y1597">
        <v>104.6199</v>
      </c>
      <c r="Z1597" t="str">
        <f>_xlfn.IFS(Table8_1[[#This Row],[Unit_Price]]&lt;500,"Low Price",Table8_1[[#This Row],[Unit_Price]]&lt;2000,"Medium Price",Table8_1[[#This Row],[Unit_Price]]&gt;=2000, "High Price")</f>
        <v>Low Price</v>
      </c>
    </row>
    <row r="1598" spans="1:26" x14ac:dyDescent="0.3">
      <c r="A1598" s="2" t="s">
        <v>3563</v>
      </c>
      <c r="B1598" s="3">
        <v>45344</v>
      </c>
      <c r="C1598" s="2" t="s">
        <v>345</v>
      </c>
      <c r="D1598" s="2" t="s">
        <v>1638</v>
      </c>
      <c r="E1598" s="2" t="s">
        <v>1911</v>
      </c>
      <c r="F1598" s="2">
        <v>1</v>
      </c>
      <c r="G1598" s="2">
        <v>388.35</v>
      </c>
      <c r="H1598" s="2">
        <v>0.01</v>
      </c>
      <c r="I1598" s="2" t="s">
        <v>1961</v>
      </c>
      <c r="J1598" s="2">
        <v>384.4665</v>
      </c>
      <c r="O1598" t="s">
        <v>3563</v>
      </c>
      <c r="P1598" s="5">
        <v>45344</v>
      </c>
      <c r="Q1598" t="s">
        <v>345</v>
      </c>
      <c r="R1598" t="s">
        <v>1638</v>
      </c>
      <c r="S1598" t="s">
        <v>1911</v>
      </c>
      <c r="T1598">
        <v>1</v>
      </c>
      <c r="U1598">
        <v>388.35</v>
      </c>
      <c r="V1598">
        <v>0.01</v>
      </c>
      <c r="W1598" t="s">
        <v>1961</v>
      </c>
      <c r="X1598">
        <v>384.4665</v>
      </c>
      <c r="Y1598">
        <v>384.4665</v>
      </c>
      <c r="Z1598" t="str">
        <f>_xlfn.IFS(Table8_1[[#This Row],[Unit_Price]]&lt;500,"Low Price",Table8_1[[#This Row],[Unit_Price]]&lt;2000,"Medium Price",Table8_1[[#This Row],[Unit_Price]]&gt;=2000, "High Price")</f>
        <v>Low Price</v>
      </c>
    </row>
    <row r="1599" spans="1:26" x14ac:dyDescent="0.3">
      <c r="A1599" s="2" t="s">
        <v>3564</v>
      </c>
      <c r="B1599" s="3">
        <v>45367</v>
      </c>
      <c r="C1599" s="2" t="s">
        <v>2639</v>
      </c>
      <c r="D1599" s="2" t="s">
        <v>1693</v>
      </c>
      <c r="E1599" s="2" t="s">
        <v>1921</v>
      </c>
      <c r="F1599" s="2">
        <v>2</v>
      </c>
      <c r="G1599" s="2">
        <v>999.08</v>
      </c>
      <c r="H1599" s="2">
        <v>0.3</v>
      </c>
      <c r="I1599" s="2" t="s">
        <v>1961</v>
      </c>
      <c r="J1599" s="2">
        <v>1398.712</v>
      </c>
      <c r="O1599" t="s">
        <v>3564</v>
      </c>
      <c r="P1599" s="5">
        <v>45367</v>
      </c>
      <c r="Q1599" t="s">
        <v>2639</v>
      </c>
      <c r="R1599" t="s">
        <v>1693</v>
      </c>
      <c r="S1599" t="s">
        <v>1921</v>
      </c>
      <c r="T1599">
        <v>2</v>
      </c>
      <c r="U1599">
        <v>999.08</v>
      </c>
      <c r="V1599">
        <v>0.3</v>
      </c>
      <c r="W1599" t="s">
        <v>1961</v>
      </c>
      <c r="X1599">
        <v>1398.712</v>
      </c>
      <c r="Y1599">
        <v>1398.712</v>
      </c>
      <c r="Z1599" t="str">
        <f>_xlfn.IFS(Table8_1[[#This Row],[Unit_Price]]&lt;500,"Low Price",Table8_1[[#This Row],[Unit_Price]]&lt;2000,"Medium Price",Table8_1[[#This Row],[Unit_Price]]&gt;=2000, "High Price")</f>
        <v>Medium Price</v>
      </c>
    </row>
    <row r="1600" spans="1:26" x14ac:dyDescent="0.3">
      <c r="A1600" s="2" t="s">
        <v>3565</v>
      </c>
      <c r="B1600" s="3">
        <v>45887</v>
      </c>
      <c r="C1600" s="2" t="s">
        <v>572</v>
      </c>
      <c r="D1600" s="2" t="s">
        <v>1693</v>
      </c>
      <c r="E1600" s="2" t="s">
        <v>1942</v>
      </c>
      <c r="F1600" s="2">
        <v>3</v>
      </c>
      <c r="G1600" s="2">
        <v>453.19</v>
      </c>
      <c r="H1600" s="2">
        <v>0.08</v>
      </c>
      <c r="I1600" s="2" t="s">
        <v>1964</v>
      </c>
      <c r="J1600" s="2">
        <v>1250.8044</v>
      </c>
      <c r="O1600" t="s">
        <v>3565</v>
      </c>
      <c r="P1600" s="5">
        <v>45887</v>
      </c>
      <c r="Q1600" t="s">
        <v>572</v>
      </c>
      <c r="R1600" t="s">
        <v>1693</v>
      </c>
      <c r="S1600" t="s">
        <v>1942</v>
      </c>
      <c r="T1600">
        <v>3</v>
      </c>
      <c r="U1600">
        <v>453.19</v>
      </c>
      <c r="V1600">
        <v>0.08</v>
      </c>
      <c r="W1600" t="s">
        <v>1964</v>
      </c>
      <c r="X1600">
        <v>1250.8044</v>
      </c>
      <c r="Y1600">
        <v>1250.8044</v>
      </c>
      <c r="Z1600" t="str">
        <f>_xlfn.IFS(Table8_1[[#This Row],[Unit_Price]]&lt;500,"Low Price",Table8_1[[#This Row],[Unit_Price]]&lt;2000,"Medium Price",Table8_1[[#This Row],[Unit_Price]]&gt;=2000, "High Price")</f>
        <v>Low Price</v>
      </c>
    </row>
    <row r="1601" spans="1:26" x14ac:dyDescent="0.3">
      <c r="A1601" s="2" t="s">
        <v>3566</v>
      </c>
      <c r="B1601" s="3">
        <v>45567</v>
      </c>
      <c r="C1601" s="2" t="s">
        <v>766</v>
      </c>
      <c r="D1601" s="2" t="s">
        <v>1823</v>
      </c>
      <c r="E1601" s="2" t="s">
        <v>1924</v>
      </c>
      <c r="F1601" s="2">
        <v>2</v>
      </c>
      <c r="G1601" s="2">
        <v>61.31</v>
      </c>
      <c r="H1601" s="2">
        <v>0.15</v>
      </c>
      <c r="I1601" s="2" t="s">
        <v>1964</v>
      </c>
      <c r="J1601" s="2">
        <v>104.227</v>
      </c>
      <c r="O1601" t="s">
        <v>3566</v>
      </c>
      <c r="P1601" s="5">
        <v>45567</v>
      </c>
      <c r="Q1601" t="s">
        <v>766</v>
      </c>
      <c r="R1601" t="s">
        <v>1823</v>
      </c>
      <c r="S1601" t="s">
        <v>1924</v>
      </c>
      <c r="T1601">
        <v>2</v>
      </c>
      <c r="U1601">
        <v>61.31</v>
      </c>
      <c r="V1601">
        <v>0.15</v>
      </c>
      <c r="W1601" t="s">
        <v>1964</v>
      </c>
      <c r="X1601">
        <v>104.227</v>
      </c>
      <c r="Y1601">
        <v>104.227</v>
      </c>
      <c r="Z1601" t="str">
        <f>_xlfn.IFS(Table8_1[[#This Row],[Unit_Price]]&lt;500,"Low Price",Table8_1[[#This Row],[Unit_Price]]&lt;2000,"Medium Price",Table8_1[[#This Row],[Unit_Price]]&gt;=2000, "High Price")</f>
        <v>Low Price</v>
      </c>
    </row>
    <row r="1602" spans="1:26" x14ac:dyDescent="0.3">
      <c r="A1602" s="2" t="s">
        <v>3567</v>
      </c>
      <c r="B1602" s="3">
        <v>45223</v>
      </c>
      <c r="C1602" s="2" t="s">
        <v>1085</v>
      </c>
      <c r="D1602" s="2" t="s">
        <v>1826</v>
      </c>
      <c r="E1602" s="2" t="s">
        <v>1924</v>
      </c>
      <c r="F1602" s="2">
        <v>2</v>
      </c>
      <c r="G1602" s="2">
        <v>870.13</v>
      </c>
      <c r="H1602" s="2">
        <v>0.23</v>
      </c>
      <c r="I1602" s="2" t="s">
        <v>1959</v>
      </c>
      <c r="J1602" s="2">
        <v>1340.0001999999999</v>
      </c>
      <c r="O1602" t="s">
        <v>3567</v>
      </c>
      <c r="P1602" s="5">
        <v>45223</v>
      </c>
      <c r="Q1602" t="s">
        <v>1085</v>
      </c>
      <c r="R1602" t="s">
        <v>1826</v>
      </c>
      <c r="S1602" t="s">
        <v>1924</v>
      </c>
      <c r="T1602">
        <v>2</v>
      </c>
      <c r="U1602">
        <v>870.13</v>
      </c>
      <c r="V1602">
        <v>0.23</v>
      </c>
      <c r="W1602" t="s">
        <v>1959</v>
      </c>
      <c r="X1602">
        <v>1340.0001999999999</v>
      </c>
      <c r="Y1602">
        <v>1340.0001999999999</v>
      </c>
      <c r="Z1602" t="str">
        <f>_xlfn.IFS(Table8_1[[#This Row],[Unit_Price]]&lt;500,"Low Price",Table8_1[[#This Row],[Unit_Price]]&lt;2000,"Medium Price",Table8_1[[#This Row],[Unit_Price]]&gt;=2000, "High Price")</f>
        <v>Medium Price</v>
      </c>
    </row>
    <row r="1603" spans="1:26" x14ac:dyDescent="0.3">
      <c r="A1603" s="2" t="s">
        <v>3568</v>
      </c>
      <c r="B1603" s="3">
        <v>45664</v>
      </c>
      <c r="C1603" s="2" t="s">
        <v>251</v>
      </c>
      <c r="D1603" s="2" t="s">
        <v>1617</v>
      </c>
      <c r="E1603" s="2" t="s">
        <v>1948</v>
      </c>
      <c r="F1603" s="2">
        <v>1</v>
      </c>
      <c r="G1603" s="2">
        <v>336.51</v>
      </c>
      <c r="H1603" s="2">
        <v>0.11</v>
      </c>
      <c r="I1603" s="2" t="s">
        <v>1961</v>
      </c>
      <c r="J1603" s="2">
        <v>299.4939</v>
      </c>
      <c r="O1603" t="s">
        <v>3568</v>
      </c>
      <c r="P1603" s="5">
        <v>45664</v>
      </c>
      <c r="Q1603" t="s">
        <v>251</v>
      </c>
      <c r="R1603" t="s">
        <v>1617</v>
      </c>
      <c r="S1603" t="s">
        <v>1948</v>
      </c>
      <c r="T1603">
        <v>1</v>
      </c>
      <c r="U1603">
        <v>336.51</v>
      </c>
      <c r="V1603">
        <v>0.11</v>
      </c>
      <c r="W1603" t="s">
        <v>1961</v>
      </c>
      <c r="X1603">
        <v>299.4939</v>
      </c>
      <c r="Y1603">
        <v>299.4939</v>
      </c>
      <c r="Z1603" t="str">
        <f>_xlfn.IFS(Table8_1[[#This Row],[Unit_Price]]&lt;500,"Low Price",Table8_1[[#This Row],[Unit_Price]]&lt;2000,"Medium Price",Table8_1[[#This Row],[Unit_Price]]&gt;=2000, "High Price")</f>
        <v>Low Price</v>
      </c>
    </row>
    <row r="1604" spans="1:26" x14ac:dyDescent="0.3">
      <c r="A1604" s="2" t="s">
        <v>3569</v>
      </c>
      <c r="B1604" s="3">
        <v>45313</v>
      </c>
      <c r="C1604" s="2" t="s">
        <v>606</v>
      </c>
      <c r="D1604" s="2" t="s">
        <v>1783</v>
      </c>
      <c r="E1604" s="2" t="s">
        <v>1887</v>
      </c>
      <c r="F1604" s="2">
        <v>1</v>
      </c>
      <c r="G1604" s="2">
        <v>305.70999999999998</v>
      </c>
      <c r="H1604" s="2">
        <v>0.26</v>
      </c>
      <c r="I1604" s="2" t="s">
        <v>1964</v>
      </c>
      <c r="J1604" s="2">
        <v>226.22540000000001</v>
      </c>
      <c r="O1604" t="s">
        <v>3569</v>
      </c>
      <c r="P1604" s="5">
        <v>45313</v>
      </c>
      <c r="Q1604" t="s">
        <v>606</v>
      </c>
      <c r="R1604" t="s">
        <v>1783</v>
      </c>
      <c r="S1604" t="s">
        <v>1887</v>
      </c>
      <c r="T1604">
        <v>1</v>
      </c>
      <c r="U1604">
        <v>305.70999999999998</v>
      </c>
      <c r="V1604">
        <v>0.26</v>
      </c>
      <c r="W1604" t="s">
        <v>1964</v>
      </c>
      <c r="X1604">
        <v>226.22540000000001</v>
      </c>
      <c r="Y1604">
        <v>226.22539999999998</v>
      </c>
      <c r="Z1604" t="str">
        <f>_xlfn.IFS(Table8_1[[#This Row],[Unit_Price]]&lt;500,"Low Price",Table8_1[[#This Row],[Unit_Price]]&lt;2000,"Medium Price",Table8_1[[#This Row],[Unit_Price]]&gt;=2000, "High Price")</f>
        <v>Low Price</v>
      </c>
    </row>
    <row r="1605" spans="1:26" x14ac:dyDescent="0.3">
      <c r="A1605" s="2" t="s">
        <v>3570</v>
      </c>
      <c r="B1605" s="3">
        <v>45224</v>
      </c>
      <c r="C1605" s="2" t="s">
        <v>424</v>
      </c>
      <c r="D1605" s="2" t="s">
        <v>1599</v>
      </c>
      <c r="E1605" s="2" t="s">
        <v>1945</v>
      </c>
      <c r="F1605" s="2">
        <v>2</v>
      </c>
      <c r="G1605" s="2">
        <v>635.39</v>
      </c>
      <c r="H1605" s="2">
        <v>0.28999999999999998</v>
      </c>
      <c r="I1605" s="2" t="s">
        <v>1964</v>
      </c>
      <c r="J1605" s="2">
        <v>902.25379999999996</v>
      </c>
      <c r="O1605" t="s">
        <v>3570</v>
      </c>
      <c r="P1605" s="5">
        <v>45224</v>
      </c>
      <c r="Q1605" t="s">
        <v>424</v>
      </c>
      <c r="R1605" t="s">
        <v>1599</v>
      </c>
      <c r="S1605" t="s">
        <v>1945</v>
      </c>
      <c r="T1605">
        <v>2</v>
      </c>
      <c r="U1605">
        <v>635.39</v>
      </c>
      <c r="V1605">
        <v>0.28999999999999998</v>
      </c>
      <c r="W1605" t="s">
        <v>1964</v>
      </c>
      <c r="X1605">
        <v>902.25379999999996</v>
      </c>
      <c r="Y1605">
        <v>902.25379999999996</v>
      </c>
      <c r="Z1605" t="str">
        <f>_xlfn.IFS(Table8_1[[#This Row],[Unit_Price]]&lt;500,"Low Price",Table8_1[[#This Row],[Unit_Price]]&lt;2000,"Medium Price",Table8_1[[#This Row],[Unit_Price]]&gt;=2000, "High Price")</f>
        <v>Medium Price</v>
      </c>
    </row>
    <row r="1606" spans="1:26" x14ac:dyDescent="0.3">
      <c r="A1606" s="2" t="s">
        <v>3571</v>
      </c>
      <c r="B1606" s="3">
        <v>45491</v>
      </c>
      <c r="C1606" s="2" t="s">
        <v>409</v>
      </c>
      <c r="D1606" s="2" t="s">
        <v>1859</v>
      </c>
      <c r="E1606" s="2" t="s">
        <v>1948</v>
      </c>
      <c r="F1606" s="2">
        <v>2</v>
      </c>
      <c r="G1606" s="2">
        <v>253.87</v>
      </c>
      <c r="H1606" s="2">
        <v>0.23</v>
      </c>
      <c r="I1606" s="2" t="s">
        <v>1964</v>
      </c>
      <c r="J1606" s="2">
        <v>390.95979999999997</v>
      </c>
      <c r="O1606" t="s">
        <v>3571</v>
      </c>
      <c r="P1606" s="5">
        <v>45491</v>
      </c>
      <c r="Q1606" t="s">
        <v>409</v>
      </c>
      <c r="R1606" t="s">
        <v>1859</v>
      </c>
      <c r="S1606" t="s">
        <v>1948</v>
      </c>
      <c r="T1606">
        <v>2</v>
      </c>
      <c r="U1606">
        <v>253.87</v>
      </c>
      <c r="V1606">
        <v>0.23</v>
      </c>
      <c r="W1606" t="s">
        <v>1964</v>
      </c>
      <c r="X1606">
        <v>390.95979999999997</v>
      </c>
      <c r="Y1606">
        <v>390.95979999999997</v>
      </c>
      <c r="Z1606" t="str">
        <f>_xlfn.IFS(Table8_1[[#This Row],[Unit_Price]]&lt;500,"Low Price",Table8_1[[#This Row],[Unit_Price]]&lt;2000,"Medium Price",Table8_1[[#This Row],[Unit_Price]]&gt;=2000, "High Price")</f>
        <v>Low Price</v>
      </c>
    </row>
    <row r="1607" spans="1:26" x14ac:dyDescent="0.3">
      <c r="A1607" s="2" t="s">
        <v>3572</v>
      </c>
      <c r="B1607" s="3">
        <v>45472</v>
      </c>
      <c r="C1607" s="2" t="s">
        <v>1501</v>
      </c>
      <c r="D1607" s="2" t="s">
        <v>1811</v>
      </c>
      <c r="E1607" s="2" t="s">
        <v>1942</v>
      </c>
      <c r="F1607" s="2">
        <v>3</v>
      </c>
      <c r="G1607" s="2">
        <v>915.81</v>
      </c>
      <c r="H1607" s="2">
        <v>0.17</v>
      </c>
      <c r="I1607" s="2" t="s">
        <v>1964</v>
      </c>
      <c r="J1607" s="2">
        <v>2280.3669</v>
      </c>
      <c r="O1607" t="s">
        <v>3572</v>
      </c>
      <c r="P1607" s="5">
        <v>45472</v>
      </c>
      <c r="Q1607" t="s">
        <v>1501</v>
      </c>
      <c r="R1607" t="s">
        <v>1811</v>
      </c>
      <c r="S1607" t="s">
        <v>1942</v>
      </c>
      <c r="T1607">
        <v>3</v>
      </c>
      <c r="U1607">
        <v>915.81</v>
      </c>
      <c r="V1607">
        <v>0.17</v>
      </c>
      <c r="W1607" t="s">
        <v>1964</v>
      </c>
      <c r="X1607">
        <v>2280.3669</v>
      </c>
      <c r="Y1607">
        <v>2280.3669</v>
      </c>
      <c r="Z1607" t="str">
        <f>_xlfn.IFS(Table8_1[[#This Row],[Unit_Price]]&lt;500,"Low Price",Table8_1[[#This Row],[Unit_Price]]&lt;2000,"Medium Price",Table8_1[[#This Row],[Unit_Price]]&gt;=2000, "High Price")</f>
        <v>Medium Price</v>
      </c>
    </row>
    <row r="1608" spans="1:26" x14ac:dyDescent="0.3">
      <c r="A1608" s="2" t="s">
        <v>3573</v>
      </c>
      <c r="B1608" s="3">
        <v>45795</v>
      </c>
      <c r="C1608" s="2" t="s">
        <v>689</v>
      </c>
      <c r="D1608" s="2" t="s">
        <v>1706</v>
      </c>
      <c r="E1608" s="2" t="s">
        <v>1917</v>
      </c>
      <c r="F1608" s="2">
        <v>3</v>
      </c>
      <c r="G1608" s="2">
        <v>779.5</v>
      </c>
      <c r="H1608" s="2">
        <v>0.02</v>
      </c>
      <c r="I1608" s="2" t="s">
        <v>1959</v>
      </c>
      <c r="J1608" s="2">
        <v>2291.73</v>
      </c>
      <c r="O1608" t="s">
        <v>3573</v>
      </c>
      <c r="P1608" s="5">
        <v>45795</v>
      </c>
      <c r="Q1608" t="s">
        <v>689</v>
      </c>
      <c r="R1608" t="s">
        <v>1706</v>
      </c>
      <c r="S1608" t="s">
        <v>1917</v>
      </c>
      <c r="T1608">
        <v>3</v>
      </c>
      <c r="U1608">
        <v>779.5</v>
      </c>
      <c r="V1608">
        <v>0.02</v>
      </c>
      <c r="W1608" t="s">
        <v>1959</v>
      </c>
      <c r="X1608">
        <v>2291.73</v>
      </c>
      <c r="Y1608">
        <v>2291.73</v>
      </c>
      <c r="Z1608" t="str">
        <f>_xlfn.IFS(Table8_1[[#This Row],[Unit_Price]]&lt;500,"Low Price",Table8_1[[#This Row],[Unit_Price]]&lt;2000,"Medium Price",Table8_1[[#This Row],[Unit_Price]]&gt;=2000, "High Price")</f>
        <v>Medium Price</v>
      </c>
    </row>
    <row r="1609" spans="1:26" x14ac:dyDescent="0.3">
      <c r="A1609" s="2" t="s">
        <v>3574</v>
      </c>
      <c r="B1609" s="3">
        <v>45470</v>
      </c>
      <c r="C1609" s="2" t="s">
        <v>1458</v>
      </c>
      <c r="D1609" s="2" t="s">
        <v>1765</v>
      </c>
      <c r="E1609" s="2" t="s">
        <v>1939</v>
      </c>
      <c r="F1609" s="2">
        <v>2</v>
      </c>
      <c r="G1609" s="2">
        <v>780.57</v>
      </c>
      <c r="H1609" s="2">
        <v>0.26</v>
      </c>
      <c r="I1609" s="2" t="s">
        <v>1959</v>
      </c>
      <c r="J1609" s="2">
        <v>1155.2436</v>
      </c>
      <c r="O1609" t="s">
        <v>3574</v>
      </c>
      <c r="P1609" s="5">
        <v>45470</v>
      </c>
      <c r="Q1609" t="s">
        <v>1458</v>
      </c>
      <c r="R1609" t="s">
        <v>1765</v>
      </c>
      <c r="S1609" t="s">
        <v>1939</v>
      </c>
      <c r="T1609">
        <v>2</v>
      </c>
      <c r="U1609">
        <v>780.57</v>
      </c>
      <c r="V1609">
        <v>0.26</v>
      </c>
      <c r="W1609" t="s">
        <v>1959</v>
      </c>
      <c r="X1609">
        <v>1155.2436</v>
      </c>
      <c r="Y1609">
        <v>1155.2436</v>
      </c>
      <c r="Z1609" t="str">
        <f>_xlfn.IFS(Table8_1[[#This Row],[Unit_Price]]&lt;500,"Low Price",Table8_1[[#This Row],[Unit_Price]]&lt;2000,"Medium Price",Table8_1[[#This Row],[Unit_Price]]&gt;=2000, "High Price")</f>
        <v>Medium Price</v>
      </c>
    </row>
    <row r="1610" spans="1:26" x14ac:dyDescent="0.3">
      <c r="A1610" s="2" t="s">
        <v>3575</v>
      </c>
      <c r="B1610" s="3">
        <v>45390</v>
      </c>
      <c r="C1610" s="2" t="s">
        <v>1208</v>
      </c>
      <c r="D1610" s="2" t="s">
        <v>1868</v>
      </c>
      <c r="E1610" s="2" t="s">
        <v>1948</v>
      </c>
      <c r="F1610" s="2">
        <v>1</v>
      </c>
      <c r="G1610" s="2">
        <v>511.35</v>
      </c>
      <c r="H1610" s="2">
        <v>0</v>
      </c>
      <c r="I1610" s="2" t="s">
        <v>1959</v>
      </c>
      <c r="J1610" s="2">
        <v>511.35</v>
      </c>
      <c r="O1610" t="s">
        <v>3575</v>
      </c>
      <c r="P1610" s="5">
        <v>45390</v>
      </c>
      <c r="Q1610" t="s">
        <v>1208</v>
      </c>
      <c r="R1610" t="s">
        <v>1868</v>
      </c>
      <c r="S1610" t="s">
        <v>1948</v>
      </c>
      <c r="T1610">
        <v>1</v>
      </c>
      <c r="U1610">
        <v>511.35</v>
      </c>
      <c r="V1610">
        <v>0</v>
      </c>
      <c r="W1610" t="s">
        <v>1959</v>
      </c>
      <c r="X1610">
        <v>511.35</v>
      </c>
      <c r="Y1610">
        <v>511.35</v>
      </c>
      <c r="Z1610" t="str">
        <f>_xlfn.IFS(Table8_1[[#This Row],[Unit_Price]]&lt;500,"Low Price",Table8_1[[#This Row],[Unit_Price]]&lt;2000,"Medium Price",Table8_1[[#This Row],[Unit_Price]]&gt;=2000, "High Price")</f>
        <v>Medium Price</v>
      </c>
    </row>
    <row r="1611" spans="1:26" x14ac:dyDescent="0.3">
      <c r="A1611" s="2" t="s">
        <v>3576</v>
      </c>
      <c r="B1611" s="3">
        <v>45803</v>
      </c>
      <c r="C1611" s="2" t="s">
        <v>78</v>
      </c>
      <c r="D1611" s="2" t="s">
        <v>1874</v>
      </c>
      <c r="E1611" s="2" t="s">
        <v>1901</v>
      </c>
      <c r="F1611" s="2">
        <v>4</v>
      </c>
      <c r="G1611" s="2">
        <v>44.07</v>
      </c>
      <c r="H1611" s="2">
        <v>0.28999999999999998</v>
      </c>
      <c r="I1611" s="2" t="s">
        <v>1964</v>
      </c>
      <c r="J1611" s="2">
        <v>125.1588</v>
      </c>
      <c r="O1611" t="s">
        <v>3576</v>
      </c>
      <c r="P1611" s="5">
        <v>45803</v>
      </c>
      <c r="Q1611" t="s">
        <v>78</v>
      </c>
      <c r="R1611" t="s">
        <v>1874</v>
      </c>
      <c r="S1611" t="s">
        <v>1901</v>
      </c>
      <c r="T1611">
        <v>4</v>
      </c>
      <c r="U1611">
        <v>44.07</v>
      </c>
      <c r="V1611">
        <v>0.28999999999999998</v>
      </c>
      <c r="W1611" t="s">
        <v>1964</v>
      </c>
      <c r="X1611">
        <v>125.1588</v>
      </c>
      <c r="Y1611">
        <v>125.15880000000001</v>
      </c>
      <c r="Z1611" t="str">
        <f>_xlfn.IFS(Table8_1[[#This Row],[Unit_Price]]&lt;500,"Low Price",Table8_1[[#This Row],[Unit_Price]]&lt;2000,"Medium Price",Table8_1[[#This Row],[Unit_Price]]&gt;=2000, "High Price")</f>
        <v>Low Price</v>
      </c>
    </row>
    <row r="1612" spans="1:26" x14ac:dyDescent="0.3">
      <c r="A1612" s="2" t="s">
        <v>3577</v>
      </c>
      <c r="B1612" s="3">
        <v>45320</v>
      </c>
      <c r="C1612" s="2" t="s">
        <v>654</v>
      </c>
      <c r="D1612" s="2" t="s">
        <v>1790</v>
      </c>
      <c r="E1612" s="2" t="s">
        <v>1927</v>
      </c>
      <c r="F1612" s="2">
        <v>2</v>
      </c>
      <c r="G1612" s="2">
        <v>895.92</v>
      </c>
      <c r="H1612" s="2">
        <v>0.15</v>
      </c>
      <c r="I1612" s="2" t="s">
        <v>1959</v>
      </c>
      <c r="J1612" s="2">
        <v>1523.0640000000001</v>
      </c>
      <c r="O1612" t="s">
        <v>3577</v>
      </c>
      <c r="P1612" s="5">
        <v>45320</v>
      </c>
      <c r="Q1612" t="s">
        <v>654</v>
      </c>
      <c r="R1612" t="s">
        <v>1790</v>
      </c>
      <c r="S1612" t="s">
        <v>1927</v>
      </c>
      <c r="T1612">
        <v>2</v>
      </c>
      <c r="U1612">
        <v>895.92</v>
      </c>
      <c r="V1612">
        <v>0.15</v>
      </c>
      <c r="W1612" t="s">
        <v>1959</v>
      </c>
      <c r="X1612">
        <v>1523.0640000000001</v>
      </c>
      <c r="Y1612">
        <v>1523.0639999999999</v>
      </c>
      <c r="Z1612" t="str">
        <f>_xlfn.IFS(Table8_1[[#This Row],[Unit_Price]]&lt;500,"Low Price",Table8_1[[#This Row],[Unit_Price]]&lt;2000,"Medium Price",Table8_1[[#This Row],[Unit_Price]]&gt;=2000, "High Price")</f>
        <v>Medium Price</v>
      </c>
    </row>
    <row r="1613" spans="1:26" x14ac:dyDescent="0.3">
      <c r="A1613" s="2" t="s">
        <v>3578</v>
      </c>
      <c r="B1613" s="3">
        <v>45619</v>
      </c>
      <c r="C1613" s="2" t="s">
        <v>974</v>
      </c>
      <c r="D1613" s="2" t="s">
        <v>1741</v>
      </c>
      <c r="E1613" s="2" t="s">
        <v>1896</v>
      </c>
      <c r="F1613" s="2">
        <v>4</v>
      </c>
      <c r="G1613" s="2">
        <v>456.32</v>
      </c>
      <c r="H1613" s="2">
        <v>0.22</v>
      </c>
      <c r="I1613" s="2" t="s">
        <v>1964</v>
      </c>
      <c r="J1613" s="2">
        <v>1423.7184</v>
      </c>
      <c r="O1613" t="s">
        <v>3578</v>
      </c>
      <c r="P1613" s="5">
        <v>45619</v>
      </c>
      <c r="Q1613" t="s">
        <v>974</v>
      </c>
      <c r="R1613" t="s">
        <v>1741</v>
      </c>
      <c r="S1613" t="s">
        <v>1896</v>
      </c>
      <c r="T1613">
        <v>4</v>
      </c>
      <c r="U1613">
        <v>456.32</v>
      </c>
      <c r="V1613">
        <v>0.22</v>
      </c>
      <c r="W1613" t="s">
        <v>1964</v>
      </c>
      <c r="X1613">
        <v>1423.7184</v>
      </c>
      <c r="Y1613">
        <v>1423.7184</v>
      </c>
      <c r="Z1613" t="str">
        <f>_xlfn.IFS(Table8_1[[#This Row],[Unit_Price]]&lt;500,"Low Price",Table8_1[[#This Row],[Unit_Price]]&lt;2000,"Medium Price",Table8_1[[#This Row],[Unit_Price]]&gt;=2000, "High Price")</f>
        <v>Low Price</v>
      </c>
    </row>
    <row r="1614" spans="1:26" x14ac:dyDescent="0.3">
      <c r="A1614" s="2" t="s">
        <v>3579</v>
      </c>
      <c r="B1614" s="3">
        <v>45777</v>
      </c>
      <c r="C1614" s="2" t="s">
        <v>1316</v>
      </c>
      <c r="D1614" s="2" t="s">
        <v>1680</v>
      </c>
      <c r="E1614" s="2" t="s">
        <v>1887</v>
      </c>
      <c r="F1614" s="2">
        <v>1</v>
      </c>
      <c r="G1614" s="2">
        <v>905.5</v>
      </c>
      <c r="H1614" s="2">
        <v>0.28999999999999998</v>
      </c>
      <c r="I1614" s="2" t="s">
        <v>1964</v>
      </c>
      <c r="J1614" s="2">
        <v>642.90499999999997</v>
      </c>
      <c r="O1614" t="s">
        <v>3579</v>
      </c>
      <c r="P1614" s="5">
        <v>45777</v>
      </c>
      <c r="Q1614" t="s">
        <v>1316</v>
      </c>
      <c r="R1614" t="s">
        <v>1680</v>
      </c>
      <c r="S1614" t="s">
        <v>1887</v>
      </c>
      <c r="T1614">
        <v>1</v>
      </c>
      <c r="U1614">
        <v>905.5</v>
      </c>
      <c r="V1614">
        <v>0.28999999999999998</v>
      </c>
      <c r="W1614" t="s">
        <v>1964</v>
      </c>
      <c r="X1614">
        <v>642.90499999999997</v>
      </c>
      <c r="Y1614">
        <v>642.90499999999997</v>
      </c>
      <c r="Z1614" t="str">
        <f>_xlfn.IFS(Table8_1[[#This Row],[Unit_Price]]&lt;500,"Low Price",Table8_1[[#This Row],[Unit_Price]]&lt;2000,"Medium Price",Table8_1[[#This Row],[Unit_Price]]&gt;=2000, "High Price")</f>
        <v>Medium Price</v>
      </c>
    </row>
    <row r="1615" spans="1:26" x14ac:dyDescent="0.3">
      <c r="A1615" s="2" t="s">
        <v>3580</v>
      </c>
      <c r="B1615" s="3">
        <v>45523</v>
      </c>
      <c r="C1615" s="2" t="s">
        <v>674</v>
      </c>
      <c r="D1615" s="2" t="s">
        <v>1998</v>
      </c>
      <c r="E1615" s="2" t="s">
        <v>1932</v>
      </c>
      <c r="F1615" s="2">
        <v>3</v>
      </c>
      <c r="G1615" s="2">
        <v>63.19</v>
      </c>
      <c r="H1615" s="2">
        <v>0.08</v>
      </c>
      <c r="I1615" s="2" t="s">
        <v>1959</v>
      </c>
      <c r="J1615" s="2">
        <v>174.40440000000001</v>
      </c>
      <c r="O1615" t="s">
        <v>3580</v>
      </c>
      <c r="P1615" s="5">
        <v>45523</v>
      </c>
      <c r="Q1615" t="s">
        <v>674</v>
      </c>
      <c r="R1615" t="s">
        <v>1998</v>
      </c>
      <c r="S1615" t="s">
        <v>1932</v>
      </c>
      <c r="T1615">
        <v>3</v>
      </c>
      <c r="U1615">
        <v>63.19</v>
      </c>
      <c r="V1615">
        <v>0.08</v>
      </c>
      <c r="W1615" t="s">
        <v>1959</v>
      </c>
      <c r="X1615">
        <v>174.40440000000001</v>
      </c>
      <c r="Y1615">
        <v>174.40439999999998</v>
      </c>
      <c r="Z1615" t="str">
        <f>_xlfn.IFS(Table8_1[[#This Row],[Unit_Price]]&lt;500,"Low Price",Table8_1[[#This Row],[Unit_Price]]&lt;2000,"Medium Price",Table8_1[[#This Row],[Unit_Price]]&gt;=2000, "High Price")</f>
        <v>Low Price</v>
      </c>
    </row>
    <row r="1616" spans="1:26" x14ac:dyDescent="0.3">
      <c r="A1616" s="2" t="s">
        <v>3581</v>
      </c>
      <c r="B1616" s="3">
        <v>45628</v>
      </c>
      <c r="C1616" s="2" t="s">
        <v>195</v>
      </c>
      <c r="D1616" s="2" t="s">
        <v>1793</v>
      </c>
      <c r="E1616" s="2" t="s">
        <v>1914</v>
      </c>
      <c r="F1616" s="2">
        <v>3</v>
      </c>
      <c r="G1616" s="2">
        <v>687.66</v>
      </c>
      <c r="H1616" s="2">
        <v>0.06</v>
      </c>
      <c r="I1616" s="2" t="s">
        <v>1961</v>
      </c>
      <c r="J1616" s="2">
        <v>1939.2012</v>
      </c>
      <c r="O1616" t="s">
        <v>3581</v>
      </c>
      <c r="P1616" s="5">
        <v>45628</v>
      </c>
      <c r="Q1616" t="s">
        <v>195</v>
      </c>
      <c r="R1616" t="s">
        <v>1793</v>
      </c>
      <c r="S1616" t="s">
        <v>1914</v>
      </c>
      <c r="T1616">
        <v>3</v>
      </c>
      <c r="U1616">
        <v>687.66</v>
      </c>
      <c r="V1616">
        <v>0.06</v>
      </c>
      <c r="W1616" t="s">
        <v>1961</v>
      </c>
      <c r="X1616">
        <v>1939.2012</v>
      </c>
      <c r="Y1616">
        <v>1939.2012</v>
      </c>
      <c r="Z1616" t="str">
        <f>_xlfn.IFS(Table8_1[[#This Row],[Unit_Price]]&lt;500,"Low Price",Table8_1[[#This Row],[Unit_Price]]&lt;2000,"Medium Price",Table8_1[[#This Row],[Unit_Price]]&gt;=2000, "High Price")</f>
        <v>Medium Price</v>
      </c>
    </row>
    <row r="1617" spans="1:26" x14ac:dyDescent="0.3">
      <c r="A1617" s="2" t="s">
        <v>3582</v>
      </c>
      <c r="B1617" s="3">
        <v>45742</v>
      </c>
      <c r="C1617" s="2" t="s">
        <v>719</v>
      </c>
      <c r="D1617" s="2" t="s">
        <v>1709</v>
      </c>
      <c r="E1617" s="2" t="s">
        <v>1921</v>
      </c>
      <c r="F1617" s="2">
        <v>4</v>
      </c>
      <c r="G1617" s="2">
        <v>639.05999999999995</v>
      </c>
      <c r="H1617" s="2">
        <v>0.12</v>
      </c>
      <c r="I1617" s="2" t="s">
        <v>1961</v>
      </c>
      <c r="J1617" s="2">
        <v>2249.4911999999999</v>
      </c>
      <c r="O1617" t="s">
        <v>3582</v>
      </c>
      <c r="P1617" s="5">
        <v>45742</v>
      </c>
      <c r="Q1617" t="s">
        <v>719</v>
      </c>
      <c r="R1617" t="s">
        <v>1709</v>
      </c>
      <c r="S1617" t="s">
        <v>1921</v>
      </c>
      <c r="T1617">
        <v>4</v>
      </c>
      <c r="U1617">
        <v>639.05999999999995</v>
      </c>
      <c r="V1617">
        <v>0.12</v>
      </c>
      <c r="W1617" t="s">
        <v>1961</v>
      </c>
      <c r="X1617">
        <v>2249.4911999999999</v>
      </c>
      <c r="Y1617">
        <v>2249.4911999999999</v>
      </c>
      <c r="Z1617" t="str">
        <f>_xlfn.IFS(Table8_1[[#This Row],[Unit_Price]]&lt;500,"Low Price",Table8_1[[#This Row],[Unit_Price]]&lt;2000,"Medium Price",Table8_1[[#This Row],[Unit_Price]]&gt;=2000, "High Price")</f>
        <v>Medium Price</v>
      </c>
    </row>
    <row r="1618" spans="1:26" x14ac:dyDescent="0.3">
      <c r="A1618" s="2" t="s">
        <v>3583</v>
      </c>
      <c r="B1618" s="3">
        <v>45456</v>
      </c>
      <c r="C1618" s="2" t="s">
        <v>251</v>
      </c>
      <c r="D1618" s="2" t="s">
        <v>1796</v>
      </c>
      <c r="E1618" s="2" t="s">
        <v>1914</v>
      </c>
      <c r="F1618" s="2">
        <v>1</v>
      </c>
      <c r="G1618" s="2">
        <v>475.15</v>
      </c>
      <c r="H1618" s="2">
        <v>0.04</v>
      </c>
      <c r="I1618" s="2" t="s">
        <v>1964</v>
      </c>
      <c r="J1618" s="2">
        <v>456.14400000000001</v>
      </c>
      <c r="O1618" t="s">
        <v>3583</v>
      </c>
      <c r="P1618" s="5">
        <v>45456</v>
      </c>
      <c r="Q1618" t="s">
        <v>251</v>
      </c>
      <c r="R1618" t="s">
        <v>1796</v>
      </c>
      <c r="S1618" t="s">
        <v>1914</v>
      </c>
      <c r="T1618">
        <v>1</v>
      </c>
      <c r="U1618">
        <v>475.15</v>
      </c>
      <c r="V1618">
        <v>0.04</v>
      </c>
      <c r="W1618" t="s">
        <v>1964</v>
      </c>
      <c r="X1618">
        <v>456.14400000000001</v>
      </c>
      <c r="Y1618">
        <v>456.14400000000001</v>
      </c>
      <c r="Z1618" t="str">
        <f>_xlfn.IFS(Table8_1[[#This Row],[Unit_Price]]&lt;500,"Low Price",Table8_1[[#This Row],[Unit_Price]]&lt;2000,"Medium Price",Table8_1[[#This Row],[Unit_Price]]&gt;=2000, "High Price")</f>
        <v>Low Price</v>
      </c>
    </row>
    <row r="1619" spans="1:26" x14ac:dyDescent="0.3">
      <c r="A1619" s="2" t="s">
        <v>3584</v>
      </c>
      <c r="B1619" s="3">
        <v>45534</v>
      </c>
      <c r="C1619" s="2" t="s">
        <v>633</v>
      </c>
      <c r="D1619" s="2" t="s">
        <v>1712</v>
      </c>
      <c r="E1619" s="2" t="s">
        <v>1911</v>
      </c>
      <c r="F1619" s="2">
        <v>1</v>
      </c>
      <c r="G1619" s="2">
        <v>62.38</v>
      </c>
      <c r="H1619" s="2">
        <v>0.08</v>
      </c>
      <c r="I1619" s="2" t="s">
        <v>1964</v>
      </c>
      <c r="J1619" s="2">
        <v>57.389600000000002</v>
      </c>
      <c r="O1619" t="s">
        <v>3584</v>
      </c>
      <c r="P1619" s="5">
        <v>45534</v>
      </c>
      <c r="Q1619" t="s">
        <v>633</v>
      </c>
      <c r="R1619" t="s">
        <v>1712</v>
      </c>
      <c r="S1619" t="s">
        <v>1911</v>
      </c>
      <c r="T1619">
        <v>1</v>
      </c>
      <c r="U1619">
        <v>62.38</v>
      </c>
      <c r="V1619">
        <v>0.08</v>
      </c>
      <c r="W1619" t="s">
        <v>1964</v>
      </c>
      <c r="X1619">
        <v>57.389600000000002</v>
      </c>
      <c r="Y1619">
        <v>57.389600000000002</v>
      </c>
      <c r="Z1619" t="str">
        <f>_xlfn.IFS(Table8_1[[#This Row],[Unit_Price]]&lt;500,"Low Price",Table8_1[[#This Row],[Unit_Price]]&lt;2000,"Medium Price",Table8_1[[#This Row],[Unit_Price]]&gt;=2000, "High Price")</f>
        <v>Low Price</v>
      </c>
    </row>
    <row r="1620" spans="1:26" x14ac:dyDescent="0.3">
      <c r="A1620" s="2" t="s">
        <v>3585</v>
      </c>
      <c r="B1620" s="3">
        <v>45375</v>
      </c>
      <c r="C1620" s="2" t="s">
        <v>1121</v>
      </c>
      <c r="D1620" s="2" t="s">
        <v>1617</v>
      </c>
      <c r="E1620" s="2" t="s">
        <v>1914</v>
      </c>
      <c r="F1620" s="2">
        <v>1</v>
      </c>
      <c r="G1620" s="2">
        <v>977.02</v>
      </c>
      <c r="H1620" s="2">
        <v>0.2</v>
      </c>
      <c r="I1620" s="2" t="s">
        <v>1964</v>
      </c>
      <c r="J1620" s="2">
        <v>781.61599999999999</v>
      </c>
      <c r="O1620" t="s">
        <v>3585</v>
      </c>
      <c r="P1620" s="5">
        <v>45375</v>
      </c>
      <c r="Q1620" t="s">
        <v>1121</v>
      </c>
      <c r="R1620" t="s">
        <v>1617</v>
      </c>
      <c r="S1620" t="s">
        <v>1914</v>
      </c>
      <c r="T1620">
        <v>1</v>
      </c>
      <c r="U1620">
        <v>977.02</v>
      </c>
      <c r="V1620">
        <v>0.2</v>
      </c>
      <c r="W1620" t="s">
        <v>1964</v>
      </c>
      <c r="X1620">
        <v>781.61599999999999</v>
      </c>
      <c r="Y1620">
        <v>781.61599999999999</v>
      </c>
      <c r="Z1620" t="str">
        <f>_xlfn.IFS(Table8_1[[#This Row],[Unit_Price]]&lt;500,"Low Price",Table8_1[[#This Row],[Unit_Price]]&lt;2000,"Medium Price",Table8_1[[#This Row],[Unit_Price]]&gt;=2000, "High Price")</f>
        <v>Medium Price</v>
      </c>
    </row>
    <row r="1621" spans="1:26" x14ac:dyDescent="0.3">
      <c r="A1621" s="2" t="s">
        <v>3586</v>
      </c>
      <c r="B1621" s="3">
        <v>45546</v>
      </c>
      <c r="C1621" s="2" t="s">
        <v>275</v>
      </c>
      <c r="D1621" s="2" t="s">
        <v>1832</v>
      </c>
      <c r="E1621" s="2" t="s">
        <v>1904</v>
      </c>
      <c r="F1621" s="2">
        <v>2</v>
      </c>
      <c r="G1621" s="2">
        <v>898.81</v>
      </c>
      <c r="H1621" s="2">
        <v>0.25</v>
      </c>
      <c r="I1621" s="2" t="s">
        <v>1959</v>
      </c>
      <c r="J1621" s="2">
        <v>1348.2149999999999</v>
      </c>
      <c r="O1621" t="s">
        <v>3586</v>
      </c>
      <c r="P1621" s="5">
        <v>45546</v>
      </c>
      <c r="Q1621" t="s">
        <v>275</v>
      </c>
      <c r="R1621" t="s">
        <v>1832</v>
      </c>
      <c r="S1621" t="s">
        <v>1904</v>
      </c>
      <c r="T1621">
        <v>2</v>
      </c>
      <c r="U1621">
        <v>898.81</v>
      </c>
      <c r="V1621">
        <v>0.25</v>
      </c>
      <c r="W1621" t="s">
        <v>1959</v>
      </c>
      <c r="X1621">
        <v>1348.2149999999999</v>
      </c>
      <c r="Y1621">
        <v>1348.2149999999999</v>
      </c>
      <c r="Z1621" t="str">
        <f>_xlfn.IFS(Table8_1[[#This Row],[Unit_Price]]&lt;500,"Low Price",Table8_1[[#This Row],[Unit_Price]]&lt;2000,"Medium Price",Table8_1[[#This Row],[Unit_Price]]&gt;=2000, "High Price")</f>
        <v>Medium Price</v>
      </c>
    </row>
    <row r="1622" spans="1:26" x14ac:dyDescent="0.3">
      <c r="A1622" s="2" t="s">
        <v>3587</v>
      </c>
      <c r="B1622" s="3">
        <v>45769</v>
      </c>
      <c r="C1622" s="2" t="s">
        <v>1112</v>
      </c>
      <c r="D1622" s="2" t="s">
        <v>1753</v>
      </c>
      <c r="E1622" s="2" t="s">
        <v>1901</v>
      </c>
      <c r="F1622" s="2">
        <v>2</v>
      </c>
      <c r="G1622" s="2">
        <v>422.13</v>
      </c>
      <c r="H1622" s="2">
        <v>0.28000000000000003</v>
      </c>
      <c r="I1622" s="2" t="s">
        <v>1959</v>
      </c>
      <c r="J1622" s="2">
        <v>607.86720000000003</v>
      </c>
      <c r="O1622" t="s">
        <v>3587</v>
      </c>
      <c r="P1622" s="5">
        <v>45769</v>
      </c>
      <c r="Q1622" t="s">
        <v>1112</v>
      </c>
      <c r="R1622" t="s">
        <v>1753</v>
      </c>
      <c r="S1622" t="s">
        <v>1901</v>
      </c>
      <c r="T1622">
        <v>2</v>
      </c>
      <c r="U1622">
        <v>422.13</v>
      </c>
      <c r="V1622">
        <v>0.28000000000000003</v>
      </c>
      <c r="W1622" t="s">
        <v>1959</v>
      </c>
      <c r="X1622">
        <v>607.86720000000003</v>
      </c>
      <c r="Y1622">
        <v>607.86719999999991</v>
      </c>
      <c r="Z1622" t="str">
        <f>_xlfn.IFS(Table8_1[[#This Row],[Unit_Price]]&lt;500,"Low Price",Table8_1[[#This Row],[Unit_Price]]&lt;2000,"Medium Price",Table8_1[[#This Row],[Unit_Price]]&gt;=2000, "High Price")</f>
        <v>Low Price</v>
      </c>
    </row>
    <row r="1623" spans="1:26" x14ac:dyDescent="0.3">
      <c r="A1623" s="2" t="s">
        <v>3588</v>
      </c>
      <c r="B1623" s="3">
        <v>45524</v>
      </c>
      <c r="C1623" s="2" t="s">
        <v>195</v>
      </c>
      <c r="D1623" s="2" t="s">
        <v>1680</v>
      </c>
      <c r="E1623" s="2" t="s">
        <v>1927</v>
      </c>
      <c r="F1623" s="2">
        <v>1</v>
      </c>
      <c r="G1623" s="2">
        <v>324.56</v>
      </c>
      <c r="H1623" s="2">
        <v>0.03</v>
      </c>
      <c r="I1623" s="2" t="s">
        <v>1964</v>
      </c>
      <c r="J1623" s="2">
        <v>314.82319999999999</v>
      </c>
      <c r="O1623" t="s">
        <v>3588</v>
      </c>
      <c r="P1623" s="5">
        <v>45524</v>
      </c>
      <c r="Q1623" t="s">
        <v>195</v>
      </c>
      <c r="R1623" t="s">
        <v>1680</v>
      </c>
      <c r="S1623" t="s">
        <v>1927</v>
      </c>
      <c r="T1623">
        <v>1</v>
      </c>
      <c r="U1623">
        <v>324.56</v>
      </c>
      <c r="V1623">
        <v>0.03</v>
      </c>
      <c r="W1623" t="s">
        <v>1964</v>
      </c>
      <c r="X1623">
        <v>314.82319999999999</v>
      </c>
      <c r="Y1623">
        <v>314.82319999999999</v>
      </c>
      <c r="Z1623" t="str">
        <f>_xlfn.IFS(Table8_1[[#This Row],[Unit_Price]]&lt;500,"Low Price",Table8_1[[#This Row],[Unit_Price]]&lt;2000,"Medium Price",Table8_1[[#This Row],[Unit_Price]]&gt;=2000, "High Price")</f>
        <v>Low Price</v>
      </c>
    </row>
    <row r="1624" spans="1:26" x14ac:dyDescent="0.3">
      <c r="A1624" s="2" t="s">
        <v>3589</v>
      </c>
      <c r="B1624" s="3">
        <v>45531</v>
      </c>
      <c r="C1624" s="2" t="s">
        <v>1455</v>
      </c>
      <c r="D1624" s="2" t="s">
        <v>1747</v>
      </c>
      <c r="E1624" s="2" t="s">
        <v>1939</v>
      </c>
      <c r="F1624" s="2">
        <v>4</v>
      </c>
      <c r="G1624" s="2">
        <v>570.38</v>
      </c>
      <c r="H1624" s="2">
        <v>0.26</v>
      </c>
      <c r="I1624" s="2" t="s">
        <v>1961</v>
      </c>
      <c r="J1624" s="2">
        <v>1688.3248000000001</v>
      </c>
      <c r="O1624" t="s">
        <v>3589</v>
      </c>
      <c r="P1624" s="5">
        <v>45531</v>
      </c>
      <c r="Q1624" t="s">
        <v>1455</v>
      </c>
      <c r="R1624" t="s">
        <v>1747</v>
      </c>
      <c r="S1624" t="s">
        <v>1939</v>
      </c>
      <c r="T1624">
        <v>4</v>
      </c>
      <c r="U1624">
        <v>570.38</v>
      </c>
      <c r="V1624">
        <v>0.26</v>
      </c>
      <c r="W1624" t="s">
        <v>1961</v>
      </c>
      <c r="X1624">
        <v>1688.3248000000001</v>
      </c>
      <c r="Y1624">
        <v>1688.3247999999999</v>
      </c>
      <c r="Z1624" t="str">
        <f>_xlfn.IFS(Table8_1[[#This Row],[Unit_Price]]&lt;500,"Low Price",Table8_1[[#This Row],[Unit_Price]]&lt;2000,"Medium Price",Table8_1[[#This Row],[Unit_Price]]&gt;=2000, "High Price")</f>
        <v>Medium Price</v>
      </c>
    </row>
    <row r="1625" spans="1:26" x14ac:dyDescent="0.3">
      <c r="A1625" s="2" t="s">
        <v>3590</v>
      </c>
      <c r="B1625" s="3">
        <v>45479</v>
      </c>
      <c r="C1625" s="2" t="s">
        <v>1241</v>
      </c>
      <c r="D1625" s="2" t="s">
        <v>1680</v>
      </c>
      <c r="E1625" s="2" t="s">
        <v>1936</v>
      </c>
      <c r="F1625" s="2">
        <v>2</v>
      </c>
      <c r="G1625" s="2">
        <v>223.73</v>
      </c>
      <c r="H1625" s="2">
        <v>0.11</v>
      </c>
      <c r="I1625" s="2" t="s">
        <v>1961</v>
      </c>
      <c r="J1625" s="2">
        <v>398.23939999999999</v>
      </c>
      <c r="O1625" t="s">
        <v>3590</v>
      </c>
      <c r="P1625" s="5">
        <v>45479</v>
      </c>
      <c r="Q1625" t="s">
        <v>1241</v>
      </c>
      <c r="R1625" t="s">
        <v>1680</v>
      </c>
      <c r="S1625" t="s">
        <v>1936</v>
      </c>
      <c r="T1625">
        <v>2</v>
      </c>
      <c r="U1625">
        <v>223.73</v>
      </c>
      <c r="V1625">
        <v>0.11</v>
      </c>
      <c r="W1625" t="s">
        <v>1961</v>
      </c>
      <c r="X1625">
        <v>398.23939999999999</v>
      </c>
      <c r="Y1625">
        <v>398.23939999999999</v>
      </c>
      <c r="Z1625" t="str">
        <f>_xlfn.IFS(Table8_1[[#This Row],[Unit_Price]]&lt;500,"Low Price",Table8_1[[#This Row],[Unit_Price]]&lt;2000,"Medium Price",Table8_1[[#This Row],[Unit_Price]]&gt;=2000, "High Price")</f>
        <v>Low Price</v>
      </c>
    </row>
    <row r="1626" spans="1:26" x14ac:dyDescent="0.3">
      <c r="A1626" s="2" t="s">
        <v>3591</v>
      </c>
      <c r="B1626" s="3">
        <v>45868</v>
      </c>
      <c r="C1626" s="2" t="s">
        <v>1112</v>
      </c>
      <c r="D1626" s="2" t="s">
        <v>1841</v>
      </c>
      <c r="E1626" s="2" t="s">
        <v>1939</v>
      </c>
      <c r="F1626" s="2">
        <v>4</v>
      </c>
      <c r="G1626" s="2">
        <v>164.93</v>
      </c>
      <c r="H1626" s="2">
        <v>0.11</v>
      </c>
      <c r="I1626" s="2" t="s">
        <v>1959</v>
      </c>
      <c r="J1626" s="2">
        <v>587.1508</v>
      </c>
      <c r="O1626" t="s">
        <v>3591</v>
      </c>
      <c r="P1626" s="5">
        <v>45868</v>
      </c>
      <c r="Q1626" t="s">
        <v>1112</v>
      </c>
      <c r="R1626" t="s">
        <v>1841</v>
      </c>
      <c r="S1626" t="s">
        <v>1939</v>
      </c>
      <c r="T1626">
        <v>4</v>
      </c>
      <c r="U1626">
        <v>164.93</v>
      </c>
      <c r="V1626">
        <v>0.11</v>
      </c>
      <c r="W1626" t="s">
        <v>1959</v>
      </c>
      <c r="X1626">
        <v>587.1508</v>
      </c>
      <c r="Y1626">
        <v>587.1508</v>
      </c>
      <c r="Z1626" t="str">
        <f>_xlfn.IFS(Table8_1[[#This Row],[Unit_Price]]&lt;500,"Low Price",Table8_1[[#This Row],[Unit_Price]]&lt;2000,"Medium Price",Table8_1[[#This Row],[Unit_Price]]&gt;=2000, "High Price")</f>
        <v>Low Price</v>
      </c>
    </row>
    <row r="1627" spans="1:26" x14ac:dyDescent="0.3">
      <c r="A1627" s="2" t="s">
        <v>3592</v>
      </c>
      <c r="B1627" s="3">
        <v>45569</v>
      </c>
      <c r="C1627" s="2" t="s">
        <v>808</v>
      </c>
      <c r="D1627" s="2" t="s">
        <v>1617</v>
      </c>
      <c r="E1627" s="2" t="s">
        <v>1914</v>
      </c>
      <c r="F1627" s="2">
        <v>3</v>
      </c>
      <c r="G1627" s="2">
        <v>326.66000000000003</v>
      </c>
      <c r="H1627" s="2">
        <v>0.28000000000000003</v>
      </c>
      <c r="I1627" s="2" t="s">
        <v>1964</v>
      </c>
      <c r="J1627" s="2">
        <v>705.5856</v>
      </c>
      <c r="O1627" t="s">
        <v>3592</v>
      </c>
      <c r="P1627" s="5">
        <v>45569</v>
      </c>
      <c r="Q1627" t="s">
        <v>808</v>
      </c>
      <c r="R1627" t="s">
        <v>1617</v>
      </c>
      <c r="S1627" t="s">
        <v>1914</v>
      </c>
      <c r="T1627">
        <v>3</v>
      </c>
      <c r="U1627">
        <v>326.66000000000003</v>
      </c>
      <c r="V1627">
        <v>0.28000000000000003</v>
      </c>
      <c r="W1627" t="s">
        <v>1964</v>
      </c>
      <c r="X1627">
        <v>705.5856</v>
      </c>
      <c r="Y1627">
        <v>705.5856</v>
      </c>
      <c r="Z1627" t="str">
        <f>_xlfn.IFS(Table8_1[[#This Row],[Unit_Price]]&lt;500,"Low Price",Table8_1[[#This Row],[Unit_Price]]&lt;2000,"Medium Price",Table8_1[[#This Row],[Unit_Price]]&gt;=2000, "High Price")</f>
        <v>Low Price</v>
      </c>
    </row>
    <row r="1628" spans="1:26" x14ac:dyDescent="0.3">
      <c r="A1628" s="2" t="s">
        <v>3593</v>
      </c>
      <c r="B1628" s="3">
        <v>45382</v>
      </c>
      <c r="C1628" s="2" t="s">
        <v>609</v>
      </c>
      <c r="D1628" s="2" t="s">
        <v>1560</v>
      </c>
      <c r="E1628" s="2" t="s">
        <v>1936</v>
      </c>
      <c r="F1628" s="2">
        <v>2</v>
      </c>
      <c r="G1628" s="2">
        <v>462.93</v>
      </c>
      <c r="H1628" s="2">
        <v>0.17</v>
      </c>
      <c r="I1628" s="2" t="s">
        <v>1961</v>
      </c>
      <c r="J1628" s="2">
        <v>768.46379999999999</v>
      </c>
      <c r="O1628" t="s">
        <v>3593</v>
      </c>
      <c r="P1628" s="5">
        <v>45382</v>
      </c>
      <c r="Q1628" t="s">
        <v>609</v>
      </c>
      <c r="R1628" t="s">
        <v>1560</v>
      </c>
      <c r="S1628" t="s">
        <v>1936</v>
      </c>
      <c r="T1628">
        <v>2</v>
      </c>
      <c r="U1628">
        <v>462.93</v>
      </c>
      <c r="V1628">
        <v>0.17</v>
      </c>
      <c r="W1628" t="s">
        <v>1961</v>
      </c>
      <c r="X1628">
        <v>768.46379999999999</v>
      </c>
      <c r="Y1628">
        <v>768.46379999999999</v>
      </c>
      <c r="Z1628" t="str">
        <f>_xlfn.IFS(Table8_1[[#This Row],[Unit_Price]]&lt;500,"Low Price",Table8_1[[#This Row],[Unit_Price]]&lt;2000,"Medium Price",Table8_1[[#This Row],[Unit_Price]]&gt;=2000, "High Price")</f>
        <v>Low Price</v>
      </c>
    </row>
    <row r="1629" spans="1:26" x14ac:dyDescent="0.3">
      <c r="A1629" s="2" t="s">
        <v>3594</v>
      </c>
      <c r="B1629" s="3">
        <v>45885</v>
      </c>
      <c r="C1629" s="2" t="s">
        <v>503</v>
      </c>
      <c r="D1629" s="2" t="s">
        <v>1555</v>
      </c>
      <c r="E1629" s="2" t="s">
        <v>1939</v>
      </c>
      <c r="F1629" s="2">
        <v>3</v>
      </c>
      <c r="G1629" s="2">
        <v>60.26</v>
      </c>
      <c r="H1629" s="2">
        <v>0.04</v>
      </c>
      <c r="I1629" s="2" t="s">
        <v>1959</v>
      </c>
      <c r="J1629" s="2">
        <v>173.5488</v>
      </c>
      <c r="O1629" t="s">
        <v>3594</v>
      </c>
      <c r="P1629" s="5">
        <v>45885</v>
      </c>
      <c r="Q1629" t="s">
        <v>503</v>
      </c>
      <c r="R1629" t="s">
        <v>1555</v>
      </c>
      <c r="S1629" t="s">
        <v>1939</v>
      </c>
      <c r="T1629">
        <v>3</v>
      </c>
      <c r="U1629">
        <v>60.26</v>
      </c>
      <c r="V1629">
        <v>0.04</v>
      </c>
      <c r="W1629" t="s">
        <v>1959</v>
      </c>
      <c r="X1629">
        <v>173.5488</v>
      </c>
      <c r="Y1629">
        <v>173.5488</v>
      </c>
      <c r="Z1629" t="str">
        <f>_xlfn.IFS(Table8_1[[#This Row],[Unit_Price]]&lt;500,"Low Price",Table8_1[[#This Row],[Unit_Price]]&lt;2000,"Medium Price",Table8_1[[#This Row],[Unit_Price]]&gt;=2000, "High Price")</f>
        <v>Low Price</v>
      </c>
    </row>
    <row r="1630" spans="1:26" x14ac:dyDescent="0.3">
      <c r="A1630" s="2" t="s">
        <v>3595</v>
      </c>
      <c r="B1630" s="3">
        <v>45829</v>
      </c>
      <c r="C1630" s="2" t="s">
        <v>265</v>
      </c>
      <c r="D1630" s="2" t="s">
        <v>1680</v>
      </c>
      <c r="E1630" s="2" t="s">
        <v>1921</v>
      </c>
      <c r="F1630" s="2">
        <v>3</v>
      </c>
      <c r="G1630" s="2">
        <v>109.5</v>
      </c>
      <c r="H1630" s="2">
        <v>0.06</v>
      </c>
      <c r="I1630" s="2" t="s">
        <v>1964</v>
      </c>
      <c r="J1630" s="2">
        <v>308.79000000000002</v>
      </c>
      <c r="O1630" t="s">
        <v>3595</v>
      </c>
      <c r="P1630" s="5">
        <v>45829</v>
      </c>
      <c r="Q1630" t="s">
        <v>265</v>
      </c>
      <c r="R1630" t="s">
        <v>1680</v>
      </c>
      <c r="S1630" t="s">
        <v>1921</v>
      </c>
      <c r="T1630">
        <v>3</v>
      </c>
      <c r="U1630">
        <v>109.5</v>
      </c>
      <c r="V1630">
        <v>0.06</v>
      </c>
      <c r="W1630" t="s">
        <v>1964</v>
      </c>
      <c r="X1630">
        <v>308.79000000000002</v>
      </c>
      <c r="Y1630">
        <v>308.79000000000002</v>
      </c>
      <c r="Z1630" t="str">
        <f>_xlfn.IFS(Table8_1[[#This Row],[Unit_Price]]&lt;500,"Low Price",Table8_1[[#This Row],[Unit_Price]]&lt;2000,"Medium Price",Table8_1[[#This Row],[Unit_Price]]&gt;=2000, "High Price")</f>
        <v>Low Price</v>
      </c>
    </row>
    <row r="1631" spans="1:26" x14ac:dyDescent="0.3">
      <c r="A1631" s="2" t="s">
        <v>3596</v>
      </c>
      <c r="B1631" s="3">
        <v>45721</v>
      </c>
      <c r="C1631" s="2" t="s">
        <v>1205</v>
      </c>
      <c r="D1631" s="2" t="s">
        <v>1793</v>
      </c>
      <c r="E1631" s="2" t="s">
        <v>1939</v>
      </c>
      <c r="F1631" s="2">
        <v>1</v>
      </c>
      <c r="G1631" s="2">
        <v>505.83</v>
      </c>
      <c r="H1631" s="2">
        <v>0.14000000000000001</v>
      </c>
      <c r="I1631" s="2" t="s">
        <v>1964</v>
      </c>
      <c r="J1631" s="2">
        <v>435.0138</v>
      </c>
      <c r="O1631" t="s">
        <v>3596</v>
      </c>
      <c r="P1631" s="5">
        <v>45721</v>
      </c>
      <c r="Q1631" t="s">
        <v>1205</v>
      </c>
      <c r="R1631" t="s">
        <v>1793</v>
      </c>
      <c r="S1631" t="s">
        <v>1939</v>
      </c>
      <c r="T1631">
        <v>1</v>
      </c>
      <c r="U1631">
        <v>505.83</v>
      </c>
      <c r="V1631">
        <v>0.14000000000000001</v>
      </c>
      <c r="W1631" t="s">
        <v>1964</v>
      </c>
      <c r="X1631">
        <v>435.0138</v>
      </c>
      <c r="Y1631">
        <v>435.01379999999995</v>
      </c>
      <c r="Z1631" t="str">
        <f>_xlfn.IFS(Table8_1[[#This Row],[Unit_Price]]&lt;500,"Low Price",Table8_1[[#This Row],[Unit_Price]]&lt;2000,"Medium Price",Table8_1[[#This Row],[Unit_Price]]&gt;=2000, "High Price")</f>
        <v>Medium Price</v>
      </c>
    </row>
    <row r="1632" spans="1:26" x14ac:dyDescent="0.3">
      <c r="A1632" s="2" t="s">
        <v>3597</v>
      </c>
      <c r="B1632" s="3">
        <v>45511</v>
      </c>
      <c r="C1632" s="2" t="s">
        <v>551</v>
      </c>
      <c r="D1632" s="2" t="s">
        <v>1877</v>
      </c>
      <c r="E1632" s="2" t="s">
        <v>1924</v>
      </c>
      <c r="F1632" s="2">
        <v>2</v>
      </c>
      <c r="G1632" s="2">
        <v>443.15</v>
      </c>
      <c r="H1632" s="2">
        <v>0.27</v>
      </c>
      <c r="I1632" s="2" t="s">
        <v>1961</v>
      </c>
      <c r="J1632" s="2">
        <v>646.99900000000002</v>
      </c>
      <c r="O1632" t="s">
        <v>3597</v>
      </c>
      <c r="P1632" s="5">
        <v>45511</v>
      </c>
      <c r="Q1632" t="s">
        <v>551</v>
      </c>
      <c r="R1632" t="s">
        <v>1877</v>
      </c>
      <c r="S1632" t="s">
        <v>1924</v>
      </c>
      <c r="T1632">
        <v>2</v>
      </c>
      <c r="U1632">
        <v>443.15</v>
      </c>
      <c r="V1632">
        <v>0.27</v>
      </c>
      <c r="W1632" t="s">
        <v>1961</v>
      </c>
      <c r="X1632">
        <v>646.99900000000002</v>
      </c>
      <c r="Y1632">
        <v>646.99899999999991</v>
      </c>
      <c r="Z1632" t="str">
        <f>_xlfn.IFS(Table8_1[[#This Row],[Unit_Price]]&lt;500,"Low Price",Table8_1[[#This Row],[Unit_Price]]&lt;2000,"Medium Price",Table8_1[[#This Row],[Unit_Price]]&gt;=2000, "High Price")</f>
        <v>Low Price</v>
      </c>
    </row>
    <row r="1633" spans="1:26" x14ac:dyDescent="0.3">
      <c r="A1633" s="2" t="s">
        <v>3598</v>
      </c>
      <c r="B1633" s="3">
        <v>45739</v>
      </c>
      <c r="C1633" s="2" t="s">
        <v>1539</v>
      </c>
      <c r="D1633" s="2" t="s">
        <v>1585</v>
      </c>
      <c r="E1633" s="2" t="s">
        <v>1914</v>
      </c>
      <c r="F1633" s="2">
        <v>2</v>
      </c>
      <c r="G1633" s="2">
        <v>784.26</v>
      </c>
      <c r="H1633" s="2">
        <v>0.23</v>
      </c>
      <c r="I1633" s="2" t="s">
        <v>1961</v>
      </c>
      <c r="J1633" s="2">
        <v>1207.7603999999999</v>
      </c>
      <c r="O1633" t="s">
        <v>3598</v>
      </c>
      <c r="P1633" s="5">
        <v>45739</v>
      </c>
      <c r="Q1633" t="s">
        <v>1539</v>
      </c>
      <c r="R1633" t="s">
        <v>1585</v>
      </c>
      <c r="S1633" t="s">
        <v>1914</v>
      </c>
      <c r="T1633">
        <v>2</v>
      </c>
      <c r="U1633">
        <v>784.26</v>
      </c>
      <c r="V1633">
        <v>0.23</v>
      </c>
      <c r="W1633" t="s">
        <v>1961</v>
      </c>
      <c r="X1633">
        <v>1207.7603999999999</v>
      </c>
      <c r="Y1633">
        <v>1207.7603999999999</v>
      </c>
      <c r="Z1633" t="str">
        <f>_xlfn.IFS(Table8_1[[#This Row],[Unit_Price]]&lt;500,"Low Price",Table8_1[[#This Row],[Unit_Price]]&lt;2000,"Medium Price",Table8_1[[#This Row],[Unit_Price]]&gt;=2000, "High Price")</f>
        <v>Medium Price</v>
      </c>
    </row>
    <row r="1634" spans="1:26" x14ac:dyDescent="0.3">
      <c r="A1634" s="2" t="s">
        <v>3599</v>
      </c>
      <c r="B1634" s="3">
        <v>45533</v>
      </c>
      <c r="C1634" s="2" t="s">
        <v>1417</v>
      </c>
      <c r="D1634" s="2" t="s">
        <v>1696</v>
      </c>
      <c r="E1634" s="2" t="s">
        <v>1927</v>
      </c>
      <c r="F1634" s="2">
        <v>3</v>
      </c>
      <c r="G1634" s="2">
        <v>590.30999999999995</v>
      </c>
      <c r="H1634" s="2">
        <v>0.17</v>
      </c>
      <c r="I1634" s="2" t="s">
        <v>1961</v>
      </c>
      <c r="J1634" s="2">
        <v>1469.8719000000001</v>
      </c>
      <c r="O1634" t="s">
        <v>3599</v>
      </c>
      <c r="P1634" s="5">
        <v>45533</v>
      </c>
      <c r="Q1634" t="s">
        <v>1417</v>
      </c>
      <c r="R1634" t="s">
        <v>1696</v>
      </c>
      <c r="S1634" t="s">
        <v>1927</v>
      </c>
      <c r="T1634">
        <v>3</v>
      </c>
      <c r="U1634">
        <v>590.30999999999995</v>
      </c>
      <c r="V1634">
        <v>0.17</v>
      </c>
      <c r="W1634" t="s">
        <v>1961</v>
      </c>
      <c r="X1634">
        <v>1469.8719000000001</v>
      </c>
      <c r="Y1634">
        <v>1469.8718999999999</v>
      </c>
      <c r="Z1634" t="str">
        <f>_xlfn.IFS(Table8_1[[#This Row],[Unit_Price]]&lt;500,"Low Price",Table8_1[[#This Row],[Unit_Price]]&lt;2000,"Medium Price",Table8_1[[#This Row],[Unit_Price]]&gt;=2000, "High Price")</f>
        <v>Medium Price</v>
      </c>
    </row>
    <row r="1635" spans="1:26" x14ac:dyDescent="0.3">
      <c r="A1635" s="2" t="s">
        <v>3600</v>
      </c>
      <c r="B1635" s="3">
        <v>45553</v>
      </c>
      <c r="C1635" s="2" t="s">
        <v>421</v>
      </c>
      <c r="D1635" s="2" t="s">
        <v>1790</v>
      </c>
      <c r="E1635" s="2" t="s">
        <v>1939</v>
      </c>
      <c r="F1635" s="2">
        <v>1</v>
      </c>
      <c r="G1635" s="2">
        <v>696.13</v>
      </c>
      <c r="H1635" s="2">
        <v>0.06</v>
      </c>
      <c r="I1635" s="2" t="s">
        <v>1964</v>
      </c>
      <c r="J1635" s="2">
        <v>654.36220000000003</v>
      </c>
      <c r="O1635" t="s">
        <v>3600</v>
      </c>
      <c r="P1635" s="5">
        <v>45553</v>
      </c>
      <c r="Q1635" t="s">
        <v>421</v>
      </c>
      <c r="R1635" t="s">
        <v>1790</v>
      </c>
      <c r="S1635" t="s">
        <v>1939</v>
      </c>
      <c r="T1635">
        <v>1</v>
      </c>
      <c r="U1635">
        <v>696.13</v>
      </c>
      <c r="V1635">
        <v>0.06</v>
      </c>
      <c r="W1635" t="s">
        <v>1964</v>
      </c>
      <c r="X1635">
        <v>654.36220000000003</v>
      </c>
      <c r="Y1635">
        <v>654.36220000000003</v>
      </c>
      <c r="Z1635" t="str">
        <f>_xlfn.IFS(Table8_1[[#This Row],[Unit_Price]]&lt;500,"Low Price",Table8_1[[#This Row],[Unit_Price]]&lt;2000,"Medium Price",Table8_1[[#This Row],[Unit_Price]]&gt;=2000, "High Price")</f>
        <v>Medium Price</v>
      </c>
    </row>
    <row r="1636" spans="1:26" x14ac:dyDescent="0.3">
      <c r="A1636" s="2" t="s">
        <v>3601</v>
      </c>
      <c r="B1636" s="3">
        <v>45341</v>
      </c>
      <c r="C1636" s="2" t="s">
        <v>373</v>
      </c>
      <c r="D1636" s="2" t="s">
        <v>1735</v>
      </c>
      <c r="E1636" s="2" t="s">
        <v>1911</v>
      </c>
      <c r="F1636" s="2">
        <v>4</v>
      </c>
      <c r="G1636" s="2">
        <v>194.39</v>
      </c>
      <c r="H1636" s="2">
        <v>0.25</v>
      </c>
      <c r="I1636" s="2" t="s">
        <v>1959</v>
      </c>
      <c r="J1636" s="2">
        <v>583.16999999999996</v>
      </c>
      <c r="O1636" t="s">
        <v>3601</v>
      </c>
      <c r="P1636" s="5">
        <v>45341</v>
      </c>
      <c r="Q1636" t="s">
        <v>373</v>
      </c>
      <c r="R1636" t="s">
        <v>1735</v>
      </c>
      <c r="S1636" t="s">
        <v>1911</v>
      </c>
      <c r="T1636">
        <v>4</v>
      </c>
      <c r="U1636">
        <v>194.39</v>
      </c>
      <c r="V1636">
        <v>0.25</v>
      </c>
      <c r="W1636" t="s">
        <v>1959</v>
      </c>
      <c r="X1636">
        <v>583.16999999999996</v>
      </c>
      <c r="Y1636">
        <v>583.16999999999996</v>
      </c>
      <c r="Z1636" t="str">
        <f>_xlfn.IFS(Table8_1[[#This Row],[Unit_Price]]&lt;500,"Low Price",Table8_1[[#This Row],[Unit_Price]]&lt;2000,"Medium Price",Table8_1[[#This Row],[Unit_Price]]&gt;=2000, "High Price")</f>
        <v>Low Price</v>
      </c>
    </row>
    <row r="1637" spans="1:26" x14ac:dyDescent="0.3">
      <c r="A1637" s="2" t="s">
        <v>3602</v>
      </c>
      <c r="B1637" s="3">
        <v>45430</v>
      </c>
      <c r="C1637" s="2" t="s">
        <v>1049</v>
      </c>
      <c r="D1637" s="2" t="s">
        <v>1677</v>
      </c>
      <c r="E1637" s="2" t="s">
        <v>1892</v>
      </c>
      <c r="F1637" s="2">
        <v>1</v>
      </c>
      <c r="G1637" s="2">
        <v>339.7</v>
      </c>
      <c r="H1637" s="2">
        <v>0.1</v>
      </c>
      <c r="I1637" s="2" t="s">
        <v>1959</v>
      </c>
      <c r="J1637" s="2">
        <v>305.73</v>
      </c>
      <c r="O1637" t="s">
        <v>3602</v>
      </c>
      <c r="P1637" s="5">
        <v>45430</v>
      </c>
      <c r="Q1637" t="s">
        <v>1049</v>
      </c>
      <c r="R1637" t="s">
        <v>1677</v>
      </c>
      <c r="S1637" t="s">
        <v>1892</v>
      </c>
      <c r="T1637">
        <v>1</v>
      </c>
      <c r="U1637">
        <v>339.7</v>
      </c>
      <c r="V1637">
        <v>0.1</v>
      </c>
      <c r="W1637" t="s">
        <v>1959</v>
      </c>
      <c r="X1637">
        <v>305.73</v>
      </c>
      <c r="Y1637">
        <v>305.73</v>
      </c>
      <c r="Z1637" t="str">
        <f>_xlfn.IFS(Table8_1[[#This Row],[Unit_Price]]&lt;500,"Low Price",Table8_1[[#This Row],[Unit_Price]]&lt;2000,"Medium Price",Table8_1[[#This Row],[Unit_Price]]&gt;=2000, "High Price")</f>
        <v>Low Price</v>
      </c>
    </row>
    <row r="1638" spans="1:26" x14ac:dyDescent="0.3">
      <c r="A1638" s="2" t="s">
        <v>3603</v>
      </c>
      <c r="B1638" s="3">
        <v>45912</v>
      </c>
      <c r="C1638" s="2" t="s">
        <v>189</v>
      </c>
      <c r="D1638" s="2" t="s">
        <v>1786</v>
      </c>
      <c r="E1638" s="2" t="s">
        <v>1932</v>
      </c>
      <c r="F1638" s="2">
        <v>4</v>
      </c>
      <c r="G1638" s="2">
        <v>463.16</v>
      </c>
      <c r="H1638" s="2">
        <v>0.27</v>
      </c>
      <c r="I1638" s="2" t="s">
        <v>1961</v>
      </c>
      <c r="J1638" s="2">
        <v>1352.4272000000001</v>
      </c>
      <c r="O1638" t="s">
        <v>3603</v>
      </c>
      <c r="P1638" s="5">
        <v>45912</v>
      </c>
      <c r="Q1638" t="s">
        <v>189</v>
      </c>
      <c r="R1638" t="s">
        <v>1786</v>
      </c>
      <c r="S1638" t="s">
        <v>1932</v>
      </c>
      <c r="T1638">
        <v>4</v>
      </c>
      <c r="U1638">
        <v>463.16</v>
      </c>
      <c r="V1638">
        <v>0.27</v>
      </c>
      <c r="W1638" t="s">
        <v>1961</v>
      </c>
      <c r="X1638">
        <v>1352.4272000000001</v>
      </c>
      <c r="Y1638">
        <v>1352.4272000000001</v>
      </c>
      <c r="Z1638" t="str">
        <f>_xlfn.IFS(Table8_1[[#This Row],[Unit_Price]]&lt;500,"Low Price",Table8_1[[#This Row],[Unit_Price]]&lt;2000,"Medium Price",Table8_1[[#This Row],[Unit_Price]]&gt;=2000, "High Price")</f>
        <v>Low Price</v>
      </c>
    </row>
    <row r="1639" spans="1:26" x14ac:dyDescent="0.3">
      <c r="A1639" s="2" t="s">
        <v>3604</v>
      </c>
      <c r="B1639" s="3">
        <v>45709</v>
      </c>
      <c r="C1639" s="2" t="s">
        <v>382</v>
      </c>
      <c r="D1639" s="2" t="s">
        <v>1576</v>
      </c>
      <c r="E1639" s="2" t="s">
        <v>1924</v>
      </c>
      <c r="F1639" s="2">
        <v>2</v>
      </c>
      <c r="G1639" s="2">
        <v>824.91</v>
      </c>
      <c r="H1639" s="2">
        <v>0.09</v>
      </c>
      <c r="I1639" s="2" t="s">
        <v>1959</v>
      </c>
      <c r="J1639" s="2">
        <v>1501.3362</v>
      </c>
      <c r="O1639" t="s">
        <v>3604</v>
      </c>
      <c r="P1639" s="5">
        <v>45709</v>
      </c>
      <c r="Q1639" t="s">
        <v>382</v>
      </c>
      <c r="R1639" t="s">
        <v>1576</v>
      </c>
      <c r="S1639" t="s">
        <v>1924</v>
      </c>
      <c r="T1639">
        <v>2</v>
      </c>
      <c r="U1639">
        <v>824.91</v>
      </c>
      <c r="V1639">
        <v>0.09</v>
      </c>
      <c r="W1639" t="s">
        <v>1959</v>
      </c>
      <c r="X1639">
        <v>1501.3362</v>
      </c>
      <c r="Y1639">
        <v>1501.3362</v>
      </c>
      <c r="Z1639" t="str">
        <f>_xlfn.IFS(Table8_1[[#This Row],[Unit_Price]]&lt;500,"Low Price",Table8_1[[#This Row],[Unit_Price]]&lt;2000,"Medium Price",Table8_1[[#This Row],[Unit_Price]]&gt;=2000, "High Price")</f>
        <v>Medium Price</v>
      </c>
    </row>
    <row r="1640" spans="1:26" x14ac:dyDescent="0.3">
      <c r="A1640" s="2" t="s">
        <v>3605</v>
      </c>
      <c r="B1640" s="3">
        <v>45520</v>
      </c>
      <c r="C1640" s="2" t="s">
        <v>262</v>
      </c>
      <c r="D1640" s="2" t="s">
        <v>1576</v>
      </c>
      <c r="E1640" s="2" t="s">
        <v>1896</v>
      </c>
      <c r="F1640" s="2">
        <v>4</v>
      </c>
      <c r="G1640" s="2">
        <v>796.89</v>
      </c>
      <c r="H1640" s="2">
        <v>0.17</v>
      </c>
      <c r="I1640" s="2" t="s">
        <v>1959</v>
      </c>
      <c r="J1640" s="2">
        <v>2645.6747999999998</v>
      </c>
      <c r="O1640" t="s">
        <v>3605</v>
      </c>
      <c r="P1640" s="5">
        <v>45520</v>
      </c>
      <c r="Q1640" t="s">
        <v>262</v>
      </c>
      <c r="R1640" t="s">
        <v>1576</v>
      </c>
      <c r="S1640" t="s">
        <v>1896</v>
      </c>
      <c r="T1640">
        <v>4</v>
      </c>
      <c r="U1640">
        <v>796.89</v>
      </c>
      <c r="V1640">
        <v>0.17</v>
      </c>
      <c r="W1640" t="s">
        <v>1959</v>
      </c>
      <c r="X1640">
        <v>2645.6747999999998</v>
      </c>
      <c r="Y1640">
        <v>2645.6747999999998</v>
      </c>
      <c r="Z1640" t="str">
        <f>_xlfn.IFS(Table8_1[[#This Row],[Unit_Price]]&lt;500,"Low Price",Table8_1[[#This Row],[Unit_Price]]&lt;2000,"Medium Price",Table8_1[[#This Row],[Unit_Price]]&gt;=2000, "High Price")</f>
        <v>Medium Price</v>
      </c>
    </row>
    <row r="1641" spans="1:26" x14ac:dyDescent="0.3">
      <c r="A1641" s="2" t="s">
        <v>3606</v>
      </c>
      <c r="B1641" s="3">
        <v>45478</v>
      </c>
      <c r="C1641" s="2" t="s">
        <v>781</v>
      </c>
      <c r="D1641" s="2" t="s">
        <v>1655</v>
      </c>
      <c r="E1641" s="2" t="s">
        <v>1942</v>
      </c>
      <c r="F1641" s="2">
        <v>3</v>
      </c>
      <c r="G1641" s="2">
        <v>543.92999999999995</v>
      </c>
      <c r="H1641" s="2">
        <v>0.3</v>
      </c>
      <c r="I1641" s="2" t="s">
        <v>1964</v>
      </c>
      <c r="J1641" s="2">
        <v>1142.2529999999999</v>
      </c>
      <c r="O1641" t="s">
        <v>3606</v>
      </c>
      <c r="P1641" s="5">
        <v>45478</v>
      </c>
      <c r="Q1641" t="s">
        <v>781</v>
      </c>
      <c r="R1641" t="s">
        <v>1655</v>
      </c>
      <c r="S1641" t="s">
        <v>1942</v>
      </c>
      <c r="T1641">
        <v>3</v>
      </c>
      <c r="U1641">
        <v>543.92999999999995</v>
      </c>
      <c r="V1641">
        <v>0.3</v>
      </c>
      <c r="W1641" t="s">
        <v>1964</v>
      </c>
      <c r="X1641">
        <v>1142.2529999999999</v>
      </c>
      <c r="Y1641">
        <v>1142.2529999999999</v>
      </c>
      <c r="Z1641" t="str">
        <f>_xlfn.IFS(Table8_1[[#This Row],[Unit_Price]]&lt;500,"Low Price",Table8_1[[#This Row],[Unit_Price]]&lt;2000,"Medium Price",Table8_1[[#This Row],[Unit_Price]]&gt;=2000, "High Price")</f>
        <v>Medium Price</v>
      </c>
    </row>
    <row r="1642" spans="1:26" x14ac:dyDescent="0.3">
      <c r="A1642" s="2" t="s">
        <v>3607</v>
      </c>
      <c r="B1642" s="3">
        <v>45496</v>
      </c>
      <c r="C1642" s="2" t="s">
        <v>581</v>
      </c>
      <c r="D1642" s="2" t="s">
        <v>1613</v>
      </c>
      <c r="E1642" s="2" t="s">
        <v>1914</v>
      </c>
      <c r="F1642" s="2">
        <v>2</v>
      </c>
      <c r="G1642" s="2">
        <v>44.65</v>
      </c>
      <c r="H1642" s="2">
        <v>0.03</v>
      </c>
      <c r="I1642" s="2" t="s">
        <v>1961</v>
      </c>
      <c r="J1642" s="2">
        <v>86.620999999999995</v>
      </c>
      <c r="O1642" t="s">
        <v>3607</v>
      </c>
      <c r="P1642" s="5">
        <v>45496</v>
      </c>
      <c r="Q1642" t="s">
        <v>581</v>
      </c>
      <c r="R1642" t="s">
        <v>1613</v>
      </c>
      <c r="S1642" t="s">
        <v>1914</v>
      </c>
      <c r="T1642">
        <v>2</v>
      </c>
      <c r="U1642">
        <v>44.65</v>
      </c>
      <c r="V1642">
        <v>0.03</v>
      </c>
      <c r="W1642" t="s">
        <v>1961</v>
      </c>
      <c r="X1642">
        <v>86.620999999999995</v>
      </c>
      <c r="Y1642">
        <v>86.620999999999995</v>
      </c>
      <c r="Z1642" t="str">
        <f>_xlfn.IFS(Table8_1[[#This Row],[Unit_Price]]&lt;500,"Low Price",Table8_1[[#This Row],[Unit_Price]]&lt;2000,"Medium Price",Table8_1[[#This Row],[Unit_Price]]&gt;=2000, "High Price")</f>
        <v>Low Price</v>
      </c>
    </row>
    <row r="1643" spans="1:26" x14ac:dyDescent="0.3">
      <c r="A1643" s="2" t="s">
        <v>3608</v>
      </c>
      <c r="B1643" s="3">
        <v>45742</v>
      </c>
      <c r="C1643" s="2" t="s">
        <v>811</v>
      </c>
      <c r="D1643" s="2" t="s">
        <v>1750</v>
      </c>
      <c r="E1643" s="2" t="s">
        <v>1887</v>
      </c>
      <c r="F1643" s="2">
        <v>4</v>
      </c>
      <c r="G1643" s="2">
        <v>827.39</v>
      </c>
      <c r="H1643" s="2">
        <v>0.06</v>
      </c>
      <c r="I1643" s="2" t="s">
        <v>1964</v>
      </c>
      <c r="J1643" s="2">
        <v>3110.9863999999998</v>
      </c>
      <c r="O1643" t="s">
        <v>3608</v>
      </c>
      <c r="P1643" s="5">
        <v>45742</v>
      </c>
      <c r="Q1643" t="s">
        <v>811</v>
      </c>
      <c r="R1643" t="s">
        <v>1750</v>
      </c>
      <c r="S1643" t="s">
        <v>1887</v>
      </c>
      <c r="T1643">
        <v>4</v>
      </c>
      <c r="U1643">
        <v>827.39</v>
      </c>
      <c r="V1643">
        <v>0.06</v>
      </c>
      <c r="W1643" t="s">
        <v>1964</v>
      </c>
      <c r="X1643">
        <v>3110.9863999999998</v>
      </c>
      <c r="Y1643">
        <v>3110.9863999999998</v>
      </c>
      <c r="Z1643" t="str">
        <f>_xlfn.IFS(Table8_1[[#This Row],[Unit_Price]]&lt;500,"Low Price",Table8_1[[#This Row],[Unit_Price]]&lt;2000,"Medium Price",Table8_1[[#This Row],[Unit_Price]]&gt;=2000, "High Price")</f>
        <v>Medium Price</v>
      </c>
    </row>
    <row r="1644" spans="1:26" x14ac:dyDescent="0.3">
      <c r="A1644" s="2" t="s">
        <v>3609</v>
      </c>
      <c r="B1644" s="3">
        <v>45301</v>
      </c>
      <c r="C1644" s="2" t="s">
        <v>983</v>
      </c>
      <c r="D1644" s="2" t="s">
        <v>1613</v>
      </c>
      <c r="E1644" s="2" t="s">
        <v>1929</v>
      </c>
      <c r="F1644" s="2">
        <v>2</v>
      </c>
      <c r="G1644" s="2">
        <v>403.2</v>
      </c>
      <c r="H1644" s="2">
        <v>0.21</v>
      </c>
      <c r="I1644" s="2" t="s">
        <v>1961</v>
      </c>
      <c r="J1644" s="2">
        <v>637.05600000000004</v>
      </c>
      <c r="O1644" t="s">
        <v>3609</v>
      </c>
      <c r="P1644" s="5">
        <v>45301</v>
      </c>
      <c r="Q1644" t="s">
        <v>983</v>
      </c>
      <c r="R1644" t="s">
        <v>1613</v>
      </c>
      <c r="S1644" t="s">
        <v>1929</v>
      </c>
      <c r="T1644">
        <v>2</v>
      </c>
      <c r="U1644">
        <v>403.2</v>
      </c>
      <c r="V1644">
        <v>0.21</v>
      </c>
      <c r="W1644" t="s">
        <v>1961</v>
      </c>
      <c r="X1644">
        <v>637.05600000000004</v>
      </c>
      <c r="Y1644">
        <v>637.05600000000004</v>
      </c>
      <c r="Z1644" t="str">
        <f>_xlfn.IFS(Table8_1[[#This Row],[Unit_Price]]&lt;500,"Low Price",Table8_1[[#This Row],[Unit_Price]]&lt;2000,"Medium Price",Table8_1[[#This Row],[Unit_Price]]&gt;=2000, "High Price")</f>
        <v>Low Price</v>
      </c>
    </row>
    <row r="1645" spans="1:26" x14ac:dyDescent="0.3">
      <c r="A1645" s="2" t="s">
        <v>3610</v>
      </c>
      <c r="B1645" s="3">
        <v>45547</v>
      </c>
      <c r="C1645" s="2" t="s">
        <v>81</v>
      </c>
      <c r="D1645" s="2" t="s">
        <v>1841</v>
      </c>
      <c r="E1645" s="2" t="s">
        <v>1932</v>
      </c>
      <c r="F1645" s="2">
        <v>4</v>
      </c>
      <c r="G1645" s="2">
        <v>292.31</v>
      </c>
      <c r="H1645" s="2">
        <v>0.27</v>
      </c>
      <c r="I1645" s="2" t="s">
        <v>1961</v>
      </c>
      <c r="J1645" s="2">
        <v>853.54520000000002</v>
      </c>
      <c r="O1645" t="s">
        <v>3610</v>
      </c>
      <c r="P1645" s="5">
        <v>45547</v>
      </c>
      <c r="Q1645" t="s">
        <v>81</v>
      </c>
      <c r="R1645" t="s">
        <v>1841</v>
      </c>
      <c r="S1645" t="s">
        <v>1932</v>
      </c>
      <c r="T1645">
        <v>4</v>
      </c>
      <c r="U1645">
        <v>292.31</v>
      </c>
      <c r="V1645">
        <v>0.27</v>
      </c>
      <c r="W1645" t="s">
        <v>1961</v>
      </c>
      <c r="X1645">
        <v>853.54520000000002</v>
      </c>
      <c r="Y1645">
        <v>853.54520000000002</v>
      </c>
      <c r="Z1645" t="str">
        <f>_xlfn.IFS(Table8_1[[#This Row],[Unit_Price]]&lt;500,"Low Price",Table8_1[[#This Row],[Unit_Price]]&lt;2000,"Medium Price",Table8_1[[#This Row],[Unit_Price]]&gt;=2000, "High Price")</f>
        <v>Low Price</v>
      </c>
    </row>
    <row r="1646" spans="1:26" x14ac:dyDescent="0.3">
      <c r="A1646" s="2" t="s">
        <v>3611</v>
      </c>
      <c r="B1646" s="3">
        <v>45806</v>
      </c>
      <c r="C1646" s="2" t="s">
        <v>1525</v>
      </c>
      <c r="D1646" s="2" t="s">
        <v>1565</v>
      </c>
      <c r="E1646" s="2" t="s">
        <v>1924</v>
      </c>
      <c r="F1646" s="2">
        <v>1</v>
      </c>
      <c r="G1646" s="2">
        <v>948.33</v>
      </c>
      <c r="H1646" s="2">
        <v>0.11</v>
      </c>
      <c r="I1646" s="2" t="s">
        <v>1959</v>
      </c>
      <c r="J1646" s="2">
        <v>844.01369999999997</v>
      </c>
      <c r="O1646" t="s">
        <v>3611</v>
      </c>
      <c r="P1646" s="5">
        <v>45806</v>
      </c>
      <c r="Q1646" t="s">
        <v>1525</v>
      </c>
      <c r="R1646" t="s">
        <v>1565</v>
      </c>
      <c r="S1646" t="s">
        <v>1924</v>
      </c>
      <c r="T1646">
        <v>1</v>
      </c>
      <c r="U1646">
        <v>948.33</v>
      </c>
      <c r="V1646">
        <v>0.11</v>
      </c>
      <c r="W1646" t="s">
        <v>1959</v>
      </c>
      <c r="X1646">
        <v>844.01369999999997</v>
      </c>
      <c r="Y1646">
        <v>844.01370000000009</v>
      </c>
      <c r="Z1646" t="str">
        <f>_xlfn.IFS(Table8_1[[#This Row],[Unit_Price]]&lt;500,"Low Price",Table8_1[[#This Row],[Unit_Price]]&lt;2000,"Medium Price",Table8_1[[#This Row],[Unit_Price]]&gt;=2000, "High Price")</f>
        <v>Medium Price</v>
      </c>
    </row>
    <row r="1647" spans="1:26" x14ac:dyDescent="0.3">
      <c r="A1647" s="2" t="s">
        <v>3612</v>
      </c>
      <c r="B1647" s="3">
        <v>45294</v>
      </c>
      <c r="C1647" s="2" t="s">
        <v>1088</v>
      </c>
      <c r="D1647" s="2" t="s">
        <v>1696</v>
      </c>
      <c r="E1647" s="2" t="s">
        <v>1908</v>
      </c>
      <c r="F1647" s="2">
        <v>1</v>
      </c>
      <c r="G1647" s="2">
        <v>702.27</v>
      </c>
      <c r="H1647" s="2">
        <v>0.17</v>
      </c>
      <c r="I1647" s="2" t="s">
        <v>1964</v>
      </c>
      <c r="J1647" s="2">
        <v>582.88409999999999</v>
      </c>
      <c r="O1647" t="s">
        <v>3612</v>
      </c>
      <c r="P1647" s="5">
        <v>45294</v>
      </c>
      <c r="Q1647" t="s">
        <v>1088</v>
      </c>
      <c r="R1647" t="s">
        <v>1696</v>
      </c>
      <c r="S1647" t="s">
        <v>1908</v>
      </c>
      <c r="T1647">
        <v>1</v>
      </c>
      <c r="U1647">
        <v>702.27</v>
      </c>
      <c r="V1647">
        <v>0.17</v>
      </c>
      <c r="W1647" t="s">
        <v>1964</v>
      </c>
      <c r="X1647">
        <v>582.88409999999999</v>
      </c>
      <c r="Y1647">
        <v>582.88409999999999</v>
      </c>
      <c r="Z1647" t="str">
        <f>_xlfn.IFS(Table8_1[[#This Row],[Unit_Price]]&lt;500,"Low Price",Table8_1[[#This Row],[Unit_Price]]&lt;2000,"Medium Price",Table8_1[[#This Row],[Unit_Price]]&gt;=2000, "High Price")</f>
        <v>Medium Price</v>
      </c>
    </row>
    <row r="1648" spans="1:26" x14ac:dyDescent="0.3">
      <c r="A1648" s="2" t="s">
        <v>3613</v>
      </c>
      <c r="B1648" s="3">
        <v>45875</v>
      </c>
      <c r="C1648" s="2" t="s">
        <v>164</v>
      </c>
      <c r="D1648" s="2" t="s">
        <v>1667</v>
      </c>
      <c r="E1648" s="2" t="s">
        <v>1901</v>
      </c>
      <c r="F1648" s="2">
        <v>2</v>
      </c>
      <c r="G1648" s="2">
        <v>379.28</v>
      </c>
      <c r="H1648" s="2">
        <v>0.26</v>
      </c>
      <c r="I1648" s="2" t="s">
        <v>1959</v>
      </c>
      <c r="J1648" s="2">
        <v>561.33439999999996</v>
      </c>
      <c r="O1648" t="s">
        <v>3613</v>
      </c>
      <c r="P1648" s="5">
        <v>45875</v>
      </c>
      <c r="Q1648" t="s">
        <v>164</v>
      </c>
      <c r="R1648" t="s">
        <v>1667</v>
      </c>
      <c r="S1648" t="s">
        <v>1901</v>
      </c>
      <c r="T1648">
        <v>2</v>
      </c>
      <c r="U1648">
        <v>379.28</v>
      </c>
      <c r="V1648">
        <v>0.26</v>
      </c>
      <c r="W1648" t="s">
        <v>1959</v>
      </c>
      <c r="X1648">
        <v>561.33439999999996</v>
      </c>
      <c r="Y1648">
        <v>561.33439999999996</v>
      </c>
      <c r="Z1648" t="str">
        <f>_xlfn.IFS(Table8_1[[#This Row],[Unit_Price]]&lt;500,"Low Price",Table8_1[[#This Row],[Unit_Price]]&lt;2000,"Medium Price",Table8_1[[#This Row],[Unit_Price]]&gt;=2000, "High Price")</f>
        <v>Low Price</v>
      </c>
    </row>
    <row r="1649" spans="1:26" x14ac:dyDescent="0.3">
      <c r="A1649" s="2" t="s">
        <v>3614</v>
      </c>
      <c r="B1649" s="3">
        <v>45669</v>
      </c>
      <c r="C1649" s="2" t="s">
        <v>459</v>
      </c>
      <c r="D1649" s="2" t="s">
        <v>1721</v>
      </c>
      <c r="E1649" s="2" t="s">
        <v>1887</v>
      </c>
      <c r="F1649" s="2">
        <v>4</v>
      </c>
      <c r="G1649" s="2">
        <v>92.35</v>
      </c>
      <c r="H1649" s="2">
        <v>0.15</v>
      </c>
      <c r="I1649" s="2" t="s">
        <v>1959</v>
      </c>
      <c r="J1649" s="2">
        <v>313.99</v>
      </c>
      <c r="O1649" t="s">
        <v>3614</v>
      </c>
      <c r="P1649" s="5">
        <v>45669</v>
      </c>
      <c r="Q1649" t="s">
        <v>459</v>
      </c>
      <c r="R1649" t="s">
        <v>1721</v>
      </c>
      <c r="S1649" t="s">
        <v>1887</v>
      </c>
      <c r="T1649">
        <v>4</v>
      </c>
      <c r="U1649">
        <v>92.35</v>
      </c>
      <c r="V1649">
        <v>0.15</v>
      </c>
      <c r="W1649" t="s">
        <v>1959</v>
      </c>
      <c r="X1649">
        <v>313.99</v>
      </c>
      <c r="Y1649">
        <v>313.99</v>
      </c>
      <c r="Z1649" t="str">
        <f>_xlfn.IFS(Table8_1[[#This Row],[Unit_Price]]&lt;500,"Low Price",Table8_1[[#This Row],[Unit_Price]]&lt;2000,"Medium Price",Table8_1[[#This Row],[Unit_Price]]&gt;=2000, "High Price")</f>
        <v>Low Price</v>
      </c>
    </row>
    <row r="1650" spans="1:26" x14ac:dyDescent="0.3">
      <c r="A1650" s="2" t="s">
        <v>3615</v>
      </c>
      <c r="B1650" s="3">
        <v>45606</v>
      </c>
      <c r="C1650" s="2" t="s">
        <v>719</v>
      </c>
      <c r="D1650" s="2" t="s">
        <v>1696</v>
      </c>
      <c r="E1650" s="2" t="s">
        <v>1929</v>
      </c>
      <c r="F1650" s="2">
        <v>4</v>
      </c>
      <c r="G1650" s="2">
        <v>721.54</v>
      </c>
      <c r="H1650" s="2">
        <v>0.21</v>
      </c>
      <c r="I1650" s="2" t="s">
        <v>1959</v>
      </c>
      <c r="J1650" s="2">
        <v>2280.0664000000002</v>
      </c>
      <c r="O1650" t="s">
        <v>3615</v>
      </c>
      <c r="P1650" s="5">
        <v>45606</v>
      </c>
      <c r="Q1650" t="s">
        <v>719</v>
      </c>
      <c r="R1650" t="s">
        <v>1696</v>
      </c>
      <c r="S1650" t="s">
        <v>1929</v>
      </c>
      <c r="T1650">
        <v>4</v>
      </c>
      <c r="U1650">
        <v>721.54</v>
      </c>
      <c r="V1650">
        <v>0.21</v>
      </c>
      <c r="W1650" t="s">
        <v>1959</v>
      </c>
      <c r="X1650">
        <v>2280.0664000000002</v>
      </c>
      <c r="Y1650">
        <v>2280.0663999999997</v>
      </c>
      <c r="Z1650" t="str">
        <f>_xlfn.IFS(Table8_1[[#This Row],[Unit_Price]]&lt;500,"Low Price",Table8_1[[#This Row],[Unit_Price]]&lt;2000,"Medium Price",Table8_1[[#This Row],[Unit_Price]]&gt;=2000, "High Price")</f>
        <v>Medium Price</v>
      </c>
    </row>
    <row r="1651" spans="1:26" x14ac:dyDescent="0.3">
      <c r="A1651" s="2" t="s">
        <v>3616</v>
      </c>
      <c r="B1651" s="3">
        <v>45787</v>
      </c>
      <c r="C1651" s="2" t="s">
        <v>206</v>
      </c>
      <c r="D1651" s="2" t="s">
        <v>1693</v>
      </c>
      <c r="E1651" s="2" t="s">
        <v>1921</v>
      </c>
      <c r="F1651" s="2">
        <v>1</v>
      </c>
      <c r="G1651" s="2">
        <v>228.69</v>
      </c>
      <c r="H1651" s="2">
        <v>0.14000000000000001</v>
      </c>
      <c r="I1651" s="2" t="s">
        <v>1959</v>
      </c>
      <c r="J1651" s="2">
        <v>196.67339999999999</v>
      </c>
      <c r="O1651" t="s">
        <v>3616</v>
      </c>
      <c r="P1651" s="5">
        <v>45787</v>
      </c>
      <c r="Q1651" t="s">
        <v>206</v>
      </c>
      <c r="R1651" t="s">
        <v>1693</v>
      </c>
      <c r="S1651" t="s">
        <v>1921</v>
      </c>
      <c r="T1651">
        <v>1</v>
      </c>
      <c r="U1651">
        <v>228.69</v>
      </c>
      <c r="V1651">
        <v>0.14000000000000001</v>
      </c>
      <c r="W1651" t="s">
        <v>1959</v>
      </c>
      <c r="X1651">
        <v>196.67339999999999</v>
      </c>
      <c r="Y1651">
        <v>196.67339999999999</v>
      </c>
      <c r="Z1651" t="str">
        <f>_xlfn.IFS(Table8_1[[#This Row],[Unit_Price]]&lt;500,"Low Price",Table8_1[[#This Row],[Unit_Price]]&lt;2000,"Medium Price",Table8_1[[#This Row],[Unit_Price]]&gt;=2000, "High Price")</f>
        <v>Low Price</v>
      </c>
    </row>
    <row r="1652" spans="1:26" x14ac:dyDescent="0.3">
      <c r="A1652" s="2" t="s">
        <v>3617</v>
      </c>
      <c r="B1652" s="3">
        <v>45929</v>
      </c>
      <c r="C1652" s="2" t="s">
        <v>1124</v>
      </c>
      <c r="D1652" s="2" t="s">
        <v>1741</v>
      </c>
      <c r="E1652" s="2" t="s">
        <v>1924</v>
      </c>
      <c r="F1652" s="2">
        <v>1</v>
      </c>
      <c r="G1652" s="2">
        <v>899.09</v>
      </c>
      <c r="H1652" s="2">
        <v>0.2</v>
      </c>
      <c r="I1652" s="2" t="s">
        <v>1961</v>
      </c>
      <c r="J1652" s="2">
        <v>719.27200000000005</v>
      </c>
      <c r="O1652" t="s">
        <v>3617</v>
      </c>
      <c r="P1652" s="5">
        <v>45929</v>
      </c>
      <c r="Q1652" t="s">
        <v>1124</v>
      </c>
      <c r="R1652" t="s">
        <v>1741</v>
      </c>
      <c r="S1652" t="s">
        <v>1924</v>
      </c>
      <c r="T1652">
        <v>1</v>
      </c>
      <c r="U1652">
        <v>899.09</v>
      </c>
      <c r="V1652">
        <v>0.2</v>
      </c>
      <c r="W1652" t="s">
        <v>1961</v>
      </c>
      <c r="X1652">
        <v>719.27200000000005</v>
      </c>
      <c r="Y1652">
        <v>719.27200000000005</v>
      </c>
      <c r="Z1652" t="str">
        <f>_xlfn.IFS(Table8_1[[#This Row],[Unit_Price]]&lt;500,"Low Price",Table8_1[[#This Row],[Unit_Price]]&lt;2000,"Medium Price",Table8_1[[#This Row],[Unit_Price]]&gt;=2000, "High Price")</f>
        <v>Medium Price</v>
      </c>
    </row>
    <row r="1653" spans="1:26" x14ac:dyDescent="0.3">
      <c r="A1653" s="2" t="s">
        <v>3618</v>
      </c>
      <c r="B1653" s="3">
        <v>45379</v>
      </c>
      <c r="C1653" s="2" t="s">
        <v>1211</v>
      </c>
      <c r="D1653" s="2" t="s">
        <v>1590</v>
      </c>
      <c r="E1653" s="2" t="s">
        <v>1917</v>
      </c>
      <c r="F1653" s="2">
        <v>4</v>
      </c>
      <c r="G1653" s="2">
        <v>195.75</v>
      </c>
      <c r="H1653" s="2">
        <v>0.17</v>
      </c>
      <c r="I1653" s="2" t="s">
        <v>1959</v>
      </c>
      <c r="J1653" s="2">
        <v>649.89</v>
      </c>
      <c r="O1653" t="s">
        <v>3618</v>
      </c>
      <c r="P1653" s="5">
        <v>45379</v>
      </c>
      <c r="Q1653" t="s">
        <v>1211</v>
      </c>
      <c r="R1653" t="s">
        <v>1590</v>
      </c>
      <c r="S1653" t="s">
        <v>1917</v>
      </c>
      <c r="T1653">
        <v>4</v>
      </c>
      <c r="U1653">
        <v>195.75</v>
      </c>
      <c r="V1653">
        <v>0.17</v>
      </c>
      <c r="W1653" t="s">
        <v>1959</v>
      </c>
      <c r="X1653">
        <v>649.89</v>
      </c>
      <c r="Y1653">
        <v>649.89</v>
      </c>
      <c r="Z1653" t="str">
        <f>_xlfn.IFS(Table8_1[[#This Row],[Unit_Price]]&lt;500,"Low Price",Table8_1[[#This Row],[Unit_Price]]&lt;2000,"Medium Price",Table8_1[[#This Row],[Unit_Price]]&gt;=2000, "High Price")</f>
        <v>Low Price</v>
      </c>
    </row>
    <row r="1654" spans="1:26" x14ac:dyDescent="0.3">
      <c r="A1654" s="2" t="s">
        <v>3619</v>
      </c>
      <c r="B1654" s="3">
        <v>45532</v>
      </c>
      <c r="C1654" s="2" t="s">
        <v>1334</v>
      </c>
      <c r="D1654" s="2" t="s">
        <v>1862</v>
      </c>
      <c r="E1654" s="2" t="s">
        <v>1936</v>
      </c>
      <c r="F1654" s="2">
        <v>3</v>
      </c>
      <c r="G1654" s="2">
        <v>199.13</v>
      </c>
      <c r="H1654" s="2">
        <v>0.24</v>
      </c>
      <c r="I1654" s="2" t="s">
        <v>1959</v>
      </c>
      <c r="J1654" s="2">
        <v>454.01639999999998</v>
      </c>
      <c r="O1654" t="s">
        <v>3619</v>
      </c>
      <c r="P1654" s="5">
        <v>45532</v>
      </c>
      <c r="Q1654" t="s">
        <v>1334</v>
      </c>
      <c r="R1654" t="s">
        <v>1862</v>
      </c>
      <c r="S1654" t="s">
        <v>1936</v>
      </c>
      <c r="T1654">
        <v>3</v>
      </c>
      <c r="U1654">
        <v>199.13</v>
      </c>
      <c r="V1654">
        <v>0.24</v>
      </c>
      <c r="W1654" t="s">
        <v>1959</v>
      </c>
      <c r="X1654">
        <v>454.01639999999998</v>
      </c>
      <c r="Y1654">
        <v>454.01639999999998</v>
      </c>
      <c r="Z1654" t="str">
        <f>_xlfn.IFS(Table8_1[[#This Row],[Unit_Price]]&lt;500,"Low Price",Table8_1[[#This Row],[Unit_Price]]&lt;2000,"Medium Price",Table8_1[[#This Row],[Unit_Price]]&gt;=2000, "High Price")</f>
        <v>Low Price</v>
      </c>
    </row>
    <row r="1655" spans="1:26" x14ac:dyDescent="0.3">
      <c r="A1655" s="2" t="s">
        <v>3620</v>
      </c>
      <c r="B1655" s="3">
        <v>45466</v>
      </c>
      <c r="C1655" s="2" t="s">
        <v>542</v>
      </c>
      <c r="D1655" s="2" t="s">
        <v>1642</v>
      </c>
      <c r="E1655" s="2" t="s">
        <v>1934</v>
      </c>
      <c r="F1655" s="2">
        <v>2</v>
      </c>
      <c r="G1655" s="2">
        <v>833.62</v>
      </c>
      <c r="H1655" s="2">
        <v>0.18</v>
      </c>
      <c r="I1655" s="2" t="s">
        <v>1959</v>
      </c>
      <c r="J1655" s="2">
        <v>1367.1368</v>
      </c>
      <c r="O1655" t="s">
        <v>3620</v>
      </c>
      <c r="P1655" s="5">
        <v>45466</v>
      </c>
      <c r="Q1655" t="s">
        <v>542</v>
      </c>
      <c r="R1655" t="s">
        <v>1642</v>
      </c>
      <c r="S1655" t="s">
        <v>1934</v>
      </c>
      <c r="T1655">
        <v>2</v>
      </c>
      <c r="U1655">
        <v>833.62</v>
      </c>
      <c r="V1655">
        <v>0.18</v>
      </c>
      <c r="W1655" t="s">
        <v>1959</v>
      </c>
      <c r="X1655">
        <v>1367.1368</v>
      </c>
      <c r="Y1655">
        <v>1367.1368</v>
      </c>
      <c r="Z1655" t="str">
        <f>_xlfn.IFS(Table8_1[[#This Row],[Unit_Price]]&lt;500,"Low Price",Table8_1[[#This Row],[Unit_Price]]&lt;2000,"Medium Price",Table8_1[[#This Row],[Unit_Price]]&gt;=2000, "High Price")</f>
        <v>Medium Price</v>
      </c>
    </row>
    <row r="1656" spans="1:26" x14ac:dyDescent="0.3">
      <c r="A1656" s="2" t="s">
        <v>3621</v>
      </c>
      <c r="B1656" s="3">
        <v>45395</v>
      </c>
      <c r="C1656" s="2" t="s">
        <v>1501</v>
      </c>
      <c r="D1656" s="2" t="s">
        <v>1808</v>
      </c>
      <c r="E1656" s="2" t="s">
        <v>1887</v>
      </c>
      <c r="F1656" s="2">
        <v>1</v>
      </c>
      <c r="G1656" s="2">
        <v>676.26</v>
      </c>
      <c r="H1656" s="2">
        <v>0.14000000000000001</v>
      </c>
      <c r="I1656" s="2" t="s">
        <v>1959</v>
      </c>
      <c r="J1656" s="2">
        <v>581.58360000000005</v>
      </c>
      <c r="O1656" t="s">
        <v>3621</v>
      </c>
      <c r="P1656" s="5">
        <v>45395</v>
      </c>
      <c r="Q1656" t="s">
        <v>1501</v>
      </c>
      <c r="R1656" t="s">
        <v>1808</v>
      </c>
      <c r="S1656" t="s">
        <v>1887</v>
      </c>
      <c r="T1656">
        <v>1</v>
      </c>
      <c r="U1656">
        <v>676.26</v>
      </c>
      <c r="V1656">
        <v>0.14000000000000001</v>
      </c>
      <c r="W1656" t="s">
        <v>1959</v>
      </c>
      <c r="X1656">
        <v>581.58360000000005</v>
      </c>
      <c r="Y1656">
        <v>581.58359999999993</v>
      </c>
      <c r="Z1656" t="str">
        <f>_xlfn.IFS(Table8_1[[#This Row],[Unit_Price]]&lt;500,"Low Price",Table8_1[[#This Row],[Unit_Price]]&lt;2000,"Medium Price",Table8_1[[#This Row],[Unit_Price]]&gt;=2000, "High Price")</f>
        <v>Medium Price</v>
      </c>
    </row>
    <row r="1657" spans="1:26" x14ac:dyDescent="0.3">
      <c r="A1657" s="2" t="s">
        <v>3622</v>
      </c>
      <c r="B1657" s="3">
        <v>45708</v>
      </c>
      <c r="C1657" s="2" t="s">
        <v>134</v>
      </c>
      <c r="D1657" s="2" t="s">
        <v>1762</v>
      </c>
      <c r="E1657" s="2" t="s">
        <v>1921</v>
      </c>
      <c r="F1657" s="2">
        <v>2</v>
      </c>
      <c r="G1657" s="2">
        <v>666.49</v>
      </c>
      <c r="H1657" s="2">
        <v>0.06</v>
      </c>
      <c r="I1657" s="2" t="s">
        <v>1959</v>
      </c>
      <c r="J1657" s="2">
        <v>1253.0011999999999</v>
      </c>
      <c r="O1657" t="s">
        <v>3622</v>
      </c>
      <c r="P1657" s="5">
        <v>45708</v>
      </c>
      <c r="Q1657" t="s">
        <v>134</v>
      </c>
      <c r="R1657" t="s">
        <v>1762</v>
      </c>
      <c r="S1657" t="s">
        <v>1921</v>
      </c>
      <c r="T1657">
        <v>2</v>
      </c>
      <c r="U1657">
        <v>666.49</v>
      </c>
      <c r="V1657">
        <v>0.06</v>
      </c>
      <c r="W1657" t="s">
        <v>1959</v>
      </c>
      <c r="X1657">
        <v>1253.0011999999999</v>
      </c>
      <c r="Y1657">
        <v>1253.0011999999999</v>
      </c>
      <c r="Z1657" t="str">
        <f>_xlfn.IFS(Table8_1[[#This Row],[Unit_Price]]&lt;500,"Low Price",Table8_1[[#This Row],[Unit_Price]]&lt;2000,"Medium Price",Table8_1[[#This Row],[Unit_Price]]&gt;=2000, "High Price")</f>
        <v>Medium Price</v>
      </c>
    </row>
    <row r="1658" spans="1:26" x14ac:dyDescent="0.3">
      <c r="A1658" s="2" t="s">
        <v>3623</v>
      </c>
      <c r="B1658" s="3">
        <v>45735</v>
      </c>
      <c r="C1658" s="2" t="s">
        <v>1431</v>
      </c>
      <c r="D1658" s="2" t="s">
        <v>1617</v>
      </c>
      <c r="E1658" s="2" t="s">
        <v>1904</v>
      </c>
      <c r="F1658" s="2">
        <v>3</v>
      </c>
      <c r="G1658" s="2">
        <v>471.19</v>
      </c>
      <c r="H1658" s="2">
        <v>0.28000000000000003</v>
      </c>
      <c r="I1658" s="2" t="s">
        <v>1964</v>
      </c>
      <c r="J1658" s="2">
        <v>1017.7704</v>
      </c>
      <c r="O1658" t="s">
        <v>3623</v>
      </c>
      <c r="P1658" s="5">
        <v>45735</v>
      </c>
      <c r="Q1658" t="s">
        <v>1431</v>
      </c>
      <c r="R1658" t="s">
        <v>1617</v>
      </c>
      <c r="S1658" t="s">
        <v>1904</v>
      </c>
      <c r="T1658">
        <v>3</v>
      </c>
      <c r="U1658">
        <v>471.19</v>
      </c>
      <c r="V1658">
        <v>0.28000000000000003</v>
      </c>
      <c r="W1658" t="s">
        <v>1964</v>
      </c>
      <c r="X1658">
        <v>1017.7704</v>
      </c>
      <c r="Y1658">
        <v>1017.7703999999999</v>
      </c>
      <c r="Z1658" t="str">
        <f>_xlfn.IFS(Table8_1[[#This Row],[Unit_Price]]&lt;500,"Low Price",Table8_1[[#This Row],[Unit_Price]]&lt;2000,"Medium Price",Table8_1[[#This Row],[Unit_Price]]&gt;=2000, "High Price")</f>
        <v>Low Price</v>
      </c>
    </row>
    <row r="1659" spans="1:26" x14ac:dyDescent="0.3">
      <c r="A1659" s="2" t="s">
        <v>3624</v>
      </c>
      <c r="B1659" s="3">
        <v>45237</v>
      </c>
      <c r="C1659" s="2" t="s">
        <v>418</v>
      </c>
      <c r="D1659" s="2" t="s">
        <v>1590</v>
      </c>
      <c r="E1659" s="2" t="s">
        <v>1901</v>
      </c>
      <c r="F1659" s="2">
        <v>4</v>
      </c>
      <c r="G1659" s="2">
        <v>555.65</v>
      </c>
      <c r="H1659" s="2">
        <v>0.25</v>
      </c>
      <c r="I1659" s="2" t="s">
        <v>1964</v>
      </c>
      <c r="J1659" s="2">
        <v>1666.95</v>
      </c>
      <c r="O1659" t="s">
        <v>3624</v>
      </c>
      <c r="P1659" s="5">
        <v>45237</v>
      </c>
      <c r="Q1659" t="s">
        <v>418</v>
      </c>
      <c r="R1659" t="s">
        <v>1590</v>
      </c>
      <c r="S1659" t="s">
        <v>1901</v>
      </c>
      <c r="T1659">
        <v>4</v>
      </c>
      <c r="U1659">
        <v>555.65</v>
      </c>
      <c r="V1659">
        <v>0.25</v>
      </c>
      <c r="W1659" t="s">
        <v>1964</v>
      </c>
      <c r="X1659">
        <v>1666.95</v>
      </c>
      <c r="Y1659">
        <v>1666.9499999999998</v>
      </c>
      <c r="Z1659" t="str">
        <f>_xlfn.IFS(Table8_1[[#This Row],[Unit_Price]]&lt;500,"Low Price",Table8_1[[#This Row],[Unit_Price]]&lt;2000,"Medium Price",Table8_1[[#This Row],[Unit_Price]]&gt;=2000, "High Price")</f>
        <v>Medium Price</v>
      </c>
    </row>
    <row r="1660" spans="1:26" x14ac:dyDescent="0.3">
      <c r="A1660" s="2" t="s">
        <v>3625</v>
      </c>
      <c r="B1660" s="3">
        <v>45282</v>
      </c>
      <c r="C1660" s="2" t="s">
        <v>145</v>
      </c>
      <c r="D1660" s="2" t="s">
        <v>1868</v>
      </c>
      <c r="E1660" s="2" t="s">
        <v>1934</v>
      </c>
      <c r="F1660" s="2">
        <v>2</v>
      </c>
      <c r="G1660" s="2">
        <v>100.42</v>
      </c>
      <c r="H1660" s="2">
        <v>0.06</v>
      </c>
      <c r="I1660" s="2" t="s">
        <v>1959</v>
      </c>
      <c r="J1660" s="2">
        <v>188.78960000000001</v>
      </c>
      <c r="O1660" t="s">
        <v>3625</v>
      </c>
      <c r="P1660" s="5">
        <v>45282</v>
      </c>
      <c r="Q1660" t="s">
        <v>145</v>
      </c>
      <c r="R1660" t="s">
        <v>1868</v>
      </c>
      <c r="S1660" t="s">
        <v>1934</v>
      </c>
      <c r="T1660">
        <v>2</v>
      </c>
      <c r="U1660">
        <v>100.42</v>
      </c>
      <c r="V1660">
        <v>0.06</v>
      </c>
      <c r="W1660" t="s">
        <v>1959</v>
      </c>
      <c r="X1660">
        <v>188.78960000000001</v>
      </c>
      <c r="Y1660">
        <v>188.78960000000001</v>
      </c>
      <c r="Z1660" t="str">
        <f>_xlfn.IFS(Table8_1[[#This Row],[Unit_Price]]&lt;500,"Low Price",Table8_1[[#This Row],[Unit_Price]]&lt;2000,"Medium Price",Table8_1[[#This Row],[Unit_Price]]&gt;=2000, "High Price")</f>
        <v>Low Price</v>
      </c>
    </row>
    <row r="1661" spans="1:26" x14ac:dyDescent="0.3">
      <c r="A1661" s="2" t="s">
        <v>3626</v>
      </c>
      <c r="B1661" s="3">
        <v>45337</v>
      </c>
      <c r="C1661" s="2" t="s">
        <v>195</v>
      </c>
      <c r="D1661" s="2" t="s">
        <v>1877</v>
      </c>
      <c r="E1661" s="2" t="s">
        <v>1945</v>
      </c>
      <c r="F1661" s="2">
        <v>3</v>
      </c>
      <c r="G1661" s="2">
        <v>981.69</v>
      </c>
      <c r="H1661" s="2">
        <v>0.05</v>
      </c>
      <c r="I1661" s="2" t="s">
        <v>1964</v>
      </c>
      <c r="J1661" s="2">
        <v>2797.8164999999999</v>
      </c>
      <c r="O1661" t="s">
        <v>3626</v>
      </c>
      <c r="P1661" s="5">
        <v>45337</v>
      </c>
      <c r="Q1661" t="s">
        <v>195</v>
      </c>
      <c r="R1661" t="s">
        <v>1877</v>
      </c>
      <c r="S1661" t="s">
        <v>1945</v>
      </c>
      <c r="T1661">
        <v>3</v>
      </c>
      <c r="U1661">
        <v>981.69</v>
      </c>
      <c r="V1661">
        <v>0.05</v>
      </c>
      <c r="W1661" t="s">
        <v>1964</v>
      </c>
      <c r="X1661">
        <v>2797.8164999999999</v>
      </c>
      <c r="Y1661">
        <v>2797.8165000000004</v>
      </c>
      <c r="Z1661" t="str">
        <f>_xlfn.IFS(Table8_1[[#This Row],[Unit_Price]]&lt;500,"Low Price",Table8_1[[#This Row],[Unit_Price]]&lt;2000,"Medium Price",Table8_1[[#This Row],[Unit_Price]]&gt;=2000, "High Price")</f>
        <v>Medium Price</v>
      </c>
    </row>
    <row r="1662" spans="1:26" x14ac:dyDescent="0.3">
      <c r="A1662" s="2" t="s">
        <v>3627</v>
      </c>
      <c r="B1662" s="3">
        <v>45310</v>
      </c>
      <c r="C1662" s="2" t="s">
        <v>1040</v>
      </c>
      <c r="D1662" s="2" t="s">
        <v>1599</v>
      </c>
      <c r="E1662" s="2" t="s">
        <v>1939</v>
      </c>
      <c r="F1662" s="2">
        <v>2</v>
      </c>
      <c r="G1662" s="2">
        <v>848.87</v>
      </c>
      <c r="H1662" s="2">
        <v>0.09</v>
      </c>
      <c r="I1662" s="2" t="s">
        <v>1964</v>
      </c>
      <c r="J1662" s="2">
        <v>1544.9434000000001</v>
      </c>
      <c r="O1662" t="s">
        <v>3627</v>
      </c>
      <c r="P1662" s="5">
        <v>45310</v>
      </c>
      <c r="Q1662" t="s">
        <v>1040</v>
      </c>
      <c r="R1662" t="s">
        <v>1599</v>
      </c>
      <c r="S1662" t="s">
        <v>1939</v>
      </c>
      <c r="T1662">
        <v>2</v>
      </c>
      <c r="U1662">
        <v>848.87</v>
      </c>
      <c r="V1662">
        <v>0.09</v>
      </c>
      <c r="W1662" t="s">
        <v>1964</v>
      </c>
      <c r="X1662">
        <v>1544.9434000000001</v>
      </c>
      <c r="Y1662">
        <v>1544.9434000000001</v>
      </c>
      <c r="Z1662" t="str">
        <f>_xlfn.IFS(Table8_1[[#This Row],[Unit_Price]]&lt;500,"Low Price",Table8_1[[#This Row],[Unit_Price]]&lt;2000,"Medium Price",Table8_1[[#This Row],[Unit_Price]]&gt;=2000, "High Price")</f>
        <v>Medium Price</v>
      </c>
    </row>
    <row r="1663" spans="1:26" x14ac:dyDescent="0.3">
      <c r="A1663" s="2" t="s">
        <v>3628</v>
      </c>
      <c r="B1663" s="3">
        <v>45230</v>
      </c>
      <c r="C1663" s="2" t="s">
        <v>1184</v>
      </c>
      <c r="D1663" s="2" t="s">
        <v>1871</v>
      </c>
      <c r="E1663" s="2" t="s">
        <v>1924</v>
      </c>
      <c r="F1663" s="2">
        <v>3</v>
      </c>
      <c r="G1663" s="2">
        <v>582.32000000000005</v>
      </c>
      <c r="H1663" s="2">
        <v>0</v>
      </c>
      <c r="I1663" s="2" t="s">
        <v>1961</v>
      </c>
      <c r="J1663" s="2">
        <v>1746.96</v>
      </c>
      <c r="O1663" t="s">
        <v>3628</v>
      </c>
      <c r="P1663" s="5">
        <v>45230</v>
      </c>
      <c r="Q1663" t="s">
        <v>1184</v>
      </c>
      <c r="R1663" t="s">
        <v>1871</v>
      </c>
      <c r="S1663" t="s">
        <v>1924</v>
      </c>
      <c r="T1663">
        <v>3</v>
      </c>
      <c r="U1663">
        <v>582.32000000000005</v>
      </c>
      <c r="V1663">
        <v>0</v>
      </c>
      <c r="W1663" t="s">
        <v>1961</v>
      </c>
      <c r="X1663">
        <v>1746.96</v>
      </c>
      <c r="Y1663">
        <v>1746.96</v>
      </c>
      <c r="Z1663" t="str">
        <f>_xlfn.IFS(Table8_1[[#This Row],[Unit_Price]]&lt;500,"Low Price",Table8_1[[#This Row],[Unit_Price]]&lt;2000,"Medium Price",Table8_1[[#This Row],[Unit_Price]]&gt;=2000, "High Price")</f>
        <v>Medium Price</v>
      </c>
    </row>
    <row r="1664" spans="1:26" x14ac:dyDescent="0.3">
      <c r="A1664" s="2" t="s">
        <v>3629</v>
      </c>
      <c r="B1664" s="3">
        <v>45341</v>
      </c>
      <c r="C1664" s="2" t="s">
        <v>575</v>
      </c>
      <c r="D1664" s="2" t="s">
        <v>1728</v>
      </c>
      <c r="E1664" s="2" t="s">
        <v>1942</v>
      </c>
      <c r="F1664" s="2">
        <v>2</v>
      </c>
      <c r="G1664" s="2">
        <v>869.43</v>
      </c>
      <c r="H1664" s="2">
        <v>0.24</v>
      </c>
      <c r="I1664" s="2" t="s">
        <v>1964</v>
      </c>
      <c r="J1664" s="2">
        <v>1321.5336</v>
      </c>
      <c r="O1664" t="s">
        <v>3629</v>
      </c>
      <c r="P1664" s="5">
        <v>45341</v>
      </c>
      <c r="Q1664" t="s">
        <v>575</v>
      </c>
      <c r="R1664" t="s">
        <v>1728</v>
      </c>
      <c r="S1664" t="s">
        <v>1942</v>
      </c>
      <c r="T1664">
        <v>2</v>
      </c>
      <c r="U1664">
        <v>869.43</v>
      </c>
      <c r="V1664">
        <v>0.24</v>
      </c>
      <c r="W1664" t="s">
        <v>1964</v>
      </c>
      <c r="X1664">
        <v>1321.5336</v>
      </c>
      <c r="Y1664">
        <v>1321.5336</v>
      </c>
      <c r="Z1664" t="str">
        <f>_xlfn.IFS(Table8_1[[#This Row],[Unit_Price]]&lt;500,"Low Price",Table8_1[[#This Row],[Unit_Price]]&lt;2000,"Medium Price",Table8_1[[#This Row],[Unit_Price]]&gt;=2000, "High Price")</f>
        <v>Medium Price</v>
      </c>
    </row>
    <row r="1665" spans="1:26" x14ac:dyDescent="0.3">
      <c r="A1665" s="2" t="s">
        <v>3630</v>
      </c>
      <c r="B1665" s="3">
        <v>45440</v>
      </c>
      <c r="C1665" s="2" t="s">
        <v>96</v>
      </c>
      <c r="D1665" s="2" t="s">
        <v>1744</v>
      </c>
      <c r="E1665" s="2" t="s">
        <v>1904</v>
      </c>
      <c r="F1665" s="2">
        <v>1</v>
      </c>
      <c r="G1665" s="2">
        <v>62.26</v>
      </c>
      <c r="H1665" s="2">
        <v>0.03</v>
      </c>
      <c r="I1665" s="2" t="s">
        <v>1964</v>
      </c>
      <c r="J1665" s="2">
        <v>60.392200000000003</v>
      </c>
      <c r="O1665" t="s">
        <v>3630</v>
      </c>
      <c r="P1665" s="5">
        <v>45440</v>
      </c>
      <c r="Q1665" t="s">
        <v>96</v>
      </c>
      <c r="R1665" t="s">
        <v>1744</v>
      </c>
      <c r="S1665" t="s">
        <v>1904</v>
      </c>
      <c r="T1665">
        <v>1</v>
      </c>
      <c r="U1665">
        <v>62.26</v>
      </c>
      <c r="V1665">
        <v>0.03</v>
      </c>
      <c r="W1665" t="s">
        <v>1964</v>
      </c>
      <c r="X1665">
        <v>60.392200000000003</v>
      </c>
      <c r="Y1665">
        <v>60.392199999999995</v>
      </c>
      <c r="Z1665" t="str">
        <f>_xlfn.IFS(Table8_1[[#This Row],[Unit_Price]]&lt;500,"Low Price",Table8_1[[#This Row],[Unit_Price]]&lt;2000,"Medium Price",Table8_1[[#This Row],[Unit_Price]]&gt;=2000, "High Price")</f>
        <v>Low Price</v>
      </c>
    </row>
    <row r="1666" spans="1:26" x14ac:dyDescent="0.3">
      <c r="A1666" s="2" t="s">
        <v>3631</v>
      </c>
      <c r="B1666" s="3">
        <v>45798</v>
      </c>
      <c r="C1666" s="2" t="s">
        <v>518</v>
      </c>
      <c r="D1666" s="2" t="s">
        <v>1696</v>
      </c>
      <c r="E1666" s="2" t="s">
        <v>1934</v>
      </c>
      <c r="F1666" s="2">
        <v>3</v>
      </c>
      <c r="G1666" s="2">
        <v>343.97</v>
      </c>
      <c r="H1666" s="2">
        <v>0.04</v>
      </c>
      <c r="I1666" s="2" t="s">
        <v>1964</v>
      </c>
      <c r="J1666" s="2">
        <v>990.6336</v>
      </c>
      <c r="O1666" t="s">
        <v>3631</v>
      </c>
      <c r="P1666" s="5">
        <v>45798</v>
      </c>
      <c r="Q1666" t="s">
        <v>518</v>
      </c>
      <c r="R1666" t="s">
        <v>1696</v>
      </c>
      <c r="S1666" t="s">
        <v>1934</v>
      </c>
      <c r="T1666">
        <v>3</v>
      </c>
      <c r="U1666">
        <v>343.97</v>
      </c>
      <c r="V1666">
        <v>0.04</v>
      </c>
      <c r="W1666" t="s">
        <v>1964</v>
      </c>
      <c r="X1666">
        <v>990.6336</v>
      </c>
      <c r="Y1666">
        <v>990.63360000000011</v>
      </c>
      <c r="Z1666" t="str">
        <f>_xlfn.IFS(Table8_1[[#This Row],[Unit_Price]]&lt;500,"Low Price",Table8_1[[#This Row],[Unit_Price]]&lt;2000,"Medium Price",Table8_1[[#This Row],[Unit_Price]]&gt;=2000, "High Price")</f>
        <v>Low Price</v>
      </c>
    </row>
    <row r="1667" spans="1:26" x14ac:dyDescent="0.3">
      <c r="A1667" s="2" t="s">
        <v>3632</v>
      </c>
      <c r="B1667" s="3">
        <v>45293</v>
      </c>
      <c r="C1667" s="2" t="s">
        <v>968</v>
      </c>
      <c r="D1667" s="2" t="s">
        <v>1648</v>
      </c>
      <c r="E1667" s="2" t="s">
        <v>1929</v>
      </c>
      <c r="F1667" s="2">
        <v>3</v>
      </c>
      <c r="G1667" s="2">
        <v>304.67</v>
      </c>
      <c r="H1667" s="2">
        <v>0.11</v>
      </c>
      <c r="I1667" s="2" t="s">
        <v>1959</v>
      </c>
      <c r="J1667" s="2">
        <v>813.46889999999996</v>
      </c>
      <c r="O1667" t="s">
        <v>3632</v>
      </c>
      <c r="P1667" s="5">
        <v>45293</v>
      </c>
      <c r="Q1667" t="s">
        <v>968</v>
      </c>
      <c r="R1667" t="s">
        <v>1648</v>
      </c>
      <c r="S1667" t="s">
        <v>1929</v>
      </c>
      <c r="T1667">
        <v>3</v>
      </c>
      <c r="U1667">
        <v>304.67</v>
      </c>
      <c r="V1667">
        <v>0.11</v>
      </c>
      <c r="W1667" t="s">
        <v>1959</v>
      </c>
      <c r="X1667">
        <v>813.46889999999996</v>
      </c>
      <c r="Y1667">
        <v>813.46889999999996</v>
      </c>
      <c r="Z1667" t="str">
        <f>_xlfn.IFS(Table8_1[[#This Row],[Unit_Price]]&lt;500,"Low Price",Table8_1[[#This Row],[Unit_Price]]&lt;2000,"Medium Price",Table8_1[[#This Row],[Unit_Price]]&gt;=2000, "High Price")</f>
        <v>Low Price</v>
      </c>
    </row>
    <row r="1668" spans="1:26" x14ac:dyDescent="0.3">
      <c r="A1668" s="2" t="s">
        <v>3633</v>
      </c>
      <c r="B1668" s="3">
        <v>45296</v>
      </c>
      <c r="C1668" s="2" t="s">
        <v>1154</v>
      </c>
      <c r="D1668" s="2" t="s">
        <v>1658</v>
      </c>
      <c r="E1668" s="2" t="s">
        <v>1921</v>
      </c>
      <c r="F1668" s="2">
        <v>4</v>
      </c>
      <c r="G1668" s="2">
        <v>208.34</v>
      </c>
      <c r="H1668" s="2">
        <v>0.01</v>
      </c>
      <c r="I1668" s="2" t="s">
        <v>1961</v>
      </c>
      <c r="J1668" s="2">
        <v>825.02639999999997</v>
      </c>
      <c r="O1668" t="s">
        <v>3633</v>
      </c>
      <c r="P1668" s="5">
        <v>45296</v>
      </c>
      <c r="Q1668" t="s">
        <v>1154</v>
      </c>
      <c r="R1668" t="s">
        <v>1658</v>
      </c>
      <c r="S1668" t="s">
        <v>1921</v>
      </c>
      <c r="T1668">
        <v>4</v>
      </c>
      <c r="U1668">
        <v>208.34</v>
      </c>
      <c r="V1668">
        <v>0.01</v>
      </c>
      <c r="W1668" t="s">
        <v>1961</v>
      </c>
      <c r="X1668">
        <v>825.02639999999997</v>
      </c>
      <c r="Y1668">
        <v>825.02639999999997</v>
      </c>
      <c r="Z1668" t="str">
        <f>_xlfn.IFS(Table8_1[[#This Row],[Unit_Price]]&lt;500,"Low Price",Table8_1[[#This Row],[Unit_Price]]&lt;2000,"Medium Price",Table8_1[[#This Row],[Unit_Price]]&gt;=2000, "High Price")</f>
        <v>Low Price</v>
      </c>
    </row>
    <row r="1669" spans="1:26" x14ac:dyDescent="0.3">
      <c r="A1669" s="2" t="s">
        <v>3634</v>
      </c>
      <c r="B1669" s="3">
        <v>45860</v>
      </c>
      <c r="C1669" s="2" t="s">
        <v>995</v>
      </c>
      <c r="D1669" s="2" t="s">
        <v>1841</v>
      </c>
      <c r="E1669" s="2" t="s">
        <v>1892</v>
      </c>
      <c r="F1669" s="2">
        <v>1</v>
      </c>
      <c r="G1669" s="2">
        <v>119.04</v>
      </c>
      <c r="H1669" s="2">
        <v>0.13</v>
      </c>
      <c r="I1669" s="2" t="s">
        <v>1964</v>
      </c>
      <c r="J1669" s="2">
        <v>103.56480000000001</v>
      </c>
      <c r="O1669" t="s">
        <v>3634</v>
      </c>
      <c r="P1669" s="5">
        <v>45860</v>
      </c>
      <c r="Q1669" t="s">
        <v>995</v>
      </c>
      <c r="R1669" t="s">
        <v>1841</v>
      </c>
      <c r="S1669" t="s">
        <v>1892</v>
      </c>
      <c r="T1669">
        <v>1</v>
      </c>
      <c r="U1669">
        <v>119.04</v>
      </c>
      <c r="V1669">
        <v>0.13</v>
      </c>
      <c r="W1669" t="s">
        <v>1964</v>
      </c>
      <c r="X1669">
        <v>103.56480000000001</v>
      </c>
      <c r="Y1669">
        <v>103.56480000000001</v>
      </c>
      <c r="Z1669" t="str">
        <f>_xlfn.IFS(Table8_1[[#This Row],[Unit_Price]]&lt;500,"Low Price",Table8_1[[#This Row],[Unit_Price]]&lt;2000,"Medium Price",Table8_1[[#This Row],[Unit_Price]]&gt;=2000, "High Price")</f>
        <v>Low Price</v>
      </c>
    </row>
    <row r="1670" spans="1:26" x14ac:dyDescent="0.3">
      <c r="A1670" s="2" t="s">
        <v>3635</v>
      </c>
      <c r="B1670" s="3">
        <v>45843</v>
      </c>
      <c r="C1670" s="2" t="s">
        <v>1022</v>
      </c>
      <c r="D1670" s="2" t="s">
        <v>1712</v>
      </c>
      <c r="E1670" s="2" t="s">
        <v>1921</v>
      </c>
      <c r="F1670" s="2">
        <v>4</v>
      </c>
      <c r="G1670" s="2">
        <v>791.65</v>
      </c>
      <c r="H1670" s="2">
        <v>0.06</v>
      </c>
      <c r="I1670" s="2" t="s">
        <v>1964</v>
      </c>
      <c r="J1670" s="2">
        <v>2976.6039999999998</v>
      </c>
      <c r="O1670" t="s">
        <v>3635</v>
      </c>
      <c r="P1670" s="5">
        <v>45843</v>
      </c>
      <c r="Q1670" t="s">
        <v>1022</v>
      </c>
      <c r="R1670" t="s">
        <v>1712</v>
      </c>
      <c r="S1670" t="s">
        <v>1921</v>
      </c>
      <c r="T1670">
        <v>4</v>
      </c>
      <c r="U1670">
        <v>791.65</v>
      </c>
      <c r="V1670">
        <v>0.06</v>
      </c>
      <c r="W1670" t="s">
        <v>1964</v>
      </c>
      <c r="X1670">
        <v>2976.6039999999998</v>
      </c>
      <c r="Y1670">
        <v>2976.6039999999998</v>
      </c>
      <c r="Z1670" t="str">
        <f>_xlfn.IFS(Table8_1[[#This Row],[Unit_Price]]&lt;500,"Low Price",Table8_1[[#This Row],[Unit_Price]]&lt;2000,"Medium Price",Table8_1[[#This Row],[Unit_Price]]&gt;=2000, "High Price")</f>
        <v>Medium Price</v>
      </c>
    </row>
    <row r="1671" spans="1:26" x14ac:dyDescent="0.3">
      <c r="A1671" s="2" t="s">
        <v>3636</v>
      </c>
      <c r="B1671" s="3">
        <v>45862</v>
      </c>
      <c r="C1671" s="2" t="s">
        <v>202</v>
      </c>
      <c r="D1671" s="2" t="s">
        <v>1613</v>
      </c>
      <c r="E1671" s="2" t="s">
        <v>1896</v>
      </c>
      <c r="F1671" s="2">
        <v>2</v>
      </c>
      <c r="G1671" s="2">
        <v>414.86</v>
      </c>
      <c r="H1671" s="2">
        <v>0.23</v>
      </c>
      <c r="I1671" s="2" t="s">
        <v>1959</v>
      </c>
      <c r="J1671" s="2">
        <v>638.88440000000003</v>
      </c>
      <c r="O1671" t="s">
        <v>3636</v>
      </c>
      <c r="P1671" s="5">
        <v>45862</v>
      </c>
      <c r="Q1671" t="s">
        <v>202</v>
      </c>
      <c r="R1671" t="s">
        <v>1613</v>
      </c>
      <c r="S1671" t="s">
        <v>1896</v>
      </c>
      <c r="T1671">
        <v>2</v>
      </c>
      <c r="U1671">
        <v>414.86</v>
      </c>
      <c r="V1671">
        <v>0.23</v>
      </c>
      <c r="W1671" t="s">
        <v>1959</v>
      </c>
      <c r="X1671">
        <v>638.88440000000003</v>
      </c>
      <c r="Y1671">
        <v>638.88440000000003</v>
      </c>
      <c r="Z1671" t="str">
        <f>_xlfn.IFS(Table8_1[[#This Row],[Unit_Price]]&lt;500,"Low Price",Table8_1[[#This Row],[Unit_Price]]&lt;2000,"Medium Price",Table8_1[[#This Row],[Unit_Price]]&gt;=2000, "High Price")</f>
        <v>Low Price</v>
      </c>
    </row>
    <row r="1672" spans="1:26" x14ac:dyDescent="0.3">
      <c r="A1672" s="2" t="s">
        <v>3637</v>
      </c>
      <c r="B1672" s="3">
        <v>45385</v>
      </c>
      <c r="C1672" s="2" t="s">
        <v>1484</v>
      </c>
      <c r="D1672" s="2" t="s">
        <v>1693</v>
      </c>
      <c r="E1672" s="2" t="s">
        <v>1929</v>
      </c>
      <c r="F1672" s="2">
        <v>2</v>
      </c>
      <c r="G1672" s="2">
        <v>960.81</v>
      </c>
      <c r="H1672" s="2">
        <v>0.28000000000000003</v>
      </c>
      <c r="I1672" s="2" t="s">
        <v>1961</v>
      </c>
      <c r="J1672" s="2">
        <v>1383.5663999999999</v>
      </c>
      <c r="O1672" t="s">
        <v>3637</v>
      </c>
      <c r="P1672" s="5">
        <v>45385</v>
      </c>
      <c r="Q1672" t="s">
        <v>1484</v>
      </c>
      <c r="R1672" t="s">
        <v>1693</v>
      </c>
      <c r="S1672" t="s">
        <v>1929</v>
      </c>
      <c r="T1672">
        <v>2</v>
      </c>
      <c r="U1672">
        <v>960.81</v>
      </c>
      <c r="V1672">
        <v>0.28000000000000003</v>
      </c>
      <c r="W1672" t="s">
        <v>1961</v>
      </c>
      <c r="X1672">
        <v>1383.5663999999999</v>
      </c>
      <c r="Y1672">
        <v>1383.5663999999997</v>
      </c>
      <c r="Z1672" t="str">
        <f>_xlfn.IFS(Table8_1[[#This Row],[Unit_Price]]&lt;500,"Low Price",Table8_1[[#This Row],[Unit_Price]]&lt;2000,"Medium Price",Table8_1[[#This Row],[Unit_Price]]&gt;=2000, "High Price")</f>
        <v>Medium Price</v>
      </c>
    </row>
    <row r="1673" spans="1:26" x14ac:dyDescent="0.3">
      <c r="A1673" s="2" t="s">
        <v>3638</v>
      </c>
      <c r="B1673" s="3">
        <v>45668</v>
      </c>
      <c r="C1673" s="2" t="s">
        <v>698</v>
      </c>
      <c r="D1673" s="2" t="s">
        <v>1732</v>
      </c>
      <c r="E1673" s="2" t="s">
        <v>1904</v>
      </c>
      <c r="F1673" s="2">
        <v>4</v>
      </c>
      <c r="G1673" s="2">
        <v>943.36</v>
      </c>
      <c r="H1673" s="2">
        <v>0.18</v>
      </c>
      <c r="I1673" s="2" t="s">
        <v>1961</v>
      </c>
      <c r="J1673" s="2">
        <v>3094.2208000000001</v>
      </c>
      <c r="O1673" t="s">
        <v>3638</v>
      </c>
      <c r="P1673" s="5">
        <v>45668</v>
      </c>
      <c r="Q1673" t="s">
        <v>698</v>
      </c>
      <c r="R1673" t="s">
        <v>1732</v>
      </c>
      <c r="S1673" t="s">
        <v>1904</v>
      </c>
      <c r="T1673">
        <v>4</v>
      </c>
      <c r="U1673">
        <v>943.36</v>
      </c>
      <c r="V1673">
        <v>0.18</v>
      </c>
      <c r="W1673" t="s">
        <v>1961</v>
      </c>
      <c r="X1673">
        <v>3094.2208000000001</v>
      </c>
      <c r="Y1673">
        <v>3094.2208000000001</v>
      </c>
      <c r="Z1673" t="str">
        <f>_xlfn.IFS(Table8_1[[#This Row],[Unit_Price]]&lt;500,"Low Price",Table8_1[[#This Row],[Unit_Price]]&lt;2000,"Medium Price",Table8_1[[#This Row],[Unit_Price]]&gt;=2000, "High Price")</f>
        <v>Medium Price</v>
      </c>
    </row>
    <row r="1674" spans="1:26" x14ac:dyDescent="0.3">
      <c r="A1674" s="2" t="s">
        <v>3639</v>
      </c>
      <c r="B1674" s="3">
        <v>45561</v>
      </c>
      <c r="C1674" s="2" t="s">
        <v>701</v>
      </c>
      <c r="D1674" s="2" t="s">
        <v>2061</v>
      </c>
      <c r="E1674" s="2" t="s">
        <v>1932</v>
      </c>
      <c r="F1674" s="2">
        <v>1</v>
      </c>
      <c r="G1674" s="2">
        <v>830.42</v>
      </c>
      <c r="H1674" s="2">
        <v>0.26</v>
      </c>
      <c r="I1674" s="2" t="s">
        <v>1964</v>
      </c>
      <c r="J1674" s="2">
        <v>614.51080000000002</v>
      </c>
      <c r="O1674" t="s">
        <v>3639</v>
      </c>
      <c r="P1674" s="5">
        <v>45561</v>
      </c>
      <c r="Q1674" t="s">
        <v>701</v>
      </c>
      <c r="R1674" t="s">
        <v>2061</v>
      </c>
      <c r="S1674" t="s">
        <v>1932</v>
      </c>
      <c r="T1674">
        <v>1</v>
      </c>
      <c r="U1674">
        <v>830.42</v>
      </c>
      <c r="V1674">
        <v>0.26</v>
      </c>
      <c r="W1674" t="s">
        <v>1964</v>
      </c>
      <c r="X1674">
        <v>614.51080000000002</v>
      </c>
      <c r="Y1674">
        <v>614.51080000000002</v>
      </c>
      <c r="Z1674" t="str">
        <f>_xlfn.IFS(Table8_1[[#This Row],[Unit_Price]]&lt;500,"Low Price",Table8_1[[#This Row],[Unit_Price]]&lt;2000,"Medium Price",Table8_1[[#This Row],[Unit_Price]]&gt;=2000, "High Price")</f>
        <v>Medium Price</v>
      </c>
    </row>
    <row r="1675" spans="1:26" x14ac:dyDescent="0.3">
      <c r="A1675" s="2" t="s">
        <v>3640</v>
      </c>
      <c r="B1675" s="3">
        <v>45637</v>
      </c>
      <c r="C1675" s="2" t="s">
        <v>1118</v>
      </c>
      <c r="D1675" s="2" t="s">
        <v>1783</v>
      </c>
      <c r="E1675" s="2" t="s">
        <v>1942</v>
      </c>
      <c r="F1675" s="2">
        <v>1</v>
      </c>
      <c r="G1675" s="2">
        <v>762.55</v>
      </c>
      <c r="H1675" s="2">
        <v>0.19</v>
      </c>
      <c r="I1675" s="2" t="s">
        <v>1959</v>
      </c>
      <c r="J1675" s="2">
        <v>617.66549999999995</v>
      </c>
      <c r="O1675" t="s">
        <v>3640</v>
      </c>
      <c r="P1675" s="5">
        <v>45637</v>
      </c>
      <c r="Q1675" t="s">
        <v>1118</v>
      </c>
      <c r="R1675" t="s">
        <v>1783</v>
      </c>
      <c r="S1675" t="s">
        <v>1942</v>
      </c>
      <c r="T1675">
        <v>1</v>
      </c>
      <c r="U1675">
        <v>762.55</v>
      </c>
      <c r="V1675">
        <v>0.19</v>
      </c>
      <c r="W1675" t="s">
        <v>1959</v>
      </c>
      <c r="X1675">
        <v>617.66549999999995</v>
      </c>
      <c r="Y1675">
        <v>617.66549999999995</v>
      </c>
      <c r="Z1675" t="str">
        <f>_xlfn.IFS(Table8_1[[#This Row],[Unit_Price]]&lt;500,"Low Price",Table8_1[[#This Row],[Unit_Price]]&lt;2000,"Medium Price",Table8_1[[#This Row],[Unit_Price]]&gt;=2000, "High Price")</f>
        <v>Medium Price</v>
      </c>
    </row>
    <row r="1676" spans="1:26" x14ac:dyDescent="0.3">
      <c r="A1676" s="2" t="s">
        <v>3641</v>
      </c>
      <c r="B1676" s="3">
        <v>45839</v>
      </c>
      <c r="C1676" s="2" t="s">
        <v>1088</v>
      </c>
      <c r="D1676" s="2" t="s">
        <v>1805</v>
      </c>
      <c r="E1676" s="2" t="s">
        <v>1945</v>
      </c>
      <c r="F1676" s="2">
        <v>2</v>
      </c>
      <c r="G1676" s="2">
        <v>464.43</v>
      </c>
      <c r="H1676" s="2">
        <v>0.24</v>
      </c>
      <c r="I1676" s="2" t="s">
        <v>1964</v>
      </c>
      <c r="J1676" s="2">
        <v>705.93359999999996</v>
      </c>
      <c r="O1676" t="s">
        <v>3641</v>
      </c>
      <c r="P1676" s="5">
        <v>45839</v>
      </c>
      <c r="Q1676" t="s">
        <v>1088</v>
      </c>
      <c r="R1676" t="s">
        <v>1805</v>
      </c>
      <c r="S1676" t="s">
        <v>1945</v>
      </c>
      <c r="T1676">
        <v>2</v>
      </c>
      <c r="U1676">
        <v>464.43</v>
      </c>
      <c r="V1676">
        <v>0.24</v>
      </c>
      <c r="W1676" t="s">
        <v>1964</v>
      </c>
      <c r="X1676">
        <v>705.93359999999996</v>
      </c>
      <c r="Y1676">
        <v>705.93360000000007</v>
      </c>
      <c r="Z1676" t="str">
        <f>_xlfn.IFS(Table8_1[[#This Row],[Unit_Price]]&lt;500,"Low Price",Table8_1[[#This Row],[Unit_Price]]&lt;2000,"Medium Price",Table8_1[[#This Row],[Unit_Price]]&gt;=2000, "High Price")</f>
        <v>Low Price</v>
      </c>
    </row>
    <row r="1677" spans="1:26" x14ac:dyDescent="0.3">
      <c r="A1677" s="2" t="s">
        <v>3642</v>
      </c>
      <c r="B1677" s="3">
        <v>45851</v>
      </c>
      <c r="C1677" s="2" t="s">
        <v>78</v>
      </c>
      <c r="D1677" s="2" t="s">
        <v>1774</v>
      </c>
      <c r="E1677" s="2" t="s">
        <v>1945</v>
      </c>
      <c r="F1677" s="2">
        <v>1</v>
      </c>
      <c r="G1677" s="2">
        <v>711.08</v>
      </c>
      <c r="H1677" s="2">
        <v>0.24</v>
      </c>
      <c r="I1677" s="2" t="s">
        <v>1961</v>
      </c>
      <c r="J1677" s="2">
        <v>540.42079999999999</v>
      </c>
      <c r="O1677" t="s">
        <v>3642</v>
      </c>
      <c r="P1677" s="5">
        <v>45851</v>
      </c>
      <c r="Q1677" t="s">
        <v>78</v>
      </c>
      <c r="R1677" t="s">
        <v>1774</v>
      </c>
      <c r="S1677" t="s">
        <v>1945</v>
      </c>
      <c r="T1677">
        <v>1</v>
      </c>
      <c r="U1677">
        <v>711.08</v>
      </c>
      <c r="V1677">
        <v>0.24</v>
      </c>
      <c r="W1677" t="s">
        <v>1961</v>
      </c>
      <c r="X1677">
        <v>540.42079999999999</v>
      </c>
      <c r="Y1677">
        <v>540.4208000000001</v>
      </c>
      <c r="Z1677" t="str">
        <f>_xlfn.IFS(Table8_1[[#This Row],[Unit_Price]]&lt;500,"Low Price",Table8_1[[#This Row],[Unit_Price]]&lt;2000,"Medium Price",Table8_1[[#This Row],[Unit_Price]]&gt;=2000, "High Price")</f>
        <v>Medium Price</v>
      </c>
    </row>
    <row r="1678" spans="1:26" x14ac:dyDescent="0.3">
      <c r="A1678" s="2" t="s">
        <v>3643</v>
      </c>
      <c r="B1678" s="3">
        <v>45656</v>
      </c>
      <c r="C1678" s="2" t="s">
        <v>814</v>
      </c>
      <c r="D1678" s="2" t="s">
        <v>1715</v>
      </c>
      <c r="E1678" s="2" t="s">
        <v>1934</v>
      </c>
      <c r="F1678" s="2">
        <v>2</v>
      </c>
      <c r="G1678" s="2">
        <v>984.96</v>
      </c>
      <c r="H1678" s="2">
        <v>0.16</v>
      </c>
      <c r="I1678" s="2" t="s">
        <v>1961</v>
      </c>
      <c r="J1678" s="2">
        <v>1654.7328</v>
      </c>
      <c r="O1678" t="s">
        <v>3643</v>
      </c>
      <c r="P1678" s="5">
        <v>45656</v>
      </c>
      <c r="Q1678" t="s">
        <v>814</v>
      </c>
      <c r="R1678" t="s">
        <v>1715</v>
      </c>
      <c r="S1678" t="s">
        <v>1934</v>
      </c>
      <c r="T1678">
        <v>2</v>
      </c>
      <c r="U1678">
        <v>984.96</v>
      </c>
      <c r="V1678">
        <v>0.16</v>
      </c>
      <c r="W1678" t="s">
        <v>1961</v>
      </c>
      <c r="X1678">
        <v>1654.7328</v>
      </c>
      <c r="Y1678">
        <v>1654.7328</v>
      </c>
      <c r="Z1678" t="str">
        <f>_xlfn.IFS(Table8_1[[#This Row],[Unit_Price]]&lt;500,"Low Price",Table8_1[[#This Row],[Unit_Price]]&lt;2000,"Medium Price",Table8_1[[#This Row],[Unit_Price]]&gt;=2000, "High Price")</f>
        <v>Medium Price</v>
      </c>
    </row>
    <row r="1679" spans="1:26" x14ac:dyDescent="0.3">
      <c r="A1679" s="2" t="s">
        <v>3644</v>
      </c>
      <c r="B1679" s="3">
        <v>45759</v>
      </c>
      <c r="C1679" s="2" t="s">
        <v>1088</v>
      </c>
      <c r="D1679" s="2" t="s">
        <v>1693</v>
      </c>
      <c r="E1679" s="2" t="s">
        <v>1929</v>
      </c>
      <c r="F1679" s="2">
        <v>1</v>
      </c>
      <c r="G1679" s="2">
        <v>21.14</v>
      </c>
      <c r="H1679" s="2">
        <v>0.06</v>
      </c>
      <c r="I1679" s="2" t="s">
        <v>1964</v>
      </c>
      <c r="J1679" s="2">
        <v>19.871600000000001</v>
      </c>
      <c r="O1679" t="s">
        <v>3644</v>
      </c>
      <c r="P1679" s="5">
        <v>45759</v>
      </c>
      <c r="Q1679" t="s">
        <v>1088</v>
      </c>
      <c r="R1679" t="s">
        <v>1693</v>
      </c>
      <c r="S1679" t="s">
        <v>1929</v>
      </c>
      <c r="T1679">
        <v>1</v>
      </c>
      <c r="U1679">
        <v>21.14</v>
      </c>
      <c r="V1679">
        <v>0.06</v>
      </c>
      <c r="W1679" t="s">
        <v>1964</v>
      </c>
      <c r="X1679">
        <v>19.871600000000001</v>
      </c>
      <c r="Y1679">
        <v>19.871600000000001</v>
      </c>
      <c r="Z1679" t="str">
        <f>_xlfn.IFS(Table8_1[[#This Row],[Unit_Price]]&lt;500,"Low Price",Table8_1[[#This Row],[Unit_Price]]&lt;2000,"Medium Price",Table8_1[[#This Row],[Unit_Price]]&gt;=2000, "High Price")</f>
        <v>Low Price</v>
      </c>
    </row>
    <row r="1680" spans="1:26" x14ac:dyDescent="0.3">
      <c r="A1680" s="2" t="s">
        <v>3645</v>
      </c>
      <c r="B1680" s="3">
        <v>45679</v>
      </c>
      <c r="C1680" s="2" t="s">
        <v>379</v>
      </c>
      <c r="D1680" s="2" t="s">
        <v>1877</v>
      </c>
      <c r="E1680" s="2" t="s">
        <v>1917</v>
      </c>
      <c r="F1680" s="2">
        <v>1</v>
      </c>
      <c r="G1680" s="2">
        <v>343.03</v>
      </c>
      <c r="H1680" s="2">
        <v>0.16</v>
      </c>
      <c r="I1680" s="2" t="s">
        <v>1959</v>
      </c>
      <c r="J1680" s="2">
        <v>288.14519999999999</v>
      </c>
      <c r="O1680" t="s">
        <v>3645</v>
      </c>
      <c r="P1680" s="5">
        <v>45679</v>
      </c>
      <c r="Q1680" t="s">
        <v>379</v>
      </c>
      <c r="R1680" t="s">
        <v>1877</v>
      </c>
      <c r="S1680" t="s">
        <v>1917</v>
      </c>
      <c r="T1680">
        <v>1</v>
      </c>
      <c r="U1680">
        <v>343.03</v>
      </c>
      <c r="V1680">
        <v>0.16</v>
      </c>
      <c r="W1680" t="s">
        <v>1959</v>
      </c>
      <c r="X1680">
        <v>288.14519999999999</v>
      </c>
      <c r="Y1680">
        <v>288.14519999999999</v>
      </c>
      <c r="Z1680" t="str">
        <f>_xlfn.IFS(Table8_1[[#This Row],[Unit_Price]]&lt;500,"Low Price",Table8_1[[#This Row],[Unit_Price]]&lt;2000,"Medium Price",Table8_1[[#This Row],[Unit_Price]]&gt;=2000, "High Price")</f>
        <v>Low Price</v>
      </c>
    </row>
    <row r="1681" spans="1:26" x14ac:dyDescent="0.3">
      <c r="A1681" s="2" t="s">
        <v>3646</v>
      </c>
      <c r="B1681" s="3">
        <v>45237</v>
      </c>
      <c r="C1681" s="2" t="s">
        <v>802</v>
      </c>
      <c r="D1681" s="2" t="s">
        <v>1635</v>
      </c>
      <c r="E1681" s="2" t="s">
        <v>1945</v>
      </c>
      <c r="F1681" s="2">
        <v>3</v>
      </c>
      <c r="G1681" s="2">
        <v>94.83</v>
      </c>
      <c r="H1681" s="2">
        <v>0.16</v>
      </c>
      <c r="I1681" s="2" t="s">
        <v>1964</v>
      </c>
      <c r="J1681" s="2">
        <v>238.9716</v>
      </c>
      <c r="O1681" t="s">
        <v>3646</v>
      </c>
      <c r="P1681" s="5">
        <v>45237</v>
      </c>
      <c r="Q1681" t="s">
        <v>802</v>
      </c>
      <c r="R1681" t="s">
        <v>1635</v>
      </c>
      <c r="S1681" t="s">
        <v>1945</v>
      </c>
      <c r="T1681">
        <v>3</v>
      </c>
      <c r="U1681">
        <v>94.83</v>
      </c>
      <c r="V1681">
        <v>0.16</v>
      </c>
      <c r="W1681" t="s">
        <v>1964</v>
      </c>
      <c r="X1681">
        <v>238.9716</v>
      </c>
      <c r="Y1681">
        <v>238.97160000000002</v>
      </c>
      <c r="Z1681" t="str">
        <f>_xlfn.IFS(Table8_1[[#This Row],[Unit_Price]]&lt;500,"Low Price",Table8_1[[#This Row],[Unit_Price]]&lt;2000,"Medium Price",Table8_1[[#This Row],[Unit_Price]]&gt;=2000, "High Price")</f>
        <v>Low Price</v>
      </c>
    </row>
    <row r="1682" spans="1:26" x14ac:dyDescent="0.3">
      <c r="A1682" s="2" t="s">
        <v>3647</v>
      </c>
      <c r="B1682" s="3">
        <v>45790</v>
      </c>
      <c r="C1682" s="2" t="s">
        <v>85</v>
      </c>
      <c r="D1682" s="2" t="s">
        <v>1790</v>
      </c>
      <c r="E1682" s="2" t="s">
        <v>1948</v>
      </c>
      <c r="F1682" s="2">
        <v>3</v>
      </c>
      <c r="G1682" s="2">
        <v>74.66</v>
      </c>
      <c r="H1682" s="2">
        <v>0.03</v>
      </c>
      <c r="I1682" s="2" t="s">
        <v>1961</v>
      </c>
      <c r="J1682" s="2">
        <v>217.26060000000001</v>
      </c>
      <c r="O1682" t="s">
        <v>3647</v>
      </c>
      <c r="P1682" s="5">
        <v>45790</v>
      </c>
      <c r="Q1682" t="s">
        <v>85</v>
      </c>
      <c r="R1682" t="s">
        <v>1790</v>
      </c>
      <c r="S1682" t="s">
        <v>1948</v>
      </c>
      <c r="T1682">
        <v>3</v>
      </c>
      <c r="U1682">
        <v>74.66</v>
      </c>
      <c r="V1682">
        <v>0.03</v>
      </c>
      <c r="W1682" t="s">
        <v>1961</v>
      </c>
      <c r="X1682">
        <v>217.26060000000001</v>
      </c>
      <c r="Y1682">
        <v>217.26059999999998</v>
      </c>
      <c r="Z1682" t="str">
        <f>_xlfn.IFS(Table8_1[[#This Row],[Unit_Price]]&lt;500,"Low Price",Table8_1[[#This Row],[Unit_Price]]&lt;2000,"Medium Price",Table8_1[[#This Row],[Unit_Price]]&gt;=2000, "High Price")</f>
        <v>Low Price</v>
      </c>
    </row>
    <row r="1683" spans="1:26" x14ac:dyDescent="0.3">
      <c r="A1683" s="2" t="s">
        <v>3648</v>
      </c>
      <c r="B1683" s="3">
        <v>45268</v>
      </c>
      <c r="C1683" s="2" t="s">
        <v>471</v>
      </c>
      <c r="D1683" s="2" t="s">
        <v>1689</v>
      </c>
      <c r="E1683" s="2" t="s">
        <v>1936</v>
      </c>
      <c r="F1683" s="2">
        <v>3</v>
      </c>
      <c r="G1683" s="2">
        <v>281.95999999999998</v>
      </c>
      <c r="H1683" s="2">
        <v>0.01</v>
      </c>
      <c r="I1683" s="2" t="s">
        <v>1964</v>
      </c>
      <c r="J1683" s="2">
        <v>837.4212</v>
      </c>
      <c r="O1683" t="s">
        <v>3648</v>
      </c>
      <c r="P1683" s="5">
        <v>45268</v>
      </c>
      <c r="Q1683" t="s">
        <v>471</v>
      </c>
      <c r="R1683" t="s">
        <v>1689</v>
      </c>
      <c r="S1683" t="s">
        <v>1936</v>
      </c>
      <c r="T1683">
        <v>3</v>
      </c>
      <c r="U1683">
        <v>281.95999999999998</v>
      </c>
      <c r="V1683">
        <v>0.01</v>
      </c>
      <c r="W1683" t="s">
        <v>1964</v>
      </c>
      <c r="X1683">
        <v>837.4212</v>
      </c>
      <c r="Y1683">
        <v>837.42119999999989</v>
      </c>
      <c r="Z1683" t="str">
        <f>_xlfn.IFS(Table8_1[[#This Row],[Unit_Price]]&lt;500,"Low Price",Table8_1[[#This Row],[Unit_Price]]&lt;2000,"Medium Price",Table8_1[[#This Row],[Unit_Price]]&gt;=2000, "High Price")</f>
        <v>Low Price</v>
      </c>
    </row>
    <row r="1684" spans="1:26" x14ac:dyDescent="0.3">
      <c r="A1684" s="2" t="s">
        <v>3649</v>
      </c>
      <c r="B1684" s="3">
        <v>45664</v>
      </c>
      <c r="C1684" s="2" t="s">
        <v>769</v>
      </c>
      <c r="D1684" s="2" t="s">
        <v>1796</v>
      </c>
      <c r="E1684" s="2" t="s">
        <v>1945</v>
      </c>
      <c r="F1684" s="2">
        <v>4</v>
      </c>
      <c r="G1684" s="2">
        <v>622.27</v>
      </c>
      <c r="H1684" s="2">
        <v>0.02</v>
      </c>
      <c r="I1684" s="2" t="s">
        <v>1961</v>
      </c>
      <c r="J1684" s="2">
        <v>2439.2984000000001</v>
      </c>
      <c r="O1684" t="s">
        <v>3649</v>
      </c>
      <c r="P1684" s="5">
        <v>45664</v>
      </c>
      <c r="Q1684" t="s">
        <v>769</v>
      </c>
      <c r="R1684" t="s">
        <v>1796</v>
      </c>
      <c r="S1684" t="s">
        <v>1945</v>
      </c>
      <c r="T1684">
        <v>4</v>
      </c>
      <c r="U1684">
        <v>622.27</v>
      </c>
      <c r="V1684">
        <v>0.02</v>
      </c>
      <c r="W1684" t="s">
        <v>1961</v>
      </c>
      <c r="X1684">
        <v>2439.2984000000001</v>
      </c>
      <c r="Y1684">
        <v>2439.2984000000001</v>
      </c>
      <c r="Z1684" t="str">
        <f>_xlfn.IFS(Table8_1[[#This Row],[Unit_Price]]&lt;500,"Low Price",Table8_1[[#This Row],[Unit_Price]]&lt;2000,"Medium Price",Table8_1[[#This Row],[Unit_Price]]&gt;=2000, "High Price")</f>
        <v>Medium Price</v>
      </c>
    </row>
    <row r="1685" spans="1:26" x14ac:dyDescent="0.3">
      <c r="A1685" s="2" t="s">
        <v>3650</v>
      </c>
      <c r="B1685" s="3">
        <v>45475</v>
      </c>
      <c r="C1685" s="2" t="s">
        <v>367</v>
      </c>
      <c r="D1685" s="2" t="s">
        <v>1689</v>
      </c>
      <c r="E1685" s="2" t="s">
        <v>1914</v>
      </c>
      <c r="F1685" s="2">
        <v>2</v>
      </c>
      <c r="G1685" s="2">
        <v>78.27</v>
      </c>
      <c r="H1685" s="2">
        <v>0.28999999999999998</v>
      </c>
      <c r="I1685" s="2" t="s">
        <v>1964</v>
      </c>
      <c r="J1685" s="2">
        <v>111.1434</v>
      </c>
      <c r="O1685" t="s">
        <v>3650</v>
      </c>
      <c r="P1685" s="5">
        <v>45475</v>
      </c>
      <c r="Q1685" t="s">
        <v>367</v>
      </c>
      <c r="R1685" t="s">
        <v>1689</v>
      </c>
      <c r="S1685" t="s">
        <v>1914</v>
      </c>
      <c r="T1685">
        <v>2</v>
      </c>
      <c r="U1685">
        <v>78.27</v>
      </c>
      <c r="V1685">
        <v>0.28999999999999998</v>
      </c>
      <c r="W1685" t="s">
        <v>1964</v>
      </c>
      <c r="X1685">
        <v>111.1434</v>
      </c>
      <c r="Y1685">
        <v>111.1434</v>
      </c>
      <c r="Z1685" t="str">
        <f>_xlfn.IFS(Table8_1[[#This Row],[Unit_Price]]&lt;500,"Low Price",Table8_1[[#This Row],[Unit_Price]]&lt;2000,"Medium Price",Table8_1[[#This Row],[Unit_Price]]&gt;=2000, "High Price")</f>
        <v>Low Price</v>
      </c>
    </row>
    <row r="1686" spans="1:26" x14ac:dyDescent="0.3">
      <c r="A1686" s="2" t="s">
        <v>3651</v>
      </c>
      <c r="B1686" s="3">
        <v>45845</v>
      </c>
      <c r="C1686" s="2" t="s">
        <v>62</v>
      </c>
      <c r="D1686" s="2" t="s">
        <v>1768</v>
      </c>
      <c r="E1686" s="2" t="s">
        <v>1932</v>
      </c>
      <c r="F1686" s="2">
        <v>4</v>
      </c>
      <c r="G1686" s="2">
        <v>676.58</v>
      </c>
      <c r="H1686" s="2">
        <v>0.23</v>
      </c>
      <c r="I1686" s="2" t="s">
        <v>1964</v>
      </c>
      <c r="J1686" s="2">
        <v>2083.8663999999999</v>
      </c>
      <c r="O1686" t="s">
        <v>3651</v>
      </c>
      <c r="P1686" s="5">
        <v>45845</v>
      </c>
      <c r="Q1686" t="s">
        <v>62</v>
      </c>
      <c r="R1686" t="s">
        <v>1768</v>
      </c>
      <c r="S1686" t="s">
        <v>1932</v>
      </c>
      <c r="T1686">
        <v>4</v>
      </c>
      <c r="U1686">
        <v>676.58</v>
      </c>
      <c r="V1686">
        <v>0.23</v>
      </c>
      <c r="W1686" t="s">
        <v>1964</v>
      </c>
      <c r="X1686">
        <v>2083.8663999999999</v>
      </c>
      <c r="Y1686">
        <v>2083.8663999999999</v>
      </c>
      <c r="Z1686" t="str">
        <f>_xlfn.IFS(Table8_1[[#This Row],[Unit_Price]]&lt;500,"Low Price",Table8_1[[#This Row],[Unit_Price]]&lt;2000,"Medium Price",Table8_1[[#This Row],[Unit_Price]]&gt;=2000, "High Price")</f>
        <v>Medium Price</v>
      </c>
    </row>
    <row r="1687" spans="1:26" x14ac:dyDescent="0.3">
      <c r="A1687" s="2" t="s">
        <v>3652</v>
      </c>
      <c r="B1687" s="3">
        <v>45446</v>
      </c>
      <c r="C1687" s="2" t="s">
        <v>2639</v>
      </c>
      <c r="D1687" s="2" t="s">
        <v>1670</v>
      </c>
      <c r="E1687" s="2" t="s">
        <v>1892</v>
      </c>
      <c r="F1687" s="2">
        <v>2</v>
      </c>
      <c r="G1687" s="2">
        <v>938.6</v>
      </c>
      <c r="H1687" s="2">
        <v>0.04</v>
      </c>
      <c r="I1687" s="2" t="s">
        <v>1961</v>
      </c>
      <c r="J1687" s="2">
        <v>1802.1120000000001</v>
      </c>
      <c r="O1687" t="s">
        <v>3652</v>
      </c>
      <c r="P1687" s="5">
        <v>45446</v>
      </c>
      <c r="Q1687" t="s">
        <v>2639</v>
      </c>
      <c r="R1687" t="s">
        <v>1670</v>
      </c>
      <c r="S1687" t="s">
        <v>1892</v>
      </c>
      <c r="T1687">
        <v>2</v>
      </c>
      <c r="U1687">
        <v>938.6</v>
      </c>
      <c r="V1687">
        <v>0.04</v>
      </c>
      <c r="W1687" t="s">
        <v>1961</v>
      </c>
      <c r="X1687">
        <v>1802.1120000000001</v>
      </c>
      <c r="Y1687">
        <v>1802.1120000000001</v>
      </c>
      <c r="Z1687" t="str">
        <f>_xlfn.IFS(Table8_1[[#This Row],[Unit_Price]]&lt;500,"Low Price",Table8_1[[#This Row],[Unit_Price]]&lt;2000,"Medium Price",Table8_1[[#This Row],[Unit_Price]]&gt;=2000, "High Price")</f>
        <v>Medium Price</v>
      </c>
    </row>
    <row r="1688" spans="1:26" x14ac:dyDescent="0.3">
      <c r="A1688" s="2" t="s">
        <v>3653</v>
      </c>
      <c r="B1688" s="3">
        <v>45761</v>
      </c>
      <c r="C1688" s="2" t="s">
        <v>1124</v>
      </c>
      <c r="D1688" s="2" t="s">
        <v>1610</v>
      </c>
      <c r="E1688" s="2" t="s">
        <v>1934</v>
      </c>
      <c r="F1688" s="2">
        <v>2</v>
      </c>
      <c r="G1688" s="2">
        <v>859.47</v>
      </c>
      <c r="H1688" s="2">
        <v>0.01</v>
      </c>
      <c r="I1688" s="2" t="s">
        <v>1959</v>
      </c>
      <c r="J1688" s="2">
        <v>1701.7506000000001</v>
      </c>
      <c r="O1688" t="s">
        <v>3653</v>
      </c>
      <c r="P1688" s="5">
        <v>45761</v>
      </c>
      <c r="Q1688" t="s">
        <v>1124</v>
      </c>
      <c r="R1688" t="s">
        <v>1610</v>
      </c>
      <c r="S1688" t="s">
        <v>1934</v>
      </c>
      <c r="T1688">
        <v>2</v>
      </c>
      <c r="U1688">
        <v>859.47</v>
      </c>
      <c r="V1688">
        <v>0.01</v>
      </c>
      <c r="W1688" t="s">
        <v>1959</v>
      </c>
      <c r="X1688">
        <v>1701.7506000000001</v>
      </c>
      <c r="Y1688">
        <v>1701.7506000000001</v>
      </c>
      <c r="Z1688" t="str">
        <f>_xlfn.IFS(Table8_1[[#This Row],[Unit_Price]]&lt;500,"Low Price",Table8_1[[#This Row],[Unit_Price]]&lt;2000,"Medium Price",Table8_1[[#This Row],[Unit_Price]]&gt;=2000, "High Price")</f>
        <v>Medium Price</v>
      </c>
    </row>
    <row r="1689" spans="1:26" x14ac:dyDescent="0.3">
      <c r="A1689" s="2" t="s">
        <v>3654</v>
      </c>
      <c r="B1689" s="3">
        <v>45363</v>
      </c>
      <c r="C1689" s="2" t="s">
        <v>218</v>
      </c>
      <c r="D1689" s="2" t="s">
        <v>1658</v>
      </c>
      <c r="E1689" s="2" t="s">
        <v>1934</v>
      </c>
      <c r="F1689" s="2">
        <v>3</v>
      </c>
      <c r="G1689" s="2">
        <v>672.98</v>
      </c>
      <c r="H1689" s="2">
        <v>0.23</v>
      </c>
      <c r="I1689" s="2" t="s">
        <v>1961</v>
      </c>
      <c r="J1689" s="2">
        <v>1554.5838000000001</v>
      </c>
      <c r="O1689" t="s">
        <v>3654</v>
      </c>
      <c r="P1689" s="5">
        <v>45363</v>
      </c>
      <c r="Q1689" t="s">
        <v>218</v>
      </c>
      <c r="R1689" t="s">
        <v>1658</v>
      </c>
      <c r="S1689" t="s">
        <v>1934</v>
      </c>
      <c r="T1689">
        <v>3</v>
      </c>
      <c r="U1689">
        <v>672.98</v>
      </c>
      <c r="V1689">
        <v>0.23</v>
      </c>
      <c r="W1689" t="s">
        <v>1961</v>
      </c>
      <c r="X1689">
        <v>1554.5838000000001</v>
      </c>
      <c r="Y1689">
        <v>1554.5837999999999</v>
      </c>
      <c r="Z1689" t="str">
        <f>_xlfn.IFS(Table8_1[[#This Row],[Unit_Price]]&lt;500,"Low Price",Table8_1[[#This Row],[Unit_Price]]&lt;2000,"Medium Price",Table8_1[[#This Row],[Unit_Price]]&gt;=2000, "High Price")</f>
        <v>Medium Price</v>
      </c>
    </row>
    <row r="1690" spans="1:26" x14ac:dyDescent="0.3">
      <c r="A1690" s="2" t="s">
        <v>3655</v>
      </c>
      <c r="B1690" s="3">
        <v>45420</v>
      </c>
      <c r="C1690" s="2" t="s">
        <v>680</v>
      </c>
      <c r="D1690" s="2" t="s">
        <v>1750</v>
      </c>
      <c r="E1690" s="2" t="s">
        <v>1945</v>
      </c>
      <c r="F1690" s="2">
        <v>1</v>
      </c>
      <c r="G1690" s="2">
        <v>75.8</v>
      </c>
      <c r="H1690" s="2">
        <v>0.28999999999999998</v>
      </c>
      <c r="I1690" s="2" t="s">
        <v>1961</v>
      </c>
      <c r="J1690" s="2">
        <v>53.817999999999998</v>
      </c>
      <c r="O1690" t="s">
        <v>3655</v>
      </c>
      <c r="P1690" s="5">
        <v>45420</v>
      </c>
      <c r="Q1690" t="s">
        <v>680</v>
      </c>
      <c r="R1690" t="s">
        <v>1750</v>
      </c>
      <c r="S1690" t="s">
        <v>1945</v>
      </c>
      <c r="T1690">
        <v>1</v>
      </c>
      <c r="U1690">
        <v>75.8</v>
      </c>
      <c r="V1690">
        <v>0.28999999999999998</v>
      </c>
      <c r="W1690" t="s">
        <v>1961</v>
      </c>
      <c r="X1690">
        <v>53.817999999999998</v>
      </c>
      <c r="Y1690">
        <v>53.817999999999998</v>
      </c>
      <c r="Z1690" t="str">
        <f>_xlfn.IFS(Table8_1[[#This Row],[Unit_Price]]&lt;500,"Low Price",Table8_1[[#This Row],[Unit_Price]]&lt;2000,"Medium Price",Table8_1[[#This Row],[Unit_Price]]&gt;=2000, "High Price")</f>
        <v>Low Price</v>
      </c>
    </row>
    <row r="1691" spans="1:26" x14ac:dyDescent="0.3">
      <c r="A1691" s="2" t="s">
        <v>3656</v>
      </c>
      <c r="B1691" s="3">
        <v>45536</v>
      </c>
      <c r="C1691" s="2" t="s">
        <v>141</v>
      </c>
      <c r="D1691" s="2" t="s">
        <v>1625</v>
      </c>
      <c r="E1691" s="2" t="s">
        <v>1936</v>
      </c>
      <c r="F1691" s="2">
        <v>4</v>
      </c>
      <c r="G1691" s="2">
        <v>742.15</v>
      </c>
      <c r="H1691" s="2">
        <v>0.1</v>
      </c>
      <c r="I1691" s="2" t="s">
        <v>1964</v>
      </c>
      <c r="J1691" s="2">
        <v>2671.74</v>
      </c>
      <c r="O1691" t="s">
        <v>3656</v>
      </c>
      <c r="P1691" s="5">
        <v>45536</v>
      </c>
      <c r="Q1691" t="s">
        <v>141</v>
      </c>
      <c r="R1691" t="s">
        <v>1625</v>
      </c>
      <c r="S1691" t="s">
        <v>1936</v>
      </c>
      <c r="T1691">
        <v>4</v>
      </c>
      <c r="U1691">
        <v>742.15</v>
      </c>
      <c r="V1691">
        <v>0.1</v>
      </c>
      <c r="W1691" t="s">
        <v>1964</v>
      </c>
      <c r="X1691">
        <v>2671.74</v>
      </c>
      <c r="Y1691">
        <v>2671.74</v>
      </c>
      <c r="Z1691" t="str">
        <f>_xlfn.IFS(Table8_1[[#This Row],[Unit_Price]]&lt;500,"Low Price",Table8_1[[#This Row],[Unit_Price]]&lt;2000,"Medium Price",Table8_1[[#This Row],[Unit_Price]]&gt;=2000, "High Price")</f>
        <v>Medium Price</v>
      </c>
    </row>
    <row r="1692" spans="1:26" x14ac:dyDescent="0.3">
      <c r="A1692" s="2" t="s">
        <v>3657</v>
      </c>
      <c r="B1692" s="3">
        <v>45445</v>
      </c>
      <c r="C1692" s="2" t="s">
        <v>268</v>
      </c>
      <c r="D1692" s="2" t="s">
        <v>1667</v>
      </c>
      <c r="E1692" s="2" t="s">
        <v>1914</v>
      </c>
      <c r="F1692" s="2">
        <v>1</v>
      </c>
      <c r="G1692" s="2">
        <v>637.39</v>
      </c>
      <c r="H1692" s="2">
        <v>0.22</v>
      </c>
      <c r="I1692" s="2" t="s">
        <v>1961</v>
      </c>
      <c r="J1692" s="2">
        <v>497.16419999999999</v>
      </c>
      <c r="O1692" t="s">
        <v>3657</v>
      </c>
      <c r="P1692" s="5">
        <v>45445</v>
      </c>
      <c r="Q1692" t="s">
        <v>268</v>
      </c>
      <c r="R1692" t="s">
        <v>1667</v>
      </c>
      <c r="S1692" t="s">
        <v>1914</v>
      </c>
      <c r="T1692">
        <v>1</v>
      </c>
      <c r="U1692">
        <v>637.39</v>
      </c>
      <c r="V1692">
        <v>0.22</v>
      </c>
      <c r="W1692" t="s">
        <v>1961</v>
      </c>
      <c r="X1692">
        <v>497.16419999999999</v>
      </c>
      <c r="Y1692">
        <v>497.16419999999999</v>
      </c>
      <c r="Z1692" t="str">
        <f>_xlfn.IFS(Table8_1[[#This Row],[Unit_Price]]&lt;500,"Low Price",Table8_1[[#This Row],[Unit_Price]]&lt;2000,"Medium Price",Table8_1[[#This Row],[Unit_Price]]&gt;=2000, "High Price")</f>
        <v>Medium Price</v>
      </c>
    </row>
    <row r="1693" spans="1:26" x14ac:dyDescent="0.3">
      <c r="A1693" s="2" t="s">
        <v>3658</v>
      </c>
      <c r="B1693" s="3">
        <v>45230</v>
      </c>
      <c r="C1693" s="2" t="s">
        <v>1232</v>
      </c>
      <c r="D1693" s="2" t="s">
        <v>1580</v>
      </c>
      <c r="E1693" s="2" t="s">
        <v>1942</v>
      </c>
      <c r="F1693" s="2">
        <v>1</v>
      </c>
      <c r="G1693" s="2">
        <v>631</v>
      </c>
      <c r="H1693" s="2">
        <v>0.04</v>
      </c>
      <c r="I1693" s="2" t="s">
        <v>1959</v>
      </c>
      <c r="J1693" s="2">
        <v>605.76</v>
      </c>
      <c r="O1693" t="s">
        <v>3658</v>
      </c>
      <c r="P1693" s="5">
        <v>45230</v>
      </c>
      <c r="Q1693" t="s">
        <v>1232</v>
      </c>
      <c r="R1693" t="s">
        <v>1580</v>
      </c>
      <c r="S1693" t="s">
        <v>1942</v>
      </c>
      <c r="T1693">
        <v>1</v>
      </c>
      <c r="U1693">
        <v>631</v>
      </c>
      <c r="V1693">
        <v>0.04</v>
      </c>
      <c r="W1693" t="s">
        <v>1959</v>
      </c>
      <c r="X1693">
        <v>605.76</v>
      </c>
      <c r="Y1693">
        <v>605.76</v>
      </c>
      <c r="Z1693" t="str">
        <f>_xlfn.IFS(Table8_1[[#This Row],[Unit_Price]]&lt;500,"Low Price",Table8_1[[#This Row],[Unit_Price]]&lt;2000,"Medium Price",Table8_1[[#This Row],[Unit_Price]]&gt;=2000, "High Price")</f>
        <v>Medium Price</v>
      </c>
    </row>
    <row r="1694" spans="1:26" x14ac:dyDescent="0.3">
      <c r="A1694" s="2" t="s">
        <v>3659</v>
      </c>
      <c r="B1694" s="3">
        <v>45916</v>
      </c>
      <c r="C1694" s="2" t="s">
        <v>1238</v>
      </c>
      <c r="D1694" s="2" t="s">
        <v>1823</v>
      </c>
      <c r="E1694" s="2" t="s">
        <v>1901</v>
      </c>
      <c r="F1694" s="2">
        <v>4</v>
      </c>
      <c r="G1694" s="2">
        <v>983.98</v>
      </c>
      <c r="H1694" s="2">
        <v>0.11</v>
      </c>
      <c r="I1694" s="2" t="s">
        <v>1964</v>
      </c>
      <c r="J1694" s="2">
        <v>3502.9688000000001</v>
      </c>
      <c r="O1694" t="s">
        <v>3659</v>
      </c>
      <c r="P1694" s="5">
        <v>45916</v>
      </c>
      <c r="Q1694" t="s">
        <v>1238</v>
      </c>
      <c r="R1694" t="s">
        <v>1823</v>
      </c>
      <c r="S1694" t="s">
        <v>1901</v>
      </c>
      <c r="T1694">
        <v>4</v>
      </c>
      <c r="U1694">
        <v>983.98</v>
      </c>
      <c r="V1694">
        <v>0.11</v>
      </c>
      <c r="W1694" t="s">
        <v>1964</v>
      </c>
      <c r="X1694">
        <v>3502.9688000000001</v>
      </c>
      <c r="Y1694">
        <v>3502.9688000000001</v>
      </c>
      <c r="Z1694" t="str">
        <f>_xlfn.IFS(Table8_1[[#This Row],[Unit_Price]]&lt;500,"Low Price",Table8_1[[#This Row],[Unit_Price]]&lt;2000,"Medium Price",Table8_1[[#This Row],[Unit_Price]]&gt;=2000, "High Price")</f>
        <v>Medium Price</v>
      </c>
    </row>
    <row r="1695" spans="1:26" x14ac:dyDescent="0.3">
      <c r="A1695" s="2" t="s">
        <v>3660</v>
      </c>
      <c r="B1695" s="3">
        <v>45353</v>
      </c>
      <c r="C1695" s="2" t="s">
        <v>209</v>
      </c>
      <c r="D1695" s="2" t="s">
        <v>1747</v>
      </c>
      <c r="E1695" s="2" t="s">
        <v>1927</v>
      </c>
      <c r="F1695" s="2">
        <v>4</v>
      </c>
      <c r="G1695" s="2">
        <v>73.69</v>
      </c>
      <c r="H1695" s="2">
        <v>0.08</v>
      </c>
      <c r="I1695" s="2" t="s">
        <v>1959</v>
      </c>
      <c r="J1695" s="2">
        <v>271.17919999999998</v>
      </c>
      <c r="O1695" t="s">
        <v>3660</v>
      </c>
      <c r="P1695" s="5">
        <v>45353</v>
      </c>
      <c r="Q1695" t="s">
        <v>209</v>
      </c>
      <c r="R1695" t="s">
        <v>1747</v>
      </c>
      <c r="S1695" t="s">
        <v>1927</v>
      </c>
      <c r="T1695">
        <v>4</v>
      </c>
      <c r="U1695">
        <v>73.69</v>
      </c>
      <c r="V1695">
        <v>0.08</v>
      </c>
      <c r="W1695" t="s">
        <v>1959</v>
      </c>
      <c r="X1695">
        <v>271.17919999999998</v>
      </c>
      <c r="Y1695">
        <v>271.17919999999998</v>
      </c>
      <c r="Z1695" t="str">
        <f>_xlfn.IFS(Table8_1[[#This Row],[Unit_Price]]&lt;500,"Low Price",Table8_1[[#This Row],[Unit_Price]]&lt;2000,"Medium Price",Table8_1[[#This Row],[Unit_Price]]&gt;=2000, "High Price")</f>
        <v>Low Price</v>
      </c>
    </row>
    <row r="1696" spans="1:26" x14ac:dyDescent="0.3">
      <c r="A1696" s="2" t="s">
        <v>3661</v>
      </c>
      <c r="B1696" s="3">
        <v>45490</v>
      </c>
      <c r="C1696" s="2" t="s">
        <v>1355</v>
      </c>
      <c r="D1696" s="2" t="s">
        <v>1603</v>
      </c>
      <c r="E1696" s="2" t="s">
        <v>1914</v>
      </c>
      <c r="F1696" s="2">
        <v>3</v>
      </c>
      <c r="G1696" s="2">
        <v>110.99</v>
      </c>
      <c r="H1696" s="2">
        <v>0.21</v>
      </c>
      <c r="I1696" s="2" t="s">
        <v>1959</v>
      </c>
      <c r="J1696" s="2">
        <v>263.04629999999997</v>
      </c>
      <c r="O1696" t="s">
        <v>3661</v>
      </c>
      <c r="P1696" s="5">
        <v>45490</v>
      </c>
      <c r="Q1696" t="s">
        <v>1355</v>
      </c>
      <c r="R1696" t="s">
        <v>1603</v>
      </c>
      <c r="S1696" t="s">
        <v>1914</v>
      </c>
      <c r="T1696">
        <v>3</v>
      </c>
      <c r="U1696">
        <v>110.99</v>
      </c>
      <c r="V1696">
        <v>0.21</v>
      </c>
      <c r="W1696" t="s">
        <v>1959</v>
      </c>
      <c r="X1696">
        <v>263.04629999999997</v>
      </c>
      <c r="Y1696">
        <v>263.04629999999997</v>
      </c>
      <c r="Z1696" t="str">
        <f>_xlfn.IFS(Table8_1[[#This Row],[Unit_Price]]&lt;500,"Low Price",Table8_1[[#This Row],[Unit_Price]]&lt;2000,"Medium Price",Table8_1[[#This Row],[Unit_Price]]&gt;=2000, "High Price")</f>
        <v>Low Price</v>
      </c>
    </row>
    <row r="1697" spans="1:26" x14ac:dyDescent="0.3">
      <c r="A1697" s="2" t="s">
        <v>3662</v>
      </c>
      <c r="B1697" s="3">
        <v>45850</v>
      </c>
      <c r="C1697" s="2" t="s">
        <v>305</v>
      </c>
      <c r="D1697" s="2" t="s">
        <v>1599</v>
      </c>
      <c r="E1697" s="2" t="s">
        <v>1914</v>
      </c>
      <c r="F1697" s="2">
        <v>1</v>
      </c>
      <c r="G1697" s="2">
        <v>66.86</v>
      </c>
      <c r="H1697" s="2">
        <v>0.22</v>
      </c>
      <c r="I1697" s="2" t="s">
        <v>1964</v>
      </c>
      <c r="J1697" s="2">
        <v>52.150799999999997</v>
      </c>
      <c r="O1697" t="s">
        <v>3662</v>
      </c>
      <c r="P1697" s="5">
        <v>45850</v>
      </c>
      <c r="Q1697" t="s">
        <v>305</v>
      </c>
      <c r="R1697" t="s">
        <v>1599</v>
      </c>
      <c r="S1697" t="s">
        <v>1914</v>
      </c>
      <c r="T1697">
        <v>1</v>
      </c>
      <c r="U1697">
        <v>66.86</v>
      </c>
      <c r="V1697">
        <v>0.22</v>
      </c>
      <c r="W1697" t="s">
        <v>1964</v>
      </c>
      <c r="X1697">
        <v>52.150799999999997</v>
      </c>
      <c r="Y1697">
        <v>52.150800000000004</v>
      </c>
      <c r="Z1697" t="str">
        <f>_xlfn.IFS(Table8_1[[#This Row],[Unit_Price]]&lt;500,"Low Price",Table8_1[[#This Row],[Unit_Price]]&lt;2000,"Medium Price",Table8_1[[#This Row],[Unit_Price]]&gt;=2000, "High Price")</f>
        <v>Low Price</v>
      </c>
    </row>
    <row r="1698" spans="1:26" x14ac:dyDescent="0.3">
      <c r="A1698" s="2" t="s">
        <v>3663</v>
      </c>
      <c r="B1698" s="3">
        <v>45515</v>
      </c>
      <c r="C1698" s="2" t="s">
        <v>1307</v>
      </c>
      <c r="D1698" s="2" t="s">
        <v>1783</v>
      </c>
      <c r="E1698" s="2" t="s">
        <v>1945</v>
      </c>
      <c r="F1698" s="2">
        <v>1</v>
      </c>
      <c r="G1698" s="2">
        <v>980.26</v>
      </c>
      <c r="H1698" s="2">
        <v>0.14000000000000001</v>
      </c>
      <c r="I1698" s="2" t="s">
        <v>1961</v>
      </c>
      <c r="J1698" s="2">
        <v>843.02359999999999</v>
      </c>
      <c r="O1698" t="s">
        <v>3663</v>
      </c>
      <c r="P1698" s="5">
        <v>45515</v>
      </c>
      <c r="Q1698" t="s">
        <v>1307</v>
      </c>
      <c r="R1698" t="s">
        <v>1783</v>
      </c>
      <c r="S1698" t="s">
        <v>1945</v>
      </c>
      <c r="T1698">
        <v>1</v>
      </c>
      <c r="U1698">
        <v>980.26</v>
      </c>
      <c r="V1698">
        <v>0.14000000000000001</v>
      </c>
      <c r="W1698" t="s">
        <v>1961</v>
      </c>
      <c r="X1698">
        <v>843.02359999999999</v>
      </c>
      <c r="Y1698">
        <v>843.02359999999999</v>
      </c>
      <c r="Z1698" t="str">
        <f>_xlfn.IFS(Table8_1[[#This Row],[Unit_Price]]&lt;500,"Low Price",Table8_1[[#This Row],[Unit_Price]]&lt;2000,"Medium Price",Table8_1[[#This Row],[Unit_Price]]&gt;=2000, "High Price")</f>
        <v>Medium Price</v>
      </c>
    </row>
    <row r="1699" spans="1:26" x14ac:dyDescent="0.3">
      <c r="A1699" s="2" t="s">
        <v>3664</v>
      </c>
      <c r="B1699" s="3">
        <v>45322</v>
      </c>
      <c r="C1699" s="2" t="s">
        <v>151</v>
      </c>
      <c r="D1699" s="2" t="s">
        <v>1628</v>
      </c>
      <c r="E1699" s="2" t="s">
        <v>1945</v>
      </c>
      <c r="F1699" s="2">
        <v>1</v>
      </c>
      <c r="G1699" s="2">
        <v>235.28</v>
      </c>
      <c r="H1699" s="2">
        <v>0.05</v>
      </c>
      <c r="I1699" s="2" t="s">
        <v>1961</v>
      </c>
      <c r="J1699" s="2">
        <v>223.51599999999999</v>
      </c>
      <c r="O1699" t="s">
        <v>3664</v>
      </c>
      <c r="P1699" s="5">
        <v>45322</v>
      </c>
      <c r="Q1699" t="s">
        <v>151</v>
      </c>
      <c r="R1699" t="s">
        <v>1628</v>
      </c>
      <c r="S1699" t="s">
        <v>1945</v>
      </c>
      <c r="T1699">
        <v>1</v>
      </c>
      <c r="U1699">
        <v>235.28</v>
      </c>
      <c r="V1699">
        <v>0.05</v>
      </c>
      <c r="W1699" t="s">
        <v>1961</v>
      </c>
      <c r="X1699">
        <v>223.51599999999999</v>
      </c>
      <c r="Y1699">
        <v>223.51599999999999</v>
      </c>
      <c r="Z1699" t="str">
        <f>_xlfn.IFS(Table8_1[[#This Row],[Unit_Price]]&lt;500,"Low Price",Table8_1[[#This Row],[Unit_Price]]&lt;2000,"Medium Price",Table8_1[[#This Row],[Unit_Price]]&gt;=2000, "High Price")</f>
        <v>Low Price</v>
      </c>
    </row>
    <row r="1700" spans="1:26" x14ac:dyDescent="0.3">
      <c r="A1700" s="2" t="s">
        <v>3665</v>
      </c>
      <c r="B1700" s="3">
        <v>45542</v>
      </c>
      <c r="C1700" s="2" t="s">
        <v>1304</v>
      </c>
      <c r="D1700" s="2" t="s">
        <v>1555</v>
      </c>
      <c r="E1700" s="2" t="s">
        <v>1936</v>
      </c>
      <c r="F1700" s="2">
        <v>3</v>
      </c>
      <c r="G1700" s="2">
        <v>407.39</v>
      </c>
      <c r="H1700" s="2">
        <v>0.08</v>
      </c>
      <c r="I1700" s="2" t="s">
        <v>1961</v>
      </c>
      <c r="J1700" s="2">
        <v>1124.3964000000001</v>
      </c>
      <c r="O1700" t="s">
        <v>3665</v>
      </c>
      <c r="P1700" s="5">
        <v>45542</v>
      </c>
      <c r="Q1700" t="s">
        <v>1304</v>
      </c>
      <c r="R1700" t="s">
        <v>1555</v>
      </c>
      <c r="S1700" t="s">
        <v>1936</v>
      </c>
      <c r="T1700">
        <v>3</v>
      </c>
      <c r="U1700">
        <v>407.39</v>
      </c>
      <c r="V1700">
        <v>0.08</v>
      </c>
      <c r="W1700" t="s">
        <v>1961</v>
      </c>
      <c r="X1700">
        <v>1124.3964000000001</v>
      </c>
      <c r="Y1700">
        <v>1124.3964000000001</v>
      </c>
      <c r="Z1700" t="str">
        <f>_xlfn.IFS(Table8_1[[#This Row],[Unit_Price]]&lt;500,"Low Price",Table8_1[[#This Row],[Unit_Price]]&lt;2000,"Medium Price",Table8_1[[#This Row],[Unit_Price]]&gt;=2000, "High Price")</f>
        <v>Low Price</v>
      </c>
    </row>
    <row r="1701" spans="1:26" x14ac:dyDescent="0.3">
      <c r="A1701" s="2" t="s">
        <v>3666</v>
      </c>
      <c r="B1701" s="3">
        <v>45675</v>
      </c>
      <c r="C1701" s="2" t="s">
        <v>255</v>
      </c>
      <c r="D1701" s="2" t="s">
        <v>1658</v>
      </c>
      <c r="E1701" s="2" t="s">
        <v>1934</v>
      </c>
      <c r="F1701" s="2">
        <v>4</v>
      </c>
      <c r="G1701" s="2">
        <v>459.83</v>
      </c>
      <c r="H1701" s="2">
        <v>0.12</v>
      </c>
      <c r="I1701" s="2" t="s">
        <v>1964</v>
      </c>
      <c r="J1701" s="2">
        <v>1618.6016</v>
      </c>
      <c r="O1701" t="s">
        <v>3666</v>
      </c>
      <c r="P1701" s="5">
        <v>45675</v>
      </c>
      <c r="Q1701" t="s">
        <v>255</v>
      </c>
      <c r="R1701" t="s">
        <v>1658</v>
      </c>
      <c r="S1701" t="s">
        <v>1934</v>
      </c>
      <c r="T1701">
        <v>4</v>
      </c>
      <c r="U1701">
        <v>459.83</v>
      </c>
      <c r="V1701">
        <v>0.12</v>
      </c>
      <c r="W1701" t="s">
        <v>1964</v>
      </c>
      <c r="X1701">
        <v>1618.6016</v>
      </c>
      <c r="Y1701">
        <v>1618.6016</v>
      </c>
      <c r="Z1701" t="str">
        <f>_xlfn.IFS(Table8_1[[#This Row],[Unit_Price]]&lt;500,"Low Price",Table8_1[[#This Row],[Unit_Price]]&lt;2000,"Medium Price",Table8_1[[#This Row],[Unit_Price]]&gt;=2000, "High Price")</f>
        <v>Low Price</v>
      </c>
    </row>
    <row r="1702" spans="1:26" x14ac:dyDescent="0.3">
      <c r="A1702" s="2" t="s">
        <v>3667</v>
      </c>
      <c r="B1702" s="3">
        <v>45333</v>
      </c>
      <c r="C1702" s="2" t="s">
        <v>503</v>
      </c>
      <c r="D1702" s="2" t="s">
        <v>1862</v>
      </c>
      <c r="E1702" s="2" t="s">
        <v>1904</v>
      </c>
      <c r="F1702" s="2">
        <v>3</v>
      </c>
      <c r="G1702" s="2">
        <v>706.6</v>
      </c>
      <c r="H1702" s="2">
        <v>0.17</v>
      </c>
      <c r="I1702" s="2" t="s">
        <v>1961</v>
      </c>
      <c r="J1702" s="2">
        <v>1759.434</v>
      </c>
      <c r="O1702" t="s">
        <v>3667</v>
      </c>
      <c r="P1702" s="5">
        <v>45333</v>
      </c>
      <c r="Q1702" t="s">
        <v>503</v>
      </c>
      <c r="R1702" t="s">
        <v>1862</v>
      </c>
      <c r="S1702" t="s">
        <v>1904</v>
      </c>
      <c r="T1702">
        <v>3</v>
      </c>
      <c r="U1702">
        <v>706.6</v>
      </c>
      <c r="V1702">
        <v>0.17</v>
      </c>
      <c r="W1702" t="s">
        <v>1961</v>
      </c>
      <c r="X1702">
        <v>1759.434</v>
      </c>
      <c r="Y1702">
        <v>1759.4340000000002</v>
      </c>
      <c r="Z1702" t="str">
        <f>_xlfn.IFS(Table8_1[[#This Row],[Unit_Price]]&lt;500,"Low Price",Table8_1[[#This Row],[Unit_Price]]&lt;2000,"Medium Price",Table8_1[[#This Row],[Unit_Price]]&gt;=2000, "High Price")</f>
        <v>Medium Price</v>
      </c>
    </row>
    <row r="1703" spans="1:26" x14ac:dyDescent="0.3">
      <c r="A1703" s="2" t="s">
        <v>3668</v>
      </c>
      <c r="B1703" s="3">
        <v>45819</v>
      </c>
      <c r="C1703" s="2" t="s">
        <v>1437</v>
      </c>
      <c r="D1703" s="2" t="s">
        <v>1856</v>
      </c>
      <c r="E1703" s="2" t="s">
        <v>1948</v>
      </c>
      <c r="F1703" s="2">
        <v>3</v>
      </c>
      <c r="G1703" s="2">
        <v>811.16</v>
      </c>
      <c r="H1703" s="2">
        <v>0.1</v>
      </c>
      <c r="I1703" s="2" t="s">
        <v>1964</v>
      </c>
      <c r="J1703" s="2">
        <v>2190.1320000000001</v>
      </c>
      <c r="O1703" t="s">
        <v>3668</v>
      </c>
      <c r="P1703" s="5">
        <v>45819</v>
      </c>
      <c r="Q1703" t="s">
        <v>1437</v>
      </c>
      <c r="R1703" t="s">
        <v>1856</v>
      </c>
      <c r="S1703" t="s">
        <v>1948</v>
      </c>
      <c r="T1703">
        <v>3</v>
      </c>
      <c r="U1703">
        <v>811.16</v>
      </c>
      <c r="V1703">
        <v>0.1</v>
      </c>
      <c r="W1703" t="s">
        <v>1964</v>
      </c>
      <c r="X1703">
        <v>2190.1320000000001</v>
      </c>
      <c r="Y1703">
        <v>2190.1320000000001</v>
      </c>
      <c r="Z1703" t="str">
        <f>_xlfn.IFS(Table8_1[[#This Row],[Unit_Price]]&lt;500,"Low Price",Table8_1[[#This Row],[Unit_Price]]&lt;2000,"Medium Price",Table8_1[[#This Row],[Unit_Price]]&gt;=2000, "High Price")</f>
        <v>Medium Price</v>
      </c>
    </row>
    <row r="1704" spans="1:26" x14ac:dyDescent="0.3">
      <c r="A1704" s="2" t="s">
        <v>3669</v>
      </c>
      <c r="B1704" s="3">
        <v>45268</v>
      </c>
      <c r="C1704" s="2" t="s">
        <v>713</v>
      </c>
      <c r="D1704" s="2" t="s">
        <v>1689</v>
      </c>
      <c r="E1704" s="2" t="s">
        <v>1914</v>
      </c>
      <c r="F1704" s="2">
        <v>2</v>
      </c>
      <c r="G1704" s="2">
        <v>985.79</v>
      </c>
      <c r="H1704" s="2">
        <v>0.04</v>
      </c>
      <c r="I1704" s="2" t="s">
        <v>1961</v>
      </c>
      <c r="J1704" s="2">
        <v>1892.7167999999999</v>
      </c>
      <c r="O1704" t="s">
        <v>3669</v>
      </c>
      <c r="P1704" s="5">
        <v>45268</v>
      </c>
      <c r="Q1704" t="s">
        <v>713</v>
      </c>
      <c r="R1704" t="s">
        <v>1689</v>
      </c>
      <c r="S1704" t="s">
        <v>1914</v>
      </c>
      <c r="T1704">
        <v>2</v>
      </c>
      <c r="U1704">
        <v>985.79</v>
      </c>
      <c r="V1704">
        <v>0.04</v>
      </c>
      <c r="W1704" t="s">
        <v>1961</v>
      </c>
      <c r="X1704">
        <v>1892.7167999999999</v>
      </c>
      <c r="Y1704">
        <v>1892.7167999999999</v>
      </c>
      <c r="Z1704" t="str">
        <f>_xlfn.IFS(Table8_1[[#This Row],[Unit_Price]]&lt;500,"Low Price",Table8_1[[#This Row],[Unit_Price]]&lt;2000,"Medium Price",Table8_1[[#This Row],[Unit_Price]]&gt;=2000, "High Price")</f>
        <v>Medium Price</v>
      </c>
    </row>
    <row r="1705" spans="1:26" x14ac:dyDescent="0.3">
      <c r="A1705" s="2" t="s">
        <v>3670</v>
      </c>
      <c r="B1705" s="3">
        <v>45521</v>
      </c>
      <c r="C1705" s="2" t="s">
        <v>624</v>
      </c>
      <c r="D1705" s="2" t="s">
        <v>1677</v>
      </c>
      <c r="E1705" s="2" t="s">
        <v>1934</v>
      </c>
      <c r="F1705" s="2">
        <v>1</v>
      </c>
      <c r="G1705" s="2">
        <v>255.02</v>
      </c>
      <c r="H1705" s="2">
        <v>0.3</v>
      </c>
      <c r="I1705" s="2" t="s">
        <v>1959</v>
      </c>
      <c r="J1705" s="2">
        <v>178.51400000000001</v>
      </c>
      <c r="O1705" t="s">
        <v>3670</v>
      </c>
      <c r="P1705" s="5">
        <v>45521</v>
      </c>
      <c r="Q1705" t="s">
        <v>624</v>
      </c>
      <c r="R1705" t="s">
        <v>1677</v>
      </c>
      <c r="S1705" t="s">
        <v>1934</v>
      </c>
      <c r="T1705">
        <v>1</v>
      </c>
      <c r="U1705">
        <v>255.02</v>
      </c>
      <c r="V1705">
        <v>0.3</v>
      </c>
      <c r="W1705" t="s">
        <v>1959</v>
      </c>
      <c r="X1705">
        <v>178.51400000000001</v>
      </c>
      <c r="Y1705">
        <v>178.51400000000001</v>
      </c>
      <c r="Z1705" t="str">
        <f>_xlfn.IFS(Table8_1[[#This Row],[Unit_Price]]&lt;500,"Low Price",Table8_1[[#This Row],[Unit_Price]]&lt;2000,"Medium Price",Table8_1[[#This Row],[Unit_Price]]&gt;=2000, "High Price")</f>
        <v>Low Price</v>
      </c>
    </row>
    <row r="1706" spans="1:26" x14ac:dyDescent="0.3">
      <c r="A1706" s="2" t="s">
        <v>3671</v>
      </c>
      <c r="B1706" s="3">
        <v>45693</v>
      </c>
      <c r="C1706" s="2" t="s">
        <v>345</v>
      </c>
      <c r="D1706" s="2" t="s">
        <v>1631</v>
      </c>
      <c r="E1706" s="2" t="s">
        <v>1917</v>
      </c>
      <c r="F1706" s="2">
        <v>1</v>
      </c>
      <c r="G1706" s="2">
        <v>153.57</v>
      </c>
      <c r="H1706" s="2">
        <v>0.01</v>
      </c>
      <c r="I1706" s="2" t="s">
        <v>1961</v>
      </c>
      <c r="J1706" s="2">
        <v>152.0343</v>
      </c>
      <c r="O1706" t="s">
        <v>3671</v>
      </c>
      <c r="P1706" s="5">
        <v>45693</v>
      </c>
      <c r="Q1706" t="s">
        <v>345</v>
      </c>
      <c r="R1706" t="s">
        <v>1631</v>
      </c>
      <c r="S1706" t="s">
        <v>1917</v>
      </c>
      <c r="T1706">
        <v>1</v>
      </c>
      <c r="U1706">
        <v>153.57</v>
      </c>
      <c r="V1706">
        <v>0.01</v>
      </c>
      <c r="W1706" t="s">
        <v>1961</v>
      </c>
      <c r="X1706">
        <v>152.0343</v>
      </c>
      <c r="Y1706">
        <v>152.0343</v>
      </c>
      <c r="Z1706" t="str">
        <f>_xlfn.IFS(Table8_1[[#This Row],[Unit_Price]]&lt;500,"Low Price",Table8_1[[#This Row],[Unit_Price]]&lt;2000,"Medium Price",Table8_1[[#This Row],[Unit_Price]]&gt;=2000, "High Price")</f>
        <v>Low Price</v>
      </c>
    </row>
    <row r="1707" spans="1:26" x14ac:dyDescent="0.3">
      <c r="A1707" s="2" t="s">
        <v>3672</v>
      </c>
      <c r="B1707" s="3">
        <v>45734</v>
      </c>
      <c r="C1707" s="2" t="s">
        <v>820</v>
      </c>
      <c r="D1707" s="2" t="s">
        <v>1709</v>
      </c>
      <c r="E1707" s="2" t="s">
        <v>1945</v>
      </c>
      <c r="F1707" s="2">
        <v>3</v>
      </c>
      <c r="G1707" s="2">
        <v>962.98</v>
      </c>
      <c r="H1707" s="2">
        <v>0.21</v>
      </c>
      <c r="I1707" s="2" t="s">
        <v>1959</v>
      </c>
      <c r="J1707" s="2">
        <v>2282.2626</v>
      </c>
      <c r="O1707" t="s">
        <v>3672</v>
      </c>
      <c r="P1707" s="5">
        <v>45734</v>
      </c>
      <c r="Q1707" t="s">
        <v>820</v>
      </c>
      <c r="R1707" t="s">
        <v>1709</v>
      </c>
      <c r="S1707" t="s">
        <v>1945</v>
      </c>
      <c r="T1707">
        <v>3</v>
      </c>
      <c r="U1707">
        <v>962.98</v>
      </c>
      <c r="V1707">
        <v>0.21</v>
      </c>
      <c r="W1707" t="s">
        <v>1959</v>
      </c>
      <c r="X1707">
        <v>2282.2626</v>
      </c>
      <c r="Y1707">
        <v>2282.2626</v>
      </c>
      <c r="Z1707" t="str">
        <f>_xlfn.IFS(Table8_1[[#This Row],[Unit_Price]]&lt;500,"Low Price",Table8_1[[#This Row],[Unit_Price]]&lt;2000,"Medium Price",Table8_1[[#This Row],[Unit_Price]]&gt;=2000, "High Price")</f>
        <v>Medium Price</v>
      </c>
    </row>
    <row r="1708" spans="1:26" x14ac:dyDescent="0.3">
      <c r="A1708" s="2" t="s">
        <v>3673</v>
      </c>
      <c r="B1708" s="3">
        <v>45377</v>
      </c>
      <c r="C1708" s="2" t="s">
        <v>218</v>
      </c>
      <c r="D1708" s="2" t="s">
        <v>1712</v>
      </c>
      <c r="E1708" s="2" t="s">
        <v>1917</v>
      </c>
      <c r="F1708" s="2">
        <v>3</v>
      </c>
      <c r="G1708" s="2">
        <v>884.46</v>
      </c>
      <c r="H1708" s="2">
        <v>0.25</v>
      </c>
      <c r="I1708" s="2" t="s">
        <v>1959</v>
      </c>
      <c r="J1708" s="2">
        <v>1990.0350000000001</v>
      </c>
      <c r="O1708" t="s">
        <v>3673</v>
      </c>
      <c r="P1708" s="5">
        <v>45377</v>
      </c>
      <c r="Q1708" t="s">
        <v>218</v>
      </c>
      <c r="R1708" t="s">
        <v>1712</v>
      </c>
      <c r="S1708" t="s">
        <v>1917</v>
      </c>
      <c r="T1708">
        <v>3</v>
      </c>
      <c r="U1708">
        <v>884.46</v>
      </c>
      <c r="V1708">
        <v>0.25</v>
      </c>
      <c r="W1708" t="s">
        <v>1959</v>
      </c>
      <c r="X1708">
        <v>1990.0350000000001</v>
      </c>
      <c r="Y1708">
        <v>1990.0350000000001</v>
      </c>
      <c r="Z1708" t="str">
        <f>_xlfn.IFS(Table8_1[[#This Row],[Unit_Price]]&lt;500,"Low Price",Table8_1[[#This Row],[Unit_Price]]&lt;2000,"Medium Price",Table8_1[[#This Row],[Unit_Price]]&gt;=2000, "High Price")</f>
        <v>Medium Price</v>
      </c>
    </row>
    <row r="1709" spans="1:26" x14ac:dyDescent="0.3">
      <c r="A1709" s="2" t="s">
        <v>3674</v>
      </c>
      <c r="B1709" s="3">
        <v>45778</v>
      </c>
      <c r="C1709" s="2" t="s">
        <v>1367</v>
      </c>
      <c r="D1709" s="2" t="s">
        <v>1783</v>
      </c>
      <c r="E1709" s="2" t="s">
        <v>1924</v>
      </c>
      <c r="F1709" s="2">
        <v>4</v>
      </c>
      <c r="G1709" s="2">
        <v>359.71</v>
      </c>
      <c r="H1709" s="2">
        <v>0.05</v>
      </c>
      <c r="I1709" s="2" t="s">
        <v>1961</v>
      </c>
      <c r="J1709" s="2">
        <v>1366.8979999999999</v>
      </c>
      <c r="O1709" t="s">
        <v>3674</v>
      </c>
      <c r="P1709" s="5">
        <v>45778</v>
      </c>
      <c r="Q1709" t="s">
        <v>1367</v>
      </c>
      <c r="R1709" t="s">
        <v>1783</v>
      </c>
      <c r="S1709" t="s">
        <v>1924</v>
      </c>
      <c r="T1709">
        <v>4</v>
      </c>
      <c r="U1709">
        <v>359.71</v>
      </c>
      <c r="V1709">
        <v>0.05</v>
      </c>
      <c r="W1709" t="s">
        <v>1961</v>
      </c>
      <c r="X1709">
        <v>1366.8979999999999</v>
      </c>
      <c r="Y1709">
        <v>1366.8979999999999</v>
      </c>
      <c r="Z1709" t="str">
        <f>_xlfn.IFS(Table8_1[[#This Row],[Unit_Price]]&lt;500,"Low Price",Table8_1[[#This Row],[Unit_Price]]&lt;2000,"Medium Price",Table8_1[[#This Row],[Unit_Price]]&gt;=2000, "High Price")</f>
        <v>Low Price</v>
      </c>
    </row>
    <row r="1710" spans="1:26" x14ac:dyDescent="0.3">
      <c r="A1710" s="2" t="s">
        <v>3675</v>
      </c>
      <c r="B1710" s="3">
        <v>45715</v>
      </c>
      <c r="C1710" s="2" t="s">
        <v>199</v>
      </c>
      <c r="D1710" s="2" t="s">
        <v>1732</v>
      </c>
      <c r="E1710" s="2" t="s">
        <v>1904</v>
      </c>
      <c r="F1710" s="2">
        <v>3</v>
      </c>
      <c r="G1710" s="2">
        <v>766.47</v>
      </c>
      <c r="H1710" s="2">
        <v>0.18</v>
      </c>
      <c r="I1710" s="2" t="s">
        <v>1959</v>
      </c>
      <c r="J1710" s="2">
        <v>1885.5162</v>
      </c>
      <c r="O1710" t="s">
        <v>3675</v>
      </c>
      <c r="P1710" s="5">
        <v>45715</v>
      </c>
      <c r="Q1710" t="s">
        <v>199</v>
      </c>
      <c r="R1710" t="s">
        <v>1732</v>
      </c>
      <c r="S1710" t="s">
        <v>1904</v>
      </c>
      <c r="T1710">
        <v>3</v>
      </c>
      <c r="U1710">
        <v>766.47</v>
      </c>
      <c r="V1710">
        <v>0.18</v>
      </c>
      <c r="W1710" t="s">
        <v>1959</v>
      </c>
      <c r="X1710">
        <v>1885.5162</v>
      </c>
      <c r="Y1710">
        <v>1885.5162</v>
      </c>
      <c r="Z1710" t="str">
        <f>_xlfn.IFS(Table8_1[[#This Row],[Unit_Price]]&lt;500,"Low Price",Table8_1[[#This Row],[Unit_Price]]&lt;2000,"Medium Price",Table8_1[[#This Row],[Unit_Price]]&gt;=2000, "High Price")</f>
        <v>Medium Price</v>
      </c>
    </row>
    <row r="1711" spans="1:26" x14ac:dyDescent="0.3">
      <c r="A1711" s="2" t="s">
        <v>3676</v>
      </c>
      <c r="B1711" s="3">
        <v>45492</v>
      </c>
      <c r="C1711" s="2" t="s">
        <v>732</v>
      </c>
      <c r="D1711" s="2" t="s">
        <v>1750</v>
      </c>
      <c r="E1711" s="2" t="s">
        <v>1945</v>
      </c>
      <c r="F1711" s="2">
        <v>1</v>
      </c>
      <c r="G1711" s="2">
        <v>772.07</v>
      </c>
      <c r="H1711" s="2">
        <v>0.26</v>
      </c>
      <c r="I1711" s="2" t="s">
        <v>1961</v>
      </c>
      <c r="J1711" s="2">
        <v>571.33180000000004</v>
      </c>
      <c r="O1711" t="s">
        <v>3676</v>
      </c>
      <c r="P1711" s="5">
        <v>45492</v>
      </c>
      <c r="Q1711" t="s">
        <v>732</v>
      </c>
      <c r="R1711" t="s">
        <v>1750</v>
      </c>
      <c r="S1711" t="s">
        <v>1945</v>
      </c>
      <c r="T1711">
        <v>1</v>
      </c>
      <c r="U1711">
        <v>772.07</v>
      </c>
      <c r="V1711">
        <v>0.26</v>
      </c>
      <c r="W1711" t="s">
        <v>1961</v>
      </c>
      <c r="X1711">
        <v>571.33180000000004</v>
      </c>
      <c r="Y1711">
        <v>571.33180000000004</v>
      </c>
      <c r="Z1711" t="str">
        <f>_xlfn.IFS(Table8_1[[#This Row],[Unit_Price]]&lt;500,"Low Price",Table8_1[[#This Row],[Unit_Price]]&lt;2000,"Medium Price",Table8_1[[#This Row],[Unit_Price]]&gt;=2000, "High Price")</f>
        <v>Medium Price</v>
      </c>
    </row>
    <row r="1712" spans="1:26" x14ac:dyDescent="0.3">
      <c r="A1712" s="2" t="s">
        <v>3677</v>
      </c>
      <c r="B1712" s="3">
        <v>45292</v>
      </c>
      <c r="C1712" s="2" t="s">
        <v>892</v>
      </c>
      <c r="D1712" s="2" t="s">
        <v>1631</v>
      </c>
      <c r="E1712" s="2" t="s">
        <v>1908</v>
      </c>
      <c r="F1712" s="2">
        <v>3</v>
      </c>
      <c r="G1712" s="2">
        <v>108.31</v>
      </c>
      <c r="H1712" s="2">
        <v>0.26</v>
      </c>
      <c r="I1712" s="2" t="s">
        <v>1964</v>
      </c>
      <c r="J1712" s="2">
        <v>240.44820000000001</v>
      </c>
      <c r="O1712" t="s">
        <v>3677</v>
      </c>
      <c r="P1712" s="5">
        <v>45292</v>
      </c>
      <c r="Q1712" t="s">
        <v>892</v>
      </c>
      <c r="R1712" t="s">
        <v>1631</v>
      </c>
      <c r="S1712" t="s">
        <v>1908</v>
      </c>
      <c r="T1712">
        <v>3</v>
      </c>
      <c r="U1712">
        <v>108.31</v>
      </c>
      <c r="V1712">
        <v>0.26</v>
      </c>
      <c r="W1712" t="s">
        <v>1964</v>
      </c>
      <c r="X1712">
        <v>240.44820000000001</v>
      </c>
      <c r="Y1712">
        <v>240.44819999999999</v>
      </c>
      <c r="Z1712" t="str">
        <f>_xlfn.IFS(Table8_1[[#This Row],[Unit_Price]]&lt;500,"Low Price",Table8_1[[#This Row],[Unit_Price]]&lt;2000,"Medium Price",Table8_1[[#This Row],[Unit_Price]]&gt;=2000, "High Price")</f>
        <v>Low Price</v>
      </c>
    </row>
    <row r="1713" spans="1:26" x14ac:dyDescent="0.3">
      <c r="A1713" s="2" t="s">
        <v>3678</v>
      </c>
      <c r="B1713" s="3">
        <v>45316</v>
      </c>
      <c r="C1713" s="2" t="s">
        <v>716</v>
      </c>
      <c r="D1713" s="2" t="s">
        <v>1820</v>
      </c>
      <c r="E1713" s="2" t="s">
        <v>1911</v>
      </c>
      <c r="F1713" s="2">
        <v>1</v>
      </c>
      <c r="G1713" s="2">
        <v>502.53</v>
      </c>
      <c r="H1713" s="2">
        <v>0</v>
      </c>
      <c r="I1713" s="2" t="s">
        <v>1961</v>
      </c>
      <c r="J1713" s="2">
        <v>502.53</v>
      </c>
      <c r="O1713" t="s">
        <v>3678</v>
      </c>
      <c r="P1713" s="5">
        <v>45316</v>
      </c>
      <c r="Q1713" t="s">
        <v>716</v>
      </c>
      <c r="R1713" t="s">
        <v>1820</v>
      </c>
      <c r="S1713" t="s">
        <v>1911</v>
      </c>
      <c r="T1713">
        <v>1</v>
      </c>
      <c r="U1713">
        <v>502.53</v>
      </c>
      <c r="V1713">
        <v>0</v>
      </c>
      <c r="W1713" t="s">
        <v>1961</v>
      </c>
      <c r="X1713">
        <v>502.53</v>
      </c>
      <c r="Y1713">
        <v>502.53</v>
      </c>
      <c r="Z1713" t="str">
        <f>_xlfn.IFS(Table8_1[[#This Row],[Unit_Price]]&lt;500,"Low Price",Table8_1[[#This Row],[Unit_Price]]&lt;2000,"Medium Price",Table8_1[[#This Row],[Unit_Price]]&gt;=2000, "High Price")</f>
        <v>Medium Price</v>
      </c>
    </row>
    <row r="1714" spans="1:26" x14ac:dyDescent="0.3">
      <c r="A1714" s="2" t="s">
        <v>3679</v>
      </c>
      <c r="B1714" s="3">
        <v>45548</v>
      </c>
      <c r="C1714" s="2" t="s">
        <v>282</v>
      </c>
      <c r="D1714" s="2" t="s">
        <v>1560</v>
      </c>
      <c r="E1714" s="2" t="s">
        <v>1939</v>
      </c>
      <c r="F1714" s="2">
        <v>2</v>
      </c>
      <c r="G1714" s="2">
        <v>508.52</v>
      </c>
      <c r="H1714" s="2">
        <v>0.11</v>
      </c>
      <c r="I1714" s="2" t="s">
        <v>1964</v>
      </c>
      <c r="J1714" s="2">
        <v>905.16560000000004</v>
      </c>
      <c r="O1714" t="s">
        <v>3679</v>
      </c>
      <c r="P1714" s="5">
        <v>45548</v>
      </c>
      <c r="Q1714" t="s">
        <v>282</v>
      </c>
      <c r="R1714" t="s">
        <v>1560</v>
      </c>
      <c r="S1714" t="s">
        <v>1939</v>
      </c>
      <c r="T1714">
        <v>2</v>
      </c>
      <c r="U1714">
        <v>508.52</v>
      </c>
      <c r="V1714">
        <v>0.11</v>
      </c>
      <c r="W1714" t="s">
        <v>1964</v>
      </c>
      <c r="X1714">
        <v>905.16560000000004</v>
      </c>
      <c r="Y1714">
        <v>905.16559999999993</v>
      </c>
      <c r="Z1714" t="str">
        <f>_xlfn.IFS(Table8_1[[#This Row],[Unit_Price]]&lt;500,"Low Price",Table8_1[[#This Row],[Unit_Price]]&lt;2000,"Medium Price",Table8_1[[#This Row],[Unit_Price]]&gt;=2000, "High Price")</f>
        <v>Medium Price</v>
      </c>
    </row>
    <row r="1715" spans="1:26" x14ac:dyDescent="0.3">
      <c r="A1715" s="2" t="s">
        <v>3680</v>
      </c>
      <c r="B1715" s="3">
        <v>45572</v>
      </c>
      <c r="C1715" s="2" t="s">
        <v>1455</v>
      </c>
      <c r="D1715" s="2" t="s">
        <v>1805</v>
      </c>
      <c r="E1715" s="2" t="s">
        <v>1901</v>
      </c>
      <c r="F1715" s="2">
        <v>1</v>
      </c>
      <c r="G1715" s="2">
        <v>492</v>
      </c>
      <c r="H1715" s="2">
        <v>0.26</v>
      </c>
      <c r="I1715" s="2" t="s">
        <v>1961</v>
      </c>
      <c r="J1715" s="2">
        <v>364.08</v>
      </c>
      <c r="O1715" t="s">
        <v>3680</v>
      </c>
      <c r="P1715" s="5">
        <v>45572</v>
      </c>
      <c r="Q1715" t="s">
        <v>1455</v>
      </c>
      <c r="R1715" t="s">
        <v>1805</v>
      </c>
      <c r="S1715" t="s">
        <v>1901</v>
      </c>
      <c r="T1715">
        <v>1</v>
      </c>
      <c r="U1715">
        <v>492</v>
      </c>
      <c r="V1715">
        <v>0.26</v>
      </c>
      <c r="W1715" t="s">
        <v>1961</v>
      </c>
      <c r="X1715">
        <v>364.08</v>
      </c>
      <c r="Y1715">
        <v>364.08</v>
      </c>
      <c r="Z1715" t="str">
        <f>_xlfn.IFS(Table8_1[[#This Row],[Unit_Price]]&lt;500,"Low Price",Table8_1[[#This Row],[Unit_Price]]&lt;2000,"Medium Price",Table8_1[[#This Row],[Unit_Price]]&gt;=2000, "High Price")</f>
        <v>Low Price</v>
      </c>
    </row>
    <row r="1716" spans="1:26" x14ac:dyDescent="0.3">
      <c r="A1716" s="2" t="s">
        <v>3681</v>
      </c>
      <c r="B1716" s="3">
        <v>45347</v>
      </c>
      <c r="C1716" s="2" t="s">
        <v>1504</v>
      </c>
      <c r="D1716" s="2" t="s">
        <v>1689</v>
      </c>
      <c r="E1716" s="2" t="s">
        <v>1934</v>
      </c>
      <c r="F1716" s="2">
        <v>4</v>
      </c>
      <c r="G1716" s="2">
        <v>746.36</v>
      </c>
      <c r="H1716" s="2">
        <v>0.02</v>
      </c>
      <c r="I1716" s="2" t="s">
        <v>1959</v>
      </c>
      <c r="J1716" s="2">
        <v>2925.7312000000002</v>
      </c>
      <c r="O1716" t="s">
        <v>3681</v>
      </c>
      <c r="P1716" s="5">
        <v>45347</v>
      </c>
      <c r="Q1716" t="s">
        <v>1504</v>
      </c>
      <c r="R1716" t="s">
        <v>1689</v>
      </c>
      <c r="S1716" t="s">
        <v>1934</v>
      </c>
      <c r="T1716">
        <v>4</v>
      </c>
      <c r="U1716">
        <v>746.36</v>
      </c>
      <c r="V1716">
        <v>0.02</v>
      </c>
      <c r="W1716" t="s">
        <v>1959</v>
      </c>
      <c r="X1716">
        <v>2925.7312000000002</v>
      </c>
      <c r="Y1716">
        <v>2925.7312000000002</v>
      </c>
      <c r="Z1716" t="str">
        <f>_xlfn.IFS(Table8_1[[#This Row],[Unit_Price]]&lt;500,"Low Price",Table8_1[[#This Row],[Unit_Price]]&lt;2000,"Medium Price",Table8_1[[#This Row],[Unit_Price]]&gt;=2000, "High Price")</f>
        <v>Medium Price</v>
      </c>
    </row>
    <row r="1717" spans="1:26" x14ac:dyDescent="0.3">
      <c r="A1717" s="2" t="s">
        <v>3682</v>
      </c>
      <c r="B1717" s="3">
        <v>45823</v>
      </c>
      <c r="C1717" s="2" t="s">
        <v>1355</v>
      </c>
      <c r="D1717" s="2" t="s">
        <v>1606</v>
      </c>
      <c r="E1717" s="2" t="s">
        <v>1892</v>
      </c>
      <c r="F1717" s="2">
        <v>1</v>
      </c>
      <c r="G1717" s="2">
        <v>120.83</v>
      </c>
      <c r="H1717" s="2">
        <v>0.08</v>
      </c>
      <c r="I1717" s="2" t="s">
        <v>1959</v>
      </c>
      <c r="J1717" s="2">
        <v>111.1636</v>
      </c>
      <c r="O1717" t="s">
        <v>3682</v>
      </c>
      <c r="P1717" s="5">
        <v>45823</v>
      </c>
      <c r="Q1717" t="s">
        <v>1355</v>
      </c>
      <c r="R1717" t="s">
        <v>1606</v>
      </c>
      <c r="S1717" t="s">
        <v>1892</v>
      </c>
      <c r="T1717">
        <v>1</v>
      </c>
      <c r="U1717">
        <v>120.83</v>
      </c>
      <c r="V1717">
        <v>0.08</v>
      </c>
      <c r="W1717" t="s">
        <v>1959</v>
      </c>
      <c r="X1717">
        <v>111.1636</v>
      </c>
      <c r="Y1717">
        <v>111.1636</v>
      </c>
      <c r="Z1717" t="str">
        <f>_xlfn.IFS(Table8_1[[#This Row],[Unit_Price]]&lt;500,"Low Price",Table8_1[[#This Row],[Unit_Price]]&lt;2000,"Medium Price",Table8_1[[#This Row],[Unit_Price]]&gt;=2000, "High Price")</f>
        <v>Low Price</v>
      </c>
    </row>
    <row r="1718" spans="1:26" x14ac:dyDescent="0.3">
      <c r="A1718" s="2" t="s">
        <v>3683</v>
      </c>
      <c r="B1718" s="3">
        <v>45394</v>
      </c>
      <c r="C1718" s="2" t="s">
        <v>1255</v>
      </c>
      <c r="D1718" s="2" t="s">
        <v>1814</v>
      </c>
      <c r="E1718" s="2" t="s">
        <v>1945</v>
      </c>
      <c r="F1718" s="2">
        <v>2</v>
      </c>
      <c r="G1718" s="2">
        <v>68.31</v>
      </c>
      <c r="H1718" s="2">
        <v>0.28999999999999998</v>
      </c>
      <c r="I1718" s="2" t="s">
        <v>1964</v>
      </c>
      <c r="J1718" s="2">
        <v>97.000200000000007</v>
      </c>
      <c r="O1718" t="s">
        <v>3683</v>
      </c>
      <c r="P1718" s="5">
        <v>45394</v>
      </c>
      <c r="Q1718" t="s">
        <v>1255</v>
      </c>
      <c r="R1718" t="s">
        <v>1814</v>
      </c>
      <c r="S1718" t="s">
        <v>1945</v>
      </c>
      <c r="T1718">
        <v>2</v>
      </c>
      <c r="U1718">
        <v>68.31</v>
      </c>
      <c r="V1718">
        <v>0.28999999999999998</v>
      </c>
      <c r="W1718" t="s">
        <v>1964</v>
      </c>
      <c r="X1718">
        <v>97.000200000000007</v>
      </c>
      <c r="Y1718">
        <v>97.000200000000007</v>
      </c>
      <c r="Z1718" t="str">
        <f>_xlfn.IFS(Table8_1[[#This Row],[Unit_Price]]&lt;500,"Low Price",Table8_1[[#This Row],[Unit_Price]]&lt;2000,"Medium Price",Table8_1[[#This Row],[Unit_Price]]&gt;=2000, "High Price")</f>
        <v>Low Price</v>
      </c>
    </row>
    <row r="1719" spans="1:26" x14ac:dyDescent="0.3">
      <c r="A1719" s="2" t="s">
        <v>3684</v>
      </c>
      <c r="B1719" s="3">
        <v>45265</v>
      </c>
      <c r="C1719" s="2" t="s">
        <v>234</v>
      </c>
      <c r="D1719" s="2" t="s">
        <v>1642</v>
      </c>
      <c r="E1719" s="2" t="s">
        <v>1945</v>
      </c>
      <c r="F1719" s="2">
        <v>2</v>
      </c>
      <c r="G1719" s="2">
        <v>761.71</v>
      </c>
      <c r="H1719" s="2">
        <v>0.02</v>
      </c>
      <c r="I1719" s="2" t="s">
        <v>1961</v>
      </c>
      <c r="J1719" s="2">
        <v>1492.9516000000001</v>
      </c>
      <c r="O1719" t="s">
        <v>3684</v>
      </c>
      <c r="P1719" s="5">
        <v>45265</v>
      </c>
      <c r="Q1719" t="s">
        <v>234</v>
      </c>
      <c r="R1719" t="s">
        <v>1642</v>
      </c>
      <c r="S1719" t="s">
        <v>1945</v>
      </c>
      <c r="T1719">
        <v>2</v>
      </c>
      <c r="U1719">
        <v>761.71</v>
      </c>
      <c r="V1719">
        <v>0.02</v>
      </c>
      <c r="W1719" t="s">
        <v>1961</v>
      </c>
      <c r="X1719">
        <v>1492.9516000000001</v>
      </c>
      <c r="Y1719">
        <v>1492.9516000000001</v>
      </c>
      <c r="Z1719" t="str">
        <f>_xlfn.IFS(Table8_1[[#This Row],[Unit_Price]]&lt;500,"Low Price",Table8_1[[#This Row],[Unit_Price]]&lt;2000,"Medium Price",Table8_1[[#This Row],[Unit_Price]]&gt;=2000, "High Price")</f>
        <v>Medium Price</v>
      </c>
    </row>
    <row r="1720" spans="1:26" x14ac:dyDescent="0.3">
      <c r="A1720" s="2" t="s">
        <v>3685</v>
      </c>
      <c r="B1720" s="3">
        <v>45261</v>
      </c>
      <c r="C1720" s="2" t="s">
        <v>248</v>
      </c>
      <c r="D1720" s="2" t="s">
        <v>1817</v>
      </c>
      <c r="E1720" s="2" t="s">
        <v>1901</v>
      </c>
      <c r="F1720" s="2">
        <v>4</v>
      </c>
      <c r="G1720" s="2">
        <v>346.37</v>
      </c>
      <c r="H1720" s="2">
        <v>0.18</v>
      </c>
      <c r="I1720" s="2" t="s">
        <v>1964</v>
      </c>
      <c r="J1720" s="2">
        <v>1136.0935999999999</v>
      </c>
      <c r="O1720" t="s">
        <v>3685</v>
      </c>
      <c r="P1720" s="5">
        <v>45261</v>
      </c>
      <c r="Q1720" t="s">
        <v>248</v>
      </c>
      <c r="R1720" t="s">
        <v>1817</v>
      </c>
      <c r="S1720" t="s">
        <v>1901</v>
      </c>
      <c r="T1720">
        <v>4</v>
      </c>
      <c r="U1720">
        <v>346.37</v>
      </c>
      <c r="V1720">
        <v>0.18</v>
      </c>
      <c r="W1720" t="s">
        <v>1964</v>
      </c>
      <c r="X1720">
        <v>1136.0935999999999</v>
      </c>
      <c r="Y1720">
        <v>1136.0936000000002</v>
      </c>
      <c r="Z1720" t="str">
        <f>_xlfn.IFS(Table8_1[[#This Row],[Unit_Price]]&lt;500,"Low Price",Table8_1[[#This Row],[Unit_Price]]&lt;2000,"Medium Price",Table8_1[[#This Row],[Unit_Price]]&gt;=2000, "High Price")</f>
        <v>Low Price</v>
      </c>
    </row>
    <row r="1721" spans="1:26" x14ac:dyDescent="0.3">
      <c r="A1721" s="2" t="s">
        <v>3686</v>
      </c>
      <c r="B1721" s="3">
        <v>45702</v>
      </c>
      <c r="C1721" s="2" t="s">
        <v>42</v>
      </c>
      <c r="D1721" s="2" t="s">
        <v>1747</v>
      </c>
      <c r="E1721" s="2" t="s">
        <v>1929</v>
      </c>
      <c r="F1721" s="2">
        <v>1</v>
      </c>
      <c r="G1721" s="2">
        <v>846.3</v>
      </c>
      <c r="H1721" s="2">
        <v>0.14000000000000001</v>
      </c>
      <c r="I1721" s="2" t="s">
        <v>1961</v>
      </c>
      <c r="J1721" s="2">
        <v>727.81799999999998</v>
      </c>
      <c r="O1721" t="s">
        <v>3686</v>
      </c>
      <c r="P1721" s="5">
        <v>45702</v>
      </c>
      <c r="Q1721" t="s">
        <v>42</v>
      </c>
      <c r="R1721" t="s">
        <v>1747</v>
      </c>
      <c r="S1721" t="s">
        <v>1929</v>
      </c>
      <c r="T1721">
        <v>1</v>
      </c>
      <c r="U1721">
        <v>846.3</v>
      </c>
      <c r="V1721">
        <v>0.14000000000000001</v>
      </c>
      <c r="W1721" t="s">
        <v>1961</v>
      </c>
      <c r="X1721">
        <v>727.81799999999998</v>
      </c>
      <c r="Y1721">
        <v>727.81799999999998</v>
      </c>
      <c r="Z1721" t="str">
        <f>_xlfn.IFS(Table8_1[[#This Row],[Unit_Price]]&lt;500,"Low Price",Table8_1[[#This Row],[Unit_Price]]&lt;2000,"Medium Price",Table8_1[[#This Row],[Unit_Price]]&gt;=2000, "High Price")</f>
        <v>Medium Price</v>
      </c>
    </row>
    <row r="1722" spans="1:26" x14ac:dyDescent="0.3">
      <c r="A1722" s="2" t="s">
        <v>3687</v>
      </c>
      <c r="B1722" s="3">
        <v>45624</v>
      </c>
      <c r="C1722" s="2" t="s">
        <v>1352</v>
      </c>
      <c r="D1722" s="2" t="s">
        <v>1555</v>
      </c>
      <c r="E1722" s="2" t="s">
        <v>1948</v>
      </c>
      <c r="F1722" s="2">
        <v>1</v>
      </c>
      <c r="G1722" s="2">
        <v>458.97</v>
      </c>
      <c r="H1722" s="2">
        <v>0.1</v>
      </c>
      <c r="I1722" s="2" t="s">
        <v>1961</v>
      </c>
      <c r="J1722" s="2">
        <v>413.07299999999998</v>
      </c>
      <c r="O1722" t="s">
        <v>3687</v>
      </c>
      <c r="P1722" s="5">
        <v>45624</v>
      </c>
      <c r="Q1722" t="s">
        <v>1352</v>
      </c>
      <c r="R1722" t="s">
        <v>1555</v>
      </c>
      <c r="S1722" t="s">
        <v>1948</v>
      </c>
      <c r="T1722">
        <v>1</v>
      </c>
      <c r="U1722">
        <v>458.97</v>
      </c>
      <c r="V1722">
        <v>0.1</v>
      </c>
      <c r="W1722" t="s">
        <v>1961</v>
      </c>
      <c r="X1722">
        <v>413.07299999999998</v>
      </c>
      <c r="Y1722">
        <v>413.07300000000004</v>
      </c>
      <c r="Z1722" t="str">
        <f>_xlfn.IFS(Table8_1[[#This Row],[Unit_Price]]&lt;500,"Low Price",Table8_1[[#This Row],[Unit_Price]]&lt;2000,"Medium Price",Table8_1[[#This Row],[Unit_Price]]&gt;=2000, "High Price")</f>
        <v>Low Price</v>
      </c>
    </row>
    <row r="1723" spans="1:26" x14ac:dyDescent="0.3">
      <c r="A1723" s="2" t="s">
        <v>3688</v>
      </c>
      <c r="B1723" s="3">
        <v>45736</v>
      </c>
      <c r="C1723" s="2" t="s">
        <v>928</v>
      </c>
      <c r="D1723" s="2" t="s">
        <v>1709</v>
      </c>
      <c r="E1723" s="2" t="s">
        <v>1914</v>
      </c>
      <c r="F1723" s="2">
        <v>2</v>
      </c>
      <c r="G1723" s="2">
        <v>536.61</v>
      </c>
      <c r="H1723" s="2">
        <v>0.14000000000000001</v>
      </c>
      <c r="I1723" s="2" t="s">
        <v>1959</v>
      </c>
      <c r="J1723" s="2">
        <v>922.9692</v>
      </c>
      <c r="O1723" t="s">
        <v>3688</v>
      </c>
      <c r="P1723" s="5">
        <v>45736</v>
      </c>
      <c r="Q1723" t="s">
        <v>928</v>
      </c>
      <c r="R1723" t="s">
        <v>1709</v>
      </c>
      <c r="S1723" t="s">
        <v>1914</v>
      </c>
      <c r="T1723">
        <v>2</v>
      </c>
      <c r="U1723">
        <v>536.61</v>
      </c>
      <c r="V1723">
        <v>0.14000000000000001</v>
      </c>
      <c r="W1723" t="s">
        <v>1959</v>
      </c>
      <c r="X1723">
        <v>922.9692</v>
      </c>
      <c r="Y1723">
        <v>922.9692</v>
      </c>
      <c r="Z1723" t="str">
        <f>_xlfn.IFS(Table8_1[[#This Row],[Unit_Price]]&lt;500,"Low Price",Table8_1[[#This Row],[Unit_Price]]&lt;2000,"Medium Price",Table8_1[[#This Row],[Unit_Price]]&gt;=2000, "High Price")</f>
        <v>Medium Price</v>
      </c>
    </row>
    <row r="1724" spans="1:26" x14ac:dyDescent="0.3">
      <c r="A1724" s="2" t="s">
        <v>3689</v>
      </c>
      <c r="B1724" s="3">
        <v>45709</v>
      </c>
      <c r="C1724" s="2" t="s">
        <v>1316</v>
      </c>
      <c r="D1724" s="2" t="s">
        <v>1756</v>
      </c>
      <c r="E1724" s="2" t="s">
        <v>1887</v>
      </c>
      <c r="F1724" s="2">
        <v>3</v>
      </c>
      <c r="G1724" s="2">
        <v>130.41</v>
      </c>
      <c r="H1724" s="2">
        <v>0.14000000000000001</v>
      </c>
      <c r="I1724" s="2" t="s">
        <v>1961</v>
      </c>
      <c r="J1724" s="2">
        <v>336.45780000000002</v>
      </c>
      <c r="O1724" t="s">
        <v>3689</v>
      </c>
      <c r="P1724" s="5">
        <v>45709</v>
      </c>
      <c r="Q1724" t="s">
        <v>1316</v>
      </c>
      <c r="R1724" t="s">
        <v>1756</v>
      </c>
      <c r="S1724" t="s">
        <v>1887</v>
      </c>
      <c r="T1724">
        <v>3</v>
      </c>
      <c r="U1724">
        <v>130.41</v>
      </c>
      <c r="V1724">
        <v>0.14000000000000001</v>
      </c>
      <c r="W1724" t="s">
        <v>1961</v>
      </c>
      <c r="X1724">
        <v>336.45780000000002</v>
      </c>
      <c r="Y1724">
        <v>336.45780000000002</v>
      </c>
      <c r="Z1724" t="str">
        <f>_xlfn.IFS(Table8_1[[#This Row],[Unit_Price]]&lt;500,"Low Price",Table8_1[[#This Row],[Unit_Price]]&lt;2000,"Medium Price",Table8_1[[#This Row],[Unit_Price]]&gt;=2000, "High Price")</f>
        <v>Low Price</v>
      </c>
    </row>
    <row r="1725" spans="1:26" x14ac:dyDescent="0.3">
      <c r="A1725" s="2" t="s">
        <v>3690</v>
      </c>
      <c r="B1725" s="3">
        <v>45738</v>
      </c>
      <c r="C1725" s="2" t="s">
        <v>1536</v>
      </c>
      <c r="D1725" s="2" t="s">
        <v>1850</v>
      </c>
      <c r="E1725" s="2" t="s">
        <v>1929</v>
      </c>
      <c r="F1725" s="2">
        <v>4</v>
      </c>
      <c r="G1725" s="2">
        <v>706.67</v>
      </c>
      <c r="H1725" s="2">
        <v>0.01</v>
      </c>
      <c r="I1725" s="2" t="s">
        <v>1959</v>
      </c>
      <c r="J1725" s="2">
        <v>2798.4132</v>
      </c>
      <c r="O1725" t="s">
        <v>3690</v>
      </c>
      <c r="P1725" s="5">
        <v>45738</v>
      </c>
      <c r="Q1725" t="s">
        <v>1536</v>
      </c>
      <c r="R1725" t="s">
        <v>1850</v>
      </c>
      <c r="S1725" t="s">
        <v>1929</v>
      </c>
      <c r="T1725">
        <v>4</v>
      </c>
      <c r="U1725">
        <v>706.67</v>
      </c>
      <c r="V1725">
        <v>0.01</v>
      </c>
      <c r="W1725" t="s">
        <v>1959</v>
      </c>
      <c r="X1725">
        <v>2798.4132</v>
      </c>
      <c r="Y1725">
        <v>2798.4132</v>
      </c>
      <c r="Z1725" t="str">
        <f>_xlfn.IFS(Table8_1[[#This Row],[Unit_Price]]&lt;500,"Low Price",Table8_1[[#This Row],[Unit_Price]]&lt;2000,"Medium Price",Table8_1[[#This Row],[Unit_Price]]&gt;=2000, "High Price")</f>
        <v>Medium Price</v>
      </c>
    </row>
    <row r="1726" spans="1:26" x14ac:dyDescent="0.3">
      <c r="A1726" s="2" t="s">
        <v>3691</v>
      </c>
      <c r="B1726" s="3">
        <v>45685</v>
      </c>
      <c r="C1726" s="2" t="s">
        <v>1235</v>
      </c>
      <c r="D1726" s="2" t="s">
        <v>1658</v>
      </c>
      <c r="E1726" s="2" t="s">
        <v>1901</v>
      </c>
      <c r="F1726" s="2">
        <v>3</v>
      </c>
      <c r="G1726" s="2">
        <v>523.45000000000005</v>
      </c>
      <c r="H1726" s="2">
        <v>0.17</v>
      </c>
      <c r="I1726" s="2" t="s">
        <v>1959</v>
      </c>
      <c r="J1726" s="2">
        <v>1303.3905</v>
      </c>
      <c r="O1726" t="s">
        <v>3691</v>
      </c>
      <c r="P1726" s="5">
        <v>45685</v>
      </c>
      <c r="Q1726" t="s">
        <v>1235</v>
      </c>
      <c r="R1726" t="s">
        <v>1658</v>
      </c>
      <c r="S1726" t="s">
        <v>1901</v>
      </c>
      <c r="T1726">
        <v>3</v>
      </c>
      <c r="U1726">
        <v>523.45000000000005</v>
      </c>
      <c r="V1726">
        <v>0.17</v>
      </c>
      <c r="W1726" t="s">
        <v>1959</v>
      </c>
      <c r="X1726">
        <v>1303.3905</v>
      </c>
      <c r="Y1726">
        <v>1303.3905</v>
      </c>
      <c r="Z1726" t="str">
        <f>_xlfn.IFS(Table8_1[[#This Row],[Unit_Price]]&lt;500,"Low Price",Table8_1[[#This Row],[Unit_Price]]&lt;2000,"Medium Price",Table8_1[[#This Row],[Unit_Price]]&gt;=2000, "High Price")</f>
        <v>Medium Price</v>
      </c>
    </row>
    <row r="1727" spans="1:26" x14ac:dyDescent="0.3">
      <c r="A1727" s="2" t="s">
        <v>3692</v>
      </c>
      <c r="B1727" s="3">
        <v>45701</v>
      </c>
      <c r="C1727" s="2" t="s">
        <v>51</v>
      </c>
      <c r="D1727" s="2" t="s">
        <v>1856</v>
      </c>
      <c r="E1727" s="2" t="s">
        <v>1945</v>
      </c>
      <c r="F1727" s="2">
        <v>3</v>
      </c>
      <c r="G1727" s="2">
        <v>482.2</v>
      </c>
      <c r="H1727" s="2">
        <v>0.23</v>
      </c>
      <c r="I1727" s="2" t="s">
        <v>1964</v>
      </c>
      <c r="J1727" s="2">
        <v>1113.8820000000001</v>
      </c>
      <c r="O1727" t="s">
        <v>3692</v>
      </c>
      <c r="P1727" s="5">
        <v>45701</v>
      </c>
      <c r="Q1727" t="s">
        <v>51</v>
      </c>
      <c r="R1727" t="s">
        <v>1856</v>
      </c>
      <c r="S1727" t="s">
        <v>1945</v>
      </c>
      <c r="T1727">
        <v>3</v>
      </c>
      <c r="U1727">
        <v>482.2</v>
      </c>
      <c r="V1727">
        <v>0.23</v>
      </c>
      <c r="W1727" t="s">
        <v>1964</v>
      </c>
      <c r="X1727">
        <v>1113.8820000000001</v>
      </c>
      <c r="Y1727">
        <v>1113.8819999999998</v>
      </c>
      <c r="Z1727" t="str">
        <f>_xlfn.IFS(Table8_1[[#This Row],[Unit_Price]]&lt;500,"Low Price",Table8_1[[#This Row],[Unit_Price]]&lt;2000,"Medium Price",Table8_1[[#This Row],[Unit_Price]]&gt;=2000, "High Price")</f>
        <v>Low Price</v>
      </c>
    </row>
    <row r="1728" spans="1:26" x14ac:dyDescent="0.3">
      <c r="A1728" s="2" t="s">
        <v>3693</v>
      </c>
      <c r="B1728" s="3">
        <v>45745</v>
      </c>
      <c r="C1728" s="2" t="s">
        <v>433</v>
      </c>
      <c r="D1728" s="2" t="s">
        <v>1771</v>
      </c>
      <c r="E1728" s="2" t="s">
        <v>1908</v>
      </c>
      <c r="F1728" s="2">
        <v>4</v>
      </c>
      <c r="G1728" s="2">
        <v>688.86</v>
      </c>
      <c r="H1728" s="2">
        <v>0.02</v>
      </c>
      <c r="I1728" s="2" t="s">
        <v>1964</v>
      </c>
      <c r="J1728" s="2">
        <v>2700.3312000000001</v>
      </c>
      <c r="O1728" t="s">
        <v>3693</v>
      </c>
      <c r="P1728" s="5">
        <v>45745</v>
      </c>
      <c r="Q1728" t="s">
        <v>433</v>
      </c>
      <c r="R1728" t="s">
        <v>1771</v>
      </c>
      <c r="S1728" t="s">
        <v>1908</v>
      </c>
      <c r="T1728">
        <v>4</v>
      </c>
      <c r="U1728">
        <v>688.86</v>
      </c>
      <c r="V1728">
        <v>0.02</v>
      </c>
      <c r="W1728" t="s">
        <v>1964</v>
      </c>
      <c r="X1728">
        <v>2700.3312000000001</v>
      </c>
      <c r="Y1728">
        <v>2700.3312000000001</v>
      </c>
      <c r="Z1728" t="str">
        <f>_xlfn.IFS(Table8_1[[#This Row],[Unit_Price]]&lt;500,"Low Price",Table8_1[[#This Row],[Unit_Price]]&lt;2000,"Medium Price",Table8_1[[#This Row],[Unit_Price]]&gt;=2000, "High Price")</f>
        <v>Medium Price</v>
      </c>
    </row>
    <row r="1729" spans="1:26" x14ac:dyDescent="0.3">
      <c r="A1729" s="2" t="s">
        <v>3694</v>
      </c>
      <c r="B1729" s="3">
        <v>45214</v>
      </c>
      <c r="C1729" s="2" t="s">
        <v>104</v>
      </c>
      <c r="D1729" s="2" t="s">
        <v>1606</v>
      </c>
      <c r="E1729" s="2" t="s">
        <v>1887</v>
      </c>
      <c r="F1729" s="2">
        <v>1</v>
      </c>
      <c r="G1729" s="2">
        <v>145.47999999999999</v>
      </c>
      <c r="H1729" s="2">
        <v>0.1</v>
      </c>
      <c r="I1729" s="2" t="s">
        <v>1964</v>
      </c>
      <c r="J1729" s="2">
        <v>130.93199999999999</v>
      </c>
      <c r="O1729" t="s">
        <v>3694</v>
      </c>
      <c r="P1729" s="5">
        <v>45214</v>
      </c>
      <c r="Q1729" t="s">
        <v>104</v>
      </c>
      <c r="R1729" t="s">
        <v>1606</v>
      </c>
      <c r="S1729" t="s">
        <v>1887</v>
      </c>
      <c r="T1729">
        <v>1</v>
      </c>
      <c r="U1729">
        <v>145.47999999999999</v>
      </c>
      <c r="V1729">
        <v>0.1</v>
      </c>
      <c r="W1729" t="s">
        <v>1964</v>
      </c>
      <c r="X1729">
        <v>130.93199999999999</v>
      </c>
      <c r="Y1729">
        <v>130.93199999999999</v>
      </c>
      <c r="Z1729" t="str">
        <f>_xlfn.IFS(Table8_1[[#This Row],[Unit_Price]]&lt;500,"Low Price",Table8_1[[#This Row],[Unit_Price]]&lt;2000,"Medium Price",Table8_1[[#This Row],[Unit_Price]]&gt;=2000, "High Price")</f>
        <v>Low Price</v>
      </c>
    </row>
    <row r="1730" spans="1:26" x14ac:dyDescent="0.3">
      <c r="A1730" s="2" t="s">
        <v>3695</v>
      </c>
      <c r="B1730" s="3">
        <v>45547</v>
      </c>
      <c r="C1730" s="2" t="s">
        <v>202</v>
      </c>
      <c r="D1730" s="2" t="s">
        <v>1670</v>
      </c>
      <c r="E1730" s="2" t="s">
        <v>1927</v>
      </c>
      <c r="F1730" s="2">
        <v>4</v>
      </c>
      <c r="G1730" s="2">
        <v>862.25</v>
      </c>
      <c r="H1730" s="2">
        <v>0.28000000000000003</v>
      </c>
      <c r="I1730" s="2" t="s">
        <v>1961</v>
      </c>
      <c r="J1730" s="2">
        <v>2483.2800000000002</v>
      </c>
      <c r="O1730" t="s">
        <v>3695</v>
      </c>
      <c r="P1730" s="5">
        <v>45547</v>
      </c>
      <c r="Q1730" t="s">
        <v>202</v>
      </c>
      <c r="R1730" t="s">
        <v>1670</v>
      </c>
      <c r="S1730" t="s">
        <v>1927</v>
      </c>
      <c r="T1730">
        <v>4</v>
      </c>
      <c r="U1730">
        <v>862.25</v>
      </c>
      <c r="V1730">
        <v>0.28000000000000003</v>
      </c>
      <c r="W1730" t="s">
        <v>1961</v>
      </c>
      <c r="X1730">
        <v>2483.2800000000002</v>
      </c>
      <c r="Y1730">
        <v>2483.2799999999997</v>
      </c>
      <c r="Z1730" t="str">
        <f>_xlfn.IFS(Table8_1[[#This Row],[Unit_Price]]&lt;500,"Low Price",Table8_1[[#This Row],[Unit_Price]]&lt;2000,"Medium Price",Table8_1[[#This Row],[Unit_Price]]&gt;=2000, "High Price")</f>
        <v>Medium Price</v>
      </c>
    </row>
    <row r="1731" spans="1:26" x14ac:dyDescent="0.3">
      <c r="A1731" s="2" t="s">
        <v>3696</v>
      </c>
      <c r="B1731" s="3">
        <v>45296</v>
      </c>
      <c r="C1731" s="2" t="s">
        <v>937</v>
      </c>
      <c r="D1731" s="2" t="s">
        <v>1560</v>
      </c>
      <c r="E1731" s="2" t="s">
        <v>1934</v>
      </c>
      <c r="F1731" s="2">
        <v>4</v>
      </c>
      <c r="G1731" s="2">
        <v>146.12</v>
      </c>
      <c r="H1731" s="2">
        <v>0.12</v>
      </c>
      <c r="I1731" s="2" t="s">
        <v>1964</v>
      </c>
      <c r="J1731" s="2">
        <v>514.3424</v>
      </c>
      <c r="O1731" t="s">
        <v>3696</v>
      </c>
      <c r="P1731" s="5">
        <v>45296</v>
      </c>
      <c r="Q1731" t="s">
        <v>937</v>
      </c>
      <c r="R1731" t="s">
        <v>1560</v>
      </c>
      <c r="S1731" t="s">
        <v>1934</v>
      </c>
      <c r="T1731">
        <v>4</v>
      </c>
      <c r="U1731">
        <v>146.12</v>
      </c>
      <c r="V1731">
        <v>0.12</v>
      </c>
      <c r="W1731" t="s">
        <v>1964</v>
      </c>
      <c r="X1731">
        <v>514.3424</v>
      </c>
      <c r="Y1731">
        <v>514.3424</v>
      </c>
      <c r="Z1731" t="str">
        <f>_xlfn.IFS(Table8_1[[#This Row],[Unit_Price]]&lt;500,"Low Price",Table8_1[[#This Row],[Unit_Price]]&lt;2000,"Medium Price",Table8_1[[#This Row],[Unit_Price]]&gt;=2000, "High Price")</f>
        <v>Low Price</v>
      </c>
    </row>
    <row r="1732" spans="1:26" x14ac:dyDescent="0.3">
      <c r="A1732" s="2" t="s">
        <v>3697</v>
      </c>
      <c r="B1732" s="3">
        <v>45549</v>
      </c>
      <c r="C1732" s="2" t="s">
        <v>1484</v>
      </c>
      <c r="D1732" s="2" t="s">
        <v>1670</v>
      </c>
      <c r="E1732" s="2" t="s">
        <v>1945</v>
      </c>
      <c r="F1732" s="2">
        <v>2</v>
      </c>
      <c r="G1732" s="2">
        <v>695.02</v>
      </c>
      <c r="H1732" s="2">
        <v>0.3</v>
      </c>
      <c r="I1732" s="2" t="s">
        <v>1964</v>
      </c>
      <c r="J1732" s="2">
        <v>973.02800000000002</v>
      </c>
      <c r="O1732" t="s">
        <v>3697</v>
      </c>
      <c r="P1732" s="5">
        <v>45549</v>
      </c>
      <c r="Q1732" t="s">
        <v>1484</v>
      </c>
      <c r="R1732" t="s">
        <v>1670</v>
      </c>
      <c r="S1732" t="s">
        <v>1945</v>
      </c>
      <c r="T1732">
        <v>2</v>
      </c>
      <c r="U1732">
        <v>695.02</v>
      </c>
      <c r="V1732">
        <v>0.3</v>
      </c>
      <c r="W1732" t="s">
        <v>1964</v>
      </c>
      <c r="X1732">
        <v>973.02800000000002</v>
      </c>
      <c r="Y1732">
        <v>973.02800000000002</v>
      </c>
      <c r="Z1732" t="str">
        <f>_xlfn.IFS(Table8_1[[#This Row],[Unit_Price]]&lt;500,"Low Price",Table8_1[[#This Row],[Unit_Price]]&lt;2000,"Medium Price",Table8_1[[#This Row],[Unit_Price]]&gt;=2000, "High Price")</f>
        <v>Medium Price</v>
      </c>
    </row>
    <row r="1733" spans="1:26" x14ac:dyDescent="0.3">
      <c r="A1733" s="2" t="s">
        <v>3698</v>
      </c>
      <c r="B1733" s="3">
        <v>45231</v>
      </c>
      <c r="C1733" s="2" t="s">
        <v>719</v>
      </c>
      <c r="D1733" s="2" t="s">
        <v>1865</v>
      </c>
      <c r="E1733" s="2" t="s">
        <v>1924</v>
      </c>
      <c r="F1733" s="2">
        <v>2</v>
      </c>
      <c r="G1733" s="2">
        <v>886.67</v>
      </c>
      <c r="H1733" s="2">
        <v>0.24</v>
      </c>
      <c r="I1733" s="2" t="s">
        <v>1961</v>
      </c>
      <c r="J1733" s="2">
        <v>1347.7384</v>
      </c>
      <c r="O1733" t="s">
        <v>3698</v>
      </c>
      <c r="P1733" s="5">
        <v>45231</v>
      </c>
      <c r="Q1733" t="s">
        <v>719</v>
      </c>
      <c r="R1733" t="s">
        <v>1865</v>
      </c>
      <c r="S1733" t="s">
        <v>1924</v>
      </c>
      <c r="T1733">
        <v>2</v>
      </c>
      <c r="U1733">
        <v>886.67</v>
      </c>
      <c r="V1733">
        <v>0.24</v>
      </c>
      <c r="W1733" t="s">
        <v>1961</v>
      </c>
      <c r="X1733">
        <v>1347.7384</v>
      </c>
      <c r="Y1733">
        <v>1347.7384</v>
      </c>
      <c r="Z1733" t="str">
        <f>_xlfn.IFS(Table8_1[[#This Row],[Unit_Price]]&lt;500,"Low Price",Table8_1[[#This Row],[Unit_Price]]&lt;2000,"Medium Price",Table8_1[[#This Row],[Unit_Price]]&gt;=2000, "High Price")</f>
        <v>Medium Price</v>
      </c>
    </row>
    <row r="1734" spans="1:26" x14ac:dyDescent="0.3">
      <c r="A1734" s="2" t="s">
        <v>3699</v>
      </c>
      <c r="B1734" s="3">
        <v>45628</v>
      </c>
      <c r="C1734" s="2" t="s">
        <v>209</v>
      </c>
      <c r="D1734" s="2" t="s">
        <v>1780</v>
      </c>
      <c r="E1734" s="2" t="s">
        <v>1945</v>
      </c>
      <c r="F1734" s="2">
        <v>2</v>
      </c>
      <c r="G1734" s="2">
        <v>864.09</v>
      </c>
      <c r="H1734" s="2">
        <v>0.06</v>
      </c>
      <c r="I1734" s="2" t="s">
        <v>1964</v>
      </c>
      <c r="J1734" s="2">
        <v>1624.4892</v>
      </c>
      <c r="O1734" t="s">
        <v>3699</v>
      </c>
      <c r="P1734" s="5">
        <v>45628</v>
      </c>
      <c r="Q1734" t="s">
        <v>209</v>
      </c>
      <c r="R1734" t="s">
        <v>1780</v>
      </c>
      <c r="S1734" t="s">
        <v>1945</v>
      </c>
      <c r="T1734">
        <v>2</v>
      </c>
      <c r="U1734">
        <v>864.09</v>
      </c>
      <c r="V1734">
        <v>0.06</v>
      </c>
      <c r="W1734" t="s">
        <v>1964</v>
      </c>
      <c r="X1734">
        <v>1624.4892</v>
      </c>
      <c r="Y1734">
        <v>1624.4892</v>
      </c>
      <c r="Z1734" t="str">
        <f>_xlfn.IFS(Table8_1[[#This Row],[Unit_Price]]&lt;500,"Low Price",Table8_1[[#This Row],[Unit_Price]]&lt;2000,"Medium Price",Table8_1[[#This Row],[Unit_Price]]&gt;=2000, "High Price")</f>
        <v>Medium Price</v>
      </c>
    </row>
    <row r="1735" spans="1:26" x14ac:dyDescent="0.3">
      <c r="A1735" s="2" t="s">
        <v>3700</v>
      </c>
      <c r="B1735" s="3">
        <v>45862</v>
      </c>
      <c r="C1735" s="2" t="s">
        <v>24</v>
      </c>
      <c r="D1735" s="2" t="s">
        <v>1606</v>
      </c>
      <c r="E1735" s="2" t="s">
        <v>1921</v>
      </c>
      <c r="F1735" s="2">
        <v>1</v>
      </c>
      <c r="G1735" s="2">
        <v>437.65</v>
      </c>
      <c r="H1735" s="2">
        <v>0.02</v>
      </c>
      <c r="I1735" s="2" t="s">
        <v>1961</v>
      </c>
      <c r="J1735" s="2">
        <v>428.89699999999999</v>
      </c>
      <c r="O1735" t="s">
        <v>3700</v>
      </c>
      <c r="P1735" s="5">
        <v>45862</v>
      </c>
      <c r="Q1735" t="s">
        <v>24</v>
      </c>
      <c r="R1735" t="s">
        <v>1606</v>
      </c>
      <c r="S1735" t="s">
        <v>1921</v>
      </c>
      <c r="T1735">
        <v>1</v>
      </c>
      <c r="U1735">
        <v>437.65</v>
      </c>
      <c r="V1735">
        <v>0.02</v>
      </c>
      <c r="W1735" t="s">
        <v>1961</v>
      </c>
      <c r="X1735">
        <v>428.89699999999999</v>
      </c>
      <c r="Y1735">
        <v>428.89699999999999</v>
      </c>
      <c r="Z1735" t="str">
        <f>_xlfn.IFS(Table8_1[[#This Row],[Unit_Price]]&lt;500,"Low Price",Table8_1[[#This Row],[Unit_Price]]&lt;2000,"Medium Price",Table8_1[[#This Row],[Unit_Price]]&gt;=2000, "High Price")</f>
        <v>Low Price</v>
      </c>
    </row>
    <row r="1736" spans="1:26" x14ac:dyDescent="0.3">
      <c r="A1736" s="2" t="s">
        <v>3701</v>
      </c>
      <c r="B1736" s="3">
        <v>45843</v>
      </c>
      <c r="C1736" s="2" t="s">
        <v>668</v>
      </c>
      <c r="D1736" s="2" t="s">
        <v>1686</v>
      </c>
      <c r="E1736" s="2" t="s">
        <v>1932</v>
      </c>
      <c r="F1736" s="2">
        <v>2</v>
      </c>
      <c r="G1736" s="2">
        <v>208.09</v>
      </c>
      <c r="H1736" s="2">
        <v>0.27</v>
      </c>
      <c r="I1736" s="2" t="s">
        <v>1959</v>
      </c>
      <c r="J1736" s="2">
        <v>303.81139999999999</v>
      </c>
      <c r="O1736" t="s">
        <v>3701</v>
      </c>
      <c r="P1736" s="5">
        <v>45843</v>
      </c>
      <c r="Q1736" t="s">
        <v>668</v>
      </c>
      <c r="R1736" t="s">
        <v>1686</v>
      </c>
      <c r="S1736" t="s">
        <v>1932</v>
      </c>
      <c r="T1736">
        <v>2</v>
      </c>
      <c r="U1736">
        <v>208.09</v>
      </c>
      <c r="V1736">
        <v>0.27</v>
      </c>
      <c r="W1736" t="s">
        <v>1959</v>
      </c>
      <c r="X1736">
        <v>303.81139999999999</v>
      </c>
      <c r="Y1736">
        <v>303.81139999999999</v>
      </c>
      <c r="Z1736" t="str">
        <f>_xlfn.IFS(Table8_1[[#This Row],[Unit_Price]]&lt;500,"Low Price",Table8_1[[#This Row],[Unit_Price]]&lt;2000,"Medium Price",Table8_1[[#This Row],[Unit_Price]]&gt;=2000, "High Price")</f>
        <v>Low Price</v>
      </c>
    </row>
    <row r="1737" spans="1:26" x14ac:dyDescent="0.3">
      <c r="A1737" s="2" t="s">
        <v>3702</v>
      </c>
      <c r="B1737" s="3">
        <v>45482</v>
      </c>
      <c r="C1737" s="2" t="s">
        <v>209</v>
      </c>
      <c r="D1737" s="2" t="s">
        <v>1862</v>
      </c>
      <c r="E1737" s="2" t="s">
        <v>1942</v>
      </c>
      <c r="F1737" s="2">
        <v>4</v>
      </c>
      <c r="G1737" s="2">
        <v>825.78</v>
      </c>
      <c r="H1737" s="2">
        <v>0.02</v>
      </c>
      <c r="I1737" s="2" t="s">
        <v>1959</v>
      </c>
      <c r="J1737" s="2">
        <v>3237.0576000000001</v>
      </c>
      <c r="O1737" t="s">
        <v>3702</v>
      </c>
      <c r="P1737" s="5">
        <v>45482</v>
      </c>
      <c r="Q1737" t="s">
        <v>209</v>
      </c>
      <c r="R1737" t="s">
        <v>1862</v>
      </c>
      <c r="S1737" t="s">
        <v>1942</v>
      </c>
      <c r="T1737">
        <v>4</v>
      </c>
      <c r="U1737">
        <v>825.78</v>
      </c>
      <c r="V1737">
        <v>0.02</v>
      </c>
      <c r="W1737" t="s">
        <v>1959</v>
      </c>
      <c r="X1737">
        <v>3237.0576000000001</v>
      </c>
      <c r="Y1737">
        <v>3237.0576000000001</v>
      </c>
      <c r="Z1737" t="str">
        <f>_xlfn.IFS(Table8_1[[#This Row],[Unit_Price]]&lt;500,"Low Price",Table8_1[[#This Row],[Unit_Price]]&lt;2000,"Medium Price",Table8_1[[#This Row],[Unit_Price]]&gt;=2000, "High Price")</f>
        <v>Medium Price</v>
      </c>
    </row>
    <row r="1738" spans="1:26" x14ac:dyDescent="0.3">
      <c r="A1738" s="2" t="s">
        <v>3703</v>
      </c>
      <c r="B1738" s="3">
        <v>45313</v>
      </c>
      <c r="C1738" s="2" t="s">
        <v>409</v>
      </c>
      <c r="D1738" s="2" t="s">
        <v>1652</v>
      </c>
      <c r="E1738" s="2" t="s">
        <v>1942</v>
      </c>
      <c r="F1738" s="2">
        <v>3</v>
      </c>
      <c r="G1738" s="2">
        <v>849.77</v>
      </c>
      <c r="H1738" s="2">
        <v>0.12</v>
      </c>
      <c r="I1738" s="2" t="s">
        <v>1961</v>
      </c>
      <c r="J1738" s="2">
        <v>2243.3928000000001</v>
      </c>
      <c r="O1738" t="s">
        <v>3703</v>
      </c>
      <c r="P1738" s="5">
        <v>45313</v>
      </c>
      <c r="Q1738" t="s">
        <v>409</v>
      </c>
      <c r="R1738" t="s">
        <v>1652</v>
      </c>
      <c r="S1738" t="s">
        <v>1942</v>
      </c>
      <c r="T1738">
        <v>3</v>
      </c>
      <c r="U1738">
        <v>849.77</v>
      </c>
      <c r="V1738">
        <v>0.12</v>
      </c>
      <c r="W1738" t="s">
        <v>1961</v>
      </c>
      <c r="X1738">
        <v>2243.3928000000001</v>
      </c>
      <c r="Y1738">
        <v>2243.3928000000001</v>
      </c>
      <c r="Z1738" t="str">
        <f>_xlfn.IFS(Table8_1[[#This Row],[Unit_Price]]&lt;500,"Low Price",Table8_1[[#This Row],[Unit_Price]]&lt;2000,"Medium Price",Table8_1[[#This Row],[Unit_Price]]&gt;=2000, "High Price")</f>
        <v>Medium Price</v>
      </c>
    </row>
    <row r="1739" spans="1:26" x14ac:dyDescent="0.3">
      <c r="A1739" s="2" t="s">
        <v>3704</v>
      </c>
      <c r="B1739" s="3">
        <v>45314</v>
      </c>
      <c r="C1739" s="2" t="s">
        <v>1091</v>
      </c>
      <c r="D1739" s="2" t="s">
        <v>1762</v>
      </c>
      <c r="E1739" s="2" t="s">
        <v>1904</v>
      </c>
      <c r="F1739" s="2">
        <v>1</v>
      </c>
      <c r="G1739" s="2">
        <v>88.78</v>
      </c>
      <c r="H1739" s="2">
        <v>0.18</v>
      </c>
      <c r="I1739" s="2" t="s">
        <v>1959</v>
      </c>
      <c r="J1739" s="2">
        <v>72.799599999999998</v>
      </c>
      <c r="O1739" t="s">
        <v>3704</v>
      </c>
      <c r="P1739" s="5">
        <v>45314</v>
      </c>
      <c r="Q1739" t="s">
        <v>1091</v>
      </c>
      <c r="R1739" t="s">
        <v>1762</v>
      </c>
      <c r="S1739" t="s">
        <v>1904</v>
      </c>
      <c r="T1739">
        <v>1</v>
      </c>
      <c r="U1739">
        <v>88.78</v>
      </c>
      <c r="V1739">
        <v>0.18</v>
      </c>
      <c r="W1739" t="s">
        <v>1959</v>
      </c>
      <c r="X1739">
        <v>72.799599999999998</v>
      </c>
      <c r="Y1739">
        <v>72.799599999999998</v>
      </c>
      <c r="Z1739" t="str">
        <f>_xlfn.IFS(Table8_1[[#This Row],[Unit_Price]]&lt;500,"Low Price",Table8_1[[#This Row],[Unit_Price]]&lt;2000,"Medium Price",Table8_1[[#This Row],[Unit_Price]]&gt;=2000, "High Price")</f>
        <v>Low Price</v>
      </c>
    </row>
    <row r="1740" spans="1:26" x14ac:dyDescent="0.3">
      <c r="A1740" s="2" t="s">
        <v>3705</v>
      </c>
      <c r="B1740" s="3">
        <v>45526</v>
      </c>
      <c r="C1740" s="2" t="s">
        <v>636</v>
      </c>
      <c r="D1740" s="2" t="s">
        <v>1817</v>
      </c>
      <c r="E1740" s="2" t="s">
        <v>1904</v>
      </c>
      <c r="F1740" s="2">
        <v>4</v>
      </c>
      <c r="G1740" s="2">
        <v>507.22</v>
      </c>
      <c r="H1740" s="2">
        <v>0.14000000000000001</v>
      </c>
      <c r="I1740" s="2" t="s">
        <v>1961</v>
      </c>
      <c r="J1740" s="2">
        <v>1744.8368</v>
      </c>
      <c r="O1740" t="s">
        <v>3705</v>
      </c>
      <c r="P1740" s="5">
        <v>45526</v>
      </c>
      <c r="Q1740" t="s">
        <v>636</v>
      </c>
      <c r="R1740" t="s">
        <v>1817</v>
      </c>
      <c r="S1740" t="s">
        <v>1904</v>
      </c>
      <c r="T1740">
        <v>4</v>
      </c>
      <c r="U1740">
        <v>507.22</v>
      </c>
      <c r="V1740">
        <v>0.14000000000000001</v>
      </c>
      <c r="W1740" t="s">
        <v>1961</v>
      </c>
      <c r="X1740">
        <v>1744.8368</v>
      </c>
      <c r="Y1740">
        <v>1744.8368</v>
      </c>
      <c r="Z1740" t="str">
        <f>_xlfn.IFS(Table8_1[[#This Row],[Unit_Price]]&lt;500,"Low Price",Table8_1[[#This Row],[Unit_Price]]&lt;2000,"Medium Price",Table8_1[[#This Row],[Unit_Price]]&gt;=2000, "High Price")</f>
        <v>Medium Price</v>
      </c>
    </row>
    <row r="1741" spans="1:26" x14ac:dyDescent="0.3">
      <c r="A1741" s="2" t="s">
        <v>3706</v>
      </c>
      <c r="B1741" s="3">
        <v>45887</v>
      </c>
      <c r="C1741" s="2" t="s">
        <v>1007</v>
      </c>
      <c r="D1741" s="2" t="s">
        <v>1871</v>
      </c>
      <c r="E1741" s="2" t="s">
        <v>1887</v>
      </c>
      <c r="F1741" s="2">
        <v>3</v>
      </c>
      <c r="G1741" s="2">
        <v>330.98</v>
      </c>
      <c r="H1741" s="2">
        <v>0.11</v>
      </c>
      <c r="I1741" s="2" t="s">
        <v>1959</v>
      </c>
      <c r="J1741" s="2">
        <v>883.71659999999997</v>
      </c>
      <c r="O1741" t="s">
        <v>3706</v>
      </c>
      <c r="P1741" s="5">
        <v>45887</v>
      </c>
      <c r="Q1741" t="s">
        <v>1007</v>
      </c>
      <c r="R1741" t="s">
        <v>1871</v>
      </c>
      <c r="S1741" t="s">
        <v>1887</v>
      </c>
      <c r="T1741">
        <v>3</v>
      </c>
      <c r="U1741">
        <v>330.98</v>
      </c>
      <c r="V1741">
        <v>0.11</v>
      </c>
      <c r="W1741" t="s">
        <v>1959</v>
      </c>
      <c r="X1741">
        <v>883.71659999999997</v>
      </c>
      <c r="Y1741">
        <v>883.71660000000008</v>
      </c>
      <c r="Z1741" t="str">
        <f>_xlfn.IFS(Table8_1[[#This Row],[Unit_Price]]&lt;500,"Low Price",Table8_1[[#This Row],[Unit_Price]]&lt;2000,"Medium Price",Table8_1[[#This Row],[Unit_Price]]&gt;=2000, "High Price")</f>
        <v>Low Price</v>
      </c>
    </row>
    <row r="1742" spans="1:26" x14ac:dyDescent="0.3">
      <c r="A1742" s="2" t="s">
        <v>3707</v>
      </c>
      <c r="B1742" s="3">
        <v>45562</v>
      </c>
      <c r="C1742" s="2" t="s">
        <v>199</v>
      </c>
      <c r="D1742" s="2" t="s">
        <v>1689</v>
      </c>
      <c r="E1742" s="2" t="s">
        <v>1948</v>
      </c>
      <c r="F1742" s="2">
        <v>4</v>
      </c>
      <c r="G1742" s="2">
        <v>442.87</v>
      </c>
      <c r="H1742" s="2">
        <v>0.08</v>
      </c>
      <c r="I1742" s="2" t="s">
        <v>1959</v>
      </c>
      <c r="J1742" s="2">
        <v>1629.7616</v>
      </c>
      <c r="O1742" t="s">
        <v>3707</v>
      </c>
      <c r="P1742" s="5">
        <v>45562</v>
      </c>
      <c r="Q1742" t="s">
        <v>199</v>
      </c>
      <c r="R1742" t="s">
        <v>1689</v>
      </c>
      <c r="S1742" t="s">
        <v>1948</v>
      </c>
      <c r="T1742">
        <v>4</v>
      </c>
      <c r="U1742">
        <v>442.87</v>
      </c>
      <c r="V1742">
        <v>0.08</v>
      </c>
      <c r="W1742" t="s">
        <v>1959</v>
      </c>
      <c r="X1742">
        <v>1629.7616</v>
      </c>
      <c r="Y1742">
        <v>1629.7616</v>
      </c>
      <c r="Z1742" t="str">
        <f>_xlfn.IFS(Table8_1[[#This Row],[Unit_Price]]&lt;500,"Low Price",Table8_1[[#This Row],[Unit_Price]]&lt;2000,"Medium Price",Table8_1[[#This Row],[Unit_Price]]&gt;=2000, "High Price")</f>
        <v>Low Price</v>
      </c>
    </row>
    <row r="1743" spans="1:26" x14ac:dyDescent="0.3">
      <c r="A1743" s="2" t="s">
        <v>3708</v>
      </c>
      <c r="B1743" s="3">
        <v>45880</v>
      </c>
      <c r="C1743" s="2" t="s">
        <v>51</v>
      </c>
      <c r="D1743" s="2" t="s">
        <v>1871</v>
      </c>
      <c r="E1743" s="2" t="s">
        <v>1896</v>
      </c>
      <c r="F1743" s="2">
        <v>2</v>
      </c>
      <c r="G1743" s="2">
        <v>939.66</v>
      </c>
      <c r="H1743" s="2">
        <v>0.14000000000000001</v>
      </c>
      <c r="I1743" s="2" t="s">
        <v>1961</v>
      </c>
      <c r="J1743" s="2">
        <v>1616.2152000000001</v>
      </c>
      <c r="O1743" t="s">
        <v>3708</v>
      </c>
      <c r="P1743" s="5">
        <v>45880</v>
      </c>
      <c r="Q1743" t="s">
        <v>51</v>
      </c>
      <c r="R1743" t="s">
        <v>1871</v>
      </c>
      <c r="S1743" t="s">
        <v>1896</v>
      </c>
      <c r="T1743">
        <v>2</v>
      </c>
      <c r="U1743">
        <v>939.66</v>
      </c>
      <c r="V1743">
        <v>0.14000000000000001</v>
      </c>
      <c r="W1743" t="s">
        <v>1961</v>
      </c>
      <c r="X1743">
        <v>1616.2152000000001</v>
      </c>
      <c r="Y1743">
        <v>1616.2151999999999</v>
      </c>
      <c r="Z1743" t="str">
        <f>_xlfn.IFS(Table8_1[[#This Row],[Unit_Price]]&lt;500,"Low Price",Table8_1[[#This Row],[Unit_Price]]&lt;2000,"Medium Price",Table8_1[[#This Row],[Unit_Price]]&gt;=2000, "High Price")</f>
        <v>Medium Price</v>
      </c>
    </row>
    <row r="1744" spans="1:26" x14ac:dyDescent="0.3">
      <c r="A1744" s="2" t="s">
        <v>3709</v>
      </c>
      <c r="B1744" s="3">
        <v>45556</v>
      </c>
      <c r="C1744" s="2" t="s">
        <v>940</v>
      </c>
      <c r="D1744" s="2" t="s">
        <v>1802</v>
      </c>
      <c r="E1744" s="2" t="s">
        <v>1901</v>
      </c>
      <c r="F1744" s="2">
        <v>1</v>
      </c>
      <c r="G1744" s="2">
        <v>24.13</v>
      </c>
      <c r="H1744" s="2">
        <v>0</v>
      </c>
      <c r="I1744" s="2" t="s">
        <v>1959</v>
      </c>
      <c r="J1744" s="2">
        <v>24.13</v>
      </c>
      <c r="O1744" t="s">
        <v>3709</v>
      </c>
      <c r="P1744" s="5">
        <v>45556</v>
      </c>
      <c r="Q1744" t="s">
        <v>940</v>
      </c>
      <c r="R1744" t="s">
        <v>1802</v>
      </c>
      <c r="S1744" t="s">
        <v>1901</v>
      </c>
      <c r="T1744">
        <v>1</v>
      </c>
      <c r="U1744">
        <v>24.13</v>
      </c>
      <c r="V1744">
        <v>0</v>
      </c>
      <c r="W1744" t="s">
        <v>1959</v>
      </c>
      <c r="X1744">
        <v>24.13</v>
      </c>
      <c r="Y1744">
        <v>24.13</v>
      </c>
      <c r="Z1744" t="str">
        <f>_xlfn.IFS(Table8_1[[#This Row],[Unit_Price]]&lt;500,"Low Price",Table8_1[[#This Row],[Unit_Price]]&lt;2000,"Medium Price",Table8_1[[#This Row],[Unit_Price]]&gt;=2000, "High Price")</f>
        <v>Low Price</v>
      </c>
    </row>
    <row r="1745" spans="1:26" x14ac:dyDescent="0.3">
      <c r="A1745" s="2" t="s">
        <v>3710</v>
      </c>
      <c r="B1745" s="3">
        <v>45355</v>
      </c>
      <c r="C1745" s="2" t="s">
        <v>1151</v>
      </c>
      <c r="D1745" s="2" t="s">
        <v>1703</v>
      </c>
      <c r="E1745" s="2" t="s">
        <v>1901</v>
      </c>
      <c r="F1745" s="2">
        <v>3</v>
      </c>
      <c r="G1745" s="2">
        <v>239.54</v>
      </c>
      <c r="H1745" s="2">
        <v>0.28999999999999998</v>
      </c>
      <c r="I1745" s="2" t="s">
        <v>1964</v>
      </c>
      <c r="J1745" s="2">
        <v>510.22019999999998</v>
      </c>
      <c r="O1745" t="s">
        <v>3710</v>
      </c>
      <c r="P1745" s="5">
        <v>45355</v>
      </c>
      <c r="Q1745" t="s">
        <v>1151</v>
      </c>
      <c r="R1745" t="s">
        <v>1703</v>
      </c>
      <c r="S1745" t="s">
        <v>1901</v>
      </c>
      <c r="T1745">
        <v>3</v>
      </c>
      <c r="U1745">
        <v>239.54</v>
      </c>
      <c r="V1745">
        <v>0.28999999999999998</v>
      </c>
      <c r="W1745" t="s">
        <v>1964</v>
      </c>
      <c r="X1745">
        <v>510.22019999999998</v>
      </c>
      <c r="Y1745">
        <v>510.22019999999998</v>
      </c>
      <c r="Z1745" t="str">
        <f>_xlfn.IFS(Table8_1[[#This Row],[Unit_Price]]&lt;500,"Low Price",Table8_1[[#This Row],[Unit_Price]]&lt;2000,"Medium Price",Table8_1[[#This Row],[Unit_Price]]&gt;=2000, "High Price")</f>
        <v>Low Price</v>
      </c>
    </row>
    <row r="1746" spans="1:26" x14ac:dyDescent="0.3">
      <c r="A1746" s="2" t="s">
        <v>3711</v>
      </c>
      <c r="B1746" s="3">
        <v>45244</v>
      </c>
      <c r="C1746" s="2" t="s">
        <v>1496</v>
      </c>
      <c r="D1746" s="2" t="s">
        <v>1718</v>
      </c>
      <c r="E1746" s="2" t="s">
        <v>1934</v>
      </c>
      <c r="F1746" s="2">
        <v>1</v>
      </c>
      <c r="G1746" s="2">
        <v>588.53</v>
      </c>
      <c r="H1746" s="2">
        <v>0.1</v>
      </c>
      <c r="I1746" s="2" t="s">
        <v>1959</v>
      </c>
      <c r="J1746" s="2">
        <v>529.67700000000002</v>
      </c>
      <c r="O1746" t="s">
        <v>3711</v>
      </c>
      <c r="P1746" s="5">
        <v>45244</v>
      </c>
      <c r="Q1746" t="s">
        <v>1496</v>
      </c>
      <c r="R1746" t="s">
        <v>1718</v>
      </c>
      <c r="S1746" t="s">
        <v>1934</v>
      </c>
      <c r="T1746">
        <v>1</v>
      </c>
      <c r="U1746">
        <v>588.53</v>
      </c>
      <c r="V1746">
        <v>0.1</v>
      </c>
      <c r="W1746" t="s">
        <v>1959</v>
      </c>
      <c r="X1746">
        <v>529.67700000000002</v>
      </c>
      <c r="Y1746">
        <v>529.67700000000002</v>
      </c>
      <c r="Z1746" t="str">
        <f>_xlfn.IFS(Table8_1[[#This Row],[Unit_Price]]&lt;500,"Low Price",Table8_1[[#This Row],[Unit_Price]]&lt;2000,"Medium Price",Table8_1[[#This Row],[Unit_Price]]&gt;=2000, "High Price")</f>
        <v>Medium Price</v>
      </c>
    </row>
    <row r="1747" spans="1:26" x14ac:dyDescent="0.3">
      <c r="A1747" s="2" t="s">
        <v>3712</v>
      </c>
      <c r="B1747" s="3">
        <v>45863</v>
      </c>
      <c r="C1747" s="2" t="s">
        <v>925</v>
      </c>
      <c r="D1747" s="2" t="s">
        <v>1762</v>
      </c>
      <c r="E1747" s="2" t="s">
        <v>1936</v>
      </c>
      <c r="F1747" s="2">
        <v>1</v>
      </c>
      <c r="G1747" s="2">
        <v>145.96</v>
      </c>
      <c r="H1747" s="2">
        <v>0.3</v>
      </c>
      <c r="I1747" s="2" t="s">
        <v>1959</v>
      </c>
      <c r="J1747" s="2">
        <v>102.172</v>
      </c>
      <c r="O1747" t="s">
        <v>3712</v>
      </c>
      <c r="P1747" s="5">
        <v>45863</v>
      </c>
      <c r="Q1747" t="s">
        <v>925</v>
      </c>
      <c r="R1747" t="s">
        <v>1762</v>
      </c>
      <c r="S1747" t="s">
        <v>1936</v>
      </c>
      <c r="T1747">
        <v>1</v>
      </c>
      <c r="U1747">
        <v>145.96</v>
      </c>
      <c r="V1747">
        <v>0.3</v>
      </c>
      <c r="W1747" t="s">
        <v>1959</v>
      </c>
      <c r="X1747">
        <v>102.172</v>
      </c>
      <c r="Y1747">
        <v>102.172</v>
      </c>
      <c r="Z1747" t="str">
        <f>_xlfn.IFS(Table8_1[[#This Row],[Unit_Price]]&lt;500,"Low Price",Table8_1[[#This Row],[Unit_Price]]&lt;2000,"Medium Price",Table8_1[[#This Row],[Unit_Price]]&gt;=2000, "High Price")</f>
        <v>Low Price</v>
      </c>
    </row>
    <row r="1748" spans="1:26" x14ac:dyDescent="0.3">
      <c r="A1748" s="2" t="s">
        <v>3713</v>
      </c>
      <c r="B1748" s="3">
        <v>45573</v>
      </c>
      <c r="C1748" s="2" t="s">
        <v>364</v>
      </c>
      <c r="D1748" s="2" t="s">
        <v>1793</v>
      </c>
      <c r="E1748" s="2" t="s">
        <v>1904</v>
      </c>
      <c r="F1748" s="2">
        <v>4</v>
      </c>
      <c r="G1748" s="2">
        <v>640.91</v>
      </c>
      <c r="H1748" s="2">
        <v>0.06</v>
      </c>
      <c r="I1748" s="2" t="s">
        <v>1959</v>
      </c>
      <c r="J1748" s="2">
        <v>2409.8216000000002</v>
      </c>
      <c r="O1748" t="s">
        <v>3713</v>
      </c>
      <c r="P1748" s="5">
        <v>45573</v>
      </c>
      <c r="Q1748" t="s">
        <v>364</v>
      </c>
      <c r="R1748" t="s">
        <v>1793</v>
      </c>
      <c r="S1748" t="s">
        <v>1904</v>
      </c>
      <c r="T1748">
        <v>4</v>
      </c>
      <c r="U1748">
        <v>640.91</v>
      </c>
      <c r="V1748">
        <v>0.06</v>
      </c>
      <c r="W1748" t="s">
        <v>1959</v>
      </c>
      <c r="X1748">
        <v>2409.8216000000002</v>
      </c>
      <c r="Y1748">
        <v>2409.8215999999998</v>
      </c>
      <c r="Z1748" t="str">
        <f>_xlfn.IFS(Table8_1[[#This Row],[Unit_Price]]&lt;500,"Low Price",Table8_1[[#This Row],[Unit_Price]]&lt;2000,"Medium Price",Table8_1[[#This Row],[Unit_Price]]&gt;=2000, "High Price")</f>
        <v>Medium Price</v>
      </c>
    </row>
    <row r="1749" spans="1:26" x14ac:dyDescent="0.3">
      <c r="A1749" s="2" t="s">
        <v>3714</v>
      </c>
      <c r="B1749" s="3">
        <v>45792</v>
      </c>
      <c r="C1749" s="2" t="s">
        <v>168</v>
      </c>
      <c r="D1749" s="2" t="s">
        <v>1774</v>
      </c>
      <c r="E1749" s="2" t="s">
        <v>1927</v>
      </c>
      <c r="F1749" s="2">
        <v>3</v>
      </c>
      <c r="G1749" s="2">
        <v>773.86</v>
      </c>
      <c r="H1749" s="2">
        <v>0.22</v>
      </c>
      <c r="I1749" s="2" t="s">
        <v>1959</v>
      </c>
      <c r="J1749" s="2">
        <v>1810.8324</v>
      </c>
      <c r="O1749" t="s">
        <v>3714</v>
      </c>
      <c r="P1749" s="5">
        <v>45792</v>
      </c>
      <c r="Q1749" t="s">
        <v>168</v>
      </c>
      <c r="R1749" t="s">
        <v>1774</v>
      </c>
      <c r="S1749" t="s">
        <v>1927</v>
      </c>
      <c r="T1749">
        <v>3</v>
      </c>
      <c r="U1749">
        <v>773.86</v>
      </c>
      <c r="V1749">
        <v>0.22</v>
      </c>
      <c r="W1749" t="s">
        <v>1959</v>
      </c>
      <c r="X1749">
        <v>1810.8324</v>
      </c>
      <c r="Y1749">
        <v>1810.8324</v>
      </c>
      <c r="Z1749" t="str">
        <f>_xlfn.IFS(Table8_1[[#This Row],[Unit_Price]]&lt;500,"Low Price",Table8_1[[#This Row],[Unit_Price]]&lt;2000,"Medium Price",Table8_1[[#This Row],[Unit_Price]]&gt;=2000, "High Price")</f>
        <v>Medium Price</v>
      </c>
    </row>
    <row r="1750" spans="1:26" x14ac:dyDescent="0.3">
      <c r="A1750" s="2" t="s">
        <v>3715</v>
      </c>
      <c r="B1750" s="3">
        <v>45744</v>
      </c>
      <c r="C1750" s="2" t="s">
        <v>1440</v>
      </c>
      <c r="D1750" s="2" t="s">
        <v>1670</v>
      </c>
      <c r="E1750" s="2" t="s">
        <v>1936</v>
      </c>
      <c r="F1750" s="2">
        <v>2</v>
      </c>
      <c r="G1750" s="2">
        <v>31.28</v>
      </c>
      <c r="H1750" s="2">
        <v>0.2</v>
      </c>
      <c r="I1750" s="2" t="s">
        <v>1964</v>
      </c>
      <c r="J1750" s="2">
        <v>50.048000000000002</v>
      </c>
      <c r="O1750" t="s">
        <v>3715</v>
      </c>
      <c r="P1750" s="5">
        <v>45744</v>
      </c>
      <c r="Q1750" t="s">
        <v>1440</v>
      </c>
      <c r="R1750" t="s">
        <v>1670</v>
      </c>
      <c r="S1750" t="s">
        <v>1936</v>
      </c>
      <c r="T1750">
        <v>2</v>
      </c>
      <c r="U1750">
        <v>31.28</v>
      </c>
      <c r="V1750">
        <v>0.2</v>
      </c>
      <c r="W1750" t="s">
        <v>1964</v>
      </c>
      <c r="X1750">
        <v>50.048000000000002</v>
      </c>
      <c r="Y1750">
        <v>50.048000000000002</v>
      </c>
      <c r="Z1750" t="str">
        <f>_xlfn.IFS(Table8_1[[#This Row],[Unit_Price]]&lt;500,"Low Price",Table8_1[[#This Row],[Unit_Price]]&lt;2000,"Medium Price",Table8_1[[#This Row],[Unit_Price]]&gt;=2000, "High Price")</f>
        <v>Low Price</v>
      </c>
    </row>
    <row r="1751" spans="1:26" x14ac:dyDescent="0.3">
      <c r="A1751" s="2" t="s">
        <v>3716</v>
      </c>
      <c r="B1751" s="3">
        <v>45842</v>
      </c>
      <c r="C1751" s="2" t="s">
        <v>1178</v>
      </c>
      <c r="D1751" s="2" t="s">
        <v>1829</v>
      </c>
      <c r="E1751" s="2" t="s">
        <v>1911</v>
      </c>
      <c r="F1751" s="2">
        <v>4</v>
      </c>
      <c r="G1751" s="2">
        <v>389.22</v>
      </c>
      <c r="H1751" s="2">
        <v>0.18</v>
      </c>
      <c r="I1751" s="2" t="s">
        <v>1959</v>
      </c>
      <c r="J1751" s="2">
        <v>1276.6415999999999</v>
      </c>
      <c r="O1751" t="s">
        <v>3716</v>
      </c>
      <c r="P1751" s="5">
        <v>45842</v>
      </c>
      <c r="Q1751" t="s">
        <v>1178</v>
      </c>
      <c r="R1751" t="s">
        <v>1829</v>
      </c>
      <c r="S1751" t="s">
        <v>1911</v>
      </c>
      <c r="T1751">
        <v>4</v>
      </c>
      <c r="U1751">
        <v>389.22</v>
      </c>
      <c r="V1751">
        <v>0.18</v>
      </c>
      <c r="W1751" t="s">
        <v>1959</v>
      </c>
      <c r="X1751">
        <v>1276.6415999999999</v>
      </c>
      <c r="Y1751">
        <v>1276.6416000000002</v>
      </c>
      <c r="Z1751" t="str">
        <f>_xlfn.IFS(Table8_1[[#This Row],[Unit_Price]]&lt;500,"Low Price",Table8_1[[#This Row],[Unit_Price]]&lt;2000,"Medium Price",Table8_1[[#This Row],[Unit_Price]]&gt;=2000, "High Price")</f>
        <v>Low Price</v>
      </c>
    </row>
    <row r="1752" spans="1:26" x14ac:dyDescent="0.3">
      <c r="A1752" s="2" t="s">
        <v>3717</v>
      </c>
      <c r="B1752" s="3">
        <v>45502</v>
      </c>
      <c r="C1752" s="2" t="s">
        <v>74</v>
      </c>
      <c r="D1752" s="2" t="s">
        <v>1774</v>
      </c>
      <c r="E1752" s="2" t="s">
        <v>1936</v>
      </c>
      <c r="F1752" s="2">
        <v>3</v>
      </c>
      <c r="G1752" s="2">
        <v>543.44000000000005</v>
      </c>
      <c r="H1752" s="2">
        <v>0.13</v>
      </c>
      <c r="I1752" s="2" t="s">
        <v>1961</v>
      </c>
      <c r="J1752" s="2">
        <v>1418.3784000000001</v>
      </c>
      <c r="O1752" t="s">
        <v>3717</v>
      </c>
      <c r="P1752" s="5">
        <v>45502</v>
      </c>
      <c r="Q1752" t="s">
        <v>74</v>
      </c>
      <c r="R1752" t="s">
        <v>1774</v>
      </c>
      <c r="S1752" t="s">
        <v>1936</v>
      </c>
      <c r="T1752">
        <v>3</v>
      </c>
      <c r="U1752">
        <v>543.44000000000005</v>
      </c>
      <c r="V1752">
        <v>0.13</v>
      </c>
      <c r="W1752" t="s">
        <v>1961</v>
      </c>
      <c r="X1752">
        <v>1418.3784000000001</v>
      </c>
      <c r="Y1752">
        <v>1418.3784000000001</v>
      </c>
      <c r="Z1752" t="str">
        <f>_xlfn.IFS(Table8_1[[#This Row],[Unit_Price]]&lt;500,"Low Price",Table8_1[[#This Row],[Unit_Price]]&lt;2000,"Medium Price",Table8_1[[#This Row],[Unit_Price]]&gt;=2000, "High Price")</f>
        <v>Medium Price</v>
      </c>
    </row>
    <row r="1753" spans="1:26" x14ac:dyDescent="0.3">
      <c r="A1753" s="2" t="s">
        <v>3718</v>
      </c>
      <c r="B1753" s="3">
        <v>45296</v>
      </c>
      <c r="C1753" s="2" t="s">
        <v>832</v>
      </c>
      <c r="D1753" s="2" t="s">
        <v>1874</v>
      </c>
      <c r="E1753" s="2" t="s">
        <v>1948</v>
      </c>
      <c r="F1753" s="2">
        <v>4</v>
      </c>
      <c r="G1753" s="2">
        <v>715.42</v>
      </c>
      <c r="H1753" s="2">
        <v>0.28999999999999998</v>
      </c>
      <c r="I1753" s="2" t="s">
        <v>1961</v>
      </c>
      <c r="J1753" s="2">
        <v>2031.7927999999999</v>
      </c>
      <c r="O1753" t="s">
        <v>3718</v>
      </c>
      <c r="P1753" s="5">
        <v>45296</v>
      </c>
      <c r="Q1753" t="s">
        <v>832</v>
      </c>
      <c r="R1753" t="s">
        <v>1874</v>
      </c>
      <c r="S1753" t="s">
        <v>1948</v>
      </c>
      <c r="T1753">
        <v>4</v>
      </c>
      <c r="U1753">
        <v>715.42</v>
      </c>
      <c r="V1753">
        <v>0.28999999999999998</v>
      </c>
      <c r="W1753" t="s">
        <v>1961</v>
      </c>
      <c r="X1753">
        <v>2031.7927999999999</v>
      </c>
      <c r="Y1753">
        <v>2031.7927999999999</v>
      </c>
      <c r="Z1753" t="str">
        <f>_xlfn.IFS(Table8_1[[#This Row],[Unit_Price]]&lt;500,"Low Price",Table8_1[[#This Row],[Unit_Price]]&lt;2000,"Medium Price",Table8_1[[#This Row],[Unit_Price]]&gt;=2000, "High Price")</f>
        <v>Medium Price</v>
      </c>
    </row>
    <row r="1754" spans="1:26" x14ac:dyDescent="0.3">
      <c r="A1754" s="2" t="s">
        <v>3719</v>
      </c>
      <c r="B1754" s="3">
        <v>45886</v>
      </c>
      <c r="C1754" s="2" t="s">
        <v>199</v>
      </c>
      <c r="D1754" s="2" t="s">
        <v>1606</v>
      </c>
      <c r="E1754" s="2" t="s">
        <v>1904</v>
      </c>
      <c r="F1754" s="2">
        <v>4</v>
      </c>
      <c r="G1754" s="2">
        <v>676.14</v>
      </c>
      <c r="H1754" s="2">
        <v>0.11</v>
      </c>
      <c r="I1754" s="2" t="s">
        <v>1964</v>
      </c>
      <c r="J1754" s="2">
        <v>2407.0583999999999</v>
      </c>
      <c r="O1754" t="s">
        <v>3719</v>
      </c>
      <c r="P1754" s="5">
        <v>45886</v>
      </c>
      <c r="Q1754" t="s">
        <v>199</v>
      </c>
      <c r="R1754" t="s">
        <v>1606</v>
      </c>
      <c r="S1754" t="s">
        <v>1904</v>
      </c>
      <c r="T1754">
        <v>4</v>
      </c>
      <c r="U1754">
        <v>676.14</v>
      </c>
      <c r="V1754">
        <v>0.11</v>
      </c>
      <c r="W1754" t="s">
        <v>1964</v>
      </c>
      <c r="X1754">
        <v>2407.0583999999999</v>
      </c>
      <c r="Y1754">
        <v>2407.0583999999999</v>
      </c>
      <c r="Z1754" t="str">
        <f>_xlfn.IFS(Table8_1[[#This Row],[Unit_Price]]&lt;500,"Low Price",Table8_1[[#This Row],[Unit_Price]]&lt;2000,"Medium Price",Table8_1[[#This Row],[Unit_Price]]&gt;=2000, "High Price")</f>
        <v>Medium Price</v>
      </c>
    </row>
    <row r="1755" spans="1:26" x14ac:dyDescent="0.3">
      <c r="A1755" s="2" t="s">
        <v>3720</v>
      </c>
      <c r="B1755" s="3">
        <v>45425</v>
      </c>
      <c r="C1755" s="2" t="s">
        <v>325</v>
      </c>
      <c r="D1755" s="2" t="s">
        <v>1696</v>
      </c>
      <c r="E1755" s="2" t="s">
        <v>1892</v>
      </c>
      <c r="F1755" s="2">
        <v>4</v>
      </c>
      <c r="G1755" s="2">
        <v>352.72</v>
      </c>
      <c r="H1755" s="2">
        <v>0.25</v>
      </c>
      <c r="I1755" s="2" t="s">
        <v>1959</v>
      </c>
      <c r="J1755" s="2">
        <v>1058.1600000000001</v>
      </c>
      <c r="O1755" t="s">
        <v>3720</v>
      </c>
      <c r="P1755" s="5">
        <v>45425</v>
      </c>
      <c r="Q1755" t="s">
        <v>325</v>
      </c>
      <c r="R1755" t="s">
        <v>1696</v>
      </c>
      <c r="S1755" t="s">
        <v>1892</v>
      </c>
      <c r="T1755">
        <v>4</v>
      </c>
      <c r="U1755">
        <v>352.72</v>
      </c>
      <c r="V1755">
        <v>0.25</v>
      </c>
      <c r="W1755" t="s">
        <v>1959</v>
      </c>
      <c r="X1755">
        <v>1058.1600000000001</v>
      </c>
      <c r="Y1755">
        <v>1058.1600000000001</v>
      </c>
      <c r="Z1755" t="str">
        <f>_xlfn.IFS(Table8_1[[#This Row],[Unit_Price]]&lt;500,"Low Price",Table8_1[[#This Row],[Unit_Price]]&lt;2000,"Medium Price",Table8_1[[#This Row],[Unit_Price]]&gt;=2000, "High Price")</f>
        <v>Low Price</v>
      </c>
    </row>
    <row r="1756" spans="1:26" x14ac:dyDescent="0.3">
      <c r="A1756" s="2" t="s">
        <v>3721</v>
      </c>
      <c r="B1756" s="3">
        <v>45797</v>
      </c>
      <c r="C1756" s="2" t="s">
        <v>581</v>
      </c>
      <c r="D1756" s="2" t="s">
        <v>1603</v>
      </c>
      <c r="E1756" s="2" t="s">
        <v>1929</v>
      </c>
      <c r="F1756" s="2">
        <v>1</v>
      </c>
      <c r="G1756" s="2">
        <v>470.18</v>
      </c>
      <c r="H1756" s="2">
        <v>0.19</v>
      </c>
      <c r="I1756" s="2" t="s">
        <v>1961</v>
      </c>
      <c r="J1756" s="2">
        <v>380.8458</v>
      </c>
      <c r="O1756" t="s">
        <v>3721</v>
      </c>
      <c r="P1756" s="5">
        <v>45797</v>
      </c>
      <c r="Q1756" t="s">
        <v>581</v>
      </c>
      <c r="R1756" t="s">
        <v>1603</v>
      </c>
      <c r="S1756" t="s">
        <v>1929</v>
      </c>
      <c r="T1756">
        <v>1</v>
      </c>
      <c r="U1756">
        <v>470.18</v>
      </c>
      <c r="V1756">
        <v>0.19</v>
      </c>
      <c r="W1756" t="s">
        <v>1961</v>
      </c>
      <c r="X1756">
        <v>380.8458</v>
      </c>
      <c r="Y1756">
        <v>380.8458</v>
      </c>
      <c r="Z1756" t="str">
        <f>_xlfn.IFS(Table8_1[[#This Row],[Unit_Price]]&lt;500,"Low Price",Table8_1[[#This Row],[Unit_Price]]&lt;2000,"Medium Price",Table8_1[[#This Row],[Unit_Price]]&gt;=2000, "High Price")</f>
        <v>Low Price</v>
      </c>
    </row>
    <row r="1757" spans="1:26" x14ac:dyDescent="0.3">
      <c r="A1757" s="2" t="s">
        <v>3722</v>
      </c>
      <c r="B1757" s="3">
        <v>45898</v>
      </c>
      <c r="C1757" s="2" t="s">
        <v>751</v>
      </c>
      <c r="D1757" s="2" t="s">
        <v>1780</v>
      </c>
      <c r="E1757" s="2" t="s">
        <v>1927</v>
      </c>
      <c r="F1757" s="2">
        <v>1</v>
      </c>
      <c r="G1757" s="2">
        <v>891.79</v>
      </c>
      <c r="H1757" s="2">
        <v>0.03</v>
      </c>
      <c r="I1757" s="2" t="s">
        <v>1959</v>
      </c>
      <c r="J1757" s="2">
        <v>865.03629999999998</v>
      </c>
      <c r="O1757" t="s">
        <v>3722</v>
      </c>
      <c r="P1757" s="5">
        <v>45898</v>
      </c>
      <c r="Q1757" t="s">
        <v>751</v>
      </c>
      <c r="R1757" t="s">
        <v>1780</v>
      </c>
      <c r="S1757" t="s">
        <v>1927</v>
      </c>
      <c r="T1757">
        <v>1</v>
      </c>
      <c r="U1757">
        <v>891.79</v>
      </c>
      <c r="V1757">
        <v>0.03</v>
      </c>
      <c r="W1757" t="s">
        <v>1959</v>
      </c>
      <c r="X1757">
        <v>865.03629999999998</v>
      </c>
      <c r="Y1757">
        <v>865.03629999999998</v>
      </c>
      <c r="Z1757" t="str">
        <f>_xlfn.IFS(Table8_1[[#This Row],[Unit_Price]]&lt;500,"Low Price",Table8_1[[#This Row],[Unit_Price]]&lt;2000,"Medium Price",Table8_1[[#This Row],[Unit_Price]]&gt;=2000, "High Price")</f>
        <v>Medium Price</v>
      </c>
    </row>
    <row r="1758" spans="1:26" x14ac:dyDescent="0.3">
      <c r="A1758" s="2" t="s">
        <v>3723</v>
      </c>
      <c r="B1758" s="3">
        <v>45390</v>
      </c>
      <c r="C1758" s="2" t="s">
        <v>1103</v>
      </c>
      <c r="D1758" s="2" t="s">
        <v>1850</v>
      </c>
      <c r="E1758" s="2" t="s">
        <v>1942</v>
      </c>
      <c r="F1758" s="2">
        <v>2</v>
      </c>
      <c r="G1758" s="2">
        <v>433.07</v>
      </c>
      <c r="H1758" s="2">
        <v>0.25</v>
      </c>
      <c r="I1758" s="2" t="s">
        <v>1964</v>
      </c>
      <c r="J1758" s="2">
        <v>649.60500000000002</v>
      </c>
      <c r="O1758" t="s">
        <v>3723</v>
      </c>
      <c r="P1758" s="5">
        <v>45390</v>
      </c>
      <c r="Q1758" t="s">
        <v>1103</v>
      </c>
      <c r="R1758" t="s">
        <v>1850</v>
      </c>
      <c r="S1758" t="s">
        <v>1942</v>
      </c>
      <c r="T1758">
        <v>2</v>
      </c>
      <c r="U1758">
        <v>433.07</v>
      </c>
      <c r="V1758">
        <v>0.25</v>
      </c>
      <c r="W1758" t="s">
        <v>1964</v>
      </c>
      <c r="X1758">
        <v>649.60500000000002</v>
      </c>
      <c r="Y1758">
        <v>649.60500000000002</v>
      </c>
      <c r="Z1758" t="str">
        <f>_xlfn.IFS(Table8_1[[#This Row],[Unit_Price]]&lt;500,"Low Price",Table8_1[[#This Row],[Unit_Price]]&lt;2000,"Medium Price",Table8_1[[#This Row],[Unit_Price]]&gt;=2000, "High Price")</f>
        <v>Low Price</v>
      </c>
    </row>
    <row r="1759" spans="1:26" x14ac:dyDescent="0.3">
      <c r="A1759" s="2" t="s">
        <v>3724</v>
      </c>
      <c r="B1759" s="3">
        <v>45355</v>
      </c>
      <c r="C1759" s="2" t="s">
        <v>62</v>
      </c>
      <c r="D1759" s="2" t="s">
        <v>1780</v>
      </c>
      <c r="E1759" s="2" t="s">
        <v>1948</v>
      </c>
      <c r="F1759" s="2">
        <v>3</v>
      </c>
      <c r="G1759" s="2">
        <v>626.71</v>
      </c>
      <c r="H1759" s="2">
        <v>7.0000000000000007E-2</v>
      </c>
      <c r="I1759" s="2" t="s">
        <v>1964</v>
      </c>
      <c r="J1759" s="2">
        <v>1748.5209</v>
      </c>
      <c r="O1759" t="s">
        <v>3724</v>
      </c>
      <c r="P1759" s="5">
        <v>45355</v>
      </c>
      <c r="Q1759" t="s">
        <v>62</v>
      </c>
      <c r="R1759" t="s">
        <v>1780</v>
      </c>
      <c r="S1759" t="s">
        <v>1948</v>
      </c>
      <c r="T1759">
        <v>3</v>
      </c>
      <c r="U1759">
        <v>626.71</v>
      </c>
      <c r="V1759">
        <v>7.0000000000000007E-2</v>
      </c>
      <c r="W1759" t="s">
        <v>1964</v>
      </c>
      <c r="X1759">
        <v>1748.5209</v>
      </c>
      <c r="Y1759">
        <v>1748.5209</v>
      </c>
      <c r="Z1759" t="str">
        <f>_xlfn.IFS(Table8_1[[#This Row],[Unit_Price]]&lt;500,"Low Price",Table8_1[[#This Row],[Unit_Price]]&lt;2000,"Medium Price",Table8_1[[#This Row],[Unit_Price]]&gt;=2000, "High Price")</f>
        <v>Medium Price</v>
      </c>
    </row>
    <row r="1760" spans="1:26" x14ac:dyDescent="0.3">
      <c r="A1760" s="2" t="s">
        <v>3725</v>
      </c>
      <c r="B1760" s="3">
        <v>45916</v>
      </c>
      <c r="C1760" s="2" t="s">
        <v>282</v>
      </c>
      <c r="D1760" s="2" t="s">
        <v>1686</v>
      </c>
      <c r="E1760" s="2" t="s">
        <v>1887</v>
      </c>
      <c r="F1760" s="2">
        <v>2</v>
      </c>
      <c r="G1760" s="2">
        <v>324.18</v>
      </c>
      <c r="H1760" s="2">
        <v>0.06</v>
      </c>
      <c r="I1760" s="2" t="s">
        <v>1964</v>
      </c>
      <c r="J1760" s="2">
        <v>609.45839999999998</v>
      </c>
      <c r="O1760" t="s">
        <v>3725</v>
      </c>
      <c r="P1760" s="5">
        <v>45916</v>
      </c>
      <c r="Q1760" t="s">
        <v>282</v>
      </c>
      <c r="R1760" t="s">
        <v>1686</v>
      </c>
      <c r="S1760" t="s">
        <v>1887</v>
      </c>
      <c r="T1760">
        <v>2</v>
      </c>
      <c r="U1760">
        <v>324.18</v>
      </c>
      <c r="V1760">
        <v>0.06</v>
      </c>
      <c r="W1760" t="s">
        <v>1964</v>
      </c>
      <c r="X1760">
        <v>609.45839999999998</v>
      </c>
      <c r="Y1760">
        <v>609.45839999999998</v>
      </c>
      <c r="Z1760" t="str">
        <f>_xlfn.IFS(Table8_1[[#This Row],[Unit_Price]]&lt;500,"Low Price",Table8_1[[#This Row],[Unit_Price]]&lt;2000,"Medium Price",Table8_1[[#This Row],[Unit_Price]]&gt;=2000, "High Price")</f>
        <v>Low Price</v>
      </c>
    </row>
    <row r="1761" spans="1:26" x14ac:dyDescent="0.3">
      <c r="A1761" s="2" t="s">
        <v>3726</v>
      </c>
      <c r="B1761" s="3">
        <v>45448</v>
      </c>
      <c r="C1761" s="2" t="s">
        <v>66</v>
      </c>
      <c r="D1761" s="2" t="s">
        <v>1613</v>
      </c>
      <c r="E1761" s="2" t="s">
        <v>1942</v>
      </c>
      <c r="F1761" s="2">
        <v>4</v>
      </c>
      <c r="G1761" s="2">
        <v>839.74</v>
      </c>
      <c r="H1761" s="2">
        <v>0.13</v>
      </c>
      <c r="I1761" s="2" t="s">
        <v>1961</v>
      </c>
      <c r="J1761" s="2">
        <v>2922.2952</v>
      </c>
      <c r="O1761" t="s">
        <v>3726</v>
      </c>
      <c r="P1761" s="5">
        <v>45448</v>
      </c>
      <c r="Q1761" t="s">
        <v>66</v>
      </c>
      <c r="R1761" t="s">
        <v>1613</v>
      </c>
      <c r="S1761" t="s">
        <v>1942</v>
      </c>
      <c r="T1761">
        <v>4</v>
      </c>
      <c r="U1761">
        <v>839.74</v>
      </c>
      <c r="V1761">
        <v>0.13</v>
      </c>
      <c r="W1761" t="s">
        <v>1961</v>
      </c>
      <c r="X1761">
        <v>2922.2952</v>
      </c>
      <c r="Y1761">
        <v>2922.2952</v>
      </c>
      <c r="Z1761" t="str">
        <f>_xlfn.IFS(Table8_1[[#This Row],[Unit_Price]]&lt;500,"Low Price",Table8_1[[#This Row],[Unit_Price]]&lt;2000,"Medium Price",Table8_1[[#This Row],[Unit_Price]]&gt;=2000, "High Price")</f>
        <v>Medium Price</v>
      </c>
    </row>
    <row r="1762" spans="1:26" x14ac:dyDescent="0.3">
      <c r="A1762" s="2" t="s">
        <v>3727</v>
      </c>
      <c r="B1762" s="3">
        <v>45402</v>
      </c>
      <c r="C1762" s="2" t="s">
        <v>530</v>
      </c>
      <c r="D1762" s="2" t="s">
        <v>1768</v>
      </c>
      <c r="E1762" s="2" t="s">
        <v>1936</v>
      </c>
      <c r="F1762" s="2">
        <v>3</v>
      </c>
      <c r="G1762" s="2">
        <v>252.63</v>
      </c>
      <c r="H1762" s="2">
        <v>0.28000000000000003</v>
      </c>
      <c r="I1762" s="2" t="s">
        <v>1959</v>
      </c>
      <c r="J1762" s="2">
        <v>545.68079999999998</v>
      </c>
      <c r="O1762" t="s">
        <v>3727</v>
      </c>
      <c r="P1762" s="5">
        <v>45402</v>
      </c>
      <c r="Q1762" t="s">
        <v>530</v>
      </c>
      <c r="R1762" t="s">
        <v>1768</v>
      </c>
      <c r="S1762" t="s">
        <v>1936</v>
      </c>
      <c r="T1762">
        <v>3</v>
      </c>
      <c r="U1762">
        <v>252.63</v>
      </c>
      <c r="V1762">
        <v>0.28000000000000003</v>
      </c>
      <c r="W1762" t="s">
        <v>1959</v>
      </c>
      <c r="X1762">
        <v>545.68079999999998</v>
      </c>
      <c r="Y1762">
        <v>545.68079999999998</v>
      </c>
      <c r="Z1762" t="str">
        <f>_xlfn.IFS(Table8_1[[#This Row],[Unit_Price]]&lt;500,"Low Price",Table8_1[[#This Row],[Unit_Price]]&lt;2000,"Medium Price",Table8_1[[#This Row],[Unit_Price]]&gt;=2000, "High Price")</f>
        <v>Low Price</v>
      </c>
    </row>
    <row r="1763" spans="1:26" x14ac:dyDescent="0.3">
      <c r="A1763" s="2" t="s">
        <v>3728</v>
      </c>
      <c r="B1763" s="3">
        <v>45581</v>
      </c>
      <c r="C1763" s="2" t="s">
        <v>826</v>
      </c>
      <c r="D1763" s="2" t="s">
        <v>1820</v>
      </c>
      <c r="E1763" s="2" t="s">
        <v>1948</v>
      </c>
      <c r="F1763" s="2">
        <v>2</v>
      </c>
      <c r="G1763" s="2">
        <v>60.53</v>
      </c>
      <c r="H1763" s="2">
        <v>0.18</v>
      </c>
      <c r="I1763" s="2" t="s">
        <v>1959</v>
      </c>
      <c r="J1763" s="2">
        <v>99.269199999999998</v>
      </c>
      <c r="O1763" t="s">
        <v>3728</v>
      </c>
      <c r="P1763" s="5">
        <v>45581</v>
      </c>
      <c r="Q1763" t="s">
        <v>826</v>
      </c>
      <c r="R1763" t="s">
        <v>1820</v>
      </c>
      <c r="S1763" t="s">
        <v>1948</v>
      </c>
      <c r="T1763">
        <v>2</v>
      </c>
      <c r="U1763">
        <v>60.53</v>
      </c>
      <c r="V1763">
        <v>0.18</v>
      </c>
      <c r="W1763" t="s">
        <v>1959</v>
      </c>
      <c r="X1763">
        <v>99.269199999999998</v>
      </c>
      <c r="Y1763">
        <v>99.269199999999998</v>
      </c>
      <c r="Z1763" t="str">
        <f>_xlfn.IFS(Table8_1[[#This Row],[Unit_Price]]&lt;500,"Low Price",Table8_1[[#This Row],[Unit_Price]]&lt;2000,"Medium Price",Table8_1[[#This Row],[Unit_Price]]&gt;=2000, "High Price")</f>
        <v>Low Price</v>
      </c>
    </row>
    <row r="1764" spans="1:26" x14ac:dyDescent="0.3">
      <c r="A1764" s="2" t="s">
        <v>3729</v>
      </c>
      <c r="B1764" s="3">
        <v>45610</v>
      </c>
      <c r="C1764" s="2" t="s">
        <v>209</v>
      </c>
      <c r="D1764" s="2" t="s">
        <v>1835</v>
      </c>
      <c r="E1764" s="2" t="s">
        <v>1932</v>
      </c>
      <c r="F1764" s="2">
        <v>4</v>
      </c>
      <c r="G1764" s="2">
        <v>341.95</v>
      </c>
      <c r="H1764" s="2">
        <v>0.25</v>
      </c>
      <c r="I1764" s="2" t="s">
        <v>1959</v>
      </c>
      <c r="J1764" s="2">
        <v>1025.8499999999999</v>
      </c>
      <c r="O1764" t="s">
        <v>3729</v>
      </c>
      <c r="P1764" s="5">
        <v>45610</v>
      </c>
      <c r="Q1764" t="s">
        <v>209</v>
      </c>
      <c r="R1764" t="s">
        <v>1835</v>
      </c>
      <c r="S1764" t="s">
        <v>1932</v>
      </c>
      <c r="T1764">
        <v>4</v>
      </c>
      <c r="U1764">
        <v>341.95</v>
      </c>
      <c r="V1764">
        <v>0.25</v>
      </c>
      <c r="W1764" t="s">
        <v>1959</v>
      </c>
      <c r="X1764">
        <v>1025.8499999999999</v>
      </c>
      <c r="Y1764">
        <v>1025.8499999999999</v>
      </c>
      <c r="Z1764" t="str">
        <f>_xlfn.IFS(Table8_1[[#This Row],[Unit_Price]]&lt;500,"Low Price",Table8_1[[#This Row],[Unit_Price]]&lt;2000,"Medium Price",Table8_1[[#This Row],[Unit_Price]]&gt;=2000, "High Price")</f>
        <v>Low Price</v>
      </c>
    </row>
    <row r="1765" spans="1:26" x14ac:dyDescent="0.3">
      <c r="A1765" s="2" t="s">
        <v>3730</v>
      </c>
      <c r="B1765" s="3">
        <v>45438</v>
      </c>
      <c r="C1765" s="2" t="s">
        <v>910</v>
      </c>
      <c r="D1765" s="2" t="s">
        <v>1642</v>
      </c>
      <c r="E1765" s="2" t="s">
        <v>1939</v>
      </c>
      <c r="F1765" s="2">
        <v>4</v>
      </c>
      <c r="G1765" s="2">
        <v>300.12</v>
      </c>
      <c r="H1765" s="2">
        <v>0.05</v>
      </c>
      <c r="I1765" s="2" t="s">
        <v>1961</v>
      </c>
      <c r="J1765" s="2">
        <v>1140.4559999999999</v>
      </c>
      <c r="O1765" t="s">
        <v>3730</v>
      </c>
      <c r="P1765" s="5">
        <v>45438</v>
      </c>
      <c r="Q1765" t="s">
        <v>910</v>
      </c>
      <c r="R1765" t="s">
        <v>1642</v>
      </c>
      <c r="S1765" t="s">
        <v>1939</v>
      </c>
      <c r="T1765">
        <v>4</v>
      </c>
      <c r="U1765">
        <v>300.12</v>
      </c>
      <c r="V1765">
        <v>0.05</v>
      </c>
      <c r="W1765" t="s">
        <v>1961</v>
      </c>
      <c r="X1765">
        <v>1140.4559999999999</v>
      </c>
      <c r="Y1765">
        <v>1140.4560000000001</v>
      </c>
      <c r="Z1765" t="str">
        <f>_xlfn.IFS(Table8_1[[#This Row],[Unit_Price]]&lt;500,"Low Price",Table8_1[[#This Row],[Unit_Price]]&lt;2000,"Medium Price",Table8_1[[#This Row],[Unit_Price]]&gt;=2000, "High Price")</f>
        <v>Low Price</v>
      </c>
    </row>
    <row r="1766" spans="1:26" x14ac:dyDescent="0.3">
      <c r="A1766" s="2" t="s">
        <v>3731</v>
      </c>
      <c r="B1766" s="3">
        <v>45705</v>
      </c>
      <c r="C1766" s="2" t="s">
        <v>406</v>
      </c>
      <c r="D1766" s="2" t="s">
        <v>1661</v>
      </c>
      <c r="E1766" s="2" t="s">
        <v>1942</v>
      </c>
      <c r="F1766" s="2">
        <v>2</v>
      </c>
      <c r="G1766" s="2">
        <v>289.14</v>
      </c>
      <c r="H1766" s="2">
        <v>0.12</v>
      </c>
      <c r="I1766" s="2" t="s">
        <v>1964</v>
      </c>
      <c r="J1766" s="2">
        <v>508.88639999999998</v>
      </c>
      <c r="O1766" t="s">
        <v>3731</v>
      </c>
      <c r="P1766" s="5">
        <v>45705</v>
      </c>
      <c r="Q1766" t="s">
        <v>406</v>
      </c>
      <c r="R1766" t="s">
        <v>1661</v>
      </c>
      <c r="S1766" t="s">
        <v>1942</v>
      </c>
      <c r="T1766">
        <v>2</v>
      </c>
      <c r="U1766">
        <v>289.14</v>
      </c>
      <c r="V1766">
        <v>0.12</v>
      </c>
      <c r="W1766" t="s">
        <v>1964</v>
      </c>
      <c r="X1766">
        <v>508.88639999999998</v>
      </c>
      <c r="Y1766">
        <v>508.88639999999998</v>
      </c>
      <c r="Z1766" t="str">
        <f>_xlfn.IFS(Table8_1[[#This Row],[Unit_Price]]&lt;500,"Low Price",Table8_1[[#This Row],[Unit_Price]]&lt;2000,"Medium Price",Table8_1[[#This Row],[Unit_Price]]&gt;=2000, "High Price")</f>
        <v>Low Price</v>
      </c>
    </row>
    <row r="1767" spans="1:26" x14ac:dyDescent="0.3">
      <c r="A1767" s="2" t="s">
        <v>3732</v>
      </c>
      <c r="B1767" s="3">
        <v>45695</v>
      </c>
      <c r="C1767" s="2" t="s">
        <v>179</v>
      </c>
      <c r="D1767" s="2" t="s">
        <v>1652</v>
      </c>
      <c r="E1767" s="2" t="s">
        <v>1887</v>
      </c>
      <c r="F1767" s="2">
        <v>2</v>
      </c>
      <c r="G1767" s="2">
        <v>596.84</v>
      </c>
      <c r="H1767" s="2">
        <v>0.01</v>
      </c>
      <c r="I1767" s="2" t="s">
        <v>1961</v>
      </c>
      <c r="J1767" s="2">
        <v>1181.7431999999999</v>
      </c>
      <c r="O1767" t="s">
        <v>3732</v>
      </c>
      <c r="P1767" s="5">
        <v>45695</v>
      </c>
      <c r="Q1767" t="s">
        <v>179</v>
      </c>
      <c r="R1767" t="s">
        <v>1652</v>
      </c>
      <c r="S1767" t="s">
        <v>1887</v>
      </c>
      <c r="T1767">
        <v>2</v>
      </c>
      <c r="U1767">
        <v>596.84</v>
      </c>
      <c r="V1767">
        <v>0.01</v>
      </c>
      <c r="W1767" t="s">
        <v>1961</v>
      </c>
      <c r="X1767">
        <v>1181.7431999999999</v>
      </c>
      <c r="Y1767">
        <v>1181.7432000000001</v>
      </c>
      <c r="Z1767" t="str">
        <f>_xlfn.IFS(Table8_1[[#This Row],[Unit_Price]]&lt;500,"Low Price",Table8_1[[#This Row],[Unit_Price]]&lt;2000,"Medium Price",Table8_1[[#This Row],[Unit_Price]]&gt;=2000, "High Price")</f>
        <v>Medium Price</v>
      </c>
    </row>
    <row r="1768" spans="1:26" x14ac:dyDescent="0.3">
      <c r="A1768" s="2" t="s">
        <v>3733</v>
      </c>
      <c r="B1768" s="3">
        <v>45571</v>
      </c>
      <c r="C1768" s="2" t="s">
        <v>1364</v>
      </c>
      <c r="D1768" s="2" t="s">
        <v>1631</v>
      </c>
      <c r="E1768" s="2" t="s">
        <v>1917</v>
      </c>
      <c r="F1768" s="2">
        <v>4</v>
      </c>
      <c r="G1768" s="2">
        <v>466.24</v>
      </c>
      <c r="H1768" s="2">
        <v>0.16</v>
      </c>
      <c r="I1768" s="2" t="s">
        <v>1959</v>
      </c>
      <c r="J1768" s="2">
        <v>1566.5663999999999</v>
      </c>
      <c r="O1768" t="s">
        <v>3733</v>
      </c>
      <c r="P1768" s="5">
        <v>45571</v>
      </c>
      <c r="Q1768" t="s">
        <v>1364</v>
      </c>
      <c r="R1768" t="s">
        <v>1631</v>
      </c>
      <c r="S1768" t="s">
        <v>1917</v>
      </c>
      <c r="T1768">
        <v>4</v>
      </c>
      <c r="U1768">
        <v>466.24</v>
      </c>
      <c r="V1768">
        <v>0.16</v>
      </c>
      <c r="W1768" t="s">
        <v>1959</v>
      </c>
      <c r="X1768">
        <v>1566.5663999999999</v>
      </c>
      <c r="Y1768">
        <v>1566.5664000000002</v>
      </c>
      <c r="Z1768" t="str">
        <f>_xlfn.IFS(Table8_1[[#This Row],[Unit_Price]]&lt;500,"Low Price",Table8_1[[#This Row],[Unit_Price]]&lt;2000,"Medium Price",Table8_1[[#This Row],[Unit_Price]]&gt;=2000, "High Price")</f>
        <v>Low Price</v>
      </c>
    </row>
    <row r="1769" spans="1:26" x14ac:dyDescent="0.3">
      <c r="A1769" s="2" t="s">
        <v>3734</v>
      </c>
      <c r="B1769" s="3">
        <v>45544</v>
      </c>
      <c r="C1769" s="2" t="s">
        <v>817</v>
      </c>
      <c r="D1769" s="2" t="s">
        <v>1610</v>
      </c>
      <c r="E1769" s="2" t="s">
        <v>1939</v>
      </c>
      <c r="F1769" s="2">
        <v>2</v>
      </c>
      <c r="G1769" s="2">
        <v>330.59</v>
      </c>
      <c r="H1769" s="2">
        <v>0.14000000000000001</v>
      </c>
      <c r="I1769" s="2" t="s">
        <v>1959</v>
      </c>
      <c r="J1769" s="2">
        <v>568.61479999999995</v>
      </c>
      <c r="O1769" t="s">
        <v>3734</v>
      </c>
      <c r="P1769" s="5">
        <v>45544</v>
      </c>
      <c r="Q1769" t="s">
        <v>817</v>
      </c>
      <c r="R1769" t="s">
        <v>1610</v>
      </c>
      <c r="S1769" t="s">
        <v>1939</v>
      </c>
      <c r="T1769">
        <v>2</v>
      </c>
      <c r="U1769">
        <v>330.59</v>
      </c>
      <c r="V1769">
        <v>0.14000000000000001</v>
      </c>
      <c r="W1769" t="s">
        <v>1959</v>
      </c>
      <c r="X1769">
        <v>568.61479999999995</v>
      </c>
      <c r="Y1769">
        <v>568.61479999999995</v>
      </c>
      <c r="Z1769" t="str">
        <f>_xlfn.IFS(Table8_1[[#This Row],[Unit_Price]]&lt;500,"Low Price",Table8_1[[#This Row],[Unit_Price]]&lt;2000,"Medium Price",Table8_1[[#This Row],[Unit_Price]]&gt;=2000, "High Price")</f>
        <v>Low Price</v>
      </c>
    </row>
    <row r="1770" spans="1:26" x14ac:dyDescent="0.3">
      <c r="A1770" s="2" t="s">
        <v>3735</v>
      </c>
      <c r="B1770" s="3">
        <v>45654</v>
      </c>
      <c r="C1770" s="2" t="s">
        <v>1528</v>
      </c>
      <c r="D1770" s="2" t="s">
        <v>1642</v>
      </c>
      <c r="E1770" s="2" t="s">
        <v>1911</v>
      </c>
      <c r="F1770" s="2">
        <v>2</v>
      </c>
      <c r="G1770" s="2">
        <v>616.42999999999995</v>
      </c>
      <c r="H1770" s="2">
        <v>0.02</v>
      </c>
      <c r="I1770" s="2" t="s">
        <v>1964</v>
      </c>
      <c r="J1770" s="2">
        <v>1208.2028</v>
      </c>
      <c r="O1770" t="s">
        <v>3735</v>
      </c>
      <c r="P1770" s="5">
        <v>45654</v>
      </c>
      <c r="Q1770" t="s">
        <v>1528</v>
      </c>
      <c r="R1770" t="s">
        <v>1642</v>
      </c>
      <c r="S1770" t="s">
        <v>1911</v>
      </c>
      <c r="T1770">
        <v>2</v>
      </c>
      <c r="U1770">
        <v>616.42999999999995</v>
      </c>
      <c r="V1770">
        <v>0.02</v>
      </c>
      <c r="W1770" t="s">
        <v>1964</v>
      </c>
      <c r="X1770">
        <v>1208.2028</v>
      </c>
      <c r="Y1770">
        <v>1208.2027999999998</v>
      </c>
      <c r="Z1770" t="str">
        <f>_xlfn.IFS(Table8_1[[#This Row],[Unit_Price]]&lt;500,"Low Price",Table8_1[[#This Row],[Unit_Price]]&lt;2000,"Medium Price",Table8_1[[#This Row],[Unit_Price]]&gt;=2000, "High Price")</f>
        <v>Medium Price</v>
      </c>
    </row>
    <row r="1771" spans="1:26" x14ac:dyDescent="0.3">
      <c r="A1771" s="2" t="s">
        <v>3736</v>
      </c>
      <c r="B1771" s="3">
        <v>45589</v>
      </c>
      <c r="C1771" s="2" t="s">
        <v>1266</v>
      </c>
      <c r="D1771" s="2" t="s">
        <v>1771</v>
      </c>
      <c r="E1771" s="2" t="s">
        <v>1911</v>
      </c>
      <c r="F1771" s="2">
        <v>3</v>
      </c>
      <c r="G1771" s="2">
        <v>195.89</v>
      </c>
      <c r="H1771" s="2">
        <v>0.16</v>
      </c>
      <c r="I1771" s="2" t="s">
        <v>1961</v>
      </c>
      <c r="J1771" s="2">
        <v>493.64280000000002</v>
      </c>
      <c r="O1771" t="s">
        <v>3736</v>
      </c>
      <c r="P1771" s="5">
        <v>45589</v>
      </c>
      <c r="Q1771" t="s">
        <v>1266</v>
      </c>
      <c r="R1771" t="s">
        <v>1771</v>
      </c>
      <c r="S1771" t="s">
        <v>1911</v>
      </c>
      <c r="T1771">
        <v>3</v>
      </c>
      <c r="U1771">
        <v>195.89</v>
      </c>
      <c r="V1771">
        <v>0.16</v>
      </c>
      <c r="W1771" t="s">
        <v>1961</v>
      </c>
      <c r="X1771">
        <v>493.64280000000002</v>
      </c>
      <c r="Y1771">
        <v>493.64279999999997</v>
      </c>
      <c r="Z1771" t="str">
        <f>_xlfn.IFS(Table8_1[[#This Row],[Unit_Price]]&lt;500,"Low Price",Table8_1[[#This Row],[Unit_Price]]&lt;2000,"Medium Price",Table8_1[[#This Row],[Unit_Price]]&gt;=2000, "High Price")</f>
        <v>Low Price</v>
      </c>
    </row>
    <row r="1772" spans="1:26" x14ac:dyDescent="0.3">
      <c r="A1772" s="2" t="s">
        <v>3737</v>
      </c>
      <c r="B1772" s="3">
        <v>45487</v>
      </c>
      <c r="C1772" s="2" t="s">
        <v>1088</v>
      </c>
      <c r="D1772" s="2" t="s">
        <v>1585</v>
      </c>
      <c r="E1772" s="2" t="s">
        <v>1924</v>
      </c>
      <c r="F1772" s="2">
        <v>4</v>
      </c>
      <c r="G1772" s="2">
        <v>614.76</v>
      </c>
      <c r="H1772" s="2">
        <v>0.16</v>
      </c>
      <c r="I1772" s="2" t="s">
        <v>1959</v>
      </c>
      <c r="J1772" s="2">
        <v>2065.5936000000002</v>
      </c>
      <c r="O1772" t="s">
        <v>3737</v>
      </c>
      <c r="P1772" s="5">
        <v>45487</v>
      </c>
      <c r="Q1772" t="s">
        <v>1088</v>
      </c>
      <c r="R1772" t="s">
        <v>1585</v>
      </c>
      <c r="S1772" t="s">
        <v>1924</v>
      </c>
      <c r="T1772">
        <v>4</v>
      </c>
      <c r="U1772">
        <v>614.76</v>
      </c>
      <c r="V1772">
        <v>0.16</v>
      </c>
      <c r="W1772" t="s">
        <v>1959</v>
      </c>
      <c r="X1772">
        <v>2065.5936000000002</v>
      </c>
      <c r="Y1772">
        <v>2065.5936000000002</v>
      </c>
      <c r="Z1772" t="str">
        <f>_xlfn.IFS(Table8_1[[#This Row],[Unit_Price]]&lt;500,"Low Price",Table8_1[[#This Row],[Unit_Price]]&lt;2000,"Medium Price",Table8_1[[#This Row],[Unit_Price]]&gt;=2000, "High Price")</f>
        <v>Medium Price</v>
      </c>
    </row>
    <row r="1773" spans="1:26" x14ac:dyDescent="0.3">
      <c r="A1773" s="2" t="s">
        <v>3738</v>
      </c>
      <c r="B1773" s="3">
        <v>45418</v>
      </c>
      <c r="C1773" s="2" t="s">
        <v>1269</v>
      </c>
      <c r="D1773" s="2" t="s">
        <v>1820</v>
      </c>
      <c r="E1773" s="2" t="s">
        <v>1914</v>
      </c>
      <c r="F1773" s="2">
        <v>1</v>
      </c>
      <c r="G1773" s="2">
        <v>224.49</v>
      </c>
      <c r="H1773" s="2">
        <v>0.11</v>
      </c>
      <c r="I1773" s="2" t="s">
        <v>1961</v>
      </c>
      <c r="J1773" s="2">
        <v>199.7961</v>
      </c>
      <c r="O1773" t="s">
        <v>3738</v>
      </c>
      <c r="P1773" s="5">
        <v>45418</v>
      </c>
      <c r="Q1773" t="s">
        <v>1269</v>
      </c>
      <c r="R1773" t="s">
        <v>1820</v>
      </c>
      <c r="S1773" t="s">
        <v>1914</v>
      </c>
      <c r="T1773">
        <v>1</v>
      </c>
      <c r="U1773">
        <v>224.49</v>
      </c>
      <c r="V1773">
        <v>0.11</v>
      </c>
      <c r="W1773" t="s">
        <v>1961</v>
      </c>
      <c r="X1773">
        <v>199.7961</v>
      </c>
      <c r="Y1773">
        <v>199.7961</v>
      </c>
      <c r="Z1773" t="str">
        <f>_xlfn.IFS(Table8_1[[#This Row],[Unit_Price]]&lt;500,"Low Price",Table8_1[[#This Row],[Unit_Price]]&lt;2000,"Medium Price",Table8_1[[#This Row],[Unit_Price]]&gt;=2000, "High Price")</f>
        <v>Low Price</v>
      </c>
    </row>
    <row r="1774" spans="1:26" x14ac:dyDescent="0.3">
      <c r="A1774" s="2" t="s">
        <v>3739</v>
      </c>
      <c r="B1774" s="3">
        <v>45338</v>
      </c>
      <c r="C1774" s="2" t="s">
        <v>1127</v>
      </c>
      <c r="D1774" s="2" t="s">
        <v>1747</v>
      </c>
      <c r="E1774" s="2" t="s">
        <v>1929</v>
      </c>
      <c r="F1774" s="2">
        <v>1</v>
      </c>
      <c r="G1774" s="2">
        <v>967.76</v>
      </c>
      <c r="H1774" s="2">
        <v>0.09</v>
      </c>
      <c r="I1774" s="2" t="s">
        <v>1959</v>
      </c>
      <c r="J1774" s="2">
        <v>880.66160000000002</v>
      </c>
      <c r="O1774" t="s">
        <v>3739</v>
      </c>
      <c r="P1774" s="5">
        <v>45338</v>
      </c>
      <c r="Q1774" t="s">
        <v>1127</v>
      </c>
      <c r="R1774" t="s">
        <v>1747</v>
      </c>
      <c r="S1774" t="s">
        <v>1929</v>
      </c>
      <c r="T1774">
        <v>1</v>
      </c>
      <c r="U1774">
        <v>967.76</v>
      </c>
      <c r="V1774">
        <v>0.09</v>
      </c>
      <c r="W1774" t="s">
        <v>1959</v>
      </c>
      <c r="X1774">
        <v>880.66160000000002</v>
      </c>
      <c r="Y1774">
        <v>880.66160000000002</v>
      </c>
      <c r="Z1774" t="str">
        <f>_xlfn.IFS(Table8_1[[#This Row],[Unit_Price]]&lt;500,"Low Price",Table8_1[[#This Row],[Unit_Price]]&lt;2000,"Medium Price",Table8_1[[#This Row],[Unit_Price]]&gt;=2000, "High Price")</f>
        <v>Medium Price</v>
      </c>
    </row>
    <row r="1775" spans="1:26" x14ac:dyDescent="0.3">
      <c r="A1775" s="2" t="s">
        <v>3740</v>
      </c>
      <c r="B1775" s="3">
        <v>45507</v>
      </c>
      <c r="C1775" s="2" t="s">
        <v>251</v>
      </c>
      <c r="D1775" s="2" t="s">
        <v>1703</v>
      </c>
      <c r="E1775" s="2" t="s">
        <v>1948</v>
      </c>
      <c r="F1775" s="2">
        <v>2</v>
      </c>
      <c r="G1775" s="2">
        <v>56.52</v>
      </c>
      <c r="H1775" s="2">
        <v>0.17</v>
      </c>
      <c r="I1775" s="2" t="s">
        <v>1961</v>
      </c>
      <c r="J1775" s="2">
        <v>93.8232</v>
      </c>
      <c r="O1775" t="s">
        <v>3740</v>
      </c>
      <c r="P1775" s="5">
        <v>45507</v>
      </c>
      <c r="Q1775" t="s">
        <v>251</v>
      </c>
      <c r="R1775" t="s">
        <v>1703</v>
      </c>
      <c r="S1775" t="s">
        <v>1948</v>
      </c>
      <c r="T1775">
        <v>2</v>
      </c>
      <c r="U1775">
        <v>56.52</v>
      </c>
      <c r="V1775">
        <v>0.17</v>
      </c>
      <c r="W1775" t="s">
        <v>1961</v>
      </c>
      <c r="X1775">
        <v>93.8232</v>
      </c>
      <c r="Y1775">
        <v>93.8232</v>
      </c>
      <c r="Z1775" t="str">
        <f>_xlfn.IFS(Table8_1[[#This Row],[Unit_Price]]&lt;500,"Low Price",Table8_1[[#This Row],[Unit_Price]]&lt;2000,"Medium Price",Table8_1[[#This Row],[Unit_Price]]&gt;=2000, "High Price")</f>
        <v>Low Price</v>
      </c>
    </row>
    <row r="1776" spans="1:26" x14ac:dyDescent="0.3">
      <c r="A1776" s="2" t="s">
        <v>3741</v>
      </c>
      <c r="B1776" s="3">
        <v>45275</v>
      </c>
      <c r="C1776" s="2" t="s">
        <v>1519</v>
      </c>
      <c r="D1776" s="2" t="s">
        <v>1783</v>
      </c>
      <c r="E1776" s="2" t="s">
        <v>1892</v>
      </c>
      <c r="F1776" s="2">
        <v>4</v>
      </c>
      <c r="G1776" s="2">
        <v>921.84</v>
      </c>
      <c r="H1776" s="2">
        <v>0.04</v>
      </c>
      <c r="I1776" s="2" t="s">
        <v>1959</v>
      </c>
      <c r="J1776" s="2">
        <v>3539.8656000000001</v>
      </c>
      <c r="O1776" t="s">
        <v>3741</v>
      </c>
      <c r="P1776" s="5">
        <v>45275</v>
      </c>
      <c r="Q1776" t="s">
        <v>1519</v>
      </c>
      <c r="R1776" t="s">
        <v>1783</v>
      </c>
      <c r="S1776" t="s">
        <v>1892</v>
      </c>
      <c r="T1776">
        <v>4</v>
      </c>
      <c r="U1776">
        <v>921.84</v>
      </c>
      <c r="V1776">
        <v>0.04</v>
      </c>
      <c r="W1776" t="s">
        <v>1959</v>
      </c>
      <c r="X1776">
        <v>3539.8656000000001</v>
      </c>
      <c r="Y1776">
        <v>3539.8656000000001</v>
      </c>
      <c r="Z1776" t="str">
        <f>_xlfn.IFS(Table8_1[[#This Row],[Unit_Price]]&lt;500,"Low Price",Table8_1[[#This Row],[Unit_Price]]&lt;2000,"Medium Price",Table8_1[[#This Row],[Unit_Price]]&gt;=2000, "High Price")</f>
        <v>Medium Price</v>
      </c>
    </row>
    <row r="1777" spans="1:26" x14ac:dyDescent="0.3">
      <c r="A1777" s="2" t="s">
        <v>3742</v>
      </c>
      <c r="B1777" s="3">
        <v>45319</v>
      </c>
      <c r="C1777" s="2" t="s">
        <v>1043</v>
      </c>
      <c r="D1777" s="2" t="s">
        <v>1841</v>
      </c>
      <c r="E1777" s="2" t="s">
        <v>1939</v>
      </c>
      <c r="F1777" s="2">
        <v>3</v>
      </c>
      <c r="G1777" s="2">
        <v>738.47</v>
      </c>
      <c r="H1777" s="2">
        <v>0.28000000000000003</v>
      </c>
      <c r="I1777" s="2" t="s">
        <v>1959</v>
      </c>
      <c r="J1777" s="2">
        <v>1595.0952</v>
      </c>
      <c r="O1777" t="s">
        <v>3742</v>
      </c>
      <c r="P1777" s="5">
        <v>45319</v>
      </c>
      <c r="Q1777" t="s">
        <v>1043</v>
      </c>
      <c r="R1777" t="s">
        <v>1841</v>
      </c>
      <c r="S1777" t="s">
        <v>1939</v>
      </c>
      <c r="T1777">
        <v>3</v>
      </c>
      <c r="U1777">
        <v>738.47</v>
      </c>
      <c r="V1777">
        <v>0.28000000000000003</v>
      </c>
      <c r="W1777" t="s">
        <v>1959</v>
      </c>
      <c r="X1777">
        <v>1595.0952</v>
      </c>
      <c r="Y1777">
        <v>1595.0951999999997</v>
      </c>
      <c r="Z1777" t="str">
        <f>_xlfn.IFS(Table8_1[[#This Row],[Unit_Price]]&lt;500,"Low Price",Table8_1[[#This Row],[Unit_Price]]&lt;2000,"Medium Price",Table8_1[[#This Row],[Unit_Price]]&gt;=2000, "High Price")</f>
        <v>Medium Price</v>
      </c>
    </row>
    <row r="1778" spans="1:26" x14ac:dyDescent="0.3">
      <c r="A1778" s="2" t="s">
        <v>3743</v>
      </c>
      <c r="B1778" s="3">
        <v>45620</v>
      </c>
      <c r="C1778" s="2" t="s">
        <v>1043</v>
      </c>
      <c r="D1778" s="2" t="s">
        <v>1576</v>
      </c>
      <c r="E1778" s="2" t="s">
        <v>1887</v>
      </c>
      <c r="F1778" s="2">
        <v>4</v>
      </c>
      <c r="G1778" s="2">
        <v>477.83</v>
      </c>
      <c r="H1778" s="2">
        <v>0.05</v>
      </c>
      <c r="I1778" s="2" t="s">
        <v>1964</v>
      </c>
      <c r="J1778" s="2">
        <v>1815.7539999999999</v>
      </c>
      <c r="O1778" t="s">
        <v>3743</v>
      </c>
      <c r="P1778" s="5">
        <v>45620</v>
      </c>
      <c r="Q1778" t="s">
        <v>1043</v>
      </c>
      <c r="R1778" t="s">
        <v>1576</v>
      </c>
      <c r="S1778" t="s">
        <v>1887</v>
      </c>
      <c r="T1778">
        <v>4</v>
      </c>
      <c r="U1778">
        <v>477.83</v>
      </c>
      <c r="V1778">
        <v>0.05</v>
      </c>
      <c r="W1778" t="s">
        <v>1964</v>
      </c>
      <c r="X1778">
        <v>1815.7539999999999</v>
      </c>
      <c r="Y1778">
        <v>1815.7539999999999</v>
      </c>
      <c r="Z1778" t="str">
        <f>_xlfn.IFS(Table8_1[[#This Row],[Unit_Price]]&lt;500,"Low Price",Table8_1[[#This Row],[Unit_Price]]&lt;2000,"Medium Price",Table8_1[[#This Row],[Unit_Price]]&gt;=2000, "High Price")</f>
        <v>Low Price</v>
      </c>
    </row>
    <row r="1779" spans="1:26" x14ac:dyDescent="0.3">
      <c r="A1779" s="2" t="s">
        <v>3744</v>
      </c>
      <c r="B1779" s="3">
        <v>45831</v>
      </c>
      <c r="C1779" s="2" t="s">
        <v>566</v>
      </c>
      <c r="D1779" s="2" t="s">
        <v>1706</v>
      </c>
      <c r="E1779" s="2" t="s">
        <v>1929</v>
      </c>
      <c r="F1779" s="2">
        <v>3</v>
      </c>
      <c r="G1779" s="2">
        <v>605.83000000000004</v>
      </c>
      <c r="H1779" s="2">
        <v>0.28000000000000003</v>
      </c>
      <c r="I1779" s="2" t="s">
        <v>1964</v>
      </c>
      <c r="J1779" s="2">
        <v>1308.5927999999999</v>
      </c>
      <c r="O1779" t="s">
        <v>3744</v>
      </c>
      <c r="P1779" s="5">
        <v>45831</v>
      </c>
      <c r="Q1779" t="s">
        <v>566</v>
      </c>
      <c r="R1779" t="s">
        <v>1706</v>
      </c>
      <c r="S1779" t="s">
        <v>1929</v>
      </c>
      <c r="T1779">
        <v>3</v>
      </c>
      <c r="U1779">
        <v>605.83000000000004</v>
      </c>
      <c r="V1779">
        <v>0.28000000000000003</v>
      </c>
      <c r="W1779" t="s">
        <v>1964</v>
      </c>
      <c r="X1779">
        <v>1308.5927999999999</v>
      </c>
      <c r="Y1779">
        <v>1308.5928000000001</v>
      </c>
      <c r="Z1779" t="str">
        <f>_xlfn.IFS(Table8_1[[#This Row],[Unit_Price]]&lt;500,"Low Price",Table8_1[[#This Row],[Unit_Price]]&lt;2000,"Medium Price",Table8_1[[#This Row],[Unit_Price]]&gt;=2000, "High Price")</f>
        <v>Medium Price</v>
      </c>
    </row>
    <row r="1780" spans="1:26" x14ac:dyDescent="0.3">
      <c r="A1780" s="2" t="s">
        <v>3745</v>
      </c>
      <c r="B1780" s="3">
        <v>45373</v>
      </c>
      <c r="C1780" s="2" t="s">
        <v>251</v>
      </c>
      <c r="D1780" s="2" t="s">
        <v>1709</v>
      </c>
      <c r="E1780" s="2" t="s">
        <v>1901</v>
      </c>
      <c r="F1780" s="2">
        <v>2</v>
      </c>
      <c r="G1780" s="2">
        <v>521.44000000000005</v>
      </c>
      <c r="H1780" s="2">
        <v>0.25</v>
      </c>
      <c r="I1780" s="2" t="s">
        <v>1964</v>
      </c>
      <c r="J1780" s="2">
        <v>782.16</v>
      </c>
      <c r="O1780" t="s">
        <v>3745</v>
      </c>
      <c r="P1780" s="5">
        <v>45373</v>
      </c>
      <c r="Q1780" t="s">
        <v>251</v>
      </c>
      <c r="R1780" t="s">
        <v>1709</v>
      </c>
      <c r="S1780" t="s">
        <v>1901</v>
      </c>
      <c r="T1780">
        <v>2</v>
      </c>
      <c r="U1780">
        <v>521.44000000000005</v>
      </c>
      <c r="V1780">
        <v>0.25</v>
      </c>
      <c r="W1780" t="s">
        <v>1964</v>
      </c>
      <c r="X1780">
        <v>782.16</v>
      </c>
      <c r="Y1780">
        <v>782.16000000000008</v>
      </c>
      <c r="Z1780" t="str">
        <f>_xlfn.IFS(Table8_1[[#This Row],[Unit_Price]]&lt;500,"Low Price",Table8_1[[#This Row],[Unit_Price]]&lt;2000,"Medium Price",Table8_1[[#This Row],[Unit_Price]]&gt;=2000, "High Price")</f>
        <v>Medium Price</v>
      </c>
    </row>
    <row r="1781" spans="1:26" x14ac:dyDescent="0.3">
      <c r="A1781" s="2" t="s">
        <v>3746</v>
      </c>
      <c r="B1781" s="3">
        <v>45863</v>
      </c>
      <c r="C1781" s="2" t="s">
        <v>1178</v>
      </c>
      <c r="D1781" s="2" t="s">
        <v>1599</v>
      </c>
      <c r="E1781" s="2" t="s">
        <v>1914</v>
      </c>
      <c r="F1781" s="2">
        <v>4</v>
      </c>
      <c r="G1781" s="2">
        <v>499.02</v>
      </c>
      <c r="H1781" s="2">
        <v>0.06</v>
      </c>
      <c r="I1781" s="2" t="s">
        <v>1959</v>
      </c>
      <c r="J1781" s="2">
        <v>1876.3152</v>
      </c>
      <c r="O1781" t="s">
        <v>3746</v>
      </c>
      <c r="P1781" s="5">
        <v>45863</v>
      </c>
      <c r="Q1781" t="s">
        <v>1178</v>
      </c>
      <c r="R1781" t="s">
        <v>1599</v>
      </c>
      <c r="S1781" t="s">
        <v>1914</v>
      </c>
      <c r="T1781">
        <v>4</v>
      </c>
      <c r="U1781">
        <v>499.02</v>
      </c>
      <c r="V1781">
        <v>0.06</v>
      </c>
      <c r="W1781" t="s">
        <v>1959</v>
      </c>
      <c r="X1781">
        <v>1876.3152</v>
      </c>
      <c r="Y1781">
        <v>1876.3152</v>
      </c>
      <c r="Z1781" t="str">
        <f>_xlfn.IFS(Table8_1[[#This Row],[Unit_Price]]&lt;500,"Low Price",Table8_1[[#This Row],[Unit_Price]]&lt;2000,"Medium Price",Table8_1[[#This Row],[Unit_Price]]&gt;=2000, "High Price")</f>
        <v>Low Price</v>
      </c>
    </row>
    <row r="1782" spans="1:26" x14ac:dyDescent="0.3">
      <c r="A1782" s="2" t="s">
        <v>3747</v>
      </c>
      <c r="B1782" s="3">
        <v>45758</v>
      </c>
      <c r="C1782" s="2" t="s">
        <v>521</v>
      </c>
      <c r="D1782" s="2" t="s">
        <v>1572</v>
      </c>
      <c r="E1782" s="2" t="s">
        <v>1945</v>
      </c>
      <c r="F1782" s="2">
        <v>4</v>
      </c>
      <c r="G1782" s="2">
        <v>299.45999999999998</v>
      </c>
      <c r="H1782" s="2">
        <v>0.18</v>
      </c>
      <c r="I1782" s="2" t="s">
        <v>1964</v>
      </c>
      <c r="J1782" s="2">
        <v>982.22879999999998</v>
      </c>
      <c r="O1782" t="s">
        <v>3747</v>
      </c>
      <c r="P1782" s="5">
        <v>45758</v>
      </c>
      <c r="Q1782" t="s">
        <v>521</v>
      </c>
      <c r="R1782" t="s">
        <v>1572</v>
      </c>
      <c r="S1782" t="s">
        <v>1945</v>
      </c>
      <c r="T1782">
        <v>4</v>
      </c>
      <c r="U1782">
        <v>299.45999999999998</v>
      </c>
      <c r="V1782">
        <v>0.18</v>
      </c>
      <c r="W1782" t="s">
        <v>1964</v>
      </c>
      <c r="X1782">
        <v>982.22879999999998</v>
      </c>
      <c r="Y1782">
        <v>982.22879999999998</v>
      </c>
      <c r="Z1782" t="str">
        <f>_xlfn.IFS(Table8_1[[#This Row],[Unit_Price]]&lt;500,"Low Price",Table8_1[[#This Row],[Unit_Price]]&lt;2000,"Medium Price",Table8_1[[#This Row],[Unit_Price]]&gt;=2000, "High Price")</f>
        <v>Low Price</v>
      </c>
    </row>
    <row r="1783" spans="1:26" x14ac:dyDescent="0.3">
      <c r="A1783" s="2" t="s">
        <v>3748</v>
      </c>
      <c r="B1783" s="3">
        <v>45285</v>
      </c>
      <c r="C1783" s="2" t="s">
        <v>1423</v>
      </c>
      <c r="D1783" s="2" t="s">
        <v>1696</v>
      </c>
      <c r="E1783" s="2" t="s">
        <v>1887</v>
      </c>
      <c r="F1783" s="2">
        <v>1</v>
      </c>
      <c r="G1783" s="2">
        <v>609.29</v>
      </c>
      <c r="H1783" s="2">
        <v>0.15</v>
      </c>
      <c r="I1783" s="2" t="s">
        <v>1959</v>
      </c>
      <c r="J1783" s="2">
        <v>517.89649999999995</v>
      </c>
      <c r="O1783" t="s">
        <v>3748</v>
      </c>
      <c r="P1783" s="5">
        <v>45285</v>
      </c>
      <c r="Q1783" t="s">
        <v>1423</v>
      </c>
      <c r="R1783" t="s">
        <v>1696</v>
      </c>
      <c r="S1783" t="s">
        <v>1887</v>
      </c>
      <c r="T1783">
        <v>1</v>
      </c>
      <c r="U1783">
        <v>609.29</v>
      </c>
      <c r="V1783">
        <v>0.15</v>
      </c>
      <c r="W1783" t="s">
        <v>1959</v>
      </c>
      <c r="X1783">
        <v>517.89649999999995</v>
      </c>
      <c r="Y1783">
        <v>517.89649999999995</v>
      </c>
      <c r="Z1783" t="str">
        <f>_xlfn.IFS(Table8_1[[#This Row],[Unit_Price]]&lt;500,"Low Price",Table8_1[[#This Row],[Unit_Price]]&lt;2000,"Medium Price",Table8_1[[#This Row],[Unit_Price]]&gt;=2000, "High Price")</f>
        <v>Medium Price</v>
      </c>
    </row>
    <row r="1784" spans="1:26" x14ac:dyDescent="0.3">
      <c r="A1784" s="2" t="s">
        <v>3749</v>
      </c>
      <c r="B1784" s="3">
        <v>45656</v>
      </c>
      <c r="C1784" s="2" t="s">
        <v>364</v>
      </c>
      <c r="D1784" s="2" t="s">
        <v>1565</v>
      </c>
      <c r="E1784" s="2" t="s">
        <v>1917</v>
      </c>
      <c r="F1784" s="2">
        <v>1</v>
      </c>
      <c r="G1784" s="2">
        <v>213.74</v>
      </c>
      <c r="H1784" s="2">
        <v>7.0000000000000007E-2</v>
      </c>
      <c r="I1784" s="2" t="s">
        <v>1964</v>
      </c>
      <c r="J1784" s="2">
        <v>198.7782</v>
      </c>
      <c r="O1784" t="s">
        <v>3749</v>
      </c>
      <c r="P1784" s="5">
        <v>45656</v>
      </c>
      <c r="Q1784" t="s">
        <v>364</v>
      </c>
      <c r="R1784" t="s">
        <v>1565</v>
      </c>
      <c r="S1784" t="s">
        <v>1917</v>
      </c>
      <c r="T1784">
        <v>1</v>
      </c>
      <c r="U1784">
        <v>213.74</v>
      </c>
      <c r="V1784">
        <v>7.0000000000000007E-2</v>
      </c>
      <c r="W1784" t="s">
        <v>1964</v>
      </c>
      <c r="X1784">
        <v>198.7782</v>
      </c>
      <c r="Y1784">
        <v>198.7782</v>
      </c>
      <c r="Z1784" t="str">
        <f>_xlfn.IFS(Table8_1[[#This Row],[Unit_Price]]&lt;500,"Low Price",Table8_1[[#This Row],[Unit_Price]]&lt;2000,"Medium Price",Table8_1[[#This Row],[Unit_Price]]&gt;=2000, "High Price")</f>
        <v>Low Price</v>
      </c>
    </row>
    <row r="1785" spans="1:26" x14ac:dyDescent="0.3">
      <c r="A1785" s="2" t="s">
        <v>3750</v>
      </c>
      <c r="B1785" s="3">
        <v>45718</v>
      </c>
      <c r="C1785" s="2" t="s">
        <v>521</v>
      </c>
      <c r="D1785" s="2" t="s">
        <v>1747</v>
      </c>
      <c r="E1785" s="2" t="s">
        <v>1939</v>
      </c>
      <c r="F1785" s="2">
        <v>4</v>
      </c>
      <c r="G1785" s="2">
        <v>613.16999999999996</v>
      </c>
      <c r="H1785" s="2">
        <v>0.26</v>
      </c>
      <c r="I1785" s="2" t="s">
        <v>1959</v>
      </c>
      <c r="J1785" s="2">
        <v>1814.9831999999999</v>
      </c>
      <c r="O1785" t="s">
        <v>3750</v>
      </c>
      <c r="P1785" s="5">
        <v>45718</v>
      </c>
      <c r="Q1785" t="s">
        <v>521</v>
      </c>
      <c r="R1785" t="s">
        <v>1747</v>
      </c>
      <c r="S1785" t="s">
        <v>1939</v>
      </c>
      <c r="T1785">
        <v>4</v>
      </c>
      <c r="U1785">
        <v>613.16999999999996</v>
      </c>
      <c r="V1785">
        <v>0.26</v>
      </c>
      <c r="W1785" t="s">
        <v>1959</v>
      </c>
      <c r="X1785">
        <v>1814.9831999999999</v>
      </c>
      <c r="Y1785">
        <v>1814.9831999999999</v>
      </c>
      <c r="Z1785" t="str">
        <f>_xlfn.IFS(Table8_1[[#This Row],[Unit_Price]]&lt;500,"Low Price",Table8_1[[#This Row],[Unit_Price]]&lt;2000,"Medium Price",Table8_1[[#This Row],[Unit_Price]]&gt;=2000, "High Price")</f>
        <v>Medium Price</v>
      </c>
    </row>
    <row r="1786" spans="1:26" x14ac:dyDescent="0.3">
      <c r="A1786" s="2" t="s">
        <v>3751</v>
      </c>
      <c r="B1786" s="3">
        <v>45293</v>
      </c>
      <c r="C1786" s="2" t="s">
        <v>1130</v>
      </c>
      <c r="D1786" s="2" t="s">
        <v>1759</v>
      </c>
      <c r="E1786" s="2" t="s">
        <v>1927</v>
      </c>
      <c r="F1786" s="2">
        <v>2</v>
      </c>
      <c r="G1786" s="2">
        <v>687.36</v>
      </c>
      <c r="H1786" s="2">
        <v>7.0000000000000007E-2</v>
      </c>
      <c r="I1786" s="2" t="s">
        <v>1964</v>
      </c>
      <c r="J1786" s="2">
        <v>1278.4896000000001</v>
      </c>
      <c r="O1786" t="s">
        <v>3751</v>
      </c>
      <c r="P1786" s="5">
        <v>45293</v>
      </c>
      <c r="Q1786" t="s">
        <v>1130</v>
      </c>
      <c r="R1786" t="s">
        <v>1759</v>
      </c>
      <c r="S1786" t="s">
        <v>1927</v>
      </c>
      <c r="T1786">
        <v>2</v>
      </c>
      <c r="U1786">
        <v>687.36</v>
      </c>
      <c r="V1786">
        <v>7.0000000000000007E-2</v>
      </c>
      <c r="W1786" t="s">
        <v>1964</v>
      </c>
      <c r="X1786">
        <v>1278.4896000000001</v>
      </c>
      <c r="Y1786">
        <v>1278.4896000000001</v>
      </c>
      <c r="Z1786" t="str">
        <f>_xlfn.IFS(Table8_1[[#This Row],[Unit_Price]]&lt;500,"Low Price",Table8_1[[#This Row],[Unit_Price]]&lt;2000,"Medium Price",Table8_1[[#This Row],[Unit_Price]]&gt;=2000, "High Price")</f>
        <v>Medium Price</v>
      </c>
    </row>
    <row r="1787" spans="1:26" x14ac:dyDescent="0.3">
      <c r="A1787" s="2" t="s">
        <v>3752</v>
      </c>
      <c r="B1787" s="3">
        <v>45915</v>
      </c>
      <c r="C1787" s="2" t="s">
        <v>1037</v>
      </c>
      <c r="D1787" s="2" t="s">
        <v>1783</v>
      </c>
      <c r="E1787" s="2" t="s">
        <v>1932</v>
      </c>
      <c r="F1787" s="2">
        <v>3</v>
      </c>
      <c r="G1787" s="2">
        <v>115.39</v>
      </c>
      <c r="H1787" s="2">
        <v>0.02</v>
      </c>
      <c r="I1787" s="2" t="s">
        <v>1961</v>
      </c>
      <c r="J1787" s="2">
        <v>339.2466</v>
      </c>
      <c r="O1787" t="s">
        <v>3752</v>
      </c>
      <c r="P1787" s="5">
        <v>45915</v>
      </c>
      <c r="Q1787" t="s">
        <v>1037</v>
      </c>
      <c r="R1787" t="s">
        <v>1783</v>
      </c>
      <c r="S1787" t="s">
        <v>1932</v>
      </c>
      <c r="T1787">
        <v>3</v>
      </c>
      <c r="U1787">
        <v>115.39</v>
      </c>
      <c r="V1787">
        <v>0.02</v>
      </c>
      <c r="W1787" t="s">
        <v>1961</v>
      </c>
      <c r="X1787">
        <v>339.2466</v>
      </c>
      <c r="Y1787">
        <v>339.2466</v>
      </c>
      <c r="Z1787" t="str">
        <f>_xlfn.IFS(Table8_1[[#This Row],[Unit_Price]]&lt;500,"Low Price",Table8_1[[#This Row],[Unit_Price]]&lt;2000,"Medium Price",Table8_1[[#This Row],[Unit_Price]]&gt;=2000, "High Price")</f>
        <v>Low Price</v>
      </c>
    </row>
    <row r="1788" spans="1:26" x14ac:dyDescent="0.3">
      <c r="A1788" s="2" t="s">
        <v>3753</v>
      </c>
      <c r="B1788" s="3">
        <v>45359</v>
      </c>
      <c r="C1788" s="2" t="s">
        <v>600</v>
      </c>
      <c r="D1788" s="2" t="s">
        <v>1648</v>
      </c>
      <c r="E1788" s="2" t="s">
        <v>1929</v>
      </c>
      <c r="F1788" s="2">
        <v>2</v>
      </c>
      <c r="G1788" s="2">
        <v>722.06</v>
      </c>
      <c r="H1788" s="2">
        <v>7.0000000000000007E-2</v>
      </c>
      <c r="I1788" s="2" t="s">
        <v>1959</v>
      </c>
      <c r="J1788" s="2">
        <v>1343.0316</v>
      </c>
      <c r="O1788" t="s">
        <v>3753</v>
      </c>
      <c r="P1788" s="5">
        <v>45359</v>
      </c>
      <c r="Q1788" t="s">
        <v>600</v>
      </c>
      <c r="R1788" t="s">
        <v>1648</v>
      </c>
      <c r="S1788" t="s">
        <v>1929</v>
      </c>
      <c r="T1788">
        <v>2</v>
      </c>
      <c r="U1788">
        <v>722.06</v>
      </c>
      <c r="V1788">
        <v>7.0000000000000007E-2</v>
      </c>
      <c r="W1788" t="s">
        <v>1959</v>
      </c>
      <c r="X1788">
        <v>1343.0316</v>
      </c>
      <c r="Y1788">
        <v>1343.0315999999998</v>
      </c>
      <c r="Z1788" t="str">
        <f>_xlfn.IFS(Table8_1[[#This Row],[Unit_Price]]&lt;500,"Low Price",Table8_1[[#This Row],[Unit_Price]]&lt;2000,"Medium Price",Table8_1[[#This Row],[Unit_Price]]&gt;=2000, "High Price")</f>
        <v>Medium Price</v>
      </c>
    </row>
    <row r="1789" spans="1:26" x14ac:dyDescent="0.3">
      <c r="A1789" s="2" t="s">
        <v>3754</v>
      </c>
      <c r="B1789" s="3">
        <v>45652</v>
      </c>
      <c r="C1789" s="2" t="s">
        <v>1331</v>
      </c>
      <c r="D1789" s="2" t="s">
        <v>1585</v>
      </c>
      <c r="E1789" s="2" t="s">
        <v>1936</v>
      </c>
      <c r="F1789" s="2">
        <v>1</v>
      </c>
      <c r="G1789" s="2">
        <v>384.57</v>
      </c>
      <c r="H1789" s="2">
        <v>0.06</v>
      </c>
      <c r="I1789" s="2" t="s">
        <v>1961</v>
      </c>
      <c r="J1789" s="2">
        <v>361.49579999999997</v>
      </c>
      <c r="O1789" t="s">
        <v>3754</v>
      </c>
      <c r="P1789" s="5">
        <v>45652</v>
      </c>
      <c r="Q1789" t="s">
        <v>1331</v>
      </c>
      <c r="R1789" t="s">
        <v>1585</v>
      </c>
      <c r="S1789" t="s">
        <v>1936</v>
      </c>
      <c r="T1789">
        <v>1</v>
      </c>
      <c r="U1789">
        <v>384.57</v>
      </c>
      <c r="V1789">
        <v>0.06</v>
      </c>
      <c r="W1789" t="s">
        <v>1961</v>
      </c>
      <c r="X1789">
        <v>361.49579999999997</v>
      </c>
      <c r="Y1789">
        <v>361.49579999999997</v>
      </c>
      <c r="Z1789" t="str">
        <f>_xlfn.IFS(Table8_1[[#This Row],[Unit_Price]]&lt;500,"Low Price",Table8_1[[#This Row],[Unit_Price]]&lt;2000,"Medium Price",Table8_1[[#This Row],[Unit_Price]]&gt;=2000, "High Price")</f>
        <v>Low Price</v>
      </c>
    </row>
    <row r="1790" spans="1:26" x14ac:dyDescent="0.3">
      <c r="A1790" s="2" t="s">
        <v>3755</v>
      </c>
      <c r="B1790" s="3">
        <v>45735</v>
      </c>
      <c r="C1790" s="2" t="s">
        <v>692</v>
      </c>
      <c r="D1790" s="2" t="s">
        <v>1590</v>
      </c>
      <c r="E1790" s="2" t="s">
        <v>1932</v>
      </c>
      <c r="F1790" s="2">
        <v>2</v>
      </c>
      <c r="G1790" s="2">
        <v>194.09</v>
      </c>
      <c r="H1790" s="2">
        <v>0.18</v>
      </c>
      <c r="I1790" s="2" t="s">
        <v>1961</v>
      </c>
      <c r="J1790" s="2">
        <v>318.30759999999998</v>
      </c>
      <c r="O1790" t="s">
        <v>3755</v>
      </c>
      <c r="P1790" s="5">
        <v>45735</v>
      </c>
      <c r="Q1790" t="s">
        <v>692</v>
      </c>
      <c r="R1790" t="s">
        <v>1590</v>
      </c>
      <c r="S1790" t="s">
        <v>1932</v>
      </c>
      <c r="T1790">
        <v>2</v>
      </c>
      <c r="U1790">
        <v>194.09</v>
      </c>
      <c r="V1790">
        <v>0.18</v>
      </c>
      <c r="W1790" t="s">
        <v>1961</v>
      </c>
      <c r="X1790">
        <v>318.30759999999998</v>
      </c>
      <c r="Y1790">
        <v>318.30759999999998</v>
      </c>
      <c r="Z1790" t="str">
        <f>_xlfn.IFS(Table8_1[[#This Row],[Unit_Price]]&lt;500,"Low Price",Table8_1[[#This Row],[Unit_Price]]&lt;2000,"Medium Price",Table8_1[[#This Row],[Unit_Price]]&gt;=2000, "High Price")</f>
        <v>Low Price</v>
      </c>
    </row>
    <row r="1791" spans="1:26" x14ac:dyDescent="0.3">
      <c r="A1791" s="2" t="s">
        <v>3756</v>
      </c>
      <c r="B1791" s="3">
        <v>45579</v>
      </c>
      <c r="C1791" s="2" t="s">
        <v>578</v>
      </c>
      <c r="D1791" s="2" t="s">
        <v>1847</v>
      </c>
      <c r="E1791" s="2" t="s">
        <v>1901</v>
      </c>
      <c r="F1791" s="2">
        <v>2</v>
      </c>
      <c r="G1791" s="2">
        <v>403.91</v>
      </c>
      <c r="H1791" s="2">
        <v>7.0000000000000007E-2</v>
      </c>
      <c r="I1791" s="2" t="s">
        <v>1959</v>
      </c>
      <c r="J1791" s="2">
        <v>751.27260000000001</v>
      </c>
      <c r="O1791" t="s">
        <v>3756</v>
      </c>
      <c r="P1791" s="5">
        <v>45579</v>
      </c>
      <c r="Q1791" t="s">
        <v>578</v>
      </c>
      <c r="R1791" t="s">
        <v>1847</v>
      </c>
      <c r="S1791" t="s">
        <v>1901</v>
      </c>
      <c r="T1791">
        <v>2</v>
      </c>
      <c r="U1791">
        <v>403.91</v>
      </c>
      <c r="V1791">
        <v>7.0000000000000007E-2</v>
      </c>
      <c r="W1791" t="s">
        <v>1959</v>
      </c>
      <c r="X1791">
        <v>751.27260000000001</v>
      </c>
      <c r="Y1791">
        <v>751.27260000000001</v>
      </c>
      <c r="Z1791" t="str">
        <f>_xlfn.IFS(Table8_1[[#This Row],[Unit_Price]]&lt;500,"Low Price",Table8_1[[#This Row],[Unit_Price]]&lt;2000,"Medium Price",Table8_1[[#This Row],[Unit_Price]]&gt;=2000, "High Price")</f>
        <v>Low Price</v>
      </c>
    </row>
    <row r="1792" spans="1:26" x14ac:dyDescent="0.3">
      <c r="A1792" s="2" t="s">
        <v>3757</v>
      </c>
      <c r="B1792" s="3">
        <v>45721</v>
      </c>
      <c r="C1792" s="2" t="s">
        <v>282</v>
      </c>
      <c r="D1792" s="2" t="s">
        <v>1625</v>
      </c>
      <c r="E1792" s="2" t="s">
        <v>1934</v>
      </c>
      <c r="F1792" s="2">
        <v>1</v>
      </c>
      <c r="G1792" s="2">
        <v>878.69</v>
      </c>
      <c r="H1792" s="2">
        <v>0.3</v>
      </c>
      <c r="I1792" s="2" t="s">
        <v>1961</v>
      </c>
      <c r="J1792" s="2">
        <v>615.08299999999997</v>
      </c>
      <c r="O1792" t="s">
        <v>3757</v>
      </c>
      <c r="P1792" s="5">
        <v>45721</v>
      </c>
      <c r="Q1792" t="s">
        <v>282</v>
      </c>
      <c r="R1792" t="s">
        <v>1625</v>
      </c>
      <c r="S1792" t="s">
        <v>1934</v>
      </c>
      <c r="T1792">
        <v>1</v>
      </c>
      <c r="U1792">
        <v>878.69</v>
      </c>
      <c r="V1792">
        <v>0.3</v>
      </c>
      <c r="W1792" t="s">
        <v>1961</v>
      </c>
      <c r="X1792">
        <v>615.08299999999997</v>
      </c>
      <c r="Y1792">
        <v>615.08300000000008</v>
      </c>
      <c r="Z1792" t="str">
        <f>_xlfn.IFS(Table8_1[[#This Row],[Unit_Price]]&lt;500,"Low Price",Table8_1[[#This Row],[Unit_Price]]&lt;2000,"Medium Price",Table8_1[[#This Row],[Unit_Price]]&gt;=2000, "High Price")</f>
        <v>Medium Price</v>
      </c>
    </row>
    <row r="1793" spans="1:26" x14ac:dyDescent="0.3">
      <c r="A1793" s="2" t="s">
        <v>3758</v>
      </c>
      <c r="B1793" s="3">
        <v>45446</v>
      </c>
      <c r="C1793" s="2" t="s">
        <v>1202</v>
      </c>
      <c r="D1793" s="2" t="s">
        <v>1677</v>
      </c>
      <c r="E1793" s="2" t="s">
        <v>1936</v>
      </c>
      <c r="F1793" s="2">
        <v>1</v>
      </c>
      <c r="G1793" s="2">
        <v>161.16999999999999</v>
      </c>
      <c r="H1793" s="2">
        <v>0.05</v>
      </c>
      <c r="I1793" s="2" t="s">
        <v>1959</v>
      </c>
      <c r="J1793" s="2">
        <v>153.11150000000001</v>
      </c>
      <c r="O1793" t="s">
        <v>3758</v>
      </c>
      <c r="P1793" s="5">
        <v>45446</v>
      </c>
      <c r="Q1793" t="s">
        <v>1202</v>
      </c>
      <c r="R1793" t="s">
        <v>1677</v>
      </c>
      <c r="S1793" t="s">
        <v>1936</v>
      </c>
      <c r="T1793">
        <v>1</v>
      </c>
      <c r="U1793">
        <v>161.16999999999999</v>
      </c>
      <c r="V1793">
        <v>0.05</v>
      </c>
      <c r="W1793" t="s">
        <v>1959</v>
      </c>
      <c r="X1793">
        <v>153.11150000000001</v>
      </c>
      <c r="Y1793">
        <v>153.11149999999998</v>
      </c>
      <c r="Z1793" t="str">
        <f>_xlfn.IFS(Table8_1[[#This Row],[Unit_Price]]&lt;500,"Low Price",Table8_1[[#This Row],[Unit_Price]]&lt;2000,"Medium Price",Table8_1[[#This Row],[Unit_Price]]&gt;=2000, "High Price")</f>
        <v>Low Price</v>
      </c>
    </row>
    <row r="1794" spans="1:26" x14ac:dyDescent="0.3">
      <c r="A1794" s="2" t="s">
        <v>3759</v>
      </c>
      <c r="B1794" s="3">
        <v>45387</v>
      </c>
      <c r="C1794" s="2" t="s">
        <v>704</v>
      </c>
      <c r="D1794" s="2" t="s">
        <v>1802</v>
      </c>
      <c r="E1794" s="2" t="s">
        <v>1934</v>
      </c>
      <c r="F1794" s="2">
        <v>2</v>
      </c>
      <c r="G1794" s="2">
        <v>720.15</v>
      </c>
      <c r="H1794" s="2">
        <v>0.22</v>
      </c>
      <c r="I1794" s="2" t="s">
        <v>1964</v>
      </c>
      <c r="J1794" s="2">
        <v>1123.434</v>
      </c>
      <c r="O1794" t="s">
        <v>3759</v>
      </c>
      <c r="P1794" s="5">
        <v>45387</v>
      </c>
      <c r="Q1794" t="s">
        <v>704</v>
      </c>
      <c r="R1794" t="s">
        <v>1802</v>
      </c>
      <c r="S1794" t="s">
        <v>1934</v>
      </c>
      <c r="T1794">
        <v>2</v>
      </c>
      <c r="U1794">
        <v>720.15</v>
      </c>
      <c r="V1794">
        <v>0.22</v>
      </c>
      <c r="W1794" t="s">
        <v>1964</v>
      </c>
      <c r="X1794">
        <v>1123.434</v>
      </c>
      <c r="Y1794">
        <v>1123.434</v>
      </c>
      <c r="Z1794" t="str">
        <f>_xlfn.IFS(Table8_1[[#This Row],[Unit_Price]]&lt;500,"Low Price",Table8_1[[#This Row],[Unit_Price]]&lt;2000,"Medium Price",Table8_1[[#This Row],[Unit_Price]]&gt;=2000, "High Price")</f>
        <v>Medium Price</v>
      </c>
    </row>
    <row r="1795" spans="1:26" x14ac:dyDescent="0.3">
      <c r="A1795" s="2" t="s">
        <v>3760</v>
      </c>
      <c r="B1795" s="3">
        <v>45222</v>
      </c>
      <c r="C1795" s="2" t="s">
        <v>1100</v>
      </c>
      <c r="D1795" s="2" t="s">
        <v>1655</v>
      </c>
      <c r="E1795" s="2" t="s">
        <v>1917</v>
      </c>
      <c r="F1795" s="2">
        <v>1</v>
      </c>
      <c r="G1795" s="2">
        <v>361.8</v>
      </c>
      <c r="H1795" s="2">
        <v>0.02</v>
      </c>
      <c r="I1795" s="2" t="s">
        <v>1964</v>
      </c>
      <c r="J1795" s="2">
        <v>354.56400000000002</v>
      </c>
      <c r="O1795" t="s">
        <v>3760</v>
      </c>
      <c r="P1795" s="5">
        <v>45222</v>
      </c>
      <c r="Q1795" t="s">
        <v>1100</v>
      </c>
      <c r="R1795" t="s">
        <v>1655</v>
      </c>
      <c r="S1795" t="s">
        <v>1917</v>
      </c>
      <c r="T1795">
        <v>1</v>
      </c>
      <c r="U1795">
        <v>361.8</v>
      </c>
      <c r="V1795">
        <v>0.02</v>
      </c>
      <c r="W1795" t="s">
        <v>1964</v>
      </c>
      <c r="X1795">
        <v>354.56400000000002</v>
      </c>
      <c r="Y1795">
        <v>354.56400000000002</v>
      </c>
      <c r="Z1795" t="str">
        <f>_xlfn.IFS(Table8_1[[#This Row],[Unit_Price]]&lt;500,"Low Price",Table8_1[[#This Row],[Unit_Price]]&lt;2000,"Medium Price",Table8_1[[#This Row],[Unit_Price]]&gt;=2000, "High Price")</f>
        <v>Low Price</v>
      </c>
    </row>
    <row r="1796" spans="1:26" x14ac:dyDescent="0.3">
      <c r="A1796" s="2" t="s">
        <v>3761</v>
      </c>
      <c r="B1796" s="3">
        <v>45402</v>
      </c>
      <c r="C1796" s="2" t="s">
        <v>751</v>
      </c>
      <c r="D1796" s="2" t="s">
        <v>1868</v>
      </c>
      <c r="E1796" s="2" t="s">
        <v>1911</v>
      </c>
      <c r="F1796" s="2">
        <v>1</v>
      </c>
      <c r="G1796" s="2">
        <v>779.84</v>
      </c>
      <c r="H1796" s="2">
        <v>0.28999999999999998</v>
      </c>
      <c r="I1796" s="2" t="s">
        <v>1961</v>
      </c>
      <c r="J1796" s="2">
        <v>553.68640000000005</v>
      </c>
      <c r="O1796" t="s">
        <v>3761</v>
      </c>
      <c r="P1796" s="5">
        <v>45402</v>
      </c>
      <c r="Q1796" t="s">
        <v>751</v>
      </c>
      <c r="R1796" t="s">
        <v>1868</v>
      </c>
      <c r="S1796" t="s">
        <v>1911</v>
      </c>
      <c r="T1796">
        <v>1</v>
      </c>
      <c r="U1796">
        <v>779.84</v>
      </c>
      <c r="V1796">
        <v>0.28999999999999998</v>
      </c>
      <c r="W1796" t="s">
        <v>1961</v>
      </c>
      <c r="X1796">
        <v>553.68640000000005</v>
      </c>
      <c r="Y1796">
        <v>553.68640000000005</v>
      </c>
      <c r="Z1796" t="str">
        <f>_xlfn.IFS(Table8_1[[#This Row],[Unit_Price]]&lt;500,"Low Price",Table8_1[[#This Row],[Unit_Price]]&lt;2000,"Medium Price",Table8_1[[#This Row],[Unit_Price]]&gt;=2000, "High Price")</f>
        <v>Medium Price</v>
      </c>
    </row>
    <row r="1797" spans="1:26" x14ac:dyDescent="0.3">
      <c r="A1797" s="2" t="s">
        <v>3762</v>
      </c>
      <c r="B1797" s="3">
        <v>45455</v>
      </c>
      <c r="C1797" s="2" t="s">
        <v>29</v>
      </c>
      <c r="D1797" s="2" t="s">
        <v>1871</v>
      </c>
      <c r="E1797" s="2" t="s">
        <v>1904</v>
      </c>
      <c r="F1797" s="2">
        <v>2</v>
      </c>
      <c r="G1797" s="2">
        <v>649.89</v>
      </c>
      <c r="H1797" s="2">
        <v>0.17</v>
      </c>
      <c r="I1797" s="2" t="s">
        <v>1964</v>
      </c>
      <c r="J1797" s="2">
        <v>1078.8173999999999</v>
      </c>
      <c r="O1797" t="s">
        <v>3762</v>
      </c>
      <c r="P1797" s="5">
        <v>45455</v>
      </c>
      <c r="Q1797" t="s">
        <v>29</v>
      </c>
      <c r="R1797" t="s">
        <v>1871</v>
      </c>
      <c r="S1797" t="s">
        <v>1904</v>
      </c>
      <c r="T1797">
        <v>2</v>
      </c>
      <c r="U1797">
        <v>649.89</v>
      </c>
      <c r="V1797">
        <v>0.17</v>
      </c>
      <c r="W1797" t="s">
        <v>1964</v>
      </c>
      <c r="X1797">
        <v>1078.8173999999999</v>
      </c>
      <c r="Y1797">
        <v>1078.8173999999999</v>
      </c>
      <c r="Z1797" t="str">
        <f>_xlfn.IFS(Table8_1[[#This Row],[Unit_Price]]&lt;500,"Low Price",Table8_1[[#This Row],[Unit_Price]]&lt;2000,"Medium Price",Table8_1[[#This Row],[Unit_Price]]&gt;=2000, "High Price")</f>
        <v>Medium Price</v>
      </c>
    </row>
    <row r="1798" spans="1:26" x14ac:dyDescent="0.3">
      <c r="A1798" s="2" t="s">
        <v>3763</v>
      </c>
      <c r="B1798" s="3">
        <v>45877</v>
      </c>
      <c r="C1798" s="2" t="s">
        <v>674</v>
      </c>
      <c r="D1798" s="2" t="s">
        <v>1741</v>
      </c>
      <c r="E1798" s="2" t="s">
        <v>1911</v>
      </c>
      <c r="F1798" s="2">
        <v>1</v>
      </c>
      <c r="G1798" s="2">
        <v>952.73</v>
      </c>
      <c r="H1798" s="2">
        <v>0.17</v>
      </c>
      <c r="I1798" s="2" t="s">
        <v>1959</v>
      </c>
      <c r="J1798" s="2">
        <v>790.76589999999999</v>
      </c>
      <c r="O1798" t="s">
        <v>3763</v>
      </c>
      <c r="P1798" s="5">
        <v>45877</v>
      </c>
      <c r="Q1798" t="s">
        <v>674</v>
      </c>
      <c r="R1798" t="s">
        <v>1741</v>
      </c>
      <c r="S1798" t="s">
        <v>1911</v>
      </c>
      <c r="T1798">
        <v>1</v>
      </c>
      <c r="U1798">
        <v>952.73</v>
      </c>
      <c r="V1798">
        <v>0.17</v>
      </c>
      <c r="W1798" t="s">
        <v>1959</v>
      </c>
      <c r="X1798">
        <v>790.76589999999999</v>
      </c>
      <c r="Y1798">
        <v>790.76589999999999</v>
      </c>
      <c r="Z1798" t="str">
        <f>_xlfn.IFS(Table8_1[[#This Row],[Unit_Price]]&lt;500,"Low Price",Table8_1[[#This Row],[Unit_Price]]&lt;2000,"Medium Price",Table8_1[[#This Row],[Unit_Price]]&gt;=2000, "High Price")</f>
        <v>Medium Price</v>
      </c>
    </row>
    <row r="1799" spans="1:26" x14ac:dyDescent="0.3">
      <c r="A1799" s="2" t="s">
        <v>3764</v>
      </c>
      <c r="B1799" s="3">
        <v>45875</v>
      </c>
      <c r="C1799" s="2" t="s">
        <v>308</v>
      </c>
      <c r="D1799" s="2" t="s">
        <v>1880</v>
      </c>
      <c r="E1799" s="2" t="s">
        <v>1939</v>
      </c>
      <c r="F1799" s="2">
        <v>4</v>
      </c>
      <c r="G1799" s="2">
        <v>820.78</v>
      </c>
      <c r="H1799" s="2">
        <v>0.25</v>
      </c>
      <c r="I1799" s="2" t="s">
        <v>1959</v>
      </c>
      <c r="J1799" s="2">
        <v>2462.34</v>
      </c>
      <c r="O1799" t="s">
        <v>3764</v>
      </c>
      <c r="P1799" s="5">
        <v>45875</v>
      </c>
      <c r="Q1799" t="s">
        <v>308</v>
      </c>
      <c r="R1799" t="s">
        <v>1880</v>
      </c>
      <c r="S1799" t="s">
        <v>1939</v>
      </c>
      <c r="T1799">
        <v>4</v>
      </c>
      <c r="U1799">
        <v>820.78</v>
      </c>
      <c r="V1799">
        <v>0.25</v>
      </c>
      <c r="W1799" t="s">
        <v>1959</v>
      </c>
      <c r="X1799">
        <v>2462.34</v>
      </c>
      <c r="Y1799">
        <v>2462.34</v>
      </c>
      <c r="Z1799" t="str">
        <f>_xlfn.IFS(Table8_1[[#This Row],[Unit_Price]]&lt;500,"Low Price",Table8_1[[#This Row],[Unit_Price]]&lt;2000,"Medium Price",Table8_1[[#This Row],[Unit_Price]]&gt;=2000, "High Price")</f>
        <v>Medium Price</v>
      </c>
    </row>
    <row r="1800" spans="1:26" x14ac:dyDescent="0.3">
      <c r="A1800" s="2" t="s">
        <v>3765</v>
      </c>
      <c r="B1800" s="3">
        <v>45592</v>
      </c>
      <c r="C1800" s="2" t="s">
        <v>1085</v>
      </c>
      <c r="D1800" s="2" t="s">
        <v>1693</v>
      </c>
      <c r="E1800" s="2" t="s">
        <v>1901</v>
      </c>
      <c r="F1800" s="2">
        <v>4</v>
      </c>
      <c r="G1800" s="2">
        <v>247.55</v>
      </c>
      <c r="H1800" s="2">
        <v>0.05</v>
      </c>
      <c r="I1800" s="2" t="s">
        <v>1959</v>
      </c>
      <c r="J1800" s="2">
        <v>940.69</v>
      </c>
      <c r="O1800" t="s">
        <v>3765</v>
      </c>
      <c r="P1800" s="5">
        <v>45592</v>
      </c>
      <c r="Q1800" t="s">
        <v>1085</v>
      </c>
      <c r="R1800" t="s">
        <v>1693</v>
      </c>
      <c r="S1800" t="s">
        <v>1901</v>
      </c>
      <c r="T1800">
        <v>4</v>
      </c>
      <c r="U1800">
        <v>247.55</v>
      </c>
      <c r="V1800">
        <v>0.05</v>
      </c>
      <c r="W1800" t="s">
        <v>1959</v>
      </c>
      <c r="X1800">
        <v>940.69</v>
      </c>
      <c r="Y1800">
        <v>940.69</v>
      </c>
      <c r="Z1800" t="str">
        <f>_xlfn.IFS(Table8_1[[#This Row],[Unit_Price]]&lt;500,"Low Price",Table8_1[[#This Row],[Unit_Price]]&lt;2000,"Medium Price",Table8_1[[#This Row],[Unit_Price]]&gt;=2000, "High Price")</f>
        <v>Low Price</v>
      </c>
    </row>
    <row r="1801" spans="1:26" x14ac:dyDescent="0.3">
      <c r="A1801" s="2" t="s">
        <v>3766</v>
      </c>
      <c r="B1801" s="3">
        <v>45369</v>
      </c>
      <c r="C1801" s="2" t="s">
        <v>743</v>
      </c>
      <c r="D1801" s="2" t="s">
        <v>1880</v>
      </c>
      <c r="E1801" s="2" t="s">
        <v>1917</v>
      </c>
      <c r="F1801" s="2">
        <v>3</v>
      </c>
      <c r="G1801" s="2">
        <v>561.44000000000005</v>
      </c>
      <c r="H1801" s="2">
        <v>0.2</v>
      </c>
      <c r="I1801" s="2" t="s">
        <v>1964</v>
      </c>
      <c r="J1801" s="2">
        <v>1347.4559999999999</v>
      </c>
      <c r="O1801" t="s">
        <v>3766</v>
      </c>
      <c r="P1801" s="5">
        <v>45369</v>
      </c>
      <c r="Q1801" t="s">
        <v>743</v>
      </c>
      <c r="R1801" t="s">
        <v>1880</v>
      </c>
      <c r="S1801" t="s">
        <v>1917</v>
      </c>
      <c r="T1801">
        <v>3</v>
      </c>
      <c r="U1801">
        <v>561.44000000000005</v>
      </c>
      <c r="V1801">
        <v>0.2</v>
      </c>
      <c r="W1801" t="s">
        <v>1964</v>
      </c>
      <c r="X1801">
        <v>1347.4559999999999</v>
      </c>
      <c r="Y1801">
        <v>1347.4560000000001</v>
      </c>
      <c r="Z1801" t="str">
        <f>_xlfn.IFS(Table8_1[[#This Row],[Unit_Price]]&lt;500,"Low Price",Table8_1[[#This Row],[Unit_Price]]&lt;2000,"Medium Price",Table8_1[[#This Row],[Unit_Price]]&gt;=2000, "High Price")</f>
        <v>Medium Price</v>
      </c>
    </row>
    <row r="1802" spans="1:26" x14ac:dyDescent="0.3">
      <c r="A1802" s="2" t="s">
        <v>3767</v>
      </c>
      <c r="B1802" s="3">
        <v>45249</v>
      </c>
      <c r="C1802" s="2" t="s">
        <v>904</v>
      </c>
      <c r="D1802" s="2" t="s">
        <v>1799</v>
      </c>
      <c r="E1802" s="2" t="s">
        <v>1917</v>
      </c>
      <c r="F1802" s="2">
        <v>4</v>
      </c>
      <c r="G1802" s="2">
        <v>214.37</v>
      </c>
      <c r="H1802" s="2">
        <v>0.11</v>
      </c>
      <c r="I1802" s="2" t="s">
        <v>1964</v>
      </c>
      <c r="J1802" s="2">
        <v>763.15719999999999</v>
      </c>
      <c r="O1802" t="s">
        <v>3767</v>
      </c>
      <c r="P1802" s="5">
        <v>45249</v>
      </c>
      <c r="Q1802" t="s">
        <v>904</v>
      </c>
      <c r="R1802" t="s">
        <v>1799</v>
      </c>
      <c r="S1802" t="s">
        <v>1917</v>
      </c>
      <c r="T1802">
        <v>4</v>
      </c>
      <c r="U1802">
        <v>214.37</v>
      </c>
      <c r="V1802">
        <v>0.11</v>
      </c>
      <c r="W1802" t="s">
        <v>1964</v>
      </c>
      <c r="X1802">
        <v>763.15719999999999</v>
      </c>
      <c r="Y1802">
        <v>763.15719999999999</v>
      </c>
      <c r="Z1802" t="str">
        <f>_xlfn.IFS(Table8_1[[#This Row],[Unit_Price]]&lt;500,"Low Price",Table8_1[[#This Row],[Unit_Price]]&lt;2000,"Medium Price",Table8_1[[#This Row],[Unit_Price]]&gt;=2000, "High Price")</f>
        <v>Low Price</v>
      </c>
    </row>
    <row r="1803" spans="1:26" x14ac:dyDescent="0.3">
      <c r="A1803" s="2" t="s">
        <v>3768</v>
      </c>
      <c r="B1803" s="3">
        <v>45741</v>
      </c>
      <c r="C1803" s="2" t="s">
        <v>1307</v>
      </c>
      <c r="D1803" s="2" t="s">
        <v>1625</v>
      </c>
      <c r="E1803" s="2" t="s">
        <v>1939</v>
      </c>
      <c r="F1803" s="2">
        <v>3</v>
      </c>
      <c r="G1803" s="2">
        <v>123.74</v>
      </c>
      <c r="H1803" s="2">
        <v>0.23</v>
      </c>
      <c r="I1803" s="2" t="s">
        <v>1961</v>
      </c>
      <c r="J1803" s="2">
        <v>285.83940000000001</v>
      </c>
      <c r="O1803" t="s">
        <v>3768</v>
      </c>
      <c r="P1803" s="5">
        <v>45741</v>
      </c>
      <c r="Q1803" t="s">
        <v>1307</v>
      </c>
      <c r="R1803" t="s">
        <v>1625</v>
      </c>
      <c r="S1803" t="s">
        <v>1939</v>
      </c>
      <c r="T1803">
        <v>3</v>
      </c>
      <c r="U1803">
        <v>123.74</v>
      </c>
      <c r="V1803">
        <v>0.23</v>
      </c>
      <c r="W1803" t="s">
        <v>1961</v>
      </c>
      <c r="X1803">
        <v>285.83940000000001</v>
      </c>
      <c r="Y1803">
        <v>285.83939999999996</v>
      </c>
      <c r="Z1803" t="str">
        <f>_xlfn.IFS(Table8_1[[#This Row],[Unit_Price]]&lt;500,"Low Price",Table8_1[[#This Row],[Unit_Price]]&lt;2000,"Medium Price",Table8_1[[#This Row],[Unit_Price]]&gt;=2000, "High Price")</f>
        <v>Low Price</v>
      </c>
    </row>
    <row r="1804" spans="1:26" x14ac:dyDescent="0.3">
      <c r="A1804" s="2" t="s">
        <v>3769</v>
      </c>
      <c r="B1804" s="3">
        <v>45427</v>
      </c>
      <c r="C1804" s="2" t="s">
        <v>66</v>
      </c>
      <c r="D1804" s="2" t="s">
        <v>1783</v>
      </c>
      <c r="E1804" s="2" t="s">
        <v>1927</v>
      </c>
      <c r="F1804" s="2">
        <v>4</v>
      </c>
      <c r="G1804" s="2">
        <v>645.71</v>
      </c>
      <c r="H1804" s="2">
        <v>0.1</v>
      </c>
      <c r="I1804" s="2" t="s">
        <v>1961</v>
      </c>
      <c r="J1804" s="2">
        <v>2324.556</v>
      </c>
      <c r="O1804" t="s">
        <v>3769</v>
      </c>
      <c r="P1804" s="5">
        <v>45427</v>
      </c>
      <c r="Q1804" t="s">
        <v>66</v>
      </c>
      <c r="R1804" t="s">
        <v>1783</v>
      </c>
      <c r="S1804" t="s">
        <v>1927</v>
      </c>
      <c r="T1804">
        <v>4</v>
      </c>
      <c r="U1804">
        <v>645.71</v>
      </c>
      <c r="V1804">
        <v>0.1</v>
      </c>
      <c r="W1804" t="s">
        <v>1961</v>
      </c>
      <c r="X1804">
        <v>2324.556</v>
      </c>
      <c r="Y1804">
        <v>2324.556</v>
      </c>
      <c r="Z1804" t="str">
        <f>_xlfn.IFS(Table8_1[[#This Row],[Unit_Price]]&lt;500,"Low Price",Table8_1[[#This Row],[Unit_Price]]&lt;2000,"Medium Price",Table8_1[[#This Row],[Unit_Price]]&gt;=2000, "High Price")</f>
        <v>Medium Price</v>
      </c>
    </row>
    <row r="1805" spans="1:26" x14ac:dyDescent="0.3">
      <c r="A1805" s="2" t="s">
        <v>3770</v>
      </c>
      <c r="B1805" s="3">
        <v>45736</v>
      </c>
      <c r="C1805" s="2" t="s">
        <v>138</v>
      </c>
      <c r="D1805" s="2" t="s">
        <v>1638</v>
      </c>
      <c r="E1805" s="2" t="s">
        <v>1929</v>
      </c>
      <c r="F1805" s="2">
        <v>3</v>
      </c>
      <c r="G1805" s="2">
        <v>587.12</v>
      </c>
      <c r="H1805" s="2">
        <v>0.3</v>
      </c>
      <c r="I1805" s="2" t="s">
        <v>1959</v>
      </c>
      <c r="J1805" s="2">
        <v>1232.952</v>
      </c>
      <c r="O1805" t="s">
        <v>3770</v>
      </c>
      <c r="P1805" s="5">
        <v>45736</v>
      </c>
      <c r="Q1805" t="s">
        <v>138</v>
      </c>
      <c r="R1805" t="s">
        <v>1638</v>
      </c>
      <c r="S1805" t="s">
        <v>1929</v>
      </c>
      <c r="T1805">
        <v>3</v>
      </c>
      <c r="U1805">
        <v>587.12</v>
      </c>
      <c r="V1805">
        <v>0.3</v>
      </c>
      <c r="W1805" t="s">
        <v>1959</v>
      </c>
      <c r="X1805">
        <v>1232.952</v>
      </c>
      <c r="Y1805">
        <v>1232.9520000000002</v>
      </c>
      <c r="Z1805" t="str">
        <f>_xlfn.IFS(Table8_1[[#This Row],[Unit_Price]]&lt;500,"Low Price",Table8_1[[#This Row],[Unit_Price]]&lt;2000,"Medium Price",Table8_1[[#This Row],[Unit_Price]]&gt;=2000, "High Price")</f>
        <v>Medium Price</v>
      </c>
    </row>
    <row r="1806" spans="1:26" x14ac:dyDescent="0.3">
      <c r="A1806" s="2" t="s">
        <v>3771</v>
      </c>
      <c r="B1806" s="3">
        <v>45941</v>
      </c>
      <c r="C1806" s="2" t="s">
        <v>784</v>
      </c>
      <c r="D1806" s="2" t="s">
        <v>1652</v>
      </c>
      <c r="E1806" s="2" t="s">
        <v>1945</v>
      </c>
      <c r="F1806" s="2">
        <v>1</v>
      </c>
      <c r="G1806" s="2">
        <v>401.18</v>
      </c>
      <c r="H1806" s="2">
        <v>0.15</v>
      </c>
      <c r="I1806" s="2" t="s">
        <v>1964</v>
      </c>
      <c r="J1806" s="2">
        <v>341.00299999999999</v>
      </c>
      <c r="O1806" t="s">
        <v>3771</v>
      </c>
      <c r="P1806" s="5">
        <v>45941</v>
      </c>
      <c r="Q1806" t="s">
        <v>784</v>
      </c>
      <c r="R1806" t="s">
        <v>1652</v>
      </c>
      <c r="S1806" t="s">
        <v>1945</v>
      </c>
      <c r="T1806">
        <v>1</v>
      </c>
      <c r="U1806">
        <v>401.18</v>
      </c>
      <c r="V1806">
        <v>0.15</v>
      </c>
      <c r="W1806" t="s">
        <v>1964</v>
      </c>
      <c r="X1806">
        <v>341.00299999999999</v>
      </c>
      <c r="Y1806">
        <v>341.00299999999999</v>
      </c>
      <c r="Z1806" t="str">
        <f>_xlfn.IFS(Table8_1[[#This Row],[Unit_Price]]&lt;500,"Low Price",Table8_1[[#This Row],[Unit_Price]]&lt;2000,"Medium Price",Table8_1[[#This Row],[Unit_Price]]&gt;=2000, "High Price")</f>
        <v>Low Price</v>
      </c>
    </row>
    <row r="1807" spans="1:26" x14ac:dyDescent="0.3">
      <c r="A1807" s="2" t="s">
        <v>3772</v>
      </c>
      <c r="B1807" s="3">
        <v>45486</v>
      </c>
      <c r="C1807" s="2" t="s">
        <v>1157</v>
      </c>
      <c r="D1807" s="2" t="s">
        <v>1756</v>
      </c>
      <c r="E1807" s="2" t="s">
        <v>1945</v>
      </c>
      <c r="F1807" s="2">
        <v>3</v>
      </c>
      <c r="G1807" s="2">
        <v>658.33</v>
      </c>
      <c r="H1807" s="2">
        <v>0.12</v>
      </c>
      <c r="I1807" s="2" t="s">
        <v>1964</v>
      </c>
      <c r="J1807" s="2">
        <v>1737.9911999999999</v>
      </c>
      <c r="O1807" t="s">
        <v>3772</v>
      </c>
      <c r="P1807" s="5">
        <v>45486</v>
      </c>
      <c r="Q1807" t="s">
        <v>1157</v>
      </c>
      <c r="R1807" t="s">
        <v>1756</v>
      </c>
      <c r="S1807" t="s">
        <v>1945</v>
      </c>
      <c r="T1807">
        <v>3</v>
      </c>
      <c r="U1807">
        <v>658.33</v>
      </c>
      <c r="V1807">
        <v>0.12</v>
      </c>
      <c r="W1807" t="s">
        <v>1964</v>
      </c>
      <c r="X1807">
        <v>1737.9911999999999</v>
      </c>
      <c r="Y1807">
        <v>1737.9912000000002</v>
      </c>
      <c r="Z1807" t="str">
        <f>_xlfn.IFS(Table8_1[[#This Row],[Unit_Price]]&lt;500,"Low Price",Table8_1[[#This Row],[Unit_Price]]&lt;2000,"Medium Price",Table8_1[[#This Row],[Unit_Price]]&gt;=2000, "High Price")</f>
        <v>Medium Price</v>
      </c>
    </row>
    <row r="1808" spans="1:26" x14ac:dyDescent="0.3">
      <c r="A1808" s="2" t="s">
        <v>3773</v>
      </c>
      <c r="B1808" s="3">
        <v>45474</v>
      </c>
      <c r="C1808" s="2" t="s">
        <v>665</v>
      </c>
      <c r="D1808" s="2" t="s">
        <v>1728</v>
      </c>
      <c r="E1808" s="2" t="s">
        <v>1927</v>
      </c>
      <c r="F1808" s="2">
        <v>4</v>
      </c>
      <c r="G1808" s="2">
        <v>450.3</v>
      </c>
      <c r="H1808" s="2">
        <v>0.02</v>
      </c>
      <c r="I1808" s="2" t="s">
        <v>1959</v>
      </c>
      <c r="J1808" s="2">
        <v>1765.1759999999999</v>
      </c>
      <c r="O1808" t="s">
        <v>3773</v>
      </c>
      <c r="P1808" s="5">
        <v>45474</v>
      </c>
      <c r="Q1808" t="s">
        <v>665</v>
      </c>
      <c r="R1808" t="s">
        <v>1728</v>
      </c>
      <c r="S1808" t="s">
        <v>1927</v>
      </c>
      <c r="T1808">
        <v>4</v>
      </c>
      <c r="U1808">
        <v>450.3</v>
      </c>
      <c r="V1808">
        <v>0.02</v>
      </c>
      <c r="W1808" t="s">
        <v>1959</v>
      </c>
      <c r="X1808">
        <v>1765.1759999999999</v>
      </c>
      <c r="Y1808">
        <v>1765.1759999999999</v>
      </c>
      <c r="Z1808" t="str">
        <f>_xlfn.IFS(Table8_1[[#This Row],[Unit_Price]]&lt;500,"Low Price",Table8_1[[#This Row],[Unit_Price]]&lt;2000,"Medium Price",Table8_1[[#This Row],[Unit_Price]]&gt;=2000, "High Price")</f>
        <v>Low Price</v>
      </c>
    </row>
    <row r="1809" spans="1:26" x14ac:dyDescent="0.3">
      <c r="A1809" s="2" t="s">
        <v>3774</v>
      </c>
      <c r="B1809" s="3">
        <v>45757</v>
      </c>
      <c r="C1809" s="2" t="s">
        <v>497</v>
      </c>
      <c r="D1809" s="2" t="s">
        <v>1865</v>
      </c>
      <c r="E1809" s="2" t="s">
        <v>1924</v>
      </c>
      <c r="F1809" s="2">
        <v>4</v>
      </c>
      <c r="G1809" s="2">
        <v>33.630000000000003</v>
      </c>
      <c r="H1809" s="2">
        <v>0.05</v>
      </c>
      <c r="I1809" s="2" t="s">
        <v>1959</v>
      </c>
      <c r="J1809" s="2">
        <v>127.794</v>
      </c>
      <c r="O1809" t="s">
        <v>3774</v>
      </c>
      <c r="P1809" s="5">
        <v>45757</v>
      </c>
      <c r="Q1809" t="s">
        <v>497</v>
      </c>
      <c r="R1809" t="s">
        <v>1865</v>
      </c>
      <c r="S1809" t="s">
        <v>1924</v>
      </c>
      <c r="T1809">
        <v>4</v>
      </c>
      <c r="U1809">
        <v>33.630000000000003</v>
      </c>
      <c r="V1809">
        <v>0.05</v>
      </c>
      <c r="W1809" t="s">
        <v>1959</v>
      </c>
      <c r="X1809">
        <v>127.794</v>
      </c>
      <c r="Y1809">
        <v>127.79400000000001</v>
      </c>
      <c r="Z1809" t="str">
        <f>_xlfn.IFS(Table8_1[[#This Row],[Unit_Price]]&lt;500,"Low Price",Table8_1[[#This Row],[Unit_Price]]&lt;2000,"Medium Price",Table8_1[[#This Row],[Unit_Price]]&gt;=2000, "High Price")</f>
        <v>Low Price</v>
      </c>
    </row>
    <row r="1810" spans="1:26" x14ac:dyDescent="0.3">
      <c r="A1810" s="2" t="s">
        <v>3775</v>
      </c>
      <c r="B1810" s="3">
        <v>45475</v>
      </c>
      <c r="C1810" s="2" t="s">
        <v>145</v>
      </c>
      <c r="D1810" s="2" t="s">
        <v>1998</v>
      </c>
      <c r="E1810" s="2" t="s">
        <v>1887</v>
      </c>
      <c r="F1810" s="2">
        <v>3</v>
      </c>
      <c r="G1810" s="2">
        <v>168.89</v>
      </c>
      <c r="H1810" s="2">
        <v>0.03</v>
      </c>
      <c r="I1810" s="2" t="s">
        <v>1964</v>
      </c>
      <c r="J1810" s="2">
        <v>491.4699</v>
      </c>
      <c r="O1810" t="s">
        <v>3775</v>
      </c>
      <c r="P1810" s="5">
        <v>45475</v>
      </c>
      <c r="Q1810" t="s">
        <v>145</v>
      </c>
      <c r="R1810" t="s">
        <v>1998</v>
      </c>
      <c r="S1810" t="s">
        <v>1887</v>
      </c>
      <c r="T1810">
        <v>3</v>
      </c>
      <c r="U1810">
        <v>168.89</v>
      </c>
      <c r="V1810">
        <v>0.03</v>
      </c>
      <c r="W1810" t="s">
        <v>1964</v>
      </c>
      <c r="X1810">
        <v>491.4699</v>
      </c>
      <c r="Y1810">
        <v>491.46989999999994</v>
      </c>
      <c r="Z1810" t="str">
        <f>_xlfn.IFS(Table8_1[[#This Row],[Unit_Price]]&lt;500,"Low Price",Table8_1[[#This Row],[Unit_Price]]&lt;2000,"Medium Price",Table8_1[[#This Row],[Unit_Price]]&gt;=2000, "High Price")</f>
        <v>Low Price</v>
      </c>
    </row>
    <row r="1811" spans="1:26" x14ac:dyDescent="0.3">
      <c r="A1811" s="2" t="s">
        <v>3776</v>
      </c>
      <c r="B1811" s="3">
        <v>45546</v>
      </c>
      <c r="C1811" s="2" t="s">
        <v>345</v>
      </c>
      <c r="D1811" s="2" t="s">
        <v>1762</v>
      </c>
      <c r="E1811" s="2" t="s">
        <v>1927</v>
      </c>
      <c r="F1811" s="2">
        <v>1</v>
      </c>
      <c r="G1811" s="2">
        <v>141.85</v>
      </c>
      <c r="H1811" s="2">
        <v>0.06</v>
      </c>
      <c r="I1811" s="2" t="s">
        <v>1961</v>
      </c>
      <c r="J1811" s="2">
        <v>133.339</v>
      </c>
      <c r="O1811" t="s">
        <v>3776</v>
      </c>
      <c r="P1811" s="5">
        <v>45546</v>
      </c>
      <c r="Q1811" t="s">
        <v>345</v>
      </c>
      <c r="R1811" t="s">
        <v>1762</v>
      </c>
      <c r="S1811" t="s">
        <v>1927</v>
      </c>
      <c r="T1811">
        <v>1</v>
      </c>
      <c r="U1811">
        <v>141.85</v>
      </c>
      <c r="V1811">
        <v>0.06</v>
      </c>
      <c r="W1811" t="s">
        <v>1961</v>
      </c>
      <c r="X1811">
        <v>133.339</v>
      </c>
      <c r="Y1811">
        <v>133.339</v>
      </c>
      <c r="Z1811" t="str">
        <f>_xlfn.IFS(Table8_1[[#This Row],[Unit_Price]]&lt;500,"Low Price",Table8_1[[#This Row],[Unit_Price]]&lt;2000,"Medium Price",Table8_1[[#This Row],[Unit_Price]]&gt;=2000, "High Price")</f>
        <v>Low Price</v>
      </c>
    </row>
    <row r="1812" spans="1:26" x14ac:dyDescent="0.3">
      <c r="A1812" s="2" t="s">
        <v>3777</v>
      </c>
      <c r="B1812" s="3">
        <v>45520</v>
      </c>
      <c r="C1812" s="2" t="s">
        <v>977</v>
      </c>
      <c r="D1812" s="2" t="s">
        <v>1683</v>
      </c>
      <c r="E1812" s="2" t="s">
        <v>1914</v>
      </c>
      <c r="F1812" s="2">
        <v>1</v>
      </c>
      <c r="G1812" s="2">
        <v>617.4</v>
      </c>
      <c r="H1812" s="2">
        <v>0.21</v>
      </c>
      <c r="I1812" s="2" t="s">
        <v>1959</v>
      </c>
      <c r="J1812" s="2">
        <v>487.74599999999998</v>
      </c>
      <c r="O1812" t="s">
        <v>3777</v>
      </c>
      <c r="P1812" s="5">
        <v>45520</v>
      </c>
      <c r="Q1812" t="s">
        <v>977</v>
      </c>
      <c r="R1812" t="s">
        <v>1683</v>
      </c>
      <c r="S1812" t="s">
        <v>1914</v>
      </c>
      <c r="T1812">
        <v>1</v>
      </c>
      <c r="U1812">
        <v>617.4</v>
      </c>
      <c r="V1812">
        <v>0.21</v>
      </c>
      <c r="W1812" t="s">
        <v>1959</v>
      </c>
      <c r="X1812">
        <v>487.74599999999998</v>
      </c>
      <c r="Y1812">
        <v>487.74599999999998</v>
      </c>
      <c r="Z1812" t="str">
        <f>_xlfn.IFS(Table8_1[[#This Row],[Unit_Price]]&lt;500,"Low Price",Table8_1[[#This Row],[Unit_Price]]&lt;2000,"Medium Price",Table8_1[[#This Row],[Unit_Price]]&gt;=2000, "High Price")</f>
        <v>Medium Price</v>
      </c>
    </row>
    <row r="1813" spans="1:26" x14ac:dyDescent="0.3">
      <c r="A1813" s="2" t="s">
        <v>3778</v>
      </c>
      <c r="B1813" s="3">
        <v>45534</v>
      </c>
      <c r="C1813" s="2" t="s">
        <v>503</v>
      </c>
      <c r="D1813" s="2" t="s">
        <v>1741</v>
      </c>
      <c r="E1813" s="2" t="s">
        <v>1892</v>
      </c>
      <c r="F1813" s="2">
        <v>3</v>
      </c>
      <c r="G1813" s="2">
        <v>841.47</v>
      </c>
      <c r="H1813" s="2">
        <v>0.15</v>
      </c>
      <c r="I1813" s="2" t="s">
        <v>1964</v>
      </c>
      <c r="J1813" s="2">
        <v>2145.7485000000001</v>
      </c>
      <c r="O1813" t="s">
        <v>3778</v>
      </c>
      <c r="P1813" s="5">
        <v>45534</v>
      </c>
      <c r="Q1813" t="s">
        <v>503</v>
      </c>
      <c r="R1813" t="s">
        <v>1741</v>
      </c>
      <c r="S1813" t="s">
        <v>1892</v>
      </c>
      <c r="T1813">
        <v>3</v>
      </c>
      <c r="U1813">
        <v>841.47</v>
      </c>
      <c r="V1813">
        <v>0.15</v>
      </c>
      <c r="W1813" t="s">
        <v>1964</v>
      </c>
      <c r="X1813">
        <v>2145.7485000000001</v>
      </c>
      <c r="Y1813">
        <v>2145.7484999999997</v>
      </c>
      <c r="Z1813" t="str">
        <f>_xlfn.IFS(Table8_1[[#This Row],[Unit_Price]]&lt;500,"Low Price",Table8_1[[#This Row],[Unit_Price]]&lt;2000,"Medium Price",Table8_1[[#This Row],[Unit_Price]]&gt;=2000, "High Price")</f>
        <v>Medium Price</v>
      </c>
    </row>
    <row r="1814" spans="1:26" x14ac:dyDescent="0.3">
      <c r="A1814" s="2" t="s">
        <v>3779</v>
      </c>
      <c r="B1814" s="3">
        <v>45334</v>
      </c>
      <c r="C1814" s="2" t="s">
        <v>225</v>
      </c>
      <c r="D1814" s="2" t="s">
        <v>1638</v>
      </c>
      <c r="E1814" s="2" t="s">
        <v>1932</v>
      </c>
      <c r="F1814" s="2">
        <v>2</v>
      </c>
      <c r="G1814" s="2">
        <v>960.41</v>
      </c>
      <c r="H1814" s="2">
        <v>0.18</v>
      </c>
      <c r="I1814" s="2" t="s">
        <v>1959</v>
      </c>
      <c r="J1814" s="2">
        <v>1575.0724</v>
      </c>
      <c r="O1814" t="s">
        <v>3779</v>
      </c>
      <c r="P1814" s="5">
        <v>45334</v>
      </c>
      <c r="Q1814" t="s">
        <v>225</v>
      </c>
      <c r="R1814" t="s">
        <v>1638</v>
      </c>
      <c r="S1814" t="s">
        <v>1932</v>
      </c>
      <c r="T1814">
        <v>2</v>
      </c>
      <c r="U1814">
        <v>960.41</v>
      </c>
      <c r="V1814">
        <v>0.18</v>
      </c>
      <c r="W1814" t="s">
        <v>1959</v>
      </c>
      <c r="X1814">
        <v>1575.0724</v>
      </c>
      <c r="Y1814">
        <v>1575.0724</v>
      </c>
      <c r="Z1814" t="str">
        <f>_xlfn.IFS(Table8_1[[#This Row],[Unit_Price]]&lt;500,"Low Price",Table8_1[[#This Row],[Unit_Price]]&lt;2000,"Medium Price",Table8_1[[#This Row],[Unit_Price]]&gt;=2000, "High Price")</f>
        <v>Medium Price</v>
      </c>
    </row>
    <row r="1815" spans="1:26" x14ac:dyDescent="0.3">
      <c r="A1815" s="2" t="s">
        <v>3780</v>
      </c>
      <c r="B1815" s="3">
        <v>45289</v>
      </c>
      <c r="C1815" s="2" t="s">
        <v>1407</v>
      </c>
      <c r="D1815" s="2" t="s">
        <v>1808</v>
      </c>
      <c r="E1815" s="2" t="s">
        <v>1945</v>
      </c>
      <c r="F1815" s="2">
        <v>3</v>
      </c>
      <c r="G1815" s="2">
        <v>717.22</v>
      </c>
      <c r="H1815" s="2">
        <v>0.24</v>
      </c>
      <c r="I1815" s="2" t="s">
        <v>1961</v>
      </c>
      <c r="J1815" s="2">
        <v>1635.2616</v>
      </c>
      <c r="O1815" t="s">
        <v>3780</v>
      </c>
      <c r="P1815" s="5">
        <v>45289</v>
      </c>
      <c r="Q1815" t="s">
        <v>1407</v>
      </c>
      <c r="R1815" t="s">
        <v>1808</v>
      </c>
      <c r="S1815" t="s">
        <v>1945</v>
      </c>
      <c r="T1815">
        <v>3</v>
      </c>
      <c r="U1815">
        <v>717.22</v>
      </c>
      <c r="V1815">
        <v>0.24</v>
      </c>
      <c r="W1815" t="s">
        <v>1961</v>
      </c>
      <c r="X1815">
        <v>1635.2616</v>
      </c>
      <c r="Y1815">
        <v>1635.2615999999998</v>
      </c>
      <c r="Z1815" t="str">
        <f>_xlfn.IFS(Table8_1[[#This Row],[Unit_Price]]&lt;500,"Low Price",Table8_1[[#This Row],[Unit_Price]]&lt;2000,"Medium Price",Table8_1[[#This Row],[Unit_Price]]&gt;=2000, "High Price")</f>
        <v>Medium Price</v>
      </c>
    </row>
    <row r="1816" spans="1:26" x14ac:dyDescent="0.3">
      <c r="A1816" s="2" t="s">
        <v>3781</v>
      </c>
      <c r="B1816" s="3">
        <v>45832</v>
      </c>
      <c r="C1816" s="2" t="s">
        <v>406</v>
      </c>
      <c r="D1816" s="2" t="s">
        <v>1606</v>
      </c>
      <c r="E1816" s="2" t="s">
        <v>1887</v>
      </c>
      <c r="F1816" s="2">
        <v>1</v>
      </c>
      <c r="G1816" s="2">
        <v>281.83</v>
      </c>
      <c r="H1816" s="2">
        <v>0.16</v>
      </c>
      <c r="I1816" s="2" t="s">
        <v>1964</v>
      </c>
      <c r="J1816" s="2">
        <v>236.7372</v>
      </c>
      <c r="O1816" t="s">
        <v>3781</v>
      </c>
      <c r="P1816" s="5">
        <v>45832</v>
      </c>
      <c r="Q1816" t="s">
        <v>406</v>
      </c>
      <c r="R1816" t="s">
        <v>1606</v>
      </c>
      <c r="S1816" t="s">
        <v>1887</v>
      </c>
      <c r="T1816">
        <v>1</v>
      </c>
      <c r="U1816">
        <v>281.83</v>
      </c>
      <c r="V1816">
        <v>0.16</v>
      </c>
      <c r="W1816" t="s">
        <v>1964</v>
      </c>
      <c r="X1816">
        <v>236.7372</v>
      </c>
      <c r="Y1816">
        <v>236.73719999999997</v>
      </c>
      <c r="Z1816" t="str">
        <f>_xlfn.IFS(Table8_1[[#This Row],[Unit_Price]]&lt;500,"Low Price",Table8_1[[#This Row],[Unit_Price]]&lt;2000,"Medium Price",Table8_1[[#This Row],[Unit_Price]]&gt;=2000, "High Price")</f>
        <v>Low Price</v>
      </c>
    </row>
    <row r="1817" spans="1:26" x14ac:dyDescent="0.3">
      <c r="A1817" s="2" t="s">
        <v>3782</v>
      </c>
      <c r="B1817" s="3">
        <v>45400</v>
      </c>
      <c r="C1817" s="2" t="s">
        <v>674</v>
      </c>
      <c r="D1817" s="2" t="s">
        <v>1759</v>
      </c>
      <c r="E1817" s="2" t="s">
        <v>1934</v>
      </c>
      <c r="F1817" s="2">
        <v>1</v>
      </c>
      <c r="G1817" s="2">
        <v>509.08</v>
      </c>
      <c r="H1817" s="2">
        <v>0.04</v>
      </c>
      <c r="I1817" s="2" t="s">
        <v>1961</v>
      </c>
      <c r="J1817" s="2">
        <v>488.71679999999998</v>
      </c>
      <c r="O1817" t="s">
        <v>3782</v>
      </c>
      <c r="P1817" s="5">
        <v>45400</v>
      </c>
      <c r="Q1817" t="s">
        <v>674</v>
      </c>
      <c r="R1817" t="s">
        <v>1759</v>
      </c>
      <c r="S1817" t="s">
        <v>1934</v>
      </c>
      <c r="T1817">
        <v>1</v>
      </c>
      <c r="U1817">
        <v>509.08</v>
      </c>
      <c r="V1817">
        <v>0.04</v>
      </c>
      <c r="W1817" t="s">
        <v>1961</v>
      </c>
      <c r="X1817">
        <v>488.71679999999998</v>
      </c>
      <c r="Y1817">
        <v>488.71679999999998</v>
      </c>
      <c r="Z1817" t="str">
        <f>_xlfn.IFS(Table8_1[[#This Row],[Unit_Price]]&lt;500,"Low Price",Table8_1[[#This Row],[Unit_Price]]&lt;2000,"Medium Price",Table8_1[[#This Row],[Unit_Price]]&gt;=2000, "High Price")</f>
        <v>Medium Price</v>
      </c>
    </row>
    <row r="1818" spans="1:26" x14ac:dyDescent="0.3">
      <c r="A1818" s="2" t="s">
        <v>3783</v>
      </c>
      <c r="B1818" s="3">
        <v>45930</v>
      </c>
      <c r="C1818" s="2" t="s">
        <v>1258</v>
      </c>
      <c r="D1818" s="2" t="s">
        <v>1871</v>
      </c>
      <c r="E1818" s="2" t="s">
        <v>1896</v>
      </c>
      <c r="F1818" s="2">
        <v>4</v>
      </c>
      <c r="G1818" s="2">
        <v>827.09</v>
      </c>
      <c r="H1818" s="2">
        <v>0.3</v>
      </c>
      <c r="I1818" s="2" t="s">
        <v>1959</v>
      </c>
      <c r="J1818" s="2">
        <v>2315.8519999999999</v>
      </c>
      <c r="O1818" t="s">
        <v>3783</v>
      </c>
      <c r="P1818" s="5">
        <v>45930</v>
      </c>
      <c r="Q1818" t="s">
        <v>1258</v>
      </c>
      <c r="R1818" t="s">
        <v>1871</v>
      </c>
      <c r="S1818" t="s">
        <v>1896</v>
      </c>
      <c r="T1818">
        <v>4</v>
      </c>
      <c r="U1818">
        <v>827.09</v>
      </c>
      <c r="V1818">
        <v>0.3</v>
      </c>
      <c r="W1818" t="s">
        <v>1959</v>
      </c>
      <c r="X1818">
        <v>2315.8519999999999</v>
      </c>
      <c r="Y1818">
        <v>2315.8519999999999</v>
      </c>
      <c r="Z1818" t="str">
        <f>_xlfn.IFS(Table8_1[[#This Row],[Unit_Price]]&lt;500,"Low Price",Table8_1[[#This Row],[Unit_Price]]&lt;2000,"Medium Price",Table8_1[[#This Row],[Unit_Price]]&gt;=2000, "High Price")</f>
        <v>Medium Price</v>
      </c>
    </row>
    <row r="1819" spans="1:26" x14ac:dyDescent="0.3">
      <c r="A1819" s="2" t="s">
        <v>3784</v>
      </c>
      <c r="B1819" s="3">
        <v>45935</v>
      </c>
      <c r="C1819" s="2" t="s">
        <v>692</v>
      </c>
      <c r="D1819" s="2" t="s">
        <v>1664</v>
      </c>
      <c r="E1819" s="2" t="s">
        <v>1904</v>
      </c>
      <c r="F1819" s="2">
        <v>2</v>
      </c>
      <c r="G1819" s="2">
        <v>823.36</v>
      </c>
      <c r="H1819" s="2">
        <v>0.23</v>
      </c>
      <c r="I1819" s="2" t="s">
        <v>1959</v>
      </c>
      <c r="J1819" s="2">
        <v>1267.9744000000001</v>
      </c>
      <c r="O1819" t="s">
        <v>3784</v>
      </c>
      <c r="P1819" s="5">
        <v>45935</v>
      </c>
      <c r="Q1819" t="s">
        <v>692</v>
      </c>
      <c r="R1819" t="s">
        <v>1664</v>
      </c>
      <c r="S1819" t="s">
        <v>1904</v>
      </c>
      <c r="T1819">
        <v>2</v>
      </c>
      <c r="U1819">
        <v>823.36</v>
      </c>
      <c r="V1819">
        <v>0.23</v>
      </c>
      <c r="W1819" t="s">
        <v>1959</v>
      </c>
      <c r="X1819">
        <v>1267.9744000000001</v>
      </c>
      <c r="Y1819">
        <v>1267.9744000000001</v>
      </c>
      <c r="Z1819" t="str">
        <f>_xlfn.IFS(Table8_1[[#This Row],[Unit_Price]]&lt;500,"Low Price",Table8_1[[#This Row],[Unit_Price]]&lt;2000,"Medium Price",Table8_1[[#This Row],[Unit_Price]]&gt;=2000, "High Price")</f>
        <v>Medium Price</v>
      </c>
    </row>
    <row r="1820" spans="1:26" x14ac:dyDescent="0.3">
      <c r="A1820" s="2" t="s">
        <v>3785</v>
      </c>
      <c r="B1820" s="3">
        <v>45814</v>
      </c>
      <c r="C1820" s="2" t="s">
        <v>474</v>
      </c>
      <c r="D1820" s="2" t="s">
        <v>1655</v>
      </c>
      <c r="E1820" s="2" t="s">
        <v>1908</v>
      </c>
      <c r="F1820" s="2">
        <v>4</v>
      </c>
      <c r="G1820" s="2">
        <v>282.18</v>
      </c>
      <c r="H1820" s="2">
        <v>0.13</v>
      </c>
      <c r="I1820" s="2" t="s">
        <v>1964</v>
      </c>
      <c r="J1820" s="2">
        <v>981.9864</v>
      </c>
      <c r="O1820" t="s">
        <v>3785</v>
      </c>
      <c r="P1820" s="5">
        <v>45814</v>
      </c>
      <c r="Q1820" t="s">
        <v>474</v>
      </c>
      <c r="R1820" t="s">
        <v>1655</v>
      </c>
      <c r="S1820" t="s">
        <v>1908</v>
      </c>
      <c r="T1820">
        <v>4</v>
      </c>
      <c r="U1820">
        <v>282.18</v>
      </c>
      <c r="V1820">
        <v>0.13</v>
      </c>
      <c r="W1820" t="s">
        <v>1964</v>
      </c>
      <c r="X1820">
        <v>981.9864</v>
      </c>
      <c r="Y1820">
        <v>981.9864</v>
      </c>
      <c r="Z1820" t="str">
        <f>_xlfn.IFS(Table8_1[[#This Row],[Unit_Price]]&lt;500,"Low Price",Table8_1[[#This Row],[Unit_Price]]&lt;2000,"Medium Price",Table8_1[[#This Row],[Unit_Price]]&gt;=2000, "High Price")</f>
        <v>Low Price</v>
      </c>
    </row>
    <row r="1821" spans="1:26" x14ac:dyDescent="0.3">
      <c r="A1821" s="2" t="s">
        <v>3786</v>
      </c>
      <c r="B1821" s="3">
        <v>45323</v>
      </c>
      <c r="C1821" s="2" t="s">
        <v>578</v>
      </c>
      <c r="D1821" s="2" t="s">
        <v>1638</v>
      </c>
      <c r="E1821" s="2" t="s">
        <v>1892</v>
      </c>
      <c r="F1821" s="2">
        <v>1</v>
      </c>
      <c r="G1821" s="2">
        <v>486.39</v>
      </c>
      <c r="H1821" s="2">
        <v>0.09</v>
      </c>
      <c r="I1821" s="2" t="s">
        <v>1964</v>
      </c>
      <c r="J1821" s="2">
        <v>442.61489999999998</v>
      </c>
      <c r="O1821" t="s">
        <v>3786</v>
      </c>
      <c r="P1821" s="5">
        <v>45323</v>
      </c>
      <c r="Q1821" t="s">
        <v>578</v>
      </c>
      <c r="R1821" t="s">
        <v>1638</v>
      </c>
      <c r="S1821" t="s">
        <v>1892</v>
      </c>
      <c r="T1821">
        <v>1</v>
      </c>
      <c r="U1821">
        <v>486.39</v>
      </c>
      <c r="V1821">
        <v>0.09</v>
      </c>
      <c r="W1821" t="s">
        <v>1964</v>
      </c>
      <c r="X1821">
        <v>442.61489999999998</v>
      </c>
      <c r="Y1821">
        <v>442.61489999999998</v>
      </c>
      <c r="Z1821" t="str">
        <f>_xlfn.IFS(Table8_1[[#This Row],[Unit_Price]]&lt;500,"Low Price",Table8_1[[#This Row],[Unit_Price]]&lt;2000,"Medium Price",Table8_1[[#This Row],[Unit_Price]]&gt;=2000, "High Price")</f>
        <v>Low Price</v>
      </c>
    </row>
    <row r="1822" spans="1:26" x14ac:dyDescent="0.3">
      <c r="A1822" s="2" t="s">
        <v>3787</v>
      </c>
      <c r="B1822" s="3">
        <v>45312</v>
      </c>
      <c r="C1822" s="2" t="s">
        <v>176</v>
      </c>
      <c r="D1822" s="2" t="s">
        <v>1628</v>
      </c>
      <c r="E1822" s="2" t="s">
        <v>1901</v>
      </c>
      <c r="F1822" s="2">
        <v>2</v>
      </c>
      <c r="G1822" s="2">
        <v>603.62</v>
      </c>
      <c r="H1822" s="2">
        <v>0.18</v>
      </c>
      <c r="I1822" s="2" t="s">
        <v>1964</v>
      </c>
      <c r="J1822" s="2">
        <v>989.93679999999995</v>
      </c>
      <c r="O1822" t="s">
        <v>3787</v>
      </c>
      <c r="P1822" s="5">
        <v>45312</v>
      </c>
      <c r="Q1822" t="s">
        <v>176</v>
      </c>
      <c r="R1822" t="s">
        <v>1628</v>
      </c>
      <c r="S1822" t="s">
        <v>1901</v>
      </c>
      <c r="T1822">
        <v>2</v>
      </c>
      <c r="U1822">
        <v>603.62</v>
      </c>
      <c r="V1822">
        <v>0.18</v>
      </c>
      <c r="W1822" t="s">
        <v>1964</v>
      </c>
      <c r="X1822">
        <v>989.93679999999995</v>
      </c>
      <c r="Y1822">
        <v>989.93679999999995</v>
      </c>
      <c r="Z1822" t="str">
        <f>_xlfn.IFS(Table8_1[[#This Row],[Unit_Price]]&lt;500,"Low Price",Table8_1[[#This Row],[Unit_Price]]&lt;2000,"Medium Price",Table8_1[[#This Row],[Unit_Price]]&gt;=2000, "High Price")</f>
        <v>Medium Price</v>
      </c>
    </row>
    <row r="1823" spans="1:26" x14ac:dyDescent="0.3">
      <c r="A1823" s="2" t="s">
        <v>3788</v>
      </c>
      <c r="B1823" s="3">
        <v>45554</v>
      </c>
      <c r="C1823" s="2" t="s">
        <v>503</v>
      </c>
      <c r="D1823" s="2" t="s">
        <v>1689</v>
      </c>
      <c r="E1823" s="2" t="s">
        <v>1917</v>
      </c>
      <c r="F1823" s="2">
        <v>3</v>
      </c>
      <c r="G1823" s="2">
        <v>204.17</v>
      </c>
      <c r="H1823" s="2">
        <v>0.1</v>
      </c>
      <c r="I1823" s="2" t="s">
        <v>1961</v>
      </c>
      <c r="J1823" s="2">
        <v>551.25900000000001</v>
      </c>
      <c r="O1823" t="s">
        <v>3788</v>
      </c>
      <c r="P1823" s="5">
        <v>45554</v>
      </c>
      <c r="Q1823" t="s">
        <v>503</v>
      </c>
      <c r="R1823" t="s">
        <v>1689</v>
      </c>
      <c r="S1823" t="s">
        <v>1917</v>
      </c>
      <c r="T1823">
        <v>3</v>
      </c>
      <c r="U1823">
        <v>204.17</v>
      </c>
      <c r="V1823">
        <v>0.1</v>
      </c>
      <c r="W1823" t="s">
        <v>1961</v>
      </c>
      <c r="X1823">
        <v>551.25900000000001</v>
      </c>
      <c r="Y1823">
        <v>551.25900000000001</v>
      </c>
      <c r="Z1823" t="str">
        <f>_xlfn.IFS(Table8_1[[#This Row],[Unit_Price]]&lt;500,"Low Price",Table8_1[[#This Row],[Unit_Price]]&lt;2000,"Medium Price",Table8_1[[#This Row],[Unit_Price]]&gt;=2000, "High Price")</f>
        <v>Low Price</v>
      </c>
    </row>
    <row r="1824" spans="1:26" x14ac:dyDescent="0.3">
      <c r="A1824" s="2" t="s">
        <v>3789</v>
      </c>
      <c r="B1824" s="3">
        <v>45310</v>
      </c>
      <c r="C1824" s="2" t="s">
        <v>474</v>
      </c>
      <c r="D1824" s="2" t="s">
        <v>1590</v>
      </c>
      <c r="E1824" s="2" t="s">
        <v>1936</v>
      </c>
      <c r="F1824" s="2">
        <v>1</v>
      </c>
      <c r="G1824" s="2">
        <v>43.58</v>
      </c>
      <c r="H1824" s="2">
        <v>0.01</v>
      </c>
      <c r="I1824" s="2" t="s">
        <v>1964</v>
      </c>
      <c r="J1824" s="2">
        <v>43.144199999999998</v>
      </c>
      <c r="O1824" t="s">
        <v>3789</v>
      </c>
      <c r="P1824" s="5">
        <v>45310</v>
      </c>
      <c r="Q1824" t="s">
        <v>474</v>
      </c>
      <c r="R1824" t="s">
        <v>1590</v>
      </c>
      <c r="S1824" t="s">
        <v>1936</v>
      </c>
      <c r="T1824">
        <v>1</v>
      </c>
      <c r="U1824">
        <v>43.58</v>
      </c>
      <c r="V1824">
        <v>0.01</v>
      </c>
      <c r="W1824" t="s">
        <v>1964</v>
      </c>
      <c r="X1824">
        <v>43.144199999999998</v>
      </c>
      <c r="Y1824">
        <v>43.144199999999998</v>
      </c>
      <c r="Z1824" t="str">
        <f>_xlfn.IFS(Table8_1[[#This Row],[Unit_Price]]&lt;500,"Low Price",Table8_1[[#This Row],[Unit_Price]]&lt;2000,"Medium Price",Table8_1[[#This Row],[Unit_Price]]&gt;=2000, "High Price")</f>
        <v>Low Price</v>
      </c>
    </row>
    <row r="1825" spans="1:26" x14ac:dyDescent="0.3">
      <c r="A1825" s="2" t="s">
        <v>3790</v>
      </c>
      <c r="B1825" s="3">
        <v>45594</v>
      </c>
      <c r="C1825" s="2" t="s">
        <v>1055</v>
      </c>
      <c r="D1825" s="2" t="s">
        <v>1721</v>
      </c>
      <c r="E1825" s="2" t="s">
        <v>1896</v>
      </c>
      <c r="F1825" s="2">
        <v>3</v>
      </c>
      <c r="G1825" s="2">
        <v>469.33</v>
      </c>
      <c r="H1825" s="2">
        <v>0.14000000000000001</v>
      </c>
      <c r="I1825" s="2" t="s">
        <v>1961</v>
      </c>
      <c r="J1825" s="2">
        <v>1210.8714</v>
      </c>
      <c r="O1825" t="s">
        <v>3790</v>
      </c>
      <c r="P1825" s="5">
        <v>45594</v>
      </c>
      <c r="Q1825" t="s">
        <v>1055</v>
      </c>
      <c r="R1825" t="s">
        <v>1721</v>
      </c>
      <c r="S1825" t="s">
        <v>1896</v>
      </c>
      <c r="T1825">
        <v>3</v>
      </c>
      <c r="U1825">
        <v>469.33</v>
      </c>
      <c r="V1825">
        <v>0.14000000000000001</v>
      </c>
      <c r="W1825" t="s">
        <v>1961</v>
      </c>
      <c r="X1825">
        <v>1210.8714</v>
      </c>
      <c r="Y1825">
        <v>1210.8714</v>
      </c>
      <c r="Z1825" t="str">
        <f>_xlfn.IFS(Table8_1[[#This Row],[Unit_Price]]&lt;500,"Low Price",Table8_1[[#This Row],[Unit_Price]]&lt;2000,"Medium Price",Table8_1[[#This Row],[Unit_Price]]&gt;=2000, "High Price")</f>
        <v>Low Price</v>
      </c>
    </row>
    <row r="1826" spans="1:26" x14ac:dyDescent="0.3">
      <c r="A1826" s="2" t="s">
        <v>3791</v>
      </c>
      <c r="B1826" s="3">
        <v>45840</v>
      </c>
      <c r="C1826" s="2" t="s">
        <v>689</v>
      </c>
      <c r="D1826" s="2" t="s">
        <v>1590</v>
      </c>
      <c r="E1826" s="2" t="s">
        <v>1917</v>
      </c>
      <c r="F1826" s="2">
        <v>4</v>
      </c>
      <c r="G1826" s="2">
        <v>836.23</v>
      </c>
      <c r="H1826" s="2">
        <v>0.12</v>
      </c>
      <c r="I1826" s="2" t="s">
        <v>1959</v>
      </c>
      <c r="J1826" s="2">
        <v>2943.5295999999998</v>
      </c>
      <c r="O1826" t="s">
        <v>3791</v>
      </c>
      <c r="P1826" s="5">
        <v>45840</v>
      </c>
      <c r="Q1826" t="s">
        <v>689</v>
      </c>
      <c r="R1826" t="s">
        <v>1590</v>
      </c>
      <c r="S1826" t="s">
        <v>1917</v>
      </c>
      <c r="T1826">
        <v>4</v>
      </c>
      <c r="U1826">
        <v>836.23</v>
      </c>
      <c r="V1826">
        <v>0.12</v>
      </c>
      <c r="W1826" t="s">
        <v>1959</v>
      </c>
      <c r="X1826">
        <v>2943.5295999999998</v>
      </c>
      <c r="Y1826">
        <v>2943.5295999999998</v>
      </c>
      <c r="Z1826" t="str">
        <f>_xlfn.IFS(Table8_1[[#This Row],[Unit_Price]]&lt;500,"Low Price",Table8_1[[#This Row],[Unit_Price]]&lt;2000,"Medium Price",Table8_1[[#This Row],[Unit_Price]]&gt;=2000, "High Price")</f>
        <v>Medium Price</v>
      </c>
    </row>
    <row r="1827" spans="1:26" x14ac:dyDescent="0.3">
      <c r="A1827" s="2" t="s">
        <v>3792</v>
      </c>
      <c r="B1827" s="3">
        <v>45549</v>
      </c>
      <c r="C1827" s="2" t="s">
        <v>597</v>
      </c>
      <c r="D1827" s="2" t="s">
        <v>1783</v>
      </c>
      <c r="E1827" s="2" t="s">
        <v>1948</v>
      </c>
      <c r="F1827" s="2">
        <v>2</v>
      </c>
      <c r="G1827" s="2">
        <v>661.53</v>
      </c>
      <c r="H1827" s="2">
        <v>0.2</v>
      </c>
      <c r="I1827" s="2" t="s">
        <v>1961</v>
      </c>
      <c r="J1827" s="2">
        <v>1058.4480000000001</v>
      </c>
      <c r="O1827" t="s">
        <v>3792</v>
      </c>
      <c r="P1827" s="5">
        <v>45549</v>
      </c>
      <c r="Q1827" t="s">
        <v>597</v>
      </c>
      <c r="R1827" t="s">
        <v>1783</v>
      </c>
      <c r="S1827" t="s">
        <v>1948</v>
      </c>
      <c r="T1827">
        <v>2</v>
      </c>
      <c r="U1827">
        <v>661.53</v>
      </c>
      <c r="V1827">
        <v>0.2</v>
      </c>
      <c r="W1827" t="s">
        <v>1961</v>
      </c>
      <c r="X1827">
        <v>1058.4480000000001</v>
      </c>
      <c r="Y1827">
        <v>1058.4479999999999</v>
      </c>
      <c r="Z1827" t="str">
        <f>_xlfn.IFS(Table8_1[[#This Row],[Unit_Price]]&lt;500,"Low Price",Table8_1[[#This Row],[Unit_Price]]&lt;2000,"Medium Price",Table8_1[[#This Row],[Unit_Price]]&gt;=2000, "High Price")</f>
        <v>Medium Price</v>
      </c>
    </row>
    <row r="1828" spans="1:26" x14ac:dyDescent="0.3">
      <c r="A1828" s="2" t="s">
        <v>3793</v>
      </c>
      <c r="B1828" s="3">
        <v>45903</v>
      </c>
      <c r="C1828" s="2" t="s">
        <v>415</v>
      </c>
      <c r="D1828" s="2" t="s">
        <v>1750</v>
      </c>
      <c r="E1828" s="2" t="s">
        <v>1939</v>
      </c>
      <c r="F1828" s="2">
        <v>3</v>
      </c>
      <c r="G1828" s="2">
        <v>753.47</v>
      </c>
      <c r="H1828" s="2">
        <v>0.25</v>
      </c>
      <c r="I1828" s="2" t="s">
        <v>1961</v>
      </c>
      <c r="J1828" s="2">
        <v>1695.3074999999999</v>
      </c>
      <c r="O1828" t="s">
        <v>3793</v>
      </c>
      <c r="P1828" s="5">
        <v>45903</v>
      </c>
      <c r="Q1828" t="s">
        <v>415</v>
      </c>
      <c r="R1828" t="s">
        <v>1750</v>
      </c>
      <c r="S1828" t="s">
        <v>1939</v>
      </c>
      <c r="T1828">
        <v>3</v>
      </c>
      <c r="U1828">
        <v>753.47</v>
      </c>
      <c r="V1828">
        <v>0.25</v>
      </c>
      <c r="W1828" t="s">
        <v>1961</v>
      </c>
      <c r="X1828">
        <v>1695.3074999999999</v>
      </c>
      <c r="Y1828">
        <v>1695.3074999999999</v>
      </c>
      <c r="Z1828" t="str">
        <f>_xlfn.IFS(Table8_1[[#This Row],[Unit_Price]]&lt;500,"Low Price",Table8_1[[#This Row],[Unit_Price]]&lt;2000,"Medium Price",Table8_1[[#This Row],[Unit_Price]]&gt;=2000, "High Price")</f>
        <v>Medium Price</v>
      </c>
    </row>
    <row r="1829" spans="1:26" x14ac:dyDescent="0.3">
      <c r="A1829" s="2" t="s">
        <v>3794</v>
      </c>
      <c r="B1829" s="3">
        <v>45673</v>
      </c>
      <c r="C1829" s="2" t="s">
        <v>530</v>
      </c>
      <c r="D1829" s="2" t="s">
        <v>1774</v>
      </c>
      <c r="E1829" s="2" t="s">
        <v>1887</v>
      </c>
      <c r="F1829" s="2">
        <v>3</v>
      </c>
      <c r="G1829" s="2">
        <v>713.95</v>
      </c>
      <c r="H1829" s="2">
        <v>0</v>
      </c>
      <c r="I1829" s="2" t="s">
        <v>1959</v>
      </c>
      <c r="J1829" s="2">
        <v>2141.85</v>
      </c>
      <c r="O1829" t="s">
        <v>3794</v>
      </c>
      <c r="P1829" s="5">
        <v>45673</v>
      </c>
      <c r="Q1829" t="s">
        <v>530</v>
      </c>
      <c r="R1829" t="s">
        <v>1774</v>
      </c>
      <c r="S1829" t="s">
        <v>1887</v>
      </c>
      <c r="T1829">
        <v>3</v>
      </c>
      <c r="U1829">
        <v>713.95</v>
      </c>
      <c r="V1829">
        <v>0</v>
      </c>
      <c r="W1829" t="s">
        <v>1959</v>
      </c>
      <c r="X1829">
        <v>2141.85</v>
      </c>
      <c r="Y1829">
        <v>2141.8500000000004</v>
      </c>
      <c r="Z1829" t="str">
        <f>_xlfn.IFS(Table8_1[[#This Row],[Unit_Price]]&lt;500,"Low Price",Table8_1[[#This Row],[Unit_Price]]&lt;2000,"Medium Price",Table8_1[[#This Row],[Unit_Price]]&gt;=2000, "High Price")</f>
        <v>Medium Price</v>
      </c>
    </row>
    <row r="1830" spans="1:26" x14ac:dyDescent="0.3">
      <c r="A1830" s="2" t="s">
        <v>3795</v>
      </c>
      <c r="B1830" s="3">
        <v>45395</v>
      </c>
      <c r="C1830" s="2" t="s">
        <v>357</v>
      </c>
      <c r="D1830" s="2" t="s">
        <v>1603</v>
      </c>
      <c r="E1830" s="2" t="s">
        <v>1908</v>
      </c>
      <c r="F1830" s="2">
        <v>3</v>
      </c>
      <c r="G1830" s="2">
        <v>596</v>
      </c>
      <c r="H1830" s="2">
        <v>0.28000000000000003</v>
      </c>
      <c r="I1830" s="2" t="s">
        <v>1964</v>
      </c>
      <c r="J1830" s="2">
        <v>1287.3599999999999</v>
      </c>
      <c r="O1830" t="s">
        <v>3795</v>
      </c>
      <c r="P1830" s="5">
        <v>45395</v>
      </c>
      <c r="Q1830" t="s">
        <v>357</v>
      </c>
      <c r="R1830" t="s">
        <v>1603</v>
      </c>
      <c r="S1830" t="s">
        <v>1908</v>
      </c>
      <c r="T1830">
        <v>3</v>
      </c>
      <c r="U1830">
        <v>596</v>
      </c>
      <c r="V1830">
        <v>0.28000000000000003</v>
      </c>
      <c r="W1830" t="s">
        <v>1964</v>
      </c>
      <c r="X1830">
        <v>1287.3599999999999</v>
      </c>
      <c r="Y1830">
        <v>1287.3599999999999</v>
      </c>
      <c r="Z1830" t="str">
        <f>_xlfn.IFS(Table8_1[[#This Row],[Unit_Price]]&lt;500,"Low Price",Table8_1[[#This Row],[Unit_Price]]&lt;2000,"Medium Price",Table8_1[[#This Row],[Unit_Price]]&gt;=2000, "High Price")</f>
        <v>Medium Price</v>
      </c>
    </row>
    <row r="1831" spans="1:26" x14ac:dyDescent="0.3">
      <c r="A1831" s="2" t="s">
        <v>3796</v>
      </c>
      <c r="B1831" s="3">
        <v>45379</v>
      </c>
      <c r="C1831" s="2" t="s">
        <v>1061</v>
      </c>
      <c r="D1831" s="2" t="s">
        <v>1594</v>
      </c>
      <c r="E1831" s="2" t="s">
        <v>1921</v>
      </c>
      <c r="F1831" s="2">
        <v>2</v>
      </c>
      <c r="G1831" s="2">
        <v>169.46</v>
      </c>
      <c r="H1831" s="2">
        <v>0.03</v>
      </c>
      <c r="I1831" s="2" t="s">
        <v>1961</v>
      </c>
      <c r="J1831" s="2">
        <v>328.75240000000002</v>
      </c>
      <c r="O1831" t="s">
        <v>3796</v>
      </c>
      <c r="P1831" s="5">
        <v>45379</v>
      </c>
      <c r="Q1831" t="s">
        <v>1061</v>
      </c>
      <c r="R1831" t="s">
        <v>1594</v>
      </c>
      <c r="S1831" t="s">
        <v>1921</v>
      </c>
      <c r="T1831">
        <v>2</v>
      </c>
      <c r="U1831">
        <v>169.46</v>
      </c>
      <c r="V1831">
        <v>0.03</v>
      </c>
      <c r="W1831" t="s">
        <v>1961</v>
      </c>
      <c r="X1831">
        <v>328.75240000000002</v>
      </c>
      <c r="Y1831">
        <v>328.75240000000002</v>
      </c>
      <c r="Z1831" t="str">
        <f>_xlfn.IFS(Table8_1[[#This Row],[Unit_Price]]&lt;500,"Low Price",Table8_1[[#This Row],[Unit_Price]]&lt;2000,"Medium Price",Table8_1[[#This Row],[Unit_Price]]&gt;=2000, "High Price")</f>
        <v>Low Price</v>
      </c>
    </row>
    <row r="1832" spans="1:26" x14ac:dyDescent="0.3">
      <c r="A1832" s="2" t="s">
        <v>3797</v>
      </c>
      <c r="B1832" s="3">
        <v>45860</v>
      </c>
      <c r="C1832" s="2" t="s">
        <v>959</v>
      </c>
      <c r="D1832" s="2" t="s">
        <v>1777</v>
      </c>
      <c r="E1832" s="2" t="s">
        <v>1934</v>
      </c>
      <c r="F1832" s="2">
        <v>4</v>
      </c>
      <c r="G1832" s="2">
        <v>611.91999999999996</v>
      </c>
      <c r="H1832" s="2">
        <v>0.2</v>
      </c>
      <c r="I1832" s="2" t="s">
        <v>1961</v>
      </c>
      <c r="J1832" s="2">
        <v>1958.144</v>
      </c>
      <c r="O1832" t="s">
        <v>3797</v>
      </c>
      <c r="P1832" s="5">
        <v>45860</v>
      </c>
      <c r="Q1832" t="s">
        <v>959</v>
      </c>
      <c r="R1832" t="s">
        <v>1777</v>
      </c>
      <c r="S1832" t="s">
        <v>1934</v>
      </c>
      <c r="T1832">
        <v>4</v>
      </c>
      <c r="U1832">
        <v>611.91999999999996</v>
      </c>
      <c r="V1832">
        <v>0.2</v>
      </c>
      <c r="W1832" t="s">
        <v>1961</v>
      </c>
      <c r="X1832">
        <v>1958.144</v>
      </c>
      <c r="Y1832">
        <v>1958.1439999999998</v>
      </c>
      <c r="Z1832" t="str">
        <f>_xlfn.IFS(Table8_1[[#This Row],[Unit_Price]]&lt;500,"Low Price",Table8_1[[#This Row],[Unit_Price]]&lt;2000,"Medium Price",Table8_1[[#This Row],[Unit_Price]]&gt;=2000, "High Price")</f>
        <v>Medium Price</v>
      </c>
    </row>
    <row r="1833" spans="1:26" x14ac:dyDescent="0.3">
      <c r="A1833" s="2" t="s">
        <v>3798</v>
      </c>
      <c r="B1833" s="3">
        <v>45704</v>
      </c>
      <c r="C1833" s="2" t="s">
        <v>24</v>
      </c>
      <c r="D1833" s="2" t="s">
        <v>1805</v>
      </c>
      <c r="E1833" s="2" t="s">
        <v>1936</v>
      </c>
      <c r="F1833" s="2">
        <v>2</v>
      </c>
      <c r="G1833" s="2">
        <v>25.3</v>
      </c>
      <c r="H1833" s="2">
        <v>0.21</v>
      </c>
      <c r="I1833" s="2" t="s">
        <v>1959</v>
      </c>
      <c r="J1833" s="2">
        <v>39.973999999999997</v>
      </c>
      <c r="O1833" t="s">
        <v>3798</v>
      </c>
      <c r="P1833" s="5">
        <v>45704</v>
      </c>
      <c r="Q1833" t="s">
        <v>24</v>
      </c>
      <c r="R1833" t="s">
        <v>1805</v>
      </c>
      <c r="S1833" t="s">
        <v>1936</v>
      </c>
      <c r="T1833">
        <v>2</v>
      </c>
      <c r="U1833">
        <v>25.3</v>
      </c>
      <c r="V1833">
        <v>0.21</v>
      </c>
      <c r="W1833" t="s">
        <v>1959</v>
      </c>
      <c r="X1833">
        <v>39.973999999999997</v>
      </c>
      <c r="Y1833">
        <v>39.974000000000004</v>
      </c>
      <c r="Z1833" t="str">
        <f>_xlfn.IFS(Table8_1[[#This Row],[Unit_Price]]&lt;500,"Low Price",Table8_1[[#This Row],[Unit_Price]]&lt;2000,"Medium Price",Table8_1[[#This Row],[Unit_Price]]&gt;=2000, "High Price")</f>
        <v>Low Price</v>
      </c>
    </row>
    <row r="1834" spans="1:26" x14ac:dyDescent="0.3">
      <c r="A1834" s="2" t="s">
        <v>3799</v>
      </c>
      <c r="B1834" s="3">
        <v>45327</v>
      </c>
      <c r="C1834" s="2" t="s">
        <v>1355</v>
      </c>
      <c r="D1834" s="2" t="s">
        <v>1802</v>
      </c>
      <c r="E1834" s="2" t="s">
        <v>1924</v>
      </c>
      <c r="F1834" s="2">
        <v>4</v>
      </c>
      <c r="G1834" s="2">
        <v>166.93</v>
      </c>
      <c r="H1834" s="2">
        <v>0.02</v>
      </c>
      <c r="I1834" s="2" t="s">
        <v>1961</v>
      </c>
      <c r="J1834" s="2">
        <v>654.36559999999997</v>
      </c>
      <c r="O1834" t="s">
        <v>3799</v>
      </c>
      <c r="P1834" s="5">
        <v>45327</v>
      </c>
      <c r="Q1834" t="s">
        <v>1355</v>
      </c>
      <c r="R1834" t="s">
        <v>1802</v>
      </c>
      <c r="S1834" t="s">
        <v>1924</v>
      </c>
      <c r="T1834">
        <v>4</v>
      </c>
      <c r="U1834">
        <v>166.93</v>
      </c>
      <c r="V1834">
        <v>0.02</v>
      </c>
      <c r="W1834" t="s">
        <v>1961</v>
      </c>
      <c r="X1834">
        <v>654.36559999999997</v>
      </c>
      <c r="Y1834">
        <v>654.36559999999997</v>
      </c>
      <c r="Z1834" t="str">
        <f>_xlfn.IFS(Table8_1[[#This Row],[Unit_Price]]&lt;500,"Low Price",Table8_1[[#This Row],[Unit_Price]]&lt;2000,"Medium Price",Table8_1[[#This Row],[Unit_Price]]&gt;=2000, "High Price")</f>
        <v>Low Price</v>
      </c>
    </row>
    <row r="1835" spans="1:26" x14ac:dyDescent="0.3">
      <c r="A1835" s="2" t="s">
        <v>3800</v>
      </c>
      <c r="B1835" s="3">
        <v>45721</v>
      </c>
      <c r="C1835" s="2" t="s">
        <v>901</v>
      </c>
      <c r="D1835" s="2" t="s">
        <v>1762</v>
      </c>
      <c r="E1835" s="2" t="s">
        <v>1927</v>
      </c>
      <c r="F1835" s="2">
        <v>4</v>
      </c>
      <c r="G1835" s="2">
        <v>861.55</v>
      </c>
      <c r="H1835" s="2">
        <v>0.12</v>
      </c>
      <c r="I1835" s="2" t="s">
        <v>1959</v>
      </c>
      <c r="J1835" s="2">
        <v>3032.6559999999999</v>
      </c>
      <c r="O1835" t="s">
        <v>3800</v>
      </c>
      <c r="P1835" s="5">
        <v>45721</v>
      </c>
      <c r="Q1835" t="s">
        <v>901</v>
      </c>
      <c r="R1835" t="s">
        <v>1762</v>
      </c>
      <c r="S1835" t="s">
        <v>1927</v>
      </c>
      <c r="T1835">
        <v>4</v>
      </c>
      <c r="U1835">
        <v>861.55</v>
      </c>
      <c r="V1835">
        <v>0.12</v>
      </c>
      <c r="W1835" t="s">
        <v>1959</v>
      </c>
      <c r="X1835">
        <v>3032.6559999999999</v>
      </c>
      <c r="Y1835">
        <v>3032.6559999999999</v>
      </c>
      <c r="Z1835" t="str">
        <f>_xlfn.IFS(Table8_1[[#This Row],[Unit_Price]]&lt;500,"Low Price",Table8_1[[#This Row],[Unit_Price]]&lt;2000,"Medium Price",Table8_1[[#This Row],[Unit_Price]]&gt;=2000, "High Price")</f>
        <v>Medium Price</v>
      </c>
    </row>
    <row r="1836" spans="1:26" x14ac:dyDescent="0.3">
      <c r="A1836" s="2" t="s">
        <v>3801</v>
      </c>
      <c r="B1836" s="3">
        <v>45842</v>
      </c>
      <c r="C1836" s="2" t="s">
        <v>1139</v>
      </c>
      <c r="D1836" s="2" t="s">
        <v>1709</v>
      </c>
      <c r="E1836" s="2" t="s">
        <v>1908</v>
      </c>
      <c r="F1836" s="2">
        <v>3</v>
      </c>
      <c r="G1836" s="2">
        <v>56.17</v>
      </c>
      <c r="H1836" s="2">
        <v>0.01</v>
      </c>
      <c r="I1836" s="2" t="s">
        <v>1964</v>
      </c>
      <c r="J1836" s="2">
        <v>166.82490000000001</v>
      </c>
      <c r="O1836" t="s">
        <v>3801</v>
      </c>
      <c r="P1836" s="5">
        <v>45842</v>
      </c>
      <c r="Q1836" t="s">
        <v>1139</v>
      </c>
      <c r="R1836" t="s">
        <v>1709</v>
      </c>
      <c r="S1836" t="s">
        <v>1908</v>
      </c>
      <c r="T1836">
        <v>3</v>
      </c>
      <c r="U1836">
        <v>56.17</v>
      </c>
      <c r="V1836">
        <v>0.01</v>
      </c>
      <c r="W1836" t="s">
        <v>1964</v>
      </c>
      <c r="X1836">
        <v>166.82490000000001</v>
      </c>
      <c r="Y1836">
        <v>166.82489999999999</v>
      </c>
      <c r="Z1836" t="str">
        <f>_xlfn.IFS(Table8_1[[#This Row],[Unit_Price]]&lt;500,"Low Price",Table8_1[[#This Row],[Unit_Price]]&lt;2000,"Medium Price",Table8_1[[#This Row],[Unit_Price]]&gt;=2000, "High Price")</f>
        <v>Low Price</v>
      </c>
    </row>
    <row r="1837" spans="1:26" x14ac:dyDescent="0.3">
      <c r="A1837" s="2" t="s">
        <v>3802</v>
      </c>
      <c r="B1837" s="3">
        <v>45862</v>
      </c>
      <c r="C1837" s="2" t="s">
        <v>860</v>
      </c>
      <c r="D1837" s="2" t="s">
        <v>1617</v>
      </c>
      <c r="E1837" s="2" t="s">
        <v>1948</v>
      </c>
      <c r="F1837" s="2">
        <v>1</v>
      </c>
      <c r="G1837" s="2">
        <v>582.29</v>
      </c>
      <c r="H1837" s="2">
        <v>0.2</v>
      </c>
      <c r="I1837" s="2" t="s">
        <v>1959</v>
      </c>
      <c r="J1837" s="2">
        <v>465.83199999999999</v>
      </c>
      <c r="O1837" t="s">
        <v>3802</v>
      </c>
      <c r="P1837" s="5">
        <v>45862</v>
      </c>
      <c r="Q1837" t="s">
        <v>860</v>
      </c>
      <c r="R1837" t="s">
        <v>1617</v>
      </c>
      <c r="S1837" t="s">
        <v>1948</v>
      </c>
      <c r="T1837">
        <v>1</v>
      </c>
      <c r="U1837">
        <v>582.29</v>
      </c>
      <c r="V1837">
        <v>0.2</v>
      </c>
      <c r="W1837" t="s">
        <v>1959</v>
      </c>
      <c r="X1837">
        <v>465.83199999999999</v>
      </c>
      <c r="Y1837">
        <v>465.83199999999999</v>
      </c>
      <c r="Z1837" t="str">
        <f>_xlfn.IFS(Table8_1[[#This Row],[Unit_Price]]&lt;500,"Low Price",Table8_1[[#This Row],[Unit_Price]]&lt;2000,"Medium Price",Table8_1[[#This Row],[Unit_Price]]&gt;=2000, "High Price")</f>
        <v>Medium Price</v>
      </c>
    </row>
    <row r="1838" spans="1:26" x14ac:dyDescent="0.3">
      <c r="A1838" s="2" t="s">
        <v>3803</v>
      </c>
      <c r="B1838" s="3">
        <v>45681</v>
      </c>
      <c r="C1838" s="2" t="s">
        <v>844</v>
      </c>
      <c r="D1838" s="2" t="s">
        <v>1832</v>
      </c>
      <c r="E1838" s="2" t="s">
        <v>1887</v>
      </c>
      <c r="F1838" s="2">
        <v>3</v>
      </c>
      <c r="G1838" s="2">
        <v>63.96</v>
      </c>
      <c r="H1838" s="2">
        <v>0.02</v>
      </c>
      <c r="I1838" s="2" t="s">
        <v>1959</v>
      </c>
      <c r="J1838" s="2">
        <v>188.04239999999999</v>
      </c>
      <c r="O1838" t="s">
        <v>3803</v>
      </c>
      <c r="P1838" s="5">
        <v>45681</v>
      </c>
      <c r="Q1838" t="s">
        <v>844</v>
      </c>
      <c r="R1838" t="s">
        <v>1832</v>
      </c>
      <c r="S1838" t="s">
        <v>1887</v>
      </c>
      <c r="T1838">
        <v>3</v>
      </c>
      <c r="U1838">
        <v>63.96</v>
      </c>
      <c r="V1838">
        <v>0.02</v>
      </c>
      <c r="W1838" t="s">
        <v>1959</v>
      </c>
      <c r="X1838">
        <v>188.04239999999999</v>
      </c>
      <c r="Y1838">
        <v>188.04239999999999</v>
      </c>
      <c r="Z1838" t="str">
        <f>_xlfn.IFS(Table8_1[[#This Row],[Unit_Price]]&lt;500,"Low Price",Table8_1[[#This Row],[Unit_Price]]&lt;2000,"Medium Price",Table8_1[[#This Row],[Unit_Price]]&gt;=2000, "High Price")</f>
        <v>Low Price</v>
      </c>
    </row>
    <row r="1839" spans="1:26" x14ac:dyDescent="0.3">
      <c r="A1839" s="2" t="s">
        <v>3804</v>
      </c>
      <c r="B1839" s="3">
        <v>45392</v>
      </c>
      <c r="C1839" s="2" t="s">
        <v>245</v>
      </c>
      <c r="D1839" s="2" t="s">
        <v>1594</v>
      </c>
      <c r="E1839" s="2" t="s">
        <v>1929</v>
      </c>
      <c r="F1839" s="2">
        <v>1</v>
      </c>
      <c r="G1839" s="2">
        <v>829.83</v>
      </c>
      <c r="H1839" s="2">
        <v>0.26</v>
      </c>
      <c r="I1839" s="2" t="s">
        <v>1964</v>
      </c>
      <c r="J1839" s="2">
        <v>614.07420000000002</v>
      </c>
      <c r="O1839" t="s">
        <v>3804</v>
      </c>
      <c r="P1839" s="5">
        <v>45392</v>
      </c>
      <c r="Q1839" t="s">
        <v>245</v>
      </c>
      <c r="R1839" t="s">
        <v>1594</v>
      </c>
      <c r="S1839" t="s">
        <v>1929</v>
      </c>
      <c r="T1839">
        <v>1</v>
      </c>
      <c r="U1839">
        <v>829.83</v>
      </c>
      <c r="V1839">
        <v>0.26</v>
      </c>
      <c r="W1839" t="s">
        <v>1964</v>
      </c>
      <c r="X1839">
        <v>614.07420000000002</v>
      </c>
      <c r="Y1839">
        <v>614.07420000000002</v>
      </c>
      <c r="Z1839" t="str">
        <f>_xlfn.IFS(Table8_1[[#This Row],[Unit_Price]]&lt;500,"Low Price",Table8_1[[#This Row],[Unit_Price]]&lt;2000,"Medium Price",Table8_1[[#This Row],[Unit_Price]]&gt;=2000, "High Price")</f>
        <v>Medium Price</v>
      </c>
    </row>
    <row r="1840" spans="1:26" x14ac:dyDescent="0.3">
      <c r="A1840" s="2" t="s">
        <v>3805</v>
      </c>
      <c r="B1840" s="3">
        <v>45586</v>
      </c>
      <c r="C1840" s="2" t="s">
        <v>1169</v>
      </c>
      <c r="D1840" s="2" t="s">
        <v>1680</v>
      </c>
      <c r="E1840" s="2" t="s">
        <v>1939</v>
      </c>
      <c r="F1840" s="2">
        <v>2</v>
      </c>
      <c r="G1840" s="2">
        <v>858.15</v>
      </c>
      <c r="H1840" s="2">
        <v>0.03</v>
      </c>
      <c r="I1840" s="2" t="s">
        <v>1959</v>
      </c>
      <c r="J1840" s="2">
        <v>1664.8109999999999</v>
      </c>
      <c r="O1840" t="s">
        <v>3805</v>
      </c>
      <c r="P1840" s="5">
        <v>45586</v>
      </c>
      <c r="Q1840" t="s">
        <v>1169</v>
      </c>
      <c r="R1840" t="s">
        <v>1680</v>
      </c>
      <c r="S1840" t="s">
        <v>1939</v>
      </c>
      <c r="T1840">
        <v>2</v>
      </c>
      <c r="U1840">
        <v>858.15</v>
      </c>
      <c r="V1840">
        <v>0.03</v>
      </c>
      <c r="W1840" t="s">
        <v>1959</v>
      </c>
      <c r="X1840">
        <v>1664.8109999999999</v>
      </c>
      <c r="Y1840">
        <v>1664.8109999999999</v>
      </c>
      <c r="Z1840" t="str">
        <f>_xlfn.IFS(Table8_1[[#This Row],[Unit_Price]]&lt;500,"Low Price",Table8_1[[#This Row],[Unit_Price]]&lt;2000,"Medium Price",Table8_1[[#This Row],[Unit_Price]]&gt;=2000, "High Price")</f>
        <v>Medium Price</v>
      </c>
    </row>
    <row r="1841" spans="1:26" x14ac:dyDescent="0.3">
      <c r="A1841" s="2" t="s">
        <v>3806</v>
      </c>
      <c r="B1841" s="3">
        <v>45340</v>
      </c>
      <c r="C1841" s="2" t="s">
        <v>1136</v>
      </c>
      <c r="D1841" s="2" t="s">
        <v>1802</v>
      </c>
      <c r="E1841" s="2" t="s">
        <v>1932</v>
      </c>
      <c r="F1841" s="2">
        <v>3</v>
      </c>
      <c r="G1841" s="2">
        <v>717.32</v>
      </c>
      <c r="H1841" s="2">
        <v>0.23</v>
      </c>
      <c r="I1841" s="2" t="s">
        <v>1964</v>
      </c>
      <c r="J1841" s="2">
        <v>1657.0092</v>
      </c>
      <c r="O1841" t="s">
        <v>3806</v>
      </c>
      <c r="P1841" s="5">
        <v>45340</v>
      </c>
      <c r="Q1841" t="s">
        <v>1136</v>
      </c>
      <c r="R1841" t="s">
        <v>1802</v>
      </c>
      <c r="S1841" t="s">
        <v>1932</v>
      </c>
      <c r="T1841">
        <v>3</v>
      </c>
      <c r="U1841">
        <v>717.32</v>
      </c>
      <c r="V1841">
        <v>0.23</v>
      </c>
      <c r="W1841" t="s">
        <v>1964</v>
      </c>
      <c r="X1841">
        <v>1657.0092</v>
      </c>
      <c r="Y1841">
        <v>1657.0092</v>
      </c>
      <c r="Z1841" t="str">
        <f>_xlfn.IFS(Table8_1[[#This Row],[Unit_Price]]&lt;500,"Low Price",Table8_1[[#This Row],[Unit_Price]]&lt;2000,"Medium Price",Table8_1[[#This Row],[Unit_Price]]&gt;=2000, "High Price")</f>
        <v>Medium Price</v>
      </c>
    </row>
    <row r="1842" spans="1:26" x14ac:dyDescent="0.3">
      <c r="A1842" s="2" t="s">
        <v>3807</v>
      </c>
      <c r="B1842" s="3">
        <v>45853</v>
      </c>
      <c r="C1842" s="2" t="s">
        <v>1340</v>
      </c>
      <c r="D1842" s="2" t="s">
        <v>1832</v>
      </c>
      <c r="E1842" s="2" t="s">
        <v>1929</v>
      </c>
      <c r="F1842" s="2">
        <v>1</v>
      </c>
      <c r="G1842" s="2">
        <v>163.19999999999999</v>
      </c>
      <c r="H1842" s="2">
        <v>0.22</v>
      </c>
      <c r="I1842" s="2" t="s">
        <v>1961</v>
      </c>
      <c r="J1842" s="2">
        <v>127.29600000000001</v>
      </c>
      <c r="O1842" t="s">
        <v>3807</v>
      </c>
      <c r="P1842" s="5">
        <v>45853</v>
      </c>
      <c r="Q1842" t="s">
        <v>1340</v>
      </c>
      <c r="R1842" t="s">
        <v>1832</v>
      </c>
      <c r="S1842" t="s">
        <v>1929</v>
      </c>
      <c r="T1842">
        <v>1</v>
      </c>
      <c r="U1842">
        <v>163.19999999999999</v>
      </c>
      <c r="V1842">
        <v>0.22</v>
      </c>
      <c r="W1842" t="s">
        <v>1961</v>
      </c>
      <c r="X1842">
        <v>127.29600000000001</v>
      </c>
      <c r="Y1842">
        <v>127.29599999999999</v>
      </c>
      <c r="Z1842" t="str">
        <f>_xlfn.IFS(Table8_1[[#This Row],[Unit_Price]]&lt;500,"Low Price",Table8_1[[#This Row],[Unit_Price]]&lt;2000,"Medium Price",Table8_1[[#This Row],[Unit_Price]]&gt;=2000, "High Price")</f>
        <v>Low Price</v>
      </c>
    </row>
    <row r="1843" spans="1:26" x14ac:dyDescent="0.3">
      <c r="A1843" s="2" t="s">
        <v>3808</v>
      </c>
      <c r="B1843" s="3">
        <v>45489</v>
      </c>
      <c r="C1843" s="2" t="s">
        <v>440</v>
      </c>
      <c r="D1843" s="2" t="s">
        <v>1826</v>
      </c>
      <c r="E1843" s="2" t="s">
        <v>1929</v>
      </c>
      <c r="F1843" s="2">
        <v>2</v>
      </c>
      <c r="G1843" s="2">
        <v>966.71</v>
      </c>
      <c r="H1843" s="2">
        <v>0.11</v>
      </c>
      <c r="I1843" s="2" t="s">
        <v>1959</v>
      </c>
      <c r="J1843" s="2">
        <v>1720.7438</v>
      </c>
      <c r="O1843" t="s">
        <v>3808</v>
      </c>
      <c r="P1843" s="5">
        <v>45489</v>
      </c>
      <c r="Q1843" t="s">
        <v>440</v>
      </c>
      <c r="R1843" t="s">
        <v>1826</v>
      </c>
      <c r="S1843" t="s">
        <v>1929</v>
      </c>
      <c r="T1843">
        <v>2</v>
      </c>
      <c r="U1843">
        <v>966.71</v>
      </c>
      <c r="V1843">
        <v>0.11</v>
      </c>
      <c r="W1843" t="s">
        <v>1959</v>
      </c>
      <c r="X1843">
        <v>1720.7438</v>
      </c>
      <c r="Y1843">
        <v>1720.7438</v>
      </c>
      <c r="Z1843" t="str">
        <f>_xlfn.IFS(Table8_1[[#This Row],[Unit_Price]]&lt;500,"Low Price",Table8_1[[#This Row],[Unit_Price]]&lt;2000,"Medium Price",Table8_1[[#This Row],[Unit_Price]]&gt;=2000, "High Price")</f>
        <v>Medium Price</v>
      </c>
    </row>
    <row r="1844" spans="1:26" x14ac:dyDescent="0.3">
      <c r="A1844" s="2" t="s">
        <v>3809</v>
      </c>
      <c r="B1844" s="3">
        <v>45761</v>
      </c>
      <c r="C1844" s="2" t="s">
        <v>1103</v>
      </c>
      <c r="D1844" s="2" t="s">
        <v>1683</v>
      </c>
      <c r="E1844" s="2" t="s">
        <v>1932</v>
      </c>
      <c r="F1844" s="2">
        <v>2</v>
      </c>
      <c r="G1844" s="2">
        <v>873.94</v>
      </c>
      <c r="H1844" s="2">
        <v>0.14000000000000001</v>
      </c>
      <c r="I1844" s="2" t="s">
        <v>1964</v>
      </c>
      <c r="J1844" s="2">
        <v>1503.1768</v>
      </c>
      <c r="O1844" t="s">
        <v>3809</v>
      </c>
      <c r="P1844" s="5">
        <v>45761</v>
      </c>
      <c r="Q1844" t="s">
        <v>1103</v>
      </c>
      <c r="R1844" t="s">
        <v>1683</v>
      </c>
      <c r="S1844" t="s">
        <v>1932</v>
      </c>
      <c r="T1844">
        <v>2</v>
      </c>
      <c r="U1844">
        <v>873.94</v>
      </c>
      <c r="V1844">
        <v>0.14000000000000001</v>
      </c>
      <c r="W1844" t="s">
        <v>1964</v>
      </c>
      <c r="X1844">
        <v>1503.1768</v>
      </c>
      <c r="Y1844">
        <v>1503.1768000000002</v>
      </c>
      <c r="Z1844" t="str">
        <f>_xlfn.IFS(Table8_1[[#This Row],[Unit_Price]]&lt;500,"Low Price",Table8_1[[#This Row],[Unit_Price]]&lt;2000,"Medium Price",Table8_1[[#This Row],[Unit_Price]]&gt;=2000, "High Price")</f>
        <v>Medium Price</v>
      </c>
    </row>
    <row r="1845" spans="1:26" x14ac:dyDescent="0.3">
      <c r="A1845" s="2" t="s">
        <v>3810</v>
      </c>
      <c r="B1845" s="3">
        <v>45379</v>
      </c>
      <c r="C1845" s="2" t="s">
        <v>509</v>
      </c>
      <c r="D1845" s="2" t="s">
        <v>1555</v>
      </c>
      <c r="E1845" s="2" t="s">
        <v>1901</v>
      </c>
      <c r="F1845" s="2">
        <v>1</v>
      </c>
      <c r="G1845" s="2">
        <v>140.24</v>
      </c>
      <c r="H1845" s="2">
        <v>0.27</v>
      </c>
      <c r="I1845" s="2" t="s">
        <v>1959</v>
      </c>
      <c r="J1845" s="2">
        <v>102.37520000000001</v>
      </c>
      <c r="O1845" t="s">
        <v>3810</v>
      </c>
      <c r="P1845" s="5">
        <v>45379</v>
      </c>
      <c r="Q1845" t="s">
        <v>509</v>
      </c>
      <c r="R1845" t="s">
        <v>1555</v>
      </c>
      <c r="S1845" t="s">
        <v>1901</v>
      </c>
      <c r="T1845">
        <v>1</v>
      </c>
      <c r="U1845">
        <v>140.24</v>
      </c>
      <c r="V1845">
        <v>0.27</v>
      </c>
      <c r="W1845" t="s">
        <v>1959</v>
      </c>
      <c r="X1845">
        <v>102.37520000000001</v>
      </c>
      <c r="Y1845">
        <v>102.37520000000001</v>
      </c>
      <c r="Z1845" t="str">
        <f>_xlfn.IFS(Table8_1[[#This Row],[Unit_Price]]&lt;500,"Low Price",Table8_1[[#This Row],[Unit_Price]]&lt;2000,"Medium Price",Table8_1[[#This Row],[Unit_Price]]&gt;=2000, "High Price")</f>
        <v>Low Price</v>
      </c>
    </row>
    <row r="1846" spans="1:26" x14ac:dyDescent="0.3">
      <c r="A1846" s="2" t="s">
        <v>3811</v>
      </c>
      <c r="B1846" s="3">
        <v>45716</v>
      </c>
      <c r="C1846" s="2" t="s">
        <v>665</v>
      </c>
      <c r="D1846" s="2" t="s">
        <v>1709</v>
      </c>
      <c r="E1846" s="2" t="s">
        <v>1908</v>
      </c>
      <c r="F1846" s="2">
        <v>2</v>
      </c>
      <c r="G1846" s="2">
        <v>549.91999999999996</v>
      </c>
      <c r="H1846" s="2">
        <v>0.28000000000000003</v>
      </c>
      <c r="I1846" s="2" t="s">
        <v>1959</v>
      </c>
      <c r="J1846" s="2">
        <v>791.88480000000004</v>
      </c>
      <c r="O1846" t="s">
        <v>3811</v>
      </c>
      <c r="P1846" s="5">
        <v>45716</v>
      </c>
      <c r="Q1846" t="s">
        <v>665</v>
      </c>
      <c r="R1846" t="s">
        <v>1709</v>
      </c>
      <c r="S1846" t="s">
        <v>1908</v>
      </c>
      <c r="T1846">
        <v>2</v>
      </c>
      <c r="U1846">
        <v>549.91999999999996</v>
      </c>
      <c r="V1846">
        <v>0.28000000000000003</v>
      </c>
      <c r="W1846" t="s">
        <v>1959</v>
      </c>
      <c r="X1846">
        <v>791.88480000000004</v>
      </c>
      <c r="Y1846">
        <v>791.88479999999993</v>
      </c>
      <c r="Z1846" t="str">
        <f>_xlfn.IFS(Table8_1[[#This Row],[Unit_Price]]&lt;500,"Low Price",Table8_1[[#This Row],[Unit_Price]]&lt;2000,"Medium Price",Table8_1[[#This Row],[Unit_Price]]&gt;=2000, "High Price")</f>
        <v>Medium Price</v>
      </c>
    </row>
    <row r="1847" spans="1:26" x14ac:dyDescent="0.3">
      <c r="A1847" s="2" t="s">
        <v>3812</v>
      </c>
      <c r="B1847" s="3">
        <v>45364</v>
      </c>
      <c r="C1847" s="2" t="s">
        <v>394</v>
      </c>
      <c r="D1847" s="2" t="s">
        <v>1625</v>
      </c>
      <c r="E1847" s="2" t="s">
        <v>1908</v>
      </c>
      <c r="F1847" s="2">
        <v>4</v>
      </c>
      <c r="G1847" s="2">
        <v>715.88</v>
      </c>
      <c r="H1847" s="2">
        <v>0.19</v>
      </c>
      <c r="I1847" s="2" t="s">
        <v>1961</v>
      </c>
      <c r="J1847" s="2">
        <v>2319.4512</v>
      </c>
      <c r="O1847" t="s">
        <v>3812</v>
      </c>
      <c r="P1847" s="5">
        <v>45364</v>
      </c>
      <c r="Q1847" t="s">
        <v>394</v>
      </c>
      <c r="R1847" t="s">
        <v>1625</v>
      </c>
      <c r="S1847" t="s">
        <v>1908</v>
      </c>
      <c r="T1847">
        <v>4</v>
      </c>
      <c r="U1847">
        <v>715.88</v>
      </c>
      <c r="V1847">
        <v>0.19</v>
      </c>
      <c r="W1847" t="s">
        <v>1961</v>
      </c>
      <c r="X1847">
        <v>2319.4512</v>
      </c>
      <c r="Y1847">
        <v>2319.4512</v>
      </c>
      <c r="Z1847" t="str">
        <f>_xlfn.IFS(Table8_1[[#This Row],[Unit_Price]]&lt;500,"Low Price",Table8_1[[#This Row],[Unit_Price]]&lt;2000,"Medium Price",Table8_1[[#This Row],[Unit_Price]]&gt;=2000, "High Price")</f>
        <v>Medium Price</v>
      </c>
    </row>
    <row r="1848" spans="1:26" x14ac:dyDescent="0.3">
      <c r="A1848" s="2" t="s">
        <v>3813</v>
      </c>
      <c r="B1848" s="3">
        <v>45752</v>
      </c>
      <c r="C1848" s="2" t="s">
        <v>1172</v>
      </c>
      <c r="D1848" s="2" t="s">
        <v>1565</v>
      </c>
      <c r="E1848" s="2" t="s">
        <v>1917</v>
      </c>
      <c r="F1848" s="2">
        <v>3</v>
      </c>
      <c r="G1848" s="2">
        <v>591.9</v>
      </c>
      <c r="H1848" s="2">
        <v>0.27</v>
      </c>
      <c r="I1848" s="2" t="s">
        <v>1959</v>
      </c>
      <c r="J1848" s="2">
        <v>1296.261</v>
      </c>
      <c r="O1848" t="s">
        <v>3813</v>
      </c>
      <c r="P1848" s="5">
        <v>45752</v>
      </c>
      <c r="Q1848" t="s">
        <v>1172</v>
      </c>
      <c r="R1848" t="s">
        <v>1565</v>
      </c>
      <c r="S1848" t="s">
        <v>1917</v>
      </c>
      <c r="T1848">
        <v>3</v>
      </c>
      <c r="U1848">
        <v>591.9</v>
      </c>
      <c r="V1848">
        <v>0.27</v>
      </c>
      <c r="W1848" t="s">
        <v>1959</v>
      </c>
      <c r="X1848">
        <v>1296.261</v>
      </c>
      <c r="Y1848">
        <v>1296.261</v>
      </c>
      <c r="Z1848" t="str">
        <f>_xlfn.IFS(Table8_1[[#This Row],[Unit_Price]]&lt;500,"Low Price",Table8_1[[#This Row],[Unit_Price]]&lt;2000,"Medium Price",Table8_1[[#This Row],[Unit_Price]]&gt;=2000, "High Price")</f>
        <v>Medium Price</v>
      </c>
    </row>
    <row r="1849" spans="1:26" x14ac:dyDescent="0.3">
      <c r="A1849" s="2" t="s">
        <v>3814</v>
      </c>
      <c r="B1849" s="3">
        <v>45883</v>
      </c>
      <c r="C1849" s="2" t="s">
        <v>1184</v>
      </c>
      <c r="D1849" s="2" t="s">
        <v>1642</v>
      </c>
      <c r="E1849" s="2" t="s">
        <v>1924</v>
      </c>
      <c r="F1849" s="2">
        <v>2</v>
      </c>
      <c r="G1849" s="2">
        <v>523.14</v>
      </c>
      <c r="H1849" s="2">
        <v>0.13</v>
      </c>
      <c r="I1849" s="2" t="s">
        <v>1961</v>
      </c>
      <c r="J1849" s="2">
        <v>910.2636</v>
      </c>
      <c r="O1849" t="s">
        <v>3814</v>
      </c>
      <c r="P1849" s="5">
        <v>45883</v>
      </c>
      <c r="Q1849" t="s">
        <v>1184</v>
      </c>
      <c r="R1849" t="s">
        <v>1642</v>
      </c>
      <c r="S1849" t="s">
        <v>1924</v>
      </c>
      <c r="T1849">
        <v>2</v>
      </c>
      <c r="U1849">
        <v>523.14</v>
      </c>
      <c r="V1849">
        <v>0.13</v>
      </c>
      <c r="W1849" t="s">
        <v>1961</v>
      </c>
      <c r="X1849">
        <v>910.2636</v>
      </c>
      <c r="Y1849">
        <v>910.2636</v>
      </c>
      <c r="Z1849" t="str">
        <f>_xlfn.IFS(Table8_1[[#This Row],[Unit_Price]]&lt;500,"Low Price",Table8_1[[#This Row],[Unit_Price]]&lt;2000,"Medium Price",Table8_1[[#This Row],[Unit_Price]]&gt;=2000, "High Price")</f>
        <v>Medium Price</v>
      </c>
    </row>
    <row r="1850" spans="1:26" x14ac:dyDescent="0.3">
      <c r="A1850" s="2" t="s">
        <v>3815</v>
      </c>
      <c r="B1850" s="3">
        <v>45477</v>
      </c>
      <c r="C1850" s="2" t="s">
        <v>741</v>
      </c>
      <c r="D1850" s="2" t="s">
        <v>1790</v>
      </c>
      <c r="E1850" s="2" t="s">
        <v>1934</v>
      </c>
      <c r="F1850" s="2">
        <v>2</v>
      </c>
      <c r="G1850" s="2">
        <v>478.62</v>
      </c>
      <c r="H1850" s="2">
        <v>0.17</v>
      </c>
      <c r="I1850" s="2" t="s">
        <v>1964</v>
      </c>
      <c r="J1850" s="2">
        <v>794.50919999999996</v>
      </c>
      <c r="O1850" t="s">
        <v>3815</v>
      </c>
      <c r="P1850" s="5">
        <v>45477</v>
      </c>
      <c r="Q1850" t="s">
        <v>741</v>
      </c>
      <c r="R1850" t="s">
        <v>1790</v>
      </c>
      <c r="S1850" t="s">
        <v>1934</v>
      </c>
      <c r="T1850">
        <v>2</v>
      </c>
      <c r="U1850">
        <v>478.62</v>
      </c>
      <c r="V1850">
        <v>0.17</v>
      </c>
      <c r="W1850" t="s">
        <v>1964</v>
      </c>
      <c r="X1850">
        <v>794.50919999999996</v>
      </c>
      <c r="Y1850">
        <v>794.50919999999996</v>
      </c>
      <c r="Z1850" t="str">
        <f>_xlfn.IFS(Table8_1[[#This Row],[Unit_Price]]&lt;500,"Low Price",Table8_1[[#This Row],[Unit_Price]]&lt;2000,"Medium Price",Table8_1[[#This Row],[Unit_Price]]&gt;=2000, "High Price")</f>
        <v>Low Price</v>
      </c>
    </row>
    <row r="1851" spans="1:26" x14ac:dyDescent="0.3">
      <c r="A1851" s="2" t="s">
        <v>3816</v>
      </c>
      <c r="B1851" s="3">
        <v>45556</v>
      </c>
      <c r="C1851" s="2" t="s">
        <v>956</v>
      </c>
      <c r="D1851" s="2" t="s">
        <v>1829</v>
      </c>
      <c r="E1851" s="2" t="s">
        <v>1892</v>
      </c>
      <c r="F1851" s="2">
        <v>4</v>
      </c>
      <c r="G1851" s="2">
        <v>740.5</v>
      </c>
      <c r="H1851" s="2">
        <v>0.17</v>
      </c>
      <c r="I1851" s="2" t="s">
        <v>1961</v>
      </c>
      <c r="J1851" s="2">
        <v>2458.46</v>
      </c>
      <c r="O1851" t="s">
        <v>3816</v>
      </c>
      <c r="P1851" s="5">
        <v>45556</v>
      </c>
      <c r="Q1851" t="s">
        <v>956</v>
      </c>
      <c r="R1851" t="s">
        <v>1829</v>
      </c>
      <c r="S1851" t="s">
        <v>1892</v>
      </c>
      <c r="T1851">
        <v>4</v>
      </c>
      <c r="U1851">
        <v>740.5</v>
      </c>
      <c r="V1851">
        <v>0.17</v>
      </c>
      <c r="W1851" t="s">
        <v>1961</v>
      </c>
      <c r="X1851">
        <v>2458.46</v>
      </c>
      <c r="Y1851">
        <v>2458.46</v>
      </c>
      <c r="Z1851" t="str">
        <f>_xlfn.IFS(Table8_1[[#This Row],[Unit_Price]]&lt;500,"Low Price",Table8_1[[#This Row],[Unit_Price]]&lt;2000,"Medium Price",Table8_1[[#This Row],[Unit_Price]]&gt;=2000, "High Price")</f>
        <v>Medium Price</v>
      </c>
    </row>
    <row r="1852" spans="1:26" x14ac:dyDescent="0.3">
      <c r="A1852" s="2" t="s">
        <v>3817</v>
      </c>
      <c r="B1852" s="3">
        <v>45465</v>
      </c>
      <c r="C1852" s="2" t="s">
        <v>397</v>
      </c>
      <c r="D1852" s="2" t="s">
        <v>1718</v>
      </c>
      <c r="E1852" s="2" t="s">
        <v>1896</v>
      </c>
      <c r="F1852" s="2">
        <v>1</v>
      </c>
      <c r="G1852" s="2">
        <v>780.24</v>
      </c>
      <c r="H1852" s="2">
        <v>0.04</v>
      </c>
      <c r="I1852" s="2" t="s">
        <v>1964</v>
      </c>
      <c r="J1852" s="2">
        <v>749.03039999999999</v>
      </c>
      <c r="O1852" t="s">
        <v>3817</v>
      </c>
      <c r="P1852" s="5">
        <v>45465</v>
      </c>
      <c r="Q1852" t="s">
        <v>397</v>
      </c>
      <c r="R1852" t="s">
        <v>1718</v>
      </c>
      <c r="S1852" t="s">
        <v>1896</v>
      </c>
      <c r="T1852">
        <v>1</v>
      </c>
      <c r="U1852">
        <v>780.24</v>
      </c>
      <c r="V1852">
        <v>0.04</v>
      </c>
      <c r="W1852" t="s">
        <v>1964</v>
      </c>
      <c r="X1852">
        <v>749.03039999999999</v>
      </c>
      <c r="Y1852">
        <v>749.03039999999999</v>
      </c>
      <c r="Z1852" t="str">
        <f>_xlfn.IFS(Table8_1[[#This Row],[Unit_Price]]&lt;500,"Low Price",Table8_1[[#This Row],[Unit_Price]]&lt;2000,"Medium Price",Table8_1[[#This Row],[Unit_Price]]&gt;=2000, "High Price")</f>
        <v>Medium Price</v>
      </c>
    </row>
    <row r="1853" spans="1:26" x14ac:dyDescent="0.3">
      <c r="A1853" s="2" t="s">
        <v>3818</v>
      </c>
      <c r="B1853" s="3">
        <v>45552</v>
      </c>
      <c r="C1853" s="2" t="s">
        <v>382</v>
      </c>
      <c r="D1853" s="2" t="s">
        <v>1793</v>
      </c>
      <c r="E1853" s="2" t="s">
        <v>1939</v>
      </c>
      <c r="F1853" s="2">
        <v>4</v>
      </c>
      <c r="G1853" s="2">
        <v>579.24</v>
      </c>
      <c r="H1853" s="2">
        <v>0.04</v>
      </c>
      <c r="I1853" s="2" t="s">
        <v>1964</v>
      </c>
      <c r="J1853" s="2">
        <v>2224.2815999999998</v>
      </c>
      <c r="O1853" t="s">
        <v>3818</v>
      </c>
      <c r="P1853" s="5">
        <v>45552</v>
      </c>
      <c r="Q1853" t="s">
        <v>382</v>
      </c>
      <c r="R1853" t="s">
        <v>1793</v>
      </c>
      <c r="S1853" t="s">
        <v>1939</v>
      </c>
      <c r="T1853">
        <v>4</v>
      </c>
      <c r="U1853">
        <v>579.24</v>
      </c>
      <c r="V1853">
        <v>0.04</v>
      </c>
      <c r="W1853" t="s">
        <v>1964</v>
      </c>
      <c r="X1853">
        <v>2224.2815999999998</v>
      </c>
      <c r="Y1853">
        <v>2224.2816000000003</v>
      </c>
      <c r="Z1853" t="str">
        <f>_xlfn.IFS(Table8_1[[#This Row],[Unit_Price]]&lt;500,"Low Price",Table8_1[[#This Row],[Unit_Price]]&lt;2000,"Medium Price",Table8_1[[#This Row],[Unit_Price]]&gt;=2000, "High Price")</f>
        <v>Medium Price</v>
      </c>
    </row>
    <row r="1854" spans="1:26" x14ac:dyDescent="0.3">
      <c r="A1854" s="2" t="s">
        <v>3819</v>
      </c>
      <c r="B1854" s="3">
        <v>45635</v>
      </c>
      <c r="C1854" s="2" t="s">
        <v>1172</v>
      </c>
      <c r="D1854" s="2" t="s">
        <v>1560</v>
      </c>
      <c r="E1854" s="2" t="s">
        <v>1896</v>
      </c>
      <c r="F1854" s="2">
        <v>3</v>
      </c>
      <c r="G1854" s="2">
        <v>268.95</v>
      </c>
      <c r="H1854" s="2">
        <v>0.04</v>
      </c>
      <c r="I1854" s="2" t="s">
        <v>1961</v>
      </c>
      <c r="J1854" s="2">
        <v>774.57600000000002</v>
      </c>
      <c r="O1854" t="s">
        <v>3819</v>
      </c>
      <c r="P1854" s="5">
        <v>45635</v>
      </c>
      <c r="Q1854" t="s">
        <v>1172</v>
      </c>
      <c r="R1854" t="s">
        <v>1560</v>
      </c>
      <c r="S1854" t="s">
        <v>1896</v>
      </c>
      <c r="T1854">
        <v>3</v>
      </c>
      <c r="U1854">
        <v>268.95</v>
      </c>
      <c r="V1854">
        <v>0.04</v>
      </c>
      <c r="W1854" t="s">
        <v>1961</v>
      </c>
      <c r="X1854">
        <v>774.57600000000002</v>
      </c>
      <c r="Y1854">
        <v>774.57599999999991</v>
      </c>
      <c r="Z1854" t="str">
        <f>_xlfn.IFS(Table8_1[[#This Row],[Unit_Price]]&lt;500,"Low Price",Table8_1[[#This Row],[Unit_Price]]&lt;2000,"Medium Price",Table8_1[[#This Row],[Unit_Price]]&gt;=2000, "High Price")</f>
        <v>Low Price</v>
      </c>
    </row>
    <row r="1855" spans="1:26" x14ac:dyDescent="0.3">
      <c r="A1855" s="2" t="s">
        <v>3820</v>
      </c>
      <c r="B1855" s="3">
        <v>45740</v>
      </c>
      <c r="C1855" s="2" t="s">
        <v>974</v>
      </c>
      <c r="D1855" s="2" t="s">
        <v>1576</v>
      </c>
      <c r="E1855" s="2" t="s">
        <v>1904</v>
      </c>
      <c r="F1855" s="2">
        <v>1</v>
      </c>
      <c r="G1855" s="2">
        <v>47.47</v>
      </c>
      <c r="H1855" s="2">
        <v>0.28000000000000003</v>
      </c>
      <c r="I1855" s="2" t="s">
        <v>1959</v>
      </c>
      <c r="J1855" s="2">
        <v>34.178400000000003</v>
      </c>
      <c r="O1855" t="s">
        <v>3820</v>
      </c>
      <c r="P1855" s="5">
        <v>45740</v>
      </c>
      <c r="Q1855" t="s">
        <v>974</v>
      </c>
      <c r="R1855" t="s">
        <v>1576</v>
      </c>
      <c r="S1855" t="s">
        <v>1904</v>
      </c>
      <c r="T1855">
        <v>1</v>
      </c>
      <c r="U1855">
        <v>47.47</v>
      </c>
      <c r="V1855">
        <v>0.28000000000000003</v>
      </c>
      <c r="W1855" t="s">
        <v>1959</v>
      </c>
      <c r="X1855">
        <v>34.178400000000003</v>
      </c>
      <c r="Y1855">
        <v>34.178399999999996</v>
      </c>
      <c r="Z1855" t="str">
        <f>_xlfn.IFS(Table8_1[[#This Row],[Unit_Price]]&lt;500,"Low Price",Table8_1[[#This Row],[Unit_Price]]&lt;2000,"Medium Price",Table8_1[[#This Row],[Unit_Price]]&gt;=2000, "High Price")</f>
        <v>Low Price</v>
      </c>
    </row>
    <row r="1856" spans="1:26" x14ac:dyDescent="0.3">
      <c r="A1856" s="2" t="s">
        <v>3821</v>
      </c>
      <c r="B1856" s="3">
        <v>45796</v>
      </c>
      <c r="C1856" s="2" t="s">
        <v>832</v>
      </c>
      <c r="D1856" s="2" t="s">
        <v>1677</v>
      </c>
      <c r="E1856" s="2" t="s">
        <v>1942</v>
      </c>
      <c r="F1856" s="2">
        <v>3</v>
      </c>
      <c r="G1856" s="2">
        <v>858.81</v>
      </c>
      <c r="H1856" s="2">
        <v>7.0000000000000007E-2</v>
      </c>
      <c r="I1856" s="2" t="s">
        <v>1959</v>
      </c>
      <c r="J1856" s="2">
        <v>2396.0799000000002</v>
      </c>
      <c r="O1856" t="s">
        <v>3821</v>
      </c>
      <c r="P1856" s="5">
        <v>45796</v>
      </c>
      <c r="Q1856" t="s">
        <v>832</v>
      </c>
      <c r="R1856" t="s">
        <v>1677</v>
      </c>
      <c r="S1856" t="s">
        <v>1942</v>
      </c>
      <c r="T1856">
        <v>3</v>
      </c>
      <c r="U1856">
        <v>858.81</v>
      </c>
      <c r="V1856">
        <v>7.0000000000000007E-2</v>
      </c>
      <c r="W1856" t="s">
        <v>1959</v>
      </c>
      <c r="X1856">
        <v>2396.0799000000002</v>
      </c>
      <c r="Y1856">
        <v>2396.0798999999997</v>
      </c>
      <c r="Z1856" t="str">
        <f>_xlfn.IFS(Table8_1[[#This Row],[Unit_Price]]&lt;500,"Low Price",Table8_1[[#This Row],[Unit_Price]]&lt;2000,"Medium Price",Table8_1[[#This Row],[Unit_Price]]&gt;=2000, "High Price")</f>
        <v>Medium Price</v>
      </c>
    </row>
    <row r="1857" spans="1:26" x14ac:dyDescent="0.3">
      <c r="A1857" s="2" t="s">
        <v>3822</v>
      </c>
      <c r="B1857" s="3">
        <v>45710</v>
      </c>
      <c r="C1857" s="2" t="s">
        <v>989</v>
      </c>
      <c r="D1857" s="2" t="s">
        <v>1631</v>
      </c>
      <c r="E1857" s="2" t="s">
        <v>1924</v>
      </c>
      <c r="F1857" s="2">
        <v>3</v>
      </c>
      <c r="G1857" s="2">
        <v>569.98</v>
      </c>
      <c r="H1857" s="2">
        <v>0.05</v>
      </c>
      <c r="I1857" s="2" t="s">
        <v>1959</v>
      </c>
      <c r="J1857" s="2">
        <v>1624.443</v>
      </c>
      <c r="O1857" t="s">
        <v>3822</v>
      </c>
      <c r="P1857" s="5">
        <v>45710</v>
      </c>
      <c r="Q1857" t="s">
        <v>989</v>
      </c>
      <c r="R1857" t="s">
        <v>1631</v>
      </c>
      <c r="S1857" t="s">
        <v>1924</v>
      </c>
      <c r="T1857">
        <v>3</v>
      </c>
      <c r="U1857">
        <v>569.98</v>
      </c>
      <c r="V1857">
        <v>0.05</v>
      </c>
      <c r="W1857" t="s">
        <v>1959</v>
      </c>
      <c r="X1857">
        <v>1624.443</v>
      </c>
      <c r="Y1857">
        <v>1624.443</v>
      </c>
      <c r="Z1857" t="str">
        <f>_xlfn.IFS(Table8_1[[#This Row],[Unit_Price]]&lt;500,"Low Price",Table8_1[[#This Row],[Unit_Price]]&lt;2000,"Medium Price",Table8_1[[#This Row],[Unit_Price]]&gt;=2000, "High Price")</f>
        <v>Medium Price</v>
      </c>
    </row>
    <row r="1858" spans="1:26" x14ac:dyDescent="0.3">
      <c r="A1858" s="2" t="s">
        <v>3823</v>
      </c>
      <c r="B1858" s="3">
        <v>45596</v>
      </c>
      <c r="C1858" s="2" t="s">
        <v>1040</v>
      </c>
      <c r="D1858" s="2" t="s">
        <v>1805</v>
      </c>
      <c r="E1858" s="2" t="s">
        <v>1929</v>
      </c>
      <c r="F1858" s="2">
        <v>3</v>
      </c>
      <c r="G1858" s="2">
        <v>306.52</v>
      </c>
      <c r="H1858" s="2">
        <v>0.01</v>
      </c>
      <c r="I1858" s="2" t="s">
        <v>1964</v>
      </c>
      <c r="J1858" s="2">
        <v>910.36440000000005</v>
      </c>
      <c r="O1858" t="s">
        <v>3823</v>
      </c>
      <c r="P1858" s="5">
        <v>45596</v>
      </c>
      <c r="Q1858" t="s">
        <v>1040</v>
      </c>
      <c r="R1858" t="s">
        <v>1805</v>
      </c>
      <c r="S1858" t="s">
        <v>1929</v>
      </c>
      <c r="T1858">
        <v>3</v>
      </c>
      <c r="U1858">
        <v>306.52</v>
      </c>
      <c r="V1858">
        <v>0.01</v>
      </c>
      <c r="W1858" t="s">
        <v>1964</v>
      </c>
      <c r="X1858">
        <v>910.36440000000005</v>
      </c>
      <c r="Y1858">
        <v>910.36439999999993</v>
      </c>
      <c r="Z1858" t="str">
        <f>_xlfn.IFS(Table8_1[[#This Row],[Unit_Price]]&lt;500,"Low Price",Table8_1[[#This Row],[Unit_Price]]&lt;2000,"Medium Price",Table8_1[[#This Row],[Unit_Price]]&gt;=2000, "High Price")</f>
        <v>Low Price</v>
      </c>
    </row>
    <row r="1859" spans="1:26" x14ac:dyDescent="0.3">
      <c r="A1859" s="2" t="s">
        <v>3824</v>
      </c>
      <c r="B1859" s="3">
        <v>45354</v>
      </c>
      <c r="C1859" s="2" t="s">
        <v>242</v>
      </c>
      <c r="D1859" s="2" t="s">
        <v>1750</v>
      </c>
      <c r="E1859" s="2" t="s">
        <v>1932</v>
      </c>
      <c r="F1859" s="2">
        <v>3</v>
      </c>
      <c r="G1859" s="2">
        <v>184.67</v>
      </c>
      <c r="H1859" s="2">
        <v>0.03</v>
      </c>
      <c r="I1859" s="2" t="s">
        <v>1964</v>
      </c>
      <c r="J1859" s="2">
        <v>537.38969999999995</v>
      </c>
      <c r="O1859" t="s">
        <v>3824</v>
      </c>
      <c r="P1859" s="5">
        <v>45354</v>
      </c>
      <c r="Q1859" t="s">
        <v>242</v>
      </c>
      <c r="R1859" t="s">
        <v>1750</v>
      </c>
      <c r="S1859" t="s">
        <v>1932</v>
      </c>
      <c r="T1859">
        <v>3</v>
      </c>
      <c r="U1859">
        <v>184.67</v>
      </c>
      <c r="V1859">
        <v>0.03</v>
      </c>
      <c r="W1859" t="s">
        <v>1964</v>
      </c>
      <c r="X1859">
        <v>537.38969999999995</v>
      </c>
      <c r="Y1859">
        <v>537.38969999999995</v>
      </c>
      <c r="Z1859" t="str">
        <f>_xlfn.IFS(Table8_1[[#This Row],[Unit_Price]]&lt;500,"Low Price",Table8_1[[#This Row],[Unit_Price]]&lt;2000,"Medium Price",Table8_1[[#This Row],[Unit_Price]]&gt;=2000, "High Price")</f>
        <v>Low Price</v>
      </c>
    </row>
    <row r="1860" spans="1:26" x14ac:dyDescent="0.3">
      <c r="A1860" s="2" t="s">
        <v>3825</v>
      </c>
      <c r="B1860" s="3">
        <v>45428</v>
      </c>
      <c r="C1860" s="2" t="s">
        <v>1496</v>
      </c>
      <c r="D1860" s="2" t="s">
        <v>1655</v>
      </c>
      <c r="E1860" s="2" t="s">
        <v>1908</v>
      </c>
      <c r="F1860" s="2">
        <v>4</v>
      </c>
      <c r="G1860" s="2">
        <v>189.56</v>
      </c>
      <c r="H1860" s="2">
        <v>0</v>
      </c>
      <c r="I1860" s="2" t="s">
        <v>1964</v>
      </c>
      <c r="J1860" s="2">
        <v>758.24</v>
      </c>
      <c r="O1860" t="s">
        <v>3825</v>
      </c>
      <c r="P1860" s="5">
        <v>45428</v>
      </c>
      <c r="Q1860" t="s">
        <v>1496</v>
      </c>
      <c r="R1860" t="s">
        <v>1655</v>
      </c>
      <c r="S1860" t="s">
        <v>1908</v>
      </c>
      <c r="T1860">
        <v>4</v>
      </c>
      <c r="U1860">
        <v>189.56</v>
      </c>
      <c r="V1860">
        <v>0</v>
      </c>
      <c r="W1860" t="s">
        <v>1964</v>
      </c>
      <c r="X1860">
        <v>758.24</v>
      </c>
      <c r="Y1860">
        <v>758.24</v>
      </c>
      <c r="Z1860" t="str">
        <f>_xlfn.IFS(Table8_1[[#This Row],[Unit_Price]]&lt;500,"Low Price",Table8_1[[#This Row],[Unit_Price]]&lt;2000,"Medium Price",Table8_1[[#This Row],[Unit_Price]]&gt;=2000, "High Price")</f>
        <v>Low Price</v>
      </c>
    </row>
    <row r="1861" spans="1:26" x14ac:dyDescent="0.3">
      <c r="A1861" s="2" t="s">
        <v>3826</v>
      </c>
      <c r="B1861" s="3">
        <v>45511</v>
      </c>
      <c r="C1861" s="2" t="s">
        <v>686</v>
      </c>
      <c r="D1861" s="2" t="s">
        <v>1808</v>
      </c>
      <c r="E1861" s="2" t="s">
        <v>1908</v>
      </c>
      <c r="F1861" s="2">
        <v>1</v>
      </c>
      <c r="G1861" s="2">
        <v>805.24</v>
      </c>
      <c r="H1861" s="2">
        <v>0.04</v>
      </c>
      <c r="I1861" s="2" t="s">
        <v>1961</v>
      </c>
      <c r="J1861" s="2">
        <v>773.03039999999999</v>
      </c>
      <c r="O1861" t="s">
        <v>3826</v>
      </c>
      <c r="P1861" s="5">
        <v>45511</v>
      </c>
      <c r="Q1861" t="s">
        <v>686</v>
      </c>
      <c r="R1861" t="s">
        <v>1808</v>
      </c>
      <c r="S1861" t="s">
        <v>1908</v>
      </c>
      <c r="T1861">
        <v>1</v>
      </c>
      <c r="U1861">
        <v>805.24</v>
      </c>
      <c r="V1861">
        <v>0.04</v>
      </c>
      <c r="W1861" t="s">
        <v>1961</v>
      </c>
      <c r="X1861">
        <v>773.03039999999999</v>
      </c>
      <c r="Y1861">
        <v>773.03039999999999</v>
      </c>
      <c r="Z1861" t="str">
        <f>_xlfn.IFS(Table8_1[[#This Row],[Unit_Price]]&lt;500,"Low Price",Table8_1[[#This Row],[Unit_Price]]&lt;2000,"Medium Price",Table8_1[[#This Row],[Unit_Price]]&gt;=2000, "High Price")</f>
        <v>Medium Price</v>
      </c>
    </row>
    <row r="1862" spans="1:26" x14ac:dyDescent="0.3">
      <c r="A1862" s="2" t="s">
        <v>3827</v>
      </c>
      <c r="B1862" s="3">
        <v>45549</v>
      </c>
      <c r="C1862" s="2" t="s">
        <v>627</v>
      </c>
      <c r="D1862" s="2" t="s">
        <v>1744</v>
      </c>
      <c r="E1862" s="2" t="s">
        <v>1942</v>
      </c>
      <c r="F1862" s="2">
        <v>3</v>
      </c>
      <c r="G1862" s="2">
        <v>683.74</v>
      </c>
      <c r="H1862" s="2">
        <v>0.24</v>
      </c>
      <c r="I1862" s="2" t="s">
        <v>1959</v>
      </c>
      <c r="J1862" s="2">
        <v>1558.9272000000001</v>
      </c>
      <c r="O1862" t="s">
        <v>3827</v>
      </c>
      <c r="P1862" s="5">
        <v>45549</v>
      </c>
      <c r="Q1862" t="s">
        <v>627</v>
      </c>
      <c r="R1862" t="s">
        <v>1744</v>
      </c>
      <c r="S1862" t="s">
        <v>1942</v>
      </c>
      <c r="T1862">
        <v>3</v>
      </c>
      <c r="U1862">
        <v>683.74</v>
      </c>
      <c r="V1862">
        <v>0.24</v>
      </c>
      <c r="W1862" t="s">
        <v>1959</v>
      </c>
      <c r="X1862">
        <v>1558.9272000000001</v>
      </c>
      <c r="Y1862">
        <v>1558.9272000000001</v>
      </c>
      <c r="Z1862" t="str">
        <f>_xlfn.IFS(Table8_1[[#This Row],[Unit_Price]]&lt;500,"Low Price",Table8_1[[#This Row],[Unit_Price]]&lt;2000,"Medium Price",Table8_1[[#This Row],[Unit_Price]]&gt;=2000, "High Price")</f>
        <v>Medium Price</v>
      </c>
    </row>
    <row r="1863" spans="1:26" x14ac:dyDescent="0.3">
      <c r="A1863" s="2" t="s">
        <v>3828</v>
      </c>
      <c r="B1863" s="3">
        <v>45573</v>
      </c>
      <c r="C1863" s="2" t="s">
        <v>692</v>
      </c>
      <c r="D1863" s="2" t="s">
        <v>1750</v>
      </c>
      <c r="E1863" s="2" t="s">
        <v>1945</v>
      </c>
      <c r="F1863" s="2">
        <v>3</v>
      </c>
      <c r="G1863" s="2">
        <v>439.21</v>
      </c>
      <c r="H1863" s="2">
        <v>0.28000000000000003</v>
      </c>
      <c r="I1863" s="2" t="s">
        <v>1964</v>
      </c>
      <c r="J1863" s="2">
        <v>948.69359999999995</v>
      </c>
      <c r="O1863" t="s">
        <v>3828</v>
      </c>
      <c r="P1863" s="5">
        <v>45573</v>
      </c>
      <c r="Q1863" t="s">
        <v>692</v>
      </c>
      <c r="R1863" t="s">
        <v>1750</v>
      </c>
      <c r="S1863" t="s">
        <v>1945</v>
      </c>
      <c r="T1863">
        <v>3</v>
      </c>
      <c r="U1863">
        <v>439.21</v>
      </c>
      <c r="V1863">
        <v>0.28000000000000003</v>
      </c>
      <c r="W1863" t="s">
        <v>1964</v>
      </c>
      <c r="X1863">
        <v>948.69359999999995</v>
      </c>
      <c r="Y1863">
        <v>948.69359999999983</v>
      </c>
      <c r="Z1863" t="str">
        <f>_xlfn.IFS(Table8_1[[#This Row],[Unit_Price]]&lt;500,"Low Price",Table8_1[[#This Row],[Unit_Price]]&lt;2000,"Medium Price",Table8_1[[#This Row],[Unit_Price]]&gt;=2000, "High Price")</f>
        <v>Low Price</v>
      </c>
    </row>
    <row r="1864" spans="1:26" x14ac:dyDescent="0.3">
      <c r="A1864" s="2" t="s">
        <v>3829</v>
      </c>
      <c r="B1864" s="3">
        <v>45904</v>
      </c>
      <c r="C1864" s="2" t="s">
        <v>418</v>
      </c>
      <c r="D1864" s="2" t="s">
        <v>1780</v>
      </c>
      <c r="E1864" s="2" t="s">
        <v>1911</v>
      </c>
      <c r="F1864" s="2">
        <v>1</v>
      </c>
      <c r="G1864" s="2">
        <v>126.92</v>
      </c>
      <c r="H1864" s="2">
        <v>0.24</v>
      </c>
      <c r="I1864" s="2" t="s">
        <v>1964</v>
      </c>
      <c r="J1864" s="2">
        <v>96.459199999999996</v>
      </c>
      <c r="O1864" t="s">
        <v>3829</v>
      </c>
      <c r="P1864" s="5">
        <v>45904</v>
      </c>
      <c r="Q1864" t="s">
        <v>418</v>
      </c>
      <c r="R1864" t="s">
        <v>1780</v>
      </c>
      <c r="S1864" t="s">
        <v>1911</v>
      </c>
      <c r="T1864">
        <v>1</v>
      </c>
      <c r="U1864">
        <v>126.92</v>
      </c>
      <c r="V1864">
        <v>0.24</v>
      </c>
      <c r="W1864" t="s">
        <v>1964</v>
      </c>
      <c r="X1864">
        <v>96.459199999999996</v>
      </c>
      <c r="Y1864">
        <v>96.45920000000001</v>
      </c>
      <c r="Z1864" t="str">
        <f>_xlfn.IFS(Table8_1[[#This Row],[Unit_Price]]&lt;500,"Low Price",Table8_1[[#This Row],[Unit_Price]]&lt;2000,"Medium Price",Table8_1[[#This Row],[Unit_Price]]&gt;=2000, "High Price")</f>
        <v>Low Price</v>
      </c>
    </row>
    <row r="1865" spans="1:26" x14ac:dyDescent="0.3">
      <c r="A1865" s="2" t="s">
        <v>3830</v>
      </c>
      <c r="B1865" s="3">
        <v>45489</v>
      </c>
      <c r="C1865" s="2" t="s">
        <v>29</v>
      </c>
      <c r="D1865" s="2" t="s">
        <v>1802</v>
      </c>
      <c r="E1865" s="2" t="s">
        <v>1904</v>
      </c>
      <c r="F1865" s="2">
        <v>4</v>
      </c>
      <c r="G1865" s="2">
        <v>834.7</v>
      </c>
      <c r="H1865" s="2">
        <v>0.14000000000000001</v>
      </c>
      <c r="I1865" s="2" t="s">
        <v>1959</v>
      </c>
      <c r="J1865" s="2">
        <v>2871.3679999999999</v>
      </c>
      <c r="O1865" t="s">
        <v>3830</v>
      </c>
      <c r="P1865" s="5">
        <v>45489</v>
      </c>
      <c r="Q1865" t="s">
        <v>29</v>
      </c>
      <c r="R1865" t="s">
        <v>1802</v>
      </c>
      <c r="S1865" t="s">
        <v>1904</v>
      </c>
      <c r="T1865">
        <v>4</v>
      </c>
      <c r="U1865">
        <v>834.7</v>
      </c>
      <c r="V1865">
        <v>0.14000000000000001</v>
      </c>
      <c r="W1865" t="s">
        <v>1959</v>
      </c>
      <c r="X1865">
        <v>2871.3679999999999</v>
      </c>
      <c r="Y1865">
        <v>2871.3679999999999</v>
      </c>
      <c r="Z1865" t="str">
        <f>_xlfn.IFS(Table8_1[[#This Row],[Unit_Price]]&lt;500,"Low Price",Table8_1[[#This Row],[Unit_Price]]&lt;2000,"Medium Price",Table8_1[[#This Row],[Unit_Price]]&gt;=2000, "High Price")</f>
        <v>Medium Price</v>
      </c>
    </row>
    <row r="1866" spans="1:26" x14ac:dyDescent="0.3">
      <c r="A1866" s="2" t="s">
        <v>3831</v>
      </c>
      <c r="B1866" s="3">
        <v>45909</v>
      </c>
      <c r="C1866" s="2" t="s">
        <v>1082</v>
      </c>
      <c r="D1866" s="2" t="s">
        <v>1706</v>
      </c>
      <c r="E1866" s="2" t="s">
        <v>1927</v>
      </c>
      <c r="F1866" s="2">
        <v>2</v>
      </c>
      <c r="G1866" s="2">
        <v>271.88</v>
      </c>
      <c r="H1866" s="2">
        <v>0.11</v>
      </c>
      <c r="I1866" s="2" t="s">
        <v>1964</v>
      </c>
      <c r="J1866" s="2">
        <v>483.94639999999998</v>
      </c>
      <c r="O1866" t="s">
        <v>3831</v>
      </c>
      <c r="P1866" s="5">
        <v>45909</v>
      </c>
      <c r="Q1866" t="s">
        <v>1082</v>
      </c>
      <c r="R1866" t="s">
        <v>1706</v>
      </c>
      <c r="S1866" t="s">
        <v>1927</v>
      </c>
      <c r="T1866">
        <v>2</v>
      </c>
      <c r="U1866">
        <v>271.88</v>
      </c>
      <c r="V1866">
        <v>0.11</v>
      </c>
      <c r="W1866" t="s">
        <v>1964</v>
      </c>
      <c r="X1866">
        <v>483.94639999999998</v>
      </c>
      <c r="Y1866">
        <v>483.94639999999998</v>
      </c>
      <c r="Z1866" t="str">
        <f>_xlfn.IFS(Table8_1[[#This Row],[Unit_Price]]&lt;500,"Low Price",Table8_1[[#This Row],[Unit_Price]]&lt;2000,"Medium Price",Table8_1[[#This Row],[Unit_Price]]&gt;=2000, "High Price")</f>
        <v>Low Price</v>
      </c>
    </row>
    <row r="1867" spans="1:26" x14ac:dyDescent="0.3">
      <c r="A1867" s="2" t="s">
        <v>3832</v>
      </c>
      <c r="B1867" s="3">
        <v>45720</v>
      </c>
      <c r="C1867" s="2" t="s">
        <v>1490</v>
      </c>
      <c r="D1867" s="2" t="s">
        <v>1603</v>
      </c>
      <c r="E1867" s="2" t="s">
        <v>1892</v>
      </c>
      <c r="F1867" s="2">
        <v>4</v>
      </c>
      <c r="G1867" s="2">
        <v>972.14</v>
      </c>
      <c r="H1867" s="2">
        <v>0.25</v>
      </c>
      <c r="I1867" s="2" t="s">
        <v>1959</v>
      </c>
      <c r="J1867" s="2">
        <v>2916.42</v>
      </c>
      <c r="O1867" t="s">
        <v>3832</v>
      </c>
      <c r="P1867" s="5">
        <v>45720</v>
      </c>
      <c r="Q1867" t="s">
        <v>1490</v>
      </c>
      <c r="R1867" t="s">
        <v>1603</v>
      </c>
      <c r="S1867" t="s">
        <v>1892</v>
      </c>
      <c r="T1867">
        <v>4</v>
      </c>
      <c r="U1867">
        <v>972.14</v>
      </c>
      <c r="V1867">
        <v>0.25</v>
      </c>
      <c r="W1867" t="s">
        <v>1959</v>
      </c>
      <c r="X1867">
        <v>2916.42</v>
      </c>
      <c r="Y1867">
        <v>2916.42</v>
      </c>
      <c r="Z1867" t="str">
        <f>_xlfn.IFS(Table8_1[[#This Row],[Unit_Price]]&lt;500,"Low Price",Table8_1[[#This Row],[Unit_Price]]&lt;2000,"Medium Price",Table8_1[[#This Row],[Unit_Price]]&gt;=2000, "High Price")</f>
        <v>Medium Price</v>
      </c>
    </row>
    <row r="1868" spans="1:26" x14ac:dyDescent="0.3">
      <c r="A1868" s="2" t="s">
        <v>3833</v>
      </c>
      <c r="B1868" s="3">
        <v>45831</v>
      </c>
      <c r="C1868" s="2" t="s">
        <v>339</v>
      </c>
      <c r="D1868" s="2" t="s">
        <v>1709</v>
      </c>
      <c r="E1868" s="2" t="s">
        <v>1904</v>
      </c>
      <c r="F1868" s="2">
        <v>3</v>
      </c>
      <c r="G1868" s="2">
        <v>523.66</v>
      </c>
      <c r="H1868" s="2">
        <v>0.27</v>
      </c>
      <c r="I1868" s="2" t="s">
        <v>1961</v>
      </c>
      <c r="J1868" s="2">
        <v>1146.8154</v>
      </c>
      <c r="O1868" t="s">
        <v>3833</v>
      </c>
      <c r="P1868" s="5">
        <v>45831</v>
      </c>
      <c r="Q1868" t="s">
        <v>339</v>
      </c>
      <c r="R1868" t="s">
        <v>1709</v>
      </c>
      <c r="S1868" t="s">
        <v>1904</v>
      </c>
      <c r="T1868">
        <v>3</v>
      </c>
      <c r="U1868">
        <v>523.66</v>
      </c>
      <c r="V1868">
        <v>0.27</v>
      </c>
      <c r="W1868" t="s">
        <v>1961</v>
      </c>
      <c r="X1868">
        <v>1146.8154</v>
      </c>
      <c r="Y1868">
        <v>1146.8154</v>
      </c>
      <c r="Z1868" t="str">
        <f>_xlfn.IFS(Table8_1[[#This Row],[Unit_Price]]&lt;500,"Low Price",Table8_1[[#This Row],[Unit_Price]]&lt;2000,"Medium Price",Table8_1[[#This Row],[Unit_Price]]&gt;=2000, "High Price")</f>
        <v>Medium Price</v>
      </c>
    </row>
    <row r="1869" spans="1:26" x14ac:dyDescent="0.3">
      <c r="A1869" s="2" t="s">
        <v>3834</v>
      </c>
      <c r="B1869" s="3">
        <v>45602</v>
      </c>
      <c r="C1869" s="2" t="s">
        <v>506</v>
      </c>
      <c r="D1869" s="2" t="s">
        <v>1774</v>
      </c>
      <c r="E1869" s="2" t="s">
        <v>1896</v>
      </c>
      <c r="F1869" s="2">
        <v>4</v>
      </c>
      <c r="G1869" s="2">
        <v>838.99</v>
      </c>
      <c r="H1869" s="2">
        <v>0.16</v>
      </c>
      <c r="I1869" s="2" t="s">
        <v>1959</v>
      </c>
      <c r="J1869" s="2">
        <v>2819.0064000000002</v>
      </c>
      <c r="O1869" t="s">
        <v>3834</v>
      </c>
      <c r="P1869" s="5">
        <v>45602</v>
      </c>
      <c r="Q1869" t="s">
        <v>506</v>
      </c>
      <c r="R1869" t="s">
        <v>1774</v>
      </c>
      <c r="S1869" t="s">
        <v>1896</v>
      </c>
      <c r="T1869">
        <v>4</v>
      </c>
      <c r="U1869">
        <v>838.99</v>
      </c>
      <c r="V1869">
        <v>0.16</v>
      </c>
      <c r="W1869" t="s">
        <v>1959</v>
      </c>
      <c r="X1869">
        <v>2819.0064000000002</v>
      </c>
      <c r="Y1869">
        <v>2819.0064000000002</v>
      </c>
      <c r="Z1869" t="str">
        <f>_xlfn.IFS(Table8_1[[#This Row],[Unit_Price]]&lt;500,"Low Price",Table8_1[[#This Row],[Unit_Price]]&lt;2000,"Medium Price",Table8_1[[#This Row],[Unit_Price]]&gt;=2000, "High Price")</f>
        <v>Medium Price</v>
      </c>
    </row>
    <row r="1870" spans="1:26" x14ac:dyDescent="0.3">
      <c r="A1870" s="2" t="s">
        <v>3835</v>
      </c>
      <c r="B1870" s="3">
        <v>45722</v>
      </c>
      <c r="C1870" s="2" t="s">
        <v>468</v>
      </c>
      <c r="D1870" s="2" t="s">
        <v>1603</v>
      </c>
      <c r="E1870" s="2" t="s">
        <v>1942</v>
      </c>
      <c r="F1870" s="2">
        <v>4</v>
      </c>
      <c r="G1870" s="2">
        <v>838.7</v>
      </c>
      <c r="H1870" s="2">
        <v>0.21</v>
      </c>
      <c r="I1870" s="2" t="s">
        <v>1964</v>
      </c>
      <c r="J1870" s="2">
        <v>2650.2919999999999</v>
      </c>
      <c r="O1870" t="s">
        <v>3835</v>
      </c>
      <c r="P1870" s="5">
        <v>45722</v>
      </c>
      <c r="Q1870" t="s">
        <v>468</v>
      </c>
      <c r="R1870" t="s">
        <v>1603</v>
      </c>
      <c r="S1870" t="s">
        <v>1942</v>
      </c>
      <c r="T1870">
        <v>4</v>
      </c>
      <c r="U1870">
        <v>838.7</v>
      </c>
      <c r="V1870">
        <v>0.21</v>
      </c>
      <c r="W1870" t="s">
        <v>1964</v>
      </c>
      <c r="X1870">
        <v>2650.2919999999999</v>
      </c>
      <c r="Y1870">
        <v>2650.2920000000004</v>
      </c>
      <c r="Z1870" t="str">
        <f>_xlfn.IFS(Table8_1[[#This Row],[Unit_Price]]&lt;500,"Low Price",Table8_1[[#This Row],[Unit_Price]]&lt;2000,"Medium Price",Table8_1[[#This Row],[Unit_Price]]&gt;=2000, "High Price")</f>
        <v>Medium Price</v>
      </c>
    </row>
    <row r="1871" spans="1:26" x14ac:dyDescent="0.3">
      <c r="A1871" s="2" t="s">
        <v>3836</v>
      </c>
      <c r="B1871" s="3">
        <v>45794</v>
      </c>
      <c r="C1871" s="2" t="s">
        <v>1316</v>
      </c>
      <c r="D1871" s="2" t="s">
        <v>1805</v>
      </c>
      <c r="E1871" s="2" t="s">
        <v>1917</v>
      </c>
      <c r="F1871" s="2">
        <v>3</v>
      </c>
      <c r="G1871" s="2">
        <v>943.24</v>
      </c>
      <c r="H1871" s="2">
        <v>0.21</v>
      </c>
      <c r="I1871" s="2" t="s">
        <v>1959</v>
      </c>
      <c r="J1871" s="2">
        <v>2235.4787999999999</v>
      </c>
      <c r="O1871" t="s">
        <v>3836</v>
      </c>
      <c r="P1871" s="5">
        <v>45794</v>
      </c>
      <c r="Q1871" t="s">
        <v>1316</v>
      </c>
      <c r="R1871" t="s">
        <v>1805</v>
      </c>
      <c r="S1871" t="s">
        <v>1917</v>
      </c>
      <c r="T1871">
        <v>3</v>
      </c>
      <c r="U1871">
        <v>943.24</v>
      </c>
      <c r="V1871">
        <v>0.21</v>
      </c>
      <c r="W1871" t="s">
        <v>1959</v>
      </c>
      <c r="X1871">
        <v>2235.4787999999999</v>
      </c>
      <c r="Y1871">
        <v>2235.4788000000003</v>
      </c>
      <c r="Z1871" t="str">
        <f>_xlfn.IFS(Table8_1[[#This Row],[Unit_Price]]&lt;500,"Low Price",Table8_1[[#This Row],[Unit_Price]]&lt;2000,"Medium Price",Table8_1[[#This Row],[Unit_Price]]&gt;=2000, "High Price")</f>
        <v>Medium Price</v>
      </c>
    </row>
    <row r="1872" spans="1:26" x14ac:dyDescent="0.3">
      <c r="A1872" s="2" t="s">
        <v>3837</v>
      </c>
      <c r="B1872" s="3">
        <v>45659</v>
      </c>
      <c r="C1872" s="2" t="s">
        <v>956</v>
      </c>
      <c r="D1872" s="2" t="s">
        <v>1555</v>
      </c>
      <c r="E1872" s="2" t="s">
        <v>1942</v>
      </c>
      <c r="F1872" s="2">
        <v>2</v>
      </c>
      <c r="G1872" s="2">
        <v>310.33</v>
      </c>
      <c r="H1872" s="2">
        <v>0.26</v>
      </c>
      <c r="I1872" s="2" t="s">
        <v>1959</v>
      </c>
      <c r="J1872" s="2">
        <v>459.28840000000002</v>
      </c>
      <c r="O1872" t="s">
        <v>3837</v>
      </c>
      <c r="P1872" s="5">
        <v>45659</v>
      </c>
      <c r="Q1872" t="s">
        <v>956</v>
      </c>
      <c r="R1872" t="s">
        <v>1555</v>
      </c>
      <c r="S1872" t="s">
        <v>1942</v>
      </c>
      <c r="T1872">
        <v>2</v>
      </c>
      <c r="U1872">
        <v>310.33</v>
      </c>
      <c r="V1872">
        <v>0.26</v>
      </c>
      <c r="W1872" t="s">
        <v>1959</v>
      </c>
      <c r="X1872">
        <v>459.28840000000002</v>
      </c>
      <c r="Y1872">
        <v>459.28839999999997</v>
      </c>
      <c r="Z1872" t="str">
        <f>_xlfn.IFS(Table8_1[[#This Row],[Unit_Price]]&lt;500,"Low Price",Table8_1[[#This Row],[Unit_Price]]&lt;2000,"Medium Price",Table8_1[[#This Row],[Unit_Price]]&gt;=2000, "High Price")</f>
        <v>Low Price</v>
      </c>
    </row>
    <row r="1873" spans="1:26" x14ac:dyDescent="0.3">
      <c r="A1873" s="2" t="s">
        <v>3838</v>
      </c>
      <c r="B1873" s="3">
        <v>45501</v>
      </c>
      <c r="C1873" s="2" t="s">
        <v>1097</v>
      </c>
      <c r="D1873" s="2" t="s">
        <v>1715</v>
      </c>
      <c r="E1873" s="2" t="s">
        <v>1887</v>
      </c>
      <c r="F1873" s="2">
        <v>3</v>
      </c>
      <c r="G1873" s="2">
        <v>201.05</v>
      </c>
      <c r="H1873" s="2">
        <v>0.23</v>
      </c>
      <c r="I1873" s="2" t="s">
        <v>1961</v>
      </c>
      <c r="J1873" s="2">
        <v>464.4255</v>
      </c>
      <c r="O1873" t="s">
        <v>3838</v>
      </c>
      <c r="P1873" s="5">
        <v>45501</v>
      </c>
      <c r="Q1873" t="s">
        <v>1097</v>
      </c>
      <c r="R1873" t="s">
        <v>1715</v>
      </c>
      <c r="S1873" t="s">
        <v>1887</v>
      </c>
      <c r="T1873">
        <v>3</v>
      </c>
      <c r="U1873">
        <v>201.05</v>
      </c>
      <c r="V1873">
        <v>0.23</v>
      </c>
      <c r="W1873" t="s">
        <v>1961</v>
      </c>
      <c r="X1873">
        <v>464.4255</v>
      </c>
      <c r="Y1873">
        <v>464.42550000000006</v>
      </c>
      <c r="Z1873" t="str">
        <f>_xlfn.IFS(Table8_1[[#This Row],[Unit_Price]]&lt;500,"Low Price",Table8_1[[#This Row],[Unit_Price]]&lt;2000,"Medium Price",Table8_1[[#This Row],[Unit_Price]]&gt;=2000, "High Price")</f>
        <v>Low Price</v>
      </c>
    </row>
    <row r="1874" spans="1:26" x14ac:dyDescent="0.3">
      <c r="A1874" s="2" t="s">
        <v>3839</v>
      </c>
      <c r="B1874" s="3">
        <v>45408</v>
      </c>
      <c r="C1874" s="2" t="s">
        <v>817</v>
      </c>
      <c r="D1874" s="2" t="s">
        <v>1756</v>
      </c>
      <c r="E1874" s="2" t="s">
        <v>1942</v>
      </c>
      <c r="F1874" s="2">
        <v>1</v>
      </c>
      <c r="G1874" s="2">
        <v>803.37</v>
      </c>
      <c r="H1874" s="2">
        <v>0.3</v>
      </c>
      <c r="I1874" s="2" t="s">
        <v>1961</v>
      </c>
      <c r="J1874" s="2">
        <v>562.35900000000004</v>
      </c>
      <c r="O1874" t="s">
        <v>3839</v>
      </c>
      <c r="P1874" s="5">
        <v>45408</v>
      </c>
      <c r="Q1874" t="s">
        <v>817</v>
      </c>
      <c r="R1874" t="s">
        <v>1756</v>
      </c>
      <c r="S1874" t="s">
        <v>1942</v>
      </c>
      <c r="T1874">
        <v>1</v>
      </c>
      <c r="U1874">
        <v>803.37</v>
      </c>
      <c r="V1874">
        <v>0.3</v>
      </c>
      <c r="W1874" t="s">
        <v>1961</v>
      </c>
      <c r="X1874">
        <v>562.35900000000004</v>
      </c>
      <c r="Y1874">
        <v>562.35900000000004</v>
      </c>
      <c r="Z1874" t="str">
        <f>_xlfn.IFS(Table8_1[[#This Row],[Unit_Price]]&lt;500,"Low Price",Table8_1[[#This Row],[Unit_Price]]&lt;2000,"Medium Price",Table8_1[[#This Row],[Unit_Price]]&gt;=2000, "High Price")</f>
        <v>Medium Price</v>
      </c>
    </row>
    <row r="1875" spans="1:26" x14ac:dyDescent="0.3">
      <c r="A1875" s="2" t="s">
        <v>3840</v>
      </c>
      <c r="B1875" s="3">
        <v>45886</v>
      </c>
      <c r="C1875" s="2" t="s">
        <v>148</v>
      </c>
      <c r="D1875" s="2" t="s">
        <v>1765</v>
      </c>
      <c r="E1875" s="2" t="s">
        <v>1936</v>
      </c>
      <c r="F1875" s="2">
        <v>3</v>
      </c>
      <c r="G1875" s="2">
        <v>259.98</v>
      </c>
      <c r="H1875" s="2">
        <v>7.0000000000000007E-2</v>
      </c>
      <c r="I1875" s="2" t="s">
        <v>1964</v>
      </c>
      <c r="J1875" s="2">
        <v>725.3442</v>
      </c>
      <c r="O1875" t="s">
        <v>3840</v>
      </c>
      <c r="P1875" s="5">
        <v>45886</v>
      </c>
      <c r="Q1875" t="s">
        <v>148</v>
      </c>
      <c r="R1875" t="s">
        <v>1765</v>
      </c>
      <c r="S1875" t="s">
        <v>1936</v>
      </c>
      <c r="T1875">
        <v>3</v>
      </c>
      <c r="U1875">
        <v>259.98</v>
      </c>
      <c r="V1875">
        <v>7.0000000000000007E-2</v>
      </c>
      <c r="W1875" t="s">
        <v>1964</v>
      </c>
      <c r="X1875">
        <v>725.3442</v>
      </c>
      <c r="Y1875">
        <v>725.3442</v>
      </c>
      <c r="Z1875" t="str">
        <f>_xlfn.IFS(Table8_1[[#This Row],[Unit_Price]]&lt;500,"Low Price",Table8_1[[#This Row],[Unit_Price]]&lt;2000,"Medium Price",Table8_1[[#This Row],[Unit_Price]]&gt;=2000, "High Price")</f>
        <v>Low Price</v>
      </c>
    </row>
    <row r="1876" spans="1:26" x14ac:dyDescent="0.3">
      <c r="A1876" s="2" t="s">
        <v>3841</v>
      </c>
      <c r="B1876" s="3">
        <v>45426</v>
      </c>
      <c r="C1876" s="2" t="s">
        <v>433</v>
      </c>
      <c r="D1876" s="2" t="s">
        <v>1565</v>
      </c>
      <c r="E1876" s="2" t="s">
        <v>1901</v>
      </c>
      <c r="F1876" s="2">
        <v>4</v>
      </c>
      <c r="G1876" s="2">
        <v>591.9</v>
      </c>
      <c r="H1876" s="2">
        <v>0.2</v>
      </c>
      <c r="I1876" s="2" t="s">
        <v>1961</v>
      </c>
      <c r="J1876" s="2">
        <v>1894.08</v>
      </c>
      <c r="O1876" t="s">
        <v>3841</v>
      </c>
      <c r="P1876" s="5">
        <v>45426</v>
      </c>
      <c r="Q1876" t="s">
        <v>433</v>
      </c>
      <c r="R1876" t="s">
        <v>1565</v>
      </c>
      <c r="S1876" t="s">
        <v>1901</v>
      </c>
      <c r="T1876">
        <v>4</v>
      </c>
      <c r="U1876">
        <v>591.9</v>
      </c>
      <c r="V1876">
        <v>0.2</v>
      </c>
      <c r="W1876" t="s">
        <v>1961</v>
      </c>
      <c r="X1876">
        <v>1894.08</v>
      </c>
      <c r="Y1876">
        <v>1894.08</v>
      </c>
      <c r="Z1876" t="str">
        <f>_xlfn.IFS(Table8_1[[#This Row],[Unit_Price]]&lt;500,"Low Price",Table8_1[[#This Row],[Unit_Price]]&lt;2000,"Medium Price",Table8_1[[#This Row],[Unit_Price]]&gt;=2000, "High Price")</f>
        <v>Medium Price</v>
      </c>
    </row>
    <row r="1877" spans="1:26" x14ac:dyDescent="0.3">
      <c r="A1877" s="2" t="s">
        <v>3842</v>
      </c>
      <c r="B1877" s="3">
        <v>45730</v>
      </c>
      <c r="C1877" s="2" t="s">
        <v>131</v>
      </c>
      <c r="D1877" s="2" t="s">
        <v>1762</v>
      </c>
      <c r="E1877" s="2" t="s">
        <v>1929</v>
      </c>
      <c r="F1877" s="2">
        <v>2</v>
      </c>
      <c r="G1877" s="2">
        <v>396.9</v>
      </c>
      <c r="H1877" s="2">
        <v>0.18</v>
      </c>
      <c r="I1877" s="2" t="s">
        <v>1961</v>
      </c>
      <c r="J1877" s="2">
        <v>650.91600000000005</v>
      </c>
      <c r="O1877" t="s">
        <v>3842</v>
      </c>
      <c r="P1877" s="5">
        <v>45730</v>
      </c>
      <c r="Q1877" t="s">
        <v>131</v>
      </c>
      <c r="R1877" t="s">
        <v>1762</v>
      </c>
      <c r="S1877" t="s">
        <v>1929</v>
      </c>
      <c r="T1877">
        <v>2</v>
      </c>
      <c r="U1877">
        <v>396.9</v>
      </c>
      <c r="V1877">
        <v>0.18</v>
      </c>
      <c r="W1877" t="s">
        <v>1961</v>
      </c>
      <c r="X1877">
        <v>650.91600000000005</v>
      </c>
      <c r="Y1877">
        <v>650.91599999999994</v>
      </c>
      <c r="Z1877" t="str">
        <f>_xlfn.IFS(Table8_1[[#This Row],[Unit_Price]]&lt;500,"Low Price",Table8_1[[#This Row],[Unit_Price]]&lt;2000,"Medium Price",Table8_1[[#This Row],[Unit_Price]]&gt;=2000, "High Price")</f>
        <v>Low Price</v>
      </c>
    </row>
    <row r="1878" spans="1:26" x14ac:dyDescent="0.3">
      <c r="A1878" s="2" t="s">
        <v>3843</v>
      </c>
      <c r="B1878" s="3">
        <v>45731</v>
      </c>
      <c r="C1878" s="2" t="s">
        <v>1412</v>
      </c>
      <c r="D1878" s="2" t="s">
        <v>1877</v>
      </c>
      <c r="E1878" s="2" t="s">
        <v>1896</v>
      </c>
      <c r="F1878" s="2">
        <v>1</v>
      </c>
      <c r="G1878" s="2">
        <v>176.84</v>
      </c>
      <c r="H1878" s="2">
        <v>0.19</v>
      </c>
      <c r="I1878" s="2" t="s">
        <v>1959</v>
      </c>
      <c r="J1878" s="2">
        <v>143.24039999999999</v>
      </c>
      <c r="O1878" t="s">
        <v>3843</v>
      </c>
      <c r="P1878" s="5">
        <v>45731</v>
      </c>
      <c r="Q1878" t="s">
        <v>1412</v>
      </c>
      <c r="R1878" t="s">
        <v>1877</v>
      </c>
      <c r="S1878" t="s">
        <v>1896</v>
      </c>
      <c r="T1878">
        <v>1</v>
      </c>
      <c r="U1878">
        <v>176.84</v>
      </c>
      <c r="V1878">
        <v>0.19</v>
      </c>
      <c r="W1878" t="s">
        <v>1959</v>
      </c>
      <c r="X1878">
        <v>143.24039999999999</v>
      </c>
      <c r="Y1878">
        <v>143.24039999999999</v>
      </c>
      <c r="Z1878" t="str">
        <f>_xlfn.IFS(Table8_1[[#This Row],[Unit_Price]]&lt;500,"Low Price",Table8_1[[#This Row],[Unit_Price]]&lt;2000,"Medium Price",Table8_1[[#This Row],[Unit_Price]]&gt;=2000, "High Price")</f>
        <v>Low Price</v>
      </c>
    </row>
    <row r="1879" spans="1:26" x14ac:dyDescent="0.3">
      <c r="A1879" s="2" t="s">
        <v>3844</v>
      </c>
      <c r="B1879" s="3">
        <v>45272</v>
      </c>
      <c r="C1879" s="2" t="s">
        <v>823</v>
      </c>
      <c r="D1879" s="2" t="s">
        <v>1655</v>
      </c>
      <c r="E1879" s="2" t="s">
        <v>1887</v>
      </c>
      <c r="F1879" s="2">
        <v>2</v>
      </c>
      <c r="G1879" s="2">
        <v>614.21</v>
      </c>
      <c r="H1879" s="2">
        <v>0.11</v>
      </c>
      <c r="I1879" s="2" t="s">
        <v>1961</v>
      </c>
      <c r="J1879" s="2">
        <v>1093.2937999999999</v>
      </c>
      <c r="O1879" t="s">
        <v>3844</v>
      </c>
      <c r="P1879" s="5">
        <v>45272</v>
      </c>
      <c r="Q1879" t="s">
        <v>823</v>
      </c>
      <c r="R1879" t="s">
        <v>1655</v>
      </c>
      <c r="S1879" t="s">
        <v>1887</v>
      </c>
      <c r="T1879">
        <v>2</v>
      </c>
      <c r="U1879">
        <v>614.21</v>
      </c>
      <c r="V1879">
        <v>0.11</v>
      </c>
      <c r="W1879" t="s">
        <v>1961</v>
      </c>
      <c r="X1879">
        <v>1093.2937999999999</v>
      </c>
      <c r="Y1879">
        <v>1093.2938000000001</v>
      </c>
      <c r="Z1879" t="str">
        <f>_xlfn.IFS(Table8_1[[#This Row],[Unit_Price]]&lt;500,"Low Price",Table8_1[[#This Row],[Unit_Price]]&lt;2000,"Medium Price",Table8_1[[#This Row],[Unit_Price]]&gt;=2000, "High Price")</f>
        <v>Medium Price</v>
      </c>
    </row>
    <row r="1880" spans="1:26" x14ac:dyDescent="0.3">
      <c r="A1880" s="2" t="s">
        <v>3845</v>
      </c>
      <c r="B1880" s="3">
        <v>45584</v>
      </c>
      <c r="C1880" s="2" t="s">
        <v>385</v>
      </c>
      <c r="D1880" s="2" t="s">
        <v>2061</v>
      </c>
      <c r="E1880" s="2" t="s">
        <v>1914</v>
      </c>
      <c r="F1880" s="2">
        <v>3</v>
      </c>
      <c r="G1880" s="2">
        <v>604.66</v>
      </c>
      <c r="H1880" s="2">
        <v>0.18</v>
      </c>
      <c r="I1880" s="2" t="s">
        <v>1964</v>
      </c>
      <c r="J1880" s="2">
        <v>1487.4636</v>
      </c>
      <c r="O1880" t="s">
        <v>3845</v>
      </c>
      <c r="P1880" s="5">
        <v>45584</v>
      </c>
      <c r="Q1880" t="s">
        <v>385</v>
      </c>
      <c r="R1880" t="s">
        <v>2061</v>
      </c>
      <c r="S1880" t="s">
        <v>1914</v>
      </c>
      <c r="T1880">
        <v>3</v>
      </c>
      <c r="U1880">
        <v>604.66</v>
      </c>
      <c r="V1880">
        <v>0.18</v>
      </c>
      <c r="W1880" t="s">
        <v>1964</v>
      </c>
      <c r="X1880">
        <v>1487.4636</v>
      </c>
      <c r="Y1880">
        <v>1487.4636</v>
      </c>
      <c r="Z1880" t="str">
        <f>_xlfn.IFS(Table8_1[[#This Row],[Unit_Price]]&lt;500,"Low Price",Table8_1[[#This Row],[Unit_Price]]&lt;2000,"Medium Price",Table8_1[[#This Row],[Unit_Price]]&gt;=2000, "High Price")</f>
        <v>Medium Price</v>
      </c>
    </row>
    <row r="1881" spans="1:26" x14ac:dyDescent="0.3">
      <c r="A1881" s="2" t="s">
        <v>3846</v>
      </c>
      <c r="B1881" s="3">
        <v>45534</v>
      </c>
      <c r="C1881" s="2" t="s">
        <v>1542</v>
      </c>
      <c r="D1881" s="2" t="s">
        <v>1565</v>
      </c>
      <c r="E1881" s="2" t="s">
        <v>1929</v>
      </c>
      <c r="F1881" s="2">
        <v>3</v>
      </c>
      <c r="G1881" s="2">
        <v>24.29</v>
      </c>
      <c r="H1881" s="2">
        <v>0.12</v>
      </c>
      <c r="I1881" s="2" t="s">
        <v>1961</v>
      </c>
      <c r="J1881" s="2">
        <v>64.125600000000006</v>
      </c>
      <c r="O1881" t="s">
        <v>3846</v>
      </c>
      <c r="P1881" s="5">
        <v>45534</v>
      </c>
      <c r="Q1881" t="s">
        <v>1542</v>
      </c>
      <c r="R1881" t="s">
        <v>1565</v>
      </c>
      <c r="S1881" t="s">
        <v>1929</v>
      </c>
      <c r="T1881">
        <v>3</v>
      </c>
      <c r="U1881">
        <v>24.29</v>
      </c>
      <c r="V1881">
        <v>0.12</v>
      </c>
      <c r="W1881" t="s">
        <v>1961</v>
      </c>
      <c r="X1881">
        <v>64.125600000000006</v>
      </c>
      <c r="Y1881">
        <v>64.125600000000006</v>
      </c>
      <c r="Z1881" t="str">
        <f>_xlfn.IFS(Table8_1[[#This Row],[Unit_Price]]&lt;500,"Low Price",Table8_1[[#This Row],[Unit_Price]]&lt;2000,"Medium Price",Table8_1[[#This Row],[Unit_Price]]&gt;=2000, "High Price")</f>
        <v>Low Price</v>
      </c>
    </row>
    <row r="1882" spans="1:26" x14ac:dyDescent="0.3">
      <c r="A1882" s="2" t="s">
        <v>3847</v>
      </c>
      <c r="B1882" s="3">
        <v>45482</v>
      </c>
      <c r="C1882" s="2" t="s">
        <v>424</v>
      </c>
      <c r="D1882" s="2" t="s">
        <v>1771</v>
      </c>
      <c r="E1882" s="2" t="s">
        <v>1927</v>
      </c>
      <c r="F1882" s="2">
        <v>1</v>
      </c>
      <c r="G1882" s="2">
        <v>503.95</v>
      </c>
      <c r="H1882" s="2">
        <v>0.24</v>
      </c>
      <c r="I1882" s="2" t="s">
        <v>1961</v>
      </c>
      <c r="J1882" s="2">
        <v>383.00200000000001</v>
      </c>
      <c r="O1882" t="s">
        <v>3847</v>
      </c>
      <c r="P1882" s="5">
        <v>45482</v>
      </c>
      <c r="Q1882" t="s">
        <v>424</v>
      </c>
      <c r="R1882" t="s">
        <v>1771</v>
      </c>
      <c r="S1882" t="s">
        <v>1927</v>
      </c>
      <c r="T1882">
        <v>1</v>
      </c>
      <c r="U1882">
        <v>503.95</v>
      </c>
      <c r="V1882">
        <v>0.24</v>
      </c>
      <c r="W1882" t="s">
        <v>1961</v>
      </c>
      <c r="X1882">
        <v>383.00200000000001</v>
      </c>
      <c r="Y1882">
        <v>383.00200000000001</v>
      </c>
      <c r="Z1882" t="str">
        <f>_xlfn.IFS(Table8_1[[#This Row],[Unit_Price]]&lt;500,"Low Price",Table8_1[[#This Row],[Unit_Price]]&lt;2000,"Medium Price",Table8_1[[#This Row],[Unit_Price]]&gt;=2000, "High Price")</f>
        <v>Medium Price</v>
      </c>
    </row>
    <row r="1883" spans="1:26" x14ac:dyDescent="0.3">
      <c r="A1883" s="2" t="s">
        <v>3848</v>
      </c>
      <c r="B1883" s="3">
        <v>45475</v>
      </c>
      <c r="C1883" s="2" t="s">
        <v>1016</v>
      </c>
      <c r="D1883" s="2" t="s">
        <v>1735</v>
      </c>
      <c r="E1883" s="2" t="s">
        <v>1934</v>
      </c>
      <c r="F1883" s="2">
        <v>4</v>
      </c>
      <c r="G1883" s="2">
        <v>860.78</v>
      </c>
      <c r="H1883" s="2">
        <v>0.03</v>
      </c>
      <c r="I1883" s="2" t="s">
        <v>1959</v>
      </c>
      <c r="J1883" s="2">
        <v>3339.8263999999999</v>
      </c>
      <c r="O1883" t="s">
        <v>3848</v>
      </c>
      <c r="P1883" s="5">
        <v>45475</v>
      </c>
      <c r="Q1883" t="s">
        <v>1016</v>
      </c>
      <c r="R1883" t="s">
        <v>1735</v>
      </c>
      <c r="S1883" t="s">
        <v>1934</v>
      </c>
      <c r="T1883">
        <v>4</v>
      </c>
      <c r="U1883">
        <v>860.78</v>
      </c>
      <c r="V1883">
        <v>0.03</v>
      </c>
      <c r="W1883" t="s">
        <v>1959</v>
      </c>
      <c r="X1883">
        <v>3339.8263999999999</v>
      </c>
      <c r="Y1883">
        <v>3339.8263999999999</v>
      </c>
      <c r="Z1883" t="str">
        <f>_xlfn.IFS(Table8_1[[#This Row],[Unit_Price]]&lt;500,"Low Price",Table8_1[[#This Row],[Unit_Price]]&lt;2000,"Medium Price",Table8_1[[#This Row],[Unit_Price]]&gt;=2000, "High Price")</f>
        <v>Medium Price</v>
      </c>
    </row>
    <row r="1884" spans="1:26" x14ac:dyDescent="0.3">
      <c r="A1884" s="2" t="s">
        <v>3849</v>
      </c>
      <c r="B1884" s="3">
        <v>45234</v>
      </c>
      <c r="C1884" s="2" t="s">
        <v>654</v>
      </c>
      <c r="D1884" s="2" t="s">
        <v>1706</v>
      </c>
      <c r="E1884" s="2" t="s">
        <v>1901</v>
      </c>
      <c r="F1884" s="2">
        <v>3</v>
      </c>
      <c r="G1884" s="2">
        <v>41.97</v>
      </c>
      <c r="H1884" s="2">
        <v>0.03</v>
      </c>
      <c r="I1884" s="2" t="s">
        <v>1964</v>
      </c>
      <c r="J1884" s="2">
        <v>122.1327</v>
      </c>
      <c r="O1884" t="s">
        <v>3849</v>
      </c>
      <c r="P1884" s="5">
        <v>45234</v>
      </c>
      <c r="Q1884" t="s">
        <v>654</v>
      </c>
      <c r="R1884" t="s">
        <v>1706</v>
      </c>
      <c r="S1884" t="s">
        <v>1901</v>
      </c>
      <c r="T1884">
        <v>3</v>
      </c>
      <c r="U1884">
        <v>41.97</v>
      </c>
      <c r="V1884">
        <v>0.03</v>
      </c>
      <c r="W1884" t="s">
        <v>1964</v>
      </c>
      <c r="X1884">
        <v>122.1327</v>
      </c>
      <c r="Y1884">
        <v>122.1327</v>
      </c>
      <c r="Z1884" t="str">
        <f>_xlfn.IFS(Table8_1[[#This Row],[Unit_Price]]&lt;500,"Low Price",Table8_1[[#This Row],[Unit_Price]]&lt;2000,"Medium Price",Table8_1[[#This Row],[Unit_Price]]&gt;=2000, "High Price")</f>
        <v>Low Price</v>
      </c>
    </row>
    <row r="1885" spans="1:26" x14ac:dyDescent="0.3">
      <c r="A1885" s="2" t="s">
        <v>3850</v>
      </c>
      <c r="B1885" s="3">
        <v>45397</v>
      </c>
      <c r="C1885" s="2" t="s">
        <v>138</v>
      </c>
      <c r="D1885" s="2" t="s">
        <v>1617</v>
      </c>
      <c r="E1885" s="2" t="s">
        <v>1908</v>
      </c>
      <c r="F1885" s="2">
        <v>1</v>
      </c>
      <c r="G1885" s="2">
        <v>649.59</v>
      </c>
      <c r="H1885" s="2">
        <v>0.12</v>
      </c>
      <c r="I1885" s="2" t="s">
        <v>1964</v>
      </c>
      <c r="J1885" s="2">
        <v>571.63919999999996</v>
      </c>
      <c r="O1885" t="s">
        <v>3850</v>
      </c>
      <c r="P1885" s="5">
        <v>45397</v>
      </c>
      <c r="Q1885" t="s">
        <v>138</v>
      </c>
      <c r="R1885" t="s">
        <v>1617</v>
      </c>
      <c r="S1885" t="s">
        <v>1908</v>
      </c>
      <c r="T1885">
        <v>1</v>
      </c>
      <c r="U1885">
        <v>649.59</v>
      </c>
      <c r="V1885">
        <v>0.12</v>
      </c>
      <c r="W1885" t="s">
        <v>1964</v>
      </c>
      <c r="X1885">
        <v>571.63919999999996</v>
      </c>
      <c r="Y1885">
        <v>571.63920000000007</v>
      </c>
      <c r="Z1885" t="str">
        <f>_xlfn.IFS(Table8_1[[#This Row],[Unit_Price]]&lt;500,"Low Price",Table8_1[[#This Row],[Unit_Price]]&lt;2000,"Medium Price",Table8_1[[#This Row],[Unit_Price]]&gt;=2000, "High Price")</f>
        <v>Medium Price</v>
      </c>
    </row>
    <row r="1886" spans="1:26" x14ac:dyDescent="0.3">
      <c r="A1886" s="2" t="s">
        <v>3851</v>
      </c>
      <c r="B1886" s="3">
        <v>45502</v>
      </c>
      <c r="C1886" s="2" t="s">
        <v>206</v>
      </c>
      <c r="D1886" s="2" t="s">
        <v>1771</v>
      </c>
      <c r="E1886" s="2" t="s">
        <v>1921</v>
      </c>
      <c r="F1886" s="2">
        <v>2</v>
      </c>
      <c r="G1886" s="2">
        <v>386.09</v>
      </c>
      <c r="H1886" s="2">
        <v>0.19</v>
      </c>
      <c r="I1886" s="2" t="s">
        <v>1961</v>
      </c>
      <c r="J1886" s="2">
        <v>625.46579999999994</v>
      </c>
      <c r="O1886" t="s">
        <v>3851</v>
      </c>
      <c r="P1886" s="5">
        <v>45502</v>
      </c>
      <c r="Q1886" t="s">
        <v>206</v>
      </c>
      <c r="R1886" t="s">
        <v>1771</v>
      </c>
      <c r="S1886" t="s">
        <v>1921</v>
      </c>
      <c r="T1886">
        <v>2</v>
      </c>
      <c r="U1886">
        <v>386.09</v>
      </c>
      <c r="V1886">
        <v>0.19</v>
      </c>
      <c r="W1886" t="s">
        <v>1961</v>
      </c>
      <c r="X1886">
        <v>625.46579999999994</v>
      </c>
      <c r="Y1886">
        <v>625.46579999999994</v>
      </c>
      <c r="Z1886" t="str">
        <f>_xlfn.IFS(Table8_1[[#This Row],[Unit_Price]]&lt;500,"Low Price",Table8_1[[#This Row],[Unit_Price]]&lt;2000,"Medium Price",Table8_1[[#This Row],[Unit_Price]]&gt;=2000, "High Price")</f>
        <v>Low Price</v>
      </c>
    </row>
    <row r="1887" spans="1:26" x14ac:dyDescent="0.3">
      <c r="A1887" s="2" t="s">
        <v>3852</v>
      </c>
      <c r="B1887" s="3">
        <v>45644</v>
      </c>
      <c r="C1887" s="2" t="s">
        <v>357</v>
      </c>
      <c r="D1887" s="2" t="s">
        <v>1735</v>
      </c>
      <c r="E1887" s="2" t="s">
        <v>1929</v>
      </c>
      <c r="F1887" s="2">
        <v>1</v>
      </c>
      <c r="G1887" s="2">
        <v>891.62</v>
      </c>
      <c r="H1887" s="2">
        <v>0.06</v>
      </c>
      <c r="I1887" s="2" t="s">
        <v>1961</v>
      </c>
      <c r="J1887" s="2">
        <v>838.12279999999998</v>
      </c>
      <c r="O1887" t="s">
        <v>3852</v>
      </c>
      <c r="P1887" s="5">
        <v>45644</v>
      </c>
      <c r="Q1887" t="s">
        <v>357</v>
      </c>
      <c r="R1887" t="s">
        <v>1735</v>
      </c>
      <c r="S1887" t="s">
        <v>1929</v>
      </c>
      <c r="T1887">
        <v>1</v>
      </c>
      <c r="U1887">
        <v>891.62</v>
      </c>
      <c r="V1887">
        <v>0.06</v>
      </c>
      <c r="W1887" t="s">
        <v>1961</v>
      </c>
      <c r="X1887">
        <v>838.12279999999998</v>
      </c>
      <c r="Y1887">
        <v>838.12279999999998</v>
      </c>
      <c r="Z1887" t="str">
        <f>_xlfn.IFS(Table8_1[[#This Row],[Unit_Price]]&lt;500,"Low Price",Table8_1[[#This Row],[Unit_Price]]&lt;2000,"Medium Price",Table8_1[[#This Row],[Unit_Price]]&gt;=2000, "High Price")</f>
        <v>Medium Price</v>
      </c>
    </row>
    <row r="1888" spans="1:26" x14ac:dyDescent="0.3">
      <c r="A1888" s="2" t="s">
        <v>3853</v>
      </c>
      <c r="B1888" s="3">
        <v>45617</v>
      </c>
      <c r="C1888" s="2" t="s">
        <v>1202</v>
      </c>
      <c r="D1888" s="2" t="s">
        <v>1774</v>
      </c>
      <c r="E1888" s="2" t="s">
        <v>1936</v>
      </c>
      <c r="F1888" s="2">
        <v>2</v>
      </c>
      <c r="G1888" s="2">
        <v>558.9</v>
      </c>
      <c r="H1888" s="2">
        <v>0.05</v>
      </c>
      <c r="I1888" s="2" t="s">
        <v>1964</v>
      </c>
      <c r="J1888" s="2">
        <v>1061.9100000000001</v>
      </c>
      <c r="O1888" t="s">
        <v>3853</v>
      </c>
      <c r="P1888" s="5">
        <v>45617</v>
      </c>
      <c r="Q1888" t="s">
        <v>1202</v>
      </c>
      <c r="R1888" t="s">
        <v>1774</v>
      </c>
      <c r="S1888" t="s">
        <v>1936</v>
      </c>
      <c r="T1888">
        <v>2</v>
      </c>
      <c r="U1888">
        <v>558.9</v>
      </c>
      <c r="V1888">
        <v>0.05</v>
      </c>
      <c r="W1888" t="s">
        <v>1964</v>
      </c>
      <c r="X1888">
        <v>1061.9100000000001</v>
      </c>
      <c r="Y1888">
        <v>1061.9099999999999</v>
      </c>
      <c r="Z1888" t="str">
        <f>_xlfn.IFS(Table8_1[[#This Row],[Unit_Price]]&lt;500,"Low Price",Table8_1[[#This Row],[Unit_Price]]&lt;2000,"Medium Price",Table8_1[[#This Row],[Unit_Price]]&gt;=2000, "High Price")</f>
        <v>Medium Price</v>
      </c>
    </row>
    <row r="1889" spans="1:26" x14ac:dyDescent="0.3">
      <c r="A1889" s="2" t="s">
        <v>3854</v>
      </c>
      <c r="B1889" s="3">
        <v>45797</v>
      </c>
      <c r="C1889" s="2" t="s">
        <v>1115</v>
      </c>
      <c r="D1889" s="2" t="s">
        <v>1560</v>
      </c>
      <c r="E1889" s="2" t="s">
        <v>1901</v>
      </c>
      <c r="F1889" s="2">
        <v>2</v>
      </c>
      <c r="G1889" s="2">
        <v>99.04</v>
      </c>
      <c r="H1889" s="2">
        <v>0.26</v>
      </c>
      <c r="I1889" s="2" t="s">
        <v>1964</v>
      </c>
      <c r="J1889" s="2">
        <v>146.57919999999999</v>
      </c>
      <c r="O1889" t="s">
        <v>3854</v>
      </c>
      <c r="P1889" s="5">
        <v>45797</v>
      </c>
      <c r="Q1889" t="s">
        <v>1115</v>
      </c>
      <c r="R1889" t="s">
        <v>1560</v>
      </c>
      <c r="S1889" t="s">
        <v>1901</v>
      </c>
      <c r="T1889">
        <v>2</v>
      </c>
      <c r="U1889">
        <v>99.04</v>
      </c>
      <c r="V1889">
        <v>0.26</v>
      </c>
      <c r="W1889" t="s">
        <v>1964</v>
      </c>
      <c r="X1889">
        <v>146.57919999999999</v>
      </c>
      <c r="Y1889">
        <v>146.57920000000001</v>
      </c>
      <c r="Z1889" t="str">
        <f>_xlfn.IFS(Table8_1[[#This Row],[Unit_Price]]&lt;500,"Low Price",Table8_1[[#This Row],[Unit_Price]]&lt;2000,"Medium Price",Table8_1[[#This Row],[Unit_Price]]&gt;=2000, "High Price")</f>
        <v>Low Price</v>
      </c>
    </row>
    <row r="1890" spans="1:26" x14ac:dyDescent="0.3">
      <c r="A1890" s="2" t="s">
        <v>3855</v>
      </c>
      <c r="B1890" s="3">
        <v>45740</v>
      </c>
      <c r="C1890" s="2" t="s">
        <v>934</v>
      </c>
      <c r="D1890" s="2" t="s">
        <v>2061</v>
      </c>
      <c r="E1890" s="2" t="s">
        <v>1917</v>
      </c>
      <c r="F1890" s="2">
        <v>4</v>
      </c>
      <c r="G1890" s="2">
        <v>625.13</v>
      </c>
      <c r="H1890" s="2">
        <v>0.06</v>
      </c>
      <c r="I1890" s="2" t="s">
        <v>1959</v>
      </c>
      <c r="J1890" s="2">
        <v>2350.4888000000001</v>
      </c>
      <c r="O1890" t="s">
        <v>3855</v>
      </c>
      <c r="P1890" s="5">
        <v>45740</v>
      </c>
      <c r="Q1890" t="s">
        <v>934</v>
      </c>
      <c r="R1890" t="s">
        <v>2061</v>
      </c>
      <c r="S1890" t="s">
        <v>1917</v>
      </c>
      <c r="T1890">
        <v>4</v>
      </c>
      <c r="U1890">
        <v>625.13</v>
      </c>
      <c r="V1890">
        <v>0.06</v>
      </c>
      <c r="W1890" t="s">
        <v>1959</v>
      </c>
      <c r="X1890">
        <v>2350.4888000000001</v>
      </c>
      <c r="Y1890">
        <v>2350.4888000000001</v>
      </c>
      <c r="Z1890" t="str">
        <f>_xlfn.IFS(Table8_1[[#This Row],[Unit_Price]]&lt;500,"Low Price",Table8_1[[#This Row],[Unit_Price]]&lt;2000,"Medium Price",Table8_1[[#This Row],[Unit_Price]]&gt;=2000, "High Price")</f>
        <v>Medium Price</v>
      </c>
    </row>
    <row r="1891" spans="1:26" x14ac:dyDescent="0.3">
      <c r="A1891" s="2" t="s">
        <v>3856</v>
      </c>
      <c r="B1891" s="3">
        <v>45824</v>
      </c>
      <c r="C1891" s="2" t="s">
        <v>148</v>
      </c>
      <c r="D1891" s="2" t="s">
        <v>1700</v>
      </c>
      <c r="E1891" s="2" t="s">
        <v>1945</v>
      </c>
      <c r="F1891" s="2">
        <v>4</v>
      </c>
      <c r="G1891" s="2">
        <v>38.380000000000003</v>
      </c>
      <c r="H1891" s="2">
        <v>0.16</v>
      </c>
      <c r="I1891" s="2" t="s">
        <v>1964</v>
      </c>
      <c r="J1891" s="2">
        <v>128.95679999999999</v>
      </c>
      <c r="O1891" t="s">
        <v>3856</v>
      </c>
      <c r="P1891" s="5">
        <v>45824</v>
      </c>
      <c r="Q1891" t="s">
        <v>148</v>
      </c>
      <c r="R1891" t="s">
        <v>1700</v>
      </c>
      <c r="S1891" t="s">
        <v>1945</v>
      </c>
      <c r="T1891">
        <v>4</v>
      </c>
      <c r="U1891">
        <v>38.380000000000003</v>
      </c>
      <c r="V1891">
        <v>0.16</v>
      </c>
      <c r="W1891" t="s">
        <v>1964</v>
      </c>
      <c r="X1891">
        <v>128.95679999999999</v>
      </c>
      <c r="Y1891">
        <v>128.95680000000002</v>
      </c>
      <c r="Z1891" t="str">
        <f>_xlfn.IFS(Table8_1[[#This Row],[Unit_Price]]&lt;500,"Low Price",Table8_1[[#This Row],[Unit_Price]]&lt;2000,"Medium Price",Table8_1[[#This Row],[Unit_Price]]&gt;=2000, "High Price")</f>
        <v>Low Price</v>
      </c>
    </row>
    <row r="1892" spans="1:26" x14ac:dyDescent="0.3">
      <c r="A1892" s="2" t="s">
        <v>3857</v>
      </c>
      <c r="B1892" s="3">
        <v>45404</v>
      </c>
      <c r="C1892" s="2" t="s">
        <v>1525</v>
      </c>
      <c r="D1892" s="2" t="s">
        <v>1865</v>
      </c>
      <c r="E1892" s="2" t="s">
        <v>1924</v>
      </c>
      <c r="F1892" s="2">
        <v>4</v>
      </c>
      <c r="G1892" s="2">
        <v>731.72</v>
      </c>
      <c r="H1892" s="2">
        <v>0.22</v>
      </c>
      <c r="I1892" s="2" t="s">
        <v>1964</v>
      </c>
      <c r="J1892" s="2">
        <v>2282.9663999999998</v>
      </c>
      <c r="O1892" t="s">
        <v>3857</v>
      </c>
      <c r="P1892" s="5">
        <v>45404</v>
      </c>
      <c r="Q1892" t="s">
        <v>1525</v>
      </c>
      <c r="R1892" t="s">
        <v>1865</v>
      </c>
      <c r="S1892" t="s">
        <v>1924</v>
      </c>
      <c r="T1892">
        <v>4</v>
      </c>
      <c r="U1892">
        <v>731.72</v>
      </c>
      <c r="V1892">
        <v>0.22</v>
      </c>
      <c r="W1892" t="s">
        <v>1964</v>
      </c>
      <c r="X1892">
        <v>2282.9663999999998</v>
      </c>
      <c r="Y1892">
        <v>2282.9664000000002</v>
      </c>
      <c r="Z1892" t="str">
        <f>_xlfn.IFS(Table8_1[[#This Row],[Unit_Price]]&lt;500,"Low Price",Table8_1[[#This Row],[Unit_Price]]&lt;2000,"Medium Price",Table8_1[[#This Row],[Unit_Price]]&gt;=2000, "High Price")</f>
        <v>Medium Price</v>
      </c>
    </row>
    <row r="1893" spans="1:26" x14ac:dyDescent="0.3">
      <c r="A1893" s="2" t="s">
        <v>3858</v>
      </c>
      <c r="B1893" s="3">
        <v>45916</v>
      </c>
      <c r="C1893" s="2" t="s">
        <v>1423</v>
      </c>
      <c r="D1893" s="2" t="s">
        <v>1826</v>
      </c>
      <c r="E1893" s="2" t="s">
        <v>1948</v>
      </c>
      <c r="F1893" s="2">
        <v>3</v>
      </c>
      <c r="G1893" s="2">
        <v>825.33</v>
      </c>
      <c r="H1893" s="2">
        <v>0.21</v>
      </c>
      <c r="I1893" s="2" t="s">
        <v>1959</v>
      </c>
      <c r="J1893" s="2">
        <v>1956.0320999999999</v>
      </c>
      <c r="O1893" t="s">
        <v>3858</v>
      </c>
      <c r="P1893" s="5">
        <v>45916</v>
      </c>
      <c r="Q1893" t="s">
        <v>1423</v>
      </c>
      <c r="R1893" t="s">
        <v>1826</v>
      </c>
      <c r="S1893" t="s">
        <v>1948</v>
      </c>
      <c r="T1893">
        <v>3</v>
      </c>
      <c r="U1893">
        <v>825.33</v>
      </c>
      <c r="V1893">
        <v>0.21</v>
      </c>
      <c r="W1893" t="s">
        <v>1959</v>
      </c>
      <c r="X1893">
        <v>1956.0320999999999</v>
      </c>
      <c r="Y1893">
        <v>1956.0321000000004</v>
      </c>
      <c r="Z1893" t="str">
        <f>_xlfn.IFS(Table8_1[[#This Row],[Unit_Price]]&lt;500,"Low Price",Table8_1[[#This Row],[Unit_Price]]&lt;2000,"Medium Price",Table8_1[[#This Row],[Unit_Price]]&gt;=2000, "High Price")</f>
        <v>Medium Price</v>
      </c>
    </row>
    <row r="1894" spans="1:26" x14ac:dyDescent="0.3">
      <c r="A1894" s="2" t="s">
        <v>3859</v>
      </c>
      <c r="B1894" s="3">
        <v>45269</v>
      </c>
      <c r="C1894" s="2" t="s">
        <v>225</v>
      </c>
      <c r="D1894" s="2" t="s">
        <v>1793</v>
      </c>
      <c r="E1894" s="2" t="s">
        <v>1934</v>
      </c>
      <c r="F1894" s="2">
        <v>2</v>
      </c>
      <c r="G1894" s="2">
        <v>47.3</v>
      </c>
      <c r="H1894" s="2">
        <v>0.01</v>
      </c>
      <c r="I1894" s="2" t="s">
        <v>1961</v>
      </c>
      <c r="J1894" s="2">
        <v>93.653999999999996</v>
      </c>
      <c r="O1894" t="s">
        <v>3859</v>
      </c>
      <c r="P1894" s="5">
        <v>45269</v>
      </c>
      <c r="Q1894" t="s">
        <v>225</v>
      </c>
      <c r="R1894" t="s">
        <v>1793</v>
      </c>
      <c r="S1894" t="s">
        <v>1934</v>
      </c>
      <c r="T1894">
        <v>2</v>
      </c>
      <c r="U1894">
        <v>47.3</v>
      </c>
      <c r="V1894">
        <v>0.01</v>
      </c>
      <c r="W1894" t="s">
        <v>1961</v>
      </c>
      <c r="X1894">
        <v>93.653999999999996</v>
      </c>
      <c r="Y1894">
        <v>93.653999999999996</v>
      </c>
      <c r="Z1894" t="str">
        <f>_xlfn.IFS(Table8_1[[#This Row],[Unit_Price]]&lt;500,"Low Price",Table8_1[[#This Row],[Unit_Price]]&lt;2000,"Medium Price",Table8_1[[#This Row],[Unit_Price]]&gt;=2000, "High Price")</f>
        <v>Low Price</v>
      </c>
    </row>
    <row r="1895" spans="1:26" x14ac:dyDescent="0.3">
      <c r="A1895" s="2" t="s">
        <v>3860</v>
      </c>
      <c r="B1895" s="3">
        <v>45493</v>
      </c>
      <c r="C1895" s="2" t="s">
        <v>575</v>
      </c>
      <c r="D1895" s="2" t="s">
        <v>1799</v>
      </c>
      <c r="E1895" s="2" t="s">
        <v>1942</v>
      </c>
      <c r="F1895" s="2">
        <v>1</v>
      </c>
      <c r="G1895" s="2">
        <v>389.12</v>
      </c>
      <c r="H1895" s="2">
        <v>0.18</v>
      </c>
      <c r="I1895" s="2" t="s">
        <v>1961</v>
      </c>
      <c r="J1895" s="2">
        <v>319.07839999999999</v>
      </c>
      <c r="O1895" t="s">
        <v>3860</v>
      </c>
      <c r="P1895" s="5">
        <v>45493</v>
      </c>
      <c r="Q1895" t="s">
        <v>575</v>
      </c>
      <c r="R1895" t="s">
        <v>1799</v>
      </c>
      <c r="S1895" t="s">
        <v>1942</v>
      </c>
      <c r="T1895">
        <v>1</v>
      </c>
      <c r="U1895">
        <v>389.12</v>
      </c>
      <c r="V1895">
        <v>0.18</v>
      </c>
      <c r="W1895" t="s">
        <v>1961</v>
      </c>
      <c r="X1895">
        <v>319.07839999999999</v>
      </c>
      <c r="Y1895">
        <v>319.07839999999999</v>
      </c>
      <c r="Z1895" t="str">
        <f>_xlfn.IFS(Table8_1[[#This Row],[Unit_Price]]&lt;500,"Low Price",Table8_1[[#This Row],[Unit_Price]]&lt;2000,"Medium Price",Table8_1[[#This Row],[Unit_Price]]&gt;=2000, "High Price")</f>
        <v>Low Price</v>
      </c>
    </row>
    <row r="1896" spans="1:26" x14ac:dyDescent="0.3">
      <c r="A1896" s="2" t="s">
        <v>3861</v>
      </c>
      <c r="B1896" s="3">
        <v>45558</v>
      </c>
      <c r="C1896" s="2" t="s">
        <v>1426</v>
      </c>
      <c r="D1896" s="2" t="s">
        <v>1829</v>
      </c>
      <c r="E1896" s="2" t="s">
        <v>1945</v>
      </c>
      <c r="F1896" s="2">
        <v>3</v>
      </c>
      <c r="G1896" s="2">
        <v>543.83000000000004</v>
      </c>
      <c r="H1896" s="2">
        <v>0.05</v>
      </c>
      <c r="I1896" s="2" t="s">
        <v>1959</v>
      </c>
      <c r="J1896" s="2">
        <v>1549.9155000000001</v>
      </c>
      <c r="O1896" t="s">
        <v>3861</v>
      </c>
      <c r="P1896" s="5">
        <v>45558</v>
      </c>
      <c r="Q1896" t="s">
        <v>1426</v>
      </c>
      <c r="R1896" t="s">
        <v>1829</v>
      </c>
      <c r="S1896" t="s">
        <v>1945</v>
      </c>
      <c r="T1896">
        <v>3</v>
      </c>
      <c r="U1896">
        <v>543.83000000000004</v>
      </c>
      <c r="V1896">
        <v>0.05</v>
      </c>
      <c r="W1896" t="s">
        <v>1959</v>
      </c>
      <c r="X1896">
        <v>1549.9155000000001</v>
      </c>
      <c r="Y1896">
        <v>1549.9155000000003</v>
      </c>
      <c r="Z1896" t="str">
        <f>_xlfn.IFS(Table8_1[[#This Row],[Unit_Price]]&lt;500,"Low Price",Table8_1[[#This Row],[Unit_Price]]&lt;2000,"Medium Price",Table8_1[[#This Row],[Unit_Price]]&gt;=2000, "High Price")</f>
        <v>Medium Price</v>
      </c>
    </row>
    <row r="1897" spans="1:26" x14ac:dyDescent="0.3">
      <c r="A1897" s="2" t="s">
        <v>3862</v>
      </c>
      <c r="B1897" s="3">
        <v>45423</v>
      </c>
      <c r="C1897" s="2" t="s">
        <v>107</v>
      </c>
      <c r="D1897" s="2" t="s">
        <v>1613</v>
      </c>
      <c r="E1897" s="2" t="s">
        <v>1892</v>
      </c>
      <c r="F1897" s="2">
        <v>2</v>
      </c>
      <c r="G1897" s="2">
        <v>660.27</v>
      </c>
      <c r="H1897" s="2">
        <v>0.01</v>
      </c>
      <c r="I1897" s="2" t="s">
        <v>1961</v>
      </c>
      <c r="J1897" s="2">
        <v>1307.3345999999999</v>
      </c>
      <c r="O1897" t="s">
        <v>3862</v>
      </c>
      <c r="P1897" s="5">
        <v>45423</v>
      </c>
      <c r="Q1897" t="s">
        <v>107</v>
      </c>
      <c r="R1897" t="s">
        <v>1613</v>
      </c>
      <c r="S1897" t="s">
        <v>1892</v>
      </c>
      <c r="T1897">
        <v>2</v>
      </c>
      <c r="U1897">
        <v>660.27</v>
      </c>
      <c r="V1897">
        <v>0.01</v>
      </c>
      <c r="W1897" t="s">
        <v>1961</v>
      </c>
      <c r="X1897">
        <v>1307.3345999999999</v>
      </c>
      <c r="Y1897">
        <v>1307.3345999999999</v>
      </c>
      <c r="Z1897" t="str">
        <f>_xlfn.IFS(Table8_1[[#This Row],[Unit_Price]]&lt;500,"Low Price",Table8_1[[#This Row],[Unit_Price]]&lt;2000,"Medium Price",Table8_1[[#This Row],[Unit_Price]]&gt;=2000, "High Price")</f>
        <v>Medium Price</v>
      </c>
    </row>
    <row r="1898" spans="1:26" x14ac:dyDescent="0.3">
      <c r="A1898" s="2" t="s">
        <v>3863</v>
      </c>
      <c r="B1898" s="3">
        <v>45780</v>
      </c>
      <c r="C1898" s="2" t="s">
        <v>1358</v>
      </c>
      <c r="D1898" s="2" t="s">
        <v>1610</v>
      </c>
      <c r="E1898" s="2" t="s">
        <v>1917</v>
      </c>
      <c r="F1898" s="2">
        <v>4</v>
      </c>
      <c r="G1898" s="2">
        <v>729.31</v>
      </c>
      <c r="H1898" s="2">
        <v>0.03</v>
      </c>
      <c r="I1898" s="2" t="s">
        <v>1959</v>
      </c>
      <c r="J1898" s="2">
        <v>2829.7228</v>
      </c>
      <c r="O1898" t="s">
        <v>3863</v>
      </c>
      <c r="P1898" s="5">
        <v>45780</v>
      </c>
      <c r="Q1898" t="s">
        <v>1358</v>
      </c>
      <c r="R1898" t="s">
        <v>1610</v>
      </c>
      <c r="S1898" t="s">
        <v>1917</v>
      </c>
      <c r="T1898">
        <v>4</v>
      </c>
      <c r="U1898">
        <v>729.31</v>
      </c>
      <c r="V1898">
        <v>0.03</v>
      </c>
      <c r="W1898" t="s">
        <v>1959</v>
      </c>
      <c r="X1898">
        <v>2829.7228</v>
      </c>
      <c r="Y1898">
        <v>2829.7228</v>
      </c>
      <c r="Z1898" t="str">
        <f>_xlfn.IFS(Table8_1[[#This Row],[Unit_Price]]&lt;500,"Low Price",Table8_1[[#This Row],[Unit_Price]]&lt;2000,"Medium Price",Table8_1[[#This Row],[Unit_Price]]&gt;=2000, "High Price")</f>
        <v>Medium Price</v>
      </c>
    </row>
    <row r="1899" spans="1:26" x14ac:dyDescent="0.3">
      <c r="A1899" s="2" t="s">
        <v>3864</v>
      </c>
      <c r="B1899" s="3">
        <v>45345</v>
      </c>
      <c r="C1899" s="2" t="s">
        <v>1319</v>
      </c>
      <c r="D1899" s="2" t="s">
        <v>1844</v>
      </c>
      <c r="E1899" s="2" t="s">
        <v>1911</v>
      </c>
      <c r="F1899" s="2">
        <v>2</v>
      </c>
      <c r="G1899" s="2">
        <v>152.91</v>
      </c>
      <c r="H1899" s="2">
        <v>0.24</v>
      </c>
      <c r="I1899" s="2" t="s">
        <v>1961</v>
      </c>
      <c r="J1899" s="2">
        <v>232.42320000000001</v>
      </c>
      <c r="O1899" t="s">
        <v>3864</v>
      </c>
      <c r="P1899" s="5">
        <v>45345</v>
      </c>
      <c r="Q1899" t="s">
        <v>1319</v>
      </c>
      <c r="R1899" t="s">
        <v>1844</v>
      </c>
      <c r="S1899" t="s">
        <v>1911</v>
      </c>
      <c r="T1899">
        <v>2</v>
      </c>
      <c r="U1899">
        <v>152.91</v>
      </c>
      <c r="V1899">
        <v>0.24</v>
      </c>
      <c r="W1899" t="s">
        <v>1961</v>
      </c>
      <c r="X1899">
        <v>232.42320000000001</v>
      </c>
      <c r="Y1899">
        <v>232.42320000000001</v>
      </c>
      <c r="Z1899" t="str">
        <f>_xlfn.IFS(Table8_1[[#This Row],[Unit_Price]]&lt;500,"Low Price",Table8_1[[#This Row],[Unit_Price]]&lt;2000,"Medium Price",Table8_1[[#This Row],[Unit_Price]]&gt;=2000, "High Price")</f>
        <v>Low Price</v>
      </c>
    </row>
    <row r="1900" spans="1:26" x14ac:dyDescent="0.3">
      <c r="A1900" s="2" t="s">
        <v>3865</v>
      </c>
      <c r="B1900" s="3">
        <v>45344</v>
      </c>
      <c r="C1900" s="2" t="s">
        <v>1434</v>
      </c>
      <c r="D1900" s="2" t="s">
        <v>1805</v>
      </c>
      <c r="E1900" s="2" t="s">
        <v>1936</v>
      </c>
      <c r="F1900" s="2">
        <v>4</v>
      </c>
      <c r="G1900" s="2">
        <v>592.14</v>
      </c>
      <c r="H1900" s="2">
        <v>0.12</v>
      </c>
      <c r="I1900" s="2" t="s">
        <v>1964</v>
      </c>
      <c r="J1900" s="2">
        <v>2084.3328000000001</v>
      </c>
      <c r="O1900" t="s">
        <v>3865</v>
      </c>
      <c r="P1900" s="5">
        <v>45344</v>
      </c>
      <c r="Q1900" t="s">
        <v>1434</v>
      </c>
      <c r="R1900" t="s">
        <v>1805</v>
      </c>
      <c r="S1900" t="s">
        <v>1936</v>
      </c>
      <c r="T1900">
        <v>4</v>
      </c>
      <c r="U1900">
        <v>592.14</v>
      </c>
      <c r="V1900">
        <v>0.12</v>
      </c>
      <c r="W1900" t="s">
        <v>1964</v>
      </c>
      <c r="X1900">
        <v>2084.3328000000001</v>
      </c>
      <c r="Y1900">
        <v>2084.3328000000001</v>
      </c>
      <c r="Z1900" t="str">
        <f>_xlfn.IFS(Table8_1[[#This Row],[Unit_Price]]&lt;500,"Low Price",Table8_1[[#This Row],[Unit_Price]]&lt;2000,"Medium Price",Table8_1[[#This Row],[Unit_Price]]&gt;=2000, "High Price")</f>
        <v>Medium Price</v>
      </c>
    </row>
    <row r="1901" spans="1:26" x14ac:dyDescent="0.3">
      <c r="A1901" s="2" t="s">
        <v>3866</v>
      </c>
      <c r="B1901" s="3">
        <v>45525</v>
      </c>
      <c r="C1901" s="2" t="s">
        <v>234</v>
      </c>
      <c r="D1901" s="2" t="s">
        <v>1817</v>
      </c>
      <c r="E1901" s="2" t="s">
        <v>1929</v>
      </c>
      <c r="F1901" s="2">
        <v>1</v>
      </c>
      <c r="G1901" s="2">
        <v>984.37</v>
      </c>
      <c r="H1901" s="2">
        <v>0</v>
      </c>
      <c r="I1901" s="2" t="s">
        <v>1961</v>
      </c>
      <c r="J1901" s="2">
        <v>984.37</v>
      </c>
      <c r="O1901" t="s">
        <v>3866</v>
      </c>
      <c r="P1901" s="5">
        <v>45525</v>
      </c>
      <c r="Q1901" t="s">
        <v>234</v>
      </c>
      <c r="R1901" t="s">
        <v>1817</v>
      </c>
      <c r="S1901" t="s">
        <v>1929</v>
      </c>
      <c r="T1901">
        <v>1</v>
      </c>
      <c r="U1901">
        <v>984.37</v>
      </c>
      <c r="V1901">
        <v>0</v>
      </c>
      <c r="W1901" t="s">
        <v>1961</v>
      </c>
      <c r="X1901">
        <v>984.37</v>
      </c>
      <c r="Y1901">
        <v>984.37</v>
      </c>
      <c r="Z1901" t="str">
        <f>_xlfn.IFS(Table8_1[[#This Row],[Unit_Price]]&lt;500,"Low Price",Table8_1[[#This Row],[Unit_Price]]&lt;2000,"Medium Price",Table8_1[[#This Row],[Unit_Price]]&gt;=2000, "High Price")</f>
        <v>Medium Price</v>
      </c>
    </row>
    <row r="1902" spans="1:26" x14ac:dyDescent="0.3">
      <c r="A1902" s="2" t="s">
        <v>3867</v>
      </c>
      <c r="B1902" s="3">
        <v>45329</v>
      </c>
      <c r="C1902" s="2" t="s">
        <v>937</v>
      </c>
      <c r="D1902" s="2" t="s">
        <v>1560</v>
      </c>
      <c r="E1902" s="2" t="s">
        <v>1929</v>
      </c>
      <c r="F1902" s="2">
        <v>2</v>
      </c>
      <c r="G1902" s="2">
        <v>237.59</v>
      </c>
      <c r="H1902" s="2">
        <v>0.12</v>
      </c>
      <c r="I1902" s="2" t="s">
        <v>1959</v>
      </c>
      <c r="J1902" s="2">
        <v>418.15839999999997</v>
      </c>
      <c r="O1902" t="s">
        <v>3867</v>
      </c>
      <c r="P1902" s="5">
        <v>45329</v>
      </c>
      <c r="Q1902" t="s">
        <v>937</v>
      </c>
      <c r="R1902" t="s">
        <v>1560</v>
      </c>
      <c r="S1902" t="s">
        <v>1929</v>
      </c>
      <c r="T1902">
        <v>2</v>
      </c>
      <c r="U1902">
        <v>237.59</v>
      </c>
      <c r="V1902">
        <v>0.12</v>
      </c>
      <c r="W1902" t="s">
        <v>1959</v>
      </c>
      <c r="X1902">
        <v>418.15839999999997</v>
      </c>
      <c r="Y1902">
        <v>418.15840000000003</v>
      </c>
      <c r="Z1902" t="str">
        <f>_xlfn.IFS(Table8_1[[#This Row],[Unit_Price]]&lt;500,"Low Price",Table8_1[[#This Row],[Unit_Price]]&lt;2000,"Medium Price",Table8_1[[#This Row],[Unit_Price]]&gt;=2000, "High Price")</f>
        <v>Low Price</v>
      </c>
    </row>
    <row r="1903" spans="1:26" x14ac:dyDescent="0.3">
      <c r="A1903" s="2" t="s">
        <v>3868</v>
      </c>
      <c r="B1903" s="3">
        <v>45250</v>
      </c>
      <c r="C1903" s="2" t="s">
        <v>1349</v>
      </c>
      <c r="D1903" s="2" t="s">
        <v>1652</v>
      </c>
      <c r="E1903" s="2" t="s">
        <v>1917</v>
      </c>
      <c r="F1903" s="2">
        <v>1</v>
      </c>
      <c r="G1903" s="2">
        <v>52.06</v>
      </c>
      <c r="H1903" s="2">
        <v>0.27</v>
      </c>
      <c r="I1903" s="2" t="s">
        <v>1964</v>
      </c>
      <c r="J1903" s="2">
        <v>38.003799999999998</v>
      </c>
      <c r="O1903" t="s">
        <v>3868</v>
      </c>
      <c r="P1903" s="5">
        <v>45250</v>
      </c>
      <c r="Q1903" t="s">
        <v>1349</v>
      </c>
      <c r="R1903" t="s">
        <v>1652</v>
      </c>
      <c r="S1903" t="s">
        <v>1917</v>
      </c>
      <c r="T1903">
        <v>1</v>
      </c>
      <c r="U1903">
        <v>52.06</v>
      </c>
      <c r="V1903">
        <v>0.27</v>
      </c>
      <c r="W1903" t="s">
        <v>1964</v>
      </c>
      <c r="X1903">
        <v>38.003799999999998</v>
      </c>
      <c r="Y1903">
        <v>38.003799999999998</v>
      </c>
      <c r="Z1903" t="str">
        <f>_xlfn.IFS(Table8_1[[#This Row],[Unit_Price]]&lt;500,"Low Price",Table8_1[[#This Row],[Unit_Price]]&lt;2000,"Medium Price",Table8_1[[#This Row],[Unit_Price]]&gt;=2000, "High Price")</f>
        <v>Low Price</v>
      </c>
    </row>
    <row r="1904" spans="1:26" x14ac:dyDescent="0.3">
      <c r="A1904" s="2" t="s">
        <v>3869</v>
      </c>
      <c r="B1904" s="3">
        <v>45691</v>
      </c>
      <c r="C1904" s="2" t="s">
        <v>1417</v>
      </c>
      <c r="D1904" s="2" t="s">
        <v>2061</v>
      </c>
      <c r="E1904" s="2" t="s">
        <v>1892</v>
      </c>
      <c r="F1904" s="2">
        <v>2</v>
      </c>
      <c r="G1904" s="2">
        <v>594.63</v>
      </c>
      <c r="H1904" s="2">
        <v>0.12</v>
      </c>
      <c r="I1904" s="2" t="s">
        <v>1959</v>
      </c>
      <c r="J1904" s="2">
        <v>1046.5488</v>
      </c>
      <c r="O1904" t="s">
        <v>3869</v>
      </c>
      <c r="P1904" s="5">
        <v>45691</v>
      </c>
      <c r="Q1904" t="s">
        <v>1417</v>
      </c>
      <c r="R1904" t="s">
        <v>2061</v>
      </c>
      <c r="S1904" t="s">
        <v>1892</v>
      </c>
      <c r="T1904">
        <v>2</v>
      </c>
      <c r="U1904">
        <v>594.63</v>
      </c>
      <c r="V1904">
        <v>0.12</v>
      </c>
      <c r="W1904" t="s">
        <v>1959</v>
      </c>
      <c r="X1904">
        <v>1046.5488</v>
      </c>
      <c r="Y1904">
        <v>1046.5488</v>
      </c>
      <c r="Z1904" t="str">
        <f>_xlfn.IFS(Table8_1[[#This Row],[Unit_Price]]&lt;500,"Low Price",Table8_1[[#This Row],[Unit_Price]]&lt;2000,"Medium Price",Table8_1[[#This Row],[Unit_Price]]&gt;=2000, "High Price")</f>
        <v>Medium Price</v>
      </c>
    </row>
    <row r="1905" spans="1:26" x14ac:dyDescent="0.3">
      <c r="A1905" s="2" t="s">
        <v>3870</v>
      </c>
      <c r="B1905" s="3">
        <v>45644</v>
      </c>
      <c r="C1905" s="2" t="s">
        <v>563</v>
      </c>
      <c r="D1905" s="2" t="s">
        <v>2061</v>
      </c>
      <c r="E1905" s="2" t="s">
        <v>1887</v>
      </c>
      <c r="F1905" s="2">
        <v>3</v>
      </c>
      <c r="G1905" s="2">
        <v>476.1</v>
      </c>
      <c r="H1905" s="2">
        <v>0.05</v>
      </c>
      <c r="I1905" s="2" t="s">
        <v>1964</v>
      </c>
      <c r="J1905" s="2">
        <v>1356.885</v>
      </c>
      <c r="O1905" t="s">
        <v>3870</v>
      </c>
      <c r="P1905" s="5">
        <v>45644</v>
      </c>
      <c r="Q1905" t="s">
        <v>563</v>
      </c>
      <c r="R1905" t="s">
        <v>2061</v>
      </c>
      <c r="S1905" t="s">
        <v>1887</v>
      </c>
      <c r="T1905">
        <v>3</v>
      </c>
      <c r="U1905">
        <v>476.1</v>
      </c>
      <c r="V1905">
        <v>0.05</v>
      </c>
      <c r="W1905" t="s">
        <v>1964</v>
      </c>
      <c r="X1905">
        <v>1356.885</v>
      </c>
      <c r="Y1905">
        <v>1356.8850000000002</v>
      </c>
      <c r="Z1905" t="str">
        <f>_xlfn.IFS(Table8_1[[#This Row],[Unit_Price]]&lt;500,"Low Price",Table8_1[[#This Row],[Unit_Price]]&lt;2000,"Medium Price",Table8_1[[#This Row],[Unit_Price]]&gt;=2000, "High Price")</f>
        <v>Low Price</v>
      </c>
    </row>
    <row r="1906" spans="1:26" x14ac:dyDescent="0.3">
      <c r="A1906" s="2" t="s">
        <v>3871</v>
      </c>
      <c r="B1906" s="3">
        <v>45514</v>
      </c>
      <c r="C1906" s="2" t="s">
        <v>231</v>
      </c>
      <c r="D1906" s="2" t="s">
        <v>1765</v>
      </c>
      <c r="E1906" s="2" t="s">
        <v>1911</v>
      </c>
      <c r="F1906" s="2">
        <v>1</v>
      </c>
      <c r="G1906" s="2">
        <v>546.47</v>
      </c>
      <c r="H1906" s="2">
        <v>0.08</v>
      </c>
      <c r="I1906" s="2" t="s">
        <v>1964</v>
      </c>
      <c r="J1906" s="2">
        <v>502.75240000000002</v>
      </c>
      <c r="O1906" t="s">
        <v>3871</v>
      </c>
      <c r="P1906" s="5">
        <v>45514</v>
      </c>
      <c r="Q1906" t="s">
        <v>231</v>
      </c>
      <c r="R1906" t="s">
        <v>1765</v>
      </c>
      <c r="S1906" t="s">
        <v>1911</v>
      </c>
      <c r="T1906">
        <v>1</v>
      </c>
      <c r="U1906">
        <v>546.47</v>
      </c>
      <c r="V1906">
        <v>0.08</v>
      </c>
      <c r="W1906" t="s">
        <v>1964</v>
      </c>
      <c r="X1906">
        <v>502.75240000000002</v>
      </c>
      <c r="Y1906">
        <v>502.75240000000002</v>
      </c>
      <c r="Z1906" t="str">
        <f>_xlfn.IFS(Table8_1[[#This Row],[Unit_Price]]&lt;500,"Low Price",Table8_1[[#This Row],[Unit_Price]]&lt;2000,"Medium Price",Table8_1[[#This Row],[Unit_Price]]&gt;=2000, "High Price")</f>
        <v>Medium Price</v>
      </c>
    </row>
    <row r="1907" spans="1:26" x14ac:dyDescent="0.3">
      <c r="A1907" s="2" t="s">
        <v>3872</v>
      </c>
      <c r="B1907" s="3">
        <v>45760</v>
      </c>
      <c r="C1907" s="2" t="s">
        <v>590</v>
      </c>
      <c r="D1907" s="2" t="s">
        <v>1808</v>
      </c>
      <c r="E1907" s="2" t="s">
        <v>1929</v>
      </c>
      <c r="F1907" s="2">
        <v>1</v>
      </c>
      <c r="G1907" s="2">
        <v>979.49</v>
      </c>
      <c r="H1907" s="2">
        <v>0.19</v>
      </c>
      <c r="I1907" s="2" t="s">
        <v>1964</v>
      </c>
      <c r="J1907" s="2">
        <v>793.38689999999997</v>
      </c>
      <c r="O1907" t="s">
        <v>3872</v>
      </c>
      <c r="P1907" s="5">
        <v>45760</v>
      </c>
      <c r="Q1907" t="s">
        <v>590</v>
      </c>
      <c r="R1907" t="s">
        <v>1808</v>
      </c>
      <c r="S1907" t="s">
        <v>1929</v>
      </c>
      <c r="T1907">
        <v>1</v>
      </c>
      <c r="U1907">
        <v>979.49</v>
      </c>
      <c r="V1907">
        <v>0.19</v>
      </c>
      <c r="W1907" t="s">
        <v>1964</v>
      </c>
      <c r="X1907">
        <v>793.38689999999997</v>
      </c>
      <c r="Y1907">
        <v>793.38689999999997</v>
      </c>
      <c r="Z1907" t="str">
        <f>_xlfn.IFS(Table8_1[[#This Row],[Unit_Price]]&lt;500,"Low Price",Table8_1[[#This Row],[Unit_Price]]&lt;2000,"Medium Price",Table8_1[[#This Row],[Unit_Price]]&gt;=2000, "High Price")</f>
        <v>Medium Price</v>
      </c>
    </row>
    <row r="1908" spans="1:26" x14ac:dyDescent="0.3">
      <c r="A1908" s="2" t="s">
        <v>3873</v>
      </c>
      <c r="B1908" s="3">
        <v>45289</v>
      </c>
      <c r="C1908" s="2" t="s">
        <v>642</v>
      </c>
      <c r="D1908" s="2" t="s">
        <v>1625</v>
      </c>
      <c r="E1908" s="2" t="s">
        <v>1896</v>
      </c>
      <c r="F1908" s="2">
        <v>3</v>
      </c>
      <c r="G1908" s="2">
        <v>988.53</v>
      </c>
      <c r="H1908" s="2">
        <v>0.3</v>
      </c>
      <c r="I1908" s="2" t="s">
        <v>1964</v>
      </c>
      <c r="J1908" s="2">
        <v>2075.913</v>
      </c>
      <c r="O1908" t="s">
        <v>3873</v>
      </c>
      <c r="P1908" s="5">
        <v>45289</v>
      </c>
      <c r="Q1908" t="s">
        <v>642</v>
      </c>
      <c r="R1908" t="s">
        <v>1625</v>
      </c>
      <c r="S1908" t="s">
        <v>1896</v>
      </c>
      <c r="T1908">
        <v>3</v>
      </c>
      <c r="U1908">
        <v>988.53</v>
      </c>
      <c r="V1908">
        <v>0.3</v>
      </c>
      <c r="W1908" t="s">
        <v>1964</v>
      </c>
      <c r="X1908">
        <v>2075.913</v>
      </c>
      <c r="Y1908">
        <v>2075.913</v>
      </c>
      <c r="Z1908" t="str">
        <f>_xlfn.IFS(Table8_1[[#This Row],[Unit_Price]]&lt;500,"Low Price",Table8_1[[#This Row],[Unit_Price]]&lt;2000,"Medium Price",Table8_1[[#This Row],[Unit_Price]]&gt;=2000, "High Price")</f>
        <v>Medium Price</v>
      </c>
    </row>
    <row r="1909" spans="1:26" x14ac:dyDescent="0.3">
      <c r="A1909" s="2" t="s">
        <v>3874</v>
      </c>
      <c r="B1909" s="3">
        <v>45704</v>
      </c>
      <c r="C1909" s="2" t="s">
        <v>826</v>
      </c>
      <c r="D1909" s="2" t="s">
        <v>1811</v>
      </c>
      <c r="E1909" s="2" t="s">
        <v>1901</v>
      </c>
      <c r="F1909" s="2">
        <v>4</v>
      </c>
      <c r="G1909" s="2">
        <v>849.29</v>
      </c>
      <c r="H1909" s="2">
        <v>0.26</v>
      </c>
      <c r="I1909" s="2" t="s">
        <v>1959</v>
      </c>
      <c r="J1909" s="2">
        <v>2513.8984</v>
      </c>
      <c r="O1909" t="s">
        <v>3874</v>
      </c>
      <c r="P1909" s="5">
        <v>45704</v>
      </c>
      <c r="Q1909" t="s">
        <v>826</v>
      </c>
      <c r="R1909" t="s">
        <v>1811</v>
      </c>
      <c r="S1909" t="s">
        <v>1901</v>
      </c>
      <c r="T1909">
        <v>4</v>
      </c>
      <c r="U1909">
        <v>849.29</v>
      </c>
      <c r="V1909">
        <v>0.26</v>
      </c>
      <c r="W1909" t="s">
        <v>1959</v>
      </c>
      <c r="X1909">
        <v>2513.8984</v>
      </c>
      <c r="Y1909">
        <v>2513.8984</v>
      </c>
      <c r="Z1909" t="str">
        <f>_xlfn.IFS(Table8_1[[#This Row],[Unit_Price]]&lt;500,"Low Price",Table8_1[[#This Row],[Unit_Price]]&lt;2000,"Medium Price",Table8_1[[#This Row],[Unit_Price]]&gt;=2000, "High Price")</f>
        <v>Medium Price</v>
      </c>
    </row>
    <row r="1910" spans="1:26" x14ac:dyDescent="0.3">
      <c r="A1910" s="2" t="s">
        <v>3875</v>
      </c>
      <c r="B1910" s="3">
        <v>45318</v>
      </c>
      <c r="C1910" s="2" t="s">
        <v>1088</v>
      </c>
      <c r="D1910" s="2" t="s">
        <v>1868</v>
      </c>
      <c r="E1910" s="2" t="s">
        <v>1934</v>
      </c>
      <c r="F1910" s="2">
        <v>2</v>
      </c>
      <c r="G1910" s="2">
        <v>452.29</v>
      </c>
      <c r="H1910" s="2">
        <v>0.01</v>
      </c>
      <c r="I1910" s="2" t="s">
        <v>1964</v>
      </c>
      <c r="J1910" s="2">
        <v>895.53420000000006</v>
      </c>
      <c r="O1910" t="s">
        <v>3875</v>
      </c>
      <c r="P1910" s="5">
        <v>45318</v>
      </c>
      <c r="Q1910" t="s">
        <v>1088</v>
      </c>
      <c r="R1910" t="s">
        <v>1868</v>
      </c>
      <c r="S1910" t="s">
        <v>1934</v>
      </c>
      <c r="T1910">
        <v>2</v>
      </c>
      <c r="U1910">
        <v>452.29</v>
      </c>
      <c r="V1910">
        <v>0.01</v>
      </c>
      <c r="W1910" t="s">
        <v>1964</v>
      </c>
      <c r="X1910">
        <v>895.53420000000006</v>
      </c>
      <c r="Y1910">
        <v>895.53420000000006</v>
      </c>
      <c r="Z1910" t="str">
        <f>_xlfn.IFS(Table8_1[[#This Row],[Unit_Price]]&lt;500,"Low Price",Table8_1[[#This Row],[Unit_Price]]&lt;2000,"Medium Price",Table8_1[[#This Row],[Unit_Price]]&gt;=2000, "High Price")</f>
        <v>Low Price</v>
      </c>
    </row>
    <row r="1911" spans="1:26" x14ac:dyDescent="0.3">
      <c r="A1911" s="2" t="s">
        <v>3876</v>
      </c>
      <c r="B1911" s="3">
        <v>45495</v>
      </c>
      <c r="C1911" s="2" t="s">
        <v>1389</v>
      </c>
      <c r="D1911" s="2" t="s">
        <v>1744</v>
      </c>
      <c r="E1911" s="2" t="s">
        <v>1945</v>
      </c>
      <c r="F1911" s="2">
        <v>2</v>
      </c>
      <c r="G1911" s="2">
        <v>810.81</v>
      </c>
      <c r="H1911" s="2">
        <v>0.11</v>
      </c>
      <c r="I1911" s="2" t="s">
        <v>1964</v>
      </c>
      <c r="J1911" s="2">
        <v>1443.2418</v>
      </c>
      <c r="O1911" t="s">
        <v>3876</v>
      </c>
      <c r="P1911" s="5">
        <v>45495</v>
      </c>
      <c r="Q1911" t="s">
        <v>1389</v>
      </c>
      <c r="R1911" t="s">
        <v>1744</v>
      </c>
      <c r="S1911" t="s">
        <v>1945</v>
      </c>
      <c r="T1911">
        <v>2</v>
      </c>
      <c r="U1911">
        <v>810.81</v>
      </c>
      <c r="V1911">
        <v>0.11</v>
      </c>
      <c r="W1911" t="s">
        <v>1964</v>
      </c>
      <c r="X1911">
        <v>1443.2418</v>
      </c>
      <c r="Y1911">
        <v>1443.2417999999998</v>
      </c>
      <c r="Z1911" t="str">
        <f>_xlfn.IFS(Table8_1[[#This Row],[Unit_Price]]&lt;500,"Low Price",Table8_1[[#This Row],[Unit_Price]]&lt;2000,"Medium Price",Table8_1[[#This Row],[Unit_Price]]&gt;=2000, "High Price")</f>
        <v>Medium Price</v>
      </c>
    </row>
    <row r="1912" spans="1:26" x14ac:dyDescent="0.3">
      <c r="A1912" s="2" t="s">
        <v>3877</v>
      </c>
      <c r="B1912" s="3">
        <v>45560</v>
      </c>
      <c r="C1912" s="2" t="s">
        <v>131</v>
      </c>
      <c r="D1912" s="2" t="s">
        <v>1765</v>
      </c>
      <c r="E1912" s="2" t="s">
        <v>1917</v>
      </c>
      <c r="F1912" s="2">
        <v>1</v>
      </c>
      <c r="G1912" s="2">
        <v>846.67</v>
      </c>
      <c r="H1912" s="2">
        <v>0.1</v>
      </c>
      <c r="I1912" s="2" t="s">
        <v>1964</v>
      </c>
      <c r="J1912" s="2">
        <v>762.00300000000004</v>
      </c>
      <c r="O1912" t="s">
        <v>3877</v>
      </c>
      <c r="P1912" s="5">
        <v>45560</v>
      </c>
      <c r="Q1912" t="s">
        <v>131</v>
      </c>
      <c r="R1912" t="s">
        <v>1765</v>
      </c>
      <c r="S1912" t="s">
        <v>1917</v>
      </c>
      <c r="T1912">
        <v>1</v>
      </c>
      <c r="U1912">
        <v>846.67</v>
      </c>
      <c r="V1912">
        <v>0.1</v>
      </c>
      <c r="W1912" t="s">
        <v>1964</v>
      </c>
      <c r="X1912">
        <v>762.00300000000004</v>
      </c>
      <c r="Y1912">
        <v>762.00299999999993</v>
      </c>
      <c r="Z1912" t="str">
        <f>_xlfn.IFS(Table8_1[[#This Row],[Unit_Price]]&lt;500,"Low Price",Table8_1[[#This Row],[Unit_Price]]&lt;2000,"Medium Price",Table8_1[[#This Row],[Unit_Price]]&gt;=2000, "High Price")</f>
        <v>Medium Price</v>
      </c>
    </row>
    <row r="1913" spans="1:26" x14ac:dyDescent="0.3">
      <c r="A1913" s="2" t="s">
        <v>3878</v>
      </c>
      <c r="B1913" s="3">
        <v>45367</v>
      </c>
      <c r="C1913" s="2" t="s">
        <v>81</v>
      </c>
      <c r="D1913" s="2" t="s">
        <v>1648</v>
      </c>
      <c r="E1913" s="2" t="s">
        <v>1911</v>
      </c>
      <c r="F1913" s="2">
        <v>4</v>
      </c>
      <c r="G1913" s="2">
        <v>73.55</v>
      </c>
      <c r="H1913" s="2">
        <v>0.24</v>
      </c>
      <c r="I1913" s="2" t="s">
        <v>1964</v>
      </c>
      <c r="J1913" s="2">
        <v>223.59200000000001</v>
      </c>
      <c r="O1913" t="s">
        <v>3878</v>
      </c>
      <c r="P1913" s="5">
        <v>45367</v>
      </c>
      <c r="Q1913" t="s">
        <v>81</v>
      </c>
      <c r="R1913" t="s">
        <v>1648</v>
      </c>
      <c r="S1913" t="s">
        <v>1911</v>
      </c>
      <c r="T1913">
        <v>4</v>
      </c>
      <c r="U1913">
        <v>73.55</v>
      </c>
      <c r="V1913">
        <v>0.24</v>
      </c>
      <c r="W1913" t="s">
        <v>1964</v>
      </c>
      <c r="X1913">
        <v>223.59200000000001</v>
      </c>
      <c r="Y1913">
        <v>223.59199999999998</v>
      </c>
      <c r="Z1913" t="str">
        <f>_xlfn.IFS(Table8_1[[#This Row],[Unit_Price]]&lt;500,"Low Price",Table8_1[[#This Row],[Unit_Price]]&lt;2000,"Medium Price",Table8_1[[#This Row],[Unit_Price]]&gt;=2000, "High Price")</f>
        <v>Low Price</v>
      </c>
    </row>
    <row r="1914" spans="1:26" x14ac:dyDescent="0.3">
      <c r="A1914" s="2" t="s">
        <v>3879</v>
      </c>
      <c r="B1914" s="3">
        <v>45861</v>
      </c>
      <c r="C1914" s="2" t="s">
        <v>895</v>
      </c>
      <c r="D1914" s="2" t="s">
        <v>1859</v>
      </c>
      <c r="E1914" s="2" t="s">
        <v>1911</v>
      </c>
      <c r="F1914" s="2">
        <v>1</v>
      </c>
      <c r="G1914" s="2">
        <v>882.03</v>
      </c>
      <c r="H1914" s="2">
        <v>0.04</v>
      </c>
      <c r="I1914" s="2" t="s">
        <v>1964</v>
      </c>
      <c r="J1914" s="2">
        <v>846.74879999999996</v>
      </c>
      <c r="O1914" t="s">
        <v>3879</v>
      </c>
      <c r="P1914" s="5">
        <v>45861</v>
      </c>
      <c r="Q1914" t="s">
        <v>895</v>
      </c>
      <c r="R1914" t="s">
        <v>1859</v>
      </c>
      <c r="S1914" t="s">
        <v>1911</v>
      </c>
      <c r="T1914">
        <v>1</v>
      </c>
      <c r="U1914">
        <v>882.03</v>
      </c>
      <c r="V1914">
        <v>0.04</v>
      </c>
      <c r="W1914" t="s">
        <v>1964</v>
      </c>
      <c r="X1914">
        <v>846.74879999999996</v>
      </c>
      <c r="Y1914">
        <v>846.74879999999996</v>
      </c>
      <c r="Z1914" t="str">
        <f>_xlfn.IFS(Table8_1[[#This Row],[Unit_Price]]&lt;500,"Low Price",Table8_1[[#This Row],[Unit_Price]]&lt;2000,"Medium Price",Table8_1[[#This Row],[Unit_Price]]&gt;=2000, "High Price")</f>
        <v>Medium Price</v>
      </c>
    </row>
    <row r="1915" spans="1:26" x14ac:dyDescent="0.3">
      <c r="A1915" s="2" t="s">
        <v>3880</v>
      </c>
      <c r="B1915" s="3">
        <v>45589</v>
      </c>
      <c r="C1915" s="2" t="s">
        <v>46</v>
      </c>
      <c r="D1915" s="2" t="s">
        <v>1642</v>
      </c>
      <c r="E1915" s="2" t="s">
        <v>1934</v>
      </c>
      <c r="F1915" s="2">
        <v>1</v>
      </c>
      <c r="G1915" s="2">
        <v>958.44</v>
      </c>
      <c r="H1915" s="2">
        <v>0.21</v>
      </c>
      <c r="I1915" s="2" t="s">
        <v>1959</v>
      </c>
      <c r="J1915" s="2">
        <v>757.16759999999999</v>
      </c>
      <c r="O1915" t="s">
        <v>3880</v>
      </c>
      <c r="P1915" s="5">
        <v>45589</v>
      </c>
      <c r="Q1915" t="s">
        <v>46</v>
      </c>
      <c r="R1915" t="s">
        <v>1642</v>
      </c>
      <c r="S1915" t="s">
        <v>1934</v>
      </c>
      <c r="T1915">
        <v>1</v>
      </c>
      <c r="U1915">
        <v>958.44</v>
      </c>
      <c r="V1915">
        <v>0.21</v>
      </c>
      <c r="W1915" t="s">
        <v>1959</v>
      </c>
      <c r="X1915">
        <v>757.16759999999999</v>
      </c>
      <c r="Y1915">
        <v>757.16759999999999</v>
      </c>
      <c r="Z1915" t="str">
        <f>_xlfn.IFS(Table8_1[[#This Row],[Unit_Price]]&lt;500,"Low Price",Table8_1[[#This Row],[Unit_Price]]&lt;2000,"Medium Price",Table8_1[[#This Row],[Unit_Price]]&gt;=2000, "High Price")</f>
        <v>Medium Price</v>
      </c>
    </row>
    <row r="1916" spans="1:26" x14ac:dyDescent="0.3">
      <c r="A1916" s="2" t="s">
        <v>3881</v>
      </c>
      <c r="B1916" s="3">
        <v>45560</v>
      </c>
      <c r="C1916" s="2" t="s">
        <v>46</v>
      </c>
      <c r="D1916" s="2" t="s">
        <v>1880</v>
      </c>
      <c r="E1916" s="2" t="s">
        <v>1896</v>
      </c>
      <c r="F1916" s="2">
        <v>1</v>
      </c>
      <c r="G1916" s="2">
        <v>716.29</v>
      </c>
      <c r="H1916" s="2">
        <v>0.01</v>
      </c>
      <c r="I1916" s="2" t="s">
        <v>1961</v>
      </c>
      <c r="J1916" s="2">
        <v>709.12710000000004</v>
      </c>
      <c r="O1916" t="s">
        <v>3881</v>
      </c>
      <c r="P1916" s="5">
        <v>45560</v>
      </c>
      <c r="Q1916" t="s">
        <v>46</v>
      </c>
      <c r="R1916" t="s">
        <v>1880</v>
      </c>
      <c r="S1916" t="s">
        <v>1896</v>
      </c>
      <c r="T1916">
        <v>1</v>
      </c>
      <c r="U1916">
        <v>716.29</v>
      </c>
      <c r="V1916">
        <v>0.01</v>
      </c>
      <c r="W1916" t="s">
        <v>1961</v>
      </c>
      <c r="X1916">
        <v>709.12710000000004</v>
      </c>
      <c r="Y1916">
        <v>709.12709999999993</v>
      </c>
      <c r="Z1916" t="str">
        <f>_xlfn.IFS(Table8_1[[#This Row],[Unit_Price]]&lt;500,"Low Price",Table8_1[[#This Row],[Unit_Price]]&lt;2000,"Medium Price",Table8_1[[#This Row],[Unit_Price]]&gt;=2000, "High Price")</f>
        <v>Medium Price</v>
      </c>
    </row>
    <row r="1917" spans="1:26" x14ac:dyDescent="0.3">
      <c r="A1917" s="2" t="s">
        <v>3882</v>
      </c>
      <c r="B1917" s="3">
        <v>45408</v>
      </c>
      <c r="C1917" s="2" t="s">
        <v>1028</v>
      </c>
      <c r="D1917" s="2" t="s">
        <v>1594</v>
      </c>
      <c r="E1917" s="2" t="s">
        <v>1939</v>
      </c>
      <c r="F1917" s="2">
        <v>2</v>
      </c>
      <c r="G1917" s="2">
        <v>409.14</v>
      </c>
      <c r="H1917" s="2">
        <v>0.01</v>
      </c>
      <c r="I1917" s="2" t="s">
        <v>1961</v>
      </c>
      <c r="J1917" s="2">
        <v>810.09720000000004</v>
      </c>
      <c r="O1917" t="s">
        <v>3882</v>
      </c>
      <c r="P1917" s="5">
        <v>45408</v>
      </c>
      <c r="Q1917" t="s">
        <v>1028</v>
      </c>
      <c r="R1917" t="s">
        <v>1594</v>
      </c>
      <c r="S1917" t="s">
        <v>1939</v>
      </c>
      <c r="T1917">
        <v>2</v>
      </c>
      <c r="U1917">
        <v>409.14</v>
      </c>
      <c r="V1917">
        <v>0.01</v>
      </c>
      <c r="W1917" t="s">
        <v>1961</v>
      </c>
      <c r="X1917">
        <v>810.09720000000004</v>
      </c>
      <c r="Y1917">
        <v>810.09719999999993</v>
      </c>
      <c r="Z1917" t="str">
        <f>_xlfn.IFS(Table8_1[[#This Row],[Unit_Price]]&lt;500,"Low Price",Table8_1[[#This Row],[Unit_Price]]&lt;2000,"Medium Price",Table8_1[[#This Row],[Unit_Price]]&gt;=2000, "High Price")</f>
        <v>Low Price</v>
      </c>
    </row>
    <row r="1918" spans="1:26" x14ac:dyDescent="0.3">
      <c r="A1918" s="2" t="s">
        <v>3883</v>
      </c>
      <c r="B1918" s="3">
        <v>45714</v>
      </c>
      <c r="C1918" s="2" t="s">
        <v>308</v>
      </c>
      <c r="D1918" s="2" t="s">
        <v>1880</v>
      </c>
      <c r="E1918" s="2" t="s">
        <v>1921</v>
      </c>
      <c r="F1918" s="2">
        <v>4</v>
      </c>
      <c r="G1918" s="2">
        <v>261.73</v>
      </c>
      <c r="H1918" s="2">
        <v>0.1</v>
      </c>
      <c r="I1918" s="2" t="s">
        <v>1961</v>
      </c>
      <c r="J1918" s="2">
        <v>942.22799999999995</v>
      </c>
      <c r="O1918" t="s">
        <v>3883</v>
      </c>
      <c r="P1918" s="5">
        <v>45714</v>
      </c>
      <c r="Q1918" t="s">
        <v>308</v>
      </c>
      <c r="R1918" t="s">
        <v>1880</v>
      </c>
      <c r="S1918" t="s">
        <v>1921</v>
      </c>
      <c r="T1918">
        <v>4</v>
      </c>
      <c r="U1918">
        <v>261.73</v>
      </c>
      <c r="V1918">
        <v>0.1</v>
      </c>
      <c r="W1918" t="s">
        <v>1961</v>
      </c>
      <c r="X1918">
        <v>942.22799999999995</v>
      </c>
      <c r="Y1918">
        <v>942.22800000000007</v>
      </c>
      <c r="Z1918" t="str">
        <f>_xlfn.IFS(Table8_1[[#This Row],[Unit_Price]]&lt;500,"Low Price",Table8_1[[#This Row],[Unit_Price]]&lt;2000,"Medium Price",Table8_1[[#This Row],[Unit_Price]]&gt;=2000, "High Price")</f>
        <v>Low Price</v>
      </c>
    </row>
    <row r="1919" spans="1:26" x14ac:dyDescent="0.3">
      <c r="A1919" s="2" t="s">
        <v>3884</v>
      </c>
      <c r="B1919" s="3">
        <v>45661</v>
      </c>
      <c r="C1919" s="2" t="s">
        <v>1449</v>
      </c>
      <c r="D1919" s="2" t="s">
        <v>1606</v>
      </c>
      <c r="E1919" s="2" t="s">
        <v>1887</v>
      </c>
      <c r="F1919" s="2">
        <v>2</v>
      </c>
      <c r="G1919" s="2">
        <v>687.35</v>
      </c>
      <c r="H1919" s="2">
        <v>0.2</v>
      </c>
      <c r="I1919" s="2" t="s">
        <v>1964</v>
      </c>
      <c r="J1919" s="2">
        <v>1099.76</v>
      </c>
      <c r="O1919" t="s">
        <v>3884</v>
      </c>
      <c r="P1919" s="5">
        <v>45661</v>
      </c>
      <c r="Q1919" t="s">
        <v>1449</v>
      </c>
      <c r="R1919" t="s">
        <v>1606</v>
      </c>
      <c r="S1919" t="s">
        <v>1887</v>
      </c>
      <c r="T1919">
        <v>2</v>
      </c>
      <c r="U1919">
        <v>687.35</v>
      </c>
      <c r="V1919">
        <v>0.2</v>
      </c>
      <c r="W1919" t="s">
        <v>1964</v>
      </c>
      <c r="X1919">
        <v>1099.76</v>
      </c>
      <c r="Y1919">
        <v>1099.76</v>
      </c>
      <c r="Z1919" t="str">
        <f>_xlfn.IFS(Table8_1[[#This Row],[Unit_Price]]&lt;500,"Low Price",Table8_1[[#This Row],[Unit_Price]]&lt;2000,"Medium Price",Table8_1[[#This Row],[Unit_Price]]&gt;=2000, "High Price")</f>
        <v>Medium Price</v>
      </c>
    </row>
    <row r="1920" spans="1:26" x14ac:dyDescent="0.3">
      <c r="A1920" s="2" t="s">
        <v>3885</v>
      </c>
      <c r="B1920" s="3">
        <v>45921</v>
      </c>
      <c r="C1920" s="2" t="s">
        <v>683</v>
      </c>
      <c r="D1920" s="2" t="s">
        <v>1835</v>
      </c>
      <c r="E1920" s="2" t="s">
        <v>1917</v>
      </c>
      <c r="F1920" s="2">
        <v>2</v>
      </c>
      <c r="G1920" s="2">
        <v>30.14</v>
      </c>
      <c r="H1920" s="2">
        <v>0.21</v>
      </c>
      <c r="I1920" s="2" t="s">
        <v>1959</v>
      </c>
      <c r="J1920" s="2">
        <v>47.621200000000002</v>
      </c>
      <c r="O1920" t="s">
        <v>3885</v>
      </c>
      <c r="P1920" s="5">
        <v>45921</v>
      </c>
      <c r="Q1920" t="s">
        <v>683</v>
      </c>
      <c r="R1920" t="s">
        <v>1835</v>
      </c>
      <c r="S1920" t="s">
        <v>1917</v>
      </c>
      <c r="T1920">
        <v>2</v>
      </c>
      <c r="U1920">
        <v>30.14</v>
      </c>
      <c r="V1920">
        <v>0.21</v>
      </c>
      <c r="W1920" t="s">
        <v>1959</v>
      </c>
      <c r="X1920">
        <v>47.621200000000002</v>
      </c>
      <c r="Y1920">
        <v>47.621200000000002</v>
      </c>
      <c r="Z1920" t="str">
        <f>_xlfn.IFS(Table8_1[[#This Row],[Unit_Price]]&lt;500,"Low Price",Table8_1[[#This Row],[Unit_Price]]&lt;2000,"Medium Price",Table8_1[[#This Row],[Unit_Price]]&gt;=2000, "High Price")</f>
        <v>Low Price</v>
      </c>
    </row>
    <row r="1921" spans="1:26" x14ac:dyDescent="0.3">
      <c r="A1921" s="2" t="s">
        <v>3886</v>
      </c>
      <c r="B1921" s="3">
        <v>45651</v>
      </c>
      <c r="C1921" s="2" t="s">
        <v>357</v>
      </c>
      <c r="D1921" s="2" t="s">
        <v>1680</v>
      </c>
      <c r="E1921" s="2" t="s">
        <v>1917</v>
      </c>
      <c r="F1921" s="2">
        <v>3</v>
      </c>
      <c r="G1921" s="2">
        <v>570.12</v>
      </c>
      <c r="H1921" s="2">
        <v>0.12</v>
      </c>
      <c r="I1921" s="2" t="s">
        <v>1961</v>
      </c>
      <c r="J1921" s="2">
        <v>1505.1168</v>
      </c>
      <c r="O1921" t="s">
        <v>3886</v>
      </c>
      <c r="P1921" s="5">
        <v>45651</v>
      </c>
      <c r="Q1921" t="s">
        <v>357</v>
      </c>
      <c r="R1921" t="s">
        <v>1680</v>
      </c>
      <c r="S1921" t="s">
        <v>1917</v>
      </c>
      <c r="T1921">
        <v>3</v>
      </c>
      <c r="U1921">
        <v>570.12</v>
      </c>
      <c r="V1921">
        <v>0.12</v>
      </c>
      <c r="W1921" t="s">
        <v>1961</v>
      </c>
      <c r="X1921">
        <v>1505.1168</v>
      </c>
      <c r="Y1921">
        <v>1505.1168000000002</v>
      </c>
      <c r="Z1921" t="str">
        <f>_xlfn.IFS(Table8_1[[#This Row],[Unit_Price]]&lt;500,"Low Price",Table8_1[[#This Row],[Unit_Price]]&lt;2000,"Medium Price",Table8_1[[#This Row],[Unit_Price]]&gt;=2000, "High Price")</f>
        <v>Medium Price</v>
      </c>
    </row>
    <row r="1922" spans="1:26" x14ac:dyDescent="0.3">
      <c r="A1922" s="2" t="s">
        <v>3887</v>
      </c>
      <c r="B1922" s="3">
        <v>45883</v>
      </c>
      <c r="C1922" s="2" t="s">
        <v>904</v>
      </c>
      <c r="D1922" s="2" t="s">
        <v>1814</v>
      </c>
      <c r="E1922" s="2" t="s">
        <v>1948</v>
      </c>
      <c r="F1922" s="2">
        <v>3</v>
      </c>
      <c r="G1922" s="2">
        <v>401.87</v>
      </c>
      <c r="H1922" s="2">
        <v>0.28999999999999998</v>
      </c>
      <c r="I1922" s="2" t="s">
        <v>1964</v>
      </c>
      <c r="J1922" s="2">
        <v>855.98310000000004</v>
      </c>
      <c r="O1922" t="s">
        <v>3887</v>
      </c>
      <c r="P1922" s="5">
        <v>45883</v>
      </c>
      <c r="Q1922" t="s">
        <v>904</v>
      </c>
      <c r="R1922" t="s">
        <v>1814</v>
      </c>
      <c r="S1922" t="s">
        <v>1948</v>
      </c>
      <c r="T1922">
        <v>3</v>
      </c>
      <c r="U1922">
        <v>401.87</v>
      </c>
      <c r="V1922">
        <v>0.28999999999999998</v>
      </c>
      <c r="W1922" t="s">
        <v>1964</v>
      </c>
      <c r="X1922">
        <v>855.98310000000004</v>
      </c>
      <c r="Y1922">
        <v>855.98310000000015</v>
      </c>
      <c r="Z1922" t="str">
        <f>_xlfn.IFS(Table8_1[[#This Row],[Unit_Price]]&lt;500,"Low Price",Table8_1[[#This Row],[Unit_Price]]&lt;2000,"Medium Price",Table8_1[[#This Row],[Unit_Price]]&gt;=2000, "High Price")</f>
        <v>Low Price</v>
      </c>
    </row>
    <row r="1923" spans="1:26" x14ac:dyDescent="0.3">
      <c r="A1923" s="2" t="s">
        <v>3888</v>
      </c>
      <c r="B1923" s="3">
        <v>45624</v>
      </c>
      <c r="C1923" s="2" t="s">
        <v>1536</v>
      </c>
      <c r="D1923" s="2" t="s">
        <v>1820</v>
      </c>
      <c r="E1923" s="2" t="s">
        <v>1929</v>
      </c>
      <c r="F1923" s="2">
        <v>4</v>
      </c>
      <c r="G1923" s="2">
        <v>619.35</v>
      </c>
      <c r="H1923" s="2">
        <v>0.3</v>
      </c>
      <c r="I1923" s="2" t="s">
        <v>1959</v>
      </c>
      <c r="J1923" s="2">
        <v>1734.18</v>
      </c>
      <c r="O1923" t="s">
        <v>3888</v>
      </c>
      <c r="P1923" s="5">
        <v>45624</v>
      </c>
      <c r="Q1923" t="s">
        <v>1536</v>
      </c>
      <c r="R1923" t="s">
        <v>1820</v>
      </c>
      <c r="S1923" t="s">
        <v>1929</v>
      </c>
      <c r="T1923">
        <v>4</v>
      </c>
      <c r="U1923">
        <v>619.35</v>
      </c>
      <c r="V1923">
        <v>0.3</v>
      </c>
      <c r="W1923" t="s">
        <v>1959</v>
      </c>
      <c r="X1923">
        <v>1734.18</v>
      </c>
      <c r="Y1923">
        <v>1734.18</v>
      </c>
      <c r="Z1923" t="str">
        <f>_xlfn.IFS(Table8_1[[#This Row],[Unit_Price]]&lt;500,"Low Price",Table8_1[[#This Row],[Unit_Price]]&lt;2000,"Medium Price",Table8_1[[#This Row],[Unit_Price]]&gt;=2000, "High Price")</f>
        <v>Medium Price</v>
      </c>
    </row>
    <row r="1924" spans="1:26" x14ac:dyDescent="0.3">
      <c r="A1924" s="2" t="s">
        <v>3889</v>
      </c>
      <c r="B1924" s="3">
        <v>45276</v>
      </c>
      <c r="C1924" s="2" t="s">
        <v>802</v>
      </c>
      <c r="D1924" s="2" t="s">
        <v>1718</v>
      </c>
      <c r="E1924" s="2" t="s">
        <v>1942</v>
      </c>
      <c r="F1924" s="2">
        <v>4</v>
      </c>
      <c r="G1924" s="2">
        <v>569.36</v>
      </c>
      <c r="H1924" s="2">
        <v>0.27</v>
      </c>
      <c r="I1924" s="2" t="s">
        <v>1961</v>
      </c>
      <c r="J1924" s="2">
        <v>1662.5311999999999</v>
      </c>
      <c r="O1924" t="s">
        <v>3889</v>
      </c>
      <c r="P1924" s="5">
        <v>45276</v>
      </c>
      <c r="Q1924" t="s">
        <v>802</v>
      </c>
      <c r="R1924" t="s">
        <v>1718</v>
      </c>
      <c r="S1924" t="s">
        <v>1942</v>
      </c>
      <c r="T1924">
        <v>4</v>
      </c>
      <c r="U1924">
        <v>569.36</v>
      </c>
      <c r="V1924">
        <v>0.27</v>
      </c>
      <c r="W1924" t="s">
        <v>1961</v>
      </c>
      <c r="X1924">
        <v>1662.5311999999999</v>
      </c>
      <c r="Y1924">
        <v>1662.5311999999999</v>
      </c>
      <c r="Z1924" t="str">
        <f>_xlfn.IFS(Table8_1[[#This Row],[Unit_Price]]&lt;500,"Low Price",Table8_1[[#This Row],[Unit_Price]]&lt;2000,"Medium Price",Table8_1[[#This Row],[Unit_Price]]&gt;=2000, "High Price")</f>
        <v>Medium Price</v>
      </c>
    </row>
    <row r="1925" spans="1:26" x14ac:dyDescent="0.3">
      <c r="A1925" s="2" t="s">
        <v>3890</v>
      </c>
      <c r="B1925" s="3">
        <v>45344</v>
      </c>
      <c r="C1925" s="2" t="s">
        <v>1478</v>
      </c>
      <c r="D1925" s="2" t="s">
        <v>1658</v>
      </c>
      <c r="E1925" s="2" t="s">
        <v>1904</v>
      </c>
      <c r="F1925" s="2">
        <v>2</v>
      </c>
      <c r="G1925" s="2">
        <v>846.35</v>
      </c>
      <c r="H1925" s="2">
        <v>0.3</v>
      </c>
      <c r="I1925" s="2" t="s">
        <v>1964</v>
      </c>
      <c r="J1925" s="2">
        <v>1184.8900000000001</v>
      </c>
      <c r="O1925" t="s">
        <v>3890</v>
      </c>
      <c r="P1925" s="5">
        <v>45344</v>
      </c>
      <c r="Q1925" t="s">
        <v>1478</v>
      </c>
      <c r="R1925" t="s">
        <v>1658</v>
      </c>
      <c r="S1925" t="s">
        <v>1904</v>
      </c>
      <c r="T1925">
        <v>2</v>
      </c>
      <c r="U1925">
        <v>846.35</v>
      </c>
      <c r="V1925">
        <v>0.3</v>
      </c>
      <c r="W1925" t="s">
        <v>1964</v>
      </c>
      <c r="X1925">
        <v>1184.8900000000001</v>
      </c>
      <c r="Y1925">
        <v>1184.8900000000001</v>
      </c>
      <c r="Z1925" t="str">
        <f>_xlfn.IFS(Table8_1[[#This Row],[Unit_Price]]&lt;500,"Low Price",Table8_1[[#This Row],[Unit_Price]]&lt;2000,"Medium Price",Table8_1[[#This Row],[Unit_Price]]&gt;=2000, "High Price")</f>
        <v>Medium Price</v>
      </c>
    </row>
    <row r="1926" spans="1:26" x14ac:dyDescent="0.3">
      <c r="A1926" s="2" t="s">
        <v>3891</v>
      </c>
      <c r="B1926" s="3">
        <v>45849</v>
      </c>
      <c r="C1926" s="2" t="s">
        <v>1358</v>
      </c>
      <c r="D1926" s="2" t="s">
        <v>1667</v>
      </c>
      <c r="E1926" s="2" t="s">
        <v>1896</v>
      </c>
      <c r="F1926" s="2">
        <v>1</v>
      </c>
      <c r="G1926" s="2">
        <v>788.45</v>
      </c>
      <c r="H1926" s="2">
        <v>0.28999999999999998</v>
      </c>
      <c r="I1926" s="2" t="s">
        <v>1961</v>
      </c>
      <c r="J1926" s="2">
        <v>559.79949999999997</v>
      </c>
      <c r="O1926" t="s">
        <v>3891</v>
      </c>
      <c r="P1926" s="5">
        <v>45849</v>
      </c>
      <c r="Q1926" t="s">
        <v>1358</v>
      </c>
      <c r="R1926" t="s">
        <v>1667</v>
      </c>
      <c r="S1926" t="s">
        <v>1896</v>
      </c>
      <c r="T1926">
        <v>1</v>
      </c>
      <c r="U1926">
        <v>788.45</v>
      </c>
      <c r="V1926">
        <v>0.28999999999999998</v>
      </c>
      <c r="W1926" t="s">
        <v>1961</v>
      </c>
      <c r="X1926">
        <v>559.79949999999997</v>
      </c>
      <c r="Y1926">
        <v>559.79950000000008</v>
      </c>
      <c r="Z1926" t="str">
        <f>_xlfn.IFS(Table8_1[[#This Row],[Unit_Price]]&lt;500,"Low Price",Table8_1[[#This Row],[Unit_Price]]&lt;2000,"Medium Price",Table8_1[[#This Row],[Unit_Price]]&gt;=2000, "High Price")</f>
        <v>Medium Price</v>
      </c>
    </row>
    <row r="1927" spans="1:26" x14ac:dyDescent="0.3">
      <c r="A1927" s="2" t="s">
        <v>3892</v>
      </c>
      <c r="B1927" s="3">
        <v>45880</v>
      </c>
      <c r="C1927" s="2" t="s">
        <v>1139</v>
      </c>
      <c r="D1927" s="2" t="s">
        <v>1683</v>
      </c>
      <c r="E1927" s="2" t="s">
        <v>1929</v>
      </c>
      <c r="F1927" s="2">
        <v>2</v>
      </c>
      <c r="G1927" s="2">
        <v>338.81</v>
      </c>
      <c r="H1927" s="2">
        <v>7.0000000000000007E-2</v>
      </c>
      <c r="I1927" s="2" t="s">
        <v>1964</v>
      </c>
      <c r="J1927" s="2">
        <v>630.1866</v>
      </c>
      <c r="O1927" t="s">
        <v>3892</v>
      </c>
      <c r="P1927" s="5">
        <v>45880</v>
      </c>
      <c r="Q1927" t="s">
        <v>1139</v>
      </c>
      <c r="R1927" t="s">
        <v>1683</v>
      </c>
      <c r="S1927" t="s">
        <v>1929</v>
      </c>
      <c r="T1927">
        <v>2</v>
      </c>
      <c r="U1927">
        <v>338.81</v>
      </c>
      <c r="V1927">
        <v>7.0000000000000007E-2</v>
      </c>
      <c r="W1927" t="s">
        <v>1964</v>
      </c>
      <c r="X1927">
        <v>630.1866</v>
      </c>
      <c r="Y1927">
        <v>630.1866</v>
      </c>
      <c r="Z1927" t="str">
        <f>_xlfn.IFS(Table8_1[[#This Row],[Unit_Price]]&lt;500,"Low Price",Table8_1[[#This Row],[Unit_Price]]&lt;2000,"Medium Price",Table8_1[[#This Row],[Unit_Price]]&gt;=2000, "High Price")</f>
        <v>Low Price</v>
      </c>
    </row>
    <row r="1928" spans="1:26" x14ac:dyDescent="0.3">
      <c r="A1928" s="2" t="s">
        <v>3893</v>
      </c>
      <c r="B1928" s="3">
        <v>45907</v>
      </c>
      <c r="C1928" s="2" t="s">
        <v>114</v>
      </c>
      <c r="D1928" s="2" t="s">
        <v>1613</v>
      </c>
      <c r="E1928" s="2" t="s">
        <v>1908</v>
      </c>
      <c r="F1928" s="2">
        <v>4</v>
      </c>
      <c r="G1928" s="2">
        <v>94.48</v>
      </c>
      <c r="H1928" s="2">
        <v>0.06</v>
      </c>
      <c r="I1928" s="2" t="s">
        <v>1964</v>
      </c>
      <c r="J1928" s="2">
        <v>355.2448</v>
      </c>
      <c r="O1928" t="s">
        <v>3893</v>
      </c>
      <c r="P1928" s="5">
        <v>45907</v>
      </c>
      <c r="Q1928" t="s">
        <v>114</v>
      </c>
      <c r="R1928" t="s">
        <v>1613</v>
      </c>
      <c r="S1928" t="s">
        <v>1908</v>
      </c>
      <c r="T1928">
        <v>4</v>
      </c>
      <c r="U1928">
        <v>94.48</v>
      </c>
      <c r="V1928">
        <v>0.06</v>
      </c>
      <c r="W1928" t="s">
        <v>1964</v>
      </c>
      <c r="X1928">
        <v>355.2448</v>
      </c>
      <c r="Y1928">
        <v>355.2448</v>
      </c>
      <c r="Z1928" t="str">
        <f>_xlfn.IFS(Table8_1[[#This Row],[Unit_Price]]&lt;500,"Low Price",Table8_1[[#This Row],[Unit_Price]]&lt;2000,"Medium Price",Table8_1[[#This Row],[Unit_Price]]&gt;=2000, "High Price")</f>
        <v>Low Price</v>
      </c>
    </row>
    <row r="1929" spans="1:26" x14ac:dyDescent="0.3">
      <c r="A1929" s="2" t="s">
        <v>3894</v>
      </c>
      <c r="B1929" s="3">
        <v>45545</v>
      </c>
      <c r="C1929" s="2" t="s">
        <v>1481</v>
      </c>
      <c r="D1929" s="2" t="s">
        <v>1631</v>
      </c>
      <c r="E1929" s="2" t="s">
        <v>1932</v>
      </c>
      <c r="F1929" s="2">
        <v>3</v>
      </c>
      <c r="G1929" s="2">
        <v>941.85</v>
      </c>
      <c r="H1929" s="2">
        <v>0.16</v>
      </c>
      <c r="I1929" s="2" t="s">
        <v>1961</v>
      </c>
      <c r="J1929" s="2">
        <v>2373.462</v>
      </c>
      <c r="O1929" t="s">
        <v>3894</v>
      </c>
      <c r="P1929" s="5">
        <v>45545</v>
      </c>
      <c r="Q1929" t="s">
        <v>1481</v>
      </c>
      <c r="R1929" t="s">
        <v>1631</v>
      </c>
      <c r="S1929" t="s">
        <v>1932</v>
      </c>
      <c r="T1929">
        <v>3</v>
      </c>
      <c r="U1929">
        <v>941.85</v>
      </c>
      <c r="V1929">
        <v>0.16</v>
      </c>
      <c r="W1929" t="s">
        <v>1961</v>
      </c>
      <c r="X1929">
        <v>2373.462</v>
      </c>
      <c r="Y1929">
        <v>2373.462</v>
      </c>
      <c r="Z1929" t="str">
        <f>_xlfn.IFS(Table8_1[[#This Row],[Unit_Price]]&lt;500,"Low Price",Table8_1[[#This Row],[Unit_Price]]&lt;2000,"Medium Price",Table8_1[[#This Row],[Unit_Price]]&gt;=2000, "High Price")</f>
        <v>Medium Price</v>
      </c>
    </row>
    <row r="1930" spans="1:26" x14ac:dyDescent="0.3">
      <c r="A1930" s="2" t="s">
        <v>3895</v>
      </c>
      <c r="B1930" s="3">
        <v>45257</v>
      </c>
      <c r="C1930" s="2" t="s">
        <v>545</v>
      </c>
      <c r="D1930" s="2" t="s">
        <v>1715</v>
      </c>
      <c r="E1930" s="2" t="s">
        <v>1908</v>
      </c>
      <c r="F1930" s="2">
        <v>2</v>
      </c>
      <c r="G1930" s="2">
        <v>336.97</v>
      </c>
      <c r="H1930" s="2">
        <v>0.14000000000000001</v>
      </c>
      <c r="I1930" s="2" t="s">
        <v>1961</v>
      </c>
      <c r="J1930" s="2">
        <v>579.58839999999998</v>
      </c>
      <c r="O1930" t="s">
        <v>3895</v>
      </c>
      <c r="P1930" s="5">
        <v>45257</v>
      </c>
      <c r="Q1930" t="s">
        <v>545</v>
      </c>
      <c r="R1930" t="s">
        <v>1715</v>
      </c>
      <c r="S1930" t="s">
        <v>1908</v>
      </c>
      <c r="T1930">
        <v>2</v>
      </c>
      <c r="U1930">
        <v>336.97</v>
      </c>
      <c r="V1930">
        <v>0.14000000000000001</v>
      </c>
      <c r="W1930" t="s">
        <v>1961</v>
      </c>
      <c r="X1930">
        <v>579.58839999999998</v>
      </c>
      <c r="Y1930">
        <v>579.58840000000009</v>
      </c>
      <c r="Z1930" t="str">
        <f>_xlfn.IFS(Table8_1[[#This Row],[Unit_Price]]&lt;500,"Low Price",Table8_1[[#This Row],[Unit_Price]]&lt;2000,"Medium Price",Table8_1[[#This Row],[Unit_Price]]&gt;=2000, "High Price")</f>
        <v>Low Price</v>
      </c>
    </row>
    <row r="1931" spans="1:26" x14ac:dyDescent="0.3">
      <c r="A1931" s="2" t="s">
        <v>3896</v>
      </c>
      <c r="B1931" s="3">
        <v>45466</v>
      </c>
      <c r="C1931" s="2" t="s">
        <v>989</v>
      </c>
      <c r="D1931" s="2" t="s">
        <v>1576</v>
      </c>
      <c r="E1931" s="2" t="s">
        <v>1908</v>
      </c>
      <c r="F1931" s="2">
        <v>2</v>
      </c>
      <c r="G1931" s="2">
        <v>344.16</v>
      </c>
      <c r="H1931" s="2">
        <v>0.09</v>
      </c>
      <c r="I1931" s="2" t="s">
        <v>1961</v>
      </c>
      <c r="J1931" s="2">
        <v>626.37120000000004</v>
      </c>
      <c r="O1931" t="s">
        <v>3896</v>
      </c>
      <c r="P1931" s="5">
        <v>45466</v>
      </c>
      <c r="Q1931" t="s">
        <v>989</v>
      </c>
      <c r="R1931" t="s">
        <v>1576</v>
      </c>
      <c r="S1931" t="s">
        <v>1908</v>
      </c>
      <c r="T1931">
        <v>2</v>
      </c>
      <c r="U1931">
        <v>344.16</v>
      </c>
      <c r="V1931">
        <v>0.09</v>
      </c>
      <c r="W1931" t="s">
        <v>1961</v>
      </c>
      <c r="X1931">
        <v>626.37120000000004</v>
      </c>
      <c r="Y1931">
        <v>626.37120000000004</v>
      </c>
      <c r="Z1931" t="str">
        <f>_xlfn.IFS(Table8_1[[#This Row],[Unit_Price]]&lt;500,"Low Price",Table8_1[[#This Row],[Unit_Price]]&lt;2000,"Medium Price",Table8_1[[#This Row],[Unit_Price]]&gt;=2000, "High Price")</f>
        <v>Low Price</v>
      </c>
    </row>
    <row r="1932" spans="1:26" x14ac:dyDescent="0.3">
      <c r="A1932" s="2" t="s">
        <v>3897</v>
      </c>
      <c r="B1932" s="3">
        <v>45847</v>
      </c>
      <c r="C1932" s="2" t="s">
        <v>959</v>
      </c>
      <c r="D1932" s="2" t="s">
        <v>1725</v>
      </c>
      <c r="E1932" s="2" t="s">
        <v>1921</v>
      </c>
      <c r="F1932" s="2">
        <v>1</v>
      </c>
      <c r="G1932" s="2">
        <v>841.53</v>
      </c>
      <c r="H1932" s="2">
        <v>0.15</v>
      </c>
      <c r="I1932" s="2" t="s">
        <v>1959</v>
      </c>
      <c r="J1932" s="2">
        <v>715.30050000000006</v>
      </c>
      <c r="O1932" t="s">
        <v>3897</v>
      </c>
      <c r="P1932" s="5">
        <v>45847</v>
      </c>
      <c r="Q1932" t="s">
        <v>959</v>
      </c>
      <c r="R1932" t="s">
        <v>1725</v>
      </c>
      <c r="S1932" t="s">
        <v>1921</v>
      </c>
      <c r="T1932">
        <v>1</v>
      </c>
      <c r="U1932">
        <v>841.53</v>
      </c>
      <c r="V1932">
        <v>0.15</v>
      </c>
      <c r="W1932" t="s">
        <v>1959</v>
      </c>
      <c r="X1932">
        <v>715.30050000000006</v>
      </c>
      <c r="Y1932">
        <v>715.30049999999994</v>
      </c>
      <c r="Z1932" t="str">
        <f>_xlfn.IFS(Table8_1[[#This Row],[Unit_Price]]&lt;500,"Low Price",Table8_1[[#This Row],[Unit_Price]]&lt;2000,"Medium Price",Table8_1[[#This Row],[Unit_Price]]&gt;=2000, "High Price")</f>
        <v>Medium Price</v>
      </c>
    </row>
    <row r="1933" spans="1:26" x14ac:dyDescent="0.3">
      <c r="A1933" s="2" t="s">
        <v>3898</v>
      </c>
      <c r="B1933" s="3">
        <v>45825</v>
      </c>
      <c r="C1933" s="2" t="s">
        <v>1328</v>
      </c>
      <c r="D1933" s="2" t="s">
        <v>1832</v>
      </c>
      <c r="E1933" s="2" t="s">
        <v>1942</v>
      </c>
      <c r="F1933" s="2">
        <v>3</v>
      </c>
      <c r="G1933" s="2">
        <v>63.36</v>
      </c>
      <c r="H1933" s="2">
        <v>0.28999999999999998</v>
      </c>
      <c r="I1933" s="2" t="s">
        <v>1964</v>
      </c>
      <c r="J1933" s="2">
        <v>134.95679999999999</v>
      </c>
      <c r="O1933" t="s">
        <v>3898</v>
      </c>
      <c r="P1933" s="5">
        <v>45825</v>
      </c>
      <c r="Q1933" t="s">
        <v>1328</v>
      </c>
      <c r="R1933" t="s">
        <v>1832</v>
      </c>
      <c r="S1933" t="s">
        <v>1942</v>
      </c>
      <c r="T1933">
        <v>3</v>
      </c>
      <c r="U1933">
        <v>63.36</v>
      </c>
      <c r="V1933">
        <v>0.28999999999999998</v>
      </c>
      <c r="W1933" t="s">
        <v>1964</v>
      </c>
      <c r="X1933">
        <v>134.95679999999999</v>
      </c>
      <c r="Y1933">
        <v>134.95679999999999</v>
      </c>
      <c r="Z1933" t="str">
        <f>_xlfn.IFS(Table8_1[[#This Row],[Unit_Price]]&lt;500,"Low Price",Table8_1[[#This Row],[Unit_Price]]&lt;2000,"Medium Price",Table8_1[[#This Row],[Unit_Price]]&gt;=2000, "High Price")</f>
        <v>Low Price</v>
      </c>
    </row>
    <row r="1934" spans="1:26" x14ac:dyDescent="0.3">
      <c r="A1934" s="2" t="s">
        <v>3899</v>
      </c>
      <c r="B1934" s="3">
        <v>45839</v>
      </c>
      <c r="C1934" s="2" t="s">
        <v>1536</v>
      </c>
      <c r="D1934" s="2" t="s">
        <v>1817</v>
      </c>
      <c r="E1934" s="2" t="s">
        <v>1917</v>
      </c>
      <c r="F1934" s="2">
        <v>2</v>
      </c>
      <c r="G1934" s="2">
        <v>552.49</v>
      </c>
      <c r="H1934" s="2">
        <v>0.1</v>
      </c>
      <c r="I1934" s="2" t="s">
        <v>1959</v>
      </c>
      <c r="J1934" s="2">
        <v>994.48199999999997</v>
      </c>
      <c r="O1934" t="s">
        <v>3899</v>
      </c>
      <c r="P1934" s="5">
        <v>45839</v>
      </c>
      <c r="Q1934" t="s">
        <v>1536</v>
      </c>
      <c r="R1934" t="s">
        <v>1817</v>
      </c>
      <c r="S1934" t="s">
        <v>1917</v>
      </c>
      <c r="T1934">
        <v>2</v>
      </c>
      <c r="U1934">
        <v>552.49</v>
      </c>
      <c r="V1934">
        <v>0.1</v>
      </c>
      <c r="W1934" t="s">
        <v>1959</v>
      </c>
      <c r="X1934">
        <v>994.48199999999997</v>
      </c>
      <c r="Y1934">
        <v>994.48199999999997</v>
      </c>
      <c r="Z1934" t="str">
        <f>_xlfn.IFS(Table8_1[[#This Row],[Unit_Price]]&lt;500,"Low Price",Table8_1[[#This Row],[Unit_Price]]&lt;2000,"Medium Price",Table8_1[[#This Row],[Unit_Price]]&gt;=2000, "High Price")</f>
        <v>Medium Price</v>
      </c>
    </row>
    <row r="1935" spans="1:26" x14ac:dyDescent="0.3">
      <c r="A1935" s="2" t="s">
        <v>3900</v>
      </c>
      <c r="B1935" s="3">
        <v>45720</v>
      </c>
      <c r="C1935" s="2" t="s">
        <v>769</v>
      </c>
      <c r="D1935" s="2" t="s">
        <v>1648</v>
      </c>
      <c r="E1935" s="2" t="s">
        <v>1911</v>
      </c>
      <c r="F1935" s="2">
        <v>3</v>
      </c>
      <c r="G1935" s="2">
        <v>447.38</v>
      </c>
      <c r="H1935" s="2">
        <v>0.03</v>
      </c>
      <c r="I1935" s="2" t="s">
        <v>1959</v>
      </c>
      <c r="J1935" s="2">
        <v>1301.8758</v>
      </c>
      <c r="O1935" t="s">
        <v>3900</v>
      </c>
      <c r="P1935" s="5">
        <v>45720</v>
      </c>
      <c r="Q1935" t="s">
        <v>769</v>
      </c>
      <c r="R1935" t="s">
        <v>1648</v>
      </c>
      <c r="S1935" t="s">
        <v>1911</v>
      </c>
      <c r="T1935">
        <v>3</v>
      </c>
      <c r="U1935">
        <v>447.38</v>
      </c>
      <c r="V1935">
        <v>0.03</v>
      </c>
      <c r="W1935" t="s">
        <v>1959</v>
      </c>
      <c r="X1935">
        <v>1301.8758</v>
      </c>
      <c r="Y1935">
        <v>1301.8757999999998</v>
      </c>
      <c r="Z1935" t="str">
        <f>_xlfn.IFS(Table8_1[[#This Row],[Unit_Price]]&lt;500,"Low Price",Table8_1[[#This Row],[Unit_Price]]&lt;2000,"Medium Price",Table8_1[[#This Row],[Unit_Price]]&gt;=2000, "High Price")</f>
        <v>Low Price</v>
      </c>
    </row>
    <row r="1936" spans="1:26" x14ac:dyDescent="0.3">
      <c r="A1936" s="2" t="s">
        <v>3901</v>
      </c>
      <c r="B1936" s="3">
        <v>45250</v>
      </c>
      <c r="C1936" s="2" t="s">
        <v>1404</v>
      </c>
      <c r="D1936" s="2" t="s">
        <v>1802</v>
      </c>
      <c r="E1936" s="2" t="s">
        <v>1948</v>
      </c>
      <c r="F1936" s="2">
        <v>1</v>
      </c>
      <c r="G1936" s="2">
        <v>727.7</v>
      </c>
      <c r="H1936" s="2">
        <v>0.21</v>
      </c>
      <c r="I1936" s="2" t="s">
        <v>1964</v>
      </c>
      <c r="J1936" s="2">
        <v>574.88300000000004</v>
      </c>
      <c r="O1936" t="s">
        <v>3901</v>
      </c>
      <c r="P1936" s="5">
        <v>45250</v>
      </c>
      <c r="Q1936" t="s">
        <v>1404</v>
      </c>
      <c r="R1936" t="s">
        <v>1802</v>
      </c>
      <c r="S1936" t="s">
        <v>1948</v>
      </c>
      <c r="T1936">
        <v>1</v>
      </c>
      <c r="U1936">
        <v>727.7</v>
      </c>
      <c r="V1936">
        <v>0.21</v>
      </c>
      <c r="W1936" t="s">
        <v>1964</v>
      </c>
      <c r="X1936">
        <v>574.88300000000004</v>
      </c>
      <c r="Y1936">
        <v>574.88300000000004</v>
      </c>
      <c r="Z1936" t="str">
        <f>_xlfn.IFS(Table8_1[[#This Row],[Unit_Price]]&lt;500,"Low Price",Table8_1[[#This Row],[Unit_Price]]&lt;2000,"Medium Price",Table8_1[[#This Row],[Unit_Price]]&gt;=2000, "High Price")</f>
        <v>Medium Price</v>
      </c>
    </row>
    <row r="1937" spans="1:26" x14ac:dyDescent="0.3">
      <c r="A1937" s="2" t="s">
        <v>3902</v>
      </c>
      <c r="B1937" s="3">
        <v>45258</v>
      </c>
      <c r="C1937" s="2" t="s">
        <v>1364</v>
      </c>
      <c r="D1937" s="2" t="s">
        <v>1735</v>
      </c>
      <c r="E1937" s="2" t="s">
        <v>1914</v>
      </c>
      <c r="F1937" s="2">
        <v>4</v>
      </c>
      <c r="G1937" s="2">
        <v>581.34</v>
      </c>
      <c r="H1937" s="2">
        <v>0.08</v>
      </c>
      <c r="I1937" s="2" t="s">
        <v>1959</v>
      </c>
      <c r="J1937" s="2">
        <v>2139.3312000000001</v>
      </c>
      <c r="O1937" t="s">
        <v>3902</v>
      </c>
      <c r="P1937" s="5">
        <v>45258</v>
      </c>
      <c r="Q1937" t="s">
        <v>1364</v>
      </c>
      <c r="R1937" t="s">
        <v>1735</v>
      </c>
      <c r="S1937" t="s">
        <v>1914</v>
      </c>
      <c r="T1937">
        <v>4</v>
      </c>
      <c r="U1937">
        <v>581.34</v>
      </c>
      <c r="V1937">
        <v>0.08</v>
      </c>
      <c r="W1937" t="s">
        <v>1959</v>
      </c>
      <c r="X1937">
        <v>2139.3312000000001</v>
      </c>
      <c r="Y1937">
        <v>2139.3312000000001</v>
      </c>
      <c r="Z1937" t="str">
        <f>_xlfn.IFS(Table8_1[[#This Row],[Unit_Price]]&lt;500,"Low Price",Table8_1[[#This Row],[Unit_Price]]&lt;2000,"Medium Price",Table8_1[[#This Row],[Unit_Price]]&gt;=2000, "High Price")</f>
        <v>Medium Price</v>
      </c>
    </row>
    <row r="1938" spans="1:26" x14ac:dyDescent="0.3">
      <c r="A1938" s="2" t="s">
        <v>3903</v>
      </c>
      <c r="B1938" s="3">
        <v>45793</v>
      </c>
      <c r="C1938" s="2" t="s">
        <v>348</v>
      </c>
      <c r="D1938" s="2" t="s">
        <v>1780</v>
      </c>
      <c r="E1938" s="2" t="s">
        <v>1892</v>
      </c>
      <c r="F1938" s="2">
        <v>1</v>
      </c>
      <c r="G1938" s="2">
        <v>338.83</v>
      </c>
      <c r="H1938" s="2">
        <v>0.19</v>
      </c>
      <c r="I1938" s="2" t="s">
        <v>1961</v>
      </c>
      <c r="J1938" s="2">
        <v>274.45229999999998</v>
      </c>
      <c r="O1938" t="s">
        <v>3903</v>
      </c>
      <c r="P1938" s="5">
        <v>45793</v>
      </c>
      <c r="Q1938" t="s">
        <v>348</v>
      </c>
      <c r="R1938" t="s">
        <v>1780</v>
      </c>
      <c r="S1938" t="s">
        <v>1892</v>
      </c>
      <c r="T1938">
        <v>1</v>
      </c>
      <c r="U1938">
        <v>338.83</v>
      </c>
      <c r="V1938">
        <v>0.19</v>
      </c>
      <c r="W1938" t="s">
        <v>1961</v>
      </c>
      <c r="X1938">
        <v>274.45229999999998</v>
      </c>
      <c r="Y1938">
        <v>274.45229999999998</v>
      </c>
      <c r="Z1938" t="str">
        <f>_xlfn.IFS(Table8_1[[#This Row],[Unit_Price]]&lt;500,"Low Price",Table8_1[[#This Row],[Unit_Price]]&lt;2000,"Medium Price",Table8_1[[#This Row],[Unit_Price]]&gt;=2000, "High Price")</f>
        <v>Low Price</v>
      </c>
    </row>
    <row r="1939" spans="1:26" x14ac:dyDescent="0.3">
      <c r="A1939" s="2" t="s">
        <v>3904</v>
      </c>
      <c r="B1939" s="3">
        <v>45265</v>
      </c>
      <c r="C1939" s="2" t="s">
        <v>916</v>
      </c>
      <c r="D1939" s="2" t="s">
        <v>1728</v>
      </c>
      <c r="E1939" s="2" t="s">
        <v>1932</v>
      </c>
      <c r="F1939" s="2">
        <v>4</v>
      </c>
      <c r="G1939" s="2">
        <v>568.80999999999995</v>
      </c>
      <c r="H1939" s="2">
        <v>0.25</v>
      </c>
      <c r="I1939" s="2" t="s">
        <v>1959</v>
      </c>
      <c r="J1939" s="2">
        <v>1706.43</v>
      </c>
      <c r="O1939" t="s">
        <v>3904</v>
      </c>
      <c r="P1939" s="5">
        <v>45265</v>
      </c>
      <c r="Q1939" t="s">
        <v>916</v>
      </c>
      <c r="R1939" t="s">
        <v>1728</v>
      </c>
      <c r="S1939" t="s">
        <v>1932</v>
      </c>
      <c r="T1939">
        <v>4</v>
      </c>
      <c r="U1939">
        <v>568.80999999999995</v>
      </c>
      <c r="V1939">
        <v>0.25</v>
      </c>
      <c r="W1939" t="s">
        <v>1959</v>
      </c>
      <c r="X1939">
        <v>1706.43</v>
      </c>
      <c r="Y1939">
        <v>1706.4299999999998</v>
      </c>
      <c r="Z1939" t="str">
        <f>_xlfn.IFS(Table8_1[[#This Row],[Unit_Price]]&lt;500,"Low Price",Table8_1[[#This Row],[Unit_Price]]&lt;2000,"Medium Price",Table8_1[[#This Row],[Unit_Price]]&gt;=2000, "High Price")</f>
        <v>Medium Price</v>
      </c>
    </row>
    <row r="1940" spans="1:26" x14ac:dyDescent="0.3">
      <c r="A1940" s="2" t="s">
        <v>3905</v>
      </c>
      <c r="B1940" s="3">
        <v>45607</v>
      </c>
      <c r="C1940" s="2" t="s">
        <v>1184</v>
      </c>
      <c r="D1940" s="2" t="s">
        <v>1765</v>
      </c>
      <c r="E1940" s="2" t="s">
        <v>1942</v>
      </c>
      <c r="F1940" s="2">
        <v>2</v>
      </c>
      <c r="G1940" s="2">
        <v>352.63</v>
      </c>
      <c r="H1940" s="2">
        <v>0.15</v>
      </c>
      <c r="I1940" s="2" t="s">
        <v>1961</v>
      </c>
      <c r="J1940" s="2">
        <v>599.471</v>
      </c>
      <c r="O1940" t="s">
        <v>3905</v>
      </c>
      <c r="P1940" s="5">
        <v>45607</v>
      </c>
      <c r="Q1940" t="s">
        <v>1184</v>
      </c>
      <c r="R1940" t="s">
        <v>1765</v>
      </c>
      <c r="S1940" t="s">
        <v>1942</v>
      </c>
      <c r="T1940">
        <v>2</v>
      </c>
      <c r="U1940">
        <v>352.63</v>
      </c>
      <c r="V1940">
        <v>0.15</v>
      </c>
      <c r="W1940" t="s">
        <v>1961</v>
      </c>
      <c r="X1940">
        <v>599.471</v>
      </c>
      <c r="Y1940">
        <v>599.471</v>
      </c>
      <c r="Z1940" t="str">
        <f>_xlfn.IFS(Table8_1[[#This Row],[Unit_Price]]&lt;500,"Low Price",Table8_1[[#This Row],[Unit_Price]]&lt;2000,"Medium Price",Table8_1[[#This Row],[Unit_Price]]&gt;=2000, "High Price")</f>
        <v>Low Price</v>
      </c>
    </row>
    <row r="1941" spans="1:26" x14ac:dyDescent="0.3">
      <c r="A1941" s="2" t="s">
        <v>3906</v>
      </c>
      <c r="B1941" s="3">
        <v>45382</v>
      </c>
      <c r="C1941" s="2" t="s">
        <v>530</v>
      </c>
      <c r="D1941" s="2" t="s">
        <v>1871</v>
      </c>
      <c r="E1941" s="2" t="s">
        <v>1932</v>
      </c>
      <c r="F1941" s="2">
        <v>2</v>
      </c>
      <c r="G1941" s="2">
        <v>629.86</v>
      </c>
      <c r="H1941" s="2">
        <v>0.15</v>
      </c>
      <c r="I1941" s="2" t="s">
        <v>1961</v>
      </c>
      <c r="J1941" s="2">
        <v>1070.7619999999999</v>
      </c>
      <c r="O1941" t="s">
        <v>3906</v>
      </c>
      <c r="P1941" s="5">
        <v>45382</v>
      </c>
      <c r="Q1941" t="s">
        <v>530</v>
      </c>
      <c r="R1941" t="s">
        <v>1871</v>
      </c>
      <c r="S1941" t="s">
        <v>1932</v>
      </c>
      <c r="T1941">
        <v>2</v>
      </c>
      <c r="U1941">
        <v>629.86</v>
      </c>
      <c r="V1941">
        <v>0.15</v>
      </c>
      <c r="W1941" t="s">
        <v>1961</v>
      </c>
      <c r="X1941">
        <v>1070.7619999999999</v>
      </c>
      <c r="Y1941">
        <v>1070.7619999999999</v>
      </c>
      <c r="Z1941" t="str">
        <f>_xlfn.IFS(Table8_1[[#This Row],[Unit_Price]]&lt;500,"Low Price",Table8_1[[#This Row],[Unit_Price]]&lt;2000,"Medium Price",Table8_1[[#This Row],[Unit_Price]]&gt;=2000, "High Price")</f>
        <v>Medium Price</v>
      </c>
    </row>
    <row r="1942" spans="1:26" x14ac:dyDescent="0.3">
      <c r="A1942" s="2" t="s">
        <v>3907</v>
      </c>
      <c r="B1942" s="3">
        <v>45793</v>
      </c>
      <c r="C1942" s="2" t="s">
        <v>1528</v>
      </c>
      <c r="D1942" s="2" t="s">
        <v>1877</v>
      </c>
      <c r="E1942" s="2" t="s">
        <v>1901</v>
      </c>
      <c r="F1942" s="2">
        <v>3</v>
      </c>
      <c r="G1942" s="2">
        <v>212.08</v>
      </c>
      <c r="H1942" s="2">
        <v>7.0000000000000007E-2</v>
      </c>
      <c r="I1942" s="2" t="s">
        <v>1959</v>
      </c>
      <c r="J1942" s="2">
        <v>591.70320000000004</v>
      </c>
      <c r="O1942" t="s">
        <v>3907</v>
      </c>
      <c r="P1942" s="5">
        <v>45793</v>
      </c>
      <c r="Q1942" t="s">
        <v>1528</v>
      </c>
      <c r="R1942" t="s">
        <v>1877</v>
      </c>
      <c r="S1942" t="s">
        <v>1901</v>
      </c>
      <c r="T1942">
        <v>3</v>
      </c>
      <c r="U1942">
        <v>212.08</v>
      </c>
      <c r="V1942">
        <v>7.0000000000000007E-2</v>
      </c>
      <c r="W1942" t="s">
        <v>1959</v>
      </c>
      <c r="X1942">
        <v>591.70320000000004</v>
      </c>
      <c r="Y1942">
        <v>591.70320000000004</v>
      </c>
      <c r="Z1942" t="str">
        <f>_xlfn.IFS(Table8_1[[#This Row],[Unit_Price]]&lt;500,"Low Price",Table8_1[[#This Row],[Unit_Price]]&lt;2000,"Medium Price",Table8_1[[#This Row],[Unit_Price]]&gt;=2000, "High Price")</f>
        <v>Low Price</v>
      </c>
    </row>
    <row r="1943" spans="1:26" x14ac:dyDescent="0.3">
      <c r="A1943" s="2" t="s">
        <v>3908</v>
      </c>
      <c r="B1943" s="3">
        <v>45590</v>
      </c>
      <c r="C1943" s="2" t="s">
        <v>545</v>
      </c>
      <c r="D1943" s="2" t="s">
        <v>1753</v>
      </c>
      <c r="E1943" s="2" t="s">
        <v>1896</v>
      </c>
      <c r="F1943" s="2">
        <v>3</v>
      </c>
      <c r="G1943" s="2">
        <v>878.62</v>
      </c>
      <c r="H1943" s="2">
        <v>0.05</v>
      </c>
      <c r="I1943" s="2" t="s">
        <v>1961</v>
      </c>
      <c r="J1943" s="2">
        <v>2504.067</v>
      </c>
      <c r="O1943" t="s">
        <v>3908</v>
      </c>
      <c r="P1943" s="5">
        <v>45590</v>
      </c>
      <c r="Q1943" t="s">
        <v>545</v>
      </c>
      <c r="R1943" t="s">
        <v>1753</v>
      </c>
      <c r="S1943" t="s">
        <v>1896</v>
      </c>
      <c r="T1943">
        <v>3</v>
      </c>
      <c r="U1943">
        <v>878.62</v>
      </c>
      <c r="V1943">
        <v>0.05</v>
      </c>
      <c r="W1943" t="s">
        <v>1961</v>
      </c>
      <c r="X1943">
        <v>2504.067</v>
      </c>
      <c r="Y1943">
        <v>2504.067</v>
      </c>
      <c r="Z1943" t="str">
        <f>_xlfn.IFS(Table8_1[[#This Row],[Unit_Price]]&lt;500,"Low Price",Table8_1[[#This Row],[Unit_Price]]&lt;2000,"Medium Price",Table8_1[[#This Row],[Unit_Price]]&gt;=2000, "High Price")</f>
        <v>Medium Price</v>
      </c>
    </row>
    <row r="1944" spans="1:26" x14ac:dyDescent="0.3">
      <c r="A1944" s="2" t="s">
        <v>3909</v>
      </c>
      <c r="B1944" s="3">
        <v>45679</v>
      </c>
      <c r="C1944" s="2" t="s">
        <v>844</v>
      </c>
      <c r="D1944" s="2" t="s">
        <v>1823</v>
      </c>
      <c r="E1944" s="2" t="s">
        <v>1924</v>
      </c>
      <c r="F1944" s="2">
        <v>4</v>
      </c>
      <c r="G1944" s="2">
        <v>87.83</v>
      </c>
      <c r="H1944" s="2">
        <v>0.23</v>
      </c>
      <c r="I1944" s="2" t="s">
        <v>1961</v>
      </c>
      <c r="J1944" s="2">
        <v>270.51639999999998</v>
      </c>
      <c r="O1944" t="s">
        <v>3909</v>
      </c>
      <c r="P1944" s="5">
        <v>45679</v>
      </c>
      <c r="Q1944" t="s">
        <v>844</v>
      </c>
      <c r="R1944" t="s">
        <v>1823</v>
      </c>
      <c r="S1944" t="s">
        <v>1924</v>
      </c>
      <c r="T1944">
        <v>4</v>
      </c>
      <c r="U1944">
        <v>87.83</v>
      </c>
      <c r="V1944">
        <v>0.23</v>
      </c>
      <c r="W1944" t="s">
        <v>1961</v>
      </c>
      <c r="X1944">
        <v>270.51639999999998</v>
      </c>
      <c r="Y1944">
        <v>270.51639999999998</v>
      </c>
      <c r="Z1944" t="str">
        <f>_xlfn.IFS(Table8_1[[#This Row],[Unit_Price]]&lt;500,"Low Price",Table8_1[[#This Row],[Unit_Price]]&lt;2000,"Medium Price",Table8_1[[#This Row],[Unit_Price]]&gt;=2000, "High Price")</f>
        <v>Low Price</v>
      </c>
    </row>
    <row r="1945" spans="1:26" x14ac:dyDescent="0.3">
      <c r="A1945" s="2" t="s">
        <v>3910</v>
      </c>
      <c r="B1945" s="3">
        <v>45814</v>
      </c>
      <c r="C1945" s="2" t="s">
        <v>886</v>
      </c>
      <c r="D1945" s="2" t="s">
        <v>1750</v>
      </c>
      <c r="E1945" s="2" t="s">
        <v>1921</v>
      </c>
      <c r="F1945" s="2">
        <v>3</v>
      </c>
      <c r="G1945" s="2">
        <v>442.64</v>
      </c>
      <c r="H1945" s="2">
        <v>0.15</v>
      </c>
      <c r="I1945" s="2" t="s">
        <v>1964</v>
      </c>
      <c r="J1945" s="2">
        <v>1128.732</v>
      </c>
      <c r="O1945" t="s">
        <v>3910</v>
      </c>
      <c r="P1945" s="5">
        <v>45814</v>
      </c>
      <c r="Q1945" t="s">
        <v>886</v>
      </c>
      <c r="R1945" t="s">
        <v>1750</v>
      </c>
      <c r="S1945" t="s">
        <v>1921</v>
      </c>
      <c r="T1945">
        <v>3</v>
      </c>
      <c r="U1945">
        <v>442.64</v>
      </c>
      <c r="V1945">
        <v>0.15</v>
      </c>
      <c r="W1945" t="s">
        <v>1964</v>
      </c>
      <c r="X1945">
        <v>1128.732</v>
      </c>
      <c r="Y1945">
        <v>1128.732</v>
      </c>
      <c r="Z1945" t="str">
        <f>_xlfn.IFS(Table8_1[[#This Row],[Unit_Price]]&lt;500,"Low Price",Table8_1[[#This Row],[Unit_Price]]&lt;2000,"Medium Price",Table8_1[[#This Row],[Unit_Price]]&gt;=2000, "High Price")</f>
        <v>Low Price</v>
      </c>
    </row>
    <row r="1946" spans="1:26" x14ac:dyDescent="0.3">
      <c r="A1946" s="2" t="s">
        <v>3911</v>
      </c>
      <c r="B1946" s="3">
        <v>45795</v>
      </c>
      <c r="C1946" s="2" t="s">
        <v>339</v>
      </c>
      <c r="D1946" s="2" t="s">
        <v>1693</v>
      </c>
      <c r="E1946" s="2" t="s">
        <v>1896</v>
      </c>
      <c r="F1946" s="2">
        <v>3</v>
      </c>
      <c r="G1946" s="2">
        <v>410.04</v>
      </c>
      <c r="H1946" s="2">
        <v>0.09</v>
      </c>
      <c r="I1946" s="2" t="s">
        <v>1964</v>
      </c>
      <c r="J1946" s="2">
        <v>1119.4092000000001</v>
      </c>
      <c r="O1946" t="s">
        <v>3911</v>
      </c>
      <c r="P1946" s="5">
        <v>45795</v>
      </c>
      <c r="Q1946" t="s">
        <v>339</v>
      </c>
      <c r="R1946" t="s">
        <v>1693</v>
      </c>
      <c r="S1946" t="s">
        <v>1896</v>
      </c>
      <c r="T1946">
        <v>3</v>
      </c>
      <c r="U1946">
        <v>410.04</v>
      </c>
      <c r="V1946">
        <v>0.09</v>
      </c>
      <c r="W1946" t="s">
        <v>1964</v>
      </c>
      <c r="X1946">
        <v>1119.4092000000001</v>
      </c>
      <c r="Y1946">
        <v>1119.4092000000001</v>
      </c>
      <c r="Z1946" t="str">
        <f>_xlfn.IFS(Table8_1[[#This Row],[Unit_Price]]&lt;500,"Low Price",Table8_1[[#This Row],[Unit_Price]]&lt;2000,"Medium Price",Table8_1[[#This Row],[Unit_Price]]&gt;=2000, "High Price")</f>
        <v>Low Price</v>
      </c>
    </row>
    <row r="1947" spans="1:26" x14ac:dyDescent="0.3">
      <c r="A1947" s="2" t="s">
        <v>3912</v>
      </c>
      <c r="B1947" s="3">
        <v>45797</v>
      </c>
      <c r="C1947" s="2" t="s">
        <v>462</v>
      </c>
      <c r="D1947" s="2" t="s">
        <v>1865</v>
      </c>
      <c r="E1947" s="2" t="s">
        <v>1942</v>
      </c>
      <c r="F1947" s="2">
        <v>1</v>
      </c>
      <c r="G1947" s="2">
        <v>355.31</v>
      </c>
      <c r="H1947" s="2">
        <v>0.27</v>
      </c>
      <c r="I1947" s="2" t="s">
        <v>1959</v>
      </c>
      <c r="J1947" s="2">
        <v>259.37630000000001</v>
      </c>
      <c r="O1947" t="s">
        <v>3912</v>
      </c>
      <c r="P1947" s="5">
        <v>45797</v>
      </c>
      <c r="Q1947" t="s">
        <v>462</v>
      </c>
      <c r="R1947" t="s">
        <v>1865</v>
      </c>
      <c r="S1947" t="s">
        <v>1942</v>
      </c>
      <c r="T1947">
        <v>1</v>
      </c>
      <c r="U1947">
        <v>355.31</v>
      </c>
      <c r="V1947">
        <v>0.27</v>
      </c>
      <c r="W1947" t="s">
        <v>1959</v>
      </c>
      <c r="X1947">
        <v>259.37630000000001</v>
      </c>
      <c r="Y1947">
        <v>259.37630000000001</v>
      </c>
      <c r="Z1947" t="str">
        <f>_xlfn.IFS(Table8_1[[#This Row],[Unit_Price]]&lt;500,"Low Price",Table8_1[[#This Row],[Unit_Price]]&lt;2000,"Medium Price",Table8_1[[#This Row],[Unit_Price]]&gt;=2000, "High Price")</f>
        <v>Low Price</v>
      </c>
    </row>
    <row r="1948" spans="1:26" x14ac:dyDescent="0.3">
      <c r="A1948" s="2" t="s">
        <v>3913</v>
      </c>
      <c r="B1948" s="3">
        <v>45607</v>
      </c>
      <c r="C1948" s="2" t="s">
        <v>1187</v>
      </c>
      <c r="D1948" s="2" t="s">
        <v>1594</v>
      </c>
      <c r="E1948" s="2" t="s">
        <v>1932</v>
      </c>
      <c r="F1948" s="2">
        <v>4</v>
      </c>
      <c r="G1948" s="2">
        <v>243.13</v>
      </c>
      <c r="H1948" s="2">
        <v>0.25</v>
      </c>
      <c r="I1948" s="2" t="s">
        <v>1964</v>
      </c>
      <c r="J1948" s="2">
        <v>729.39</v>
      </c>
      <c r="O1948" t="s">
        <v>3913</v>
      </c>
      <c r="P1948" s="5">
        <v>45607</v>
      </c>
      <c r="Q1948" t="s">
        <v>1187</v>
      </c>
      <c r="R1948" t="s">
        <v>1594</v>
      </c>
      <c r="S1948" t="s">
        <v>1932</v>
      </c>
      <c r="T1948">
        <v>4</v>
      </c>
      <c r="U1948">
        <v>243.13</v>
      </c>
      <c r="V1948">
        <v>0.25</v>
      </c>
      <c r="W1948" t="s">
        <v>1964</v>
      </c>
      <c r="X1948">
        <v>729.39</v>
      </c>
      <c r="Y1948">
        <v>729.39</v>
      </c>
      <c r="Z1948" t="str">
        <f>_xlfn.IFS(Table8_1[[#This Row],[Unit_Price]]&lt;500,"Low Price",Table8_1[[#This Row],[Unit_Price]]&lt;2000,"Medium Price",Table8_1[[#This Row],[Unit_Price]]&gt;=2000, "High Price")</f>
        <v>Low Price</v>
      </c>
    </row>
    <row r="1949" spans="1:26" x14ac:dyDescent="0.3">
      <c r="A1949" s="2" t="s">
        <v>3914</v>
      </c>
      <c r="B1949" s="3">
        <v>45614</v>
      </c>
      <c r="C1949" s="2" t="s">
        <v>748</v>
      </c>
      <c r="D1949" s="2" t="s">
        <v>1759</v>
      </c>
      <c r="E1949" s="2" t="s">
        <v>1927</v>
      </c>
      <c r="F1949" s="2">
        <v>2</v>
      </c>
      <c r="G1949" s="2">
        <v>410.63</v>
      </c>
      <c r="H1949" s="2">
        <v>0.28000000000000003</v>
      </c>
      <c r="I1949" s="2" t="s">
        <v>1964</v>
      </c>
      <c r="J1949" s="2">
        <v>591.30719999999997</v>
      </c>
      <c r="O1949" t="s">
        <v>3914</v>
      </c>
      <c r="P1949" s="5">
        <v>45614</v>
      </c>
      <c r="Q1949" t="s">
        <v>748</v>
      </c>
      <c r="R1949" t="s">
        <v>1759</v>
      </c>
      <c r="S1949" t="s">
        <v>1927</v>
      </c>
      <c r="T1949">
        <v>2</v>
      </c>
      <c r="U1949">
        <v>410.63</v>
      </c>
      <c r="V1949">
        <v>0.28000000000000003</v>
      </c>
      <c r="W1949" t="s">
        <v>1964</v>
      </c>
      <c r="X1949">
        <v>591.30719999999997</v>
      </c>
      <c r="Y1949">
        <v>591.30719999999997</v>
      </c>
      <c r="Z1949" t="str">
        <f>_xlfn.IFS(Table8_1[[#This Row],[Unit_Price]]&lt;500,"Low Price",Table8_1[[#This Row],[Unit_Price]]&lt;2000,"Medium Price",Table8_1[[#This Row],[Unit_Price]]&gt;=2000, "High Price")</f>
        <v>Low Price</v>
      </c>
    </row>
    <row r="1950" spans="1:26" x14ac:dyDescent="0.3">
      <c r="A1950" s="2" t="s">
        <v>3915</v>
      </c>
      <c r="B1950" s="3">
        <v>45293</v>
      </c>
      <c r="C1950" s="2" t="s">
        <v>1331</v>
      </c>
      <c r="D1950" s="2" t="s">
        <v>1865</v>
      </c>
      <c r="E1950" s="2" t="s">
        <v>1924</v>
      </c>
      <c r="F1950" s="2">
        <v>4</v>
      </c>
      <c r="G1950" s="2">
        <v>101.25</v>
      </c>
      <c r="H1950" s="2">
        <v>0.16</v>
      </c>
      <c r="I1950" s="2" t="s">
        <v>1961</v>
      </c>
      <c r="J1950" s="2">
        <v>340.2</v>
      </c>
      <c r="O1950" t="s">
        <v>3915</v>
      </c>
      <c r="P1950" s="5">
        <v>45293</v>
      </c>
      <c r="Q1950" t="s">
        <v>1331</v>
      </c>
      <c r="R1950" t="s">
        <v>1865</v>
      </c>
      <c r="S1950" t="s">
        <v>1924</v>
      </c>
      <c r="T1950">
        <v>4</v>
      </c>
      <c r="U1950">
        <v>101.25</v>
      </c>
      <c r="V1950">
        <v>0.16</v>
      </c>
      <c r="W1950" t="s">
        <v>1961</v>
      </c>
      <c r="X1950">
        <v>340.2</v>
      </c>
      <c r="Y1950">
        <v>340.2</v>
      </c>
      <c r="Z1950" t="str">
        <f>_xlfn.IFS(Table8_1[[#This Row],[Unit_Price]]&lt;500,"Low Price",Table8_1[[#This Row],[Unit_Price]]&lt;2000,"Medium Price",Table8_1[[#This Row],[Unit_Price]]&gt;=2000, "High Price")</f>
        <v>Low Price</v>
      </c>
    </row>
    <row r="1951" spans="1:26" x14ac:dyDescent="0.3">
      <c r="A1951" s="2" t="s">
        <v>3916</v>
      </c>
      <c r="B1951" s="3">
        <v>45301</v>
      </c>
      <c r="C1951" s="2" t="s">
        <v>741</v>
      </c>
      <c r="D1951" s="2" t="s">
        <v>1585</v>
      </c>
      <c r="E1951" s="2" t="s">
        <v>1942</v>
      </c>
      <c r="F1951" s="2">
        <v>4</v>
      </c>
      <c r="G1951" s="2">
        <v>716.39</v>
      </c>
      <c r="H1951" s="2">
        <v>0.03</v>
      </c>
      <c r="I1951" s="2" t="s">
        <v>1961</v>
      </c>
      <c r="J1951" s="2">
        <v>2779.5931999999998</v>
      </c>
      <c r="O1951" t="s">
        <v>3916</v>
      </c>
      <c r="P1951" s="5">
        <v>45301</v>
      </c>
      <c r="Q1951" t="s">
        <v>741</v>
      </c>
      <c r="R1951" t="s">
        <v>1585</v>
      </c>
      <c r="S1951" t="s">
        <v>1942</v>
      </c>
      <c r="T1951">
        <v>4</v>
      </c>
      <c r="U1951">
        <v>716.39</v>
      </c>
      <c r="V1951">
        <v>0.03</v>
      </c>
      <c r="W1951" t="s">
        <v>1961</v>
      </c>
      <c r="X1951">
        <v>2779.5931999999998</v>
      </c>
      <c r="Y1951">
        <v>2779.5931999999998</v>
      </c>
      <c r="Z1951" t="str">
        <f>_xlfn.IFS(Table8_1[[#This Row],[Unit_Price]]&lt;500,"Low Price",Table8_1[[#This Row],[Unit_Price]]&lt;2000,"Medium Price",Table8_1[[#This Row],[Unit_Price]]&gt;=2000, "High Price")</f>
        <v>Medium Price</v>
      </c>
    </row>
    <row r="1952" spans="1:26" x14ac:dyDescent="0.3">
      <c r="A1952" s="2" t="s">
        <v>3917</v>
      </c>
      <c r="B1952" s="3">
        <v>45311</v>
      </c>
      <c r="C1952" s="2" t="s">
        <v>342</v>
      </c>
      <c r="D1952" s="2" t="s">
        <v>1802</v>
      </c>
      <c r="E1952" s="2" t="s">
        <v>1892</v>
      </c>
      <c r="F1952" s="2">
        <v>1</v>
      </c>
      <c r="G1952" s="2">
        <v>721.74</v>
      </c>
      <c r="H1952" s="2">
        <v>0.24</v>
      </c>
      <c r="I1952" s="2" t="s">
        <v>1961</v>
      </c>
      <c r="J1952" s="2">
        <v>548.52239999999995</v>
      </c>
      <c r="O1952" t="s">
        <v>3917</v>
      </c>
      <c r="P1952" s="5">
        <v>45311</v>
      </c>
      <c r="Q1952" t="s">
        <v>342</v>
      </c>
      <c r="R1952" t="s">
        <v>1802</v>
      </c>
      <c r="S1952" t="s">
        <v>1892</v>
      </c>
      <c r="T1952">
        <v>1</v>
      </c>
      <c r="U1952">
        <v>721.74</v>
      </c>
      <c r="V1952">
        <v>0.24</v>
      </c>
      <c r="W1952" t="s">
        <v>1961</v>
      </c>
      <c r="X1952">
        <v>548.52239999999995</v>
      </c>
      <c r="Y1952">
        <v>548.52240000000006</v>
      </c>
      <c r="Z1952" t="str">
        <f>_xlfn.IFS(Table8_1[[#This Row],[Unit_Price]]&lt;500,"Low Price",Table8_1[[#This Row],[Unit_Price]]&lt;2000,"Medium Price",Table8_1[[#This Row],[Unit_Price]]&gt;=2000, "High Price")</f>
        <v>Medium Price</v>
      </c>
    </row>
    <row r="1953" spans="1:26" x14ac:dyDescent="0.3">
      <c r="A1953" s="2" t="s">
        <v>3918</v>
      </c>
      <c r="B1953" s="3">
        <v>45702</v>
      </c>
      <c r="C1953" s="2" t="s">
        <v>209</v>
      </c>
      <c r="D1953" s="2" t="s">
        <v>1768</v>
      </c>
      <c r="E1953" s="2" t="s">
        <v>1927</v>
      </c>
      <c r="F1953" s="2">
        <v>2</v>
      </c>
      <c r="G1953" s="2">
        <v>527.91</v>
      </c>
      <c r="H1953" s="2">
        <v>0.02</v>
      </c>
      <c r="I1953" s="2" t="s">
        <v>1959</v>
      </c>
      <c r="J1953" s="2">
        <v>1034.7036000000001</v>
      </c>
      <c r="O1953" t="s">
        <v>3918</v>
      </c>
      <c r="P1953" s="5">
        <v>45702</v>
      </c>
      <c r="Q1953" t="s">
        <v>209</v>
      </c>
      <c r="R1953" t="s">
        <v>1768</v>
      </c>
      <c r="S1953" t="s">
        <v>1927</v>
      </c>
      <c r="T1953">
        <v>2</v>
      </c>
      <c r="U1953">
        <v>527.91</v>
      </c>
      <c r="V1953">
        <v>0.02</v>
      </c>
      <c r="W1953" t="s">
        <v>1959</v>
      </c>
      <c r="X1953">
        <v>1034.7036000000001</v>
      </c>
      <c r="Y1953">
        <v>1034.7035999999998</v>
      </c>
      <c r="Z1953" t="str">
        <f>_xlfn.IFS(Table8_1[[#This Row],[Unit_Price]]&lt;500,"Low Price",Table8_1[[#This Row],[Unit_Price]]&lt;2000,"Medium Price",Table8_1[[#This Row],[Unit_Price]]&gt;=2000, "High Price")</f>
        <v>Medium Price</v>
      </c>
    </row>
    <row r="1954" spans="1:26" x14ac:dyDescent="0.3">
      <c r="A1954" s="2" t="s">
        <v>3919</v>
      </c>
      <c r="B1954" s="3">
        <v>45525</v>
      </c>
      <c r="C1954" s="2" t="s">
        <v>1016</v>
      </c>
      <c r="D1954" s="2" t="s">
        <v>1738</v>
      </c>
      <c r="E1954" s="2" t="s">
        <v>1932</v>
      </c>
      <c r="F1954" s="2">
        <v>2</v>
      </c>
      <c r="G1954" s="2">
        <v>945.92</v>
      </c>
      <c r="H1954" s="2">
        <v>0.19</v>
      </c>
      <c r="I1954" s="2" t="s">
        <v>1964</v>
      </c>
      <c r="J1954" s="2">
        <v>1532.3904</v>
      </c>
      <c r="O1954" t="s">
        <v>3919</v>
      </c>
      <c r="P1954" s="5">
        <v>45525</v>
      </c>
      <c r="Q1954" t="s">
        <v>1016</v>
      </c>
      <c r="R1954" t="s">
        <v>1738</v>
      </c>
      <c r="S1954" t="s">
        <v>1932</v>
      </c>
      <c r="T1954">
        <v>2</v>
      </c>
      <c r="U1954">
        <v>945.92</v>
      </c>
      <c r="V1954">
        <v>0.19</v>
      </c>
      <c r="W1954" t="s">
        <v>1964</v>
      </c>
      <c r="X1954">
        <v>1532.3904</v>
      </c>
      <c r="Y1954">
        <v>1532.3904</v>
      </c>
      <c r="Z1954" t="str">
        <f>_xlfn.IFS(Table8_1[[#This Row],[Unit_Price]]&lt;500,"Low Price",Table8_1[[#This Row],[Unit_Price]]&lt;2000,"Medium Price",Table8_1[[#This Row],[Unit_Price]]&gt;=2000, "High Price")</f>
        <v>Medium Price</v>
      </c>
    </row>
    <row r="1955" spans="1:26" x14ac:dyDescent="0.3">
      <c r="A1955" s="2" t="s">
        <v>3920</v>
      </c>
      <c r="B1955" s="3">
        <v>45780</v>
      </c>
      <c r="C1955" s="2" t="s">
        <v>299</v>
      </c>
      <c r="D1955" s="2" t="s">
        <v>1750</v>
      </c>
      <c r="E1955" s="2" t="s">
        <v>1942</v>
      </c>
      <c r="F1955" s="2">
        <v>2</v>
      </c>
      <c r="G1955" s="2">
        <v>981.35</v>
      </c>
      <c r="H1955" s="2">
        <v>0.16</v>
      </c>
      <c r="I1955" s="2" t="s">
        <v>1961</v>
      </c>
      <c r="J1955" s="2">
        <v>1648.6679999999999</v>
      </c>
      <c r="O1955" t="s">
        <v>3920</v>
      </c>
      <c r="P1955" s="5">
        <v>45780</v>
      </c>
      <c r="Q1955" t="s">
        <v>299</v>
      </c>
      <c r="R1955" t="s">
        <v>1750</v>
      </c>
      <c r="S1955" t="s">
        <v>1942</v>
      </c>
      <c r="T1955">
        <v>2</v>
      </c>
      <c r="U1955">
        <v>981.35</v>
      </c>
      <c r="V1955">
        <v>0.16</v>
      </c>
      <c r="W1955" t="s">
        <v>1961</v>
      </c>
      <c r="X1955">
        <v>1648.6679999999999</v>
      </c>
      <c r="Y1955">
        <v>1648.6680000000001</v>
      </c>
      <c r="Z1955" t="str">
        <f>_xlfn.IFS(Table8_1[[#This Row],[Unit_Price]]&lt;500,"Low Price",Table8_1[[#This Row],[Unit_Price]]&lt;2000,"Medium Price",Table8_1[[#This Row],[Unit_Price]]&gt;=2000, "High Price")</f>
        <v>Medium Price</v>
      </c>
    </row>
    <row r="1956" spans="1:26" x14ac:dyDescent="0.3">
      <c r="A1956" s="2" t="s">
        <v>3921</v>
      </c>
      <c r="B1956" s="3">
        <v>45819</v>
      </c>
      <c r="C1956" s="2" t="s">
        <v>732</v>
      </c>
      <c r="D1956" s="2" t="s">
        <v>1759</v>
      </c>
      <c r="E1956" s="2" t="s">
        <v>1901</v>
      </c>
      <c r="F1956" s="2">
        <v>1</v>
      </c>
      <c r="G1956" s="2">
        <v>913.99</v>
      </c>
      <c r="H1956" s="2">
        <v>0.14000000000000001</v>
      </c>
      <c r="I1956" s="2" t="s">
        <v>1959</v>
      </c>
      <c r="J1956" s="2">
        <v>786.03139999999996</v>
      </c>
      <c r="O1956" t="s">
        <v>3921</v>
      </c>
      <c r="P1956" s="5">
        <v>45819</v>
      </c>
      <c r="Q1956" t="s">
        <v>732</v>
      </c>
      <c r="R1956" t="s">
        <v>1759</v>
      </c>
      <c r="S1956" t="s">
        <v>1901</v>
      </c>
      <c r="T1956">
        <v>1</v>
      </c>
      <c r="U1956">
        <v>913.99</v>
      </c>
      <c r="V1956">
        <v>0.14000000000000001</v>
      </c>
      <c r="W1956" t="s">
        <v>1959</v>
      </c>
      <c r="X1956">
        <v>786.03139999999996</v>
      </c>
      <c r="Y1956">
        <v>786.03139999999996</v>
      </c>
      <c r="Z1956" t="str">
        <f>_xlfn.IFS(Table8_1[[#This Row],[Unit_Price]]&lt;500,"Low Price",Table8_1[[#This Row],[Unit_Price]]&lt;2000,"Medium Price",Table8_1[[#This Row],[Unit_Price]]&gt;=2000, "High Price")</f>
        <v>Medium Price</v>
      </c>
    </row>
    <row r="1957" spans="1:26" x14ac:dyDescent="0.3">
      <c r="A1957" s="2" t="s">
        <v>3922</v>
      </c>
      <c r="B1957" s="3">
        <v>45863</v>
      </c>
      <c r="C1957" s="2" t="s">
        <v>58</v>
      </c>
      <c r="D1957" s="2" t="s">
        <v>1780</v>
      </c>
      <c r="E1957" s="2" t="s">
        <v>1917</v>
      </c>
      <c r="F1957" s="2">
        <v>4</v>
      </c>
      <c r="G1957" s="2">
        <v>270.69</v>
      </c>
      <c r="H1957" s="2">
        <v>0.18</v>
      </c>
      <c r="I1957" s="2" t="s">
        <v>1961</v>
      </c>
      <c r="J1957" s="2">
        <v>887.86320000000001</v>
      </c>
      <c r="O1957" t="s">
        <v>3922</v>
      </c>
      <c r="P1957" s="5">
        <v>45863</v>
      </c>
      <c r="Q1957" t="s">
        <v>58</v>
      </c>
      <c r="R1957" t="s">
        <v>1780</v>
      </c>
      <c r="S1957" t="s">
        <v>1917</v>
      </c>
      <c r="T1957">
        <v>4</v>
      </c>
      <c r="U1957">
        <v>270.69</v>
      </c>
      <c r="V1957">
        <v>0.18</v>
      </c>
      <c r="W1957" t="s">
        <v>1961</v>
      </c>
      <c r="X1957">
        <v>887.86320000000001</v>
      </c>
      <c r="Y1957">
        <v>887.86320000000001</v>
      </c>
      <c r="Z1957" t="str">
        <f>_xlfn.IFS(Table8_1[[#This Row],[Unit_Price]]&lt;500,"Low Price",Table8_1[[#This Row],[Unit_Price]]&lt;2000,"Medium Price",Table8_1[[#This Row],[Unit_Price]]&gt;=2000, "High Price")</f>
        <v>Low Price</v>
      </c>
    </row>
    <row r="1958" spans="1:26" x14ac:dyDescent="0.3">
      <c r="A1958" s="2" t="s">
        <v>3923</v>
      </c>
      <c r="B1958" s="3">
        <v>45687</v>
      </c>
      <c r="C1958" s="2" t="s">
        <v>545</v>
      </c>
      <c r="D1958" s="2" t="s">
        <v>1814</v>
      </c>
      <c r="E1958" s="2" t="s">
        <v>1911</v>
      </c>
      <c r="F1958" s="2">
        <v>3</v>
      </c>
      <c r="G1958" s="2">
        <v>998.58</v>
      </c>
      <c r="H1958" s="2">
        <v>0.02</v>
      </c>
      <c r="I1958" s="2" t="s">
        <v>1959</v>
      </c>
      <c r="J1958" s="2">
        <v>2935.8252000000002</v>
      </c>
      <c r="O1958" t="s">
        <v>3923</v>
      </c>
      <c r="P1958" s="5">
        <v>45687</v>
      </c>
      <c r="Q1958" t="s">
        <v>545</v>
      </c>
      <c r="R1958" t="s">
        <v>1814</v>
      </c>
      <c r="S1958" t="s">
        <v>1911</v>
      </c>
      <c r="T1958">
        <v>3</v>
      </c>
      <c r="U1958">
        <v>998.58</v>
      </c>
      <c r="V1958">
        <v>0.02</v>
      </c>
      <c r="W1958" t="s">
        <v>1959</v>
      </c>
      <c r="X1958">
        <v>2935.8252000000002</v>
      </c>
      <c r="Y1958">
        <v>2935.8252000000002</v>
      </c>
      <c r="Z1958" t="str">
        <f>_xlfn.IFS(Table8_1[[#This Row],[Unit_Price]]&lt;500,"Low Price",Table8_1[[#This Row],[Unit_Price]]&lt;2000,"Medium Price",Table8_1[[#This Row],[Unit_Price]]&gt;=2000, "High Price")</f>
        <v>Medium Price</v>
      </c>
    </row>
    <row r="1959" spans="1:26" x14ac:dyDescent="0.3">
      <c r="A1959" s="2" t="s">
        <v>3924</v>
      </c>
      <c r="B1959" s="3">
        <v>45806</v>
      </c>
      <c r="C1959" s="2" t="s">
        <v>1420</v>
      </c>
      <c r="D1959" s="2" t="s">
        <v>1689</v>
      </c>
      <c r="E1959" s="2" t="s">
        <v>1921</v>
      </c>
      <c r="F1959" s="2">
        <v>3</v>
      </c>
      <c r="G1959" s="2">
        <v>765.12</v>
      </c>
      <c r="H1959" s="2">
        <v>0.18</v>
      </c>
      <c r="I1959" s="2" t="s">
        <v>1959</v>
      </c>
      <c r="J1959" s="2">
        <v>1882.1952000000001</v>
      </c>
      <c r="O1959" t="s">
        <v>3924</v>
      </c>
      <c r="P1959" s="5">
        <v>45806</v>
      </c>
      <c r="Q1959" t="s">
        <v>1420</v>
      </c>
      <c r="R1959" t="s">
        <v>1689</v>
      </c>
      <c r="S1959" t="s">
        <v>1921</v>
      </c>
      <c r="T1959">
        <v>3</v>
      </c>
      <c r="U1959">
        <v>765.12</v>
      </c>
      <c r="V1959">
        <v>0.18</v>
      </c>
      <c r="W1959" t="s">
        <v>1959</v>
      </c>
      <c r="X1959">
        <v>1882.1952000000001</v>
      </c>
      <c r="Y1959">
        <v>1882.1952000000001</v>
      </c>
      <c r="Z1959" t="str">
        <f>_xlfn.IFS(Table8_1[[#This Row],[Unit_Price]]&lt;500,"Low Price",Table8_1[[#This Row],[Unit_Price]]&lt;2000,"Medium Price",Table8_1[[#This Row],[Unit_Price]]&gt;=2000, "High Price")</f>
        <v>Medium Price</v>
      </c>
    </row>
    <row r="1960" spans="1:26" x14ac:dyDescent="0.3">
      <c r="A1960" s="2" t="s">
        <v>3925</v>
      </c>
      <c r="B1960" s="3">
        <v>45216</v>
      </c>
      <c r="C1960" s="2" t="s">
        <v>268</v>
      </c>
      <c r="D1960" s="2" t="s">
        <v>1774</v>
      </c>
      <c r="E1960" s="2" t="s">
        <v>1948</v>
      </c>
      <c r="F1960" s="2">
        <v>3</v>
      </c>
      <c r="G1960" s="2">
        <v>449.99</v>
      </c>
      <c r="H1960" s="2">
        <v>0.17</v>
      </c>
      <c r="I1960" s="2" t="s">
        <v>1964</v>
      </c>
      <c r="J1960" s="2">
        <v>1120.4751000000001</v>
      </c>
      <c r="O1960" t="s">
        <v>3925</v>
      </c>
      <c r="P1960" s="5">
        <v>45216</v>
      </c>
      <c r="Q1960" t="s">
        <v>268</v>
      </c>
      <c r="R1960" t="s">
        <v>1774</v>
      </c>
      <c r="S1960" t="s">
        <v>1948</v>
      </c>
      <c r="T1960">
        <v>3</v>
      </c>
      <c r="U1960">
        <v>449.99</v>
      </c>
      <c r="V1960">
        <v>0.17</v>
      </c>
      <c r="W1960" t="s">
        <v>1964</v>
      </c>
      <c r="X1960">
        <v>1120.4751000000001</v>
      </c>
      <c r="Y1960">
        <v>1120.4751000000001</v>
      </c>
      <c r="Z1960" t="str">
        <f>_xlfn.IFS(Table8_1[[#This Row],[Unit_Price]]&lt;500,"Low Price",Table8_1[[#This Row],[Unit_Price]]&lt;2000,"Medium Price",Table8_1[[#This Row],[Unit_Price]]&gt;=2000, "High Price")</f>
        <v>Low Price</v>
      </c>
    </row>
    <row r="1961" spans="1:26" x14ac:dyDescent="0.3">
      <c r="A1961" s="2" t="s">
        <v>3926</v>
      </c>
      <c r="B1961" s="3">
        <v>45639</v>
      </c>
      <c r="C1961" s="2" t="s">
        <v>817</v>
      </c>
      <c r="D1961" s="2" t="s">
        <v>1709</v>
      </c>
      <c r="E1961" s="2" t="s">
        <v>1927</v>
      </c>
      <c r="F1961" s="2">
        <v>2</v>
      </c>
      <c r="G1961" s="2">
        <v>249.02</v>
      </c>
      <c r="H1961" s="2">
        <v>0.01</v>
      </c>
      <c r="I1961" s="2" t="s">
        <v>1964</v>
      </c>
      <c r="J1961" s="2">
        <v>493.05959999999999</v>
      </c>
      <c r="O1961" t="s">
        <v>3926</v>
      </c>
      <c r="P1961" s="5">
        <v>45639</v>
      </c>
      <c r="Q1961" t="s">
        <v>817</v>
      </c>
      <c r="R1961" t="s">
        <v>1709</v>
      </c>
      <c r="S1961" t="s">
        <v>1927</v>
      </c>
      <c r="T1961">
        <v>2</v>
      </c>
      <c r="U1961">
        <v>249.02</v>
      </c>
      <c r="V1961">
        <v>0.01</v>
      </c>
      <c r="W1961" t="s">
        <v>1964</v>
      </c>
      <c r="X1961">
        <v>493.05959999999999</v>
      </c>
      <c r="Y1961">
        <v>493.05960000000005</v>
      </c>
      <c r="Z1961" t="str">
        <f>_xlfn.IFS(Table8_1[[#This Row],[Unit_Price]]&lt;500,"Low Price",Table8_1[[#This Row],[Unit_Price]]&lt;2000,"Medium Price",Table8_1[[#This Row],[Unit_Price]]&gt;=2000, "High Price")</f>
        <v>Low Price</v>
      </c>
    </row>
    <row r="1962" spans="1:26" x14ac:dyDescent="0.3">
      <c r="A1962" s="2" t="s">
        <v>3927</v>
      </c>
      <c r="B1962" s="3">
        <v>45454</v>
      </c>
      <c r="C1962" s="2" t="s">
        <v>474</v>
      </c>
      <c r="D1962" s="2" t="s">
        <v>1753</v>
      </c>
      <c r="E1962" s="2" t="s">
        <v>1948</v>
      </c>
      <c r="F1962" s="2">
        <v>3</v>
      </c>
      <c r="G1962" s="2">
        <v>223.64</v>
      </c>
      <c r="H1962" s="2">
        <v>0.05</v>
      </c>
      <c r="I1962" s="2" t="s">
        <v>1959</v>
      </c>
      <c r="J1962" s="2">
        <v>637.37400000000002</v>
      </c>
      <c r="O1962" t="s">
        <v>3927</v>
      </c>
      <c r="P1962" s="5">
        <v>45454</v>
      </c>
      <c r="Q1962" t="s">
        <v>474</v>
      </c>
      <c r="R1962" t="s">
        <v>1753</v>
      </c>
      <c r="S1962" t="s">
        <v>1948</v>
      </c>
      <c r="T1962">
        <v>3</v>
      </c>
      <c r="U1962">
        <v>223.64</v>
      </c>
      <c r="V1962">
        <v>0.05</v>
      </c>
      <c r="W1962" t="s">
        <v>1959</v>
      </c>
      <c r="X1962">
        <v>637.37400000000002</v>
      </c>
      <c r="Y1962">
        <v>637.37399999999991</v>
      </c>
      <c r="Z1962" t="str">
        <f>_xlfn.IFS(Table8_1[[#This Row],[Unit_Price]]&lt;500,"Low Price",Table8_1[[#This Row],[Unit_Price]]&lt;2000,"Medium Price",Table8_1[[#This Row],[Unit_Price]]&gt;=2000, "High Price")</f>
        <v>Low Price</v>
      </c>
    </row>
    <row r="1963" spans="1:26" x14ac:dyDescent="0.3">
      <c r="A1963" s="2" t="s">
        <v>3928</v>
      </c>
      <c r="B1963" s="3">
        <v>45934</v>
      </c>
      <c r="C1963" s="2" t="s">
        <v>379</v>
      </c>
      <c r="D1963" s="2" t="s">
        <v>1648</v>
      </c>
      <c r="E1963" s="2" t="s">
        <v>1904</v>
      </c>
      <c r="F1963" s="2">
        <v>2</v>
      </c>
      <c r="G1963" s="2">
        <v>92.94</v>
      </c>
      <c r="H1963" s="2">
        <v>0.12</v>
      </c>
      <c r="I1963" s="2" t="s">
        <v>1959</v>
      </c>
      <c r="J1963" s="2">
        <v>163.5744</v>
      </c>
      <c r="O1963" t="s">
        <v>3928</v>
      </c>
      <c r="P1963" s="5">
        <v>45934</v>
      </c>
      <c r="Q1963" t="s">
        <v>379</v>
      </c>
      <c r="R1963" t="s">
        <v>1648</v>
      </c>
      <c r="S1963" t="s">
        <v>1904</v>
      </c>
      <c r="T1963">
        <v>2</v>
      </c>
      <c r="U1963">
        <v>92.94</v>
      </c>
      <c r="V1963">
        <v>0.12</v>
      </c>
      <c r="W1963" t="s">
        <v>1959</v>
      </c>
      <c r="X1963">
        <v>163.5744</v>
      </c>
      <c r="Y1963">
        <v>163.5744</v>
      </c>
      <c r="Z1963" t="str">
        <f>_xlfn.IFS(Table8_1[[#This Row],[Unit_Price]]&lt;500,"Low Price",Table8_1[[#This Row],[Unit_Price]]&lt;2000,"Medium Price",Table8_1[[#This Row],[Unit_Price]]&gt;=2000, "High Price")</f>
        <v>Low Price</v>
      </c>
    </row>
    <row r="1964" spans="1:26" x14ac:dyDescent="0.3">
      <c r="A1964" s="2" t="s">
        <v>3929</v>
      </c>
      <c r="B1964" s="3">
        <v>45401</v>
      </c>
      <c r="C1964" s="2" t="s">
        <v>1142</v>
      </c>
      <c r="D1964" s="2" t="s">
        <v>1998</v>
      </c>
      <c r="E1964" s="2" t="s">
        <v>1896</v>
      </c>
      <c r="F1964" s="2">
        <v>4</v>
      </c>
      <c r="G1964" s="2">
        <v>268.3</v>
      </c>
      <c r="H1964" s="2">
        <v>0.02</v>
      </c>
      <c r="I1964" s="2" t="s">
        <v>1964</v>
      </c>
      <c r="J1964" s="2">
        <v>1051.7360000000001</v>
      </c>
      <c r="O1964" t="s">
        <v>3929</v>
      </c>
      <c r="P1964" s="5">
        <v>45401</v>
      </c>
      <c r="Q1964" t="s">
        <v>1142</v>
      </c>
      <c r="R1964" t="s">
        <v>1998</v>
      </c>
      <c r="S1964" t="s">
        <v>1896</v>
      </c>
      <c r="T1964">
        <v>4</v>
      </c>
      <c r="U1964">
        <v>268.3</v>
      </c>
      <c r="V1964">
        <v>0.02</v>
      </c>
      <c r="W1964" t="s">
        <v>1964</v>
      </c>
      <c r="X1964">
        <v>1051.7360000000001</v>
      </c>
      <c r="Y1964">
        <v>1051.7360000000001</v>
      </c>
      <c r="Z1964" t="str">
        <f>_xlfn.IFS(Table8_1[[#This Row],[Unit_Price]]&lt;500,"Low Price",Table8_1[[#This Row],[Unit_Price]]&lt;2000,"Medium Price",Table8_1[[#This Row],[Unit_Price]]&gt;=2000, "High Price")</f>
        <v>Low Price</v>
      </c>
    </row>
    <row r="1965" spans="1:26" x14ac:dyDescent="0.3">
      <c r="A1965" s="2" t="s">
        <v>3930</v>
      </c>
      <c r="B1965" s="3">
        <v>45770</v>
      </c>
      <c r="C1965" s="2" t="s">
        <v>1380</v>
      </c>
      <c r="D1965" s="2" t="s">
        <v>1759</v>
      </c>
      <c r="E1965" s="2" t="s">
        <v>1948</v>
      </c>
      <c r="F1965" s="2">
        <v>4</v>
      </c>
      <c r="G1965" s="2">
        <v>835.61</v>
      </c>
      <c r="H1965" s="2">
        <v>0.03</v>
      </c>
      <c r="I1965" s="2" t="s">
        <v>1959</v>
      </c>
      <c r="J1965" s="2">
        <v>3242.1668</v>
      </c>
      <c r="O1965" t="s">
        <v>3930</v>
      </c>
      <c r="P1965" s="5">
        <v>45770</v>
      </c>
      <c r="Q1965" t="s">
        <v>1380</v>
      </c>
      <c r="R1965" t="s">
        <v>1759</v>
      </c>
      <c r="S1965" t="s">
        <v>1948</v>
      </c>
      <c r="T1965">
        <v>4</v>
      </c>
      <c r="U1965">
        <v>835.61</v>
      </c>
      <c r="V1965">
        <v>0.03</v>
      </c>
      <c r="W1965" t="s">
        <v>1959</v>
      </c>
      <c r="X1965">
        <v>3242.1668</v>
      </c>
      <c r="Y1965">
        <v>3242.1668</v>
      </c>
      <c r="Z1965" t="str">
        <f>_xlfn.IFS(Table8_1[[#This Row],[Unit_Price]]&lt;500,"Low Price",Table8_1[[#This Row],[Unit_Price]]&lt;2000,"Medium Price",Table8_1[[#This Row],[Unit_Price]]&gt;=2000, "High Price")</f>
        <v>Medium Price</v>
      </c>
    </row>
    <row r="1966" spans="1:26" x14ac:dyDescent="0.3">
      <c r="A1966" s="2" t="s">
        <v>3931</v>
      </c>
      <c r="B1966" s="3">
        <v>45405</v>
      </c>
      <c r="C1966" s="2" t="s">
        <v>1205</v>
      </c>
      <c r="D1966" s="2" t="s">
        <v>1786</v>
      </c>
      <c r="E1966" s="2" t="s">
        <v>1908</v>
      </c>
      <c r="F1966" s="2">
        <v>3</v>
      </c>
      <c r="G1966" s="2">
        <v>120.97</v>
      </c>
      <c r="H1966" s="2">
        <v>0.11</v>
      </c>
      <c r="I1966" s="2" t="s">
        <v>1959</v>
      </c>
      <c r="J1966" s="2">
        <v>322.98989999999998</v>
      </c>
      <c r="O1966" t="s">
        <v>3931</v>
      </c>
      <c r="P1966" s="5">
        <v>45405</v>
      </c>
      <c r="Q1966" t="s">
        <v>1205</v>
      </c>
      <c r="R1966" t="s">
        <v>1786</v>
      </c>
      <c r="S1966" t="s">
        <v>1908</v>
      </c>
      <c r="T1966">
        <v>3</v>
      </c>
      <c r="U1966">
        <v>120.97</v>
      </c>
      <c r="V1966">
        <v>0.11</v>
      </c>
      <c r="W1966" t="s">
        <v>1959</v>
      </c>
      <c r="X1966">
        <v>322.98989999999998</v>
      </c>
      <c r="Y1966">
        <v>322.98989999999998</v>
      </c>
      <c r="Z1966" t="str">
        <f>_xlfn.IFS(Table8_1[[#This Row],[Unit_Price]]&lt;500,"Low Price",Table8_1[[#This Row],[Unit_Price]]&lt;2000,"Medium Price",Table8_1[[#This Row],[Unit_Price]]&gt;=2000, "High Price")</f>
        <v>Low Price</v>
      </c>
    </row>
    <row r="1967" spans="1:26" x14ac:dyDescent="0.3">
      <c r="A1967" s="2" t="s">
        <v>3932</v>
      </c>
      <c r="B1967" s="3">
        <v>45424</v>
      </c>
      <c r="C1967" s="2" t="s">
        <v>128</v>
      </c>
      <c r="D1967" s="2" t="s">
        <v>1700</v>
      </c>
      <c r="E1967" s="2" t="s">
        <v>1921</v>
      </c>
      <c r="F1967" s="2">
        <v>2</v>
      </c>
      <c r="G1967" s="2">
        <v>26.36</v>
      </c>
      <c r="H1967" s="2">
        <v>0.03</v>
      </c>
      <c r="I1967" s="2" t="s">
        <v>1964</v>
      </c>
      <c r="J1967" s="2">
        <v>51.138399999999997</v>
      </c>
      <c r="O1967" t="s">
        <v>3932</v>
      </c>
      <c r="P1967" s="5">
        <v>45424</v>
      </c>
      <c r="Q1967" t="s">
        <v>128</v>
      </c>
      <c r="R1967" t="s">
        <v>1700</v>
      </c>
      <c r="S1967" t="s">
        <v>1921</v>
      </c>
      <c r="T1967">
        <v>2</v>
      </c>
      <c r="U1967">
        <v>26.36</v>
      </c>
      <c r="V1967">
        <v>0.03</v>
      </c>
      <c r="W1967" t="s">
        <v>1964</v>
      </c>
      <c r="X1967">
        <v>51.138399999999997</v>
      </c>
      <c r="Y1967">
        <v>51.138399999999997</v>
      </c>
      <c r="Z1967" t="str">
        <f>_xlfn.IFS(Table8_1[[#This Row],[Unit_Price]]&lt;500,"Low Price",Table8_1[[#This Row],[Unit_Price]]&lt;2000,"Medium Price",Table8_1[[#This Row],[Unit_Price]]&gt;=2000, "High Price")</f>
        <v>Low Price</v>
      </c>
    </row>
    <row r="1968" spans="1:26" x14ac:dyDescent="0.3">
      <c r="A1968" s="2" t="s">
        <v>3933</v>
      </c>
      <c r="B1968" s="3">
        <v>45881</v>
      </c>
      <c r="C1968" s="2" t="s">
        <v>138</v>
      </c>
      <c r="D1968" s="2" t="s">
        <v>1814</v>
      </c>
      <c r="E1968" s="2" t="s">
        <v>1911</v>
      </c>
      <c r="F1968" s="2">
        <v>1</v>
      </c>
      <c r="G1968" s="2">
        <v>918.87</v>
      </c>
      <c r="H1968" s="2">
        <v>0.11</v>
      </c>
      <c r="I1968" s="2" t="s">
        <v>1961</v>
      </c>
      <c r="J1968" s="2">
        <v>817.79430000000002</v>
      </c>
      <c r="O1968" t="s">
        <v>3933</v>
      </c>
      <c r="P1968" s="5">
        <v>45881</v>
      </c>
      <c r="Q1968" t="s">
        <v>138</v>
      </c>
      <c r="R1968" t="s">
        <v>1814</v>
      </c>
      <c r="S1968" t="s">
        <v>1911</v>
      </c>
      <c r="T1968">
        <v>1</v>
      </c>
      <c r="U1968">
        <v>918.87</v>
      </c>
      <c r="V1968">
        <v>0.11</v>
      </c>
      <c r="W1968" t="s">
        <v>1961</v>
      </c>
      <c r="X1968">
        <v>817.79430000000002</v>
      </c>
      <c r="Y1968">
        <v>817.79430000000002</v>
      </c>
      <c r="Z1968" t="str">
        <f>_xlfn.IFS(Table8_1[[#This Row],[Unit_Price]]&lt;500,"Low Price",Table8_1[[#This Row],[Unit_Price]]&lt;2000,"Medium Price",Table8_1[[#This Row],[Unit_Price]]&gt;=2000, "High Price")</f>
        <v>Medium Price</v>
      </c>
    </row>
    <row r="1969" spans="1:26" x14ac:dyDescent="0.3">
      <c r="A1969" s="2" t="s">
        <v>3934</v>
      </c>
      <c r="B1969" s="3">
        <v>45794</v>
      </c>
      <c r="C1969" s="2" t="s">
        <v>131</v>
      </c>
      <c r="D1969" s="2" t="s">
        <v>1783</v>
      </c>
      <c r="E1969" s="2" t="s">
        <v>1927</v>
      </c>
      <c r="F1969" s="2">
        <v>2</v>
      </c>
      <c r="G1969" s="2">
        <v>924.73</v>
      </c>
      <c r="H1969" s="2">
        <v>0.28999999999999998</v>
      </c>
      <c r="I1969" s="2" t="s">
        <v>1961</v>
      </c>
      <c r="J1969" s="2">
        <v>1313.1166000000001</v>
      </c>
      <c r="O1969" t="s">
        <v>3934</v>
      </c>
      <c r="P1969" s="5">
        <v>45794</v>
      </c>
      <c r="Q1969" t="s">
        <v>131</v>
      </c>
      <c r="R1969" t="s">
        <v>1783</v>
      </c>
      <c r="S1969" t="s">
        <v>1927</v>
      </c>
      <c r="T1969">
        <v>2</v>
      </c>
      <c r="U1969">
        <v>924.73</v>
      </c>
      <c r="V1969">
        <v>0.28999999999999998</v>
      </c>
      <c r="W1969" t="s">
        <v>1961</v>
      </c>
      <c r="X1969">
        <v>1313.1166000000001</v>
      </c>
      <c r="Y1969">
        <v>1313.1166000000001</v>
      </c>
      <c r="Z1969" t="str">
        <f>_xlfn.IFS(Table8_1[[#This Row],[Unit_Price]]&lt;500,"Low Price",Table8_1[[#This Row],[Unit_Price]]&lt;2000,"Medium Price",Table8_1[[#This Row],[Unit_Price]]&gt;=2000, "High Price")</f>
        <v>Medium Price</v>
      </c>
    </row>
    <row r="1970" spans="1:26" x14ac:dyDescent="0.3">
      <c r="A1970" s="2" t="s">
        <v>3935</v>
      </c>
      <c r="B1970" s="3">
        <v>45665</v>
      </c>
      <c r="C1970" s="2" t="s">
        <v>96</v>
      </c>
      <c r="D1970" s="2" t="s">
        <v>1606</v>
      </c>
      <c r="E1970" s="2" t="s">
        <v>1924</v>
      </c>
      <c r="F1970" s="2">
        <v>3</v>
      </c>
      <c r="G1970" s="2">
        <v>195.31</v>
      </c>
      <c r="H1970" s="2">
        <v>0.13</v>
      </c>
      <c r="I1970" s="2" t="s">
        <v>1964</v>
      </c>
      <c r="J1970" s="2">
        <v>509.75909999999999</v>
      </c>
      <c r="O1970" t="s">
        <v>3935</v>
      </c>
      <c r="P1970" s="5">
        <v>45665</v>
      </c>
      <c r="Q1970" t="s">
        <v>96</v>
      </c>
      <c r="R1970" t="s">
        <v>1606</v>
      </c>
      <c r="S1970" t="s">
        <v>1924</v>
      </c>
      <c r="T1970">
        <v>3</v>
      </c>
      <c r="U1970">
        <v>195.31</v>
      </c>
      <c r="V1970">
        <v>0.13</v>
      </c>
      <c r="W1970" t="s">
        <v>1964</v>
      </c>
      <c r="X1970">
        <v>509.75909999999999</v>
      </c>
      <c r="Y1970">
        <v>509.75910000000005</v>
      </c>
      <c r="Z1970" t="str">
        <f>_xlfn.IFS(Table8_1[[#This Row],[Unit_Price]]&lt;500,"Low Price",Table8_1[[#This Row],[Unit_Price]]&lt;2000,"Medium Price",Table8_1[[#This Row],[Unit_Price]]&gt;=2000, "High Price")</f>
        <v>Low Price</v>
      </c>
    </row>
    <row r="1971" spans="1:26" x14ac:dyDescent="0.3">
      <c r="A1971" s="2" t="s">
        <v>3936</v>
      </c>
      <c r="B1971" s="3">
        <v>45793</v>
      </c>
      <c r="C1971" s="2" t="s">
        <v>488</v>
      </c>
      <c r="D1971" s="2" t="s">
        <v>1693</v>
      </c>
      <c r="E1971" s="2" t="s">
        <v>1917</v>
      </c>
      <c r="F1971" s="2">
        <v>1</v>
      </c>
      <c r="G1971" s="2">
        <v>91.38</v>
      </c>
      <c r="H1971" s="2">
        <v>0.14000000000000001</v>
      </c>
      <c r="I1971" s="2" t="s">
        <v>1959</v>
      </c>
      <c r="J1971" s="2">
        <v>78.586799999999997</v>
      </c>
      <c r="O1971" t="s">
        <v>3936</v>
      </c>
      <c r="P1971" s="5">
        <v>45793</v>
      </c>
      <c r="Q1971" t="s">
        <v>488</v>
      </c>
      <c r="R1971" t="s">
        <v>1693</v>
      </c>
      <c r="S1971" t="s">
        <v>1917</v>
      </c>
      <c r="T1971">
        <v>1</v>
      </c>
      <c r="U1971">
        <v>91.38</v>
      </c>
      <c r="V1971">
        <v>0.14000000000000001</v>
      </c>
      <c r="W1971" t="s">
        <v>1959</v>
      </c>
      <c r="X1971">
        <v>78.586799999999997</v>
      </c>
      <c r="Y1971">
        <v>78.586799999999997</v>
      </c>
      <c r="Z1971" t="str">
        <f>_xlfn.IFS(Table8_1[[#This Row],[Unit_Price]]&lt;500,"Low Price",Table8_1[[#This Row],[Unit_Price]]&lt;2000,"Medium Price",Table8_1[[#This Row],[Unit_Price]]&gt;=2000, "High Price")</f>
        <v>Low Price</v>
      </c>
    </row>
    <row r="1972" spans="1:26" x14ac:dyDescent="0.3">
      <c r="A1972" s="2" t="s">
        <v>3937</v>
      </c>
      <c r="B1972" s="3">
        <v>45563</v>
      </c>
      <c r="C1972" s="2" t="s">
        <v>1499</v>
      </c>
      <c r="D1972" s="2" t="s">
        <v>1841</v>
      </c>
      <c r="E1972" s="2" t="s">
        <v>1927</v>
      </c>
      <c r="F1972" s="2">
        <v>2</v>
      </c>
      <c r="G1972" s="2">
        <v>494.35</v>
      </c>
      <c r="H1972" s="2">
        <v>0.1</v>
      </c>
      <c r="I1972" s="2" t="s">
        <v>1959</v>
      </c>
      <c r="J1972" s="2">
        <v>889.83</v>
      </c>
      <c r="O1972" t="s">
        <v>3937</v>
      </c>
      <c r="P1972" s="5">
        <v>45563</v>
      </c>
      <c r="Q1972" t="s">
        <v>1499</v>
      </c>
      <c r="R1972" t="s">
        <v>1841</v>
      </c>
      <c r="S1972" t="s">
        <v>1927</v>
      </c>
      <c r="T1972">
        <v>2</v>
      </c>
      <c r="U1972">
        <v>494.35</v>
      </c>
      <c r="V1972">
        <v>0.1</v>
      </c>
      <c r="W1972" t="s">
        <v>1959</v>
      </c>
      <c r="X1972">
        <v>889.83</v>
      </c>
      <c r="Y1972">
        <v>889.83</v>
      </c>
      <c r="Z1972" t="str">
        <f>_xlfn.IFS(Table8_1[[#This Row],[Unit_Price]]&lt;500,"Low Price",Table8_1[[#This Row],[Unit_Price]]&lt;2000,"Medium Price",Table8_1[[#This Row],[Unit_Price]]&gt;=2000, "High Price")</f>
        <v>Low Price</v>
      </c>
    </row>
    <row r="1973" spans="1:26" x14ac:dyDescent="0.3">
      <c r="A1973" s="2" t="s">
        <v>3938</v>
      </c>
      <c r="B1973" s="3">
        <v>45577</v>
      </c>
      <c r="C1973" s="2" t="s">
        <v>826</v>
      </c>
      <c r="D1973" s="2" t="s">
        <v>1648</v>
      </c>
      <c r="E1973" s="2" t="s">
        <v>1924</v>
      </c>
      <c r="F1973" s="2">
        <v>1</v>
      </c>
      <c r="G1973" s="2">
        <v>412.2</v>
      </c>
      <c r="H1973" s="2">
        <v>0.11</v>
      </c>
      <c r="I1973" s="2" t="s">
        <v>1959</v>
      </c>
      <c r="J1973" s="2">
        <v>366.858</v>
      </c>
      <c r="O1973" t="s">
        <v>3938</v>
      </c>
      <c r="P1973" s="5">
        <v>45577</v>
      </c>
      <c r="Q1973" t="s">
        <v>826</v>
      </c>
      <c r="R1973" t="s">
        <v>1648</v>
      </c>
      <c r="S1973" t="s">
        <v>1924</v>
      </c>
      <c r="T1973">
        <v>1</v>
      </c>
      <c r="U1973">
        <v>412.2</v>
      </c>
      <c r="V1973">
        <v>0.11</v>
      </c>
      <c r="W1973" t="s">
        <v>1959</v>
      </c>
      <c r="X1973">
        <v>366.858</v>
      </c>
      <c r="Y1973">
        <v>366.858</v>
      </c>
      <c r="Z1973" t="str">
        <f>_xlfn.IFS(Table8_1[[#This Row],[Unit_Price]]&lt;500,"Low Price",Table8_1[[#This Row],[Unit_Price]]&lt;2000,"Medium Price",Table8_1[[#This Row],[Unit_Price]]&gt;=2000, "High Price")</f>
        <v>Low Price</v>
      </c>
    </row>
    <row r="1974" spans="1:26" x14ac:dyDescent="0.3">
      <c r="A1974" s="2" t="s">
        <v>3939</v>
      </c>
      <c r="B1974" s="3">
        <v>45466</v>
      </c>
      <c r="C1974" s="2" t="s">
        <v>1241</v>
      </c>
      <c r="D1974" s="2" t="s">
        <v>1820</v>
      </c>
      <c r="E1974" s="2" t="s">
        <v>1939</v>
      </c>
      <c r="F1974" s="2">
        <v>1</v>
      </c>
      <c r="G1974" s="2">
        <v>650.47</v>
      </c>
      <c r="H1974" s="2">
        <v>0.13</v>
      </c>
      <c r="I1974" s="2" t="s">
        <v>1961</v>
      </c>
      <c r="J1974" s="2">
        <v>565.90890000000002</v>
      </c>
      <c r="O1974" t="s">
        <v>3939</v>
      </c>
      <c r="P1974" s="5">
        <v>45466</v>
      </c>
      <c r="Q1974" t="s">
        <v>1241</v>
      </c>
      <c r="R1974" t="s">
        <v>1820</v>
      </c>
      <c r="S1974" t="s">
        <v>1939</v>
      </c>
      <c r="T1974">
        <v>1</v>
      </c>
      <c r="U1974">
        <v>650.47</v>
      </c>
      <c r="V1974">
        <v>0.13</v>
      </c>
      <c r="W1974" t="s">
        <v>1961</v>
      </c>
      <c r="X1974">
        <v>565.90890000000002</v>
      </c>
      <c r="Y1974">
        <v>565.90890000000002</v>
      </c>
      <c r="Z1974" t="str">
        <f>_xlfn.IFS(Table8_1[[#This Row],[Unit_Price]]&lt;500,"Low Price",Table8_1[[#This Row],[Unit_Price]]&lt;2000,"Medium Price",Table8_1[[#This Row],[Unit_Price]]&gt;=2000, "High Price")</f>
        <v>Medium Price</v>
      </c>
    </row>
    <row r="1975" spans="1:26" x14ac:dyDescent="0.3">
      <c r="A1975" s="2" t="s">
        <v>3940</v>
      </c>
      <c r="B1975" s="3">
        <v>45256</v>
      </c>
      <c r="C1975" s="2" t="s">
        <v>527</v>
      </c>
      <c r="D1975" s="2" t="s">
        <v>1613</v>
      </c>
      <c r="E1975" s="2" t="s">
        <v>1929</v>
      </c>
      <c r="F1975" s="2">
        <v>1</v>
      </c>
      <c r="G1975" s="2">
        <v>68.209999999999994</v>
      </c>
      <c r="H1975" s="2">
        <v>0.05</v>
      </c>
      <c r="I1975" s="2" t="s">
        <v>1961</v>
      </c>
      <c r="J1975" s="2">
        <v>64.799499999999995</v>
      </c>
      <c r="O1975" t="s">
        <v>3940</v>
      </c>
      <c r="P1975" s="5">
        <v>45256</v>
      </c>
      <c r="Q1975" t="s">
        <v>527</v>
      </c>
      <c r="R1975" t="s">
        <v>1613</v>
      </c>
      <c r="S1975" t="s">
        <v>1929</v>
      </c>
      <c r="T1975">
        <v>1</v>
      </c>
      <c r="U1975">
        <v>68.209999999999994</v>
      </c>
      <c r="V1975">
        <v>0.05</v>
      </c>
      <c r="W1975" t="s">
        <v>1961</v>
      </c>
      <c r="X1975">
        <v>64.799499999999995</v>
      </c>
      <c r="Y1975">
        <v>64.799499999999995</v>
      </c>
      <c r="Z1975" t="str">
        <f>_xlfn.IFS(Table8_1[[#This Row],[Unit_Price]]&lt;500,"Low Price",Table8_1[[#This Row],[Unit_Price]]&lt;2000,"Medium Price",Table8_1[[#This Row],[Unit_Price]]&gt;=2000, "High Price")</f>
        <v>Low Price</v>
      </c>
    </row>
    <row r="1976" spans="1:26" x14ac:dyDescent="0.3">
      <c r="A1976" s="2" t="s">
        <v>3941</v>
      </c>
      <c r="B1976" s="3">
        <v>45886</v>
      </c>
      <c r="C1976" s="2" t="s">
        <v>468</v>
      </c>
      <c r="D1976" s="2" t="s">
        <v>1741</v>
      </c>
      <c r="E1976" s="2" t="s">
        <v>1914</v>
      </c>
      <c r="F1976" s="2">
        <v>2</v>
      </c>
      <c r="G1976" s="2">
        <v>842.89</v>
      </c>
      <c r="H1976" s="2">
        <v>0.25</v>
      </c>
      <c r="I1976" s="2" t="s">
        <v>1964</v>
      </c>
      <c r="J1976" s="2">
        <v>1264.335</v>
      </c>
      <c r="O1976" t="s">
        <v>3941</v>
      </c>
      <c r="P1976" s="5">
        <v>45886</v>
      </c>
      <c r="Q1976" t="s">
        <v>468</v>
      </c>
      <c r="R1976" t="s">
        <v>1741</v>
      </c>
      <c r="S1976" t="s">
        <v>1914</v>
      </c>
      <c r="T1976">
        <v>2</v>
      </c>
      <c r="U1976">
        <v>842.89</v>
      </c>
      <c r="V1976">
        <v>0.25</v>
      </c>
      <c r="W1976" t="s">
        <v>1964</v>
      </c>
      <c r="X1976">
        <v>1264.335</v>
      </c>
      <c r="Y1976">
        <v>1264.335</v>
      </c>
      <c r="Z1976" t="str">
        <f>_xlfn.IFS(Table8_1[[#This Row],[Unit_Price]]&lt;500,"Low Price",Table8_1[[#This Row],[Unit_Price]]&lt;2000,"Medium Price",Table8_1[[#This Row],[Unit_Price]]&gt;=2000, "High Price")</f>
        <v>Medium Price</v>
      </c>
    </row>
    <row r="1977" spans="1:26" x14ac:dyDescent="0.3">
      <c r="A1977" s="2" t="s">
        <v>3942</v>
      </c>
      <c r="B1977" s="3">
        <v>45390</v>
      </c>
      <c r="C1977" s="2" t="s">
        <v>959</v>
      </c>
      <c r="D1977" s="2" t="s">
        <v>1576</v>
      </c>
      <c r="E1977" s="2" t="s">
        <v>1904</v>
      </c>
      <c r="F1977" s="2">
        <v>2</v>
      </c>
      <c r="G1977" s="2">
        <v>227.95</v>
      </c>
      <c r="H1977" s="2">
        <v>0.24</v>
      </c>
      <c r="I1977" s="2" t="s">
        <v>1964</v>
      </c>
      <c r="J1977" s="2">
        <v>346.48399999999998</v>
      </c>
      <c r="O1977" t="s">
        <v>3942</v>
      </c>
      <c r="P1977" s="5">
        <v>45390</v>
      </c>
      <c r="Q1977" t="s">
        <v>959</v>
      </c>
      <c r="R1977" t="s">
        <v>1576</v>
      </c>
      <c r="S1977" t="s">
        <v>1904</v>
      </c>
      <c r="T1977">
        <v>2</v>
      </c>
      <c r="U1977">
        <v>227.95</v>
      </c>
      <c r="V1977">
        <v>0.24</v>
      </c>
      <c r="W1977" t="s">
        <v>1964</v>
      </c>
      <c r="X1977">
        <v>346.48399999999998</v>
      </c>
      <c r="Y1977">
        <v>346.48399999999998</v>
      </c>
      <c r="Z1977" t="str">
        <f>_xlfn.IFS(Table8_1[[#This Row],[Unit_Price]]&lt;500,"Low Price",Table8_1[[#This Row],[Unit_Price]]&lt;2000,"Medium Price",Table8_1[[#This Row],[Unit_Price]]&gt;=2000, "High Price")</f>
        <v>Low Price</v>
      </c>
    </row>
    <row r="1978" spans="1:26" x14ac:dyDescent="0.3">
      <c r="A1978" s="2" t="s">
        <v>3943</v>
      </c>
      <c r="B1978" s="3">
        <v>45388</v>
      </c>
      <c r="C1978" s="2" t="s">
        <v>639</v>
      </c>
      <c r="D1978" s="2" t="s">
        <v>1780</v>
      </c>
      <c r="E1978" s="2" t="s">
        <v>1929</v>
      </c>
      <c r="F1978" s="2">
        <v>3</v>
      </c>
      <c r="G1978" s="2">
        <v>685.97</v>
      </c>
      <c r="H1978" s="2">
        <v>0.24</v>
      </c>
      <c r="I1978" s="2" t="s">
        <v>1961</v>
      </c>
      <c r="J1978" s="2">
        <v>1564.0116</v>
      </c>
      <c r="O1978" t="s">
        <v>3943</v>
      </c>
      <c r="P1978" s="5">
        <v>45388</v>
      </c>
      <c r="Q1978" t="s">
        <v>639</v>
      </c>
      <c r="R1978" t="s">
        <v>1780</v>
      </c>
      <c r="S1978" t="s">
        <v>1929</v>
      </c>
      <c r="T1978">
        <v>3</v>
      </c>
      <c r="U1978">
        <v>685.97</v>
      </c>
      <c r="V1978">
        <v>0.24</v>
      </c>
      <c r="W1978" t="s">
        <v>1961</v>
      </c>
      <c r="X1978">
        <v>1564.0116</v>
      </c>
      <c r="Y1978">
        <v>1564.0115999999998</v>
      </c>
      <c r="Z1978" t="str">
        <f>_xlfn.IFS(Table8_1[[#This Row],[Unit_Price]]&lt;500,"Low Price",Table8_1[[#This Row],[Unit_Price]]&lt;2000,"Medium Price",Table8_1[[#This Row],[Unit_Price]]&gt;=2000, "High Price")</f>
        <v>Medium Price</v>
      </c>
    </row>
    <row r="1979" spans="1:26" x14ac:dyDescent="0.3">
      <c r="A1979" s="2" t="s">
        <v>3944</v>
      </c>
      <c r="B1979" s="3">
        <v>45793</v>
      </c>
      <c r="C1979" s="2" t="s">
        <v>1154</v>
      </c>
      <c r="D1979" s="2" t="s">
        <v>1664</v>
      </c>
      <c r="E1979" s="2" t="s">
        <v>1896</v>
      </c>
      <c r="F1979" s="2">
        <v>1</v>
      </c>
      <c r="G1979" s="2">
        <v>722.57</v>
      </c>
      <c r="H1979" s="2">
        <v>0.18</v>
      </c>
      <c r="I1979" s="2" t="s">
        <v>1959</v>
      </c>
      <c r="J1979" s="2">
        <v>592.50739999999996</v>
      </c>
      <c r="O1979" t="s">
        <v>3944</v>
      </c>
      <c r="P1979" s="5">
        <v>45793</v>
      </c>
      <c r="Q1979" t="s">
        <v>1154</v>
      </c>
      <c r="R1979" t="s">
        <v>1664</v>
      </c>
      <c r="S1979" t="s">
        <v>1896</v>
      </c>
      <c r="T1979">
        <v>1</v>
      </c>
      <c r="U1979">
        <v>722.57</v>
      </c>
      <c r="V1979">
        <v>0.18</v>
      </c>
      <c r="W1979" t="s">
        <v>1959</v>
      </c>
      <c r="X1979">
        <v>592.50739999999996</v>
      </c>
      <c r="Y1979">
        <v>592.50740000000008</v>
      </c>
      <c r="Z1979" t="str">
        <f>_xlfn.IFS(Table8_1[[#This Row],[Unit_Price]]&lt;500,"Low Price",Table8_1[[#This Row],[Unit_Price]]&lt;2000,"Medium Price",Table8_1[[#This Row],[Unit_Price]]&gt;=2000, "High Price")</f>
        <v>Medium Price</v>
      </c>
    </row>
    <row r="1980" spans="1:26" x14ac:dyDescent="0.3">
      <c r="A1980" s="2" t="s">
        <v>3945</v>
      </c>
      <c r="B1980" s="3">
        <v>45615</v>
      </c>
      <c r="C1980" s="2" t="s">
        <v>482</v>
      </c>
      <c r="D1980" s="2" t="s">
        <v>1683</v>
      </c>
      <c r="E1980" s="2" t="s">
        <v>1908</v>
      </c>
      <c r="F1980" s="2">
        <v>3</v>
      </c>
      <c r="G1980" s="2">
        <v>585.54999999999995</v>
      </c>
      <c r="H1980" s="2">
        <v>0.14000000000000001</v>
      </c>
      <c r="I1980" s="2" t="s">
        <v>1964</v>
      </c>
      <c r="J1980" s="2">
        <v>1510.7190000000001</v>
      </c>
      <c r="O1980" t="s">
        <v>3945</v>
      </c>
      <c r="P1980" s="5">
        <v>45615</v>
      </c>
      <c r="Q1980" t="s">
        <v>482</v>
      </c>
      <c r="R1980" t="s">
        <v>1683</v>
      </c>
      <c r="S1980" t="s">
        <v>1908</v>
      </c>
      <c r="T1980">
        <v>3</v>
      </c>
      <c r="U1980">
        <v>585.54999999999995</v>
      </c>
      <c r="V1980">
        <v>0.14000000000000001</v>
      </c>
      <c r="W1980" t="s">
        <v>1964</v>
      </c>
      <c r="X1980">
        <v>1510.7190000000001</v>
      </c>
      <c r="Y1980">
        <v>1510.7189999999998</v>
      </c>
      <c r="Z1980" t="str">
        <f>_xlfn.IFS(Table8_1[[#This Row],[Unit_Price]]&lt;500,"Low Price",Table8_1[[#This Row],[Unit_Price]]&lt;2000,"Medium Price",Table8_1[[#This Row],[Unit_Price]]&gt;=2000, "High Price")</f>
        <v>Medium Price</v>
      </c>
    </row>
    <row r="1981" spans="1:26" x14ac:dyDescent="0.3">
      <c r="A1981" s="2" t="s">
        <v>3946</v>
      </c>
      <c r="B1981" s="3">
        <v>45666</v>
      </c>
      <c r="C1981" s="2" t="s">
        <v>986</v>
      </c>
      <c r="D1981" s="2" t="s">
        <v>1718</v>
      </c>
      <c r="E1981" s="2" t="s">
        <v>1932</v>
      </c>
      <c r="F1981" s="2">
        <v>2</v>
      </c>
      <c r="G1981" s="2">
        <v>635.80999999999995</v>
      </c>
      <c r="H1981" s="2">
        <v>0.13</v>
      </c>
      <c r="I1981" s="2" t="s">
        <v>1961</v>
      </c>
      <c r="J1981" s="2">
        <v>1106.3094000000001</v>
      </c>
      <c r="O1981" t="s">
        <v>3946</v>
      </c>
      <c r="P1981" s="5">
        <v>45666</v>
      </c>
      <c r="Q1981" t="s">
        <v>986</v>
      </c>
      <c r="R1981" t="s">
        <v>1718</v>
      </c>
      <c r="S1981" t="s">
        <v>1932</v>
      </c>
      <c r="T1981">
        <v>2</v>
      </c>
      <c r="U1981">
        <v>635.80999999999995</v>
      </c>
      <c r="V1981">
        <v>0.13</v>
      </c>
      <c r="W1981" t="s">
        <v>1961</v>
      </c>
      <c r="X1981">
        <v>1106.3094000000001</v>
      </c>
      <c r="Y1981">
        <v>1106.3093999999999</v>
      </c>
      <c r="Z1981" t="str">
        <f>_xlfn.IFS(Table8_1[[#This Row],[Unit_Price]]&lt;500,"Low Price",Table8_1[[#This Row],[Unit_Price]]&lt;2000,"Medium Price",Table8_1[[#This Row],[Unit_Price]]&gt;=2000, "High Price")</f>
        <v>Medium Price</v>
      </c>
    </row>
    <row r="1982" spans="1:26" x14ac:dyDescent="0.3">
      <c r="A1982" s="2" t="s">
        <v>3947</v>
      </c>
      <c r="B1982" s="3">
        <v>45644</v>
      </c>
      <c r="C1982" s="2" t="s">
        <v>892</v>
      </c>
      <c r="D1982" s="2" t="s">
        <v>1613</v>
      </c>
      <c r="E1982" s="2" t="s">
        <v>1904</v>
      </c>
      <c r="F1982" s="2">
        <v>2</v>
      </c>
      <c r="G1982" s="2">
        <v>353.74</v>
      </c>
      <c r="H1982" s="2">
        <v>0.01</v>
      </c>
      <c r="I1982" s="2" t="s">
        <v>1959</v>
      </c>
      <c r="J1982" s="2">
        <v>700.40520000000004</v>
      </c>
      <c r="O1982" t="s">
        <v>3947</v>
      </c>
      <c r="P1982" s="5">
        <v>45644</v>
      </c>
      <c r="Q1982" t="s">
        <v>892</v>
      </c>
      <c r="R1982" t="s">
        <v>1613</v>
      </c>
      <c r="S1982" t="s">
        <v>1904</v>
      </c>
      <c r="T1982">
        <v>2</v>
      </c>
      <c r="U1982">
        <v>353.74</v>
      </c>
      <c r="V1982">
        <v>0.01</v>
      </c>
      <c r="W1982" t="s">
        <v>1959</v>
      </c>
      <c r="X1982">
        <v>700.40520000000004</v>
      </c>
      <c r="Y1982">
        <v>700.40520000000004</v>
      </c>
      <c r="Z1982" t="str">
        <f>_xlfn.IFS(Table8_1[[#This Row],[Unit_Price]]&lt;500,"Low Price",Table8_1[[#This Row],[Unit_Price]]&lt;2000,"Medium Price",Table8_1[[#This Row],[Unit_Price]]&gt;=2000, "High Price")</f>
        <v>Low Price</v>
      </c>
    </row>
    <row r="1983" spans="1:26" x14ac:dyDescent="0.3">
      <c r="A1983" s="2" t="s">
        <v>3948</v>
      </c>
      <c r="B1983" s="3">
        <v>45648</v>
      </c>
      <c r="C1983" s="2" t="s">
        <v>853</v>
      </c>
      <c r="D1983" s="2" t="s">
        <v>1686</v>
      </c>
      <c r="E1983" s="2" t="s">
        <v>1914</v>
      </c>
      <c r="F1983" s="2">
        <v>1</v>
      </c>
      <c r="G1983" s="2">
        <v>377.52</v>
      </c>
      <c r="H1983" s="2">
        <v>0.15</v>
      </c>
      <c r="I1983" s="2" t="s">
        <v>1959</v>
      </c>
      <c r="J1983" s="2">
        <v>320.892</v>
      </c>
      <c r="O1983" t="s">
        <v>3948</v>
      </c>
      <c r="P1983" s="5">
        <v>45648</v>
      </c>
      <c r="Q1983" t="s">
        <v>853</v>
      </c>
      <c r="R1983" t="s">
        <v>1686</v>
      </c>
      <c r="S1983" t="s">
        <v>1914</v>
      </c>
      <c r="T1983">
        <v>1</v>
      </c>
      <c r="U1983">
        <v>377.52</v>
      </c>
      <c r="V1983">
        <v>0.15</v>
      </c>
      <c r="W1983" t="s">
        <v>1959</v>
      </c>
      <c r="X1983">
        <v>320.892</v>
      </c>
      <c r="Y1983">
        <v>320.892</v>
      </c>
      <c r="Z1983" t="str">
        <f>_xlfn.IFS(Table8_1[[#This Row],[Unit_Price]]&lt;500,"Low Price",Table8_1[[#This Row],[Unit_Price]]&lt;2000,"Medium Price",Table8_1[[#This Row],[Unit_Price]]&gt;=2000, "High Price")</f>
        <v>Low Price</v>
      </c>
    </row>
    <row r="1984" spans="1:26" x14ac:dyDescent="0.3">
      <c r="A1984" s="2" t="s">
        <v>3949</v>
      </c>
      <c r="B1984" s="3">
        <v>45500</v>
      </c>
      <c r="C1984" s="2" t="s">
        <v>677</v>
      </c>
      <c r="D1984" s="2" t="s">
        <v>1786</v>
      </c>
      <c r="E1984" s="2" t="s">
        <v>1896</v>
      </c>
      <c r="F1984" s="2">
        <v>3</v>
      </c>
      <c r="G1984" s="2">
        <v>901.49</v>
      </c>
      <c r="H1984" s="2">
        <v>0</v>
      </c>
      <c r="I1984" s="2" t="s">
        <v>1959</v>
      </c>
      <c r="J1984" s="2">
        <v>2704.47</v>
      </c>
      <c r="O1984" t="s">
        <v>3949</v>
      </c>
      <c r="P1984" s="5">
        <v>45500</v>
      </c>
      <c r="Q1984" t="s">
        <v>677</v>
      </c>
      <c r="R1984" t="s">
        <v>1786</v>
      </c>
      <c r="S1984" t="s">
        <v>1896</v>
      </c>
      <c r="T1984">
        <v>3</v>
      </c>
      <c r="U1984">
        <v>901.49</v>
      </c>
      <c r="V1984">
        <v>0</v>
      </c>
      <c r="W1984" t="s">
        <v>1959</v>
      </c>
      <c r="X1984">
        <v>2704.47</v>
      </c>
      <c r="Y1984">
        <v>2704.4700000000003</v>
      </c>
      <c r="Z1984" t="str">
        <f>_xlfn.IFS(Table8_1[[#This Row],[Unit_Price]]&lt;500,"Low Price",Table8_1[[#This Row],[Unit_Price]]&lt;2000,"Medium Price",Table8_1[[#This Row],[Unit_Price]]&gt;=2000, "High Price")</f>
        <v>Medium Price</v>
      </c>
    </row>
    <row r="1985" spans="1:26" x14ac:dyDescent="0.3">
      <c r="A1985" s="2" t="s">
        <v>3950</v>
      </c>
      <c r="B1985" s="3">
        <v>45806</v>
      </c>
      <c r="C1985" s="2" t="s">
        <v>662</v>
      </c>
      <c r="D1985" s="2" t="s">
        <v>1667</v>
      </c>
      <c r="E1985" s="2" t="s">
        <v>1908</v>
      </c>
      <c r="F1985" s="2">
        <v>1</v>
      </c>
      <c r="G1985" s="2">
        <v>563.01</v>
      </c>
      <c r="H1985" s="2">
        <v>0.1</v>
      </c>
      <c r="I1985" s="2" t="s">
        <v>1959</v>
      </c>
      <c r="J1985" s="2">
        <v>506.709</v>
      </c>
      <c r="O1985" t="s">
        <v>3950</v>
      </c>
      <c r="P1985" s="5">
        <v>45806</v>
      </c>
      <c r="Q1985" t="s">
        <v>662</v>
      </c>
      <c r="R1985" t="s">
        <v>1667</v>
      </c>
      <c r="S1985" t="s">
        <v>1908</v>
      </c>
      <c r="T1985">
        <v>1</v>
      </c>
      <c r="U1985">
        <v>563.01</v>
      </c>
      <c r="V1985">
        <v>0.1</v>
      </c>
      <c r="W1985" t="s">
        <v>1959</v>
      </c>
      <c r="X1985">
        <v>506.709</v>
      </c>
      <c r="Y1985">
        <v>506.709</v>
      </c>
      <c r="Z1985" t="str">
        <f>_xlfn.IFS(Table8_1[[#This Row],[Unit_Price]]&lt;500,"Low Price",Table8_1[[#This Row],[Unit_Price]]&lt;2000,"Medium Price",Table8_1[[#This Row],[Unit_Price]]&gt;=2000, "High Price")</f>
        <v>Medium Price</v>
      </c>
    </row>
    <row r="1986" spans="1:26" x14ac:dyDescent="0.3">
      <c r="A1986" s="2" t="s">
        <v>3951</v>
      </c>
      <c r="B1986" s="3">
        <v>45365</v>
      </c>
      <c r="C1986" s="2" t="s">
        <v>202</v>
      </c>
      <c r="D1986" s="2" t="s">
        <v>1793</v>
      </c>
      <c r="E1986" s="2" t="s">
        <v>1911</v>
      </c>
      <c r="F1986" s="2">
        <v>4</v>
      </c>
      <c r="G1986" s="2">
        <v>167.25</v>
      </c>
      <c r="H1986" s="2">
        <v>0.11</v>
      </c>
      <c r="I1986" s="2" t="s">
        <v>1959</v>
      </c>
      <c r="J1986" s="2">
        <v>595.41</v>
      </c>
      <c r="O1986" t="s">
        <v>3951</v>
      </c>
      <c r="P1986" s="5">
        <v>45365</v>
      </c>
      <c r="Q1986" t="s">
        <v>202</v>
      </c>
      <c r="R1986" t="s">
        <v>1793</v>
      </c>
      <c r="S1986" t="s">
        <v>1911</v>
      </c>
      <c r="T1986">
        <v>4</v>
      </c>
      <c r="U1986">
        <v>167.25</v>
      </c>
      <c r="V1986">
        <v>0.11</v>
      </c>
      <c r="W1986" t="s">
        <v>1959</v>
      </c>
      <c r="X1986">
        <v>595.41</v>
      </c>
      <c r="Y1986">
        <v>595.41</v>
      </c>
      <c r="Z1986" t="str">
        <f>_xlfn.IFS(Table8_1[[#This Row],[Unit_Price]]&lt;500,"Low Price",Table8_1[[#This Row],[Unit_Price]]&lt;2000,"Medium Price",Table8_1[[#This Row],[Unit_Price]]&gt;=2000, "High Price")</f>
        <v>Low Price</v>
      </c>
    </row>
    <row r="1987" spans="1:26" x14ac:dyDescent="0.3">
      <c r="A1987" s="2" t="s">
        <v>3952</v>
      </c>
      <c r="B1987" s="3">
        <v>45229</v>
      </c>
      <c r="C1987" s="2" t="s">
        <v>1415</v>
      </c>
      <c r="D1987" s="2" t="s">
        <v>1762</v>
      </c>
      <c r="E1987" s="2" t="s">
        <v>1945</v>
      </c>
      <c r="F1987" s="2">
        <v>3</v>
      </c>
      <c r="G1987" s="2">
        <v>345.43</v>
      </c>
      <c r="H1987" s="2">
        <v>0.08</v>
      </c>
      <c r="I1987" s="2" t="s">
        <v>1964</v>
      </c>
      <c r="J1987" s="2">
        <v>953.38679999999999</v>
      </c>
      <c r="O1987" t="s">
        <v>3952</v>
      </c>
      <c r="P1987" s="5">
        <v>45229</v>
      </c>
      <c r="Q1987" t="s">
        <v>1415</v>
      </c>
      <c r="R1987" t="s">
        <v>1762</v>
      </c>
      <c r="S1987" t="s">
        <v>1945</v>
      </c>
      <c r="T1987">
        <v>3</v>
      </c>
      <c r="U1987">
        <v>345.43</v>
      </c>
      <c r="V1987">
        <v>0.08</v>
      </c>
      <c r="W1987" t="s">
        <v>1964</v>
      </c>
      <c r="X1987">
        <v>953.38679999999999</v>
      </c>
      <c r="Y1987">
        <v>953.38679999999999</v>
      </c>
      <c r="Z1987" t="str">
        <f>_xlfn.IFS(Table8_1[[#This Row],[Unit_Price]]&lt;500,"Low Price",Table8_1[[#This Row],[Unit_Price]]&lt;2000,"Medium Price",Table8_1[[#This Row],[Unit_Price]]&gt;=2000, "High Price")</f>
        <v>Low Price</v>
      </c>
    </row>
    <row r="1988" spans="1:26" x14ac:dyDescent="0.3">
      <c r="A1988" s="2" t="s">
        <v>3953</v>
      </c>
      <c r="B1988" s="3">
        <v>45349</v>
      </c>
      <c r="C1988" s="2" t="s">
        <v>983</v>
      </c>
      <c r="D1988" s="2" t="s">
        <v>1829</v>
      </c>
      <c r="E1988" s="2" t="s">
        <v>1921</v>
      </c>
      <c r="F1988" s="2">
        <v>4</v>
      </c>
      <c r="G1988" s="2">
        <v>752.48</v>
      </c>
      <c r="H1988" s="2">
        <v>0.23</v>
      </c>
      <c r="I1988" s="2" t="s">
        <v>1959</v>
      </c>
      <c r="J1988" s="2">
        <v>2317.6383999999998</v>
      </c>
      <c r="O1988" t="s">
        <v>3953</v>
      </c>
      <c r="P1988" s="5">
        <v>45349</v>
      </c>
      <c r="Q1988" t="s">
        <v>983</v>
      </c>
      <c r="R1988" t="s">
        <v>1829</v>
      </c>
      <c r="S1988" t="s">
        <v>1921</v>
      </c>
      <c r="T1988">
        <v>4</v>
      </c>
      <c r="U1988">
        <v>752.48</v>
      </c>
      <c r="V1988">
        <v>0.23</v>
      </c>
      <c r="W1988" t="s">
        <v>1959</v>
      </c>
      <c r="X1988">
        <v>2317.6383999999998</v>
      </c>
      <c r="Y1988">
        <v>2317.6383999999998</v>
      </c>
      <c r="Z1988" t="str">
        <f>_xlfn.IFS(Table8_1[[#This Row],[Unit_Price]]&lt;500,"Low Price",Table8_1[[#This Row],[Unit_Price]]&lt;2000,"Medium Price",Table8_1[[#This Row],[Unit_Price]]&gt;=2000, "High Price")</f>
        <v>Medium Price</v>
      </c>
    </row>
    <row r="1989" spans="1:26" x14ac:dyDescent="0.3">
      <c r="A1989" s="2" t="s">
        <v>3954</v>
      </c>
      <c r="B1989" s="3">
        <v>45886</v>
      </c>
      <c r="C1989" s="2" t="s">
        <v>1401</v>
      </c>
      <c r="D1989" s="2" t="s">
        <v>1753</v>
      </c>
      <c r="E1989" s="2" t="s">
        <v>1948</v>
      </c>
      <c r="F1989" s="2">
        <v>1</v>
      </c>
      <c r="G1989" s="2">
        <v>120.02</v>
      </c>
      <c r="H1989" s="2">
        <v>0.26</v>
      </c>
      <c r="I1989" s="2" t="s">
        <v>1959</v>
      </c>
      <c r="J1989" s="2">
        <v>88.814800000000005</v>
      </c>
      <c r="O1989" t="s">
        <v>3954</v>
      </c>
      <c r="P1989" s="5">
        <v>45886</v>
      </c>
      <c r="Q1989" t="s">
        <v>1401</v>
      </c>
      <c r="R1989" t="s">
        <v>1753</v>
      </c>
      <c r="S1989" t="s">
        <v>1948</v>
      </c>
      <c r="T1989">
        <v>1</v>
      </c>
      <c r="U1989">
        <v>120.02</v>
      </c>
      <c r="V1989">
        <v>0.26</v>
      </c>
      <c r="W1989" t="s">
        <v>1959</v>
      </c>
      <c r="X1989">
        <v>88.814800000000005</v>
      </c>
      <c r="Y1989">
        <v>88.814799999999991</v>
      </c>
      <c r="Z1989" t="str">
        <f>_xlfn.IFS(Table8_1[[#This Row],[Unit_Price]]&lt;500,"Low Price",Table8_1[[#This Row],[Unit_Price]]&lt;2000,"Medium Price",Table8_1[[#This Row],[Unit_Price]]&gt;=2000, "High Price")</f>
        <v>Low Price</v>
      </c>
    </row>
    <row r="1990" spans="1:26" x14ac:dyDescent="0.3">
      <c r="A1990" s="2" t="s">
        <v>3955</v>
      </c>
      <c r="B1990" s="3">
        <v>45359</v>
      </c>
      <c r="C1990" s="2" t="s">
        <v>1028</v>
      </c>
      <c r="D1990" s="2" t="s">
        <v>1703</v>
      </c>
      <c r="E1990" s="2" t="s">
        <v>1917</v>
      </c>
      <c r="F1990" s="2">
        <v>3</v>
      </c>
      <c r="G1990" s="2">
        <v>146.71</v>
      </c>
      <c r="H1990" s="2">
        <v>0.28000000000000003</v>
      </c>
      <c r="I1990" s="2" t="s">
        <v>1959</v>
      </c>
      <c r="J1990" s="2">
        <v>316.89359999999999</v>
      </c>
      <c r="O1990" t="s">
        <v>3955</v>
      </c>
      <c r="P1990" s="5">
        <v>45359</v>
      </c>
      <c r="Q1990" t="s">
        <v>1028</v>
      </c>
      <c r="R1990" t="s">
        <v>1703</v>
      </c>
      <c r="S1990" t="s">
        <v>1917</v>
      </c>
      <c r="T1990">
        <v>3</v>
      </c>
      <c r="U1990">
        <v>146.71</v>
      </c>
      <c r="V1990">
        <v>0.28000000000000003</v>
      </c>
      <c r="W1990" t="s">
        <v>1959</v>
      </c>
      <c r="X1990">
        <v>316.89359999999999</v>
      </c>
      <c r="Y1990">
        <v>316.89359999999999</v>
      </c>
      <c r="Z1990" t="str">
        <f>_xlfn.IFS(Table8_1[[#This Row],[Unit_Price]]&lt;500,"Low Price",Table8_1[[#This Row],[Unit_Price]]&lt;2000,"Medium Price",Table8_1[[#This Row],[Unit_Price]]&gt;=2000, "High Price")</f>
        <v>Low Price</v>
      </c>
    </row>
    <row r="1991" spans="1:26" x14ac:dyDescent="0.3">
      <c r="A1991" s="2" t="s">
        <v>3956</v>
      </c>
      <c r="B1991" s="3">
        <v>45730</v>
      </c>
      <c r="C1991" s="2" t="s">
        <v>302</v>
      </c>
      <c r="D1991" s="2" t="s">
        <v>1774</v>
      </c>
      <c r="E1991" s="2" t="s">
        <v>1887</v>
      </c>
      <c r="F1991" s="2">
        <v>2</v>
      </c>
      <c r="G1991" s="2">
        <v>358.87</v>
      </c>
      <c r="H1991" s="2">
        <v>0.24</v>
      </c>
      <c r="I1991" s="2" t="s">
        <v>1959</v>
      </c>
      <c r="J1991" s="2">
        <v>545.48239999999998</v>
      </c>
      <c r="O1991" t="s">
        <v>3956</v>
      </c>
      <c r="P1991" s="5">
        <v>45730</v>
      </c>
      <c r="Q1991" t="s">
        <v>302</v>
      </c>
      <c r="R1991" t="s">
        <v>1774</v>
      </c>
      <c r="S1991" t="s">
        <v>1887</v>
      </c>
      <c r="T1991">
        <v>2</v>
      </c>
      <c r="U1991">
        <v>358.87</v>
      </c>
      <c r="V1991">
        <v>0.24</v>
      </c>
      <c r="W1991" t="s">
        <v>1959</v>
      </c>
      <c r="X1991">
        <v>545.48239999999998</v>
      </c>
      <c r="Y1991">
        <v>545.48239999999998</v>
      </c>
      <c r="Z1991" t="str">
        <f>_xlfn.IFS(Table8_1[[#This Row],[Unit_Price]]&lt;500,"Low Price",Table8_1[[#This Row],[Unit_Price]]&lt;2000,"Medium Price",Table8_1[[#This Row],[Unit_Price]]&gt;=2000, "High Price")</f>
        <v>Low Price</v>
      </c>
    </row>
    <row r="1992" spans="1:26" x14ac:dyDescent="0.3">
      <c r="A1992" s="2" t="s">
        <v>3957</v>
      </c>
      <c r="B1992" s="3">
        <v>45456</v>
      </c>
      <c r="C1992" s="2" t="s">
        <v>784</v>
      </c>
      <c r="D1992" s="2" t="s">
        <v>1738</v>
      </c>
      <c r="E1992" s="2" t="s">
        <v>1901</v>
      </c>
      <c r="F1992" s="2">
        <v>4</v>
      </c>
      <c r="G1992" s="2">
        <v>212.75</v>
      </c>
      <c r="H1992" s="2">
        <v>0.11</v>
      </c>
      <c r="I1992" s="2" t="s">
        <v>1964</v>
      </c>
      <c r="J1992" s="2">
        <v>757.39</v>
      </c>
      <c r="O1992" t="s">
        <v>3957</v>
      </c>
      <c r="P1992" s="5">
        <v>45456</v>
      </c>
      <c r="Q1992" t="s">
        <v>784</v>
      </c>
      <c r="R1992" t="s">
        <v>1738</v>
      </c>
      <c r="S1992" t="s">
        <v>1901</v>
      </c>
      <c r="T1992">
        <v>4</v>
      </c>
      <c r="U1992">
        <v>212.75</v>
      </c>
      <c r="V1992">
        <v>0.11</v>
      </c>
      <c r="W1992" t="s">
        <v>1964</v>
      </c>
      <c r="X1992">
        <v>757.39</v>
      </c>
      <c r="Y1992">
        <v>757.39</v>
      </c>
      <c r="Z1992" t="str">
        <f>_xlfn.IFS(Table8_1[[#This Row],[Unit_Price]]&lt;500,"Low Price",Table8_1[[#This Row],[Unit_Price]]&lt;2000,"Medium Price",Table8_1[[#This Row],[Unit_Price]]&gt;=2000, "High Price")</f>
        <v>Low Price</v>
      </c>
    </row>
    <row r="1993" spans="1:26" x14ac:dyDescent="0.3">
      <c r="A1993" s="2" t="s">
        <v>3958</v>
      </c>
      <c r="B1993" s="3">
        <v>45450</v>
      </c>
      <c r="C1993" s="2" t="s">
        <v>1040</v>
      </c>
      <c r="D1993" s="2" t="s">
        <v>1715</v>
      </c>
      <c r="E1993" s="2" t="s">
        <v>1927</v>
      </c>
      <c r="F1993" s="2">
        <v>1</v>
      </c>
      <c r="G1993" s="2">
        <v>183.47</v>
      </c>
      <c r="H1993" s="2">
        <v>0.17</v>
      </c>
      <c r="I1993" s="2" t="s">
        <v>1961</v>
      </c>
      <c r="J1993" s="2">
        <v>152.2801</v>
      </c>
      <c r="O1993" t="s">
        <v>3958</v>
      </c>
      <c r="P1993" s="5">
        <v>45450</v>
      </c>
      <c r="Q1993" t="s">
        <v>1040</v>
      </c>
      <c r="R1993" t="s">
        <v>1715</v>
      </c>
      <c r="S1993" t="s">
        <v>1927</v>
      </c>
      <c r="T1993">
        <v>1</v>
      </c>
      <c r="U1993">
        <v>183.47</v>
      </c>
      <c r="V1993">
        <v>0.17</v>
      </c>
      <c r="W1993" t="s">
        <v>1961</v>
      </c>
      <c r="X1993">
        <v>152.2801</v>
      </c>
      <c r="Y1993">
        <v>152.2801</v>
      </c>
      <c r="Z1993" t="str">
        <f>_xlfn.IFS(Table8_1[[#This Row],[Unit_Price]]&lt;500,"Low Price",Table8_1[[#This Row],[Unit_Price]]&lt;2000,"Medium Price",Table8_1[[#This Row],[Unit_Price]]&gt;=2000, "High Price")</f>
        <v>Low Price</v>
      </c>
    </row>
    <row r="1994" spans="1:26" x14ac:dyDescent="0.3">
      <c r="A1994" s="2" t="s">
        <v>3959</v>
      </c>
      <c r="B1994" s="3">
        <v>45493</v>
      </c>
      <c r="C1994" s="2" t="s">
        <v>255</v>
      </c>
      <c r="D1994" s="2" t="s">
        <v>1850</v>
      </c>
      <c r="E1994" s="2" t="s">
        <v>1936</v>
      </c>
      <c r="F1994" s="2">
        <v>4</v>
      </c>
      <c r="G1994" s="2">
        <v>569.98</v>
      </c>
      <c r="H1994" s="2">
        <v>0.23</v>
      </c>
      <c r="I1994" s="2" t="s">
        <v>1959</v>
      </c>
      <c r="J1994" s="2">
        <v>1755.5383999999999</v>
      </c>
      <c r="O1994" t="s">
        <v>3959</v>
      </c>
      <c r="P1994" s="5">
        <v>45493</v>
      </c>
      <c r="Q1994" t="s">
        <v>255</v>
      </c>
      <c r="R1994" t="s">
        <v>1850</v>
      </c>
      <c r="S1994" t="s">
        <v>1936</v>
      </c>
      <c r="T1994">
        <v>4</v>
      </c>
      <c r="U1994">
        <v>569.98</v>
      </c>
      <c r="V1994">
        <v>0.23</v>
      </c>
      <c r="W1994" t="s">
        <v>1959</v>
      </c>
      <c r="X1994">
        <v>1755.5383999999999</v>
      </c>
      <c r="Y1994">
        <v>1755.5383999999999</v>
      </c>
      <c r="Z1994" t="str">
        <f>_xlfn.IFS(Table8_1[[#This Row],[Unit_Price]]&lt;500,"Low Price",Table8_1[[#This Row],[Unit_Price]]&lt;2000,"Medium Price",Table8_1[[#This Row],[Unit_Price]]&gt;=2000, "High Price")</f>
        <v>Medium Price</v>
      </c>
    </row>
    <row r="1995" spans="1:26" x14ac:dyDescent="0.3">
      <c r="A1995" s="2" t="s">
        <v>3960</v>
      </c>
      <c r="B1995" s="3">
        <v>45274</v>
      </c>
      <c r="C1995" s="2" t="s">
        <v>1467</v>
      </c>
      <c r="D1995" s="2" t="s">
        <v>1638</v>
      </c>
      <c r="E1995" s="2" t="s">
        <v>1929</v>
      </c>
      <c r="F1995" s="2">
        <v>3</v>
      </c>
      <c r="G1995" s="2">
        <v>984.12</v>
      </c>
      <c r="H1995" s="2">
        <v>0.27</v>
      </c>
      <c r="I1995" s="2" t="s">
        <v>1959</v>
      </c>
      <c r="J1995" s="2">
        <v>2155.2228</v>
      </c>
      <c r="O1995" t="s">
        <v>3960</v>
      </c>
      <c r="P1995" s="5">
        <v>45274</v>
      </c>
      <c r="Q1995" t="s">
        <v>1467</v>
      </c>
      <c r="R1995" t="s">
        <v>1638</v>
      </c>
      <c r="S1995" t="s">
        <v>1929</v>
      </c>
      <c r="T1995">
        <v>3</v>
      </c>
      <c r="U1995">
        <v>984.12</v>
      </c>
      <c r="V1995">
        <v>0.27</v>
      </c>
      <c r="W1995" t="s">
        <v>1959</v>
      </c>
      <c r="X1995">
        <v>2155.2228</v>
      </c>
      <c r="Y1995">
        <v>2155.2228</v>
      </c>
      <c r="Z1995" t="str">
        <f>_xlfn.IFS(Table8_1[[#This Row],[Unit_Price]]&lt;500,"Low Price",Table8_1[[#This Row],[Unit_Price]]&lt;2000,"Medium Price",Table8_1[[#This Row],[Unit_Price]]&gt;=2000, "High Price")</f>
        <v>Medium Price</v>
      </c>
    </row>
    <row r="1996" spans="1:26" x14ac:dyDescent="0.3">
      <c r="A1996" s="2" t="s">
        <v>3961</v>
      </c>
      <c r="B1996" s="3">
        <v>45844</v>
      </c>
      <c r="C1996" s="2" t="s">
        <v>1470</v>
      </c>
      <c r="D1996" s="2" t="s">
        <v>1835</v>
      </c>
      <c r="E1996" s="2" t="s">
        <v>1917</v>
      </c>
      <c r="F1996" s="2">
        <v>1</v>
      </c>
      <c r="G1996" s="2">
        <v>905.23</v>
      </c>
      <c r="H1996" s="2">
        <v>0</v>
      </c>
      <c r="I1996" s="2" t="s">
        <v>1959</v>
      </c>
      <c r="J1996" s="2">
        <v>905.23</v>
      </c>
      <c r="O1996" t="s">
        <v>3961</v>
      </c>
      <c r="P1996" s="5">
        <v>45844</v>
      </c>
      <c r="Q1996" t="s">
        <v>1470</v>
      </c>
      <c r="R1996" t="s">
        <v>1835</v>
      </c>
      <c r="S1996" t="s">
        <v>1917</v>
      </c>
      <c r="T1996">
        <v>1</v>
      </c>
      <c r="U1996">
        <v>905.23</v>
      </c>
      <c r="V1996">
        <v>0</v>
      </c>
      <c r="W1996" t="s">
        <v>1959</v>
      </c>
      <c r="X1996">
        <v>905.23</v>
      </c>
      <c r="Y1996">
        <v>905.23</v>
      </c>
      <c r="Z1996" t="str">
        <f>_xlfn.IFS(Table8_1[[#This Row],[Unit_Price]]&lt;500,"Low Price",Table8_1[[#This Row],[Unit_Price]]&lt;2000,"Medium Price",Table8_1[[#This Row],[Unit_Price]]&gt;=2000, "High Price")</f>
        <v>Medium Price</v>
      </c>
    </row>
    <row r="1997" spans="1:26" x14ac:dyDescent="0.3">
      <c r="A1997" s="2" t="s">
        <v>3962</v>
      </c>
      <c r="B1997" s="3">
        <v>45264</v>
      </c>
      <c r="C1997" s="2" t="s">
        <v>621</v>
      </c>
      <c r="D1997" s="2" t="s">
        <v>1880</v>
      </c>
      <c r="E1997" s="2" t="s">
        <v>1948</v>
      </c>
      <c r="F1997" s="2">
        <v>3</v>
      </c>
      <c r="G1997" s="2">
        <v>112.77</v>
      </c>
      <c r="H1997" s="2">
        <v>0.19</v>
      </c>
      <c r="I1997" s="2" t="s">
        <v>1959</v>
      </c>
      <c r="J1997" s="2">
        <v>274.03109999999998</v>
      </c>
      <c r="O1997" t="s">
        <v>3962</v>
      </c>
      <c r="P1997" s="5">
        <v>45264</v>
      </c>
      <c r="Q1997" t="s">
        <v>621</v>
      </c>
      <c r="R1997" t="s">
        <v>1880</v>
      </c>
      <c r="S1997" t="s">
        <v>1948</v>
      </c>
      <c r="T1997">
        <v>3</v>
      </c>
      <c r="U1997">
        <v>112.77</v>
      </c>
      <c r="V1997">
        <v>0.19</v>
      </c>
      <c r="W1997" t="s">
        <v>1959</v>
      </c>
      <c r="X1997">
        <v>274.03109999999998</v>
      </c>
      <c r="Y1997">
        <v>274.03109999999998</v>
      </c>
      <c r="Z1997" t="str">
        <f>_xlfn.IFS(Table8_1[[#This Row],[Unit_Price]]&lt;500,"Low Price",Table8_1[[#This Row],[Unit_Price]]&lt;2000,"Medium Price",Table8_1[[#This Row],[Unit_Price]]&gt;=2000, "High Price")</f>
        <v>Low Price</v>
      </c>
    </row>
    <row r="1998" spans="1:26" x14ac:dyDescent="0.3">
      <c r="A1998" s="2" t="s">
        <v>3963</v>
      </c>
      <c r="B1998" s="3">
        <v>45773</v>
      </c>
      <c r="C1998" s="2" t="s">
        <v>545</v>
      </c>
      <c r="D1998" s="2" t="s">
        <v>1683</v>
      </c>
      <c r="E1998" s="2" t="s">
        <v>1917</v>
      </c>
      <c r="F1998" s="2">
        <v>3</v>
      </c>
      <c r="G1998" s="2">
        <v>875.99</v>
      </c>
      <c r="H1998" s="2">
        <v>0.09</v>
      </c>
      <c r="I1998" s="2" t="s">
        <v>1961</v>
      </c>
      <c r="J1998" s="2">
        <v>2391.4526999999998</v>
      </c>
      <c r="O1998" t="s">
        <v>3963</v>
      </c>
      <c r="P1998" s="5">
        <v>45773</v>
      </c>
      <c r="Q1998" t="s">
        <v>545</v>
      </c>
      <c r="R1998" t="s">
        <v>1683</v>
      </c>
      <c r="S1998" t="s">
        <v>1917</v>
      </c>
      <c r="T1998">
        <v>3</v>
      </c>
      <c r="U1998">
        <v>875.99</v>
      </c>
      <c r="V1998">
        <v>0.09</v>
      </c>
      <c r="W1998" t="s">
        <v>1961</v>
      </c>
      <c r="X1998">
        <v>2391.4526999999998</v>
      </c>
      <c r="Y1998">
        <v>2391.4527000000003</v>
      </c>
      <c r="Z1998" t="str">
        <f>_xlfn.IFS(Table8_1[[#This Row],[Unit_Price]]&lt;500,"Low Price",Table8_1[[#This Row],[Unit_Price]]&lt;2000,"Medium Price",Table8_1[[#This Row],[Unit_Price]]&gt;=2000, "High Price")</f>
        <v>Medium Price</v>
      </c>
    </row>
    <row r="1999" spans="1:26" x14ac:dyDescent="0.3">
      <c r="A1999" s="2" t="s">
        <v>3964</v>
      </c>
      <c r="B1999" s="3">
        <v>45460</v>
      </c>
      <c r="C1999" s="2" t="s">
        <v>446</v>
      </c>
      <c r="D1999" s="2" t="s">
        <v>1850</v>
      </c>
      <c r="E1999" s="2" t="s">
        <v>1924</v>
      </c>
      <c r="F1999" s="2">
        <v>2</v>
      </c>
      <c r="G1999" s="2">
        <v>685.31</v>
      </c>
      <c r="H1999" s="2">
        <v>0.26</v>
      </c>
      <c r="I1999" s="2" t="s">
        <v>1961</v>
      </c>
      <c r="J1999" s="2">
        <v>1014.2588</v>
      </c>
      <c r="O1999" t="s">
        <v>3964</v>
      </c>
      <c r="P1999" s="5">
        <v>45460</v>
      </c>
      <c r="Q1999" t="s">
        <v>446</v>
      </c>
      <c r="R1999" t="s">
        <v>1850</v>
      </c>
      <c r="S1999" t="s">
        <v>1924</v>
      </c>
      <c r="T1999">
        <v>2</v>
      </c>
      <c r="U1999">
        <v>685.31</v>
      </c>
      <c r="V1999">
        <v>0.26</v>
      </c>
      <c r="W1999" t="s">
        <v>1961</v>
      </c>
      <c r="X1999">
        <v>1014.2588</v>
      </c>
      <c r="Y1999">
        <v>1014.2587999999998</v>
      </c>
      <c r="Z1999" t="str">
        <f>_xlfn.IFS(Table8_1[[#This Row],[Unit_Price]]&lt;500,"Low Price",Table8_1[[#This Row],[Unit_Price]]&lt;2000,"Medium Price",Table8_1[[#This Row],[Unit_Price]]&gt;=2000, "High Price")</f>
        <v>Medium Price</v>
      </c>
    </row>
    <row r="2000" spans="1:26" x14ac:dyDescent="0.3">
      <c r="A2000" s="2" t="s">
        <v>3965</v>
      </c>
      <c r="B2000" s="3">
        <v>45607</v>
      </c>
      <c r="C2000" s="2" t="s">
        <v>202</v>
      </c>
      <c r="D2000" s="2" t="s">
        <v>1765</v>
      </c>
      <c r="E2000" s="2" t="s">
        <v>1927</v>
      </c>
      <c r="F2000" s="2">
        <v>3</v>
      </c>
      <c r="G2000" s="2">
        <v>945.37</v>
      </c>
      <c r="H2000" s="2">
        <v>0.05</v>
      </c>
      <c r="I2000" s="2" t="s">
        <v>1959</v>
      </c>
      <c r="J2000" s="2">
        <v>2694.3045000000002</v>
      </c>
      <c r="O2000" t="s">
        <v>3965</v>
      </c>
      <c r="P2000" s="5">
        <v>45607</v>
      </c>
      <c r="Q2000" t="s">
        <v>202</v>
      </c>
      <c r="R2000" t="s">
        <v>1765</v>
      </c>
      <c r="S2000" t="s">
        <v>1927</v>
      </c>
      <c r="T2000">
        <v>3</v>
      </c>
      <c r="U2000">
        <v>945.37</v>
      </c>
      <c r="V2000">
        <v>0.05</v>
      </c>
      <c r="W2000" t="s">
        <v>1959</v>
      </c>
      <c r="X2000">
        <v>2694.3045000000002</v>
      </c>
      <c r="Y2000">
        <v>2694.3045000000002</v>
      </c>
      <c r="Z2000" t="str">
        <f>_xlfn.IFS(Table8_1[[#This Row],[Unit_Price]]&lt;500,"Low Price",Table8_1[[#This Row],[Unit_Price]]&lt;2000,"Medium Price",Table8_1[[#This Row],[Unit_Price]]&gt;=2000, "High Price")</f>
        <v>Medium Price</v>
      </c>
    </row>
    <row r="2001" spans="1:26" x14ac:dyDescent="0.3">
      <c r="A2001" s="2" t="s">
        <v>3966</v>
      </c>
      <c r="B2001" s="3">
        <v>45267</v>
      </c>
      <c r="C2001" s="2" t="s">
        <v>104</v>
      </c>
      <c r="D2001" s="2" t="s">
        <v>1811</v>
      </c>
      <c r="E2001" s="2" t="s">
        <v>1948</v>
      </c>
      <c r="F2001" s="2">
        <v>3</v>
      </c>
      <c r="G2001" s="2">
        <v>68.45</v>
      </c>
      <c r="H2001" s="2">
        <v>0.17</v>
      </c>
      <c r="I2001" s="2" t="s">
        <v>1961</v>
      </c>
      <c r="J2001" s="2">
        <v>170.44049999999999</v>
      </c>
      <c r="O2001" t="s">
        <v>3966</v>
      </c>
      <c r="P2001" s="5">
        <v>45267</v>
      </c>
      <c r="Q2001" t="s">
        <v>104</v>
      </c>
      <c r="R2001" t="s">
        <v>1811</v>
      </c>
      <c r="S2001" t="s">
        <v>1948</v>
      </c>
      <c r="T2001">
        <v>3</v>
      </c>
      <c r="U2001">
        <v>68.45</v>
      </c>
      <c r="V2001">
        <v>0.17</v>
      </c>
      <c r="W2001" t="s">
        <v>1961</v>
      </c>
      <c r="X2001">
        <v>170.44049999999999</v>
      </c>
      <c r="Y2001">
        <v>170.44050000000001</v>
      </c>
      <c r="Z2001" t="str">
        <f>_xlfn.IFS(Table8_1[[#This Row],[Unit_Price]]&lt;500,"Low Price",Table8_1[[#This Row],[Unit_Price]]&lt;2000,"Medium Price",Table8_1[[#This Row],[Unit_Price]]&gt;=2000, "High Price")</f>
        <v>Low Price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3BF28-158C-4ED5-B749-4A99C4DDEC0A}">
  <dimension ref="A1:AF2001"/>
  <sheetViews>
    <sheetView topLeftCell="A2" workbookViewId="0">
      <selection sqref="A1:AF2001"/>
    </sheetView>
  </sheetViews>
  <sheetFormatPr defaultRowHeight="14.4" x14ac:dyDescent="0.3"/>
  <cols>
    <col min="1" max="1" width="10.21875" bestFit="1" customWidth="1"/>
    <col min="2" max="2" width="12.88671875" bestFit="1" customWidth="1"/>
    <col min="3" max="3" width="14.109375" bestFit="1" customWidth="1"/>
    <col min="4" max="4" width="12.6640625" bestFit="1" customWidth="1"/>
    <col min="5" max="5" width="10.44140625" bestFit="1" customWidth="1"/>
    <col min="6" max="6" width="10.5546875" bestFit="1" customWidth="1"/>
    <col min="7" max="7" width="11.88671875" bestFit="1" customWidth="1"/>
    <col min="8" max="8" width="10.5546875" bestFit="1" customWidth="1"/>
    <col min="9" max="9" width="16" bestFit="1" customWidth="1"/>
    <col min="10" max="10" width="15.44140625" bestFit="1" customWidth="1"/>
    <col min="11" max="11" width="14.77734375" bestFit="1" customWidth="1"/>
    <col min="12" max="12" width="14.77734375" customWidth="1"/>
    <col min="13" max="13" width="19.77734375" bestFit="1" customWidth="1"/>
    <col min="16" max="16" width="20.6640625" bestFit="1" customWidth="1"/>
    <col min="17" max="17" width="14" bestFit="1" customWidth="1"/>
    <col min="19" max="19" width="14.6640625" bestFit="1" customWidth="1"/>
    <col min="20" max="20" width="20.109375" bestFit="1" customWidth="1"/>
    <col min="21" max="21" width="25.44140625" bestFit="1" customWidth="1"/>
    <col min="22" max="22" width="14.44140625" bestFit="1" customWidth="1"/>
    <col min="23" max="23" width="15" bestFit="1" customWidth="1"/>
    <col min="24" max="25" width="27.33203125" bestFit="1" customWidth="1"/>
    <col min="28" max="28" width="29.109375" bestFit="1" customWidth="1"/>
    <col min="29" max="29" width="11.21875" bestFit="1" customWidth="1"/>
    <col min="30" max="30" width="9.6640625" bestFit="1" customWidth="1"/>
    <col min="31" max="31" width="15" bestFit="1" customWidth="1"/>
    <col min="32" max="32" width="12.21875" bestFit="1" customWidth="1"/>
  </cols>
  <sheetData>
    <row r="1" spans="1:32" x14ac:dyDescent="0.3">
      <c r="A1" t="s">
        <v>1951</v>
      </c>
      <c r="B1" t="s">
        <v>1952</v>
      </c>
      <c r="C1" t="s">
        <v>0</v>
      </c>
      <c r="D1" t="s">
        <v>1548</v>
      </c>
      <c r="E1" t="s">
        <v>1883</v>
      </c>
      <c r="F1" t="s">
        <v>1953</v>
      </c>
      <c r="G1" t="s">
        <v>1954</v>
      </c>
      <c r="H1" t="s">
        <v>1955</v>
      </c>
      <c r="I1" t="s">
        <v>1956</v>
      </c>
      <c r="J1" t="s">
        <v>1957</v>
      </c>
      <c r="K1" t="s">
        <v>3989</v>
      </c>
      <c r="L1" t="s">
        <v>4016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4034</v>
      </c>
      <c r="U1" t="s">
        <v>4037</v>
      </c>
      <c r="V1" t="s">
        <v>4217</v>
      </c>
      <c r="W1" t="s">
        <v>1550</v>
      </c>
      <c r="X1" t="s">
        <v>1551</v>
      </c>
      <c r="Y1" t="s">
        <v>1552</v>
      </c>
      <c r="Z1" t="s">
        <v>1553</v>
      </c>
      <c r="AA1" t="s">
        <v>1554</v>
      </c>
      <c r="AB1" t="s">
        <v>4222</v>
      </c>
      <c r="AC1" s="23" t="s">
        <v>1885</v>
      </c>
      <c r="AD1" s="23" t="s">
        <v>4223</v>
      </c>
      <c r="AE1" s="23" t="s">
        <v>1886</v>
      </c>
      <c r="AF1" t="s">
        <v>4218</v>
      </c>
    </row>
    <row r="2" spans="1:32" x14ac:dyDescent="0.3">
      <c r="A2" t="s">
        <v>1958</v>
      </c>
      <c r="B2" s="5">
        <v>45480</v>
      </c>
      <c r="C2" t="s">
        <v>1284</v>
      </c>
      <c r="D2" t="s">
        <v>1874</v>
      </c>
      <c r="E2" t="s">
        <v>1901</v>
      </c>
      <c r="F2">
        <v>1</v>
      </c>
      <c r="G2">
        <v>218.04</v>
      </c>
      <c r="H2">
        <v>0.09</v>
      </c>
      <c r="I2" t="s">
        <v>1959</v>
      </c>
      <c r="J2">
        <v>198.41640000000001</v>
      </c>
      <c r="K2">
        <v>198.41639999999998</v>
      </c>
      <c r="L2" t="str">
        <f>_xlfn.IFS(Table8_1[[#This Row],[Unit_Price]]&lt;500,"Low Price",Table8_1[[#This Row],[Unit_Price]]&lt;2000,"Medium Price",Table8_1[[#This Row],[Unit_Price]]&gt;=2000, "High Price")</f>
        <v>Low Price</v>
      </c>
      <c r="M2" t="str">
        <f>VLOOKUP(Table8_16[[#This Row],[Customer_ID]],Table1__2[],2,FALSE)</f>
        <v>Sarah Smith</v>
      </c>
      <c r="N2">
        <f>VLOOKUP(Table8_16[[#This Row],[Customer_ID]],Table1__2[],3,FALSE)</f>
        <v>55</v>
      </c>
      <c r="O2" t="str">
        <f>VLOOKUP(Table8_16[[#This Row],[Customer_ID]],Table1__2[],4,FALSE)</f>
        <v>Male</v>
      </c>
      <c r="P2" t="str">
        <f>VLOOKUP(Table8_16[[#This Row],[Customer_ID]],Table1__2[],5,FALSE)</f>
        <v>Kathleenport</v>
      </c>
      <c r="Q2" t="str">
        <f>VLOOKUP(Table8_16[[#This Row],[Customer_ID]],Table1__2[],6,FALSE)</f>
        <v>Wyoming</v>
      </c>
      <c r="R2" t="str">
        <f>VLOOKUP(Table8_16[[#This Row],[Customer_ID]],Table1__2[],7,FALSE)</f>
        <v>USA</v>
      </c>
      <c r="S2" t="str">
        <f>VLOOKUP(Table8_16[[#This Row],[Customer_ID]],Table1__2[],8,FALSE)</f>
        <v>Gold</v>
      </c>
      <c r="T2" t="str">
        <f>VLOOKUP(Table8_16[[#This Row],[Customer_ID]],Table1__2[],9,FALSE)</f>
        <v>Experienced</v>
      </c>
      <c r="U2" t="str">
        <f>VLOOKUP(Table8_16[[#This Row],[Product_ID]],Table3__211[],2,FALSE)</f>
        <v>Cricket</v>
      </c>
      <c r="V2" t="str">
        <f>VLOOKUP(Table8_16[[#This Row],[Product_ID]],Table3__211[],3,FALSE)</f>
        <v>Bat</v>
      </c>
      <c r="W2" t="str">
        <f>VLOOKUP(Table8_16[[#This Row],[Product_ID]],Table3__211[],4,FALSE)</f>
        <v>Sports</v>
      </c>
      <c r="X2" t="str">
        <f>VLOOKUP(Table8_16[[#This Row],[Product_ID]],Table3__211[],5,FALSE)</f>
        <v>Team Sports</v>
      </c>
      <c r="Y2" t="str">
        <f>VLOOKUP(Table8_16[[#This Row],[Product_ID]],Table3__211[],6,FALSE)</f>
        <v>Khan LLC</v>
      </c>
      <c r="Z2">
        <f>VLOOKUP(Table8_16[[#This Row],[Product_ID]],Table3__211[],7,FALSE)</f>
        <v>245.98</v>
      </c>
      <c r="AA2">
        <f>VLOOKUP(Table8_16[[#This Row],[Product_ID]],Table3__211[],8,FALSE)</f>
        <v>471</v>
      </c>
      <c r="AB2" t="str">
        <f>VLOOKUP(Table8_16[[#This Row],[Store_ID]],Store!$A$2:$E$21,2,FALSE)</f>
        <v>Johnson-Wright</v>
      </c>
      <c r="AC2" t="str">
        <f>VLOOKUP(Table8_16[[#This Row],[Store_ID]],Store!$A$2:$E$21,3,FALSE)</f>
        <v>North</v>
      </c>
      <c r="AD2" t="str">
        <f>VLOOKUP(Table8_16[[#This Row],[Store_ID]],Store!$A$2:$E$21,4,FALSE)</f>
        <v>Hoodberg</v>
      </c>
      <c r="AE2" t="str">
        <f>VLOOKUP(Table8_16[[#This Row],[Store_ID]],Store!$A$2:$E$21,5,FALSE)</f>
        <v>Outlet</v>
      </c>
      <c r="AF2" s="22" t="str">
        <f>VLOOKUP(Table8_16[[#This Row],[Store_ID]],Store!$A$2:$F$21,6,FALSE)</f>
        <v>Physical Store</v>
      </c>
    </row>
    <row r="3" spans="1:32" x14ac:dyDescent="0.3">
      <c r="A3" t="s">
        <v>1960</v>
      </c>
      <c r="B3" s="5">
        <v>45285</v>
      </c>
      <c r="C3" t="s">
        <v>1452</v>
      </c>
      <c r="D3" t="s">
        <v>1805</v>
      </c>
      <c r="E3" t="s">
        <v>1942</v>
      </c>
      <c r="F3">
        <v>3</v>
      </c>
      <c r="G3">
        <v>104.47</v>
      </c>
      <c r="H3">
        <v>0.27</v>
      </c>
      <c r="I3" t="s">
        <v>1961</v>
      </c>
      <c r="J3">
        <v>228.7893</v>
      </c>
      <c r="K3">
        <v>228.78929999999997</v>
      </c>
      <c r="L3" t="str">
        <f>_xlfn.IFS(Table8_1[[#This Row],[Unit_Price]]&lt;500,"Low Price",Table8_1[[#This Row],[Unit_Price]]&lt;2000,"Medium Price",Table8_1[[#This Row],[Unit_Price]]&gt;=2000, "High Price")</f>
        <v>Low Price</v>
      </c>
      <c r="M3" t="str">
        <f>VLOOKUP(Table8_16[[#This Row],[Customer_ID]],Table1__2[],2,FALSE)</f>
        <v>Michael Foley</v>
      </c>
      <c r="N3">
        <f>VLOOKUP(Table8_16[[#This Row],[Customer_ID]],Table1__2[],3,FALSE)</f>
        <v>63</v>
      </c>
      <c r="O3" t="str">
        <f>VLOOKUP(Table8_16[[#This Row],[Customer_ID]],Table1__2[],4,FALSE)</f>
        <v>Female</v>
      </c>
      <c r="P3" t="str">
        <f>VLOOKUP(Table8_16[[#This Row],[Customer_ID]],Table1__2[],5,FALSE)</f>
        <v>Oneillfurt</v>
      </c>
      <c r="Q3" t="str">
        <f>VLOOKUP(Table8_16[[#This Row],[Customer_ID]],Table1__2[],6,FALSE)</f>
        <v>Vermont</v>
      </c>
      <c r="R3" t="str">
        <f>VLOOKUP(Table8_16[[#This Row],[Customer_ID]],Table1__2[],7,FALSE)</f>
        <v>USA</v>
      </c>
      <c r="S3" t="str">
        <f>VLOOKUP(Table8_16[[#This Row],[Customer_ID]],Table1__2[],8,FALSE)</f>
        <v>Gold</v>
      </c>
      <c r="T3" t="str">
        <f>VLOOKUP(Table8_16[[#This Row],[Customer_ID]],Table1__2[],9,FALSE)</f>
        <v>Retired</v>
      </c>
      <c r="U3" t="str">
        <f>VLOOKUP(Table8_16[[#This Row],[Product_ID]],Table3__211[],2,FALSE)</f>
        <v>Bluetooth Car Audio</v>
      </c>
      <c r="V3" t="str">
        <f>VLOOKUP(Table8_16[[#This Row],[Product_ID]],Table3__211[],3,FALSE)</f>
        <v>System</v>
      </c>
      <c r="W3" t="str">
        <f>VLOOKUP(Table8_16[[#This Row],[Product_ID]],Table3__211[],4,FALSE)</f>
        <v>Electronics</v>
      </c>
      <c r="X3" t="str">
        <f>VLOOKUP(Table8_16[[#This Row],[Product_ID]],Table3__211[],5,FALSE)</f>
        <v>Audio</v>
      </c>
      <c r="Y3" t="str">
        <f>VLOOKUP(Table8_16[[#This Row],[Product_ID]],Table3__211[],6,FALSE)</f>
        <v>Bruce-Bowen</v>
      </c>
      <c r="Z3">
        <f>VLOOKUP(Table8_16[[#This Row],[Product_ID]],Table3__211[],7,FALSE)</f>
        <v>403.71</v>
      </c>
      <c r="AA3">
        <f>VLOOKUP(Table8_16[[#This Row],[Product_ID]],Table3__211[],8,FALSE)</f>
        <v>159</v>
      </c>
      <c r="AB3" t="str">
        <f>VLOOKUP(Table8_16[[#This Row],[Store_ID]],Store!$A$2:$E$21,2,FALSE)</f>
        <v>Holloway Ltd</v>
      </c>
      <c r="AC3" t="str">
        <f>VLOOKUP(Table8_16[[#This Row],[Store_ID]],Store!$A$2:$E$21,3,FALSE)</f>
        <v>North</v>
      </c>
      <c r="AD3" t="str">
        <f>VLOOKUP(Table8_16[[#This Row],[Store_ID]],Store!$A$2:$E$21,4,FALSE)</f>
        <v>Bensonhaven</v>
      </c>
      <c r="AE3" t="str">
        <f>VLOOKUP(Table8_16[[#This Row],[Store_ID]],Store!$A$2:$E$21,5,FALSE)</f>
        <v>Flagship</v>
      </c>
      <c r="AF3" s="22" t="str">
        <f>VLOOKUP(Table8_16[[#This Row],[Store_ID]],Store!$A$2:$F$21,6,FALSE)</f>
        <v>Physical Store</v>
      </c>
    </row>
    <row r="4" spans="1:32" x14ac:dyDescent="0.3">
      <c r="A4" t="s">
        <v>1962</v>
      </c>
      <c r="B4" s="3">
        <v>45446</v>
      </c>
      <c r="C4" t="s">
        <v>215</v>
      </c>
      <c r="D4" t="s">
        <v>1728</v>
      </c>
      <c r="E4" t="s">
        <v>1917</v>
      </c>
      <c r="F4">
        <v>4</v>
      </c>
      <c r="G4">
        <v>914.05</v>
      </c>
      <c r="H4">
        <v>0.25</v>
      </c>
      <c r="I4" t="s">
        <v>1959</v>
      </c>
      <c r="J4">
        <v>2742.15</v>
      </c>
      <c r="K4">
        <v>2742.1499999999996</v>
      </c>
      <c r="L4" t="str">
        <f>_xlfn.IFS(Table8_1[[#This Row],[Unit_Price]]&lt;500,"Low Price",Table8_1[[#This Row],[Unit_Price]]&lt;2000,"Medium Price",Table8_1[[#This Row],[Unit_Price]]&gt;=2000, "High Price")</f>
        <v>Medium Price</v>
      </c>
      <c r="M4" t="str">
        <f>VLOOKUP(Table8_16[[#This Row],[Customer_ID]],Table1__2[],2,FALSE)</f>
        <v>Christopher Sutton</v>
      </c>
      <c r="N4">
        <f>VLOOKUP(Table8_16[[#This Row],[Customer_ID]],Table1__2[],3,FALSE)</f>
        <v>49</v>
      </c>
      <c r="O4" t="str">
        <f>VLOOKUP(Table8_16[[#This Row],[Customer_ID]],Table1__2[],4,FALSE)</f>
        <v>Female</v>
      </c>
      <c r="P4" t="str">
        <f>VLOOKUP(Table8_16[[#This Row],[Customer_ID]],Table1__2[],5,FALSE)</f>
        <v>Deborahberg</v>
      </c>
      <c r="Q4" t="str">
        <f>VLOOKUP(Table8_16[[#This Row],[Customer_ID]],Table1__2[],6,FALSE)</f>
        <v>Pennsylvania</v>
      </c>
      <c r="R4" t="str">
        <f>VLOOKUP(Table8_16[[#This Row],[Customer_ID]],Table1__2[],7,FALSE)</f>
        <v>USA</v>
      </c>
      <c r="S4" t="str">
        <f>VLOOKUP(Table8_16[[#This Row],[Customer_ID]],Table1__2[],8,FALSE)</f>
        <v>Gold</v>
      </c>
      <c r="T4" t="str">
        <f>VLOOKUP(Table8_16[[#This Row],[Customer_ID]],Table1__2[],9,FALSE)</f>
        <v>Experienced</v>
      </c>
      <c r="U4" t="str">
        <f>VLOOKUP(Table8_16[[#This Row],[Product_ID]],Table3__211[],2,FALSE)</f>
        <v>Men's Roll-On</v>
      </c>
      <c r="V4" t="str">
        <f>VLOOKUP(Table8_16[[#This Row],[Product_ID]],Table3__211[],3,FALSE)</f>
        <v>Perfume</v>
      </c>
      <c r="W4" t="str">
        <f>VLOOKUP(Table8_16[[#This Row],[Product_ID]],Table3__211[],4,FALSE)</f>
        <v>Beauty</v>
      </c>
      <c r="X4" t="str">
        <f>VLOOKUP(Table8_16[[#This Row],[Product_ID]],Table3__211[],5,FALSE)</f>
        <v>Fragrance</v>
      </c>
      <c r="Y4" t="str">
        <f>VLOOKUP(Table8_16[[#This Row],[Product_ID]],Table3__211[],6,FALSE)</f>
        <v>Sullivan and Sons</v>
      </c>
      <c r="Z4">
        <f>VLOOKUP(Table8_16[[#This Row],[Product_ID]],Table3__211[],7,FALSE)</f>
        <v>43.29</v>
      </c>
      <c r="AA4">
        <f>VLOOKUP(Table8_16[[#This Row],[Product_ID]],Table3__211[],8,FALSE)</f>
        <v>267</v>
      </c>
      <c r="AB4" t="str">
        <f>VLOOKUP(Table8_16[[#This Row],[Store_ID]],Store!$A$2:$E$21,2,FALSE)</f>
        <v>Bean, Jones and Park</v>
      </c>
      <c r="AC4" t="str">
        <f>VLOOKUP(Table8_16[[#This Row],[Store_ID]],Store!$A$2:$E$21,3,FALSE)</f>
        <v>West</v>
      </c>
      <c r="AD4" t="str">
        <f>VLOOKUP(Table8_16[[#This Row],[Store_ID]],Store!$A$2:$E$21,4,FALSE)</f>
        <v>Thompsonborough</v>
      </c>
      <c r="AE4" t="str">
        <f>VLOOKUP(Table8_16[[#This Row],[Store_ID]],Store!$A$2:$E$21,5,FALSE)</f>
        <v>Online</v>
      </c>
      <c r="AF4" s="22" t="str">
        <f>VLOOKUP(Table8_16[[#This Row],[Store_ID]],Store!$A$2:$F$21,6,FALSE)</f>
        <v>Digital Store</v>
      </c>
    </row>
    <row r="5" spans="1:32" x14ac:dyDescent="0.3">
      <c r="A5" t="s">
        <v>1963</v>
      </c>
      <c r="B5" s="3">
        <v>45259</v>
      </c>
      <c r="C5" t="s">
        <v>1097</v>
      </c>
      <c r="D5" t="s">
        <v>1811</v>
      </c>
      <c r="E5" t="s">
        <v>1917</v>
      </c>
      <c r="F5">
        <v>1</v>
      </c>
      <c r="G5">
        <v>921.51</v>
      </c>
      <c r="H5">
        <v>0.16</v>
      </c>
      <c r="I5" t="s">
        <v>1964</v>
      </c>
      <c r="J5">
        <v>774.0684</v>
      </c>
      <c r="K5">
        <v>774.0684</v>
      </c>
      <c r="L5" t="str">
        <f>_xlfn.IFS(Table8_1[[#This Row],[Unit_Price]]&lt;500,"Low Price",Table8_1[[#This Row],[Unit_Price]]&lt;2000,"Medium Price",Table8_1[[#This Row],[Unit_Price]]&gt;=2000, "High Price")</f>
        <v>Medium Price</v>
      </c>
      <c r="M5" t="str">
        <f>VLOOKUP(Table8_16[[#This Row],[Customer_ID]],Table1__2[],2,FALSE)</f>
        <v>John Jordan</v>
      </c>
      <c r="N5">
        <f>VLOOKUP(Table8_16[[#This Row],[Customer_ID]],Table1__2[],3,FALSE)</f>
        <v>58</v>
      </c>
      <c r="O5" t="str">
        <f>VLOOKUP(Table8_16[[#This Row],[Customer_ID]],Table1__2[],4,FALSE)</f>
        <v>Female</v>
      </c>
      <c r="P5" t="str">
        <f>VLOOKUP(Table8_16[[#This Row],[Customer_ID]],Table1__2[],5,FALSE)</f>
        <v>Port Crystalberg</v>
      </c>
      <c r="Q5" t="str">
        <f>VLOOKUP(Table8_16[[#This Row],[Customer_ID]],Table1__2[],6,FALSE)</f>
        <v>Tennessee</v>
      </c>
      <c r="R5" t="str">
        <f>VLOOKUP(Table8_16[[#This Row],[Customer_ID]],Table1__2[],7,FALSE)</f>
        <v>USA</v>
      </c>
      <c r="S5" t="str">
        <f>VLOOKUP(Table8_16[[#This Row],[Customer_ID]],Table1__2[],8,FALSE)</f>
        <v>Platinum</v>
      </c>
      <c r="T5" t="str">
        <f>VLOOKUP(Table8_16[[#This Row],[Customer_ID]],Table1__2[],9,FALSE)</f>
        <v>Experienced</v>
      </c>
      <c r="U5" t="str">
        <f>VLOOKUP(Table8_16[[#This Row],[Product_ID]],Table3__211[],2,FALSE)</f>
        <v>Wireless</v>
      </c>
      <c r="V5" t="str">
        <f>VLOOKUP(Table8_16[[#This Row],[Product_ID]],Table3__211[],3,FALSE)</f>
        <v>Mouse</v>
      </c>
      <c r="W5" t="str">
        <f>VLOOKUP(Table8_16[[#This Row],[Product_ID]],Table3__211[],4,FALSE)</f>
        <v>Electronics</v>
      </c>
      <c r="X5" t="str">
        <f>VLOOKUP(Table8_16[[#This Row],[Product_ID]],Table3__211[],5,FALSE)</f>
        <v>Computer</v>
      </c>
      <c r="Y5" t="str">
        <f>VLOOKUP(Table8_16[[#This Row],[Product_ID]],Table3__211[],6,FALSE)</f>
        <v>Larson Ltd</v>
      </c>
      <c r="Z5">
        <f>VLOOKUP(Table8_16[[#This Row],[Product_ID]],Table3__211[],7,FALSE)</f>
        <v>392.89</v>
      </c>
      <c r="AA5">
        <f>VLOOKUP(Table8_16[[#This Row],[Product_ID]],Table3__211[],8,FALSE)</f>
        <v>320</v>
      </c>
      <c r="AB5" t="str">
        <f>VLOOKUP(Table8_16[[#This Row],[Store_ID]],Store!$A$2:$E$21,2,FALSE)</f>
        <v>Bean, Jones and Park</v>
      </c>
      <c r="AC5" t="str">
        <f>VLOOKUP(Table8_16[[#This Row],[Store_ID]],Store!$A$2:$E$21,3,FALSE)</f>
        <v>West</v>
      </c>
      <c r="AD5" t="str">
        <f>VLOOKUP(Table8_16[[#This Row],[Store_ID]],Store!$A$2:$E$21,4,FALSE)</f>
        <v>Thompsonborough</v>
      </c>
      <c r="AE5" t="str">
        <f>VLOOKUP(Table8_16[[#This Row],[Store_ID]],Store!$A$2:$E$21,5,FALSE)</f>
        <v>Online</v>
      </c>
      <c r="AF5" s="22" t="str">
        <f>VLOOKUP(Table8_16[[#This Row],[Store_ID]],Store!$A$2:$F$21,6,FALSE)</f>
        <v>Digital Store</v>
      </c>
    </row>
    <row r="6" spans="1:32" x14ac:dyDescent="0.3">
      <c r="A6" t="s">
        <v>1965</v>
      </c>
      <c r="B6" s="3">
        <v>45297</v>
      </c>
      <c r="C6" t="s">
        <v>1528</v>
      </c>
      <c r="D6" t="s">
        <v>1759</v>
      </c>
      <c r="E6" t="s">
        <v>1908</v>
      </c>
      <c r="F6">
        <v>3</v>
      </c>
      <c r="G6">
        <v>745.3</v>
      </c>
      <c r="H6">
        <v>0.18</v>
      </c>
      <c r="I6" t="s">
        <v>1959</v>
      </c>
      <c r="J6">
        <v>1833.4380000000001</v>
      </c>
      <c r="K6">
        <v>1833.4379999999996</v>
      </c>
      <c r="L6" t="str">
        <f>_xlfn.IFS(Table8_1[[#This Row],[Unit_Price]]&lt;500,"Low Price",Table8_1[[#This Row],[Unit_Price]]&lt;2000,"Medium Price",Table8_1[[#This Row],[Unit_Price]]&gt;=2000, "High Price")</f>
        <v>Medium Price</v>
      </c>
      <c r="M6" t="str">
        <f>VLOOKUP(Table8_16[[#This Row],[Customer_ID]],Table1__2[],2,FALSE)</f>
        <v>Amanda Powell</v>
      </c>
      <c r="N6">
        <f>VLOOKUP(Table8_16[[#This Row],[Customer_ID]],Table1__2[],3,FALSE)</f>
        <v>28</v>
      </c>
      <c r="O6" t="str">
        <f>VLOOKUP(Table8_16[[#This Row],[Customer_ID]],Table1__2[],4,FALSE)</f>
        <v>Male</v>
      </c>
      <c r="P6" t="str">
        <f>VLOOKUP(Table8_16[[#This Row],[Customer_ID]],Table1__2[],5,FALSE)</f>
        <v>South William</v>
      </c>
      <c r="Q6" t="str">
        <f>VLOOKUP(Table8_16[[#This Row],[Customer_ID]],Table1__2[],6,FALSE)</f>
        <v>Alabama</v>
      </c>
      <c r="R6" t="str">
        <f>VLOOKUP(Table8_16[[#This Row],[Customer_ID]],Table1__2[],7,FALSE)</f>
        <v>USA</v>
      </c>
      <c r="S6" t="str">
        <f>VLOOKUP(Table8_16[[#This Row],[Customer_ID]],Table1__2[],8,FALSE)</f>
        <v>Silver</v>
      </c>
      <c r="T6" t="str">
        <f>VLOOKUP(Table8_16[[#This Row],[Customer_ID]],Table1__2[],9,FALSE)</f>
        <v>Entry level Professionel</v>
      </c>
      <c r="U6" t="str">
        <f>VLOOKUP(Table8_16[[#This Row],[Product_ID]],Table3__211[],2,FALSE)</f>
        <v>Men's Hair Styling</v>
      </c>
      <c r="V6" t="str">
        <f>VLOOKUP(Table8_16[[#This Row],[Product_ID]],Table3__211[],3,FALSE)</f>
        <v>Gel</v>
      </c>
      <c r="W6" t="str">
        <f>VLOOKUP(Table8_16[[#This Row],[Product_ID]],Table3__211[],4,FALSE)</f>
        <v>Beauty</v>
      </c>
      <c r="X6" t="str">
        <f>VLOOKUP(Table8_16[[#This Row],[Product_ID]],Table3__211[],5,FALSE)</f>
        <v>Haircare</v>
      </c>
      <c r="Y6" t="str">
        <f>VLOOKUP(Table8_16[[#This Row],[Product_ID]],Table3__211[],6,FALSE)</f>
        <v>Cline-Mccarthy</v>
      </c>
      <c r="Z6">
        <f>VLOOKUP(Table8_16[[#This Row],[Product_ID]],Table3__211[],7,FALSE)</f>
        <v>17.309999999999999</v>
      </c>
      <c r="AA6">
        <f>VLOOKUP(Table8_16[[#This Row],[Product_ID]],Table3__211[],8,FALSE)</f>
        <v>399</v>
      </c>
      <c r="AB6" t="str">
        <f>VLOOKUP(Table8_16[[#This Row],[Store_ID]],Store!$A$2:$E$21,2,FALSE)</f>
        <v>Gray Ltd</v>
      </c>
      <c r="AC6" t="str">
        <f>VLOOKUP(Table8_16[[#This Row],[Store_ID]],Store!$A$2:$E$21,3,FALSE)</f>
        <v>North</v>
      </c>
      <c r="AD6" t="str">
        <f>VLOOKUP(Table8_16[[#This Row],[Store_ID]],Store!$A$2:$E$21,4,FALSE)</f>
        <v>New Michaelchester</v>
      </c>
      <c r="AE6" t="str">
        <f>VLOOKUP(Table8_16[[#This Row],[Store_ID]],Store!$A$2:$E$21,5,FALSE)</f>
        <v>Outlet</v>
      </c>
      <c r="AF6" s="22" t="str">
        <f>VLOOKUP(Table8_16[[#This Row],[Store_ID]],Store!$A$2:$F$21,6,FALSE)</f>
        <v>Physical Store</v>
      </c>
    </row>
    <row r="7" spans="1:32" x14ac:dyDescent="0.3">
      <c r="A7" t="s">
        <v>1966</v>
      </c>
      <c r="B7" s="3">
        <v>45499</v>
      </c>
      <c r="C7" t="s">
        <v>409</v>
      </c>
      <c r="D7" t="s">
        <v>1617</v>
      </c>
      <c r="E7" t="s">
        <v>1914</v>
      </c>
      <c r="F7">
        <v>3</v>
      </c>
      <c r="G7">
        <v>147.01</v>
      </c>
      <c r="H7">
        <v>0.19</v>
      </c>
      <c r="I7" t="s">
        <v>1964</v>
      </c>
      <c r="J7">
        <v>357.23430000000002</v>
      </c>
      <c r="K7">
        <v>357.23429999999996</v>
      </c>
      <c r="L7" t="str">
        <f>_xlfn.IFS(Table8_1[[#This Row],[Unit_Price]]&lt;500,"Low Price",Table8_1[[#This Row],[Unit_Price]]&lt;2000,"Medium Price",Table8_1[[#This Row],[Unit_Price]]&gt;=2000, "High Price")</f>
        <v>Low Price</v>
      </c>
      <c r="M7" t="str">
        <f>VLOOKUP(Table8_16[[#This Row],[Customer_ID]],Table1__2[],2,FALSE)</f>
        <v>Anthony Phillips</v>
      </c>
      <c r="N7">
        <f>VLOOKUP(Table8_16[[#This Row],[Customer_ID]],Table1__2[],3,FALSE)</f>
        <v>18</v>
      </c>
      <c r="O7" t="str">
        <f>VLOOKUP(Table8_16[[#This Row],[Customer_ID]],Table1__2[],4,FALSE)</f>
        <v>Female</v>
      </c>
      <c r="P7" t="str">
        <f>VLOOKUP(Table8_16[[#This Row],[Customer_ID]],Table1__2[],5,FALSE)</f>
        <v>North Davidport</v>
      </c>
      <c r="Q7" t="str">
        <f>VLOOKUP(Table8_16[[#This Row],[Customer_ID]],Table1__2[],6,FALSE)</f>
        <v>Rhode Island</v>
      </c>
      <c r="R7" t="str">
        <f>VLOOKUP(Table8_16[[#This Row],[Customer_ID]],Table1__2[],7,FALSE)</f>
        <v>USA</v>
      </c>
      <c r="S7" t="str">
        <f>VLOOKUP(Table8_16[[#This Row],[Customer_ID]],Table1__2[],8,FALSE)</f>
        <v>Platinum</v>
      </c>
      <c r="T7" t="str">
        <f>VLOOKUP(Table8_16[[#This Row],[Customer_ID]],Table1__2[],9,FALSE)</f>
        <v>Teenage</v>
      </c>
      <c r="U7" t="str">
        <f>VLOOKUP(Table8_16[[#This Row],[Product_ID]],Table3__211[],2,FALSE)</f>
        <v>4K Home</v>
      </c>
      <c r="V7" t="str">
        <f>VLOOKUP(Table8_16[[#This Row],[Product_ID]],Table3__211[],3,FALSE)</f>
        <v>Projector</v>
      </c>
      <c r="W7" t="str">
        <f>VLOOKUP(Table8_16[[#This Row],[Product_ID]],Table3__211[],4,FALSE)</f>
        <v>Electronics</v>
      </c>
      <c r="X7" t="str">
        <f>VLOOKUP(Table8_16[[#This Row],[Product_ID]],Table3__211[],5,FALSE)</f>
        <v>Appliances</v>
      </c>
      <c r="Y7" t="str">
        <f>VLOOKUP(Table8_16[[#This Row],[Product_ID]],Table3__211[],6,FALSE)</f>
        <v>Thomas LLC</v>
      </c>
      <c r="Z7">
        <f>VLOOKUP(Table8_16[[#This Row],[Product_ID]],Table3__211[],7,FALSE)</f>
        <v>465.34</v>
      </c>
      <c r="AA7">
        <f>VLOOKUP(Table8_16[[#This Row],[Product_ID]],Table3__211[],8,FALSE)</f>
        <v>301</v>
      </c>
      <c r="AB7" t="str">
        <f>VLOOKUP(Table8_16[[#This Row],[Store_ID]],Store!$A$2:$E$21,2,FALSE)</f>
        <v>Martinez-Mullins</v>
      </c>
      <c r="AC7" t="str">
        <f>VLOOKUP(Table8_16[[#This Row],[Store_ID]],Store!$A$2:$E$21,3,FALSE)</f>
        <v>South</v>
      </c>
      <c r="AD7" t="str">
        <f>VLOOKUP(Table8_16[[#This Row],[Store_ID]],Store!$A$2:$E$21,4,FALSE)</f>
        <v>Williamsfurt</v>
      </c>
      <c r="AE7" t="str">
        <f>VLOOKUP(Table8_16[[#This Row],[Store_ID]],Store!$A$2:$E$21,5,FALSE)</f>
        <v>Online</v>
      </c>
      <c r="AF7" s="22" t="str">
        <f>VLOOKUP(Table8_16[[#This Row],[Store_ID]],Store!$A$2:$F$21,6,FALSE)</f>
        <v>Digital Store</v>
      </c>
    </row>
    <row r="8" spans="1:32" x14ac:dyDescent="0.3">
      <c r="A8" t="s">
        <v>1967</v>
      </c>
      <c r="B8" s="5">
        <v>45850</v>
      </c>
      <c r="C8" t="s">
        <v>78</v>
      </c>
      <c r="D8" t="s">
        <v>1750</v>
      </c>
      <c r="E8" t="s">
        <v>1904</v>
      </c>
      <c r="F8">
        <v>2</v>
      </c>
      <c r="G8">
        <v>785.31</v>
      </c>
      <c r="H8">
        <v>0.15</v>
      </c>
      <c r="I8" t="s">
        <v>1961</v>
      </c>
      <c r="J8">
        <v>1335.027</v>
      </c>
      <c r="K8">
        <v>1335.027</v>
      </c>
      <c r="L8" t="str">
        <f>_xlfn.IFS(Table8_1[[#This Row],[Unit_Price]]&lt;500,"Low Price",Table8_1[[#This Row],[Unit_Price]]&lt;2000,"Medium Price",Table8_1[[#This Row],[Unit_Price]]&gt;=2000, "High Price")</f>
        <v>Medium Price</v>
      </c>
      <c r="M8" t="str">
        <f>VLOOKUP(Table8_16[[#This Row],[Customer_ID]],Table1__2[],2,FALSE)</f>
        <v>John Scott</v>
      </c>
      <c r="N8">
        <f>VLOOKUP(Table8_16[[#This Row],[Customer_ID]],Table1__2[],3,FALSE)</f>
        <v>24</v>
      </c>
      <c r="O8" t="str">
        <f>VLOOKUP(Table8_16[[#This Row],[Customer_ID]],Table1__2[],4,FALSE)</f>
        <v>Female</v>
      </c>
      <c r="P8" t="str">
        <f>VLOOKUP(Table8_16[[#This Row],[Customer_ID]],Table1__2[],5,FALSE)</f>
        <v>South Christopher</v>
      </c>
      <c r="Q8" t="str">
        <f>VLOOKUP(Table8_16[[#This Row],[Customer_ID]],Table1__2[],6,FALSE)</f>
        <v>Pennsylvania</v>
      </c>
      <c r="R8" t="str">
        <f>VLOOKUP(Table8_16[[#This Row],[Customer_ID]],Table1__2[],7,FALSE)</f>
        <v>USA</v>
      </c>
      <c r="S8" t="str">
        <f>VLOOKUP(Table8_16[[#This Row],[Customer_ID]],Table1__2[],8,FALSE)</f>
        <v>Bronze</v>
      </c>
      <c r="T8" t="str">
        <f>VLOOKUP(Table8_16[[#This Row],[Customer_ID]],Table1__2[],9,FALSE)</f>
        <v>Students</v>
      </c>
      <c r="U8" t="str">
        <f>VLOOKUP(Table8_16[[#This Row],[Product_ID]],Table3__211[],2,FALSE)</f>
        <v>Premium Blanket</v>
      </c>
      <c r="V8" t="str">
        <f>VLOOKUP(Table8_16[[#This Row],[Product_ID]],Table3__211[],3,FALSE)</f>
        <v>Throw</v>
      </c>
      <c r="W8" t="str">
        <f>VLOOKUP(Table8_16[[#This Row],[Product_ID]],Table3__211[],4,FALSE)</f>
        <v>Home</v>
      </c>
      <c r="X8" t="str">
        <f>VLOOKUP(Table8_16[[#This Row],[Product_ID]],Table3__211[],5,FALSE)</f>
        <v>Decor</v>
      </c>
      <c r="Y8" t="str">
        <f>VLOOKUP(Table8_16[[#This Row],[Product_ID]],Table3__211[],6,FALSE)</f>
        <v>Hernandez, Kennedy and Porter</v>
      </c>
      <c r="Z8">
        <f>VLOOKUP(Table8_16[[#This Row],[Product_ID]],Table3__211[],7,FALSE)</f>
        <v>461.47</v>
      </c>
      <c r="AA8">
        <f>VLOOKUP(Table8_16[[#This Row],[Product_ID]],Table3__211[],8,FALSE)</f>
        <v>190</v>
      </c>
      <c r="AB8" t="str">
        <f>VLOOKUP(Table8_16[[#This Row],[Store_ID]],Store!$A$2:$E$21,2,FALSE)</f>
        <v>Alexander Group</v>
      </c>
      <c r="AC8" t="str">
        <f>VLOOKUP(Table8_16[[#This Row],[Store_ID]],Store!$A$2:$E$21,3,FALSE)</f>
        <v>South</v>
      </c>
      <c r="AD8" t="str">
        <f>VLOOKUP(Table8_16[[#This Row],[Store_ID]],Store!$A$2:$E$21,4,FALSE)</f>
        <v>Port Sharon</v>
      </c>
      <c r="AE8" t="str">
        <f>VLOOKUP(Table8_16[[#This Row],[Store_ID]],Store!$A$2:$E$21,5,FALSE)</f>
        <v>Online</v>
      </c>
      <c r="AF8" s="22" t="str">
        <f>VLOOKUP(Table8_16[[#This Row],[Store_ID]],Store!$A$2:$F$21,6,FALSE)</f>
        <v>Digital Store</v>
      </c>
    </row>
    <row r="9" spans="1:32" x14ac:dyDescent="0.3">
      <c r="A9" t="s">
        <v>1968</v>
      </c>
      <c r="B9" s="5">
        <v>45248</v>
      </c>
      <c r="C9" t="s">
        <v>518</v>
      </c>
      <c r="D9" t="s">
        <v>1793</v>
      </c>
      <c r="E9" t="s">
        <v>1917</v>
      </c>
      <c r="F9">
        <v>4</v>
      </c>
      <c r="G9">
        <v>342.39</v>
      </c>
      <c r="H9">
        <v>0.23</v>
      </c>
      <c r="I9" t="s">
        <v>1961</v>
      </c>
      <c r="J9">
        <v>1054.5612000000001</v>
      </c>
      <c r="K9">
        <v>1054.5611999999999</v>
      </c>
      <c r="L9" t="str">
        <f>_xlfn.IFS(Table8_1[[#This Row],[Unit_Price]]&lt;500,"Low Price",Table8_1[[#This Row],[Unit_Price]]&lt;2000,"Medium Price",Table8_1[[#This Row],[Unit_Price]]&gt;=2000, "High Price")</f>
        <v>Low Price</v>
      </c>
      <c r="M9" t="str">
        <f>VLOOKUP(Table8_16[[#This Row],[Customer_ID]],Table1__2[],2,FALSE)</f>
        <v>Patrick Roberts</v>
      </c>
      <c r="N9">
        <f>VLOOKUP(Table8_16[[#This Row],[Customer_ID]],Table1__2[],3,FALSE)</f>
        <v>41</v>
      </c>
      <c r="O9" t="str">
        <f>VLOOKUP(Table8_16[[#This Row],[Customer_ID]],Table1__2[],4,FALSE)</f>
        <v>Female</v>
      </c>
      <c r="P9" t="str">
        <f>VLOOKUP(Table8_16[[#This Row],[Customer_ID]],Table1__2[],5,FALSE)</f>
        <v>Jaredville</v>
      </c>
      <c r="Q9" t="str">
        <f>VLOOKUP(Table8_16[[#This Row],[Customer_ID]],Table1__2[],6,FALSE)</f>
        <v>Missouri</v>
      </c>
      <c r="R9" t="str">
        <f>VLOOKUP(Table8_16[[#This Row],[Customer_ID]],Table1__2[],7,FALSE)</f>
        <v>USA</v>
      </c>
      <c r="S9" t="str">
        <f>VLOOKUP(Table8_16[[#This Row],[Customer_ID]],Table1__2[],8,FALSE)</f>
        <v>Platinum</v>
      </c>
      <c r="T9" t="str">
        <f>VLOOKUP(Table8_16[[#This Row],[Customer_ID]],Table1__2[],9,FALSE)</f>
        <v>Experienced</v>
      </c>
      <c r="U9" t="str">
        <f>VLOOKUP(Table8_16[[#This Row],[Product_ID]],Table3__211[],2,FALSE)</f>
        <v>Kitchen Storage</v>
      </c>
      <c r="V9" t="str">
        <f>VLOOKUP(Table8_16[[#This Row],[Product_ID]],Table3__211[],3,FALSE)</f>
        <v>Rack</v>
      </c>
      <c r="W9" t="str">
        <f>VLOOKUP(Table8_16[[#This Row],[Product_ID]],Table3__211[],4,FALSE)</f>
        <v>Home</v>
      </c>
      <c r="X9" t="str">
        <f>VLOOKUP(Table8_16[[#This Row],[Product_ID]],Table3__211[],5,FALSE)</f>
        <v>Storage</v>
      </c>
      <c r="Y9" t="str">
        <f>VLOOKUP(Table8_16[[#This Row],[Product_ID]],Table3__211[],6,FALSE)</f>
        <v>Duran Group</v>
      </c>
      <c r="Z9">
        <f>VLOOKUP(Table8_16[[#This Row],[Product_ID]],Table3__211[],7,FALSE)</f>
        <v>138.05000000000001</v>
      </c>
      <c r="AA9">
        <f>VLOOKUP(Table8_16[[#This Row],[Product_ID]],Table3__211[],8,FALSE)</f>
        <v>89</v>
      </c>
      <c r="AB9" t="str">
        <f>VLOOKUP(Table8_16[[#This Row],[Store_ID]],Store!$A$2:$E$21,2,FALSE)</f>
        <v>Bean, Jones and Park</v>
      </c>
      <c r="AC9" t="str">
        <f>VLOOKUP(Table8_16[[#This Row],[Store_ID]],Store!$A$2:$E$21,3,FALSE)</f>
        <v>West</v>
      </c>
      <c r="AD9" t="str">
        <f>VLOOKUP(Table8_16[[#This Row],[Store_ID]],Store!$A$2:$E$21,4,FALSE)</f>
        <v>Thompsonborough</v>
      </c>
      <c r="AE9" t="str">
        <f>VLOOKUP(Table8_16[[#This Row],[Store_ID]],Store!$A$2:$E$21,5,FALSE)</f>
        <v>Online</v>
      </c>
      <c r="AF9" s="22" t="str">
        <f>VLOOKUP(Table8_16[[#This Row],[Store_ID]],Store!$A$2:$F$21,6,FALSE)</f>
        <v>Digital Store</v>
      </c>
    </row>
    <row r="10" spans="1:32" x14ac:dyDescent="0.3">
      <c r="A10" t="s">
        <v>1969</v>
      </c>
      <c r="B10" s="5">
        <v>45781</v>
      </c>
      <c r="C10" t="s">
        <v>624</v>
      </c>
      <c r="D10" t="s">
        <v>1880</v>
      </c>
      <c r="E10" t="s">
        <v>1908</v>
      </c>
      <c r="F10">
        <v>2</v>
      </c>
      <c r="G10">
        <v>448.25</v>
      </c>
      <c r="H10">
        <v>7.0000000000000007E-2</v>
      </c>
      <c r="I10" t="s">
        <v>1961</v>
      </c>
      <c r="J10">
        <v>1250.6175000000001</v>
      </c>
      <c r="K10">
        <v>833.745</v>
      </c>
      <c r="L10" t="str">
        <f>_xlfn.IFS(Table8_1[[#This Row],[Unit_Price]]&lt;500,"Low Price",Table8_1[[#This Row],[Unit_Price]]&lt;2000,"Medium Price",Table8_1[[#This Row],[Unit_Price]]&gt;=2000, "High Price")</f>
        <v>Low Price</v>
      </c>
      <c r="M10" t="str">
        <f>VLOOKUP(Table8_16[[#This Row],[Customer_ID]],Table1__2[],2,FALSE)</f>
        <v>Dr. Suzanne Bullock</v>
      </c>
      <c r="N10">
        <f>VLOOKUP(Table8_16[[#This Row],[Customer_ID]],Table1__2[],3,FALSE)</f>
        <v>60</v>
      </c>
      <c r="O10" t="str">
        <f>VLOOKUP(Table8_16[[#This Row],[Customer_ID]],Table1__2[],4,FALSE)</f>
        <v>Female</v>
      </c>
      <c r="P10" t="str">
        <f>VLOOKUP(Table8_16[[#This Row],[Customer_ID]],Table1__2[],5,FALSE)</f>
        <v>Lake Blaketon</v>
      </c>
      <c r="Q10" t="str">
        <f>VLOOKUP(Table8_16[[#This Row],[Customer_ID]],Table1__2[],6,FALSE)</f>
        <v>Alabama</v>
      </c>
      <c r="R10" t="str">
        <f>VLOOKUP(Table8_16[[#This Row],[Customer_ID]],Table1__2[],7,FALSE)</f>
        <v>USA</v>
      </c>
      <c r="S10" t="str">
        <f>VLOOKUP(Table8_16[[#This Row],[Customer_ID]],Table1__2[],8,FALSE)</f>
        <v>Platinum</v>
      </c>
      <c r="T10" t="str">
        <f>VLOOKUP(Table8_16[[#This Row],[Customer_ID]],Table1__2[],9,FALSE)</f>
        <v>Experienced</v>
      </c>
      <c r="U10" t="str">
        <f>VLOOKUP(Table8_16[[#This Row],[Product_ID]],Table3__211[],2,FALSE)</f>
        <v>Stainless Steel Cookware</v>
      </c>
      <c r="V10" t="str">
        <f>VLOOKUP(Table8_16[[#This Row],[Product_ID]],Table3__211[],3,FALSE)</f>
        <v>Set</v>
      </c>
      <c r="W10" t="str">
        <f>VLOOKUP(Table8_16[[#This Row],[Product_ID]],Table3__211[],4,FALSE)</f>
        <v>Home</v>
      </c>
      <c r="X10" t="str">
        <f>VLOOKUP(Table8_16[[#This Row],[Product_ID]],Table3__211[],5,FALSE)</f>
        <v>Kitchen</v>
      </c>
      <c r="Y10" t="str">
        <f>VLOOKUP(Table8_16[[#This Row],[Product_ID]],Table3__211[],6,FALSE)</f>
        <v>Campbell Ltd</v>
      </c>
      <c r="Z10">
        <f>VLOOKUP(Table8_16[[#This Row],[Product_ID]],Table3__211[],7,FALSE)</f>
        <v>201.41</v>
      </c>
      <c r="AA10">
        <f>VLOOKUP(Table8_16[[#This Row],[Product_ID]],Table3__211[],8,FALSE)</f>
        <v>146</v>
      </c>
      <c r="AB10" t="str">
        <f>VLOOKUP(Table8_16[[#This Row],[Store_ID]],Store!$A$2:$E$21,2,FALSE)</f>
        <v>Gray Ltd</v>
      </c>
      <c r="AC10" t="str">
        <f>VLOOKUP(Table8_16[[#This Row],[Store_ID]],Store!$A$2:$E$21,3,FALSE)</f>
        <v>North</v>
      </c>
      <c r="AD10" t="str">
        <f>VLOOKUP(Table8_16[[#This Row],[Store_ID]],Store!$A$2:$E$21,4,FALSE)</f>
        <v>New Michaelchester</v>
      </c>
      <c r="AE10" t="str">
        <f>VLOOKUP(Table8_16[[#This Row],[Store_ID]],Store!$A$2:$E$21,5,FALSE)</f>
        <v>Outlet</v>
      </c>
      <c r="AF10" s="22" t="str">
        <f>VLOOKUP(Table8_16[[#This Row],[Store_ID]],Store!$A$2:$F$21,6,FALSE)</f>
        <v>Physical Store</v>
      </c>
    </row>
    <row r="11" spans="1:32" x14ac:dyDescent="0.3">
      <c r="A11" t="s">
        <v>1970</v>
      </c>
      <c r="B11" s="5">
        <v>45869</v>
      </c>
      <c r="C11" t="s">
        <v>1971</v>
      </c>
      <c r="D11" t="s">
        <v>1677</v>
      </c>
      <c r="E11" t="s">
        <v>1887</v>
      </c>
      <c r="F11">
        <v>2</v>
      </c>
      <c r="G11">
        <v>873.17</v>
      </c>
      <c r="H11">
        <v>0.23</v>
      </c>
      <c r="I11" t="s">
        <v>1961</v>
      </c>
      <c r="J11">
        <v>1344.6818000000001</v>
      </c>
      <c r="K11">
        <v>1344.6817999999998</v>
      </c>
      <c r="L11" t="str">
        <f>_xlfn.IFS(Table8_1[[#This Row],[Unit_Price]]&lt;500,"Low Price",Table8_1[[#This Row],[Unit_Price]]&lt;2000,"Medium Price",Table8_1[[#This Row],[Unit_Price]]&gt;=2000, "High Price")</f>
        <v>Medium Price</v>
      </c>
      <c r="M11" t="str">
        <f>VLOOKUP(Table8_16[[#This Row],[Customer_ID]],Table1__2[],2,FALSE)</f>
        <v>David Pierce</v>
      </c>
      <c r="N11">
        <f>VLOOKUP(Table8_16[[#This Row],[Customer_ID]],Table1__2[],3,FALSE)</f>
        <v>45</v>
      </c>
      <c r="O11" t="str">
        <f>VLOOKUP(Table8_16[[#This Row],[Customer_ID]],Table1__2[],4,FALSE)</f>
        <v>Female</v>
      </c>
      <c r="P11" t="str">
        <f>VLOOKUP(Table8_16[[#This Row],[Customer_ID]],Table1__2[],5,FALSE)</f>
        <v>Grayland</v>
      </c>
      <c r="Q11" t="str">
        <f>VLOOKUP(Table8_16[[#This Row],[Customer_ID]],Table1__2[],6,FALSE)</f>
        <v>Washington</v>
      </c>
      <c r="R11" t="str">
        <f>VLOOKUP(Table8_16[[#This Row],[Customer_ID]],Table1__2[],7,FALSE)</f>
        <v>USA</v>
      </c>
      <c r="S11" t="str">
        <f>VLOOKUP(Table8_16[[#This Row],[Customer_ID]],Table1__2[],8,FALSE)</f>
        <v>Platinum</v>
      </c>
      <c r="T11" t="str">
        <f>VLOOKUP(Table8_16[[#This Row],[Customer_ID]],Table1__2[],9,FALSE)</f>
        <v>Experienced</v>
      </c>
      <c r="U11" t="str">
        <f>VLOOKUP(Table8_16[[#This Row],[Product_ID]],Table3__211[],2,FALSE)</f>
        <v>Modern Wall</v>
      </c>
      <c r="V11" t="str">
        <f>VLOOKUP(Table8_16[[#This Row],[Product_ID]],Table3__211[],3,FALSE)</f>
        <v>Clock</v>
      </c>
      <c r="W11" t="str">
        <f>VLOOKUP(Table8_16[[#This Row],[Product_ID]],Table3__211[],4,FALSE)</f>
        <v>Home</v>
      </c>
      <c r="X11" t="str">
        <f>VLOOKUP(Table8_16[[#This Row],[Product_ID]],Table3__211[],5,FALSE)</f>
        <v>Decor</v>
      </c>
      <c r="Y11" t="str">
        <f>VLOOKUP(Table8_16[[#This Row],[Product_ID]],Table3__211[],6,FALSE)</f>
        <v>Weiss-Watson</v>
      </c>
      <c r="Z11">
        <f>VLOOKUP(Table8_16[[#This Row],[Product_ID]],Table3__211[],7,FALSE)</f>
        <v>179.77</v>
      </c>
      <c r="AA11">
        <f>VLOOKUP(Table8_16[[#This Row],[Product_ID]],Table3__211[],8,FALSE)</f>
        <v>305</v>
      </c>
      <c r="AB11" t="str">
        <f>VLOOKUP(Table8_16[[#This Row],[Store_ID]],Store!$A$2:$E$21,2,FALSE)</f>
        <v>Rivera-Warner</v>
      </c>
      <c r="AC11" t="str">
        <f>VLOOKUP(Table8_16[[#This Row],[Store_ID]],Store!$A$2:$E$21,3,FALSE)</f>
        <v>East</v>
      </c>
      <c r="AD11" t="str">
        <f>VLOOKUP(Table8_16[[#This Row],[Store_ID]],Store!$A$2:$E$21,4,FALSE)</f>
        <v>Washingtonfurt</v>
      </c>
      <c r="AE11" t="str">
        <f>VLOOKUP(Table8_16[[#This Row],[Store_ID]],Store!$A$2:$E$21,5,FALSE)</f>
        <v>Flagship</v>
      </c>
      <c r="AF11" s="22" t="str">
        <f>VLOOKUP(Table8_16[[#This Row],[Store_ID]],Store!$A$2:$F$21,6,FALSE)</f>
        <v>Physical Store</v>
      </c>
    </row>
    <row r="12" spans="1:32" x14ac:dyDescent="0.3">
      <c r="A12" t="s">
        <v>1972</v>
      </c>
      <c r="B12" s="5">
        <v>45335</v>
      </c>
      <c r="C12" t="s">
        <v>245</v>
      </c>
      <c r="D12" t="s">
        <v>1648</v>
      </c>
      <c r="E12" t="s">
        <v>1934</v>
      </c>
      <c r="F12">
        <v>1</v>
      </c>
      <c r="G12">
        <v>278.63</v>
      </c>
      <c r="H12">
        <v>7.0000000000000007E-2</v>
      </c>
      <c r="I12" t="s">
        <v>1959</v>
      </c>
      <c r="J12">
        <v>259.1259</v>
      </c>
      <c r="K12">
        <v>259.1259</v>
      </c>
      <c r="L12" t="str">
        <f>_xlfn.IFS(Table8_1[[#This Row],[Unit_Price]]&lt;500,"Low Price",Table8_1[[#This Row],[Unit_Price]]&lt;2000,"Medium Price",Table8_1[[#This Row],[Unit_Price]]&gt;=2000, "High Price")</f>
        <v>Low Price</v>
      </c>
      <c r="M12" t="str">
        <f>VLOOKUP(Table8_16[[#This Row],[Customer_ID]],Table1__2[],2,FALSE)</f>
        <v>Michael Thomas</v>
      </c>
      <c r="N12">
        <f>VLOOKUP(Table8_16[[#This Row],[Customer_ID]],Table1__2[],3,FALSE)</f>
        <v>21</v>
      </c>
      <c r="O12" t="str">
        <f>VLOOKUP(Table8_16[[#This Row],[Customer_ID]],Table1__2[],4,FALSE)</f>
        <v>Female</v>
      </c>
      <c r="P12" t="str">
        <f>VLOOKUP(Table8_16[[#This Row],[Customer_ID]],Table1__2[],5,FALSE)</f>
        <v>Woodmouth</v>
      </c>
      <c r="Q12" t="str">
        <f>VLOOKUP(Table8_16[[#This Row],[Customer_ID]],Table1__2[],6,FALSE)</f>
        <v>Nevada</v>
      </c>
      <c r="R12" t="str">
        <f>VLOOKUP(Table8_16[[#This Row],[Customer_ID]],Table1__2[],7,FALSE)</f>
        <v>USA</v>
      </c>
      <c r="S12" t="str">
        <f>VLOOKUP(Table8_16[[#This Row],[Customer_ID]],Table1__2[],8,FALSE)</f>
        <v>Silver</v>
      </c>
      <c r="T12" t="str">
        <f>VLOOKUP(Table8_16[[#This Row],[Customer_ID]],Table1__2[],9,FALSE)</f>
        <v>Students</v>
      </c>
      <c r="U12" t="str">
        <f>VLOOKUP(Table8_16[[#This Row],[Product_ID]],Table3__211[],2,FALSE)</f>
        <v>Foldable Camping</v>
      </c>
      <c r="V12" t="str">
        <f>VLOOKUP(Table8_16[[#This Row],[Product_ID]],Table3__211[],3,FALSE)</f>
        <v>Chair</v>
      </c>
      <c r="W12" t="str">
        <f>VLOOKUP(Table8_16[[#This Row],[Product_ID]],Table3__211[],4,FALSE)</f>
        <v>Sports</v>
      </c>
      <c r="X12" t="str">
        <f>VLOOKUP(Table8_16[[#This Row],[Product_ID]],Table3__211[],5,FALSE)</f>
        <v>Outdoor</v>
      </c>
      <c r="Y12" t="str">
        <f>VLOOKUP(Table8_16[[#This Row],[Product_ID]],Table3__211[],6,FALSE)</f>
        <v>Cook Ltd</v>
      </c>
      <c r="Z12">
        <f>VLOOKUP(Table8_16[[#This Row],[Product_ID]],Table3__211[],7,FALSE)</f>
        <v>166.06</v>
      </c>
      <c r="AA12">
        <f>VLOOKUP(Table8_16[[#This Row],[Product_ID]],Table3__211[],8,FALSE)</f>
        <v>340</v>
      </c>
      <c r="AB12" t="str">
        <f>VLOOKUP(Table8_16[[#This Row],[Store_ID]],Store!$A$2:$E$21,2,FALSE)</f>
        <v>Mcdonald Inc</v>
      </c>
      <c r="AC12" t="str">
        <f>VLOOKUP(Table8_16[[#This Row],[Store_ID]],Store!$A$2:$E$21,3,FALSE)</f>
        <v>South</v>
      </c>
      <c r="AD12" t="str">
        <f>VLOOKUP(Table8_16[[#This Row],[Store_ID]],Store!$A$2:$E$21,4,FALSE)</f>
        <v>Christopherland</v>
      </c>
      <c r="AE12" t="str">
        <f>VLOOKUP(Table8_16[[#This Row],[Store_ID]],Store!$A$2:$E$21,5,FALSE)</f>
        <v>Outlet</v>
      </c>
      <c r="AF12" s="22" t="str">
        <f>VLOOKUP(Table8_16[[#This Row],[Store_ID]],Store!$A$2:$F$21,6,FALSE)</f>
        <v>Physical Store</v>
      </c>
    </row>
    <row r="13" spans="1:32" x14ac:dyDescent="0.3">
      <c r="A13" t="s">
        <v>1973</v>
      </c>
      <c r="B13" s="5">
        <v>45801</v>
      </c>
      <c r="C13" t="s">
        <v>1019</v>
      </c>
      <c r="D13" t="s">
        <v>1696</v>
      </c>
      <c r="E13" t="s">
        <v>1892</v>
      </c>
      <c r="F13">
        <v>4</v>
      </c>
      <c r="G13">
        <v>286.92</v>
      </c>
      <c r="H13">
        <v>0.17</v>
      </c>
      <c r="I13" t="s">
        <v>1959</v>
      </c>
      <c r="J13">
        <v>952.57439999999997</v>
      </c>
      <c r="K13">
        <v>952.57439999999997</v>
      </c>
      <c r="L13" t="str">
        <f>_xlfn.IFS(Table8_1[[#This Row],[Unit_Price]]&lt;500,"Low Price",Table8_1[[#This Row],[Unit_Price]]&lt;2000,"Medium Price",Table8_1[[#This Row],[Unit_Price]]&gt;=2000, "High Price")</f>
        <v>Low Price</v>
      </c>
      <c r="M13" t="str">
        <f>VLOOKUP(Table8_16[[#This Row],[Customer_ID]],Table1__2[],2,FALSE)</f>
        <v>Jessica Gonzalez</v>
      </c>
      <c r="N13">
        <f>VLOOKUP(Table8_16[[#This Row],[Customer_ID]],Table1__2[],3,FALSE)</f>
        <v>34</v>
      </c>
      <c r="O13" t="str">
        <f>VLOOKUP(Table8_16[[#This Row],[Customer_ID]],Table1__2[],4,FALSE)</f>
        <v>Female</v>
      </c>
      <c r="P13" t="str">
        <f>VLOOKUP(Table8_16[[#This Row],[Customer_ID]],Table1__2[],5,FALSE)</f>
        <v>South Darrenland</v>
      </c>
      <c r="Q13" t="str">
        <f>VLOOKUP(Table8_16[[#This Row],[Customer_ID]],Table1__2[],6,FALSE)</f>
        <v>Iowa</v>
      </c>
      <c r="R13" t="str">
        <f>VLOOKUP(Table8_16[[#This Row],[Customer_ID]],Table1__2[],7,FALSE)</f>
        <v>USA</v>
      </c>
      <c r="S13" t="str">
        <f>VLOOKUP(Table8_16[[#This Row],[Customer_ID]],Table1__2[],8,FALSE)</f>
        <v>Bronze</v>
      </c>
      <c r="T13" t="str">
        <f>VLOOKUP(Table8_16[[#This Row],[Customer_ID]],Table1__2[],9,FALSE)</f>
        <v>Experienced</v>
      </c>
      <c r="U13" t="str">
        <f>VLOOKUP(Table8_16[[#This Row],[Product_ID]],Table3__211[],2,FALSE)</f>
        <v>Portable Power</v>
      </c>
      <c r="V13" t="str">
        <f>VLOOKUP(Table8_16[[#This Row],[Product_ID]],Table3__211[],3,FALSE)</f>
        <v>Bank</v>
      </c>
      <c r="W13" t="str">
        <f>VLOOKUP(Table8_16[[#This Row],[Product_ID]],Table3__211[],4,FALSE)</f>
        <v>Electronics</v>
      </c>
      <c r="X13" t="str">
        <f>VLOOKUP(Table8_16[[#This Row],[Product_ID]],Table3__211[],5,FALSE)</f>
        <v>Mobile</v>
      </c>
      <c r="Y13" t="str">
        <f>VLOOKUP(Table8_16[[#This Row],[Product_ID]],Table3__211[],6,FALSE)</f>
        <v>Cummings and Sons</v>
      </c>
      <c r="Z13">
        <f>VLOOKUP(Table8_16[[#This Row],[Product_ID]],Table3__211[],7,FALSE)</f>
        <v>326.06</v>
      </c>
      <c r="AA13">
        <f>VLOOKUP(Table8_16[[#This Row],[Product_ID]],Table3__211[],8,FALSE)</f>
        <v>301</v>
      </c>
      <c r="AB13" t="str">
        <f>VLOOKUP(Table8_16[[#This Row],[Store_ID]],Store!$A$2:$E$21,2,FALSE)</f>
        <v>Martinez, Adkins and Johnson</v>
      </c>
      <c r="AC13" t="str">
        <f>VLOOKUP(Table8_16[[#This Row],[Store_ID]],Store!$A$2:$E$21,3,FALSE)</f>
        <v>North</v>
      </c>
      <c r="AD13" t="str">
        <f>VLOOKUP(Table8_16[[#This Row],[Store_ID]],Store!$A$2:$E$21,4,FALSE)</f>
        <v>Danielmouth</v>
      </c>
      <c r="AE13" t="str">
        <f>VLOOKUP(Table8_16[[#This Row],[Store_ID]],Store!$A$2:$E$21,5,FALSE)</f>
        <v>Flagship</v>
      </c>
      <c r="AF13" s="22" t="str">
        <f>VLOOKUP(Table8_16[[#This Row],[Store_ID]],Store!$A$2:$F$21,6,FALSE)</f>
        <v>Physical Store</v>
      </c>
    </row>
    <row r="14" spans="1:32" x14ac:dyDescent="0.3">
      <c r="A14" t="s">
        <v>1974</v>
      </c>
      <c r="B14" s="5">
        <v>45528</v>
      </c>
      <c r="C14" t="s">
        <v>772</v>
      </c>
      <c r="D14" t="s">
        <v>1847</v>
      </c>
      <c r="E14" t="s">
        <v>1904</v>
      </c>
      <c r="F14">
        <v>4</v>
      </c>
      <c r="G14">
        <v>644.58000000000004</v>
      </c>
      <c r="H14">
        <v>0.01</v>
      </c>
      <c r="I14" t="s">
        <v>1959</v>
      </c>
      <c r="J14">
        <v>2552.5367999999999</v>
      </c>
      <c r="K14">
        <v>2552.5368000000003</v>
      </c>
      <c r="L14" t="str">
        <f>_xlfn.IFS(Table8_1[[#This Row],[Unit_Price]]&lt;500,"Low Price",Table8_1[[#This Row],[Unit_Price]]&lt;2000,"Medium Price",Table8_1[[#This Row],[Unit_Price]]&gt;=2000, "High Price")</f>
        <v>Medium Price</v>
      </c>
      <c r="M14" t="str">
        <f>VLOOKUP(Table8_16[[#This Row],[Customer_ID]],Table1__2[],2,FALSE)</f>
        <v>Wesley Short</v>
      </c>
      <c r="N14">
        <f>VLOOKUP(Table8_16[[#This Row],[Customer_ID]],Table1__2[],3,FALSE)</f>
        <v>41</v>
      </c>
      <c r="O14" t="str">
        <f>VLOOKUP(Table8_16[[#This Row],[Customer_ID]],Table1__2[],4,FALSE)</f>
        <v>Female</v>
      </c>
      <c r="P14" t="str">
        <f>VLOOKUP(Table8_16[[#This Row],[Customer_ID]],Table1__2[],5,FALSE)</f>
        <v>Susanstad</v>
      </c>
      <c r="Q14" t="str">
        <f>VLOOKUP(Table8_16[[#This Row],[Customer_ID]],Table1__2[],6,FALSE)</f>
        <v>Montana</v>
      </c>
      <c r="R14" t="str">
        <f>VLOOKUP(Table8_16[[#This Row],[Customer_ID]],Table1__2[],7,FALSE)</f>
        <v>USA</v>
      </c>
      <c r="S14" t="str">
        <f>VLOOKUP(Table8_16[[#This Row],[Customer_ID]],Table1__2[],8,FALSE)</f>
        <v>Gold</v>
      </c>
      <c r="T14" t="str">
        <f>VLOOKUP(Table8_16[[#This Row],[Customer_ID]],Table1__2[],9,FALSE)</f>
        <v>Experienced</v>
      </c>
      <c r="U14" t="str">
        <f>VLOOKUP(Table8_16[[#This Row],[Product_ID]],Table3__211[],2,FALSE)</f>
        <v>Sports Wrist</v>
      </c>
      <c r="V14" t="str">
        <f>VLOOKUP(Table8_16[[#This Row],[Product_ID]],Table3__211[],3,FALSE)</f>
        <v>Sweatbands</v>
      </c>
      <c r="W14" t="str">
        <f>VLOOKUP(Table8_16[[#This Row],[Product_ID]],Table3__211[],4,FALSE)</f>
        <v>Sports</v>
      </c>
      <c r="X14" t="str">
        <f>VLOOKUP(Table8_16[[#This Row],[Product_ID]],Table3__211[],5,FALSE)</f>
        <v>Accessories</v>
      </c>
      <c r="Y14" t="str">
        <f>VLOOKUP(Table8_16[[#This Row],[Product_ID]],Table3__211[],6,FALSE)</f>
        <v>Olsen-Daniels</v>
      </c>
      <c r="Z14">
        <f>VLOOKUP(Table8_16[[#This Row],[Product_ID]],Table3__211[],7,FALSE)</f>
        <v>131.24</v>
      </c>
      <c r="AA14">
        <f>VLOOKUP(Table8_16[[#This Row],[Product_ID]],Table3__211[],8,FALSE)</f>
        <v>232</v>
      </c>
      <c r="AB14" t="str">
        <f>VLOOKUP(Table8_16[[#This Row],[Store_ID]],Store!$A$2:$E$21,2,FALSE)</f>
        <v>Alexander Group</v>
      </c>
      <c r="AC14" t="str">
        <f>VLOOKUP(Table8_16[[#This Row],[Store_ID]],Store!$A$2:$E$21,3,FALSE)</f>
        <v>South</v>
      </c>
      <c r="AD14" t="str">
        <f>VLOOKUP(Table8_16[[#This Row],[Store_ID]],Store!$A$2:$E$21,4,FALSE)</f>
        <v>Port Sharon</v>
      </c>
      <c r="AE14" t="str">
        <f>VLOOKUP(Table8_16[[#This Row],[Store_ID]],Store!$A$2:$E$21,5,FALSE)</f>
        <v>Online</v>
      </c>
      <c r="AF14" s="22" t="str">
        <f>VLOOKUP(Table8_16[[#This Row],[Store_ID]],Store!$A$2:$F$21,6,FALSE)</f>
        <v>Digital Store</v>
      </c>
    </row>
    <row r="15" spans="1:32" x14ac:dyDescent="0.3">
      <c r="A15" t="s">
        <v>1975</v>
      </c>
      <c r="B15" s="5">
        <v>45875</v>
      </c>
      <c r="C15" t="s">
        <v>1383</v>
      </c>
      <c r="D15" t="s">
        <v>1680</v>
      </c>
      <c r="E15" t="s">
        <v>1939</v>
      </c>
      <c r="F15">
        <v>2</v>
      </c>
      <c r="G15">
        <v>316.89999999999998</v>
      </c>
      <c r="H15">
        <v>0.3</v>
      </c>
      <c r="I15" t="s">
        <v>1961</v>
      </c>
      <c r="J15">
        <v>443.66</v>
      </c>
      <c r="K15">
        <v>443.65999999999997</v>
      </c>
      <c r="L15" t="str">
        <f>_xlfn.IFS(Table8_1[[#This Row],[Unit_Price]]&lt;500,"Low Price",Table8_1[[#This Row],[Unit_Price]]&lt;2000,"Medium Price",Table8_1[[#This Row],[Unit_Price]]&gt;=2000, "High Price")</f>
        <v>Low Price</v>
      </c>
      <c r="M15" t="str">
        <f>VLOOKUP(Table8_16[[#This Row],[Customer_ID]],Table1__2[],2,FALSE)</f>
        <v>Adam Castro</v>
      </c>
      <c r="N15">
        <f>VLOOKUP(Table8_16[[#This Row],[Customer_ID]],Table1__2[],3,FALSE)</f>
        <v>51</v>
      </c>
      <c r="O15" t="str">
        <f>VLOOKUP(Table8_16[[#This Row],[Customer_ID]],Table1__2[],4,FALSE)</f>
        <v>Male</v>
      </c>
      <c r="P15" t="str">
        <f>VLOOKUP(Table8_16[[#This Row],[Customer_ID]],Table1__2[],5,FALSE)</f>
        <v>New Donnabury</v>
      </c>
      <c r="Q15" t="str">
        <f>VLOOKUP(Table8_16[[#This Row],[Customer_ID]],Table1__2[],6,FALSE)</f>
        <v>Texas</v>
      </c>
      <c r="R15" t="str">
        <f>VLOOKUP(Table8_16[[#This Row],[Customer_ID]],Table1__2[],7,FALSE)</f>
        <v>USA</v>
      </c>
      <c r="S15" t="str">
        <f>VLOOKUP(Table8_16[[#This Row],[Customer_ID]],Table1__2[],8,FALSE)</f>
        <v>Silver</v>
      </c>
      <c r="T15" t="str">
        <f>VLOOKUP(Table8_16[[#This Row],[Customer_ID]],Table1__2[],9,FALSE)</f>
        <v>Experienced</v>
      </c>
      <c r="U15" t="str">
        <f>VLOOKUP(Table8_16[[#This Row],[Product_ID]],Table3__211[],2,FALSE)</f>
        <v>Gaming Mechanical</v>
      </c>
      <c r="V15" t="str">
        <f>VLOOKUP(Table8_16[[#This Row],[Product_ID]],Table3__211[],3,FALSE)</f>
        <v>Keyboard</v>
      </c>
      <c r="W15" t="str">
        <f>VLOOKUP(Table8_16[[#This Row],[Product_ID]],Table3__211[],4,FALSE)</f>
        <v>Electronics</v>
      </c>
      <c r="X15" t="str">
        <f>VLOOKUP(Table8_16[[#This Row],[Product_ID]],Table3__211[],5,FALSE)</f>
        <v>Computer</v>
      </c>
      <c r="Y15" t="str">
        <f>VLOOKUP(Table8_16[[#This Row],[Product_ID]],Table3__211[],6,FALSE)</f>
        <v>Lucero LLC</v>
      </c>
      <c r="Z15">
        <f>VLOOKUP(Table8_16[[#This Row],[Product_ID]],Table3__211[],7,FALSE)</f>
        <v>419.28</v>
      </c>
      <c r="AA15">
        <f>VLOOKUP(Table8_16[[#This Row],[Product_ID]],Table3__211[],8,FALSE)</f>
        <v>86</v>
      </c>
      <c r="AB15" t="str">
        <f>VLOOKUP(Table8_16[[#This Row],[Store_ID]],Store!$A$2:$E$21,2,FALSE)</f>
        <v>Frederick-Wright</v>
      </c>
      <c r="AC15" t="str">
        <f>VLOOKUP(Table8_16[[#This Row],[Store_ID]],Store!$A$2:$E$21,3,FALSE)</f>
        <v>West</v>
      </c>
      <c r="AD15" t="str">
        <f>VLOOKUP(Table8_16[[#This Row],[Store_ID]],Store!$A$2:$E$21,4,FALSE)</f>
        <v>New Jimmymouth</v>
      </c>
      <c r="AE15" t="str">
        <f>VLOOKUP(Table8_16[[#This Row],[Store_ID]],Store!$A$2:$E$21,5,FALSE)</f>
        <v>Flagship</v>
      </c>
      <c r="AF15" s="22" t="str">
        <f>VLOOKUP(Table8_16[[#This Row],[Store_ID]],Store!$A$2:$F$21,6,FALSE)</f>
        <v>Physical Store</v>
      </c>
    </row>
    <row r="16" spans="1:32" x14ac:dyDescent="0.3">
      <c r="A16" t="s">
        <v>1976</v>
      </c>
      <c r="B16" s="5">
        <v>45829</v>
      </c>
      <c r="C16" t="s">
        <v>1103</v>
      </c>
      <c r="D16" t="s">
        <v>1648</v>
      </c>
      <c r="E16" t="s">
        <v>1936</v>
      </c>
      <c r="F16">
        <v>4</v>
      </c>
      <c r="G16">
        <v>403.47</v>
      </c>
      <c r="H16">
        <v>0.28999999999999998</v>
      </c>
      <c r="I16" t="s">
        <v>1961</v>
      </c>
      <c r="J16">
        <v>1145.8548000000001</v>
      </c>
      <c r="K16">
        <v>1145.8548000000001</v>
      </c>
      <c r="L16" t="str">
        <f>_xlfn.IFS(Table8_1[[#This Row],[Unit_Price]]&lt;500,"Low Price",Table8_1[[#This Row],[Unit_Price]]&lt;2000,"Medium Price",Table8_1[[#This Row],[Unit_Price]]&gt;=2000, "High Price")</f>
        <v>Low Price</v>
      </c>
      <c r="M16" t="str">
        <f>VLOOKUP(Table8_16[[#This Row],[Customer_ID]],Table1__2[],2,FALSE)</f>
        <v>Sherry Cabrera</v>
      </c>
      <c r="N16">
        <f>VLOOKUP(Table8_16[[#This Row],[Customer_ID]],Table1__2[],3,FALSE)</f>
        <v>55</v>
      </c>
      <c r="O16" t="str">
        <f>VLOOKUP(Table8_16[[#This Row],[Customer_ID]],Table1__2[],4,FALSE)</f>
        <v>Male</v>
      </c>
      <c r="P16" t="str">
        <f>VLOOKUP(Table8_16[[#This Row],[Customer_ID]],Table1__2[],5,FALSE)</f>
        <v>Shannonview</v>
      </c>
      <c r="Q16" t="str">
        <f>VLOOKUP(Table8_16[[#This Row],[Customer_ID]],Table1__2[],6,FALSE)</f>
        <v>Pennsylvania</v>
      </c>
      <c r="R16" t="str">
        <f>VLOOKUP(Table8_16[[#This Row],[Customer_ID]],Table1__2[],7,FALSE)</f>
        <v>USA</v>
      </c>
      <c r="S16" t="str">
        <f>VLOOKUP(Table8_16[[#This Row],[Customer_ID]],Table1__2[],8,FALSE)</f>
        <v>Silver</v>
      </c>
      <c r="T16" t="str">
        <f>VLOOKUP(Table8_16[[#This Row],[Customer_ID]],Table1__2[],9,FALSE)</f>
        <v>Experienced</v>
      </c>
      <c r="U16" t="str">
        <f>VLOOKUP(Table8_16[[#This Row],[Product_ID]],Table3__211[],2,FALSE)</f>
        <v>Foldable Camping</v>
      </c>
      <c r="V16" t="str">
        <f>VLOOKUP(Table8_16[[#This Row],[Product_ID]],Table3__211[],3,FALSE)</f>
        <v>Chair</v>
      </c>
      <c r="W16" t="str">
        <f>VLOOKUP(Table8_16[[#This Row],[Product_ID]],Table3__211[],4,FALSE)</f>
        <v>Sports</v>
      </c>
      <c r="X16" t="str">
        <f>VLOOKUP(Table8_16[[#This Row],[Product_ID]],Table3__211[],5,FALSE)</f>
        <v>Outdoor</v>
      </c>
      <c r="Y16" t="str">
        <f>VLOOKUP(Table8_16[[#This Row],[Product_ID]],Table3__211[],6,FALSE)</f>
        <v>Cook Ltd</v>
      </c>
      <c r="Z16">
        <f>VLOOKUP(Table8_16[[#This Row],[Product_ID]],Table3__211[],7,FALSE)</f>
        <v>166.06</v>
      </c>
      <c r="AA16">
        <f>VLOOKUP(Table8_16[[#This Row],[Product_ID]],Table3__211[],8,FALSE)</f>
        <v>340</v>
      </c>
      <c r="AB16" t="str">
        <f>VLOOKUP(Table8_16[[#This Row],[Store_ID]],Store!$A$2:$E$21,2,FALSE)</f>
        <v>Shelton PLC</v>
      </c>
      <c r="AC16" t="str">
        <f>VLOOKUP(Table8_16[[#This Row],[Store_ID]],Store!$A$2:$E$21,3,FALSE)</f>
        <v>North</v>
      </c>
      <c r="AD16" t="str">
        <f>VLOOKUP(Table8_16[[#This Row],[Store_ID]],Store!$A$2:$E$21,4,FALSE)</f>
        <v>East Jenniferstad</v>
      </c>
      <c r="AE16" t="str">
        <f>VLOOKUP(Table8_16[[#This Row],[Store_ID]],Store!$A$2:$E$21,5,FALSE)</f>
        <v>Flagship</v>
      </c>
      <c r="AF16" s="22" t="str">
        <f>VLOOKUP(Table8_16[[#This Row],[Store_ID]],Store!$A$2:$F$21,6,FALSE)</f>
        <v>Physical Store</v>
      </c>
    </row>
    <row r="17" spans="1:32" x14ac:dyDescent="0.3">
      <c r="A17" t="s">
        <v>1977</v>
      </c>
      <c r="B17" s="5">
        <v>45636</v>
      </c>
      <c r="C17" t="s">
        <v>1361</v>
      </c>
      <c r="D17" t="s">
        <v>1686</v>
      </c>
      <c r="E17" t="s">
        <v>1921</v>
      </c>
      <c r="F17">
        <v>2</v>
      </c>
      <c r="G17">
        <v>871.34</v>
      </c>
      <c r="H17">
        <v>0.04</v>
      </c>
      <c r="I17" t="s">
        <v>1964</v>
      </c>
      <c r="J17">
        <v>2509.4591999999998</v>
      </c>
      <c r="K17">
        <v>1672.9728</v>
      </c>
      <c r="L17" t="str">
        <f>_xlfn.IFS(Table8_1[[#This Row],[Unit_Price]]&lt;500,"Low Price",Table8_1[[#This Row],[Unit_Price]]&lt;2000,"Medium Price",Table8_1[[#This Row],[Unit_Price]]&gt;=2000, "High Price")</f>
        <v>Medium Price</v>
      </c>
      <c r="M17" t="str">
        <f>VLOOKUP(Table8_16[[#This Row],[Customer_ID]],Table1__2[],2,FALSE)</f>
        <v>Lindsay Beasley</v>
      </c>
      <c r="N17">
        <f>VLOOKUP(Table8_16[[#This Row],[Customer_ID]],Table1__2[],3,FALSE)</f>
        <v>37</v>
      </c>
      <c r="O17" t="str">
        <f>VLOOKUP(Table8_16[[#This Row],[Customer_ID]],Table1__2[],4,FALSE)</f>
        <v>Female</v>
      </c>
      <c r="P17" t="str">
        <f>VLOOKUP(Table8_16[[#This Row],[Customer_ID]],Table1__2[],5,FALSE)</f>
        <v>Wesleyhaven</v>
      </c>
      <c r="Q17" t="str">
        <f>VLOOKUP(Table8_16[[#This Row],[Customer_ID]],Table1__2[],6,FALSE)</f>
        <v>Idaho</v>
      </c>
      <c r="R17" t="str">
        <f>VLOOKUP(Table8_16[[#This Row],[Customer_ID]],Table1__2[],7,FALSE)</f>
        <v>USA</v>
      </c>
      <c r="S17" t="str">
        <f>VLOOKUP(Table8_16[[#This Row],[Customer_ID]],Table1__2[],8,FALSE)</f>
        <v>Silver</v>
      </c>
      <c r="T17" t="str">
        <f>VLOOKUP(Table8_16[[#This Row],[Customer_ID]],Table1__2[],9,FALSE)</f>
        <v>Experienced</v>
      </c>
      <c r="U17" t="str">
        <f>VLOOKUP(Table8_16[[#This Row],[Product_ID]],Table3__211[],2,FALSE)</f>
        <v>Women's Summer</v>
      </c>
      <c r="V17" t="str">
        <f>VLOOKUP(Table8_16[[#This Row],[Product_ID]],Table3__211[],3,FALSE)</f>
        <v>Dress</v>
      </c>
      <c r="W17" t="str">
        <f>VLOOKUP(Table8_16[[#This Row],[Product_ID]],Table3__211[],4,FALSE)</f>
        <v>Clothing</v>
      </c>
      <c r="X17" t="str">
        <f>VLOOKUP(Table8_16[[#This Row],[Product_ID]],Table3__211[],5,FALSE)</f>
        <v>Tops</v>
      </c>
      <c r="Y17" t="str">
        <f>VLOOKUP(Table8_16[[#This Row],[Product_ID]],Table3__211[],6,FALSE)</f>
        <v>Smith-Mills</v>
      </c>
      <c r="Z17">
        <f>VLOOKUP(Table8_16[[#This Row],[Product_ID]],Table3__211[],7,FALSE)</f>
        <v>223.43</v>
      </c>
      <c r="AA17">
        <f>VLOOKUP(Table8_16[[#This Row],[Product_ID]],Table3__211[],8,FALSE)</f>
        <v>154</v>
      </c>
      <c r="AB17" t="str">
        <f>VLOOKUP(Table8_16[[#This Row],[Store_ID]],Store!$A$2:$E$21,2,FALSE)</f>
        <v>Moore, Padilla and Butler</v>
      </c>
      <c r="AC17" t="str">
        <f>VLOOKUP(Table8_16[[#This Row],[Store_ID]],Store!$A$2:$E$21,3,FALSE)</f>
        <v>South</v>
      </c>
      <c r="AD17" t="str">
        <f>VLOOKUP(Table8_16[[#This Row],[Store_ID]],Store!$A$2:$E$21,4,FALSE)</f>
        <v>East Johnstad</v>
      </c>
      <c r="AE17" t="str">
        <f>VLOOKUP(Table8_16[[#This Row],[Store_ID]],Store!$A$2:$E$21,5,FALSE)</f>
        <v>Flagship</v>
      </c>
      <c r="AF17" s="22" t="str">
        <f>VLOOKUP(Table8_16[[#This Row],[Store_ID]],Store!$A$2:$F$21,6,FALSE)</f>
        <v>Physical Store</v>
      </c>
    </row>
    <row r="18" spans="1:32" x14ac:dyDescent="0.3">
      <c r="A18" t="s">
        <v>1978</v>
      </c>
      <c r="B18" s="5">
        <v>45913</v>
      </c>
      <c r="C18" t="s">
        <v>889</v>
      </c>
      <c r="D18" t="s">
        <v>1777</v>
      </c>
      <c r="E18" t="s">
        <v>1948</v>
      </c>
      <c r="F18">
        <v>2</v>
      </c>
      <c r="G18">
        <v>451.98</v>
      </c>
      <c r="H18">
        <v>0.25</v>
      </c>
      <c r="I18" t="s">
        <v>1959</v>
      </c>
      <c r="J18">
        <v>677.97</v>
      </c>
      <c r="K18">
        <v>677.97</v>
      </c>
      <c r="L18" t="str">
        <f>_xlfn.IFS(Table8_1[[#This Row],[Unit_Price]]&lt;500,"Low Price",Table8_1[[#This Row],[Unit_Price]]&lt;2000,"Medium Price",Table8_1[[#This Row],[Unit_Price]]&gt;=2000, "High Price")</f>
        <v>Low Price</v>
      </c>
      <c r="M18" t="str">
        <f>VLOOKUP(Table8_16[[#This Row],[Customer_ID]],Table1__2[],2,FALSE)</f>
        <v>Arthur Warren</v>
      </c>
      <c r="N18">
        <f>VLOOKUP(Table8_16[[#This Row],[Customer_ID]],Table1__2[],3,FALSE)</f>
        <v>38</v>
      </c>
      <c r="O18" t="str">
        <f>VLOOKUP(Table8_16[[#This Row],[Customer_ID]],Table1__2[],4,FALSE)</f>
        <v>Male</v>
      </c>
      <c r="P18" t="str">
        <f>VLOOKUP(Table8_16[[#This Row],[Customer_ID]],Table1__2[],5,FALSE)</f>
        <v>Ericshire</v>
      </c>
      <c r="Q18" t="str">
        <f>VLOOKUP(Table8_16[[#This Row],[Customer_ID]],Table1__2[],6,FALSE)</f>
        <v>Nevada</v>
      </c>
      <c r="R18" t="str">
        <f>VLOOKUP(Table8_16[[#This Row],[Customer_ID]],Table1__2[],7,FALSE)</f>
        <v>USA</v>
      </c>
      <c r="S18" t="str">
        <f>VLOOKUP(Table8_16[[#This Row],[Customer_ID]],Table1__2[],8,FALSE)</f>
        <v>Gold</v>
      </c>
      <c r="T18" t="str">
        <f>VLOOKUP(Table8_16[[#This Row],[Customer_ID]],Table1__2[],9,FALSE)</f>
        <v>Experienced</v>
      </c>
      <c r="U18" t="str">
        <f>VLOOKUP(Table8_16[[#This Row],[Product_ID]],Table3__211[],2,FALSE)</f>
        <v>Adjustable Dumbbells</v>
      </c>
      <c r="V18" t="str">
        <f>VLOOKUP(Table8_16[[#This Row],[Product_ID]],Table3__211[],3,FALSE)</f>
        <v>20kg</v>
      </c>
      <c r="W18" t="str">
        <f>VLOOKUP(Table8_16[[#This Row],[Product_ID]],Table3__211[],4,FALSE)</f>
        <v>Sports</v>
      </c>
      <c r="X18" t="str">
        <f>VLOOKUP(Table8_16[[#This Row],[Product_ID]],Table3__211[],5,FALSE)</f>
        <v>Fitness</v>
      </c>
      <c r="Y18" t="str">
        <f>VLOOKUP(Table8_16[[#This Row],[Product_ID]],Table3__211[],6,FALSE)</f>
        <v>Montgomery, Benton and Miller</v>
      </c>
      <c r="Z18">
        <f>VLOOKUP(Table8_16[[#This Row],[Product_ID]],Table3__211[],7,FALSE)</f>
        <v>240.63</v>
      </c>
      <c r="AA18">
        <f>VLOOKUP(Table8_16[[#This Row],[Product_ID]],Table3__211[],8,FALSE)</f>
        <v>423</v>
      </c>
      <c r="AB18" t="str">
        <f>VLOOKUP(Table8_16[[#This Row],[Store_ID]],Store!$A$2:$E$21,2,FALSE)</f>
        <v>Mann-Austin</v>
      </c>
      <c r="AC18" t="str">
        <f>VLOOKUP(Table8_16[[#This Row],[Store_ID]],Store!$A$2:$E$21,3,FALSE)</f>
        <v>East</v>
      </c>
      <c r="AD18" t="str">
        <f>VLOOKUP(Table8_16[[#This Row],[Store_ID]],Store!$A$2:$E$21,4,FALSE)</f>
        <v>Vasquezborough</v>
      </c>
      <c r="AE18" t="str">
        <f>VLOOKUP(Table8_16[[#This Row],[Store_ID]],Store!$A$2:$E$21,5,FALSE)</f>
        <v>Online</v>
      </c>
      <c r="AF18" s="22" t="str">
        <f>VLOOKUP(Table8_16[[#This Row],[Store_ID]],Store!$A$2:$F$21,6,FALSE)</f>
        <v>Digital Store</v>
      </c>
    </row>
    <row r="19" spans="1:32" x14ac:dyDescent="0.3">
      <c r="A19" t="s">
        <v>1979</v>
      </c>
      <c r="B19" s="5">
        <v>45637</v>
      </c>
      <c r="C19" t="s">
        <v>292</v>
      </c>
      <c r="D19" t="s">
        <v>1658</v>
      </c>
      <c r="E19" t="s">
        <v>1904</v>
      </c>
      <c r="F19">
        <v>2</v>
      </c>
      <c r="G19">
        <v>502.69</v>
      </c>
      <c r="H19">
        <v>0.23</v>
      </c>
      <c r="I19" t="s">
        <v>1959</v>
      </c>
      <c r="J19">
        <v>774.14260000000002</v>
      </c>
      <c r="K19">
        <v>774.14260000000002</v>
      </c>
      <c r="L19" t="str">
        <f>_xlfn.IFS(Table8_1[[#This Row],[Unit_Price]]&lt;500,"Low Price",Table8_1[[#This Row],[Unit_Price]]&lt;2000,"Medium Price",Table8_1[[#This Row],[Unit_Price]]&gt;=2000, "High Price")</f>
        <v>Medium Price</v>
      </c>
      <c r="M19" t="str">
        <f>VLOOKUP(Table8_16[[#This Row],[Customer_ID]],Table1__2[],2,FALSE)</f>
        <v>Molly Gardner</v>
      </c>
      <c r="N19">
        <f>VLOOKUP(Table8_16[[#This Row],[Customer_ID]],Table1__2[],3,FALSE)</f>
        <v>22</v>
      </c>
      <c r="O19" t="str">
        <f>VLOOKUP(Table8_16[[#This Row],[Customer_ID]],Table1__2[],4,FALSE)</f>
        <v>Female</v>
      </c>
      <c r="P19" t="str">
        <f>VLOOKUP(Table8_16[[#This Row],[Customer_ID]],Table1__2[],5,FALSE)</f>
        <v>Nicoleborough</v>
      </c>
      <c r="Q19" t="str">
        <f>VLOOKUP(Table8_16[[#This Row],[Customer_ID]],Table1__2[],6,FALSE)</f>
        <v>Arkansas</v>
      </c>
      <c r="R19" t="str">
        <f>VLOOKUP(Table8_16[[#This Row],[Customer_ID]],Table1__2[],7,FALSE)</f>
        <v>USA</v>
      </c>
      <c r="S19" t="str">
        <f>VLOOKUP(Table8_16[[#This Row],[Customer_ID]],Table1__2[],8,FALSE)</f>
        <v>Platinum</v>
      </c>
      <c r="T19" t="str">
        <f>VLOOKUP(Table8_16[[#This Row],[Customer_ID]],Table1__2[],9,FALSE)</f>
        <v>Students</v>
      </c>
      <c r="U19" t="str">
        <f>VLOOKUP(Table8_16[[#This Row],[Product_ID]],Table3__211[],2,FALSE)</f>
        <v>Decorative Floor</v>
      </c>
      <c r="V19" t="str">
        <f>VLOOKUP(Table8_16[[#This Row],[Product_ID]],Table3__211[],3,FALSE)</f>
        <v>Vase</v>
      </c>
      <c r="W19" t="str">
        <f>VLOOKUP(Table8_16[[#This Row],[Product_ID]],Table3__211[],4,FALSE)</f>
        <v>Home</v>
      </c>
      <c r="X19" t="str">
        <f>VLOOKUP(Table8_16[[#This Row],[Product_ID]],Table3__211[],5,FALSE)</f>
        <v>Decor</v>
      </c>
      <c r="Y19" t="str">
        <f>VLOOKUP(Table8_16[[#This Row],[Product_ID]],Table3__211[],6,FALSE)</f>
        <v>Khan, Jones and Paul</v>
      </c>
      <c r="Z19">
        <f>VLOOKUP(Table8_16[[#This Row],[Product_ID]],Table3__211[],7,FALSE)</f>
        <v>254.04</v>
      </c>
      <c r="AA19">
        <f>VLOOKUP(Table8_16[[#This Row],[Product_ID]],Table3__211[],8,FALSE)</f>
        <v>378</v>
      </c>
      <c r="AB19" t="str">
        <f>VLOOKUP(Table8_16[[#This Row],[Store_ID]],Store!$A$2:$E$21,2,FALSE)</f>
        <v>Alexander Group</v>
      </c>
      <c r="AC19" t="str">
        <f>VLOOKUP(Table8_16[[#This Row],[Store_ID]],Store!$A$2:$E$21,3,FALSE)</f>
        <v>South</v>
      </c>
      <c r="AD19" t="str">
        <f>VLOOKUP(Table8_16[[#This Row],[Store_ID]],Store!$A$2:$E$21,4,FALSE)</f>
        <v>Port Sharon</v>
      </c>
      <c r="AE19" t="str">
        <f>VLOOKUP(Table8_16[[#This Row],[Store_ID]],Store!$A$2:$E$21,5,FALSE)</f>
        <v>Online</v>
      </c>
      <c r="AF19" s="22" t="str">
        <f>VLOOKUP(Table8_16[[#This Row],[Store_ID]],Store!$A$2:$F$21,6,FALSE)</f>
        <v>Digital Store</v>
      </c>
    </row>
    <row r="20" spans="1:32" x14ac:dyDescent="0.3">
      <c r="A20" t="s">
        <v>1980</v>
      </c>
      <c r="B20" s="5">
        <v>45517</v>
      </c>
      <c r="C20" t="s">
        <v>342</v>
      </c>
      <c r="D20" t="s">
        <v>1696</v>
      </c>
      <c r="E20" t="s">
        <v>1904</v>
      </c>
      <c r="F20">
        <v>2</v>
      </c>
      <c r="G20">
        <v>559.23</v>
      </c>
      <c r="H20">
        <v>0.25</v>
      </c>
      <c r="I20" t="s">
        <v>1964</v>
      </c>
      <c r="J20">
        <v>838.84500000000003</v>
      </c>
      <c r="K20">
        <v>838.84500000000003</v>
      </c>
      <c r="L20" t="str">
        <f>_xlfn.IFS(Table8_1[[#This Row],[Unit_Price]]&lt;500,"Low Price",Table8_1[[#This Row],[Unit_Price]]&lt;2000,"Medium Price",Table8_1[[#This Row],[Unit_Price]]&gt;=2000, "High Price")</f>
        <v>Medium Price</v>
      </c>
      <c r="M20" t="str">
        <f>VLOOKUP(Table8_16[[#This Row],[Customer_ID]],Table1__2[],2,FALSE)</f>
        <v>David Patterson</v>
      </c>
      <c r="N20">
        <f>VLOOKUP(Table8_16[[#This Row],[Customer_ID]],Table1__2[],3,FALSE)</f>
        <v>43</v>
      </c>
      <c r="O20" t="str">
        <f>VLOOKUP(Table8_16[[#This Row],[Customer_ID]],Table1__2[],4,FALSE)</f>
        <v>Female</v>
      </c>
      <c r="P20" t="str">
        <f>VLOOKUP(Table8_16[[#This Row],[Customer_ID]],Table1__2[],5,FALSE)</f>
        <v>New Amyport</v>
      </c>
      <c r="Q20" t="str">
        <f>VLOOKUP(Table8_16[[#This Row],[Customer_ID]],Table1__2[],6,FALSE)</f>
        <v>Nevada</v>
      </c>
      <c r="R20" t="str">
        <f>VLOOKUP(Table8_16[[#This Row],[Customer_ID]],Table1__2[],7,FALSE)</f>
        <v>USA</v>
      </c>
      <c r="S20" t="str">
        <f>VLOOKUP(Table8_16[[#This Row],[Customer_ID]],Table1__2[],8,FALSE)</f>
        <v>Gold</v>
      </c>
      <c r="T20" t="str">
        <f>VLOOKUP(Table8_16[[#This Row],[Customer_ID]],Table1__2[],9,FALSE)</f>
        <v>Experienced</v>
      </c>
      <c r="U20" t="str">
        <f>VLOOKUP(Table8_16[[#This Row],[Product_ID]],Table3__211[],2,FALSE)</f>
        <v>Portable Power</v>
      </c>
      <c r="V20" t="str">
        <f>VLOOKUP(Table8_16[[#This Row],[Product_ID]],Table3__211[],3,FALSE)</f>
        <v>Bank</v>
      </c>
      <c r="W20" t="str">
        <f>VLOOKUP(Table8_16[[#This Row],[Product_ID]],Table3__211[],4,FALSE)</f>
        <v>Electronics</v>
      </c>
      <c r="X20" t="str">
        <f>VLOOKUP(Table8_16[[#This Row],[Product_ID]],Table3__211[],5,FALSE)</f>
        <v>Mobile</v>
      </c>
      <c r="Y20" t="str">
        <f>VLOOKUP(Table8_16[[#This Row],[Product_ID]],Table3__211[],6,FALSE)</f>
        <v>Cummings and Sons</v>
      </c>
      <c r="Z20">
        <f>VLOOKUP(Table8_16[[#This Row],[Product_ID]],Table3__211[],7,FALSE)</f>
        <v>326.06</v>
      </c>
      <c r="AA20">
        <f>VLOOKUP(Table8_16[[#This Row],[Product_ID]],Table3__211[],8,FALSE)</f>
        <v>301</v>
      </c>
      <c r="AB20" t="str">
        <f>VLOOKUP(Table8_16[[#This Row],[Store_ID]],Store!$A$2:$E$21,2,FALSE)</f>
        <v>Alexander Group</v>
      </c>
      <c r="AC20" t="str">
        <f>VLOOKUP(Table8_16[[#This Row],[Store_ID]],Store!$A$2:$E$21,3,FALSE)</f>
        <v>South</v>
      </c>
      <c r="AD20" t="str">
        <f>VLOOKUP(Table8_16[[#This Row],[Store_ID]],Store!$A$2:$E$21,4,FALSE)</f>
        <v>Port Sharon</v>
      </c>
      <c r="AE20" t="str">
        <f>VLOOKUP(Table8_16[[#This Row],[Store_ID]],Store!$A$2:$E$21,5,FALSE)</f>
        <v>Online</v>
      </c>
      <c r="AF20" s="22" t="str">
        <f>VLOOKUP(Table8_16[[#This Row],[Store_ID]],Store!$A$2:$F$21,6,FALSE)</f>
        <v>Digital Store</v>
      </c>
    </row>
    <row r="21" spans="1:32" x14ac:dyDescent="0.3">
      <c r="A21" t="s">
        <v>1981</v>
      </c>
      <c r="B21" s="5">
        <v>45369</v>
      </c>
      <c r="C21" t="s">
        <v>778</v>
      </c>
      <c r="D21" t="s">
        <v>1762</v>
      </c>
      <c r="E21" t="s">
        <v>1932</v>
      </c>
      <c r="F21">
        <v>4</v>
      </c>
      <c r="G21">
        <v>513.98</v>
      </c>
      <c r="H21">
        <v>0.04</v>
      </c>
      <c r="I21" t="s">
        <v>1964</v>
      </c>
      <c r="J21">
        <v>1782.4512</v>
      </c>
      <c r="K21">
        <v>1973.6832000000002</v>
      </c>
      <c r="L21" t="str">
        <f>_xlfn.IFS(Table8_1[[#This Row],[Unit_Price]]&lt;500,"Low Price",Table8_1[[#This Row],[Unit_Price]]&lt;2000,"Medium Price",Table8_1[[#This Row],[Unit_Price]]&gt;=2000, "High Price")</f>
        <v>Medium Price</v>
      </c>
      <c r="M21" t="str">
        <f>VLOOKUP(Table8_16[[#This Row],[Customer_ID]],Table1__2[],2,FALSE)</f>
        <v>Maria Hill</v>
      </c>
      <c r="N21">
        <f>VLOOKUP(Table8_16[[#This Row],[Customer_ID]],Table1__2[],3,FALSE)</f>
        <v>58</v>
      </c>
      <c r="O21" t="str">
        <f>VLOOKUP(Table8_16[[#This Row],[Customer_ID]],Table1__2[],4,FALSE)</f>
        <v>Female</v>
      </c>
      <c r="P21" t="str">
        <f>VLOOKUP(Table8_16[[#This Row],[Customer_ID]],Table1__2[],5,FALSE)</f>
        <v>Zamoraborough</v>
      </c>
      <c r="Q21" t="str">
        <f>VLOOKUP(Table8_16[[#This Row],[Customer_ID]],Table1__2[],6,FALSE)</f>
        <v>Nevada</v>
      </c>
      <c r="R21" t="str">
        <f>VLOOKUP(Table8_16[[#This Row],[Customer_ID]],Table1__2[],7,FALSE)</f>
        <v>USA</v>
      </c>
      <c r="S21" t="str">
        <f>VLOOKUP(Table8_16[[#This Row],[Customer_ID]],Table1__2[],8,FALSE)</f>
        <v>Platinum</v>
      </c>
      <c r="T21" t="str">
        <f>VLOOKUP(Table8_16[[#This Row],[Customer_ID]],Table1__2[],9,FALSE)</f>
        <v>Experienced</v>
      </c>
      <c r="U21" t="str">
        <f>VLOOKUP(Table8_16[[#This Row],[Product_ID]],Table3__211[],2,FALSE)</f>
        <v>Luxury Perfume</v>
      </c>
      <c r="V21" t="str">
        <f>VLOOKUP(Table8_16[[#This Row],[Product_ID]],Table3__211[],3,FALSE)</f>
        <v>Spray</v>
      </c>
      <c r="W21" t="str">
        <f>VLOOKUP(Table8_16[[#This Row],[Product_ID]],Table3__211[],4,FALSE)</f>
        <v>Beauty</v>
      </c>
      <c r="X21" t="str">
        <f>VLOOKUP(Table8_16[[#This Row],[Product_ID]],Table3__211[],5,FALSE)</f>
        <v>Fragrance</v>
      </c>
      <c r="Y21" t="str">
        <f>VLOOKUP(Table8_16[[#This Row],[Product_ID]],Table3__211[],6,FALSE)</f>
        <v>Gibson, Green and Lopez</v>
      </c>
      <c r="Z21">
        <f>VLOOKUP(Table8_16[[#This Row],[Product_ID]],Table3__211[],7,FALSE)</f>
        <v>482.75</v>
      </c>
      <c r="AA21">
        <f>VLOOKUP(Table8_16[[#This Row],[Product_ID]],Table3__211[],8,FALSE)</f>
        <v>444</v>
      </c>
      <c r="AB21" t="str">
        <f>VLOOKUP(Table8_16[[#This Row],[Store_ID]],Store!$A$2:$E$21,2,FALSE)</f>
        <v>Gardner, Humphrey and Contreras</v>
      </c>
      <c r="AC21" t="str">
        <f>VLOOKUP(Table8_16[[#This Row],[Store_ID]],Store!$A$2:$E$21,3,FALSE)</f>
        <v>East</v>
      </c>
      <c r="AD21" t="str">
        <f>VLOOKUP(Table8_16[[#This Row],[Store_ID]],Store!$A$2:$E$21,4,FALSE)</f>
        <v>Johnsonville</v>
      </c>
      <c r="AE21" t="str">
        <f>VLOOKUP(Table8_16[[#This Row],[Store_ID]],Store!$A$2:$E$21,5,FALSE)</f>
        <v>Flagship</v>
      </c>
      <c r="AF21" s="22" t="str">
        <f>VLOOKUP(Table8_16[[#This Row],[Store_ID]],Store!$A$2:$F$21,6,FALSE)</f>
        <v>Physical Store</v>
      </c>
    </row>
    <row r="22" spans="1:32" x14ac:dyDescent="0.3">
      <c r="A22" t="s">
        <v>1982</v>
      </c>
      <c r="B22" s="5">
        <v>45843</v>
      </c>
      <c r="C22" t="s">
        <v>494</v>
      </c>
      <c r="D22" t="s">
        <v>1799</v>
      </c>
      <c r="E22" t="s">
        <v>1942</v>
      </c>
      <c r="F22">
        <v>3</v>
      </c>
      <c r="G22">
        <v>986.04</v>
      </c>
      <c r="H22">
        <v>0.27</v>
      </c>
      <c r="I22" t="s">
        <v>1964</v>
      </c>
      <c r="J22">
        <v>2159.4276</v>
      </c>
      <c r="K22">
        <v>2159.4276</v>
      </c>
      <c r="L22" t="str">
        <f>_xlfn.IFS(Table8_1[[#This Row],[Unit_Price]]&lt;500,"Low Price",Table8_1[[#This Row],[Unit_Price]]&lt;2000,"Medium Price",Table8_1[[#This Row],[Unit_Price]]&gt;=2000, "High Price")</f>
        <v>Medium Price</v>
      </c>
      <c r="M22" t="str">
        <f>VLOOKUP(Table8_16[[#This Row],[Customer_ID]],Table1__2[],2,FALSE)</f>
        <v>Justin Cross</v>
      </c>
      <c r="N22">
        <f>VLOOKUP(Table8_16[[#This Row],[Customer_ID]],Table1__2[],3,FALSE)</f>
        <v>62</v>
      </c>
      <c r="O22" t="str">
        <f>VLOOKUP(Table8_16[[#This Row],[Customer_ID]],Table1__2[],4,FALSE)</f>
        <v>Female</v>
      </c>
      <c r="P22" t="str">
        <f>VLOOKUP(Table8_16[[#This Row],[Customer_ID]],Table1__2[],5,FALSE)</f>
        <v>North Anthonychester</v>
      </c>
      <c r="Q22" t="str">
        <f>VLOOKUP(Table8_16[[#This Row],[Customer_ID]],Table1__2[],6,FALSE)</f>
        <v>Nevada</v>
      </c>
      <c r="R22" t="str">
        <f>VLOOKUP(Table8_16[[#This Row],[Customer_ID]],Table1__2[],7,FALSE)</f>
        <v>USA</v>
      </c>
      <c r="S22" t="str">
        <f>VLOOKUP(Table8_16[[#This Row],[Customer_ID]],Table1__2[],8,FALSE)</f>
        <v>Bronze</v>
      </c>
      <c r="T22" t="str">
        <f>VLOOKUP(Table8_16[[#This Row],[Customer_ID]],Table1__2[],9,FALSE)</f>
        <v>Retired</v>
      </c>
      <c r="U22" t="str">
        <f>VLOOKUP(Table8_16[[#This Row],[Product_ID]],Table3__211[],2,FALSE)</f>
        <v>Professional Jump</v>
      </c>
      <c r="V22" t="str">
        <f>VLOOKUP(Table8_16[[#This Row],[Product_ID]],Table3__211[],3,FALSE)</f>
        <v>Rope</v>
      </c>
      <c r="W22" t="str">
        <f>VLOOKUP(Table8_16[[#This Row],[Product_ID]],Table3__211[],4,FALSE)</f>
        <v>Sports</v>
      </c>
      <c r="X22" t="str">
        <f>VLOOKUP(Table8_16[[#This Row],[Product_ID]],Table3__211[],5,FALSE)</f>
        <v>Fitness</v>
      </c>
      <c r="Y22" t="str">
        <f>VLOOKUP(Table8_16[[#This Row],[Product_ID]],Table3__211[],6,FALSE)</f>
        <v>Davis PLC</v>
      </c>
      <c r="Z22">
        <f>VLOOKUP(Table8_16[[#This Row],[Product_ID]],Table3__211[],7,FALSE)</f>
        <v>477.61</v>
      </c>
      <c r="AA22">
        <f>VLOOKUP(Table8_16[[#This Row],[Product_ID]],Table3__211[],8,FALSE)</f>
        <v>300</v>
      </c>
      <c r="AB22" t="str">
        <f>VLOOKUP(Table8_16[[#This Row],[Store_ID]],Store!$A$2:$E$21,2,FALSE)</f>
        <v>Holloway Ltd</v>
      </c>
      <c r="AC22" t="str">
        <f>VLOOKUP(Table8_16[[#This Row],[Store_ID]],Store!$A$2:$E$21,3,FALSE)</f>
        <v>North</v>
      </c>
      <c r="AD22" t="str">
        <f>VLOOKUP(Table8_16[[#This Row],[Store_ID]],Store!$A$2:$E$21,4,FALSE)</f>
        <v>Bensonhaven</v>
      </c>
      <c r="AE22" t="str">
        <f>VLOOKUP(Table8_16[[#This Row],[Store_ID]],Store!$A$2:$E$21,5,FALSE)</f>
        <v>Flagship</v>
      </c>
      <c r="AF22" s="22" t="str">
        <f>VLOOKUP(Table8_16[[#This Row],[Store_ID]],Store!$A$2:$F$21,6,FALSE)</f>
        <v>Physical Store</v>
      </c>
    </row>
    <row r="23" spans="1:32" x14ac:dyDescent="0.3">
      <c r="A23" t="s">
        <v>1983</v>
      </c>
      <c r="B23" s="5">
        <v>45447</v>
      </c>
      <c r="C23" t="s">
        <v>1247</v>
      </c>
      <c r="D23" t="s">
        <v>1709</v>
      </c>
      <c r="E23" t="s">
        <v>1945</v>
      </c>
      <c r="F23">
        <v>1</v>
      </c>
      <c r="G23">
        <v>589.55999999999995</v>
      </c>
      <c r="H23">
        <v>0.22</v>
      </c>
      <c r="I23" t="s">
        <v>1959</v>
      </c>
      <c r="J23">
        <v>459.85680000000002</v>
      </c>
      <c r="K23">
        <v>459.85679999999996</v>
      </c>
      <c r="L23" t="str">
        <f>_xlfn.IFS(Table8_1[[#This Row],[Unit_Price]]&lt;500,"Low Price",Table8_1[[#This Row],[Unit_Price]]&lt;2000,"Medium Price",Table8_1[[#This Row],[Unit_Price]]&gt;=2000, "High Price")</f>
        <v>Medium Price</v>
      </c>
      <c r="M23" t="str">
        <f>VLOOKUP(Table8_16[[#This Row],[Customer_ID]],Table1__2[],2,FALSE)</f>
        <v>Alexander Byrd</v>
      </c>
      <c r="N23">
        <f>VLOOKUP(Table8_16[[#This Row],[Customer_ID]],Table1__2[],3,FALSE)</f>
        <v>25</v>
      </c>
      <c r="O23" t="str">
        <f>VLOOKUP(Table8_16[[#This Row],[Customer_ID]],Table1__2[],4,FALSE)</f>
        <v>Female</v>
      </c>
      <c r="P23" t="str">
        <f>VLOOKUP(Table8_16[[#This Row],[Customer_ID]],Table1__2[],5,FALSE)</f>
        <v>Parkerview</v>
      </c>
      <c r="Q23" t="str">
        <f>VLOOKUP(Table8_16[[#This Row],[Customer_ID]],Table1__2[],6,FALSE)</f>
        <v>New York</v>
      </c>
      <c r="R23" t="str">
        <f>VLOOKUP(Table8_16[[#This Row],[Customer_ID]],Table1__2[],7,FALSE)</f>
        <v>USA</v>
      </c>
      <c r="S23" t="str">
        <f>VLOOKUP(Table8_16[[#This Row],[Customer_ID]],Table1__2[],8,FALSE)</f>
        <v>Silver</v>
      </c>
      <c r="T23" t="str">
        <f>VLOOKUP(Table8_16[[#This Row],[Customer_ID]],Table1__2[],9,FALSE)</f>
        <v>Entry level Professionel</v>
      </c>
      <c r="U23" t="str">
        <f>VLOOKUP(Table8_16[[#This Row],[Product_ID]],Table3__211[],2,FALSE)</f>
        <v>USB External Hard</v>
      </c>
      <c r="V23" t="str">
        <f>VLOOKUP(Table8_16[[#This Row],[Product_ID]],Table3__211[],3,FALSE)</f>
        <v>Drive</v>
      </c>
      <c r="W23" t="str">
        <f>VLOOKUP(Table8_16[[#This Row],[Product_ID]],Table3__211[],4,FALSE)</f>
        <v>Electronics</v>
      </c>
      <c r="X23" t="str">
        <f>VLOOKUP(Table8_16[[#This Row],[Product_ID]],Table3__211[],5,FALSE)</f>
        <v>Computer</v>
      </c>
      <c r="Y23" t="str">
        <f>VLOOKUP(Table8_16[[#This Row],[Product_ID]],Table3__211[],6,FALSE)</f>
        <v>Robinson Inc</v>
      </c>
      <c r="Z23">
        <f>VLOOKUP(Table8_16[[#This Row],[Product_ID]],Table3__211[],7,FALSE)</f>
        <v>253.33</v>
      </c>
      <c r="AA23">
        <f>VLOOKUP(Table8_16[[#This Row],[Product_ID]],Table3__211[],8,FALSE)</f>
        <v>266</v>
      </c>
      <c r="AB23" t="str">
        <f>VLOOKUP(Table8_16[[#This Row],[Store_ID]],Store!$A$2:$E$21,2,FALSE)</f>
        <v>Guerrero-Schmitt</v>
      </c>
      <c r="AC23" t="str">
        <f>VLOOKUP(Table8_16[[#This Row],[Store_ID]],Store!$A$2:$E$21,3,FALSE)</f>
        <v>East</v>
      </c>
      <c r="AD23" t="str">
        <f>VLOOKUP(Table8_16[[#This Row],[Store_ID]],Store!$A$2:$E$21,4,FALSE)</f>
        <v>East Stevechester</v>
      </c>
      <c r="AE23" t="str">
        <f>VLOOKUP(Table8_16[[#This Row],[Store_ID]],Store!$A$2:$E$21,5,FALSE)</f>
        <v>Flagship</v>
      </c>
      <c r="AF23" s="22" t="str">
        <f>VLOOKUP(Table8_16[[#This Row],[Store_ID]],Store!$A$2:$F$21,6,FALSE)</f>
        <v>Physical Store</v>
      </c>
    </row>
    <row r="24" spans="1:32" x14ac:dyDescent="0.3">
      <c r="A24" t="s">
        <v>1984</v>
      </c>
      <c r="B24" s="5">
        <v>45394</v>
      </c>
      <c r="C24" t="s">
        <v>1478</v>
      </c>
      <c r="D24" t="s">
        <v>1790</v>
      </c>
      <c r="E24" t="s">
        <v>1924</v>
      </c>
      <c r="F24">
        <v>3</v>
      </c>
      <c r="G24">
        <v>979.42</v>
      </c>
      <c r="H24">
        <v>0.03</v>
      </c>
      <c r="I24" t="s">
        <v>1961</v>
      </c>
      <c r="J24">
        <v>2850.1122</v>
      </c>
      <c r="K24">
        <v>2850.1121999999996</v>
      </c>
      <c r="L24" t="str">
        <f>_xlfn.IFS(Table8_1[[#This Row],[Unit_Price]]&lt;500,"Low Price",Table8_1[[#This Row],[Unit_Price]]&lt;2000,"Medium Price",Table8_1[[#This Row],[Unit_Price]]&gt;=2000, "High Price")</f>
        <v>Medium Price</v>
      </c>
      <c r="M24" t="str">
        <f>VLOOKUP(Table8_16[[#This Row],[Customer_ID]],Table1__2[],2,FALSE)</f>
        <v>Elizabeth Foster</v>
      </c>
      <c r="N24">
        <f>VLOOKUP(Table8_16[[#This Row],[Customer_ID]],Table1__2[],3,FALSE)</f>
        <v>33</v>
      </c>
      <c r="O24" t="str">
        <f>VLOOKUP(Table8_16[[#This Row],[Customer_ID]],Table1__2[],4,FALSE)</f>
        <v>Female</v>
      </c>
      <c r="P24" t="str">
        <f>VLOOKUP(Table8_16[[#This Row],[Customer_ID]],Table1__2[],5,FALSE)</f>
        <v>Anthonymouth</v>
      </c>
      <c r="Q24" t="str">
        <f>VLOOKUP(Table8_16[[#This Row],[Customer_ID]],Table1__2[],6,FALSE)</f>
        <v>Oklahoma</v>
      </c>
      <c r="R24" t="str">
        <f>VLOOKUP(Table8_16[[#This Row],[Customer_ID]],Table1__2[],7,FALSE)</f>
        <v>USA</v>
      </c>
      <c r="S24" t="str">
        <f>VLOOKUP(Table8_16[[#This Row],[Customer_ID]],Table1__2[],8,FALSE)</f>
        <v>Gold</v>
      </c>
      <c r="T24" t="str">
        <f>VLOOKUP(Table8_16[[#This Row],[Customer_ID]],Table1__2[],9,FALSE)</f>
        <v>Experienced</v>
      </c>
      <c r="U24" t="str">
        <f>VLOOKUP(Table8_16[[#This Row],[Product_ID]],Table3__211[],2,FALSE)</f>
        <v>Men's Sports</v>
      </c>
      <c r="V24" t="str">
        <f>VLOOKUP(Table8_16[[#This Row],[Product_ID]],Table3__211[],3,FALSE)</f>
        <v>Shorts</v>
      </c>
      <c r="W24" t="str">
        <f>VLOOKUP(Table8_16[[#This Row],[Product_ID]],Table3__211[],4,FALSE)</f>
        <v>Clothing</v>
      </c>
      <c r="X24" t="str">
        <f>VLOOKUP(Table8_16[[#This Row],[Product_ID]],Table3__211[],5,FALSE)</f>
        <v>Bottoms</v>
      </c>
      <c r="Y24" t="str">
        <f>VLOOKUP(Table8_16[[#This Row],[Product_ID]],Table3__211[],6,FALSE)</f>
        <v>Fitzpatrick Ltd</v>
      </c>
      <c r="Z24">
        <f>VLOOKUP(Table8_16[[#This Row],[Product_ID]],Table3__211[],7,FALSE)</f>
        <v>218.22</v>
      </c>
      <c r="AA24">
        <f>VLOOKUP(Table8_16[[#This Row],[Product_ID]],Table3__211[],8,FALSE)</f>
        <v>224</v>
      </c>
      <c r="AB24" t="str">
        <f>VLOOKUP(Table8_16[[#This Row],[Store_ID]],Store!$A$2:$E$21,2,FALSE)</f>
        <v>Hill, Wagner and Ballard</v>
      </c>
      <c r="AC24" t="str">
        <f>VLOOKUP(Table8_16[[#This Row],[Store_ID]],Store!$A$2:$E$21,3,FALSE)</f>
        <v>East</v>
      </c>
      <c r="AD24" t="str">
        <f>VLOOKUP(Table8_16[[#This Row],[Store_ID]],Store!$A$2:$E$21,4,FALSE)</f>
        <v>East Davidville</v>
      </c>
      <c r="AE24" t="str">
        <f>VLOOKUP(Table8_16[[#This Row],[Store_ID]],Store!$A$2:$E$21,5,FALSE)</f>
        <v>Online</v>
      </c>
      <c r="AF24" s="22" t="str">
        <f>VLOOKUP(Table8_16[[#This Row],[Store_ID]],Store!$A$2:$F$21,6,FALSE)</f>
        <v>Digital Store</v>
      </c>
    </row>
    <row r="25" spans="1:32" x14ac:dyDescent="0.3">
      <c r="A25" t="s">
        <v>1985</v>
      </c>
      <c r="B25" s="5">
        <v>45466</v>
      </c>
      <c r="C25" t="s">
        <v>1163</v>
      </c>
      <c r="D25" t="s">
        <v>1606</v>
      </c>
      <c r="E25" t="s">
        <v>1917</v>
      </c>
      <c r="F25">
        <v>1</v>
      </c>
      <c r="G25">
        <v>719.28</v>
      </c>
      <c r="H25">
        <v>0.08</v>
      </c>
      <c r="I25" t="s">
        <v>1959</v>
      </c>
      <c r="J25">
        <v>661.73760000000004</v>
      </c>
      <c r="K25">
        <v>661.73759999999993</v>
      </c>
      <c r="L25" t="str">
        <f>_xlfn.IFS(Table8_1[[#This Row],[Unit_Price]]&lt;500,"Low Price",Table8_1[[#This Row],[Unit_Price]]&lt;2000,"Medium Price",Table8_1[[#This Row],[Unit_Price]]&gt;=2000, "High Price")</f>
        <v>Medium Price</v>
      </c>
      <c r="M25" t="str">
        <f>VLOOKUP(Table8_16[[#This Row],[Customer_ID]],Table1__2[],2,FALSE)</f>
        <v>Miranda King</v>
      </c>
      <c r="N25">
        <f>VLOOKUP(Table8_16[[#This Row],[Customer_ID]],Table1__2[],3,FALSE)</f>
        <v>34</v>
      </c>
      <c r="O25" t="str">
        <f>VLOOKUP(Table8_16[[#This Row],[Customer_ID]],Table1__2[],4,FALSE)</f>
        <v>Female</v>
      </c>
      <c r="P25" t="str">
        <f>VLOOKUP(Table8_16[[#This Row],[Customer_ID]],Table1__2[],5,FALSE)</f>
        <v>West Mathew</v>
      </c>
      <c r="Q25" t="str">
        <f>VLOOKUP(Table8_16[[#This Row],[Customer_ID]],Table1__2[],6,FALSE)</f>
        <v>New York</v>
      </c>
      <c r="R25" t="str">
        <f>VLOOKUP(Table8_16[[#This Row],[Customer_ID]],Table1__2[],7,FALSE)</f>
        <v>USA</v>
      </c>
      <c r="S25" t="str">
        <f>VLOOKUP(Table8_16[[#This Row],[Customer_ID]],Table1__2[],8,FALSE)</f>
        <v>Platinum</v>
      </c>
      <c r="T25" t="str">
        <f>VLOOKUP(Table8_16[[#This Row],[Customer_ID]],Table1__2[],9,FALSE)</f>
        <v>Experienced</v>
      </c>
      <c r="U25" t="str">
        <f>VLOOKUP(Table8_16[[#This Row],[Product_ID]],Table3__211[],2,FALSE)</f>
        <v>Hair Strengthening</v>
      </c>
      <c r="V25" t="str">
        <f>VLOOKUP(Table8_16[[#This Row],[Product_ID]],Table3__211[],3,FALSE)</f>
        <v>Shampoo</v>
      </c>
      <c r="W25" t="str">
        <f>VLOOKUP(Table8_16[[#This Row],[Product_ID]],Table3__211[],4,FALSE)</f>
        <v>Beauty</v>
      </c>
      <c r="X25" t="str">
        <f>VLOOKUP(Table8_16[[#This Row],[Product_ID]],Table3__211[],5,FALSE)</f>
        <v>Haircare</v>
      </c>
      <c r="Y25" t="str">
        <f>VLOOKUP(Table8_16[[#This Row],[Product_ID]],Table3__211[],6,FALSE)</f>
        <v>Rice LLC</v>
      </c>
      <c r="Z25">
        <f>VLOOKUP(Table8_16[[#This Row],[Product_ID]],Table3__211[],7,FALSE)</f>
        <v>115.82</v>
      </c>
      <c r="AA25">
        <f>VLOOKUP(Table8_16[[#This Row],[Product_ID]],Table3__211[],8,FALSE)</f>
        <v>460</v>
      </c>
      <c r="AB25" t="str">
        <f>VLOOKUP(Table8_16[[#This Row],[Store_ID]],Store!$A$2:$E$21,2,FALSE)</f>
        <v>Bean, Jones and Park</v>
      </c>
      <c r="AC25" t="str">
        <f>VLOOKUP(Table8_16[[#This Row],[Store_ID]],Store!$A$2:$E$21,3,FALSE)</f>
        <v>West</v>
      </c>
      <c r="AD25" t="str">
        <f>VLOOKUP(Table8_16[[#This Row],[Store_ID]],Store!$A$2:$E$21,4,FALSE)</f>
        <v>Thompsonborough</v>
      </c>
      <c r="AE25" t="str">
        <f>VLOOKUP(Table8_16[[#This Row],[Store_ID]],Store!$A$2:$E$21,5,FALSE)</f>
        <v>Online</v>
      </c>
      <c r="AF25" s="22" t="str">
        <f>VLOOKUP(Table8_16[[#This Row],[Store_ID]],Store!$A$2:$F$21,6,FALSE)</f>
        <v>Digital Store</v>
      </c>
    </row>
    <row r="26" spans="1:32" x14ac:dyDescent="0.3">
      <c r="A26" t="s">
        <v>1986</v>
      </c>
      <c r="B26" s="5">
        <v>45908</v>
      </c>
      <c r="C26" t="s">
        <v>621</v>
      </c>
      <c r="D26" t="s">
        <v>1783</v>
      </c>
      <c r="E26" t="s">
        <v>1911</v>
      </c>
      <c r="F26">
        <v>3</v>
      </c>
      <c r="G26">
        <v>77.599999999999994</v>
      </c>
      <c r="H26">
        <v>7.0000000000000007E-2</v>
      </c>
      <c r="I26" t="s">
        <v>1959</v>
      </c>
      <c r="J26">
        <v>216.50399999999999</v>
      </c>
      <c r="K26">
        <v>216.50399999999999</v>
      </c>
      <c r="L26" t="str">
        <f>_xlfn.IFS(Table8_1[[#This Row],[Unit_Price]]&lt;500,"Low Price",Table8_1[[#This Row],[Unit_Price]]&lt;2000,"Medium Price",Table8_1[[#This Row],[Unit_Price]]&gt;=2000, "High Price")</f>
        <v>Low Price</v>
      </c>
      <c r="M26" t="str">
        <f>VLOOKUP(Table8_16[[#This Row],[Customer_ID]],Table1__2[],2,FALSE)</f>
        <v>Jennifer Pruitt</v>
      </c>
      <c r="N26">
        <f>VLOOKUP(Table8_16[[#This Row],[Customer_ID]],Table1__2[],3,FALSE)</f>
        <v>53</v>
      </c>
      <c r="O26" t="str">
        <f>VLOOKUP(Table8_16[[#This Row],[Customer_ID]],Table1__2[],4,FALSE)</f>
        <v>Male</v>
      </c>
      <c r="P26" t="str">
        <f>VLOOKUP(Table8_16[[#This Row],[Customer_ID]],Table1__2[],5,FALSE)</f>
        <v>East Justin</v>
      </c>
      <c r="Q26" t="str">
        <f>VLOOKUP(Table8_16[[#This Row],[Customer_ID]],Table1__2[],6,FALSE)</f>
        <v>Missouri</v>
      </c>
      <c r="R26" t="str">
        <f>VLOOKUP(Table8_16[[#This Row],[Customer_ID]],Table1__2[],7,FALSE)</f>
        <v>USA</v>
      </c>
      <c r="S26" t="str">
        <f>VLOOKUP(Table8_16[[#This Row],[Customer_ID]],Table1__2[],8,FALSE)</f>
        <v>Silver</v>
      </c>
      <c r="T26" t="str">
        <f>VLOOKUP(Table8_16[[#This Row],[Customer_ID]],Table1__2[],9,FALSE)</f>
        <v>Experienced</v>
      </c>
      <c r="U26" t="str">
        <f>VLOOKUP(Table8_16[[#This Row],[Product_ID]],Table3__211[],2,FALSE)</f>
        <v>Smart LED Light</v>
      </c>
      <c r="V26" t="str">
        <f>VLOOKUP(Table8_16[[#This Row],[Product_ID]],Table3__211[],3,FALSE)</f>
        <v>Strip</v>
      </c>
      <c r="W26" t="str">
        <f>VLOOKUP(Table8_16[[#This Row],[Product_ID]],Table3__211[],4,FALSE)</f>
        <v>Electronics</v>
      </c>
      <c r="X26" t="str">
        <f>VLOOKUP(Table8_16[[#This Row],[Product_ID]],Table3__211[],5,FALSE)</f>
        <v>Accessories</v>
      </c>
      <c r="Y26" t="str">
        <f>VLOOKUP(Table8_16[[#This Row],[Product_ID]],Table3__211[],6,FALSE)</f>
        <v>Flores-Davis</v>
      </c>
      <c r="Z26">
        <f>VLOOKUP(Table8_16[[#This Row],[Product_ID]],Table3__211[],7,FALSE)</f>
        <v>349.17</v>
      </c>
      <c r="AA26">
        <f>VLOOKUP(Table8_16[[#This Row],[Product_ID]],Table3__211[],8,FALSE)</f>
        <v>476</v>
      </c>
      <c r="AB26" t="str">
        <f>VLOOKUP(Table8_16[[#This Row],[Store_ID]],Store!$A$2:$E$21,2,FALSE)</f>
        <v>Benson-Elliott</v>
      </c>
      <c r="AC26" t="str">
        <f>VLOOKUP(Table8_16[[#This Row],[Store_ID]],Store!$A$2:$E$21,3,FALSE)</f>
        <v>East</v>
      </c>
      <c r="AD26" t="str">
        <f>VLOOKUP(Table8_16[[#This Row],[Store_ID]],Store!$A$2:$E$21,4,FALSE)</f>
        <v>Port Josephberg</v>
      </c>
      <c r="AE26" t="str">
        <f>VLOOKUP(Table8_16[[#This Row],[Store_ID]],Store!$A$2:$E$21,5,FALSE)</f>
        <v>Online</v>
      </c>
      <c r="AF26" s="22" t="str">
        <f>VLOOKUP(Table8_16[[#This Row],[Store_ID]],Store!$A$2:$F$21,6,FALSE)</f>
        <v>Digital Store</v>
      </c>
    </row>
    <row r="27" spans="1:32" x14ac:dyDescent="0.3">
      <c r="A27" t="s">
        <v>1987</v>
      </c>
      <c r="B27" s="5">
        <v>45552</v>
      </c>
      <c r="C27" t="s">
        <v>1202</v>
      </c>
      <c r="D27" t="s">
        <v>1576</v>
      </c>
      <c r="E27" t="s">
        <v>1901</v>
      </c>
      <c r="F27">
        <v>4</v>
      </c>
      <c r="G27">
        <v>852.71</v>
      </c>
      <c r="H27">
        <v>0.14000000000000001</v>
      </c>
      <c r="I27" t="s">
        <v>1961</v>
      </c>
      <c r="J27">
        <v>2933.3224</v>
      </c>
      <c r="K27">
        <v>2933.3224</v>
      </c>
      <c r="L27" t="str">
        <f>_xlfn.IFS(Table8_1[[#This Row],[Unit_Price]]&lt;500,"Low Price",Table8_1[[#This Row],[Unit_Price]]&lt;2000,"Medium Price",Table8_1[[#This Row],[Unit_Price]]&gt;=2000, "High Price")</f>
        <v>Medium Price</v>
      </c>
      <c r="M27" t="str">
        <f>VLOOKUP(Table8_16[[#This Row],[Customer_ID]],Table1__2[],2,FALSE)</f>
        <v>Erika Padilla</v>
      </c>
      <c r="N27">
        <f>VLOOKUP(Table8_16[[#This Row],[Customer_ID]],Table1__2[],3,FALSE)</f>
        <v>50</v>
      </c>
      <c r="O27" t="str">
        <f>VLOOKUP(Table8_16[[#This Row],[Customer_ID]],Table1__2[],4,FALSE)</f>
        <v>Male</v>
      </c>
      <c r="P27" t="str">
        <f>VLOOKUP(Table8_16[[#This Row],[Customer_ID]],Table1__2[],5,FALSE)</f>
        <v>Andrewsland</v>
      </c>
      <c r="Q27" t="str">
        <f>VLOOKUP(Table8_16[[#This Row],[Customer_ID]],Table1__2[],6,FALSE)</f>
        <v>Alabama</v>
      </c>
      <c r="R27" t="str">
        <f>VLOOKUP(Table8_16[[#This Row],[Customer_ID]],Table1__2[],7,FALSE)</f>
        <v>USA</v>
      </c>
      <c r="S27" t="str">
        <f>VLOOKUP(Table8_16[[#This Row],[Customer_ID]],Table1__2[],8,FALSE)</f>
        <v>Silver</v>
      </c>
      <c r="T27" t="str">
        <f>VLOOKUP(Table8_16[[#This Row],[Customer_ID]],Table1__2[],9,FALSE)</f>
        <v>Experienced</v>
      </c>
      <c r="U27" t="str">
        <f>VLOOKUP(Table8_16[[#This Row],[Product_ID]],Table3__211[],2,FALSE)</f>
        <v>Men's Leather</v>
      </c>
      <c r="V27" t="str">
        <f>VLOOKUP(Table8_16[[#This Row],[Product_ID]],Table3__211[],3,FALSE)</f>
        <v>Belt</v>
      </c>
      <c r="W27" t="str">
        <f>VLOOKUP(Table8_16[[#This Row],[Product_ID]],Table3__211[],4,FALSE)</f>
        <v>Clothing</v>
      </c>
      <c r="X27" t="str">
        <f>VLOOKUP(Table8_16[[#This Row],[Product_ID]],Table3__211[],5,FALSE)</f>
        <v>Accessories</v>
      </c>
      <c r="Y27" t="str">
        <f>VLOOKUP(Table8_16[[#This Row],[Product_ID]],Table3__211[],6,FALSE)</f>
        <v>Baldwin, Garza and Gonzalez</v>
      </c>
      <c r="Z27">
        <f>VLOOKUP(Table8_16[[#This Row],[Product_ID]],Table3__211[],7,FALSE)</f>
        <v>261</v>
      </c>
      <c r="AA27">
        <f>VLOOKUP(Table8_16[[#This Row],[Product_ID]],Table3__211[],8,FALSE)</f>
        <v>59</v>
      </c>
      <c r="AB27" t="str">
        <f>VLOOKUP(Table8_16[[#This Row],[Store_ID]],Store!$A$2:$E$21,2,FALSE)</f>
        <v>Johnson-Wright</v>
      </c>
      <c r="AC27" t="str">
        <f>VLOOKUP(Table8_16[[#This Row],[Store_ID]],Store!$A$2:$E$21,3,FALSE)</f>
        <v>North</v>
      </c>
      <c r="AD27" t="str">
        <f>VLOOKUP(Table8_16[[#This Row],[Store_ID]],Store!$A$2:$E$21,4,FALSE)</f>
        <v>Hoodberg</v>
      </c>
      <c r="AE27" t="str">
        <f>VLOOKUP(Table8_16[[#This Row],[Store_ID]],Store!$A$2:$E$21,5,FALSE)</f>
        <v>Outlet</v>
      </c>
      <c r="AF27" s="22" t="str">
        <f>VLOOKUP(Table8_16[[#This Row],[Store_ID]],Store!$A$2:$F$21,6,FALSE)</f>
        <v>Physical Store</v>
      </c>
    </row>
    <row r="28" spans="1:32" x14ac:dyDescent="0.3">
      <c r="A28" t="s">
        <v>1988</v>
      </c>
      <c r="B28" s="5">
        <v>45294</v>
      </c>
      <c r="C28" t="s">
        <v>701</v>
      </c>
      <c r="D28" t="s">
        <v>1877</v>
      </c>
      <c r="E28" t="s">
        <v>1917</v>
      </c>
      <c r="F28">
        <v>4</v>
      </c>
      <c r="G28">
        <v>156.16</v>
      </c>
      <c r="H28">
        <v>0.14000000000000001</v>
      </c>
      <c r="I28" t="s">
        <v>1959</v>
      </c>
      <c r="J28">
        <v>599.65440000000001</v>
      </c>
      <c r="K28">
        <v>537.19039999999995</v>
      </c>
      <c r="L28" t="str">
        <f>_xlfn.IFS(Table8_1[[#This Row],[Unit_Price]]&lt;500,"Low Price",Table8_1[[#This Row],[Unit_Price]]&lt;2000,"Medium Price",Table8_1[[#This Row],[Unit_Price]]&gt;=2000, "High Price")</f>
        <v>Low Price</v>
      </c>
      <c r="M28" t="str">
        <f>VLOOKUP(Table8_16[[#This Row],[Customer_ID]],Table1__2[],2,FALSE)</f>
        <v>Stuart Johnson</v>
      </c>
      <c r="N28">
        <f>VLOOKUP(Table8_16[[#This Row],[Customer_ID]],Table1__2[],3,FALSE)</f>
        <v>42</v>
      </c>
      <c r="O28" t="str">
        <f>VLOOKUP(Table8_16[[#This Row],[Customer_ID]],Table1__2[],4,FALSE)</f>
        <v>Female</v>
      </c>
      <c r="P28" t="str">
        <f>VLOOKUP(Table8_16[[#This Row],[Customer_ID]],Table1__2[],5,FALSE)</f>
        <v>West Markport</v>
      </c>
      <c r="Q28" t="str">
        <f>VLOOKUP(Table8_16[[#This Row],[Customer_ID]],Table1__2[],6,FALSE)</f>
        <v>North Dakota</v>
      </c>
      <c r="R28" t="str">
        <f>VLOOKUP(Table8_16[[#This Row],[Customer_ID]],Table1__2[],7,FALSE)</f>
        <v>USA</v>
      </c>
      <c r="S28" t="str">
        <f>VLOOKUP(Table8_16[[#This Row],[Customer_ID]],Table1__2[],8,FALSE)</f>
        <v>Platinum</v>
      </c>
      <c r="T28" t="str">
        <f>VLOOKUP(Table8_16[[#This Row],[Customer_ID]],Table1__2[],9,FALSE)</f>
        <v>Experienced</v>
      </c>
      <c r="U28" t="str">
        <f>VLOOKUP(Table8_16[[#This Row],[Product_ID]],Table3__211[],2,FALSE)</f>
        <v>Portable Bluetooth</v>
      </c>
      <c r="V28" t="str">
        <f>VLOOKUP(Table8_16[[#This Row],[Product_ID]],Table3__211[],3,FALSE)</f>
        <v>Speaker</v>
      </c>
      <c r="W28" t="str">
        <f>VLOOKUP(Table8_16[[#This Row],[Product_ID]],Table3__211[],4,FALSE)</f>
        <v>Electronics</v>
      </c>
      <c r="X28" t="str">
        <f>VLOOKUP(Table8_16[[#This Row],[Product_ID]],Table3__211[],5,FALSE)</f>
        <v>Audio</v>
      </c>
      <c r="Y28" t="str">
        <f>VLOOKUP(Table8_16[[#This Row],[Product_ID]],Table3__211[],6,FALSE)</f>
        <v>Flores-King</v>
      </c>
      <c r="Z28">
        <f>VLOOKUP(Table8_16[[#This Row],[Product_ID]],Table3__211[],7,FALSE)</f>
        <v>431.67</v>
      </c>
      <c r="AA28">
        <f>VLOOKUP(Table8_16[[#This Row],[Product_ID]],Table3__211[],8,FALSE)</f>
        <v>73</v>
      </c>
      <c r="AB28" t="str">
        <f>VLOOKUP(Table8_16[[#This Row],[Store_ID]],Store!$A$2:$E$21,2,FALSE)</f>
        <v>Bean, Jones and Park</v>
      </c>
      <c r="AC28" t="str">
        <f>VLOOKUP(Table8_16[[#This Row],[Store_ID]],Store!$A$2:$E$21,3,FALSE)</f>
        <v>West</v>
      </c>
      <c r="AD28" t="str">
        <f>VLOOKUP(Table8_16[[#This Row],[Store_ID]],Store!$A$2:$E$21,4,FALSE)</f>
        <v>Thompsonborough</v>
      </c>
      <c r="AE28" t="str">
        <f>VLOOKUP(Table8_16[[#This Row],[Store_ID]],Store!$A$2:$E$21,5,FALSE)</f>
        <v>Online</v>
      </c>
      <c r="AF28" s="22" t="str">
        <f>VLOOKUP(Table8_16[[#This Row],[Store_ID]],Store!$A$2:$F$21,6,FALSE)</f>
        <v>Digital Store</v>
      </c>
    </row>
    <row r="29" spans="1:32" x14ac:dyDescent="0.3">
      <c r="A29" t="s">
        <v>1989</v>
      </c>
      <c r="B29" s="5">
        <v>45710</v>
      </c>
      <c r="C29" t="s">
        <v>662</v>
      </c>
      <c r="D29" t="s">
        <v>1814</v>
      </c>
      <c r="E29" t="s">
        <v>1917</v>
      </c>
      <c r="F29">
        <v>3</v>
      </c>
      <c r="G29">
        <v>815.49</v>
      </c>
      <c r="H29">
        <v>0.17</v>
      </c>
      <c r="I29" t="s">
        <v>1959</v>
      </c>
      <c r="J29">
        <v>2030.5700999999999</v>
      </c>
      <c r="K29">
        <v>2030.5701000000001</v>
      </c>
      <c r="L29" t="str">
        <f>_xlfn.IFS(Table8_1[[#This Row],[Unit_Price]]&lt;500,"Low Price",Table8_1[[#This Row],[Unit_Price]]&lt;2000,"Medium Price",Table8_1[[#This Row],[Unit_Price]]&gt;=2000, "High Price")</f>
        <v>Medium Price</v>
      </c>
      <c r="M29" t="str">
        <f>VLOOKUP(Table8_16[[#This Row],[Customer_ID]],Table1__2[],2,FALSE)</f>
        <v>Anna Perez</v>
      </c>
      <c r="N29">
        <f>VLOOKUP(Table8_16[[#This Row],[Customer_ID]],Table1__2[],3,FALSE)</f>
        <v>30</v>
      </c>
      <c r="O29" t="str">
        <f>VLOOKUP(Table8_16[[#This Row],[Customer_ID]],Table1__2[],4,FALSE)</f>
        <v>Male</v>
      </c>
      <c r="P29" t="str">
        <f>VLOOKUP(Table8_16[[#This Row],[Customer_ID]],Table1__2[],5,FALSE)</f>
        <v>South Jerry</v>
      </c>
      <c r="Q29" t="str">
        <f>VLOOKUP(Table8_16[[#This Row],[Customer_ID]],Table1__2[],6,FALSE)</f>
        <v>Maine</v>
      </c>
      <c r="R29" t="str">
        <f>VLOOKUP(Table8_16[[#This Row],[Customer_ID]],Table1__2[],7,FALSE)</f>
        <v>USA</v>
      </c>
      <c r="S29" t="str">
        <f>VLOOKUP(Table8_16[[#This Row],[Customer_ID]],Table1__2[],8,FALSE)</f>
        <v>Platinum</v>
      </c>
      <c r="T29" t="str">
        <f>VLOOKUP(Table8_16[[#This Row],[Customer_ID]],Table1__2[],9,FALSE)</f>
        <v>Entry level Professionel</v>
      </c>
      <c r="U29" t="str">
        <f>VLOOKUP(Table8_16[[#This Row],[Product_ID]],Table3__211[],2,FALSE)</f>
        <v>WiFi Mesh</v>
      </c>
      <c r="V29" t="str">
        <f>VLOOKUP(Table8_16[[#This Row],[Product_ID]],Table3__211[],3,FALSE)</f>
        <v>Router</v>
      </c>
      <c r="W29" t="str">
        <f>VLOOKUP(Table8_16[[#This Row],[Product_ID]],Table3__211[],4,FALSE)</f>
        <v>Electronics</v>
      </c>
      <c r="X29" t="str">
        <f>VLOOKUP(Table8_16[[#This Row],[Product_ID]],Table3__211[],5,FALSE)</f>
        <v>Appliances</v>
      </c>
      <c r="Y29" t="str">
        <f>VLOOKUP(Table8_16[[#This Row],[Product_ID]],Table3__211[],6,FALSE)</f>
        <v>White, Reeves and Woods</v>
      </c>
      <c r="Z29">
        <f>VLOOKUP(Table8_16[[#This Row],[Product_ID]],Table3__211[],7,FALSE)</f>
        <v>480.9</v>
      </c>
      <c r="AA29">
        <f>VLOOKUP(Table8_16[[#This Row],[Product_ID]],Table3__211[],8,FALSE)</f>
        <v>104</v>
      </c>
      <c r="AB29" t="str">
        <f>VLOOKUP(Table8_16[[#This Row],[Store_ID]],Store!$A$2:$E$21,2,FALSE)</f>
        <v>Bean, Jones and Park</v>
      </c>
      <c r="AC29" t="str">
        <f>VLOOKUP(Table8_16[[#This Row],[Store_ID]],Store!$A$2:$E$21,3,FALSE)</f>
        <v>West</v>
      </c>
      <c r="AD29" t="str">
        <f>VLOOKUP(Table8_16[[#This Row],[Store_ID]],Store!$A$2:$E$21,4,FALSE)</f>
        <v>Thompsonborough</v>
      </c>
      <c r="AE29" t="str">
        <f>VLOOKUP(Table8_16[[#This Row],[Store_ID]],Store!$A$2:$E$21,5,FALSE)</f>
        <v>Online</v>
      </c>
      <c r="AF29" s="22" t="str">
        <f>VLOOKUP(Table8_16[[#This Row],[Store_ID]],Store!$A$2:$F$21,6,FALSE)</f>
        <v>Digital Store</v>
      </c>
    </row>
    <row r="30" spans="1:32" x14ac:dyDescent="0.3">
      <c r="A30" t="s">
        <v>1990</v>
      </c>
      <c r="B30" s="5">
        <v>45923</v>
      </c>
      <c r="C30" t="s">
        <v>506</v>
      </c>
      <c r="D30" t="s">
        <v>1610</v>
      </c>
      <c r="E30" t="s">
        <v>1896</v>
      </c>
      <c r="F30">
        <v>2</v>
      </c>
      <c r="G30">
        <v>74.209999999999994</v>
      </c>
      <c r="H30">
        <v>0.11</v>
      </c>
      <c r="I30" t="s">
        <v>1961</v>
      </c>
      <c r="J30">
        <v>132.09379999999999</v>
      </c>
      <c r="K30">
        <v>132.09379999999999</v>
      </c>
      <c r="L30" t="str">
        <f>_xlfn.IFS(Table8_1[[#This Row],[Unit_Price]]&lt;500,"Low Price",Table8_1[[#This Row],[Unit_Price]]&lt;2000,"Medium Price",Table8_1[[#This Row],[Unit_Price]]&gt;=2000, "High Price")</f>
        <v>Low Price</v>
      </c>
      <c r="M30" t="str">
        <f>VLOOKUP(Table8_16[[#This Row],[Customer_ID]],Table1__2[],2,FALSE)</f>
        <v>Theresa Campbell</v>
      </c>
      <c r="N30">
        <f>VLOOKUP(Table8_16[[#This Row],[Customer_ID]],Table1__2[],3,FALSE)</f>
        <v>42</v>
      </c>
      <c r="O30" t="str">
        <f>VLOOKUP(Table8_16[[#This Row],[Customer_ID]],Table1__2[],4,FALSE)</f>
        <v>Female</v>
      </c>
      <c r="P30" t="str">
        <f>VLOOKUP(Table8_16[[#This Row],[Customer_ID]],Table1__2[],5,FALSE)</f>
        <v>New Brian</v>
      </c>
      <c r="Q30" t="str">
        <f>VLOOKUP(Table8_16[[#This Row],[Customer_ID]],Table1__2[],6,FALSE)</f>
        <v>Wisconsin</v>
      </c>
      <c r="R30" t="str">
        <f>VLOOKUP(Table8_16[[#This Row],[Customer_ID]],Table1__2[],7,FALSE)</f>
        <v>USA</v>
      </c>
      <c r="S30" t="str">
        <f>VLOOKUP(Table8_16[[#This Row],[Customer_ID]],Table1__2[],8,FALSE)</f>
        <v>Bronze</v>
      </c>
      <c r="T30" t="str">
        <f>VLOOKUP(Table8_16[[#This Row],[Customer_ID]],Table1__2[],9,FALSE)</f>
        <v>Experienced</v>
      </c>
      <c r="U30" t="str">
        <f>VLOOKUP(Table8_16[[#This Row],[Product_ID]],Table3__211[],2,FALSE)</f>
        <v>USB-C Fast</v>
      </c>
      <c r="V30" t="str">
        <f>VLOOKUP(Table8_16[[#This Row],[Product_ID]],Table3__211[],3,FALSE)</f>
        <v>Charger</v>
      </c>
      <c r="W30" t="str">
        <f>VLOOKUP(Table8_16[[#This Row],[Product_ID]],Table3__211[],4,FALSE)</f>
        <v>Electronics</v>
      </c>
      <c r="X30" t="str">
        <f>VLOOKUP(Table8_16[[#This Row],[Product_ID]],Table3__211[],5,FALSE)</f>
        <v>Accessories</v>
      </c>
      <c r="Y30" t="str">
        <f>VLOOKUP(Table8_16[[#This Row],[Product_ID]],Table3__211[],6,FALSE)</f>
        <v>Dawson-Perkins</v>
      </c>
      <c r="Z30">
        <f>VLOOKUP(Table8_16[[#This Row],[Product_ID]],Table3__211[],7,FALSE)</f>
        <v>242.23</v>
      </c>
      <c r="AA30">
        <f>VLOOKUP(Table8_16[[#This Row],[Product_ID]],Table3__211[],8,FALSE)</f>
        <v>453</v>
      </c>
      <c r="AB30" t="str">
        <f>VLOOKUP(Table8_16[[#This Row],[Store_ID]],Store!$A$2:$E$21,2,FALSE)</f>
        <v>Black-Horn</v>
      </c>
      <c r="AC30" t="str">
        <f>VLOOKUP(Table8_16[[#This Row],[Store_ID]],Store!$A$2:$E$21,3,FALSE)</f>
        <v>South</v>
      </c>
      <c r="AD30" t="str">
        <f>VLOOKUP(Table8_16[[#This Row],[Store_ID]],Store!$A$2:$E$21,4,FALSE)</f>
        <v>North Nancyview</v>
      </c>
      <c r="AE30" t="str">
        <f>VLOOKUP(Table8_16[[#This Row],[Store_ID]],Store!$A$2:$E$21,5,FALSE)</f>
        <v>Outlet</v>
      </c>
      <c r="AF30" s="22" t="str">
        <f>VLOOKUP(Table8_16[[#This Row],[Store_ID]],Store!$A$2:$F$21,6,FALSE)</f>
        <v>Physical Store</v>
      </c>
    </row>
    <row r="31" spans="1:32" x14ac:dyDescent="0.3">
      <c r="A31" t="s">
        <v>1991</v>
      </c>
      <c r="B31" s="5">
        <v>45302</v>
      </c>
      <c r="C31" t="s">
        <v>1103</v>
      </c>
      <c r="D31" t="s">
        <v>1880</v>
      </c>
      <c r="E31" t="s">
        <v>1901</v>
      </c>
      <c r="F31">
        <v>2</v>
      </c>
      <c r="G31">
        <v>451.67</v>
      </c>
      <c r="H31">
        <v>0.15</v>
      </c>
      <c r="I31" t="s">
        <v>1959</v>
      </c>
      <c r="J31">
        <v>1535.6780000000001</v>
      </c>
      <c r="K31">
        <v>767.83900000000006</v>
      </c>
      <c r="L31" t="str">
        <f>_xlfn.IFS(Table8_1[[#This Row],[Unit_Price]]&lt;500,"Low Price",Table8_1[[#This Row],[Unit_Price]]&lt;2000,"Medium Price",Table8_1[[#This Row],[Unit_Price]]&gt;=2000, "High Price")</f>
        <v>Low Price</v>
      </c>
      <c r="M31" t="str">
        <f>VLOOKUP(Table8_16[[#This Row],[Customer_ID]],Table1__2[],2,FALSE)</f>
        <v>Sherry Cabrera</v>
      </c>
      <c r="N31">
        <f>VLOOKUP(Table8_16[[#This Row],[Customer_ID]],Table1__2[],3,FALSE)</f>
        <v>55</v>
      </c>
      <c r="O31" t="str">
        <f>VLOOKUP(Table8_16[[#This Row],[Customer_ID]],Table1__2[],4,FALSE)</f>
        <v>Male</v>
      </c>
      <c r="P31" t="str">
        <f>VLOOKUP(Table8_16[[#This Row],[Customer_ID]],Table1__2[],5,FALSE)</f>
        <v>Shannonview</v>
      </c>
      <c r="Q31" t="str">
        <f>VLOOKUP(Table8_16[[#This Row],[Customer_ID]],Table1__2[],6,FALSE)</f>
        <v>Pennsylvania</v>
      </c>
      <c r="R31" t="str">
        <f>VLOOKUP(Table8_16[[#This Row],[Customer_ID]],Table1__2[],7,FALSE)</f>
        <v>USA</v>
      </c>
      <c r="S31" t="str">
        <f>VLOOKUP(Table8_16[[#This Row],[Customer_ID]],Table1__2[],8,FALSE)</f>
        <v>Silver</v>
      </c>
      <c r="T31" t="str">
        <f>VLOOKUP(Table8_16[[#This Row],[Customer_ID]],Table1__2[],9,FALSE)</f>
        <v>Experienced</v>
      </c>
      <c r="U31" t="str">
        <f>VLOOKUP(Table8_16[[#This Row],[Product_ID]],Table3__211[],2,FALSE)</f>
        <v>Stainless Steel Cookware</v>
      </c>
      <c r="V31" t="str">
        <f>VLOOKUP(Table8_16[[#This Row],[Product_ID]],Table3__211[],3,FALSE)</f>
        <v>Set</v>
      </c>
      <c r="W31" t="str">
        <f>VLOOKUP(Table8_16[[#This Row],[Product_ID]],Table3__211[],4,FALSE)</f>
        <v>Home</v>
      </c>
      <c r="X31" t="str">
        <f>VLOOKUP(Table8_16[[#This Row],[Product_ID]],Table3__211[],5,FALSE)</f>
        <v>Kitchen</v>
      </c>
      <c r="Y31" t="str">
        <f>VLOOKUP(Table8_16[[#This Row],[Product_ID]],Table3__211[],6,FALSE)</f>
        <v>Campbell Ltd</v>
      </c>
      <c r="Z31">
        <f>VLOOKUP(Table8_16[[#This Row],[Product_ID]],Table3__211[],7,FALSE)</f>
        <v>201.41</v>
      </c>
      <c r="AA31">
        <f>VLOOKUP(Table8_16[[#This Row],[Product_ID]],Table3__211[],8,FALSE)</f>
        <v>146</v>
      </c>
      <c r="AB31" t="str">
        <f>VLOOKUP(Table8_16[[#This Row],[Store_ID]],Store!$A$2:$E$21,2,FALSE)</f>
        <v>Johnson-Wright</v>
      </c>
      <c r="AC31" t="str">
        <f>VLOOKUP(Table8_16[[#This Row],[Store_ID]],Store!$A$2:$E$21,3,FALSE)</f>
        <v>North</v>
      </c>
      <c r="AD31" t="str">
        <f>VLOOKUP(Table8_16[[#This Row],[Store_ID]],Store!$A$2:$E$21,4,FALSE)</f>
        <v>Hoodberg</v>
      </c>
      <c r="AE31" t="str">
        <f>VLOOKUP(Table8_16[[#This Row],[Store_ID]],Store!$A$2:$E$21,5,FALSE)</f>
        <v>Outlet</v>
      </c>
      <c r="AF31" s="22" t="str">
        <f>VLOOKUP(Table8_16[[#This Row],[Store_ID]],Store!$A$2:$F$21,6,FALSE)</f>
        <v>Physical Store</v>
      </c>
    </row>
    <row r="32" spans="1:32" x14ac:dyDescent="0.3">
      <c r="A32" t="s">
        <v>1992</v>
      </c>
      <c r="B32" s="5">
        <v>45217</v>
      </c>
      <c r="C32" t="s">
        <v>122</v>
      </c>
      <c r="D32" t="s">
        <v>1576</v>
      </c>
      <c r="E32" t="s">
        <v>1948</v>
      </c>
      <c r="F32">
        <v>1</v>
      </c>
      <c r="G32">
        <v>429.38</v>
      </c>
      <c r="H32">
        <v>0.13</v>
      </c>
      <c r="I32" t="s">
        <v>1961</v>
      </c>
      <c r="J32">
        <v>373.56060000000002</v>
      </c>
      <c r="K32">
        <v>373.56060000000002</v>
      </c>
      <c r="L32" t="str">
        <f>_xlfn.IFS(Table8_1[[#This Row],[Unit_Price]]&lt;500,"Low Price",Table8_1[[#This Row],[Unit_Price]]&lt;2000,"Medium Price",Table8_1[[#This Row],[Unit_Price]]&gt;=2000, "High Price")</f>
        <v>Low Price</v>
      </c>
      <c r="M32" t="str">
        <f>VLOOKUP(Table8_16[[#This Row],[Customer_ID]],Table1__2[],2,FALSE)</f>
        <v>Joshua Ryan</v>
      </c>
      <c r="N32">
        <f>VLOOKUP(Table8_16[[#This Row],[Customer_ID]],Table1__2[],3,FALSE)</f>
        <v>27</v>
      </c>
      <c r="O32" t="str">
        <f>VLOOKUP(Table8_16[[#This Row],[Customer_ID]],Table1__2[],4,FALSE)</f>
        <v>Female</v>
      </c>
      <c r="P32" t="str">
        <f>VLOOKUP(Table8_16[[#This Row],[Customer_ID]],Table1__2[],5,FALSE)</f>
        <v>New David</v>
      </c>
      <c r="Q32" t="str">
        <f>VLOOKUP(Table8_16[[#This Row],[Customer_ID]],Table1__2[],6,FALSE)</f>
        <v>New Jersey</v>
      </c>
      <c r="R32" t="str">
        <f>VLOOKUP(Table8_16[[#This Row],[Customer_ID]],Table1__2[],7,FALSE)</f>
        <v>USA</v>
      </c>
      <c r="S32" t="str">
        <f>VLOOKUP(Table8_16[[#This Row],[Customer_ID]],Table1__2[],8,FALSE)</f>
        <v>Platinum</v>
      </c>
      <c r="T32" t="str">
        <f>VLOOKUP(Table8_16[[#This Row],[Customer_ID]],Table1__2[],9,FALSE)</f>
        <v>Entry level Professionel</v>
      </c>
      <c r="U32" t="str">
        <f>VLOOKUP(Table8_16[[#This Row],[Product_ID]],Table3__211[],2,FALSE)</f>
        <v>Men's Leather</v>
      </c>
      <c r="V32" t="str">
        <f>VLOOKUP(Table8_16[[#This Row],[Product_ID]],Table3__211[],3,FALSE)</f>
        <v>Belt</v>
      </c>
      <c r="W32" t="str">
        <f>VLOOKUP(Table8_16[[#This Row],[Product_ID]],Table3__211[],4,FALSE)</f>
        <v>Clothing</v>
      </c>
      <c r="X32" t="str">
        <f>VLOOKUP(Table8_16[[#This Row],[Product_ID]],Table3__211[],5,FALSE)</f>
        <v>Accessories</v>
      </c>
      <c r="Y32" t="str">
        <f>VLOOKUP(Table8_16[[#This Row],[Product_ID]],Table3__211[],6,FALSE)</f>
        <v>Baldwin, Garza and Gonzalez</v>
      </c>
      <c r="Z32">
        <f>VLOOKUP(Table8_16[[#This Row],[Product_ID]],Table3__211[],7,FALSE)</f>
        <v>261</v>
      </c>
      <c r="AA32">
        <f>VLOOKUP(Table8_16[[#This Row],[Product_ID]],Table3__211[],8,FALSE)</f>
        <v>59</v>
      </c>
      <c r="AB32" t="str">
        <f>VLOOKUP(Table8_16[[#This Row],[Store_ID]],Store!$A$2:$E$21,2,FALSE)</f>
        <v>Mann-Austin</v>
      </c>
      <c r="AC32" t="str">
        <f>VLOOKUP(Table8_16[[#This Row],[Store_ID]],Store!$A$2:$E$21,3,FALSE)</f>
        <v>East</v>
      </c>
      <c r="AD32" t="str">
        <f>VLOOKUP(Table8_16[[#This Row],[Store_ID]],Store!$A$2:$E$21,4,FALSE)</f>
        <v>Vasquezborough</v>
      </c>
      <c r="AE32" t="str">
        <f>VLOOKUP(Table8_16[[#This Row],[Store_ID]],Store!$A$2:$E$21,5,FALSE)</f>
        <v>Online</v>
      </c>
      <c r="AF32" s="22" t="str">
        <f>VLOOKUP(Table8_16[[#This Row],[Store_ID]],Store!$A$2:$F$21,6,FALSE)</f>
        <v>Digital Store</v>
      </c>
    </row>
    <row r="33" spans="1:32" x14ac:dyDescent="0.3">
      <c r="A33" t="s">
        <v>1993</v>
      </c>
      <c r="B33" s="5">
        <v>45593</v>
      </c>
      <c r="C33" t="s">
        <v>1293</v>
      </c>
      <c r="D33" t="s">
        <v>1741</v>
      </c>
      <c r="E33" t="s">
        <v>1929</v>
      </c>
      <c r="F33">
        <v>2</v>
      </c>
      <c r="G33">
        <v>148.96</v>
      </c>
      <c r="H33">
        <v>0.03</v>
      </c>
      <c r="I33" t="s">
        <v>1964</v>
      </c>
      <c r="J33">
        <v>288.98239999999998</v>
      </c>
      <c r="K33">
        <v>288.98240000000004</v>
      </c>
      <c r="L33" t="str">
        <f>_xlfn.IFS(Table8_1[[#This Row],[Unit_Price]]&lt;500,"Low Price",Table8_1[[#This Row],[Unit_Price]]&lt;2000,"Medium Price",Table8_1[[#This Row],[Unit_Price]]&gt;=2000, "High Price")</f>
        <v>Low Price</v>
      </c>
      <c r="M33" t="str">
        <f>VLOOKUP(Table8_16[[#This Row],[Customer_ID]],Table1__2[],2,FALSE)</f>
        <v>Shane Brown</v>
      </c>
      <c r="N33">
        <f>VLOOKUP(Table8_16[[#This Row],[Customer_ID]],Table1__2[],3,FALSE)</f>
        <v>23</v>
      </c>
      <c r="O33" t="str">
        <f>VLOOKUP(Table8_16[[#This Row],[Customer_ID]],Table1__2[],4,FALSE)</f>
        <v>Female</v>
      </c>
      <c r="P33" t="str">
        <f>VLOOKUP(Table8_16[[#This Row],[Customer_ID]],Table1__2[],5,FALSE)</f>
        <v>East Andrea</v>
      </c>
      <c r="Q33" t="str">
        <f>VLOOKUP(Table8_16[[#This Row],[Customer_ID]],Table1__2[],6,FALSE)</f>
        <v>Michigan</v>
      </c>
      <c r="R33" t="str">
        <f>VLOOKUP(Table8_16[[#This Row],[Customer_ID]],Table1__2[],7,FALSE)</f>
        <v>USA</v>
      </c>
      <c r="S33" t="str">
        <f>VLOOKUP(Table8_16[[#This Row],[Customer_ID]],Table1__2[],8,FALSE)</f>
        <v>Gold</v>
      </c>
      <c r="T33" t="str">
        <f>VLOOKUP(Table8_16[[#This Row],[Customer_ID]],Table1__2[],9,FALSE)</f>
        <v>Students</v>
      </c>
      <c r="U33" t="str">
        <f>VLOOKUP(Table8_16[[#This Row],[Product_ID]],Table3__211[],2,FALSE)</f>
        <v>Men's Track</v>
      </c>
      <c r="V33" t="str">
        <f>VLOOKUP(Table8_16[[#This Row],[Product_ID]],Table3__211[],3,FALSE)</f>
        <v>Pants</v>
      </c>
      <c r="W33" t="str">
        <f>VLOOKUP(Table8_16[[#This Row],[Product_ID]],Table3__211[],4,FALSE)</f>
        <v>Clothing</v>
      </c>
      <c r="X33" t="str">
        <f>VLOOKUP(Table8_16[[#This Row],[Product_ID]],Table3__211[],5,FALSE)</f>
        <v>Bottoms</v>
      </c>
      <c r="Y33" t="str">
        <f>VLOOKUP(Table8_16[[#This Row],[Product_ID]],Table3__211[],6,FALSE)</f>
        <v>Hamilton, Woods and Walker</v>
      </c>
      <c r="Z33">
        <f>VLOOKUP(Table8_16[[#This Row],[Product_ID]],Table3__211[],7,FALSE)</f>
        <v>386.56</v>
      </c>
      <c r="AA33">
        <f>VLOOKUP(Table8_16[[#This Row],[Product_ID]],Table3__211[],8,FALSE)</f>
        <v>125</v>
      </c>
      <c r="AB33" t="str">
        <f>VLOOKUP(Table8_16[[#This Row],[Store_ID]],Store!$A$2:$E$21,2,FALSE)</f>
        <v>Thomas, Bridges and Harris</v>
      </c>
      <c r="AC33" t="str">
        <f>VLOOKUP(Table8_16[[#This Row],[Store_ID]],Store!$A$2:$E$21,3,FALSE)</f>
        <v>North</v>
      </c>
      <c r="AD33" t="str">
        <f>VLOOKUP(Table8_16[[#This Row],[Store_ID]],Store!$A$2:$E$21,4,FALSE)</f>
        <v>Sabrinatown</v>
      </c>
      <c r="AE33" t="str">
        <f>VLOOKUP(Table8_16[[#This Row],[Store_ID]],Store!$A$2:$E$21,5,FALSE)</f>
        <v>Online</v>
      </c>
      <c r="AF33" s="22" t="str">
        <f>VLOOKUP(Table8_16[[#This Row],[Store_ID]],Store!$A$2:$F$21,6,FALSE)</f>
        <v>Digital Store</v>
      </c>
    </row>
    <row r="34" spans="1:32" x14ac:dyDescent="0.3">
      <c r="A34" t="s">
        <v>1994</v>
      </c>
      <c r="B34" s="5">
        <v>45597</v>
      </c>
      <c r="C34" t="s">
        <v>1252</v>
      </c>
      <c r="D34" t="s">
        <v>1808</v>
      </c>
      <c r="E34" t="s">
        <v>1917</v>
      </c>
      <c r="F34">
        <v>4</v>
      </c>
      <c r="G34">
        <v>313.83</v>
      </c>
      <c r="H34">
        <v>0.08</v>
      </c>
      <c r="I34" t="s">
        <v>1959</v>
      </c>
      <c r="J34">
        <v>1154.8943999999999</v>
      </c>
      <c r="K34">
        <v>1154.8943999999999</v>
      </c>
      <c r="L34" t="str">
        <f>_xlfn.IFS(Table8_1[[#This Row],[Unit_Price]]&lt;500,"Low Price",Table8_1[[#This Row],[Unit_Price]]&lt;2000,"Medium Price",Table8_1[[#This Row],[Unit_Price]]&gt;=2000, "High Price")</f>
        <v>Low Price</v>
      </c>
      <c r="M34" t="str">
        <f>VLOOKUP(Table8_16[[#This Row],[Customer_ID]],Table1__2[],2,FALSE)</f>
        <v>Jennifer Johnson</v>
      </c>
      <c r="N34">
        <f>VLOOKUP(Table8_16[[#This Row],[Customer_ID]],Table1__2[],3,FALSE)</f>
        <v>54</v>
      </c>
      <c r="O34" t="str">
        <f>VLOOKUP(Table8_16[[#This Row],[Customer_ID]],Table1__2[],4,FALSE)</f>
        <v>Male</v>
      </c>
      <c r="P34" t="str">
        <f>VLOOKUP(Table8_16[[#This Row],[Customer_ID]],Table1__2[],5,FALSE)</f>
        <v>Cheyenneborough</v>
      </c>
      <c r="Q34" t="str">
        <f>VLOOKUP(Table8_16[[#This Row],[Customer_ID]],Table1__2[],6,FALSE)</f>
        <v>New Hampshire</v>
      </c>
      <c r="R34" t="str">
        <f>VLOOKUP(Table8_16[[#This Row],[Customer_ID]],Table1__2[],7,FALSE)</f>
        <v>USA</v>
      </c>
      <c r="S34" t="str">
        <f>VLOOKUP(Table8_16[[#This Row],[Customer_ID]],Table1__2[],8,FALSE)</f>
        <v>Bronze</v>
      </c>
      <c r="T34" t="str">
        <f>VLOOKUP(Table8_16[[#This Row],[Customer_ID]],Table1__2[],9,FALSE)</f>
        <v>Experienced</v>
      </c>
      <c r="U34" t="str">
        <f>VLOOKUP(Table8_16[[#This Row],[Product_ID]],Table3__211[],2,FALSE)</f>
        <v>Women's Ankle</v>
      </c>
      <c r="V34" t="str">
        <f>VLOOKUP(Table8_16[[#This Row],[Product_ID]],Table3__211[],3,FALSE)</f>
        <v>Boots</v>
      </c>
      <c r="W34" t="str">
        <f>VLOOKUP(Table8_16[[#This Row],[Product_ID]],Table3__211[],4,FALSE)</f>
        <v>Clothing</v>
      </c>
      <c r="X34" t="str">
        <f>VLOOKUP(Table8_16[[#This Row],[Product_ID]],Table3__211[],5,FALSE)</f>
        <v>Footwear</v>
      </c>
      <c r="Y34" t="str">
        <f>VLOOKUP(Table8_16[[#This Row],[Product_ID]],Table3__211[],6,FALSE)</f>
        <v>Poole PLC</v>
      </c>
      <c r="Z34">
        <f>VLOOKUP(Table8_16[[#This Row],[Product_ID]],Table3__211[],7,FALSE)</f>
        <v>158.13999999999999</v>
      </c>
      <c r="AA34">
        <f>VLOOKUP(Table8_16[[#This Row],[Product_ID]],Table3__211[],8,FALSE)</f>
        <v>82</v>
      </c>
      <c r="AB34" t="str">
        <f>VLOOKUP(Table8_16[[#This Row],[Store_ID]],Store!$A$2:$E$21,2,FALSE)</f>
        <v>Bean, Jones and Park</v>
      </c>
      <c r="AC34" t="str">
        <f>VLOOKUP(Table8_16[[#This Row],[Store_ID]],Store!$A$2:$E$21,3,FALSE)</f>
        <v>West</v>
      </c>
      <c r="AD34" t="str">
        <f>VLOOKUP(Table8_16[[#This Row],[Store_ID]],Store!$A$2:$E$21,4,FALSE)</f>
        <v>Thompsonborough</v>
      </c>
      <c r="AE34" t="str">
        <f>VLOOKUP(Table8_16[[#This Row],[Store_ID]],Store!$A$2:$E$21,5,FALSE)</f>
        <v>Online</v>
      </c>
      <c r="AF34" s="22" t="str">
        <f>VLOOKUP(Table8_16[[#This Row],[Store_ID]],Store!$A$2:$F$21,6,FALSE)</f>
        <v>Digital Store</v>
      </c>
    </row>
    <row r="35" spans="1:32" x14ac:dyDescent="0.3">
      <c r="A35" t="s">
        <v>1995</v>
      </c>
      <c r="B35" s="5">
        <v>45620</v>
      </c>
      <c r="C35" t="s">
        <v>1412</v>
      </c>
      <c r="D35" t="s">
        <v>1606</v>
      </c>
      <c r="E35" t="s">
        <v>1911</v>
      </c>
      <c r="F35">
        <v>2</v>
      </c>
      <c r="G35">
        <v>717.31</v>
      </c>
      <c r="H35">
        <v>0.15</v>
      </c>
      <c r="I35" t="s">
        <v>1959</v>
      </c>
      <c r="J35">
        <v>1219.4269999999999</v>
      </c>
      <c r="K35">
        <v>1219.4269999999999</v>
      </c>
      <c r="L35" t="str">
        <f>_xlfn.IFS(Table8_1[[#This Row],[Unit_Price]]&lt;500,"Low Price",Table8_1[[#This Row],[Unit_Price]]&lt;2000,"Medium Price",Table8_1[[#This Row],[Unit_Price]]&gt;=2000, "High Price")</f>
        <v>Medium Price</v>
      </c>
      <c r="M35" t="str">
        <f>VLOOKUP(Table8_16[[#This Row],[Customer_ID]],Table1__2[],2,FALSE)</f>
        <v>April Phillips</v>
      </c>
      <c r="N35">
        <f>VLOOKUP(Table8_16[[#This Row],[Customer_ID]],Table1__2[],3,FALSE)</f>
        <v>62</v>
      </c>
      <c r="O35" t="str">
        <f>VLOOKUP(Table8_16[[#This Row],[Customer_ID]],Table1__2[],4,FALSE)</f>
        <v>Female</v>
      </c>
      <c r="P35" t="str">
        <f>VLOOKUP(Table8_16[[#This Row],[Customer_ID]],Table1__2[],5,FALSE)</f>
        <v>Lake Carolyn</v>
      </c>
      <c r="Q35" t="str">
        <f>VLOOKUP(Table8_16[[#This Row],[Customer_ID]],Table1__2[],6,FALSE)</f>
        <v>Hawaii</v>
      </c>
      <c r="R35" t="str">
        <f>VLOOKUP(Table8_16[[#This Row],[Customer_ID]],Table1__2[],7,FALSE)</f>
        <v>USA</v>
      </c>
      <c r="S35" t="str">
        <f>VLOOKUP(Table8_16[[#This Row],[Customer_ID]],Table1__2[],8,FALSE)</f>
        <v>Platinum</v>
      </c>
      <c r="T35" t="str">
        <f>VLOOKUP(Table8_16[[#This Row],[Customer_ID]],Table1__2[],9,FALSE)</f>
        <v>Retired</v>
      </c>
      <c r="U35" t="str">
        <f>VLOOKUP(Table8_16[[#This Row],[Product_ID]],Table3__211[],2,FALSE)</f>
        <v>Hair Strengthening</v>
      </c>
      <c r="V35" t="str">
        <f>VLOOKUP(Table8_16[[#This Row],[Product_ID]],Table3__211[],3,FALSE)</f>
        <v>Shampoo</v>
      </c>
      <c r="W35" t="str">
        <f>VLOOKUP(Table8_16[[#This Row],[Product_ID]],Table3__211[],4,FALSE)</f>
        <v>Beauty</v>
      </c>
      <c r="X35" t="str">
        <f>VLOOKUP(Table8_16[[#This Row],[Product_ID]],Table3__211[],5,FALSE)</f>
        <v>Haircare</v>
      </c>
      <c r="Y35" t="str">
        <f>VLOOKUP(Table8_16[[#This Row],[Product_ID]],Table3__211[],6,FALSE)</f>
        <v>Rice LLC</v>
      </c>
      <c r="Z35">
        <f>VLOOKUP(Table8_16[[#This Row],[Product_ID]],Table3__211[],7,FALSE)</f>
        <v>115.82</v>
      </c>
      <c r="AA35">
        <f>VLOOKUP(Table8_16[[#This Row],[Product_ID]],Table3__211[],8,FALSE)</f>
        <v>460</v>
      </c>
      <c r="AB35" t="str">
        <f>VLOOKUP(Table8_16[[#This Row],[Store_ID]],Store!$A$2:$E$21,2,FALSE)</f>
        <v>Benson-Elliott</v>
      </c>
      <c r="AC35" t="str">
        <f>VLOOKUP(Table8_16[[#This Row],[Store_ID]],Store!$A$2:$E$21,3,FALSE)</f>
        <v>East</v>
      </c>
      <c r="AD35" t="str">
        <f>VLOOKUP(Table8_16[[#This Row],[Store_ID]],Store!$A$2:$E$21,4,FALSE)</f>
        <v>Port Josephberg</v>
      </c>
      <c r="AE35" t="str">
        <f>VLOOKUP(Table8_16[[#This Row],[Store_ID]],Store!$A$2:$E$21,5,FALSE)</f>
        <v>Online</v>
      </c>
      <c r="AF35" s="22" t="str">
        <f>VLOOKUP(Table8_16[[#This Row],[Store_ID]],Store!$A$2:$F$21,6,FALSE)</f>
        <v>Digital Store</v>
      </c>
    </row>
    <row r="36" spans="1:32" x14ac:dyDescent="0.3">
      <c r="A36" t="s">
        <v>1996</v>
      </c>
      <c r="B36" s="5">
        <v>45215</v>
      </c>
      <c r="C36" t="s">
        <v>1091</v>
      </c>
      <c r="D36" t="s">
        <v>1820</v>
      </c>
      <c r="E36" t="s">
        <v>1892</v>
      </c>
      <c r="F36">
        <v>2</v>
      </c>
      <c r="G36">
        <v>873.22</v>
      </c>
      <c r="H36">
        <v>0.18</v>
      </c>
      <c r="I36" t="s">
        <v>1959</v>
      </c>
      <c r="J36">
        <v>2148.1212</v>
      </c>
      <c r="K36">
        <v>1432.0808000000002</v>
      </c>
      <c r="L36" t="str">
        <f>_xlfn.IFS(Table8_1[[#This Row],[Unit_Price]]&lt;500,"Low Price",Table8_1[[#This Row],[Unit_Price]]&lt;2000,"Medium Price",Table8_1[[#This Row],[Unit_Price]]&gt;=2000, "High Price")</f>
        <v>Medium Price</v>
      </c>
      <c r="M36" t="str">
        <f>VLOOKUP(Table8_16[[#This Row],[Customer_ID]],Table1__2[],2,FALSE)</f>
        <v>Evelyn Brown</v>
      </c>
      <c r="N36">
        <f>VLOOKUP(Table8_16[[#This Row],[Customer_ID]],Table1__2[],3,FALSE)</f>
        <v>39</v>
      </c>
      <c r="O36" t="str">
        <f>VLOOKUP(Table8_16[[#This Row],[Customer_ID]],Table1__2[],4,FALSE)</f>
        <v>Male</v>
      </c>
      <c r="P36" t="str">
        <f>VLOOKUP(Table8_16[[#This Row],[Customer_ID]],Table1__2[],5,FALSE)</f>
        <v>West Victoriaborough</v>
      </c>
      <c r="Q36" t="str">
        <f>VLOOKUP(Table8_16[[#This Row],[Customer_ID]],Table1__2[],6,FALSE)</f>
        <v>New Mexico</v>
      </c>
      <c r="R36" t="str">
        <f>VLOOKUP(Table8_16[[#This Row],[Customer_ID]],Table1__2[],7,FALSE)</f>
        <v>USA</v>
      </c>
      <c r="S36" t="str">
        <f>VLOOKUP(Table8_16[[#This Row],[Customer_ID]],Table1__2[],8,FALSE)</f>
        <v>Gold</v>
      </c>
      <c r="T36" t="str">
        <f>VLOOKUP(Table8_16[[#This Row],[Customer_ID]],Table1__2[],9,FALSE)</f>
        <v>Experienced</v>
      </c>
      <c r="U36" t="str">
        <f>VLOOKUP(Table8_16[[#This Row],[Product_ID]],Table3__211[],2,FALSE)</f>
        <v>Decorative Lamp</v>
      </c>
      <c r="V36" t="str">
        <f>VLOOKUP(Table8_16[[#This Row],[Product_ID]],Table3__211[],3,FALSE)</f>
        <v>Shade</v>
      </c>
      <c r="W36" t="str">
        <f>VLOOKUP(Table8_16[[#This Row],[Product_ID]],Table3__211[],4,FALSE)</f>
        <v>Home</v>
      </c>
      <c r="X36" t="str">
        <f>VLOOKUP(Table8_16[[#This Row],[Product_ID]],Table3__211[],5,FALSE)</f>
        <v>Lighting</v>
      </c>
      <c r="Y36" t="str">
        <f>VLOOKUP(Table8_16[[#This Row],[Product_ID]],Table3__211[],6,FALSE)</f>
        <v>Ramirez-Hanson</v>
      </c>
      <c r="Z36">
        <f>VLOOKUP(Table8_16[[#This Row],[Product_ID]],Table3__211[],7,FALSE)</f>
        <v>228.53</v>
      </c>
      <c r="AA36">
        <f>VLOOKUP(Table8_16[[#This Row],[Product_ID]],Table3__211[],8,FALSE)</f>
        <v>469</v>
      </c>
      <c r="AB36" t="str">
        <f>VLOOKUP(Table8_16[[#This Row],[Store_ID]],Store!$A$2:$E$21,2,FALSE)</f>
        <v>Martinez, Adkins and Johnson</v>
      </c>
      <c r="AC36" t="str">
        <f>VLOOKUP(Table8_16[[#This Row],[Store_ID]],Store!$A$2:$E$21,3,FALSE)</f>
        <v>North</v>
      </c>
      <c r="AD36" t="str">
        <f>VLOOKUP(Table8_16[[#This Row],[Store_ID]],Store!$A$2:$E$21,4,FALSE)</f>
        <v>Danielmouth</v>
      </c>
      <c r="AE36" t="str">
        <f>VLOOKUP(Table8_16[[#This Row],[Store_ID]],Store!$A$2:$E$21,5,FALSE)</f>
        <v>Flagship</v>
      </c>
      <c r="AF36" s="22" t="str">
        <f>VLOOKUP(Table8_16[[#This Row],[Store_ID]],Store!$A$2:$F$21,6,FALSE)</f>
        <v>Physical Store</v>
      </c>
    </row>
    <row r="37" spans="1:32" x14ac:dyDescent="0.3">
      <c r="A37" t="s">
        <v>1997</v>
      </c>
      <c r="B37" s="5">
        <v>45878</v>
      </c>
      <c r="C37" t="s">
        <v>716</v>
      </c>
      <c r="D37" t="s">
        <v>1998</v>
      </c>
      <c r="E37" t="s">
        <v>1901</v>
      </c>
      <c r="F37">
        <v>4</v>
      </c>
      <c r="G37">
        <v>109.36</v>
      </c>
      <c r="H37">
        <v>0.19</v>
      </c>
      <c r="I37" t="s">
        <v>1964</v>
      </c>
      <c r="J37">
        <v>354.32639999999998</v>
      </c>
      <c r="K37">
        <v>354.32639999999998</v>
      </c>
      <c r="L37" t="str">
        <f>_xlfn.IFS(Table8_1[[#This Row],[Unit_Price]]&lt;500,"Low Price",Table8_1[[#This Row],[Unit_Price]]&lt;2000,"Medium Price",Table8_1[[#This Row],[Unit_Price]]&gt;=2000, "High Price")</f>
        <v>Low Price</v>
      </c>
      <c r="M37" t="str">
        <f>VLOOKUP(Table8_16[[#This Row],[Customer_ID]],Table1__2[],2,FALSE)</f>
        <v>Julia Jackson</v>
      </c>
      <c r="N37">
        <f>VLOOKUP(Table8_16[[#This Row],[Customer_ID]],Table1__2[],3,FALSE)</f>
        <v>46</v>
      </c>
      <c r="O37" t="str">
        <f>VLOOKUP(Table8_16[[#This Row],[Customer_ID]],Table1__2[],4,FALSE)</f>
        <v>Male</v>
      </c>
      <c r="P37" t="str">
        <f>VLOOKUP(Table8_16[[#This Row],[Customer_ID]],Table1__2[],5,FALSE)</f>
        <v>Edwardland</v>
      </c>
      <c r="Q37" t="str">
        <f>VLOOKUP(Table8_16[[#This Row],[Customer_ID]],Table1__2[],6,FALSE)</f>
        <v>California</v>
      </c>
      <c r="R37" t="str">
        <f>VLOOKUP(Table8_16[[#This Row],[Customer_ID]],Table1__2[],7,FALSE)</f>
        <v>USA</v>
      </c>
      <c r="S37" t="str">
        <f>VLOOKUP(Table8_16[[#This Row],[Customer_ID]],Table1__2[],8,FALSE)</f>
        <v>Platinum</v>
      </c>
      <c r="T37" t="str">
        <f>VLOOKUP(Table8_16[[#This Row],[Customer_ID]],Table1__2[],9,FALSE)</f>
        <v>Experienced</v>
      </c>
      <c r="U37" t="str">
        <f>VLOOKUP(Table8_16[[#This Row],[Product_ID]],Table3__211[],2,FALSE)</f>
        <v>Beard Grooming</v>
      </c>
      <c r="V37" t="str">
        <f>VLOOKUP(Table8_16[[#This Row],[Product_ID]],Table3__211[],3,FALSE)</f>
        <v>Kit</v>
      </c>
      <c r="W37" t="str">
        <f>VLOOKUP(Table8_16[[#This Row],[Product_ID]],Table3__211[],4,FALSE)</f>
        <v>Beauty</v>
      </c>
      <c r="X37" t="str">
        <f>VLOOKUP(Table8_16[[#This Row],[Product_ID]],Table3__211[],5,FALSE)</f>
        <v>Grooming</v>
      </c>
      <c r="Y37" t="str">
        <f>VLOOKUP(Table8_16[[#This Row],[Product_ID]],Table3__211[],6,FALSE)</f>
        <v>Erickson-Green</v>
      </c>
      <c r="Z37">
        <f>VLOOKUP(Table8_16[[#This Row],[Product_ID]],Table3__211[],7,FALSE)</f>
        <v>337.42</v>
      </c>
      <c r="AA37">
        <f>VLOOKUP(Table8_16[[#This Row],[Product_ID]],Table3__211[],8,FALSE)</f>
        <v>256</v>
      </c>
      <c r="AB37" t="str">
        <f>VLOOKUP(Table8_16[[#This Row],[Store_ID]],Store!$A$2:$E$21,2,FALSE)</f>
        <v>Johnson-Wright</v>
      </c>
      <c r="AC37" t="str">
        <f>VLOOKUP(Table8_16[[#This Row],[Store_ID]],Store!$A$2:$E$21,3,FALSE)</f>
        <v>North</v>
      </c>
      <c r="AD37" t="str">
        <f>VLOOKUP(Table8_16[[#This Row],[Store_ID]],Store!$A$2:$E$21,4,FALSE)</f>
        <v>Hoodberg</v>
      </c>
      <c r="AE37" t="str">
        <f>VLOOKUP(Table8_16[[#This Row],[Store_ID]],Store!$A$2:$E$21,5,FALSE)</f>
        <v>Outlet</v>
      </c>
      <c r="AF37" s="22" t="str">
        <f>VLOOKUP(Table8_16[[#This Row],[Store_ID]],Store!$A$2:$F$21,6,FALSE)</f>
        <v>Physical Store</v>
      </c>
    </row>
    <row r="38" spans="1:32" x14ac:dyDescent="0.3">
      <c r="A38" t="s">
        <v>1999</v>
      </c>
      <c r="B38" s="5">
        <v>45635</v>
      </c>
      <c r="C38" t="s">
        <v>314</v>
      </c>
      <c r="D38" t="s">
        <v>1576</v>
      </c>
      <c r="E38" t="s">
        <v>1914</v>
      </c>
      <c r="F38">
        <v>3</v>
      </c>
      <c r="G38">
        <v>559.52</v>
      </c>
      <c r="H38">
        <v>0.16</v>
      </c>
      <c r="I38" t="s">
        <v>1961</v>
      </c>
      <c r="J38">
        <v>1409.9903999999999</v>
      </c>
      <c r="K38">
        <v>1409.9903999999999</v>
      </c>
      <c r="L38" t="str">
        <f>_xlfn.IFS(Table8_1[[#This Row],[Unit_Price]]&lt;500,"Low Price",Table8_1[[#This Row],[Unit_Price]]&lt;2000,"Medium Price",Table8_1[[#This Row],[Unit_Price]]&gt;=2000, "High Price")</f>
        <v>Medium Price</v>
      </c>
      <c r="M38" t="str">
        <f>VLOOKUP(Table8_16[[#This Row],[Customer_ID]],Table1__2[],2,FALSE)</f>
        <v>Tammy Miller Md</v>
      </c>
      <c r="N38">
        <f>VLOOKUP(Table8_16[[#This Row],[Customer_ID]],Table1__2[],3,FALSE)</f>
        <v>19</v>
      </c>
      <c r="O38" t="str">
        <f>VLOOKUP(Table8_16[[#This Row],[Customer_ID]],Table1__2[],4,FALSE)</f>
        <v>Female</v>
      </c>
      <c r="P38" t="str">
        <f>VLOOKUP(Table8_16[[#This Row],[Customer_ID]],Table1__2[],5,FALSE)</f>
        <v>Austinfurt</v>
      </c>
      <c r="Q38" t="str">
        <f>VLOOKUP(Table8_16[[#This Row],[Customer_ID]],Table1__2[],6,FALSE)</f>
        <v>Mississippi</v>
      </c>
      <c r="R38" t="str">
        <f>VLOOKUP(Table8_16[[#This Row],[Customer_ID]],Table1__2[],7,FALSE)</f>
        <v>USA</v>
      </c>
      <c r="S38" t="str">
        <f>VLOOKUP(Table8_16[[#This Row],[Customer_ID]],Table1__2[],8,FALSE)</f>
        <v>Gold</v>
      </c>
      <c r="T38" t="str">
        <f>VLOOKUP(Table8_16[[#This Row],[Customer_ID]],Table1__2[],9,FALSE)</f>
        <v>Teenage</v>
      </c>
      <c r="U38" t="str">
        <f>VLOOKUP(Table8_16[[#This Row],[Product_ID]],Table3__211[],2,FALSE)</f>
        <v>Men's Leather</v>
      </c>
      <c r="V38" t="str">
        <f>VLOOKUP(Table8_16[[#This Row],[Product_ID]],Table3__211[],3,FALSE)</f>
        <v>Belt</v>
      </c>
      <c r="W38" t="str">
        <f>VLOOKUP(Table8_16[[#This Row],[Product_ID]],Table3__211[],4,FALSE)</f>
        <v>Clothing</v>
      </c>
      <c r="X38" t="str">
        <f>VLOOKUP(Table8_16[[#This Row],[Product_ID]],Table3__211[],5,FALSE)</f>
        <v>Accessories</v>
      </c>
      <c r="Y38" t="str">
        <f>VLOOKUP(Table8_16[[#This Row],[Product_ID]],Table3__211[],6,FALSE)</f>
        <v>Baldwin, Garza and Gonzalez</v>
      </c>
      <c r="Z38">
        <f>VLOOKUP(Table8_16[[#This Row],[Product_ID]],Table3__211[],7,FALSE)</f>
        <v>261</v>
      </c>
      <c r="AA38">
        <f>VLOOKUP(Table8_16[[#This Row],[Product_ID]],Table3__211[],8,FALSE)</f>
        <v>59</v>
      </c>
      <c r="AB38" t="str">
        <f>VLOOKUP(Table8_16[[#This Row],[Store_ID]],Store!$A$2:$E$21,2,FALSE)</f>
        <v>Martinez-Mullins</v>
      </c>
      <c r="AC38" t="str">
        <f>VLOOKUP(Table8_16[[#This Row],[Store_ID]],Store!$A$2:$E$21,3,FALSE)</f>
        <v>South</v>
      </c>
      <c r="AD38" t="str">
        <f>VLOOKUP(Table8_16[[#This Row],[Store_ID]],Store!$A$2:$E$21,4,FALSE)</f>
        <v>Williamsfurt</v>
      </c>
      <c r="AE38" t="str">
        <f>VLOOKUP(Table8_16[[#This Row],[Store_ID]],Store!$A$2:$E$21,5,FALSE)</f>
        <v>Online</v>
      </c>
      <c r="AF38" s="22" t="str">
        <f>VLOOKUP(Table8_16[[#This Row],[Store_ID]],Store!$A$2:$F$21,6,FALSE)</f>
        <v>Digital Store</v>
      </c>
    </row>
    <row r="39" spans="1:32" x14ac:dyDescent="0.3">
      <c r="A39" t="s">
        <v>2000</v>
      </c>
      <c r="B39" s="5">
        <v>45329</v>
      </c>
      <c r="C39" t="s">
        <v>1525</v>
      </c>
      <c r="D39" t="s">
        <v>1599</v>
      </c>
      <c r="E39" t="s">
        <v>1942</v>
      </c>
      <c r="F39">
        <v>3</v>
      </c>
      <c r="G39">
        <v>121.76</v>
      </c>
      <c r="H39">
        <v>0.27</v>
      </c>
      <c r="I39" t="s">
        <v>1961</v>
      </c>
      <c r="J39">
        <v>266.65440000000001</v>
      </c>
      <c r="K39">
        <v>266.65440000000001</v>
      </c>
      <c r="L39" t="str">
        <f>_xlfn.IFS(Table8_1[[#This Row],[Unit_Price]]&lt;500,"Low Price",Table8_1[[#This Row],[Unit_Price]]&lt;2000,"Medium Price",Table8_1[[#This Row],[Unit_Price]]&gt;=2000, "High Price")</f>
        <v>Low Price</v>
      </c>
      <c r="M39" t="str">
        <f>VLOOKUP(Table8_16[[#This Row],[Customer_ID]],Table1__2[],2,FALSE)</f>
        <v>Darrell Miller</v>
      </c>
      <c r="N39">
        <f>VLOOKUP(Table8_16[[#This Row],[Customer_ID]],Table1__2[],3,FALSE)</f>
        <v>59</v>
      </c>
      <c r="O39" t="str">
        <f>VLOOKUP(Table8_16[[#This Row],[Customer_ID]],Table1__2[],4,FALSE)</f>
        <v>Female</v>
      </c>
      <c r="P39" t="str">
        <f>VLOOKUP(Table8_16[[#This Row],[Customer_ID]],Table1__2[],5,FALSE)</f>
        <v>Port Carol</v>
      </c>
      <c r="Q39" t="str">
        <f>VLOOKUP(Table8_16[[#This Row],[Customer_ID]],Table1__2[],6,FALSE)</f>
        <v>Florida</v>
      </c>
      <c r="R39" t="str">
        <f>VLOOKUP(Table8_16[[#This Row],[Customer_ID]],Table1__2[],7,FALSE)</f>
        <v>USA</v>
      </c>
      <c r="S39" t="str">
        <f>VLOOKUP(Table8_16[[#This Row],[Customer_ID]],Table1__2[],8,FALSE)</f>
        <v>Platinum</v>
      </c>
      <c r="T39" t="str">
        <f>VLOOKUP(Table8_16[[#This Row],[Customer_ID]],Table1__2[],9,FALSE)</f>
        <v>Experienced</v>
      </c>
      <c r="U39" t="str">
        <f>VLOOKUP(Table8_16[[#This Row],[Product_ID]],Table3__211[],2,FALSE)</f>
        <v>Ceramic Kitchen Bowl</v>
      </c>
      <c r="V39" t="str">
        <f>VLOOKUP(Table8_16[[#This Row],[Product_ID]],Table3__211[],3,FALSE)</f>
        <v>Set</v>
      </c>
      <c r="W39" t="str">
        <f>VLOOKUP(Table8_16[[#This Row],[Product_ID]],Table3__211[],4,FALSE)</f>
        <v>Home</v>
      </c>
      <c r="X39" t="str">
        <f>VLOOKUP(Table8_16[[#This Row],[Product_ID]],Table3__211[],5,FALSE)</f>
        <v>Kitchen</v>
      </c>
      <c r="Y39" t="str">
        <f>VLOOKUP(Table8_16[[#This Row],[Product_ID]],Table3__211[],6,FALSE)</f>
        <v>Hamilton Group</v>
      </c>
      <c r="Z39">
        <f>VLOOKUP(Table8_16[[#This Row],[Product_ID]],Table3__211[],7,FALSE)</f>
        <v>298.86</v>
      </c>
      <c r="AA39">
        <f>VLOOKUP(Table8_16[[#This Row],[Product_ID]],Table3__211[],8,FALSE)</f>
        <v>308</v>
      </c>
      <c r="AB39" t="str">
        <f>VLOOKUP(Table8_16[[#This Row],[Store_ID]],Store!$A$2:$E$21,2,FALSE)</f>
        <v>Holloway Ltd</v>
      </c>
      <c r="AC39" t="str">
        <f>VLOOKUP(Table8_16[[#This Row],[Store_ID]],Store!$A$2:$E$21,3,FALSE)</f>
        <v>North</v>
      </c>
      <c r="AD39" t="str">
        <f>VLOOKUP(Table8_16[[#This Row],[Store_ID]],Store!$A$2:$E$21,4,FALSE)</f>
        <v>Bensonhaven</v>
      </c>
      <c r="AE39" t="str">
        <f>VLOOKUP(Table8_16[[#This Row],[Store_ID]],Store!$A$2:$E$21,5,FALSE)</f>
        <v>Flagship</v>
      </c>
      <c r="AF39" s="22" t="str">
        <f>VLOOKUP(Table8_16[[#This Row],[Store_ID]],Store!$A$2:$F$21,6,FALSE)</f>
        <v>Physical Store</v>
      </c>
    </row>
    <row r="40" spans="1:32" x14ac:dyDescent="0.3">
      <c r="A40" t="s">
        <v>2001</v>
      </c>
      <c r="B40" s="5">
        <v>45378</v>
      </c>
      <c r="C40" t="s">
        <v>630</v>
      </c>
      <c r="D40" t="s">
        <v>1677</v>
      </c>
      <c r="E40" t="s">
        <v>1932</v>
      </c>
      <c r="F40">
        <v>4</v>
      </c>
      <c r="G40">
        <v>735.32</v>
      </c>
      <c r="H40">
        <v>0.06</v>
      </c>
      <c r="I40" t="s">
        <v>1964</v>
      </c>
      <c r="J40">
        <v>2764.8031999999998</v>
      </c>
      <c r="K40">
        <v>2764.8032000000003</v>
      </c>
      <c r="L40" t="str">
        <f>_xlfn.IFS(Table8_1[[#This Row],[Unit_Price]]&lt;500,"Low Price",Table8_1[[#This Row],[Unit_Price]]&lt;2000,"Medium Price",Table8_1[[#This Row],[Unit_Price]]&gt;=2000, "High Price")</f>
        <v>Medium Price</v>
      </c>
      <c r="M40" t="str">
        <f>VLOOKUP(Table8_16[[#This Row],[Customer_ID]],Table1__2[],2,FALSE)</f>
        <v>Daniel Austin</v>
      </c>
      <c r="N40">
        <f>VLOOKUP(Table8_16[[#This Row],[Customer_ID]],Table1__2[],3,FALSE)</f>
        <v>29</v>
      </c>
      <c r="O40" t="str">
        <f>VLOOKUP(Table8_16[[#This Row],[Customer_ID]],Table1__2[],4,FALSE)</f>
        <v>Male</v>
      </c>
      <c r="P40" t="str">
        <f>VLOOKUP(Table8_16[[#This Row],[Customer_ID]],Table1__2[],5,FALSE)</f>
        <v>Lake Howardberg</v>
      </c>
      <c r="Q40" t="str">
        <f>VLOOKUP(Table8_16[[#This Row],[Customer_ID]],Table1__2[],6,FALSE)</f>
        <v>Kentucky</v>
      </c>
      <c r="R40" t="str">
        <f>VLOOKUP(Table8_16[[#This Row],[Customer_ID]],Table1__2[],7,FALSE)</f>
        <v>USA</v>
      </c>
      <c r="S40" t="str">
        <f>VLOOKUP(Table8_16[[#This Row],[Customer_ID]],Table1__2[],8,FALSE)</f>
        <v>Gold</v>
      </c>
      <c r="T40" t="str">
        <f>VLOOKUP(Table8_16[[#This Row],[Customer_ID]],Table1__2[],9,FALSE)</f>
        <v>Entry level Professionel</v>
      </c>
      <c r="U40" t="str">
        <f>VLOOKUP(Table8_16[[#This Row],[Product_ID]],Table3__211[],2,FALSE)</f>
        <v>Modern Wall</v>
      </c>
      <c r="V40" t="str">
        <f>VLOOKUP(Table8_16[[#This Row],[Product_ID]],Table3__211[],3,FALSE)</f>
        <v>Clock</v>
      </c>
      <c r="W40" t="str">
        <f>VLOOKUP(Table8_16[[#This Row],[Product_ID]],Table3__211[],4,FALSE)</f>
        <v>Home</v>
      </c>
      <c r="X40" t="str">
        <f>VLOOKUP(Table8_16[[#This Row],[Product_ID]],Table3__211[],5,FALSE)</f>
        <v>Decor</v>
      </c>
      <c r="Y40" t="str">
        <f>VLOOKUP(Table8_16[[#This Row],[Product_ID]],Table3__211[],6,FALSE)</f>
        <v>Weiss-Watson</v>
      </c>
      <c r="Z40">
        <f>VLOOKUP(Table8_16[[#This Row],[Product_ID]],Table3__211[],7,FALSE)</f>
        <v>179.77</v>
      </c>
      <c r="AA40">
        <f>VLOOKUP(Table8_16[[#This Row],[Product_ID]],Table3__211[],8,FALSE)</f>
        <v>305</v>
      </c>
      <c r="AB40" t="str">
        <f>VLOOKUP(Table8_16[[#This Row],[Store_ID]],Store!$A$2:$E$21,2,FALSE)</f>
        <v>Gardner, Humphrey and Contreras</v>
      </c>
      <c r="AC40" t="str">
        <f>VLOOKUP(Table8_16[[#This Row],[Store_ID]],Store!$A$2:$E$21,3,FALSE)</f>
        <v>East</v>
      </c>
      <c r="AD40" t="str">
        <f>VLOOKUP(Table8_16[[#This Row],[Store_ID]],Store!$A$2:$E$21,4,FALSE)</f>
        <v>Johnsonville</v>
      </c>
      <c r="AE40" t="str">
        <f>VLOOKUP(Table8_16[[#This Row],[Store_ID]],Store!$A$2:$E$21,5,FALSE)</f>
        <v>Flagship</v>
      </c>
      <c r="AF40" s="22" t="str">
        <f>VLOOKUP(Table8_16[[#This Row],[Store_ID]],Store!$A$2:$F$21,6,FALSE)</f>
        <v>Physical Store</v>
      </c>
    </row>
    <row r="41" spans="1:32" x14ac:dyDescent="0.3">
      <c r="A41" t="s">
        <v>2002</v>
      </c>
      <c r="B41" s="5">
        <v>45264</v>
      </c>
      <c r="C41" t="s">
        <v>1349</v>
      </c>
      <c r="D41" t="s">
        <v>1865</v>
      </c>
      <c r="E41" t="s">
        <v>1901</v>
      </c>
      <c r="F41">
        <v>2</v>
      </c>
      <c r="G41">
        <v>600.73</v>
      </c>
      <c r="H41">
        <v>0.08</v>
      </c>
      <c r="I41" t="s">
        <v>1959</v>
      </c>
      <c r="J41">
        <v>1105.3432</v>
      </c>
      <c r="K41">
        <v>1105.3432</v>
      </c>
      <c r="L41" t="str">
        <f>_xlfn.IFS(Table8_1[[#This Row],[Unit_Price]]&lt;500,"Low Price",Table8_1[[#This Row],[Unit_Price]]&lt;2000,"Medium Price",Table8_1[[#This Row],[Unit_Price]]&gt;=2000, "High Price")</f>
        <v>Medium Price</v>
      </c>
      <c r="M41" t="str">
        <f>VLOOKUP(Table8_16[[#This Row],[Customer_ID]],Table1__2[],2,FALSE)</f>
        <v>John Smith</v>
      </c>
      <c r="N41">
        <f>VLOOKUP(Table8_16[[#This Row],[Customer_ID]],Table1__2[],3,FALSE)</f>
        <v>27</v>
      </c>
      <c r="O41" t="str">
        <f>VLOOKUP(Table8_16[[#This Row],[Customer_ID]],Table1__2[],4,FALSE)</f>
        <v>Male</v>
      </c>
      <c r="P41" t="str">
        <f>VLOOKUP(Table8_16[[#This Row],[Customer_ID]],Table1__2[],5,FALSE)</f>
        <v>South Andrewport</v>
      </c>
      <c r="Q41" t="str">
        <f>VLOOKUP(Table8_16[[#This Row],[Customer_ID]],Table1__2[],6,FALSE)</f>
        <v>California</v>
      </c>
      <c r="R41" t="str">
        <f>VLOOKUP(Table8_16[[#This Row],[Customer_ID]],Table1__2[],7,FALSE)</f>
        <v>USA</v>
      </c>
      <c r="S41" t="str">
        <f>VLOOKUP(Table8_16[[#This Row],[Customer_ID]],Table1__2[],8,FALSE)</f>
        <v>Platinum</v>
      </c>
      <c r="T41" t="str">
        <f>VLOOKUP(Table8_16[[#This Row],[Customer_ID]],Table1__2[],9,FALSE)</f>
        <v>Entry level Professionel</v>
      </c>
      <c r="U41" t="str">
        <f>VLOOKUP(Table8_16[[#This Row],[Product_ID]],Table3__211[],2,FALSE)</f>
        <v>Vitamin E Body</v>
      </c>
      <c r="V41" t="str">
        <f>VLOOKUP(Table8_16[[#This Row],[Product_ID]],Table3__211[],3,FALSE)</f>
        <v>Lotion</v>
      </c>
      <c r="W41" t="str">
        <f>VLOOKUP(Table8_16[[#This Row],[Product_ID]],Table3__211[],4,FALSE)</f>
        <v>Beauty</v>
      </c>
      <c r="X41" t="str">
        <f>VLOOKUP(Table8_16[[#This Row],[Product_ID]],Table3__211[],5,FALSE)</f>
        <v>Skincare</v>
      </c>
      <c r="Y41" t="str">
        <f>VLOOKUP(Table8_16[[#This Row],[Product_ID]],Table3__211[],6,FALSE)</f>
        <v>Hoffman-Williams</v>
      </c>
      <c r="Z41">
        <f>VLOOKUP(Table8_16[[#This Row],[Product_ID]],Table3__211[],7,FALSE)</f>
        <v>358.47</v>
      </c>
      <c r="AA41">
        <f>VLOOKUP(Table8_16[[#This Row],[Product_ID]],Table3__211[],8,FALSE)</f>
        <v>213</v>
      </c>
      <c r="AB41" t="str">
        <f>VLOOKUP(Table8_16[[#This Row],[Store_ID]],Store!$A$2:$E$21,2,FALSE)</f>
        <v>Johnson-Wright</v>
      </c>
      <c r="AC41" t="str">
        <f>VLOOKUP(Table8_16[[#This Row],[Store_ID]],Store!$A$2:$E$21,3,FALSE)</f>
        <v>North</v>
      </c>
      <c r="AD41" t="str">
        <f>VLOOKUP(Table8_16[[#This Row],[Store_ID]],Store!$A$2:$E$21,4,FALSE)</f>
        <v>Hoodberg</v>
      </c>
      <c r="AE41" t="str">
        <f>VLOOKUP(Table8_16[[#This Row],[Store_ID]],Store!$A$2:$E$21,5,FALSE)</f>
        <v>Outlet</v>
      </c>
      <c r="AF41" s="22" t="str">
        <f>VLOOKUP(Table8_16[[#This Row],[Store_ID]],Store!$A$2:$F$21,6,FALSE)</f>
        <v>Physical Store</v>
      </c>
    </row>
    <row r="42" spans="1:32" x14ac:dyDescent="0.3">
      <c r="A42" t="s">
        <v>2003</v>
      </c>
      <c r="B42" s="5">
        <v>45486</v>
      </c>
      <c r="C42" t="s">
        <v>268</v>
      </c>
      <c r="D42" t="s">
        <v>1655</v>
      </c>
      <c r="E42" t="s">
        <v>1948</v>
      </c>
      <c r="F42">
        <v>2</v>
      </c>
      <c r="G42">
        <v>873.86</v>
      </c>
      <c r="H42">
        <v>7.0000000000000007E-2</v>
      </c>
      <c r="I42" t="s">
        <v>1964</v>
      </c>
      <c r="J42">
        <v>1625.3796</v>
      </c>
      <c r="K42">
        <v>1625.3796</v>
      </c>
      <c r="L42" t="str">
        <f>_xlfn.IFS(Table8_1[[#This Row],[Unit_Price]]&lt;500,"Low Price",Table8_1[[#This Row],[Unit_Price]]&lt;2000,"Medium Price",Table8_1[[#This Row],[Unit_Price]]&gt;=2000, "High Price")</f>
        <v>Medium Price</v>
      </c>
      <c r="M42" t="str">
        <f>VLOOKUP(Table8_16[[#This Row],[Customer_ID]],Table1__2[],2,FALSE)</f>
        <v>Tonya Burch</v>
      </c>
      <c r="N42">
        <f>VLOOKUP(Table8_16[[#This Row],[Customer_ID]],Table1__2[],3,FALSE)</f>
        <v>39</v>
      </c>
      <c r="O42" t="str">
        <f>VLOOKUP(Table8_16[[#This Row],[Customer_ID]],Table1__2[],4,FALSE)</f>
        <v>Female</v>
      </c>
      <c r="P42" t="str">
        <f>VLOOKUP(Table8_16[[#This Row],[Customer_ID]],Table1__2[],5,FALSE)</f>
        <v>Olsonhaven</v>
      </c>
      <c r="Q42" t="str">
        <f>VLOOKUP(Table8_16[[#This Row],[Customer_ID]],Table1__2[],6,FALSE)</f>
        <v>Iowa</v>
      </c>
      <c r="R42" t="str">
        <f>VLOOKUP(Table8_16[[#This Row],[Customer_ID]],Table1__2[],7,FALSE)</f>
        <v>USA</v>
      </c>
      <c r="S42" t="str">
        <f>VLOOKUP(Table8_16[[#This Row],[Customer_ID]],Table1__2[],8,FALSE)</f>
        <v>Gold</v>
      </c>
      <c r="T42" t="str">
        <f>VLOOKUP(Table8_16[[#This Row],[Customer_ID]],Table1__2[],9,FALSE)</f>
        <v>Experienced</v>
      </c>
      <c r="U42" t="str">
        <f>VLOOKUP(Table8_16[[#This Row],[Product_ID]],Table3__211[],2,FALSE)</f>
        <v>Wireless Bluetooth</v>
      </c>
      <c r="V42" t="str">
        <f>VLOOKUP(Table8_16[[#This Row],[Product_ID]],Table3__211[],3,FALSE)</f>
        <v>Speaker</v>
      </c>
      <c r="W42" t="str">
        <f>VLOOKUP(Table8_16[[#This Row],[Product_ID]],Table3__211[],4,FALSE)</f>
        <v>Electronics</v>
      </c>
      <c r="X42" t="str">
        <f>VLOOKUP(Table8_16[[#This Row],[Product_ID]],Table3__211[],5,FALSE)</f>
        <v>Audio</v>
      </c>
      <c r="Y42" t="str">
        <f>VLOOKUP(Table8_16[[#This Row],[Product_ID]],Table3__211[],6,FALSE)</f>
        <v>Reed-Schmidt</v>
      </c>
      <c r="Z42">
        <f>VLOOKUP(Table8_16[[#This Row],[Product_ID]],Table3__211[],7,FALSE)</f>
        <v>322.41000000000003</v>
      </c>
      <c r="AA42">
        <f>VLOOKUP(Table8_16[[#This Row],[Product_ID]],Table3__211[],8,FALSE)</f>
        <v>213</v>
      </c>
      <c r="AB42" t="str">
        <f>VLOOKUP(Table8_16[[#This Row],[Store_ID]],Store!$A$2:$E$21,2,FALSE)</f>
        <v>Mann-Austin</v>
      </c>
      <c r="AC42" t="str">
        <f>VLOOKUP(Table8_16[[#This Row],[Store_ID]],Store!$A$2:$E$21,3,FALSE)</f>
        <v>East</v>
      </c>
      <c r="AD42" t="str">
        <f>VLOOKUP(Table8_16[[#This Row],[Store_ID]],Store!$A$2:$E$21,4,FALSE)</f>
        <v>Vasquezborough</v>
      </c>
      <c r="AE42" t="str">
        <f>VLOOKUP(Table8_16[[#This Row],[Store_ID]],Store!$A$2:$E$21,5,FALSE)</f>
        <v>Online</v>
      </c>
      <c r="AF42" s="22" t="str">
        <f>VLOOKUP(Table8_16[[#This Row],[Store_ID]],Store!$A$2:$F$21,6,FALSE)</f>
        <v>Digital Store</v>
      </c>
    </row>
    <row r="43" spans="1:32" x14ac:dyDescent="0.3">
      <c r="A43" t="s">
        <v>2004</v>
      </c>
      <c r="B43" s="5">
        <v>45241</v>
      </c>
      <c r="C43" t="s">
        <v>965</v>
      </c>
      <c r="D43" t="s">
        <v>1645</v>
      </c>
      <c r="E43" t="s">
        <v>1917</v>
      </c>
      <c r="F43">
        <v>3</v>
      </c>
      <c r="G43">
        <v>342.47</v>
      </c>
      <c r="H43">
        <v>0.08</v>
      </c>
      <c r="I43" t="s">
        <v>1961</v>
      </c>
      <c r="J43">
        <v>945.21720000000005</v>
      </c>
      <c r="K43">
        <v>945.21720000000005</v>
      </c>
      <c r="L43" t="str">
        <f>_xlfn.IFS(Table8_1[[#This Row],[Unit_Price]]&lt;500,"Low Price",Table8_1[[#This Row],[Unit_Price]]&lt;2000,"Medium Price",Table8_1[[#This Row],[Unit_Price]]&gt;=2000, "High Price")</f>
        <v>Low Price</v>
      </c>
      <c r="M43" t="str">
        <f>VLOOKUP(Table8_16[[#This Row],[Customer_ID]],Table1__2[],2,FALSE)</f>
        <v>Edward Cole</v>
      </c>
      <c r="N43">
        <f>VLOOKUP(Table8_16[[#This Row],[Customer_ID]],Table1__2[],3,FALSE)</f>
        <v>36</v>
      </c>
      <c r="O43" t="str">
        <f>VLOOKUP(Table8_16[[#This Row],[Customer_ID]],Table1__2[],4,FALSE)</f>
        <v>Male</v>
      </c>
      <c r="P43" t="str">
        <f>VLOOKUP(Table8_16[[#This Row],[Customer_ID]],Table1__2[],5,FALSE)</f>
        <v>Lake Charlotte</v>
      </c>
      <c r="Q43" t="str">
        <f>VLOOKUP(Table8_16[[#This Row],[Customer_ID]],Table1__2[],6,FALSE)</f>
        <v>Arizona</v>
      </c>
      <c r="R43" t="str">
        <f>VLOOKUP(Table8_16[[#This Row],[Customer_ID]],Table1__2[],7,FALSE)</f>
        <v>USA</v>
      </c>
      <c r="S43" t="str">
        <f>VLOOKUP(Table8_16[[#This Row],[Customer_ID]],Table1__2[],8,FALSE)</f>
        <v>Gold</v>
      </c>
      <c r="T43" t="str">
        <f>VLOOKUP(Table8_16[[#This Row],[Customer_ID]],Table1__2[],9,FALSE)</f>
        <v>Experienced</v>
      </c>
      <c r="U43" t="str">
        <f>VLOOKUP(Table8_16[[#This Row],[Product_ID]],Table3__211[],2,FALSE)</f>
        <v>Men's Formal</v>
      </c>
      <c r="V43" t="str">
        <f>VLOOKUP(Table8_16[[#This Row],[Product_ID]],Table3__211[],3,FALSE)</f>
        <v>Shirt</v>
      </c>
      <c r="W43" t="str">
        <f>VLOOKUP(Table8_16[[#This Row],[Product_ID]],Table3__211[],4,FALSE)</f>
        <v>Clothing</v>
      </c>
      <c r="X43" t="str">
        <f>VLOOKUP(Table8_16[[#This Row],[Product_ID]],Table3__211[],5,FALSE)</f>
        <v>Tops</v>
      </c>
      <c r="Y43" t="str">
        <f>VLOOKUP(Table8_16[[#This Row],[Product_ID]],Table3__211[],6,FALSE)</f>
        <v>Moon, Mora and Santos</v>
      </c>
      <c r="Z43">
        <f>VLOOKUP(Table8_16[[#This Row],[Product_ID]],Table3__211[],7,FALSE)</f>
        <v>254.04</v>
      </c>
      <c r="AA43">
        <f>VLOOKUP(Table8_16[[#This Row],[Product_ID]],Table3__211[],8,FALSE)</f>
        <v>360</v>
      </c>
      <c r="AB43" t="str">
        <f>VLOOKUP(Table8_16[[#This Row],[Store_ID]],Store!$A$2:$E$21,2,FALSE)</f>
        <v>Bean, Jones and Park</v>
      </c>
      <c r="AC43" t="str">
        <f>VLOOKUP(Table8_16[[#This Row],[Store_ID]],Store!$A$2:$E$21,3,FALSE)</f>
        <v>West</v>
      </c>
      <c r="AD43" t="str">
        <f>VLOOKUP(Table8_16[[#This Row],[Store_ID]],Store!$A$2:$E$21,4,FALSE)</f>
        <v>Thompsonborough</v>
      </c>
      <c r="AE43" t="str">
        <f>VLOOKUP(Table8_16[[#This Row],[Store_ID]],Store!$A$2:$E$21,5,FALSE)</f>
        <v>Online</v>
      </c>
      <c r="AF43" s="22" t="str">
        <f>VLOOKUP(Table8_16[[#This Row],[Store_ID]],Store!$A$2:$F$21,6,FALSE)</f>
        <v>Digital Store</v>
      </c>
    </row>
    <row r="44" spans="1:32" x14ac:dyDescent="0.3">
      <c r="A44" t="s">
        <v>2005</v>
      </c>
      <c r="B44" s="5">
        <v>45649</v>
      </c>
      <c r="C44" t="s">
        <v>1064</v>
      </c>
      <c r="D44" t="s">
        <v>1664</v>
      </c>
      <c r="E44" t="s">
        <v>1921</v>
      </c>
      <c r="F44">
        <v>2</v>
      </c>
      <c r="G44">
        <v>915.15</v>
      </c>
      <c r="H44">
        <v>0.16</v>
      </c>
      <c r="I44" t="s">
        <v>1961</v>
      </c>
      <c r="J44">
        <v>1537.452</v>
      </c>
      <c r="K44">
        <v>1537.452</v>
      </c>
      <c r="L44" t="str">
        <f>_xlfn.IFS(Table8_1[[#This Row],[Unit_Price]]&lt;500,"Low Price",Table8_1[[#This Row],[Unit_Price]]&lt;2000,"Medium Price",Table8_1[[#This Row],[Unit_Price]]&gt;=2000, "High Price")</f>
        <v>Medium Price</v>
      </c>
      <c r="M44" t="str">
        <f>VLOOKUP(Table8_16[[#This Row],[Customer_ID]],Table1__2[],2,FALSE)</f>
        <v>Jennifer Woods</v>
      </c>
      <c r="N44">
        <f>VLOOKUP(Table8_16[[#This Row],[Customer_ID]],Table1__2[],3,FALSE)</f>
        <v>37</v>
      </c>
      <c r="O44" t="str">
        <f>VLOOKUP(Table8_16[[#This Row],[Customer_ID]],Table1__2[],4,FALSE)</f>
        <v>Male</v>
      </c>
      <c r="P44" t="str">
        <f>VLOOKUP(Table8_16[[#This Row],[Customer_ID]],Table1__2[],5,FALSE)</f>
        <v>West Brendamouth</v>
      </c>
      <c r="Q44" t="str">
        <f>VLOOKUP(Table8_16[[#This Row],[Customer_ID]],Table1__2[],6,FALSE)</f>
        <v>North Carolina</v>
      </c>
      <c r="R44" t="str">
        <f>VLOOKUP(Table8_16[[#This Row],[Customer_ID]],Table1__2[],7,FALSE)</f>
        <v>USA</v>
      </c>
      <c r="S44" t="str">
        <f>VLOOKUP(Table8_16[[#This Row],[Customer_ID]],Table1__2[],8,FALSE)</f>
        <v>Platinum</v>
      </c>
      <c r="T44" t="str">
        <f>VLOOKUP(Table8_16[[#This Row],[Customer_ID]],Table1__2[],9,FALSE)</f>
        <v>Experienced</v>
      </c>
      <c r="U44" t="str">
        <f>VLOOKUP(Table8_16[[#This Row],[Product_ID]],Table3__211[],2,FALSE)</f>
        <v>Fabric Sofa Throw</v>
      </c>
      <c r="V44" t="str">
        <f>VLOOKUP(Table8_16[[#This Row],[Product_ID]],Table3__211[],3,FALSE)</f>
        <v>Blanket</v>
      </c>
      <c r="W44" t="str">
        <f>VLOOKUP(Table8_16[[#This Row],[Product_ID]],Table3__211[],4,FALSE)</f>
        <v>Home</v>
      </c>
      <c r="X44" t="str">
        <f>VLOOKUP(Table8_16[[#This Row],[Product_ID]],Table3__211[],5,FALSE)</f>
        <v>Decor</v>
      </c>
      <c r="Y44" t="str">
        <f>VLOOKUP(Table8_16[[#This Row],[Product_ID]],Table3__211[],6,FALSE)</f>
        <v>Hoffman Group</v>
      </c>
      <c r="Z44">
        <f>VLOOKUP(Table8_16[[#This Row],[Product_ID]],Table3__211[],7,FALSE)</f>
        <v>218.48</v>
      </c>
      <c r="AA44">
        <f>VLOOKUP(Table8_16[[#This Row],[Product_ID]],Table3__211[],8,FALSE)</f>
        <v>276</v>
      </c>
      <c r="AB44" t="str">
        <f>VLOOKUP(Table8_16[[#This Row],[Store_ID]],Store!$A$2:$E$21,2,FALSE)</f>
        <v>Moore, Padilla and Butler</v>
      </c>
      <c r="AC44" t="str">
        <f>VLOOKUP(Table8_16[[#This Row],[Store_ID]],Store!$A$2:$E$21,3,FALSE)</f>
        <v>South</v>
      </c>
      <c r="AD44" t="str">
        <f>VLOOKUP(Table8_16[[#This Row],[Store_ID]],Store!$A$2:$E$21,4,FALSE)</f>
        <v>East Johnstad</v>
      </c>
      <c r="AE44" t="str">
        <f>VLOOKUP(Table8_16[[#This Row],[Store_ID]],Store!$A$2:$E$21,5,FALSE)</f>
        <v>Flagship</v>
      </c>
      <c r="AF44" s="22" t="str">
        <f>VLOOKUP(Table8_16[[#This Row],[Store_ID]],Store!$A$2:$F$21,6,FALSE)</f>
        <v>Physical Store</v>
      </c>
    </row>
    <row r="45" spans="1:32" x14ac:dyDescent="0.3">
      <c r="A45" t="s">
        <v>2006</v>
      </c>
      <c r="B45" s="5">
        <v>45677</v>
      </c>
      <c r="C45" t="s">
        <v>308</v>
      </c>
      <c r="D45" t="s">
        <v>1677</v>
      </c>
      <c r="E45" t="s">
        <v>1942</v>
      </c>
      <c r="F45">
        <v>2</v>
      </c>
      <c r="G45">
        <v>863.11</v>
      </c>
      <c r="H45">
        <v>0.28000000000000003</v>
      </c>
      <c r="I45" t="s">
        <v>1961</v>
      </c>
      <c r="J45">
        <v>1864.3176000000001</v>
      </c>
      <c r="K45">
        <v>1242.8784000000001</v>
      </c>
      <c r="L45" t="str">
        <f>_xlfn.IFS(Table8_1[[#This Row],[Unit_Price]]&lt;500,"Low Price",Table8_1[[#This Row],[Unit_Price]]&lt;2000,"Medium Price",Table8_1[[#This Row],[Unit_Price]]&gt;=2000, "High Price")</f>
        <v>Medium Price</v>
      </c>
      <c r="M45" t="str">
        <f>VLOOKUP(Table8_16[[#This Row],[Customer_ID]],Table1__2[],2,FALSE)</f>
        <v>Christy Hoffman</v>
      </c>
      <c r="N45">
        <f>VLOOKUP(Table8_16[[#This Row],[Customer_ID]],Table1__2[],3,FALSE)</f>
        <v>26</v>
      </c>
      <c r="O45" t="str">
        <f>VLOOKUP(Table8_16[[#This Row],[Customer_ID]],Table1__2[],4,FALSE)</f>
        <v>Female</v>
      </c>
      <c r="P45" t="str">
        <f>VLOOKUP(Table8_16[[#This Row],[Customer_ID]],Table1__2[],5,FALSE)</f>
        <v>Garyberg</v>
      </c>
      <c r="Q45" t="str">
        <f>VLOOKUP(Table8_16[[#This Row],[Customer_ID]],Table1__2[],6,FALSE)</f>
        <v>Indiana</v>
      </c>
      <c r="R45" t="str">
        <f>VLOOKUP(Table8_16[[#This Row],[Customer_ID]],Table1__2[],7,FALSE)</f>
        <v>USA</v>
      </c>
      <c r="S45" t="str">
        <f>VLOOKUP(Table8_16[[#This Row],[Customer_ID]],Table1__2[],8,FALSE)</f>
        <v>Platinum</v>
      </c>
      <c r="T45" t="str">
        <f>VLOOKUP(Table8_16[[#This Row],[Customer_ID]],Table1__2[],9,FALSE)</f>
        <v>Entry level Professionel</v>
      </c>
      <c r="U45" t="str">
        <f>VLOOKUP(Table8_16[[#This Row],[Product_ID]],Table3__211[],2,FALSE)</f>
        <v>Modern Wall</v>
      </c>
      <c r="V45" t="str">
        <f>VLOOKUP(Table8_16[[#This Row],[Product_ID]],Table3__211[],3,FALSE)</f>
        <v>Clock</v>
      </c>
      <c r="W45" t="str">
        <f>VLOOKUP(Table8_16[[#This Row],[Product_ID]],Table3__211[],4,FALSE)</f>
        <v>Home</v>
      </c>
      <c r="X45" t="str">
        <f>VLOOKUP(Table8_16[[#This Row],[Product_ID]],Table3__211[],5,FALSE)</f>
        <v>Decor</v>
      </c>
      <c r="Y45" t="str">
        <f>VLOOKUP(Table8_16[[#This Row],[Product_ID]],Table3__211[],6,FALSE)</f>
        <v>Weiss-Watson</v>
      </c>
      <c r="Z45">
        <f>VLOOKUP(Table8_16[[#This Row],[Product_ID]],Table3__211[],7,FALSE)</f>
        <v>179.77</v>
      </c>
      <c r="AA45">
        <f>VLOOKUP(Table8_16[[#This Row],[Product_ID]],Table3__211[],8,FALSE)</f>
        <v>305</v>
      </c>
      <c r="AB45" t="str">
        <f>VLOOKUP(Table8_16[[#This Row],[Store_ID]],Store!$A$2:$E$21,2,FALSE)</f>
        <v>Holloway Ltd</v>
      </c>
      <c r="AC45" t="str">
        <f>VLOOKUP(Table8_16[[#This Row],[Store_ID]],Store!$A$2:$E$21,3,FALSE)</f>
        <v>North</v>
      </c>
      <c r="AD45" t="str">
        <f>VLOOKUP(Table8_16[[#This Row],[Store_ID]],Store!$A$2:$E$21,4,FALSE)</f>
        <v>Bensonhaven</v>
      </c>
      <c r="AE45" t="str">
        <f>VLOOKUP(Table8_16[[#This Row],[Store_ID]],Store!$A$2:$E$21,5,FALSE)</f>
        <v>Flagship</v>
      </c>
      <c r="AF45" s="22" t="str">
        <f>VLOOKUP(Table8_16[[#This Row],[Store_ID]],Store!$A$2:$F$21,6,FALSE)</f>
        <v>Physical Store</v>
      </c>
    </row>
    <row r="46" spans="1:32" x14ac:dyDescent="0.3">
      <c r="A46" t="s">
        <v>2007</v>
      </c>
      <c r="B46" s="5">
        <v>45538</v>
      </c>
      <c r="C46" t="s">
        <v>671</v>
      </c>
      <c r="D46" t="s">
        <v>1709</v>
      </c>
      <c r="E46" t="s">
        <v>1929</v>
      </c>
      <c r="F46">
        <v>2</v>
      </c>
      <c r="G46">
        <v>209.32</v>
      </c>
      <c r="H46">
        <v>0.23</v>
      </c>
      <c r="I46" t="s">
        <v>1964</v>
      </c>
      <c r="J46">
        <v>322.3528</v>
      </c>
      <c r="K46">
        <v>322.3528</v>
      </c>
      <c r="L46" t="str">
        <f>_xlfn.IFS(Table8_1[[#This Row],[Unit_Price]]&lt;500,"Low Price",Table8_1[[#This Row],[Unit_Price]]&lt;2000,"Medium Price",Table8_1[[#This Row],[Unit_Price]]&gt;=2000, "High Price")</f>
        <v>Low Price</v>
      </c>
      <c r="M46" t="str">
        <f>VLOOKUP(Table8_16[[#This Row],[Customer_ID]],Table1__2[],2,FALSE)</f>
        <v>Sarah Brady</v>
      </c>
      <c r="N46">
        <f>VLOOKUP(Table8_16[[#This Row],[Customer_ID]],Table1__2[],3,FALSE)</f>
        <v>47</v>
      </c>
      <c r="O46" t="str">
        <f>VLOOKUP(Table8_16[[#This Row],[Customer_ID]],Table1__2[],4,FALSE)</f>
        <v>Male</v>
      </c>
      <c r="P46" t="str">
        <f>VLOOKUP(Table8_16[[#This Row],[Customer_ID]],Table1__2[],5,FALSE)</f>
        <v>Johnsonland</v>
      </c>
      <c r="Q46" t="str">
        <f>VLOOKUP(Table8_16[[#This Row],[Customer_ID]],Table1__2[],6,FALSE)</f>
        <v>Iowa</v>
      </c>
      <c r="R46" t="str">
        <f>VLOOKUP(Table8_16[[#This Row],[Customer_ID]],Table1__2[],7,FALSE)</f>
        <v>USA</v>
      </c>
      <c r="S46" t="str">
        <f>VLOOKUP(Table8_16[[#This Row],[Customer_ID]],Table1__2[],8,FALSE)</f>
        <v>Platinum</v>
      </c>
      <c r="T46" t="str">
        <f>VLOOKUP(Table8_16[[#This Row],[Customer_ID]],Table1__2[],9,FALSE)</f>
        <v>Experienced</v>
      </c>
      <c r="U46" t="str">
        <f>VLOOKUP(Table8_16[[#This Row],[Product_ID]],Table3__211[],2,FALSE)</f>
        <v>USB External Hard</v>
      </c>
      <c r="V46" t="str">
        <f>VLOOKUP(Table8_16[[#This Row],[Product_ID]],Table3__211[],3,FALSE)</f>
        <v>Drive</v>
      </c>
      <c r="W46" t="str">
        <f>VLOOKUP(Table8_16[[#This Row],[Product_ID]],Table3__211[],4,FALSE)</f>
        <v>Electronics</v>
      </c>
      <c r="X46" t="str">
        <f>VLOOKUP(Table8_16[[#This Row],[Product_ID]],Table3__211[],5,FALSE)</f>
        <v>Computer</v>
      </c>
      <c r="Y46" t="str">
        <f>VLOOKUP(Table8_16[[#This Row],[Product_ID]],Table3__211[],6,FALSE)</f>
        <v>Robinson Inc</v>
      </c>
      <c r="Z46">
        <f>VLOOKUP(Table8_16[[#This Row],[Product_ID]],Table3__211[],7,FALSE)</f>
        <v>253.33</v>
      </c>
      <c r="AA46">
        <f>VLOOKUP(Table8_16[[#This Row],[Product_ID]],Table3__211[],8,FALSE)</f>
        <v>266</v>
      </c>
      <c r="AB46" t="str">
        <f>VLOOKUP(Table8_16[[#This Row],[Store_ID]],Store!$A$2:$E$21,2,FALSE)</f>
        <v>Thomas, Bridges and Harris</v>
      </c>
      <c r="AC46" t="str">
        <f>VLOOKUP(Table8_16[[#This Row],[Store_ID]],Store!$A$2:$E$21,3,FALSE)</f>
        <v>North</v>
      </c>
      <c r="AD46" t="str">
        <f>VLOOKUP(Table8_16[[#This Row],[Store_ID]],Store!$A$2:$E$21,4,FALSE)</f>
        <v>Sabrinatown</v>
      </c>
      <c r="AE46" t="str">
        <f>VLOOKUP(Table8_16[[#This Row],[Store_ID]],Store!$A$2:$E$21,5,FALSE)</f>
        <v>Online</v>
      </c>
      <c r="AF46" s="22" t="str">
        <f>VLOOKUP(Table8_16[[#This Row],[Store_ID]],Store!$A$2:$F$21,6,FALSE)</f>
        <v>Digital Store</v>
      </c>
    </row>
    <row r="47" spans="1:32" x14ac:dyDescent="0.3">
      <c r="A47" t="s">
        <v>2008</v>
      </c>
      <c r="B47" s="5">
        <v>45606</v>
      </c>
      <c r="C47" t="s">
        <v>1461</v>
      </c>
      <c r="D47" t="s">
        <v>1759</v>
      </c>
      <c r="E47" t="s">
        <v>1917</v>
      </c>
      <c r="F47">
        <v>4</v>
      </c>
      <c r="G47">
        <v>288.60000000000002</v>
      </c>
      <c r="H47">
        <v>0.09</v>
      </c>
      <c r="I47" t="s">
        <v>1961</v>
      </c>
      <c r="J47">
        <v>1050.5039999999999</v>
      </c>
      <c r="K47">
        <v>1050.5040000000001</v>
      </c>
      <c r="L47" t="str">
        <f>_xlfn.IFS(Table8_1[[#This Row],[Unit_Price]]&lt;500,"Low Price",Table8_1[[#This Row],[Unit_Price]]&lt;2000,"Medium Price",Table8_1[[#This Row],[Unit_Price]]&gt;=2000, "High Price")</f>
        <v>Low Price</v>
      </c>
      <c r="M47" t="str">
        <f>VLOOKUP(Table8_16[[#This Row],[Customer_ID]],Table1__2[],2,FALSE)</f>
        <v>Manuel Fisher</v>
      </c>
      <c r="N47">
        <f>VLOOKUP(Table8_16[[#This Row],[Customer_ID]],Table1__2[],3,FALSE)</f>
        <v>21</v>
      </c>
      <c r="O47" t="str">
        <f>VLOOKUP(Table8_16[[#This Row],[Customer_ID]],Table1__2[],4,FALSE)</f>
        <v>Female</v>
      </c>
      <c r="P47" t="str">
        <f>VLOOKUP(Table8_16[[#This Row],[Customer_ID]],Table1__2[],5,FALSE)</f>
        <v>Kanebury</v>
      </c>
      <c r="Q47" t="str">
        <f>VLOOKUP(Table8_16[[#This Row],[Customer_ID]],Table1__2[],6,FALSE)</f>
        <v>New Hampshire</v>
      </c>
      <c r="R47" t="str">
        <f>VLOOKUP(Table8_16[[#This Row],[Customer_ID]],Table1__2[],7,FALSE)</f>
        <v>USA</v>
      </c>
      <c r="S47" t="str">
        <f>VLOOKUP(Table8_16[[#This Row],[Customer_ID]],Table1__2[],8,FALSE)</f>
        <v>Gold</v>
      </c>
      <c r="T47" t="str">
        <f>VLOOKUP(Table8_16[[#This Row],[Customer_ID]],Table1__2[],9,FALSE)</f>
        <v>Students</v>
      </c>
      <c r="U47" t="str">
        <f>VLOOKUP(Table8_16[[#This Row],[Product_ID]],Table3__211[],2,FALSE)</f>
        <v>Men's Hair Styling</v>
      </c>
      <c r="V47" t="str">
        <f>VLOOKUP(Table8_16[[#This Row],[Product_ID]],Table3__211[],3,FALSE)</f>
        <v>Gel</v>
      </c>
      <c r="W47" t="str">
        <f>VLOOKUP(Table8_16[[#This Row],[Product_ID]],Table3__211[],4,FALSE)</f>
        <v>Beauty</v>
      </c>
      <c r="X47" t="str">
        <f>VLOOKUP(Table8_16[[#This Row],[Product_ID]],Table3__211[],5,FALSE)</f>
        <v>Haircare</v>
      </c>
      <c r="Y47" t="str">
        <f>VLOOKUP(Table8_16[[#This Row],[Product_ID]],Table3__211[],6,FALSE)</f>
        <v>Cline-Mccarthy</v>
      </c>
      <c r="Z47">
        <f>VLOOKUP(Table8_16[[#This Row],[Product_ID]],Table3__211[],7,FALSE)</f>
        <v>17.309999999999999</v>
      </c>
      <c r="AA47">
        <f>VLOOKUP(Table8_16[[#This Row],[Product_ID]],Table3__211[],8,FALSE)</f>
        <v>399</v>
      </c>
      <c r="AB47" t="str">
        <f>VLOOKUP(Table8_16[[#This Row],[Store_ID]],Store!$A$2:$E$21,2,FALSE)</f>
        <v>Bean, Jones and Park</v>
      </c>
      <c r="AC47" t="str">
        <f>VLOOKUP(Table8_16[[#This Row],[Store_ID]],Store!$A$2:$E$21,3,FALSE)</f>
        <v>West</v>
      </c>
      <c r="AD47" t="str">
        <f>VLOOKUP(Table8_16[[#This Row],[Store_ID]],Store!$A$2:$E$21,4,FALSE)</f>
        <v>Thompsonborough</v>
      </c>
      <c r="AE47" t="str">
        <f>VLOOKUP(Table8_16[[#This Row],[Store_ID]],Store!$A$2:$E$21,5,FALSE)</f>
        <v>Online</v>
      </c>
      <c r="AF47" s="22" t="str">
        <f>VLOOKUP(Table8_16[[#This Row],[Store_ID]],Store!$A$2:$F$21,6,FALSE)</f>
        <v>Digital Store</v>
      </c>
    </row>
    <row r="48" spans="1:32" x14ac:dyDescent="0.3">
      <c r="A48" t="s">
        <v>2009</v>
      </c>
      <c r="B48" s="5">
        <v>45570</v>
      </c>
      <c r="C48" t="s">
        <v>262</v>
      </c>
      <c r="D48" t="s">
        <v>1817</v>
      </c>
      <c r="E48" t="s">
        <v>1939</v>
      </c>
      <c r="F48">
        <v>1</v>
      </c>
      <c r="G48">
        <v>418.69</v>
      </c>
      <c r="H48">
        <v>0.06</v>
      </c>
      <c r="I48" t="s">
        <v>1961</v>
      </c>
      <c r="J48">
        <v>393.5686</v>
      </c>
      <c r="K48">
        <v>393.5686</v>
      </c>
      <c r="L48" t="str">
        <f>_xlfn.IFS(Table8_1[[#This Row],[Unit_Price]]&lt;500,"Low Price",Table8_1[[#This Row],[Unit_Price]]&lt;2000,"Medium Price",Table8_1[[#This Row],[Unit_Price]]&gt;=2000, "High Price")</f>
        <v>Low Price</v>
      </c>
      <c r="M48" t="str">
        <f>VLOOKUP(Table8_16[[#This Row],[Customer_ID]],Table1__2[],2,FALSE)</f>
        <v>Eric Singh</v>
      </c>
      <c r="N48">
        <f>VLOOKUP(Table8_16[[#This Row],[Customer_ID]],Table1__2[],3,FALSE)</f>
        <v>29</v>
      </c>
      <c r="O48" t="str">
        <f>VLOOKUP(Table8_16[[#This Row],[Customer_ID]],Table1__2[],4,FALSE)</f>
        <v>Female</v>
      </c>
      <c r="P48" t="str">
        <f>VLOOKUP(Table8_16[[#This Row],[Customer_ID]],Table1__2[],5,FALSE)</f>
        <v>Port Lisa</v>
      </c>
      <c r="Q48" t="str">
        <f>VLOOKUP(Table8_16[[#This Row],[Customer_ID]],Table1__2[],6,FALSE)</f>
        <v>New Mexico</v>
      </c>
      <c r="R48" t="str">
        <f>VLOOKUP(Table8_16[[#This Row],[Customer_ID]],Table1__2[],7,FALSE)</f>
        <v>USA</v>
      </c>
      <c r="S48" t="str">
        <f>VLOOKUP(Table8_16[[#This Row],[Customer_ID]],Table1__2[],8,FALSE)</f>
        <v>Gold</v>
      </c>
      <c r="T48" t="str">
        <f>VLOOKUP(Table8_16[[#This Row],[Customer_ID]],Table1__2[],9,FALSE)</f>
        <v>Entry level Professionel</v>
      </c>
      <c r="U48" t="str">
        <f>VLOOKUP(Table8_16[[#This Row],[Product_ID]],Table3__211[],2,FALSE)</f>
        <v>Essential Oil</v>
      </c>
      <c r="V48" t="str">
        <f>VLOOKUP(Table8_16[[#This Row],[Product_ID]],Table3__211[],3,FALSE)</f>
        <v>Diffuser</v>
      </c>
      <c r="W48" t="str">
        <f>VLOOKUP(Table8_16[[#This Row],[Product_ID]],Table3__211[],4,FALSE)</f>
        <v>Home</v>
      </c>
      <c r="X48" t="str">
        <f>VLOOKUP(Table8_16[[#This Row],[Product_ID]],Table3__211[],5,FALSE)</f>
        <v>Decor</v>
      </c>
      <c r="Y48" t="str">
        <f>VLOOKUP(Table8_16[[#This Row],[Product_ID]],Table3__211[],6,FALSE)</f>
        <v>Hernandez Inc</v>
      </c>
      <c r="Z48">
        <f>VLOOKUP(Table8_16[[#This Row],[Product_ID]],Table3__211[],7,FALSE)</f>
        <v>325.26</v>
      </c>
      <c r="AA48">
        <f>VLOOKUP(Table8_16[[#This Row],[Product_ID]],Table3__211[],8,FALSE)</f>
        <v>400</v>
      </c>
      <c r="AB48" t="str">
        <f>VLOOKUP(Table8_16[[#This Row],[Store_ID]],Store!$A$2:$E$21,2,FALSE)</f>
        <v>Frederick-Wright</v>
      </c>
      <c r="AC48" t="str">
        <f>VLOOKUP(Table8_16[[#This Row],[Store_ID]],Store!$A$2:$E$21,3,FALSE)</f>
        <v>West</v>
      </c>
      <c r="AD48" t="str">
        <f>VLOOKUP(Table8_16[[#This Row],[Store_ID]],Store!$A$2:$E$21,4,FALSE)</f>
        <v>New Jimmymouth</v>
      </c>
      <c r="AE48" t="str">
        <f>VLOOKUP(Table8_16[[#This Row],[Store_ID]],Store!$A$2:$E$21,5,FALSE)</f>
        <v>Flagship</v>
      </c>
      <c r="AF48" s="22" t="str">
        <f>VLOOKUP(Table8_16[[#This Row],[Store_ID]],Store!$A$2:$F$21,6,FALSE)</f>
        <v>Physical Store</v>
      </c>
    </row>
    <row r="49" spans="1:32" x14ac:dyDescent="0.3">
      <c r="A49" t="s">
        <v>2010</v>
      </c>
      <c r="B49" s="5">
        <v>45466</v>
      </c>
      <c r="C49" t="s">
        <v>46</v>
      </c>
      <c r="D49" t="s">
        <v>1667</v>
      </c>
      <c r="E49" t="s">
        <v>1927</v>
      </c>
      <c r="F49">
        <v>1</v>
      </c>
      <c r="G49">
        <v>135.78</v>
      </c>
      <c r="H49">
        <v>0.14000000000000001</v>
      </c>
      <c r="I49" t="s">
        <v>1961</v>
      </c>
      <c r="J49">
        <v>116.77079999999999</v>
      </c>
      <c r="K49">
        <v>116.77079999999999</v>
      </c>
      <c r="L49" t="str">
        <f>_xlfn.IFS(Table8_1[[#This Row],[Unit_Price]]&lt;500,"Low Price",Table8_1[[#This Row],[Unit_Price]]&lt;2000,"Medium Price",Table8_1[[#This Row],[Unit_Price]]&gt;=2000, "High Price")</f>
        <v>Low Price</v>
      </c>
      <c r="M49" t="str">
        <f>VLOOKUP(Table8_16[[#This Row],[Customer_ID]],Table1__2[],2,FALSE)</f>
        <v>Melissa Howard</v>
      </c>
      <c r="N49">
        <f>VLOOKUP(Table8_16[[#This Row],[Customer_ID]],Table1__2[],3,FALSE)</f>
        <v>53</v>
      </c>
      <c r="O49" t="str">
        <f>VLOOKUP(Table8_16[[#This Row],[Customer_ID]],Table1__2[],4,FALSE)</f>
        <v>Female</v>
      </c>
      <c r="P49" t="str">
        <f>VLOOKUP(Table8_16[[#This Row],[Customer_ID]],Table1__2[],5,FALSE)</f>
        <v>Maynardton</v>
      </c>
      <c r="Q49" t="str">
        <f>VLOOKUP(Table8_16[[#This Row],[Customer_ID]],Table1__2[],6,FALSE)</f>
        <v>New Hampshire</v>
      </c>
      <c r="R49" t="str">
        <f>VLOOKUP(Table8_16[[#This Row],[Customer_ID]],Table1__2[],7,FALSE)</f>
        <v>USA</v>
      </c>
      <c r="S49" t="str">
        <f>VLOOKUP(Table8_16[[#This Row],[Customer_ID]],Table1__2[],8,FALSE)</f>
        <v>Gold</v>
      </c>
      <c r="T49" t="str">
        <f>VLOOKUP(Table8_16[[#This Row],[Customer_ID]],Table1__2[],9,FALSE)</f>
        <v>Experienced</v>
      </c>
      <c r="U49" t="str">
        <f>VLOOKUP(Table8_16[[#This Row],[Product_ID]],Table3__211[],2,FALSE)</f>
        <v>Stainless Steel Cutlery</v>
      </c>
      <c r="V49" t="str">
        <f>VLOOKUP(Table8_16[[#This Row],[Product_ID]],Table3__211[],3,FALSE)</f>
        <v>Set</v>
      </c>
      <c r="W49" t="str">
        <f>VLOOKUP(Table8_16[[#This Row],[Product_ID]],Table3__211[],4,FALSE)</f>
        <v>Home</v>
      </c>
      <c r="X49" t="str">
        <f>VLOOKUP(Table8_16[[#This Row],[Product_ID]],Table3__211[],5,FALSE)</f>
        <v>Kitchen</v>
      </c>
      <c r="Y49" t="str">
        <f>VLOOKUP(Table8_16[[#This Row],[Product_ID]],Table3__211[],6,FALSE)</f>
        <v>Stevens, Fernandez and Martin</v>
      </c>
      <c r="Z49">
        <f>VLOOKUP(Table8_16[[#This Row],[Product_ID]],Table3__211[],7,FALSE)</f>
        <v>19.52</v>
      </c>
      <c r="AA49">
        <f>VLOOKUP(Table8_16[[#This Row],[Product_ID]],Table3__211[],8,FALSE)</f>
        <v>57</v>
      </c>
      <c r="AB49" t="str">
        <f>VLOOKUP(Table8_16[[#This Row],[Store_ID]],Store!$A$2:$E$21,2,FALSE)</f>
        <v>Aguirre-Keller</v>
      </c>
      <c r="AC49" t="str">
        <f>VLOOKUP(Table8_16[[#This Row],[Store_ID]],Store!$A$2:$E$21,3,FALSE)</f>
        <v>South</v>
      </c>
      <c r="AD49" t="str">
        <f>VLOOKUP(Table8_16[[#This Row],[Store_ID]],Store!$A$2:$E$21,4,FALSE)</f>
        <v>Lake Michael</v>
      </c>
      <c r="AE49" t="str">
        <f>VLOOKUP(Table8_16[[#This Row],[Store_ID]],Store!$A$2:$E$21,5,FALSE)</f>
        <v>Online</v>
      </c>
      <c r="AF49" s="22" t="str">
        <f>VLOOKUP(Table8_16[[#This Row],[Store_ID]],Store!$A$2:$F$21,6,FALSE)</f>
        <v>Digital Store</v>
      </c>
    </row>
    <row r="50" spans="1:32" x14ac:dyDescent="0.3">
      <c r="A50" t="s">
        <v>2011</v>
      </c>
      <c r="B50" s="5">
        <v>45218</v>
      </c>
      <c r="C50" t="s">
        <v>671</v>
      </c>
      <c r="D50" t="s">
        <v>1712</v>
      </c>
      <c r="E50" t="s">
        <v>1942</v>
      </c>
      <c r="F50">
        <v>1</v>
      </c>
      <c r="G50">
        <v>517.13</v>
      </c>
      <c r="H50">
        <v>0.28000000000000003</v>
      </c>
      <c r="I50" t="s">
        <v>1959</v>
      </c>
      <c r="J50">
        <v>372.33359999999999</v>
      </c>
      <c r="K50">
        <v>372.33359999999999</v>
      </c>
      <c r="L50" t="str">
        <f>_xlfn.IFS(Table8_1[[#This Row],[Unit_Price]]&lt;500,"Low Price",Table8_1[[#This Row],[Unit_Price]]&lt;2000,"Medium Price",Table8_1[[#This Row],[Unit_Price]]&gt;=2000, "High Price")</f>
        <v>Medium Price</v>
      </c>
      <c r="M50" t="str">
        <f>VLOOKUP(Table8_16[[#This Row],[Customer_ID]],Table1__2[],2,FALSE)</f>
        <v>Sarah Brady</v>
      </c>
      <c r="N50">
        <f>VLOOKUP(Table8_16[[#This Row],[Customer_ID]],Table1__2[],3,FALSE)</f>
        <v>47</v>
      </c>
      <c r="O50" t="str">
        <f>VLOOKUP(Table8_16[[#This Row],[Customer_ID]],Table1__2[],4,FALSE)</f>
        <v>Male</v>
      </c>
      <c r="P50" t="str">
        <f>VLOOKUP(Table8_16[[#This Row],[Customer_ID]],Table1__2[],5,FALSE)</f>
        <v>Johnsonland</v>
      </c>
      <c r="Q50" t="str">
        <f>VLOOKUP(Table8_16[[#This Row],[Customer_ID]],Table1__2[],6,FALSE)</f>
        <v>Iowa</v>
      </c>
      <c r="R50" t="str">
        <f>VLOOKUP(Table8_16[[#This Row],[Customer_ID]],Table1__2[],7,FALSE)</f>
        <v>USA</v>
      </c>
      <c r="S50" t="str">
        <f>VLOOKUP(Table8_16[[#This Row],[Customer_ID]],Table1__2[],8,FALSE)</f>
        <v>Platinum</v>
      </c>
      <c r="T50" t="str">
        <f>VLOOKUP(Table8_16[[#This Row],[Customer_ID]],Table1__2[],9,FALSE)</f>
        <v>Experienced</v>
      </c>
      <c r="U50" t="str">
        <f>VLOOKUP(Table8_16[[#This Row],[Product_ID]],Table3__211[],2,FALSE)</f>
        <v>Adjustable Jump</v>
      </c>
      <c r="V50" t="str">
        <f>VLOOKUP(Table8_16[[#This Row],[Product_ID]],Table3__211[],3,FALSE)</f>
        <v>Rope</v>
      </c>
      <c r="W50" t="str">
        <f>VLOOKUP(Table8_16[[#This Row],[Product_ID]],Table3__211[],4,FALSE)</f>
        <v>Sports</v>
      </c>
      <c r="X50" t="str">
        <f>VLOOKUP(Table8_16[[#This Row],[Product_ID]],Table3__211[],5,FALSE)</f>
        <v>Fitness</v>
      </c>
      <c r="Y50" t="str">
        <f>VLOOKUP(Table8_16[[#This Row],[Product_ID]],Table3__211[],6,FALSE)</f>
        <v>Cox Inc</v>
      </c>
      <c r="Z50">
        <f>VLOOKUP(Table8_16[[#This Row],[Product_ID]],Table3__211[],7,FALSE)</f>
        <v>167.12</v>
      </c>
      <c r="AA50">
        <f>VLOOKUP(Table8_16[[#This Row],[Product_ID]],Table3__211[],8,FALSE)</f>
        <v>316</v>
      </c>
      <c r="AB50" t="str">
        <f>VLOOKUP(Table8_16[[#This Row],[Store_ID]],Store!$A$2:$E$21,2,FALSE)</f>
        <v>Holloway Ltd</v>
      </c>
      <c r="AC50" t="str">
        <f>VLOOKUP(Table8_16[[#This Row],[Store_ID]],Store!$A$2:$E$21,3,FALSE)</f>
        <v>North</v>
      </c>
      <c r="AD50" t="str">
        <f>VLOOKUP(Table8_16[[#This Row],[Store_ID]],Store!$A$2:$E$21,4,FALSE)</f>
        <v>Bensonhaven</v>
      </c>
      <c r="AE50" t="str">
        <f>VLOOKUP(Table8_16[[#This Row],[Store_ID]],Store!$A$2:$E$21,5,FALSE)</f>
        <v>Flagship</v>
      </c>
      <c r="AF50" s="22" t="str">
        <f>VLOOKUP(Table8_16[[#This Row],[Store_ID]],Store!$A$2:$F$21,6,FALSE)</f>
        <v>Physical Store</v>
      </c>
    </row>
    <row r="51" spans="1:32" x14ac:dyDescent="0.3">
      <c r="A51" t="s">
        <v>2012</v>
      </c>
      <c r="B51" s="5">
        <v>45607</v>
      </c>
      <c r="C51" t="s">
        <v>1316</v>
      </c>
      <c r="D51" t="s">
        <v>1638</v>
      </c>
      <c r="E51" t="s">
        <v>1939</v>
      </c>
      <c r="F51">
        <v>2</v>
      </c>
      <c r="G51">
        <v>384.66</v>
      </c>
      <c r="H51">
        <v>0.08</v>
      </c>
      <c r="I51" t="s">
        <v>1964</v>
      </c>
      <c r="J51">
        <v>707.77440000000001</v>
      </c>
      <c r="K51">
        <v>707.77440000000001</v>
      </c>
      <c r="L51" t="str">
        <f>_xlfn.IFS(Table8_1[[#This Row],[Unit_Price]]&lt;500,"Low Price",Table8_1[[#This Row],[Unit_Price]]&lt;2000,"Medium Price",Table8_1[[#This Row],[Unit_Price]]&gt;=2000, "High Price")</f>
        <v>Low Price</v>
      </c>
      <c r="M51" t="str">
        <f>VLOOKUP(Table8_16[[#This Row],[Customer_ID]],Table1__2[],2,FALSE)</f>
        <v>Dr. Tamara White Md</v>
      </c>
      <c r="N51">
        <f>VLOOKUP(Table8_16[[#This Row],[Customer_ID]],Table1__2[],3,FALSE)</f>
        <v>60</v>
      </c>
      <c r="O51" t="str">
        <f>VLOOKUP(Table8_16[[#This Row],[Customer_ID]],Table1__2[],4,FALSE)</f>
        <v>Male</v>
      </c>
      <c r="P51" t="str">
        <f>VLOOKUP(Table8_16[[#This Row],[Customer_ID]],Table1__2[],5,FALSE)</f>
        <v>New Benjamin</v>
      </c>
      <c r="Q51" t="str">
        <f>VLOOKUP(Table8_16[[#This Row],[Customer_ID]],Table1__2[],6,FALSE)</f>
        <v>North Carolina</v>
      </c>
      <c r="R51" t="str">
        <f>VLOOKUP(Table8_16[[#This Row],[Customer_ID]],Table1__2[],7,FALSE)</f>
        <v>USA</v>
      </c>
      <c r="S51" t="str">
        <f>VLOOKUP(Table8_16[[#This Row],[Customer_ID]],Table1__2[],8,FALSE)</f>
        <v>Bronze</v>
      </c>
      <c r="T51" t="str">
        <f>VLOOKUP(Table8_16[[#This Row],[Customer_ID]],Table1__2[],9,FALSE)</f>
        <v>Experienced</v>
      </c>
      <c r="U51" t="str">
        <f>VLOOKUP(Table8_16[[#This Row],[Product_ID]],Table3__211[],2,FALSE)</f>
        <v>Multi-Purpose Storage</v>
      </c>
      <c r="V51" t="str">
        <f>VLOOKUP(Table8_16[[#This Row],[Product_ID]],Table3__211[],3,FALSE)</f>
        <v>Box</v>
      </c>
      <c r="W51" t="str">
        <f>VLOOKUP(Table8_16[[#This Row],[Product_ID]],Table3__211[],4,FALSE)</f>
        <v>Home</v>
      </c>
      <c r="X51" t="str">
        <f>VLOOKUP(Table8_16[[#This Row],[Product_ID]],Table3__211[],5,FALSE)</f>
        <v>Storage</v>
      </c>
      <c r="Y51" t="str">
        <f>VLOOKUP(Table8_16[[#This Row],[Product_ID]],Table3__211[],6,FALSE)</f>
        <v>Gardner-Montes</v>
      </c>
      <c r="Z51">
        <f>VLOOKUP(Table8_16[[#This Row],[Product_ID]],Table3__211[],7,FALSE)</f>
        <v>123.46</v>
      </c>
      <c r="AA51">
        <f>VLOOKUP(Table8_16[[#This Row],[Product_ID]],Table3__211[],8,FALSE)</f>
        <v>76</v>
      </c>
      <c r="AB51" t="str">
        <f>VLOOKUP(Table8_16[[#This Row],[Store_ID]],Store!$A$2:$E$21,2,FALSE)</f>
        <v>Frederick-Wright</v>
      </c>
      <c r="AC51" t="str">
        <f>VLOOKUP(Table8_16[[#This Row],[Store_ID]],Store!$A$2:$E$21,3,FALSE)</f>
        <v>West</v>
      </c>
      <c r="AD51" t="str">
        <f>VLOOKUP(Table8_16[[#This Row],[Store_ID]],Store!$A$2:$E$21,4,FALSE)</f>
        <v>New Jimmymouth</v>
      </c>
      <c r="AE51" t="str">
        <f>VLOOKUP(Table8_16[[#This Row],[Store_ID]],Store!$A$2:$E$21,5,FALSE)</f>
        <v>Flagship</v>
      </c>
      <c r="AF51" s="22" t="str">
        <f>VLOOKUP(Table8_16[[#This Row],[Store_ID]],Store!$A$2:$F$21,6,FALSE)</f>
        <v>Physical Store</v>
      </c>
    </row>
    <row r="52" spans="1:32" x14ac:dyDescent="0.3">
      <c r="A52" t="s">
        <v>2013</v>
      </c>
      <c r="B52" s="5">
        <v>45291</v>
      </c>
      <c r="C52" t="s">
        <v>262</v>
      </c>
      <c r="D52" t="s">
        <v>1738</v>
      </c>
      <c r="E52" t="s">
        <v>1921</v>
      </c>
      <c r="F52">
        <v>3</v>
      </c>
      <c r="G52">
        <v>83.7</v>
      </c>
      <c r="H52">
        <v>0.24</v>
      </c>
      <c r="I52" t="s">
        <v>1961</v>
      </c>
      <c r="J52">
        <v>190.83600000000001</v>
      </c>
      <c r="K52">
        <v>190.83600000000001</v>
      </c>
      <c r="L52" t="str">
        <f>_xlfn.IFS(Table8_1[[#This Row],[Unit_Price]]&lt;500,"Low Price",Table8_1[[#This Row],[Unit_Price]]&lt;2000,"Medium Price",Table8_1[[#This Row],[Unit_Price]]&gt;=2000, "High Price")</f>
        <v>Low Price</v>
      </c>
      <c r="M52" t="str">
        <f>VLOOKUP(Table8_16[[#This Row],[Customer_ID]],Table1__2[],2,FALSE)</f>
        <v>Eric Singh</v>
      </c>
      <c r="N52">
        <f>VLOOKUP(Table8_16[[#This Row],[Customer_ID]],Table1__2[],3,FALSE)</f>
        <v>29</v>
      </c>
      <c r="O52" t="str">
        <f>VLOOKUP(Table8_16[[#This Row],[Customer_ID]],Table1__2[],4,FALSE)</f>
        <v>Female</v>
      </c>
      <c r="P52" t="str">
        <f>VLOOKUP(Table8_16[[#This Row],[Customer_ID]],Table1__2[],5,FALSE)</f>
        <v>Port Lisa</v>
      </c>
      <c r="Q52" t="str">
        <f>VLOOKUP(Table8_16[[#This Row],[Customer_ID]],Table1__2[],6,FALSE)</f>
        <v>New Mexico</v>
      </c>
      <c r="R52" t="str">
        <f>VLOOKUP(Table8_16[[#This Row],[Customer_ID]],Table1__2[],7,FALSE)</f>
        <v>USA</v>
      </c>
      <c r="S52" t="str">
        <f>VLOOKUP(Table8_16[[#This Row],[Customer_ID]],Table1__2[],8,FALSE)</f>
        <v>Gold</v>
      </c>
      <c r="T52" t="str">
        <f>VLOOKUP(Table8_16[[#This Row],[Customer_ID]],Table1__2[],9,FALSE)</f>
        <v>Entry level Professionel</v>
      </c>
      <c r="U52" t="str">
        <f>VLOOKUP(Table8_16[[#This Row],[Product_ID]],Table3__211[],2,FALSE)</f>
        <v>Rugby</v>
      </c>
      <c r="V52" t="str">
        <f>VLOOKUP(Table8_16[[#This Row],[Product_ID]],Table3__211[],3,FALSE)</f>
        <v>Ball</v>
      </c>
      <c r="W52" t="str">
        <f>VLOOKUP(Table8_16[[#This Row],[Product_ID]],Table3__211[],4,FALSE)</f>
        <v>Sports</v>
      </c>
      <c r="X52" t="str">
        <f>VLOOKUP(Table8_16[[#This Row],[Product_ID]],Table3__211[],5,FALSE)</f>
        <v>Team Sports</v>
      </c>
      <c r="Y52" t="str">
        <f>VLOOKUP(Table8_16[[#This Row],[Product_ID]],Table3__211[],6,FALSE)</f>
        <v>Harris Inc</v>
      </c>
      <c r="Z52">
        <f>VLOOKUP(Table8_16[[#This Row],[Product_ID]],Table3__211[],7,FALSE)</f>
        <v>212.26</v>
      </c>
      <c r="AA52">
        <f>VLOOKUP(Table8_16[[#This Row],[Product_ID]],Table3__211[],8,FALSE)</f>
        <v>82</v>
      </c>
      <c r="AB52" t="str">
        <f>VLOOKUP(Table8_16[[#This Row],[Store_ID]],Store!$A$2:$E$21,2,FALSE)</f>
        <v>Moore, Padilla and Butler</v>
      </c>
      <c r="AC52" t="str">
        <f>VLOOKUP(Table8_16[[#This Row],[Store_ID]],Store!$A$2:$E$21,3,FALSE)</f>
        <v>South</v>
      </c>
      <c r="AD52" t="str">
        <f>VLOOKUP(Table8_16[[#This Row],[Store_ID]],Store!$A$2:$E$21,4,FALSE)</f>
        <v>East Johnstad</v>
      </c>
      <c r="AE52" t="str">
        <f>VLOOKUP(Table8_16[[#This Row],[Store_ID]],Store!$A$2:$E$21,5,FALSE)</f>
        <v>Flagship</v>
      </c>
      <c r="AF52" s="22" t="str">
        <f>VLOOKUP(Table8_16[[#This Row],[Store_ID]],Store!$A$2:$F$21,6,FALSE)</f>
        <v>Physical Store</v>
      </c>
    </row>
    <row r="53" spans="1:32" x14ac:dyDescent="0.3">
      <c r="A53" t="s">
        <v>2014</v>
      </c>
      <c r="B53" s="5">
        <v>45689</v>
      </c>
      <c r="C53" t="s">
        <v>488</v>
      </c>
      <c r="D53" t="s">
        <v>1790</v>
      </c>
      <c r="E53" t="s">
        <v>1914</v>
      </c>
      <c r="F53">
        <v>3</v>
      </c>
      <c r="G53">
        <v>76.569999999999993</v>
      </c>
      <c r="H53">
        <v>0.26</v>
      </c>
      <c r="I53" t="s">
        <v>1959</v>
      </c>
      <c r="J53">
        <v>169.9854</v>
      </c>
      <c r="K53">
        <v>169.98539999999997</v>
      </c>
      <c r="L53" t="str">
        <f>_xlfn.IFS(Table8_1[[#This Row],[Unit_Price]]&lt;500,"Low Price",Table8_1[[#This Row],[Unit_Price]]&lt;2000,"Medium Price",Table8_1[[#This Row],[Unit_Price]]&gt;=2000, "High Price")</f>
        <v>Low Price</v>
      </c>
      <c r="M53" t="str">
        <f>VLOOKUP(Table8_16[[#This Row],[Customer_ID]],Table1__2[],2,FALSE)</f>
        <v>Maria Ramirez</v>
      </c>
      <c r="N53">
        <f>VLOOKUP(Table8_16[[#This Row],[Customer_ID]],Table1__2[],3,FALSE)</f>
        <v>37</v>
      </c>
      <c r="O53" t="str">
        <f>VLOOKUP(Table8_16[[#This Row],[Customer_ID]],Table1__2[],4,FALSE)</f>
        <v>Male</v>
      </c>
      <c r="P53" t="str">
        <f>VLOOKUP(Table8_16[[#This Row],[Customer_ID]],Table1__2[],5,FALSE)</f>
        <v>West Brandon</v>
      </c>
      <c r="Q53" t="str">
        <f>VLOOKUP(Table8_16[[#This Row],[Customer_ID]],Table1__2[],6,FALSE)</f>
        <v>Montana</v>
      </c>
      <c r="R53" t="str">
        <f>VLOOKUP(Table8_16[[#This Row],[Customer_ID]],Table1__2[],7,FALSE)</f>
        <v>USA</v>
      </c>
      <c r="S53" t="str">
        <f>VLOOKUP(Table8_16[[#This Row],[Customer_ID]],Table1__2[],8,FALSE)</f>
        <v>Bronze</v>
      </c>
      <c r="T53" t="str">
        <f>VLOOKUP(Table8_16[[#This Row],[Customer_ID]],Table1__2[],9,FALSE)</f>
        <v>Experienced</v>
      </c>
      <c r="U53" t="str">
        <f>VLOOKUP(Table8_16[[#This Row],[Product_ID]],Table3__211[],2,FALSE)</f>
        <v>Men's Sports</v>
      </c>
      <c r="V53" t="str">
        <f>VLOOKUP(Table8_16[[#This Row],[Product_ID]],Table3__211[],3,FALSE)</f>
        <v>Shorts</v>
      </c>
      <c r="W53" t="str">
        <f>VLOOKUP(Table8_16[[#This Row],[Product_ID]],Table3__211[],4,FALSE)</f>
        <v>Clothing</v>
      </c>
      <c r="X53" t="str">
        <f>VLOOKUP(Table8_16[[#This Row],[Product_ID]],Table3__211[],5,FALSE)</f>
        <v>Bottoms</v>
      </c>
      <c r="Y53" t="str">
        <f>VLOOKUP(Table8_16[[#This Row],[Product_ID]],Table3__211[],6,FALSE)</f>
        <v>Fitzpatrick Ltd</v>
      </c>
      <c r="Z53">
        <f>VLOOKUP(Table8_16[[#This Row],[Product_ID]],Table3__211[],7,FALSE)</f>
        <v>218.22</v>
      </c>
      <c r="AA53">
        <f>VLOOKUP(Table8_16[[#This Row],[Product_ID]],Table3__211[],8,FALSE)</f>
        <v>224</v>
      </c>
      <c r="AB53" t="str">
        <f>VLOOKUP(Table8_16[[#This Row],[Store_ID]],Store!$A$2:$E$21,2,FALSE)</f>
        <v>Martinez-Mullins</v>
      </c>
      <c r="AC53" t="str">
        <f>VLOOKUP(Table8_16[[#This Row],[Store_ID]],Store!$A$2:$E$21,3,FALSE)</f>
        <v>South</v>
      </c>
      <c r="AD53" t="str">
        <f>VLOOKUP(Table8_16[[#This Row],[Store_ID]],Store!$A$2:$E$21,4,FALSE)</f>
        <v>Williamsfurt</v>
      </c>
      <c r="AE53" t="str">
        <f>VLOOKUP(Table8_16[[#This Row],[Store_ID]],Store!$A$2:$E$21,5,FALSE)</f>
        <v>Online</v>
      </c>
      <c r="AF53" s="22" t="str">
        <f>VLOOKUP(Table8_16[[#This Row],[Store_ID]],Store!$A$2:$F$21,6,FALSE)</f>
        <v>Digital Store</v>
      </c>
    </row>
    <row r="54" spans="1:32" x14ac:dyDescent="0.3">
      <c r="A54" t="s">
        <v>2015</v>
      </c>
      <c r="B54" s="5">
        <v>45894</v>
      </c>
      <c r="C54" t="s">
        <v>506</v>
      </c>
      <c r="D54" t="s">
        <v>1850</v>
      </c>
      <c r="E54" t="s">
        <v>1911</v>
      </c>
      <c r="F54">
        <v>3</v>
      </c>
      <c r="G54">
        <v>513.98</v>
      </c>
      <c r="H54">
        <v>0.14000000000000001</v>
      </c>
      <c r="I54" t="s">
        <v>1959</v>
      </c>
      <c r="J54">
        <v>486.06330000000003</v>
      </c>
      <c r="K54">
        <v>1326.0684000000001</v>
      </c>
      <c r="L54" t="str">
        <f>_xlfn.IFS(Table8_1[[#This Row],[Unit_Price]]&lt;500,"Low Price",Table8_1[[#This Row],[Unit_Price]]&lt;2000,"Medium Price",Table8_1[[#This Row],[Unit_Price]]&gt;=2000, "High Price")</f>
        <v>Medium Price</v>
      </c>
      <c r="M54" t="str">
        <f>VLOOKUP(Table8_16[[#This Row],[Customer_ID]],Table1__2[],2,FALSE)</f>
        <v>Theresa Campbell</v>
      </c>
      <c r="N54">
        <f>VLOOKUP(Table8_16[[#This Row],[Customer_ID]],Table1__2[],3,FALSE)</f>
        <v>42</v>
      </c>
      <c r="O54" t="str">
        <f>VLOOKUP(Table8_16[[#This Row],[Customer_ID]],Table1__2[],4,FALSE)</f>
        <v>Female</v>
      </c>
      <c r="P54" t="str">
        <f>VLOOKUP(Table8_16[[#This Row],[Customer_ID]],Table1__2[],5,FALSE)</f>
        <v>New Brian</v>
      </c>
      <c r="Q54" t="str">
        <f>VLOOKUP(Table8_16[[#This Row],[Customer_ID]],Table1__2[],6,FALSE)</f>
        <v>Wisconsin</v>
      </c>
      <c r="R54" t="str">
        <f>VLOOKUP(Table8_16[[#This Row],[Customer_ID]],Table1__2[],7,FALSE)</f>
        <v>USA</v>
      </c>
      <c r="S54" t="str">
        <f>VLOOKUP(Table8_16[[#This Row],[Customer_ID]],Table1__2[],8,FALSE)</f>
        <v>Bronze</v>
      </c>
      <c r="T54" t="str">
        <f>VLOOKUP(Table8_16[[#This Row],[Customer_ID]],Table1__2[],9,FALSE)</f>
        <v>Experienced</v>
      </c>
      <c r="U54" t="str">
        <f>VLOOKUP(Table8_16[[#This Row],[Product_ID]],Table3__211[],2,FALSE)</f>
        <v>Face Foundation</v>
      </c>
      <c r="V54" t="str">
        <f>VLOOKUP(Table8_16[[#This Row],[Product_ID]],Table3__211[],3,FALSE)</f>
        <v>Kit</v>
      </c>
      <c r="W54" t="str">
        <f>VLOOKUP(Table8_16[[#This Row],[Product_ID]],Table3__211[],4,FALSE)</f>
        <v>Beauty</v>
      </c>
      <c r="X54" t="str">
        <f>VLOOKUP(Table8_16[[#This Row],[Product_ID]],Table3__211[],5,FALSE)</f>
        <v>Makeup</v>
      </c>
      <c r="Y54" t="str">
        <f>VLOOKUP(Table8_16[[#This Row],[Product_ID]],Table3__211[],6,FALSE)</f>
        <v>Taylor-Elliott</v>
      </c>
      <c r="Z54">
        <f>VLOOKUP(Table8_16[[#This Row],[Product_ID]],Table3__211[],7,FALSE)</f>
        <v>183.04</v>
      </c>
      <c r="AA54">
        <f>VLOOKUP(Table8_16[[#This Row],[Product_ID]],Table3__211[],8,FALSE)</f>
        <v>457</v>
      </c>
      <c r="AB54" t="str">
        <f>VLOOKUP(Table8_16[[#This Row],[Store_ID]],Store!$A$2:$E$21,2,FALSE)</f>
        <v>Benson-Elliott</v>
      </c>
      <c r="AC54" t="str">
        <f>VLOOKUP(Table8_16[[#This Row],[Store_ID]],Store!$A$2:$E$21,3,FALSE)</f>
        <v>East</v>
      </c>
      <c r="AD54" t="str">
        <f>VLOOKUP(Table8_16[[#This Row],[Store_ID]],Store!$A$2:$E$21,4,FALSE)</f>
        <v>Port Josephberg</v>
      </c>
      <c r="AE54" t="str">
        <f>VLOOKUP(Table8_16[[#This Row],[Store_ID]],Store!$A$2:$E$21,5,FALSE)</f>
        <v>Online</v>
      </c>
      <c r="AF54" s="22" t="str">
        <f>VLOOKUP(Table8_16[[#This Row],[Store_ID]],Store!$A$2:$F$21,6,FALSE)</f>
        <v>Digital Store</v>
      </c>
    </row>
    <row r="55" spans="1:32" x14ac:dyDescent="0.3">
      <c r="A55" t="s">
        <v>2016</v>
      </c>
      <c r="B55" s="5">
        <v>45677</v>
      </c>
      <c r="C55" t="s">
        <v>1031</v>
      </c>
      <c r="D55" t="s">
        <v>1635</v>
      </c>
      <c r="E55" t="s">
        <v>1917</v>
      </c>
      <c r="F55">
        <v>1</v>
      </c>
      <c r="G55">
        <v>900.35</v>
      </c>
      <c r="H55">
        <v>0.13</v>
      </c>
      <c r="I55" t="s">
        <v>1964</v>
      </c>
      <c r="J55">
        <v>783.30449999999996</v>
      </c>
      <c r="K55">
        <v>783.30449999999996</v>
      </c>
      <c r="L55" t="str">
        <f>_xlfn.IFS(Table8_1[[#This Row],[Unit_Price]]&lt;500,"Low Price",Table8_1[[#This Row],[Unit_Price]]&lt;2000,"Medium Price",Table8_1[[#This Row],[Unit_Price]]&gt;=2000, "High Price")</f>
        <v>Medium Price</v>
      </c>
      <c r="M55" t="str">
        <f>VLOOKUP(Table8_16[[#This Row],[Customer_ID]],Table1__2[],2,FALSE)</f>
        <v>Alex Mann Ii</v>
      </c>
      <c r="N55">
        <f>VLOOKUP(Table8_16[[#This Row],[Customer_ID]],Table1__2[],3,FALSE)</f>
        <v>58</v>
      </c>
      <c r="O55" t="str">
        <f>VLOOKUP(Table8_16[[#This Row],[Customer_ID]],Table1__2[],4,FALSE)</f>
        <v>Male</v>
      </c>
      <c r="P55" t="str">
        <f>VLOOKUP(Table8_16[[#This Row],[Customer_ID]],Table1__2[],5,FALSE)</f>
        <v>South Zacharychester</v>
      </c>
      <c r="Q55" t="str">
        <f>VLOOKUP(Table8_16[[#This Row],[Customer_ID]],Table1__2[],6,FALSE)</f>
        <v>Oklahoma</v>
      </c>
      <c r="R55" t="str">
        <f>VLOOKUP(Table8_16[[#This Row],[Customer_ID]],Table1__2[],7,FALSE)</f>
        <v>USA</v>
      </c>
      <c r="S55" t="str">
        <f>VLOOKUP(Table8_16[[#This Row],[Customer_ID]],Table1__2[],8,FALSE)</f>
        <v>Bronze</v>
      </c>
      <c r="T55" t="str">
        <f>VLOOKUP(Table8_16[[#This Row],[Customer_ID]],Table1__2[],9,FALSE)</f>
        <v>Experienced</v>
      </c>
      <c r="U55" t="str">
        <f>VLOOKUP(Table8_16[[#This Row],[Product_ID]],Table3__211[],2,FALSE)</f>
        <v>Outdoor Sports Water</v>
      </c>
      <c r="V55" t="str">
        <f>VLOOKUP(Table8_16[[#This Row],[Product_ID]],Table3__211[],3,FALSE)</f>
        <v>Bottle</v>
      </c>
      <c r="W55" t="str">
        <f>VLOOKUP(Table8_16[[#This Row],[Product_ID]],Table3__211[],4,FALSE)</f>
        <v>Sports</v>
      </c>
      <c r="X55" t="str">
        <f>VLOOKUP(Table8_16[[#This Row],[Product_ID]],Table3__211[],5,FALSE)</f>
        <v>Accessories</v>
      </c>
      <c r="Y55" t="str">
        <f>VLOOKUP(Table8_16[[#This Row],[Product_ID]],Table3__211[],6,FALSE)</f>
        <v>Soto-Ellis</v>
      </c>
      <c r="Z55">
        <f>VLOOKUP(Table8_16[[#This Row],[Product_ID]],Table3__211[],7,FALSE)</f>
        <v>131.51</v>
      </c>
      <c r="AA55">
        <f>VLOOKUP(Table8_16[[#This Row],[Product_ID]],Table3__211[],8,FALSE)</f>
        <v>273</v>
      </c>
      <c r="AB55" t="str">
        <f>VLOOKUP(Table8_16[[#This Row],[Store_ID]],Store!$A$2:$E$21,2,FALSE)</f>
        <v>Bean, Jones and Park</v>
      </c>
      <c r="AC55" t="str">
        <f>VLOOKUP(Table8_16[[#This Row],[Store_ID]],Store!$A$2:$E$21,3,FALSE)</f>
        <v>West</v>
      </c>
      <c r="AD55" t="str">
        <f>VLOOKUP(Table8_16[[#This Row],[Store_ID]],Store!$A$2:$E$21,4,FALSE)</f>
        <v>Thompsonborough</v>
      </c>
      <c r="AE55" t="str">
        <f>VLOOKUP(Table8_16[[#This Row],[Store_ID]],Store!$A$2:$E$21,5,FALSE)</f>
        <v>Online</v>
      </c>
      <c r="AF55" s="22" t="str">
        <f>VLOOKUP(Table8_16[[#This Row],[Store_ID]],Store!$A$2:$F$21,6,FALSE)</f>
        <v>Digital Store</v>
      </c>
    </row>
    <row r="56" spans="1:32" x14ac:dyDescent="0.3">
      <c r="A56" t="s">
        <v>2017</v>
      </c>
      <c r="B56" s="5">
        <v>45706</v>
      </c>
      <c r="C56" t="s">
        <v>345</v>
      </c>
      <c r="D56" t="s">
        <v>1700</v>
      </c>
      <c r="E56" t="s">
        <v>1924</v>
      </c>
      <c r="F56">
        <v>4</v>
      </c>
      <c r="G56">
        <v>428.09</v>
      </c>
      <c r="H56">
        <v>7.0000000000000007E-2</v>
      </c>
      <c r="I56" t="s">
        <v>1959</v>
      </c>
      <c r="J56">
        <v>1592.4947999999999</v>
      </c>
      <c r="K56">
        <v>1592.4947999999999</v>
      </c>
      <c r="L56" t="str">
        <f>_xlfn.IFS(Table8_1[[#This Row],[Unit_Price]]&lt;500,"Low Price",Table8_1[[#This Row],[Unit_Price]]&lt;2000,"Medium Price",Table8_1[[#This Row],[Unit_Price]]&gt;=2000, "High Price")</f>
        <v>Low Price</v>
      </c>
      <c r="M56" t="str">
        <f>VLOOKUP(Table8_16[[#This Row],[Customer_ID]],Table1__2[],2,FALSE)</f>
        <v>Amy Fowler</v>
      </c>
      <c r="N56">
        <f>VLOOKUP(Table8_16[[#This Row],[Customer_ID]],Table1__2[],3,FALSE)</f>
        <v>62</v>
      </c>
      <c r="O56" t="str">
        <f>VLOOKUP(Table8_16[[#This Row],[Customer_ID]],Table1__2[],4,FALSE)</f>
        <v>Female</v>
      </c>
      <c r="P56" t="str">
        <f>VLOOKUP(Table8_16[[#This Row],[Customer_ID]],Table1__2[],5,FALSE)</f>
        <v>West Bobbyshire</v>
      </c>
      <c r="Q56" t="str">
        <f>VLOOKUP(Table8_16[[#This Row],[Customer_ID]],Table1__2[],6,FALSE)</f>
        <v>New York</v>
      </c>
      <c r="R56" t="str">
        <f>VLOOKUP(Table8_16[[#This Row],[Customer_ID]],Table1__2[],7,FALSE)</f>
        <v>USA</v>
      </c>
      <c r="S56" t="str">
        <f>VLOOKUP(Table8_16[[#This Row],[Customer_ID]],Table1__2[],8,FALSE)</f>
        <v>Platinum</v>
      </c>
      <c r="T56" t="str">
        <f>VLOOKUP(Table8_16[[#This Row],[Customer_ID]],Table1__2[],9,FALSE)</f>
        <v>Retired</v>
      </c>
      <c r="U56" t="str">
        <f>VLOOKUP(Table8_16[[#This Row],[Product_ID]],Table3__211[],2,FALSE)</f>
        <v>Noise-Canceling</v>
      </c>
      <c r="V56" t="str">
        <f>VLOOKUP(Table8_16[[#This Row],[Product_ID]],Table3__211[],3,FALSE)</f>
        <v>Headphones</v>
      </c>
      <c r="W56" t="str">
        <f>VLOOKUP(Table8_16[[#This Row],[Product_ID]],Table3__211[],4,FALSE)</f>
        <v>Electronics</v>
      </c>
      <c r="X56" t="str">
        <f>VLOOKUP(Table8_16[[#This Row],[Product_ID]],Table3__211[],5,FALSE)</f>
        <v>Audio</v>
      </c>
      <c r="Y56" t="str">
        <f>VLOOKUP(Table8_16[[#This Row],[Product_ID]],Table3__211[],6,FALSE)</f>
        <v>Taylor-Hart</v>
      </c>
      <c r="Z56">
        <f>VLOOKUP(Table8_16[[#This Row],[Product_ID]],Table3__211[],7,FALSE)</f>
        <v>38.520000000000003</v>
      </c>
      <c r="AA56">
        <f>VLOOKUP(Table8_16[[#This Row],[Product_ID]],Table3__211[],8,FALSE)</f>
        <v>378</v>
      </c>
      <c r="AB56" t="str">
        <f>VLOOKUP(Table8_16[[#This Row],[Store_ID]],Store!$A$2:$E$21,2,FALSE)</f>
        <v>Hill, Wagner and Ballard</v>
      </c>
      <c r="AC56" t="str">
        <f>VLOOKUP(Table8_16[[#This Row],[Store_ID]],Store!$A$2:$E$21,3,FALSE)</f>
        <v>East</v>
      </c>
      <c r="AD56" t="str">
        <f>VLOOKUP(Table8_16[[#This Row],[Store_ID]],Store!$A$2:$E$21,4,FALSE)</f>
        <v>East Davidville</v>
      </c>
      <c r="AE56" t="str">
        <f>VLOOKUP(Table8_16[[#This Row],[Store_ID]],Store!$A$2:$E$21,5,FALSE)</f>
        <v>Online</v>
      </c>
      <c r="AF56" s="22" t="str">
        <f>VLOOKUP(Table8_16[[#This Row],[Store_ID]],Store!$A$2:$F$21,6,FALSE)</f>
        <v>Digital Store</v>
      </c>
    </row>
    <row r="57" spans="1:32" x14ac:dyDescent="0.3">
      <c r="A57" t="s">
        <v>2018</v>
      </c>
      <c r="B57" s="5">
        <v>45589</v>
      </c>
      <c r="C57" t="s">
        <v>1304</v>
      </c>
      <c r="D57" t="s">
        <v>1728</v>
      </c>
      <c r="E57" t="s">
        <v>1927</v>
      </c>
      <c r="F57">
        <v>2</v>
      </c>
      <c r="G57">
        <v>559.71</v>
      </c>
      <c r="H57">
        <v>0.3</v>
      </c>
      <c r="I57" t="s">
        <v>1964</v>
      </c>
      <c r="J57">
        <v>783.59400000000005</v>
      </c>
      <c r="K57">
        <v>783.59400000000005</v>
      </c>
      <c r="L57" t="str">
        <f>_xlfn.IFS(Table8_1[[#This Row],[Unit_Price]]&lt;500,"Low Price",Table8_1[[#This Row],[Unit_Price]]&lt;2000,"Medium Price",Table8_1[[#This Row],[Unit_Price]]&gt;=2000, "High Price")</f>
        <v>Medium Price</v>
      </c>
      <c r="M57" t="str">
        <f>VLOOKUP(Table8_16[[#This Row],[Customer_ID]],Table1__2[],2,FALSE)</f>
        <v>Jennifer Myers</v>
      </c>
      <c r="N57">
        <f>VLOOKUP(Table8_16[[#This Row],[Customer_ID]],Table1__2[],3,FALSE)</f>
        <v>46</v>
      </c>
      <c r="O57" t="str">
        <f>VLOOKUP(Table8_16[[#This Row],[Customer_ID]],Table1__2[],4,FALSE)</f>
        <v>Male</v>
      </c>
      <c r="P57" t="str">
        <f>VLOOKUP(Table8_16[[#This Row],[Customer_ID]],Table1__2[],5,FALSE)</f>
        <v>Marthaborough</v>
      </c>
      <c r="Q57" t="str">
        <f>VLOOKUP(Table8_16[[#This Row],[Customer_ID]],Table1__2[],6,FALSE)</f>
        <v>Wisconsin</v>
      </c>
      <c r="R57" t="str">
        <f>VLOOKUP(Table8_16[[#This Row],[Customer_ID]],Table1__2[],7,FALSE)</f>
        <v>USA</v>
      </c>
      <c r="S57" t="str">
        <f>VLOOKUP(Table8_16[[#This Row],[Customer_ID]],Table1__2[],8,FALSE)</f>
        <v>Platinum</v>
      </c>
      <c r="T57" t="str">
        <f>VLOOKUP(Table8_16[[#This Row],[Customer_ID]],Table1__2[],9,FALSE)</f>
        <v>Experienced</v>
      </c>
      <c r="U57" t="str">
        <f>VLOOKUP(Table8_16[[#This Row],[Product_ID]],Table3__211[],2,FALSE)</f>
        <v>Men's Roll-On</v>
      </c>
      <c r="V57" t="str">
        <f>VLOOKUP(Table8_16[[#This Row],[Product_ID]],Table3__211[],3,FALSE)</f>
        <v>Perfume</v>
      </c>
      <c r="W57" t="str">
        <f>VLOOKUP(Table8_16[[#This Row],[Product_ID]],Table3__211[],4,FALSE)</f>
        <v>Beauty</v>
      </c>
      <c r="X57" t="str">
        <f>VLOOKUP(Table8_16[[#This Row],[Product_ID]],Table3__211[],5,FALSE)</f>
        <v>Fragrance</v>
      </c>
      <c r="Y57" t="str">
        <f>VLOOKUP(Table8_16[[#This Row],[Product_ID]],Table3__211[],6,FALSE)</f>
        <v>Sullivan and Sons</v>
      </c>
      <c r="Z57">
        <f>VLOOKUP(Table8_16[[#This Row],[Product_ID]],Table3__211[],7,FALSE)</f>
        <v>43.29</v>
      </c>
      <c r="AA57">
        <f>VLOOKUP(Table8_16[[#This Row],[Product_ID]],Table3__211[],8,FALSE)</f>
        <v>267</v>
      </c>
      <c r="AB57" t="str">
        <f>VLOOKUP(Table8_16[[#This Row],[Store_ID]],Store!$A$2:$E$21,2,FALSE)</f>
        <v>Aguirre-Keller</v>
      </c>
      <c r="AC57" t="str">
        <f>VLOOKUP(Table8_16[[#This Row],[Store_ID]],Store!$A$2:$E$21,3,FALSE)</f>
        <v>South</v>
      </c>
      <c r="AD57" t="str">
        <f>VLOOKUP(Table8_16[[#This Row],[Store_ID]],Store!$A$2:$E$21,4,FALSE)</f>
        <v>Lake Michael</v>
      </c>
      <c r="AE57" t="str">
        <f>VLOOKUP(Table8_16[[#This Row],[Store_ID]],Store!$A$2:$E$21,5,FALSE)</f>
        <v>Online</v>
      </c>
      <c r="AF57" s="22" t="str">
        <f>VLOOKUP(Table8_16[[#This Row],[Store_ID]],Store!$A$2:$F$21,6,FALSE)</f>
        <v>Digital Store</v>
      </c>
    </row>
    <row r="58" spans="1:32" x14ac:dyDescent="0.3">
      <c r="A58" t="s">
        <v>2019</v>
      </c>
      <c r="B58" s="5">
        <v>45282</v>
      </c>
      <c r="C58" t="s">
        <v>296</v>
      </c>
      <c r="D58" t="s">
        <v>1680</v>
      </c>
      <c r="E58" t="s">
        <v>1911</v>
      </c>
      <c r="F58">
        <v>2</v>
      </c>
      <c r="G58">
        <v>833.7</v>
      </c>
      <c r="H58">
        <v>0.06</v>
      </c>
      <c r="I58" t="s">
        <v>1961</v>
      </c>
      <c r="J58">
        <v>1567.356</v>
      </c>
      <c r="K58">
        <v>1567.356</v>
      </c>
      <c r="L58" t="str">
        <f>_xlfn.IFS(Table8_1[[#This Row],[Unit_Price]]&lt;500,"Low Price",Table8_1[[#This Row],[Unit_Price]]&lt;2000,"Medium Price",Table8_1[[#This Row],[Unit_Price]]&gt;=2000, "High Price")</f>
        <v>Medium Price</v>
      </c>
      <c r="M58" t="str">
        <f>VLOOKUP(Table8_16[[#This Row],[Customer_ID]],Table1__2[],2,FALSE)</f>
        <v>Jennifer Garcia</v>
      </c>
      <c r="N58">
        <f>VLOOKUP(Table8_16[[#This Row],[Customer_ID]],Table1__2[],3,FALSE)</f>
        <v>61</v>
      </c>
      <c r="O58" t="str">
        <f>VLOOKUP(Table8_16[[#This Row],[Customer_ID]],Table1__2[],4,FALSE)</f>
        <v>Female</v>
      </c>
      <c r="P58" t="str">
        <f>VLOOKUP(Table8_16[[#This Row],[Customer_ID]],Table1__2[],5,FALSE)</f>
        <v>New Sean</v>
      </c>
      <c r="Q58" t="str">
        <f>VLOOKUP(Table8_16[[#This Row],[Customer_ID]],Table1__2[],6,FALSE)</f>
        <v>New Mexico</v>
      </c>
      <c r="R58" t="str">
        <f>VLOOKUP(Table8_16[[#This Row],[Customer_ID]],Table1__2[],7,FALSE)</f>
        <v>USA</v>
      </c>
      <c r="S58" t="str">
        <f>VLOOKUP(Table8_16[[#This Row],[Customer_ID]],Table1__2[],8,FALSE)</f>
        <v>Bronze</v>
      </c>
      <c r="T58" t="str">
        <f>VLOOKUP(Table8_16[[#This Row],[Customer_ID]],Table1__2[],9,FALSE)</f>
        <v>Retired</v>
      </c>
      <c r="U58" t="str">
        <f>VLOOKUP(Table8_16[[#This Row],[Product_ID]],Table3__211[],2,FALSE)</f>
        <v>Gaming Mechanical</v>
      </c>
      <c r="V58" t="str">
        <f>VLOOKUP(Table8_16[[#This Row],[Product_ID]],Table3__211[],3,FALSE)</f>
        <v>Keyboard</v>
      </c>
      <c r="W58" t="str">
        <f>VLOOKUP(Table8_16[[#This Row],[Product_ID]],Table3__211[],4,FALSE)</f>
        <v>Electronics</v>
      </c>
      <c r="X58" t="str">
        <f>VLOOKUP(Table8_16[[#This Row],[Product_ID]],Table3__211[],5,FALSE)</f>
        <v>Computer</v>
      </c>
      <c r="Y58" t="str">
        <f>VLOOKUP(Table8_16[[#This Row],[Product_ID]],Table3__211[],6,FALSE)</f>
        <v>Lucero LLC</v>
      </c>
      <c r="Z58">
        <f>VLOOKUP(Table8_16[[#This Row],[Product_ID]],Table3__211[],7,FALSE)</f>
        <v>419.28</v>
      </c>
      <c r="AA58">
        <f>VLOOKUP(Table8_16[[#This Row],[Product_ID]],Table3__211[],8,FALSE)</f>
        <v>86</v>
      </c>
      <c r="AB58" t="str">
        <f>VLOOKUP(Table8_16[[#This Row],[Store_ID]],Store!$A$2:$E$21,2,FALSE)</f>
        <v>Benson-Elliott</v>
      </c>
      <c r="AC58" t="str">
        <f>VLOOKUP(Table8_16[[#This Row],[Store_ID]],Store!$A$2:$E$21,3,FALSE)</f>
        <v>East</v>
      </c>
      <c r="AD58" t="str">
        <f>VLOOKUP(Table8_16[[#This Row],[Store_ID]],Store!$A$2:$E$21,4,FALSE)</f>
        <v>Port Josephberg</v>
      </c>
      <c r="AE58" t="str">
        <f>VLOOKUP(Table8_16[[#This Row],[Store_ID]],Store!$A$2:$E$21,5,FALSE)</f>
        <v>Online</v>
      </c>
      <c r="AF58" s="22" t="str">
        <f>VLOOKUP(Table8_16[[#This Row],[Store_ID]],Store!$A$2:$F$21,6,FALSE)</f>
        <v>Digital Store</v>
      </c>
    </row>
    <row r="59" spans="1:32" x14ac:dyDescent="0.3">
      <c r="A59" t="s">
        <v>2020</v>
      </c>
      <c r="B59" s="5">
        <v>45462</v>
      </c>
      <c r="C59" t="s">
        <v>1452</v>
      </c>
      <c r="D59" t="s">
        <v>1721</v>
      </c>
      <c r="E59" t="s">
        <v>1934</v>
      </c>
      <c r="F59">
        <v>2</v>
      </c>
      <c r="G59">
        <v>680.16</v>
      </c>
      <c r="H59">
        <v>0.28000000000000003</v>
      </c>
      <c r="I59" t="s">
        <v>1959</v>
      </c>
      <c r="J59">
        <v>979.43039999999996</v>
      </c>
      <c r="K59">
        <v>979.43039999999996</v>
      </c>
      <c r="L59" t="str">
        <f>_xlfn.IFS(Table8_1[[#This Row],[Unit_Price]]&lt;500,"Low Price",Table8_1[[#This Row],[Unit_Price]]&lt;2000,"Medium Price",Table8_1[[#This Row],[Unit_Price]]&gt;=2000, "High Price")</f>
        <v>Medium Price</v>
      </c>
      <c r="M59" t="str">
        <f>VLOOKUP(Table8_16[[#This Row],[Customer_ID]],Table1__2[],2,FALSE)</f>
        <v>Michael Foley</v>
      </c>
      <c r="N59">
        <f>VLOOKUP(Table8_16[[#This Row],[Customer_ID]],Table1__2[],3,FALSE)</f>
        <v>63</v>
      </c>
      <c r="O59" t="str">
        <f>VLOOKUP(Table8_16[[#This Row],[Customer_ID]],Table1__2[],4,FALSE)</f>
        <v>Female</v>
      </c>
      <c r="P59" t="str">
        <f>VLOOKUP(Table8_16[[#This Row],[Customer_ID]],Table1__2[],5,FALSE)</f>
        <v>Oneillfurt</v>
      </c>
      <c r="Q59" t="str">
        <f>VLOOKUP(Table8_16[[#This Row],[Customer_ID]],Table1__2[],6,FALSE)</f>
        <v>Vermont</v>
      </c>
      <c r="R59" t="str">
        <f>VLOOKUP(Table8_16[[#This Row],[Customer_ID]],Table1__2[],7,FALSE)</f>
        <v>USA</v>
      </c>
      <c r="S59" t="str">
        <f>VLOOKUP(Table8_16[[#This Row],[Customer_ID]],Table1__2[],8,FALSE)</f>
        <v>Gold</v>
      </c>
      <c r="T59" t="str">
        <f>VLOOKUP(Table8_16[[#This Row],[Customer_ID]],Table1__2[],9,FALSE)</f>
        <v>Retired</v>
      </c>
      <c r="U59" t="str">
        <f>VLOOKUP(Table8_16[[#This Row],[Product_ID]],Table3__211[],2,FALSE)</f>
        <v>Makeup Brush</v>
      </c>
      <c r="V59" t="str">
        <f>VLOOKUP(Table8_16[[#This Row],[Product_ID]],Table3__211[],3,FALSE)</f>
        <v>Set</v>
      </c>
      <c r="W59" t="str">
        <f>VLOOKUP(Table8_16[[#This Row],[Product_ID]],Table3__211[],4,FALSE)</f>
        <v>Beauty</v>
      </c>
      <c r="X59" t="str">
        <f>VLOOKUP(Table8_16[[#This Row],[Product_ID]],Table3__211[],5,FALSE)</f>
        <v>Makeup</v>
      </c>
      <c r="Y59" t="str">
        <f>VLOOKUP(Table8_16[[#This Row],[Product_ID]],Table3__211[],6,FALSE)</f>
        <v>Cook Inc</v>
      </c>
      <c r="Z59">
        <f>VLOOKUP(Table8_16[[#This Row],[Product_ID]],Table3__211[],7,FALSE)</f>
        <v>254.04</v>
      </c>
      <c r="AA59">
        <f>VLOOKUP(Table8_16[[#This Row],[Product_ID]],Table3__211[],8,FALSE)</f>
        <v>431</v>
      </c>
      <c r="AB59" t="str">
        <f>VLOOKUP(Table8_16[[#This Row],[Store_ID]],Store!$A$2:$E$21,2,FALSE)</f>
        <v>Mcdonald Inc</v>
      </c>
      <c r="AC59" t="str">
        <f>VLOOKUP(Table8_16[[#This Row],[Store_ID]],Store!$A$2:$E$21,3,FALSE)</f>
        <v>South</v>
      </c>
      <c r="AD59" t="str">
        <f>VLOOKUP(Table8_16[[#This Row],[Store_ID]],Store!$A$2:$E$21,4,FALSE)</f>
        <v>Christopherland</v>
      </c>
      <c r="AE59" t="str">
        <f>VLOOKUP(Table8_16[[#This Row],[Store_ID]],Store!$A$2:$E$21,5,FALSE)</f>
        <v>Outlet</v>
      </c>
      <c r="AF59" s="22" t="str">
        <f>VLOOKUP(Table8_16[[#This Row],[Store_ID]],Store!$A$2:$F$21,6,FALSE)</f>
        <v>Physical Store</v>
      </c>
    </row>
    <row r="60" spans="1:32" x14ac:dyDescent="0.3">
      <c r="A60" t="s">
        <v>2021</v>
      </c>
      <c r="B60" s="5">
        <v>45633</v>
      </c>
      <c r="C60" t="s">
        <v>1269</v>
      </c>
      <c r="D60" t="s">
        <v>1617</v>
      </c>
      <c r="E60" t="s">
        <v>1914</v>
      </c>
      <c r="F60">
        <v>4</v>
      </c>
      <c r="G60">
        <v>733.42</v>
      </c>
      <c r="H60">
        <v>0.14000000000000001</v>
      </c>
      <c r="I60" t="s">
        <v>1961</v>
      </c>
      <c r="J60">
        <v>2552.3015999999998</v>
      </c>
      <c r="K60">
        <v>2522.9647999999997</v>
      </c>
      <c r="L60" t="str">
        <f>_xlfn.IFS(Table8_1[[#This Row],[Unit_Price]]&lt;500,"Low Price",Table8_1[[#This Row],[Unit_Price]]&lt;2000,"Medium Price",Table8_1[[#This Row],[Unit_Price]]&gt;=2000, "High Price")</f>
        <v>Medium Price</v>
      </c>
      <c r="M60" t="str">
        <f>VLOOKUP(Table8_16[[#This Row],[Customer_ID]],Table1__2[],2,FALSE)</f>
        <v>David Ross</v>
      </c>
      <c r="N60">
        <f>VLOOKUP(Table8_16[[#This Row],[Customer_ID]],Table1__2[],3,FALSE)</f>
        <v>22</v>
      </c>
      <c r="O60" t="str">
        <f>VLOOKUP(Table8_16[[#This Row],[Customer_ID]],Table1__2[],4,FALSE)</f>
        <v>Female</v>
      </c>
      <c r="P60" t="str">
        <f>VLOOKUP(Table8_16[[#This Row],[Customer_ID]],Table1__2[],5,FALSE)</f>
        <v>South Angela</v>
      </c>
      <c r="Q60" t="str">
        <f>VLOOKUP(Table8_16[[#This Row],[Customer_ID]],Table1__2[],6,FALSE)</f>
        <v>Arkansas</v>
      </c>
      <c r="R60" t="str">
        <f>VLOOKUP(Table8_16[[#This Row],[Customer_ID]],Table1__2[],7,FALSE)</f>
        <v>USA</v>
      </c>
      <c r="S60" t="str">
        <f>VLOOKUP(Table8_16[[#This Row],[Customer_ID]],Table1__2[],8,FALSE)</f>
        <v>Silver</v>
      </c>
      <c r="T60" t="str">
        <f>VLOOKUP(Table8_16[[#This Row],[Customer_ID]],Table1__2[],9,FALSE)</f>
        <v>Students</v>
      </c>
      <c r="U60" t="str">
        <f>VLOOKUP(Table8_16[[#This Row],[Product_ID]],Table3__211[],2,FALSE)</f>
        <v>4K Home</v>
      </c>
      <c r="V60" t="str">
        <f>VLOOKUP(Table8_16[[#This Row],[Product_ID]],Table3__211[],3,FALSE)</f>
        <v>Projector</v>
      </c>
      <c r="W60" t="str">
        <f>VLOOKUP(Table8_16[[#This Row],[Product_ID]],Table3__211[],4,FALSE)</f>
        <v>Electronics</v>
      </c>
      <c r="X60" t="str">
        <f>VLOOKUP(Table8_16[[#This Row],[Product_ID]],Table3__211[],5,FALSE)</f>
        <v>Appliances</v>
      </c>
      <c r="Y60" t="str">
        <f>VLOOKUP(Table8_16[[#This Row],[Product_ID]],Table3__211[],6,FALSE)</f>
        <v>Thomas LLC</v>
      </c>
      <c r="Z60">
        <f>VLOOKUP(Table8_16[[#This Row],[Product_ID]],Table3__211[],7,FALSE)</f>
        <v>465.34</v>
      </c>
      <c r="AA60">
        <f>VLOOKUP(Table8_16[[#This Row],[Product_ID]],Table3__211[],8,FALSE)</f>
        <v>301</v>
      </c>
      <c r="AB60" t="str">
        <f>VLOOKUP(Table8_16[[#This Row],[Store_ID]],Store!$A$2:$E$21,2,FALSE)</f>
        <v>Martinez-Mullins</v>
      </c>
      <c r="AC60" t="str">
        <f>VLOOKUP(Table8_16[[#This Row],[Store_ID]],Store!$A$2:$E$21,3,FALSE)</f>
        <v>South</v>
      </c>
      <c r="AD60" t="str">
        <f>VLOOKUP(Table8_16[[#This Row],[Store_ID]],Store!$A$2:$E$21,4,FALSE)</f>
        <v>Williamsfurt</v>
      </c>
      <c r="AE60" t="str">
        <f>VLOOKUP(Table8_16[[#This Row],[Store_ID]],Store!$A$2:$E$21,5,FALSE)</f>
        <v>Online</v>
      </c>
      <c r="AF60" s="22" t="str">
        <f>VLOOKUP(Table8_16[[#This Row],[Store_ID]],Store!$A$2:$F$21,6,FALSE)</f>
        <v>Digital Store</v>
      </c>
    </row>
    <row r="61" spans="1:32" x14ac:dyDescent="0.3">
      <c r="A61" t="s">
        <v>2022</v>
      </c>
      <c r="B61" s="5">
        <v>45257</v>
      </c>
      <c r="C61" t="s">
        <v>1160</v>
      </c>
      <c r="D61" t="s">
        <v>1850</v>
      </c>
      <c r="E61" t="s">
        <v>1927</v>
      </c>
      <c r="F61">
        <v>1</v>
      </c>
      <c r="G61">
        <v>996.33</v>
      </c>
      <c r="H61">
        <v>0.23</v>
      </c>
      <c r="I61" t="s">
        <v>1961</v>
      </c>
      <c r="J61">
        <v>767.17409999999995</v>
      </c>
      <c r="K61">
        <v>767.17409999999995</v>
      </c>
      <c r="L61" t="str">
        <f>_xlfn.IFS(Table8_1[[#This Row],[Unit_Price]]&lt;500,"Low Price",Table8_1[[#This Row],[Unit_Price]]&lt;2000,"Medium Price",Table8_1[[#This Row],[Unit_Price]]&gt;=2000, "High Price")</f>
        <v>Medium Price</v>
      </c>
      <c r="M61" t="str">
        <f>VLOOKUP(Table8_16[[#This Row],[Customer_ID]],Table1__2[],2,FALSE)</f>
        <v>Melinda Johnson</v>
      </c>
      <c r="N61">
        <f>VLOOKUP(Table8_16[[#This Row],[Customer_ID]],Table1__2[],3,FALSE)</f>
        <v>51</v>
      </c>
      <c r="O61" t="str">
        <f>VLOOKUP(Table8_16[[#This Row],[Customer_ID]],Table1__2[],4,FALSE)</f>
        <v>Male</v>
      </c>
      <c r="P61" t="str">
        <f>VLOOKUP(Table8_16[[#This Row],[Customer_ID]],Table1__2[],5,FALSE)</f>
        <v>Kaufmanfurt</v>
      </c>
      <c r="Q61" t="str">
        <f>VLOOKUP(Table8_16[[#This Row],[Customer_ID]],Table1__2[],6,FALSE)</f>
        <v>Ohio</v>
      </c>
      <c r="R61" t="str">
        <f>VLOOKUP(Table8_16[[#This Row],[Customer_ID]],Table1__2[],7,FALSE)</f>
        <v>USA</v>
      </c>
      <c r="S61" t="str">
        <f>VLOOKUP(Table8_16[[#This Row],[Customer_ID]],Table1__2[],8,FALSE)</f>
        <v>Bronze</v>
      </c>
      <c r="T61" t="str">
        <f>VLOOKUP(Table8_16[[#This Row],[Customer_ID]],Table1__2[],9,FALSE)</f>
        <v>Experienced</v>
      </c>
      <c r="U61" t="str">
        <f>VLOOKUP(Table8_16[[#This Row],[Product_ID]],Table3__211[],2,FALSE)</f>
        <v>Face Foundation</v>
      </c>
      <c r="V61" t="str">
        <f>VLOOKUP(Table8_16[[#This Row],[Product_ID]],Table3__211[],3,FALSE)</f>
        <v>Kit</v>
      </c>
      <c r="W61" t="str">
        <f>VLOOKUP(Table8_16[[#This Row],[Product_ID]],Table3__211[],4,FALSE)</f>
        <v>Beauty</v>
      </c>
      <c r="X61" t="str">
        <f>VLOOKUP(Table8_16[[#This Row],[Product_ID]],Table3__211[],5,FALSE)</f>
        <v>Makeup</v>
      </c>
      <c r="Y61" t="str">
        <f>VLOOKUP(Table8_16[[#This Row],[Product_ID]],Table3__211[],6,FALSE)</f>
        <v>Taylor-Elliott</v>
      </c>
      <c r="Z61">
        <f>VLOOKUP(Table8_16[[#This Row],[Product_ID]],Table3__211[],7,FALSE)</f>
        <v>183.04</v>
      </c>
      <c r="AA61">
        <f>VLOOKUP(Table8_16[[#This Row],[Product_ID]],Table3__211[],8,FALSE)</f>
        <v>457</v>
      </c>
      <c r="AB61" t="str">
        <f>VLOOKUP(Table8_16[[#This Row],[Store_ID]],Store!$A$2:$E$21,2,FALSE)</f>
        <v>Aguirre-Keller</v>
      </c>
      <c r="AC61" t="str">
        <f>VLOOKUP(Table8_16[[#This Row],[Store_ID]],Store!$A$2:$E$21,3,FALSE)</f>
        <v>South</v>
      </c>
      <c r="AD61" t="str">
        <f>VLOOKUP(Table8_16[[#This Row],[Store_ID]],Store!$A$2:$E$21,4,FALSE)</f>
        <v>Lake Michael</v>
      </c>
      <c r="AE61" t="str">
        <f>VLOOKUP(Table8_16[[#This Row],[Store_ID]],Store!$A$2:$E$21,5,FALSE)</f>
        <v>Online</v>
      </c>
      <c r="AF61" s="22" t="str">
        <f>VLOOKUP(Table8_16[[#This Row],[Store_ID]],Store!$A$2:$F$21,6,FALSE)</f>
        <v>Digital Store</v>
      </c>
    </row>
    <row r="62" spans="1:32" x14ac:dyDescent="0.3">
      <c r="A62" t="s">
        <v>2023</v>
      </c>
      <c r="B62" s="5">
        <v>45854</v>
      </c>
      <c r="C62" t="s">
        <v>1281</v>
      </c>
      <c r="D62" t="s">
        <v>1670</v>
      </c>
      <c r="E62" t="s">
        <v>1924</v>
      </c>
      <c r="F62">
        <v>1</v>
      </c>
      <c r="G62">
        <v>198.83</v>
      </c>
      <c r="H62">
        <v>0.09</v>
      </c>
      <c r="I62" t="s">
        <v>1964</v>
      </c>
      <c r="J62">
        <v>180.93530000000001</v>
      </c>
      <c r="K62">
        <v>180.93530000000001</v>
      </c>
      <c r="L62" t="str">
        <f>_xlfn.IFS(Table8_1[[#This Row],[Unit_Price]]&lt;500,"Low Price",Table8_1[[#This Row],[Unit_Price]]&lt;2000,"Medium Price",Table8_1[[#This Row],[Unit_Price]]&gt;=2000, "High Price")</f>
        <v>Low Price</v>
      </c>
      <c r="M62" t="str">
        <f>VLOOKUP(Table8_16[[#This Row],[Customer_ID]],Table1__2[],2,FALSE)</f>
        <v>Isabel Foster</v>
      </c>
      <c r="N62">
        <f>VLOOKUP(Table8_16[[#This Row],[Customer_ID]],Table1__2[],3,FALSE)</f>
        <v>36</v>
      </c>
      <c r="O62" t="str">
        <f>VLOOKUP(Table8_16[[#This Row],[Customer_ID]],Table1__2[],4,FALSE)</f>
        <v>Male</v>
      </c>
      <c r="P62" t="str">
        <f>VLOOKUP(Table8_16[[#This Row],[Customer_ID]],Table1__2[],5,FALSE)</f>
        <v>Port Joshuaville</v>
      </c>
      <c r="Q62" t="str">
        <f>VLOOKUP(Table8_16[[#This Row],[Customer_ID]],Table1__2[],6,FALSE)</f>
        <v>New Jersey</v>
      </c>
      <c r="R62" t="str">
        <f>VLOOKUP(Table8_16[[#This Row],[Customer_ID]],Table1__2[],7,FALSE)</f>
        <v>USA</v>
      </c>
      <c r="S62" t="str">
        <f>VLOOKUP(Table8_16[[#This Row],[Customer_ID]],Table1__2[],8,FALSE)</f>
        <v>Gold</v>
      </c>
      <c r="T62" t="str">
        <f>VLOOKUP(Table8_16[[#This Row],[Customer_ID]],Table1__2[],9,FALSE)</f>
        <v>Experienced</v>
      </c>
      <c r="U62" t="str">
        <f>VLOOKUP(Table8_16[[#This Row],[Product_ID]],Table3__211[],2,FALSE)</f>
        <v>Basketball</v>
      </c>
      <c r="V62" t="str">
        <f>VLOOKUP(Table8_16[[#This Row],[Product_ID]],Table3__211[],3,FALSE)</f>
        <v>Ball</v>
      </c>
      <c r="W62" t="str">
        <f>VLOOKUP(Table8_16[[#This Row],[Product_ID]],Table3__211[],4,FALSE)</f>
        <v>Sports</v>
      </c>
      <c r="X62" t="str">
        <f>VLOOKUP(Table8_16[[#This Row],[Product_ID]],Table3__211[],5,FALSE)</f>
        <v>Team Sports</v>
      </c>
      <c r="Y62" t="str">
        <f>VLOOKUP(Table8_16[[#This Row],[Product_ID]],Table3__211[],6,FALSE)</f>
        <v>Nolan-Snow</v>
      </c>
      <c r="Z62">
        <f>VLOOKUP(Table8_16[[#This Row],[Product_ID]],Table3__211[],7,FALSE)</f>
        <v>204.39</v>
      </c>
      <c r="AA62">
        <f>VLOOKUP(Table8_16[[#This Row],[Product_ID]],Table3__211[],8,FALSE)</f>
        <v>281</v>
      </c>
      <c r="AB62" t="str">
        <f>VLOOKUP(Table8_16[[#This Row],[Store_ID]],Store!$A$2:$E$21,2,FALSE)</f>
        <v>Hill, Wagner and Ballard</v>
      </c>
      <c r="AC62" t="str">
        <f>VLOOKUP(Table8_16[[#This Row],[Store_ID]],Store!$A$2:$E$21,3,FALSE)</f>
        <v>East</v>
      </c>
      <c r="AD62" t="str">
        <f>VLOOKUP(Table8_16[[#This Row],[Store_ID]],Store!$A$2:$E$21,4,FALSE)</f>
        <v>East Davidville</v>
      </c>
      <c r="AE62" t="str">
        <f>VLOOKUP(Table8_16[[#This Row],[Store_ID]],Store!$A$2:$E$21,5,FALSE)</f>
        <v>Online</v>
      </c>
      <c r="AF62" s="22" t="str">
        <f>VLOOKUP(Table8_16[[#This Row],[Store_ID]],Store!$A$2:$F$21,6,FALSE)</f>
        <v>Digital Store</v>
      </c>
    </row>
    <row r="63" spans="1:32" x14ac:dyDescent="0.3">
      <c r="A63" t="s">
        <v>2024</v>
      </c>
      <c r="B63" s="5">
        <v>45716</v>
      </c>
      <c r="C63" t="s">
        <v>778</v>
      </c>
      <c r="D63" t="s">
        <v>1631</v>
      </c>
      <c r="E63" t="s">
        <v>1914</v>
      </c>
      <c r="F63">
        <v>1</v>
      </c>
      <c r="G63">
        <v>374.92</v>
      </c>
      <c r="H63">
        <v>0.18</v>
      </c>
      <c r="I63" t="s">
        <v>1961</v>
      </c>
      <c r="J63">
        <v>307.43439999999998</v>
      </c>
      <c r="K63">
        <v>307.43439999999998</v>
      </c>
      <c r="L63" t="str">
        <f>_xlfn.IFS(Table8_1[[#This Row],[Unit_Price]]&lt;500,"Low Price",Table8_1[[#This Row],[Unit_Price]]&lt;2000,"Medium Price",Table8_1[[#This Row],[Unit_Price]]&gt;=2000, "High Price")</f>
        <v>Low Price</v>
      </c>
      <c r="M63" t="str">
        <f>VLOOKUP(Table8_16[[#This Row],[Customer_ID]],Table1__2[],2,FALSE)</f>
        <v>Maria Hill</v>
      </c>
      <c r="N63">
        <f>VLOOKUP(Table8_16[[#This Row],[Customer_ID]],Table1__2[],3,FALSE)</f>
        <v>58</v>
      </c>
      <c r="O63" t="str">
        <f>VLOOKUP(Table8_16[[#This Row],[Customer_ID]],Table1__2[],4,FALSE)</f>
        <v>Female</v>
      </c>
      <c r="P63" t="str">
        <f>VLOOKUP(Table8_16[[#This Row],[Customer_ID]],Table1__2[],5,FALSE)</f>
        <v>Zamoraborough</v>
      </c>
      <c r="Q63" t="str">
        <f>VLOOKUP(Table8_16[[#This Row],[Customer_ID]],Table1__2[],6,FALSE)</f>
        <v>Nevada</v>
      </c>
      <c r="R63" t="str">
        <f>VLOOKUP(Table8_16[[#This Row],[Customer_ID]],Table1__2[],7,FALSE)</f>
        <v>USA</v>
      </c>
      <c r="S63" t="str">
        <f>VLOOKUP(Table8_16[[#This Row],[Customer_ID]],Table1__2[],8,FALSE)</f>
        <v>Platinum</v>
      </c>
      <c r="T63" t="str">
        <f>VLOOKUP(Table8_16[[#This Row],[Customer_ID]],Table1__2[],9,FALSE)</f>
        <v>Experienced</v>
      </c>
      <c r="U63" t="str">
        <f>VLOOKUP(Table8_16[[#This Row],[Product_ID]],Table3__211[],2,FALSE)</f>
        <v>Knee Support</v>
      </c>
      <c r="V63" t="str">
        <f>VLOOKUP(Table8_16[[#This Row],[Product_ID]],Table3__211[],3,FALSE)</f>
        <v>Brace</v>
      </c>
      <c r="W63" t="str">
        <f>VLOOKUP(Table8_16[[#This Row],[Product_ID]],Table3__211[],4,FALSE)</f>
        <v>Sports</v>
      </c>
      <c r="X63" t="str">
        <f>VLOOKUP(Table8_16[[#This Row],[Product_ID]],Table3__211[],5,FALSE)</f>
        <v>Equipment</v>
      </c>
      <c r="Y63" t="str">
        <f>VLOOKUP(Table8_16[[#This Row],[Product_ID]],Table3__211[],6,FALSE)</f>
        <v>May-Reese</v>
      </c>
      <c r="Z63">
        <f>VLOOKUP(Table8_16[[#This Row],[Product_ID]],Table3__211[],7,FALSE)</f>
        <v>21.34</v>
      </c>
      <c r="AA63">
        <f>VLOOKUP(Table8_16[[#This Row],[Product_ID]],Table3__211[],8,FALSE)</f>
        <v>65</v>
      </c>
      <c r="AB63" t="str">
        <f>VLOOKUP(Table8_16[[#This Row],[Store_ID]],Store!$A$2:$E$21,2,FALSE)</f>
        <v>Martinez-Mullins</v>
      </c>
      <c r="AC63" t="str">
        <f>VLOOKUP(Table8_16[[#This Row],[Store_ID]],Store!$A$2:$E$21,3,FALSE)</f>
        <v>South</v>
      </c>
      <c r="AD63" t="str">
        <f>VLOOKUP(Table8_16[[#This Row],[Store_ID]],Store!$A$2:$E$21,4,FALSE)</f>
        <v>Williamsfurt</v>
      </c>
      <c r="AE63" t="str">
        <f>VLOOKUP(Table8_16[[#This Row],[Store_ID]],Store!$A$2:$E$21,5,FALSE)</f>
        <v>Online</v>
      </c>
      <c r="AF63" s="22" t="str">
        <f>VLOOKUP(Table8_16[[#This Row],[Store_ID]],Store!$A$2:$F$21,6,FALSE)</f>
        <v>Digital Store</v>
      </c>
    </row>
    <row r="64" spans="1:32" x14ac:dyDescent="0.3">
      <c r="A64" t="s">
        <v>2025</v>
      </c>
      <c r="B64" s="5">
        <v>45515</v>
      </c>
      <c r="C64" t="s">
        <v>1971</v>
      </c>
      <c r="D64" t="s">
        <v>1862</v>
      </c>
      <c r="E64" t="s">
        <v>1939</v>
      </c>
      <c r="F64">
        <v>1</v>
      </c>
      <c r="G64">
        <v>468.94</v>
      </c>
      <c r="H64">
        <v>0.12</v>
      </c>
      <c r="I64" t="s">
        <v>1959</v>
      </c>
      <c r="J64">
        <v>412.66719999999998</v>
      </c>
      <c r="K64">
        <v>412.66719999999998</v>
      </c>
      <c r="L64" t="str">
        <f>_xlfn.IFS(Table8_1[[#This Row],[Unit_Price]]&lt;500,"Low Price",Table8_1[[#This Row],[Unit_Price]]&lt;2000,"Medium Price",Table8_1[[#This Row],[Unit_Price]]&gt;=2000, "High Price")</f>
        <v>Low Price</v>
      </c>
      <c r="M64" t="str">
        <f>VLOOKUP(Table8_16[[#This Row],[Customer_ID]],Table1__2[],2,FALSE)</f>
        <v>David Pierce</v>
      </c>
      <c r="N64">
        <f>VLOOKUP(Table8_16[[#This Row],[Customer_ID]],Table1__2[],3,FALSE)</f>
        <v>45</v>
      </c>
      <c r="O64" t="str">
        <f>VLOOKUP(Table8_16[[#This Row],[Customer_ID]],Table1__2[],4,FALSE)</f>
        <v>Female</v>
      </c>
      <c r="P64" t="str">
        <f>VLOOKUP(Table8_16[[#This Row],[Customer_ID]],Table1__2[],5,FALSE)</f>
        <v>Grayland</v>
      </c>
      <c r="Q64" t="str">
        <f>VLOOKUP(Table8_16[[#This Row],[Customer_ID]],Table1__2[],6,FALSE)</f>
        <v>Washington</v>
      </c>
      <c r="R64" t="str">
        <f>VLOOKUP(Table8_16[[#This Row],[Customer_ID]],Table1__2[],7,FALSE)</f>
        <v>USA</v>
      </c>
      <c r="S64" t="str">
        <f>VLOOKUP(Table8_16[[#This Row],[Customer_ID]],Table1__2[],8,FALSE)</f>
        <v>Platinum</v>
      </c>
      <c r="T64" t="str">
        <f>VLOOKUP(Table8_16[[#This Row],[Customer_ID]],Table1__2[],9,FALSE)</f>
        <v>Experienced</v>
      </c>
      <c r="U64" t="str">
        <f>VLOOKUP(Table8_16[[#This Row],[Product_ID]],Table3__211[],2,FALSE)</f>
        <v>USB-C Laptop</v>
      </c>
      <c r="V64" t="str">
        <f>VLOOKUP(Table8_16[[#This Row],[Product_ID]],Table3__211[],3,FALSE)</f>
        <v>Charger</v>
      </c>
      <c r="W64" t="str">
        <f>VLOOKUP(Table8_16[[#This Row],[Product_ID]],Table3__211[],4,FALSE)</f>
        <v>Electronics</v>
      </c>
      <c r="X64" t="str">
        <f>VLOOKUP(Table8_16[[#This Row],[Product_ID]],Table3__211[],5,FALSE)</f>
        <v>Computer</v>
      </c>
      <c r="Y64" t="str">
        <f>VLOOKUP(Table8_16[[#This Row],[Product_ID]],Table3__211[],6,FALSE)</f>
        <v>Martin LLC</v>
      </c>
      <c r="Z64">
        <f>VLOOKUP(Table8_16[[#This Row],[Product_ID]],Table3__211[],7,FALSE)</f>
        <v>377.52</v>
      </c>
      <c r="AA64">
        <f>VLOOKUP(Table8_16[[#This Row],[Product_ID]],Table3__211[],8,FALSE)</f>
        <v>485</v>
      </c>
      <c r="AB64" t="str">
        <f>VLOOKUP(Table8_16[[#This Row],[Store_ID]],Store!$A$2:$E$21,2,FALSE)</f>
        <v>Frederick-Wright</v>
      </c>
      <c r="AC64" t="str">
        <f>VLOOKUP(Table8_16[[#This Row],[Store_ID]],Store!$A$2:$E$21,3,FALSE)</f>
        <v>West</v>
      </c>
      <c r="AD64" t="str">
        <f>VLOOKUP(Table8_16[[#This Row],[Store_ID]],Store!$A$2:$E$21,4,FALSE)</f>
        <v>New Jimmymouth</v>
      </c>
      <c r="AE64" t="str">
        <f>VLOOKUP(Table8_16[[#This Row],[Store_ID]],Store!$A$2:$E$21,5,FALSE)</f>
        <v>Flagship</v>
      </c>
      <c r="AF64" s="22" t="str">
        <f>VLOOKUP(Table8_16[[#This Row],[Store_ID]],Store!$A$2:$F$21,6,FALSE)</f>
        <v>Physical Store</v>
      </c>
    </row>
    <row r="65" spans="1:32" x14ac:dyDescent="0.3">
      <c r="A65" t="s">
        <v>2026</v>
      </c>
      <c r="B65" s="5">
        <v>45927</v>
      </c>
      <c r="C65" t="s">
        <v>440</v>
      </c>
      <c r="D65" t="s">
        <v>1850</v>
      </c>
      <c r="E65" t="s">
        <v>1929</v>
      </c>
      <c r="F65">
        <v>2</v>
      </c>
      <c r="G65">
        <v>121.37</v>
      </c>
      <c r="H65">
        <v>0.05</v>
      </c>
      <c r="I65" t="s">
        <v>1959</v>
      </c>
      <c r="J65">
        <v>230.60300000000001</v>
      </c>
      <c r="K65">
        <v>230.60300000000001</v>
      </c>
      <c r="L65" t="str">
        <f>_xlfn.IFS(Table8_1[[#This Row],[Unit_Price]]&lt;500,"Low Price",Table8_1[[#This Row],[Unit_Price]]&lt;2000,"Medium Price",Table8_1[[#This Row],[Unit_Price]]&gt;=2000, "High Price")</f>
        <v>Low Price</v>
      </c>
      <c r="M65" t="str">
        <f>VLOOKUP(Table8_16[[#This Row],[Customer_ID]],Table1__2[],2,FALSE)</f>
        <v>James Wolfe</v>
      </c>
      <c r="N65">
        <f>VLOOKUP(Table8_16[[#This Row],[Customer_ID]],Table1__2[],3,FALSE)</f>
        <v>62</v>
      </c>
      <c r="O65" t="str">
        <f>VLOOKUP(Table8_16[[#This Row],[Customer_ID]],Table1__2[],4,FALSE)</f>
        <v>Female</v>
      </c>
      <c r="P65" t="str">
        <f>VLOOKUP(Table8_16[[#This Row],[Customer_ID]],Table1__2[],5,FALSE)</f>
        <v>Benjaminton</v>
      </c>
      <c r="Q65" t="str">
        <f>VLOOKUP(Table8_16[[#This Row],[Customer_ID]],Table1__2[],6,FALSE)</f>
        <v>Arizona</v>
      </c>
      <c r="R65" t="str">
        <f>VLOOKUP(Table8_16[[#This Row],[Customer_ID]],Table1__2[],7,FALSE)</f>
        <v>USA</v>
      </c>
      <c r="S65" t="str">
        <f>VLOOKUP(Table8_16[[#This Row],[Customer_ID]],Table1__2[],8,FALSE)</f>
        <v>Gold</v>
      </c>
      <c r="T65" t="str">
        <f>VLOOKUP(Table8_16[[#This Row],[Customer_ID]],Table1__2[],9,FALSE)</f>
        <v>Retired</v>
      </c>
      <c r="U65" t="str">
        <f>VLOOKUP(Table8_16[[#This Row],[Product_ID]],Table3__211[],2,FALSE)</f>
        <v>Face Foundation</v>
      </c>
      <c r="V65" t="str">
        <f>VLOOKUP(Table8_16[[#This Row],[Product_ID]],Table3__211[],3,FALSE)</f>
        <v>Kit</v>
      </c>
      <c r="W65" t="str">
        <f>VLOOKUP(Table8_16[[#This Row],[Product_ID]],Table3__211[],4,FALSE)</f>
        <v>Beauty</v>
      </c>
      <c r="X65" t="str">
        <f>VLOOKUP(Table8_16[[#This Row],[Product_ID]],Table3__211[],5,FALSE)</f>
        <v>Makeup</v>
      </c>
      <c r="Y65" t="str">
        <f>VLOOKUP(Table8_16[[#This Row],[Product_ID]],Table3__211[],6,FALSE)</f>
        <v>Taylor-Elliott</v>
      </c>
      <c r="Z65">
        <f>VLOOKUP(Table8_16[[#This Row],[Product_ID]],Table3__211[],7,FALSE)</f>
        <v>183.04</v>
      </c>
      <c r="AA65">
        <f>VLOOKUP(Table8_16[[#This Row],[Product_ID]],Table3__211[],8,FALSE)</f>
        <v>457</v>
      </c>
      <c r="AB65" t="str">
        <f>VLOOKUP(Table8_16[[#This Row],[Store_ID]],Store!$A$2:$E$21,2,FALSE)</f>
        <v>Thomas, Bridges and Harris</v>
      </c>
      <c r="AC65" t="str">
        <f>VLOOKUP(Table8_16[[#This Row],[Store_ID]],Store!$A$2:$E$21,3,FALSE)</f>
        <v>North</v>
      </c>
      <c r="AD65" t="str">
        <f>VLOOKUP(Table8_16[[#This Row],[Store_ID]],Store!$A$2:$E$21,4,FALSE)</f>
        <v>Sabrinatown</v>
      </c>
      <c r="AE65" t="str">
        <f>VLOOKUP(Table8_16[[#This Row],[Store_ID]],Store!$A$2:$E$21,5,FALSE)</f>
        <v>Online</v>
      </c>
      <c r="AF65" s="22" t="str">
        <f>VLOOKUP(Table8_16[[#This Row],[Store_ID]],Store!$A$2:$F$21,6,FALSE)</f>
        <v>Digital Store</v>
      </c>
    </row>
    <row r="66" spans="1:32" x14ac:dyDescent="0.3">
      <c r="A66" t="s">
        <v>2027</v>
      </c>
      <c r="B66" s="5">
        <v>45914</v>
      </c>
      <c r="C66" t="s">
        <v>826</v>
      </c>
      <c r="D66" t="s">
        <v>1741</v>
      </c>
      <c r="E66" t="s">
        <v>1924</v>
      </c>
      <c r="F66">
        <v>3</v>
      </c>
      <c r="G66">
        <v>480.06</v>
      </c>
      <c r="H66">
        <v>0.01</v>
      </c>
      <c r="I66" t="s">
        <v>1959</v>
      </c>
      <c r="K66">
        <v>1425.7782</v>
      </c>
      <c r="L66" t="str">
        <f>_xlfn.IFS(Table8_1[[#This Row],[Unit_Price]]&lt;500,"Low Price",Table8_1[[#This Row],[Unit_Price]]&lt;2000,"Medium Price",Table8_1[[#This Row],[Unit_Price]]&gt;=2000, "High Price")</f>
        <v>Low Price</v>
      </c>
      <c r="M66" t="str">
        <f>VLOOKUP(Table8_16[[#This Row],[Customer_ID]],Table1__2[],2,FALSE)</f>
        <v>Damon Perez</v>
      </c>
      <c r="N66">
        <f>VLOOKUP(Table8_16[[#This Row],[Customer_ID]],Table1__2[],3,FALSE)</f>
        <v>21</v>
      </c>
      <c r="O66" t="str">
        <f>VLOOKUP(Table8_16[[#This Row],[Customer_ID]],Table1__2[],4,FALSE)</f>
        <v>Male</v>
      </c>
      <c r="P66" t="str">
        <f>VLOOKUP(Table8_16[[#This Row],[Customer_ID]],Table1__2[],5,FALSE)</f>
        <v>Jasonton</v>
      </c>
      <c r="Q66" t="str">
        <f>VLOOKUP(Table8_16[[#This Row],[Customer_ID]],Table1__2[],6,FALSE)</f>
        <v>Ohio</v>
      </c>
      <c r="R66" t="str">
        <f>VLOOKUP(Table8_16[[#This Row],[Customer_ID]],Table1__2[],7,FALSE)</f>
        <v>USA</v>
      </c>
      <c r="S66" t="str">
        <f>VLOOKUP(Table8_16[[#This Row],[Customer_ID]],Table1__2[],8,FALSE)</f>
        <v>Gold</v>
      </c>
      <c r="T66" t="str">
        <f>VLOOKUP(Table8_16[[#This Row],[Customer_ID]],Table1__2[],9,FALSE)</f>
        <v>Students</v>
      </c>
      <c r="U66" t="str">
        <f>VLOOKUP(Table8_16[[#This Row],[Product_ID]],Table3__211[],2,FALSE)</f>
        <v>Men's Track</v>
      </c>
      <c r="V66" t="str">
        <f>VLOOKUP(Table8_16[[#This Row],[Product_ID]],Table3__211[],3,FALSE)</f>
        <v>Pants</v>
      </c>
      <c r="W66" t="str">
        <f>VLOOKUP(Table8_16[[#This Row],[Product_ID]],Table3__211[],4,FALSE)</f>
        <v>Clothing</v>
      </c>
      <c r="X66" t="str">
        <f>VLOOKUP(Table8_16[[#This Row],[Product_ID]],Table3__211[],5,FALSE)</f>
        <v>Bottoms</v>
      </c>
      <c r="Y66" t="str">
        <f>VLOOKUP(Table8_16[[#This Row],[Product_ID]],Table3__211[],6,FALSE)</f>
        <v>Hamilton, Woods and Walker</v>
      </c>
      <c r="Z66">
        <f>VLOOKUP(Table8_16[[#This Row],[Product_ID]],Table3__211[],7,FALSE)</f>
        <v>386.56</v>
      </c>
      <c r="AA66">
        <f>VLOOKUP(Table8_16[[#This Row],[Product_ID]],Table3__211[],8,FALSE)</f>
        <v>125</v>
      </c>
      <c r="AB66" t="str">
        <f>VLOOKUP(Table8_16[[#This Row],[Store_ID]],Store!$A$2:$E$21,2,FALSE)</f>
        <v>Hill, Wagner and Ballard</v>
      </c>
      <c r="AC66" t="str">
        <f>VLOOKUP(Table8_16[[#This Row],[Store_ID]],Store!$A$2:$E$21,3,FALSE)</f>
        <v>East</v>
      </c>
      <c r="AD66" t="str">
        <f>VLOOKUP(Table8_16[[#This Row],[Store_ID]],Store!$A$2:$E$21,4,FALSE)</f>
        <v>East Davidville</v>
      </c>
      <c r="AE66" t="str">
        <f>VLOOKUP(Table8_16[[#This Row],[Store_ID]],Store!$A$2:$E$21,5,FALSE)</f>
        <v>Online</v>
      </c>
      <c r="AF66" s="22" t="str">
        <f>VLOOKUP(Table8_16[[#This Row],[Store_ID]],Store!$A$2:$F$21,6,FALSE)</f>
        <v>Digital Store</v>
      </c>
    </row>
    <row r="67" spans="1:32" x14ac:dyDescent="0.3">
      <c r="A67" t="s">
        <v>2028</v>
      </c>
      <c r="B67" s="5">
        <v>45290</v>
      </c>
      <c r="C67" t="s">
        <v>548</v>
      </c>
      <c r="D67" t="s">
        <v>1880</v>
      </c>
      <c r="E67" t="s">
        <v>1942</v>
      </c>
      <c r="F67">
        <v>2</v>
      </c>
      <c r="G67">
        <v>856.57</v>
      </c>
      <c r="H67">
        <v>0.24</v>
      </c>
      <c r="I67" t="s">
        <v>1959</v>
      </c>
      <c r="J67">
        <v>1301.9864</v>
      </c>
      <c r="K67">
        <v>1301.9864000000002</v>
      </c>
      <c r="L67" t="str">
        <f>_xlfn.IFS(Table8_1[[#This Row],[Unit_Price]]&lt;500,"Low Price",Table8_1[[#This Row],[Unit_Price]]&lt;2000,"Medium Price",Table8_1[[#This Row],[Unit_Price]]&gt;=2000, "High Price")</f>
        <v>Medium Price</v>
      </c>
      <c r="M67" t="str">
        <f>VLOOKUP(Table8_16[[#This Row],[Customer_ID]],Table1__2[],2,FALSE)</f>
        <v>Mariah Brown</v>
      </c>
      <c r="N67">
        <f>VLOOKUP(Table8_16[[#This Row],[Customer_ID]],Table1__2[],3,FALSE)</f>
        <v>37</v>
      </c>
      <c r="O67" t="str">
        <f>VLOOKUP(Table8_16[[#This Row],[Customer_ID]],Table1__2[],4,FALSE)</f>
        <v>Male</v>
      </c>
      <c r="P67" t="str">
        <f>VLOOKUP(Table8_16[[#This Row],[Customer_ID]],Table1__2[],5,FALSE)</f>
        <v>Palmerbury</v>
      </c>
      <c r="Q67" t="str">
        <f>VLOOKUP(Table8_16[[#This Row],[Customer_ID]],Table1__2[],6,FALSE)</f>
        <v>Tennessee</v>
      </c>
      <c r="R67" t="str">
        <f>VLOOKUP(Table8_16[[#This Row],[Customer_ID]],Table1__2[],7,FALSE)</f>
        <v>USA</v>
      </c>
      <c r="S67" t="str">
        <f>VLOOKUP(Table8_16[[#This Row],[Customer_ID]],Table1__2[],8,FALSE)</f>
        <v>Silver</v>
      </c>
      <c r="T67" t="str">
        <f>VLOOKUP(Table8_16[[#This Row],[Customer_ID]],Table1__2[],9,FALSE)</f>
        <v>Experienced</v>
      </c>
      <c r="U67" t="str">
        <f>VLOOKUP(Table8_16[[#This Row],[Product_ID]],Table3__211[],2,FALSE)</f>
        <v>Stainless Steel Cookware</v>
      </c>
      <c r="V67" t="str">
        <f>VLOOKUP(Table8_16[[#This Row],[Product_ID]],Table3__211[],3,FALSE)</f>
        <v>Set</v>
      </c>
      <c r="W67" t="str">
        <f>VLOOKUP(Table8_16[[#This Row],[Product_ID]],Table3__211[],4,FALSE)</f>
        <v>Home</v>
      </c>
      <c r="X67" t="str">
        <f>VLOOKUP(Table8_16[[#This Row],[Product_ID]],Table3__211[],5,FALSE)</f>
        <v>Kitchen</v>
      </c>
      <c r="Y67" t="str">
        <f>VLOOKUP(Table8_16[[#This Row],[Product_ID]],Table3__211[],6,FALSE)</f>
        <v>Campbell Ltd</v>
      </c>
      <c r="Z67">
        <f>VLOOKUP(Table8_16[[#This Row],[Product_ID]],Table3__211[],7,FALSE)</f>
        <v>201.41</v>
      </c>
      <c r="AA67">
        <f>VLOOKUP(Table8_16[[#This Row],[Product_ID]],Table3__211[],8,FALSE)</f>
        <v>146</v>
      </c>
      <c r="AB67" t="str">
        <f>VLOOKUP(Table8_16[[#This Row],[Store_ID]],Store!$A$2:$E$21,2,FALSE)</f>
        <v>Holloway Ltd</v>
      </c>
      <c r="AC67" t="str">
        <f>VLOOKUP(Table8_16[[#This Row],[Store_ID]],Store!$A$2:$E$21,3,FALSE)</f>
        <v>North</v>
      </c>
      <c r="AD67" t="str">
        <f>VLOOKUP(Table8_16[[#This Row],[Store_ID]],Store!$A$2:$E$21,4,FALSE)</f>
        <v>Bensonhaven</v>
      </c>
      <c r="AE67" t="str">
        <f>VLOOKUP(Table8_16[[#This Row],[Store_ID]],Store!$A$2:$E$21,5,FALSE)</f>
        <v>Flagship</v>
      </c>
      <c r="AF67" s="22" t="str">
        <f>VLOOKUP(Table8_16[[#This Row],[Store_ID]],Store!$A$2:$F$21,6,FALSE)</f>
        <v>Physical Store</v>
      </c>
    </row>
    <row r="68" spans="1:32" x14ac:dyDescent="0.3">
      <c r="A68" t="s">
        <v>2029</v>
      </c>
      <c r="B68" s="5">
        <v>45213</v>
      </c>
      <c r="C68" t="s">
        <v>868</v>
      </c>
      <c r="D68" t="s">
        <v>1814</v>
      </c>
      <c r="E68" t="s">
        <v>1896</v>
      </c>
      <c r="F68">
        <v>4</v>
      </c>
      <c r="G68">
        <v>814.25</v>
      </c>
      <c r="H68">
        <v>0.18</v>
      </c>
      <c r="I68" t="s">
        <v>1959</v>
      </c>
      <c r="J68">
        <v>2670.74</v>
      </c>
      <c r="K68">
        <v>2670.74</v>
      </c>
      <c r="L68" t="str">
        <f>_xlfn.IFS(Table8_1[[#This Row],[Unit_Price]]&lt;500,"Low Price",Table8_1[[#This Row],[Unit_Price]]&lt;2000,"Medium Price",Table8_1[[#This Row],[Unit_Price]]&gt;=2000, "High Price")</f>
        <v>Medium Price</v>
      </c>
      <c r="M68" t="str">
        <f>VLOOKUP(Table8_16[[#This Row],[Customer_ID]],Table1__2[],2,FALSE)</f>
        <v>Tyrone Olson</v>
      </c>
      <c r="N68">
        <f>VLOOKUP(Table8_16[[#This Row],[Customer_ID]],Table1__2[],3,FALSE)</f>
        <v>45</v>
      </c>
      <c r="O68" t="str">
        <f>VLOOKUP(Table8_16[[#This Row],[Customer_ID]],Table1__2[],4,FALSE)</f>
        <v>Female</v>
      </c>
      <c r="P68" t="str">
        <f>VLOOKUP(Table8_16[[#This Row],[Customer_ID]],Table1__2[],5,FALSE)</f>
        <v>Emilytown</v>
      </c>
      <c r="Q68" t="str">
        <f>VLOOKUP(Table8_16[[#This Row],[Customer_ID]],Table1__2[],6,FALSE)</f>
        <v>California</v>
      </c>
      <c r="R68" t="str">
        <f>VLOOKUP(Table8_16[[#This Row],[Customer_ID]],Table1__2[],7,FALSE)</f>
        <v>USA</v>
      </c>
      <c r="S68" t="str">
        <f>VLOOKUP(Table8_16[[#This Row],[Customer_ID]],Table1__2[],8,FALSE)</f>
        <v>Silver</v>
      </c>
      <c r="T68" t="str">
        <f>VLOOKUP(Table8_16[[#This Row],[Customer_ID]],Table1__2[],9,FALSE)</f>
        <v>Experienced</v>
      </c>
      <c r="U68" t="str">
        <f>VLOOKUP(Table8_16[[#This Row],[Product_ID]],Table3__211[],2,FALSE)</f>
        <v>WiFi Mesh</v>
      </c>
      <c r="V68" t="str">
        <f>VLOOKUP(Table8_16[[#This Row],[Product_ID]],Table3__211[],3,FALSE)</f>
        <v>Router</v>
      </c>
      <c r="W68" t="str">
        <f>VLOOKUP(Table8_16[[#This Row],[Product_ID]],Table3__211[],4,FALSE)</f>
        <v>Electronics</v>
      </c>
      <c r="X68" t="str">
        <f>VLOOKUP(Table8_16[[#This Row],[Product_ID]],Table3__211[],5,FALSE)</f>
        <v>Appliances</v>
      </c>
      <c r="Y68" t="str">
        <f>VLOOKUP(Table8_16[[#This Row],[Product_ID]],Table3__211[],6,FALSE)</f>
        <v>White, Reeves and Woods</v>
      </c>
      <c r="Z68">
        <f>VLOOKUP(Table8_16[[#This Row],[Product_ID]],Table3__211[],7,FALSE)</f>
        <v>480.9</v>
      </c>
      <c r="AA68">
        <f>VLOOKUP(Table8_16[[#This Row],[Product_ID]],Table3__211[],8,FALSE)</f>
        <v>104</v>
      </c>
      <c r="AB68" t="str">
        <f>VLOOKUP(Table8_16[[#This Row],[Store_ID]],Store!$A$2:$E$21,2,FALSE)</f>
        <v>Black-Horn</v>
      </c>
      <c r="AC68" t="str">
        <f>VLOOKUP(Table8_16[[#This Row],[Store_ID]],Store!$A$2:$E$21,3,FALSE)</f>
        <v>South</v>
      </c>
      <c r="AD68" t="str">
        <f>VLOOKUP(Table8_16[[#This Row],[Store_ID]],Store!$A$2:$E$21,4,FALSE)</f>
        <v>North Nancyview</v>
      </c>
      <c r="AE68" t="str">
        <f>VLOOKUP(Table8_16[[#This Row],[Store_ID]],Store!$A$2:$E$21,5,FALSE)</f>
        <v>Outlet</v>
      </c>
      <c r="AF68" s="22" t="str">
        <f>VLOOKUP(Table8_16[[#This Row],[Store_ID]],Store!$A$2:$F$21,6,FALSE)</f>
        <v>Physical Store</v>
      </c>
    </row>
    <row r="69" spans="1:32" x14ac:dyDescent="0.3">
      <c r="A69" t="s">
        <v>2030</v>
      </c>
      <c r="B69" s="5">
        <v>45255</v>
      </c>
      <c r="C69" t="s">
        <v>1499</v>
      </c>
      <c r="D69" t="s">
        <v>1606</v>
      </c>
      <c r="E69" t="s">
        <v>1896</v>
      </c>
      <c r="F69">
        <v>1</v>
      </c>
      <c r="G69">
        <v>989.17</v>
      </c>
      <c r="H69">
        <v>0.2</v>
      </c>
      <c r="I69" t="s">
        <v>1961</v>
      </c>
      <c r="J69">
        <v>791.33600000000001</v>
      </c>
      <c r="K69">
        <v>791.33600000000001</v>
      </c>
      <c r="L69" t="str">
        <f>_xlfn.IFS(Table8_1[[#This Row],[Unit_Price]]&lt;500,"Low Price",Table8_1[[#This Row],[Unit_Price]]&lt;2000,"Medium Price",Table8_1[[#This Row],[Unit_Price]]&gt;=2000, "High Price")</f>
        <v>Medium Price</v>
      </c>
      <c r="M69" t="str">
        <f>VLOOKUP(Table8_16[[#This Row],[Customer_ID]],Table1__2[],2,FALSE)</f>
        <v>Sarah Smith</v>
      </c>
      <c r="N69">
        <f>VLOOKUP(Table8_16[[#This Row],[Customer_ID]],Table1__2[],3,FALSE)</f>
        <v>48</v>
      </c>
      <c r="O69" t="str">
        <f>VLOOKUP(Table8_16[[#This Row],[Customer_ID]],Table1__2[],4,FALSE)</f>
        <v>Male</v>
      </c>
      <c r="P69" t="str">
        <f>VLOOKUP(Table8_16[[#This Row],[Customer_ID]],Table1__2[],5,FALSE)</f>
        <v>East Rodney</v>
      </c>
      <c r="Q69" t="str">
        <f>VLOOKUP(Table8_16[[#This Row],[Customer_ID]],Table1__2[],6,FALSE)</f>
        <v>Nevada</v>
      </c>
      <c r="R69" t="str">
        <f>VLOOKUP(Table8_16[[#This Row],[Customer_ID]],Table1__2[],7,FALSE)</f>
        <v>USA</v>
      </c>
      <c r="S69" t="str">
        <f>VLOOKUP(Table8_16[[#This Row],[Customer_ID]],Table1__2[],8,FALSE)</f>
        <v>Gold</v>
      </c>
      <c r="T69" t="str">
        <f>VLOOKUP(Table8_16[[#This Row],[Customer_ID]],Table1__2[],9,FALSE)</f>
        <v>Experienced</v>
      </c>
      <c r="U69" t="str">
        <f>VLOOKUP(Table8_16[[#This Row],[Product_ID]],Table3__211[],2,FALSE)</f>
        <v>Hair Strengthening</v>
      </c>
      <c r="V69" t="str">
        <f>VLOOKUP(Table8_16[[#This Row],[Product_ID]],Table3__211[],3,FALSE)</f>
        <v>Shampoo</v>
      </c>
      <c r="W69" t="str">
        <f>VLOOKUP(Table8_16[[#This Row],[Product_ID]],Table3__211[],4,FALSE)</f>
        <v>Beauty</v>
      </c>
      <c r="X69" t="str">
        <f>VLOOKUP(Table8_16[[#This Row],[Product_ID]],Table3__211[],5,FALSE)</f>
        <v>Haircare</v>
      </c>
      <c r="Y69" t="str">
        <f>VLOOKUP(Table8_16[[#This Row],[Product_ID]],Table3__211[],6,FALSE)</f>
        <v>Rice LLC</v>
      </c>
      <c r="Z69">
        <f>VLOOKUP(Table8_16[[#This Row],[Product_ID]],Table3__211[],7,FALSE)</f>
        <v>115.82</v>
      </c>
      <c r="AA69">
        <f>VLOOKUP(Table8_16[[#This Row],[Product_ID]],Table3__211[],8,FALSE)</f>
        <v>460</v>
      </c>
      <c r="AB69" t="str">
        <f>VLOOKUP(Table8_16[[#This Row],[Store_ID]],Store!$A$2:$E$21,2,FALSE)</f>
        <v>Black-Horn</v>
      </c>
      <c r="AC69" t="str">
        <f>VLOOKUP(Table8_16[[#This Row],[Store_ID]],Store!$A$2:$E$21,3,FALSE)</f>
        <v>South</v>
      </c>
      <c r="AD69" t="str">
        <f>VLOOKUP(Table8_16[[#This Row],[Store_ID]],Store!$A$2:$E$21,4,FALSE)</f>
        <v>North Nancyview</v>
      </c>
      <c r="AE69" t="str">
        <f>VLOOKUP(Table8_16[[#This Row],[Store_ID]],Store!$A$2:$E$21,5,FALSE)</f>
        <v>Outlet</v>
      </c>
      <c r="AF69" s="22" t="str">
        <f>VLOOKUP(Table8_16[[#This Row],[Store_ID]],Store!$A$2:$F$21,6,FALSE)</f>
        <v>Physical Store</v>
      </c>
    </row>
    <row r="70" spans="1:32" x14ac:dyDescent="0.3">
      <c r="A70" t="s">
        <v>2031</v>
      </c>
      <c r="B70" s="5">
        <v>45270</v>
      </c>
      <c r="C70" t="s">
        <v>1175</v>
      </c>
      <c r="D70" t="s">
        <v>1799</v>
      </c>
      <c r="E70" t="s">
        <v>1924</v>
      </c>
      <c r="F70">
        <v>4</v>
      </c>
      <c r="G70">
        <v>62.48</v>
      </c>
      <c r="H70">
        <v>0.18</v>
      </c>
      <c r="I70" t="s">
        <v>1959</v>
      </c>
      <c r="J70">
        <v>204.93440000000001</v>
      </c>
      <c r="K70">
        <v>204.93439999999998</v>
      </c>
      <c r="L70" t="str">
        <f>_xlfn.IFS(Table8_1[[#This Row],[Unit_Price]]&lt;500,"Low Price",Table8_1[[#This Row],[Unit_Price]]&lt;2000,"Medium Price",Table8_1[[#This Row],[Unit_Price]]&gt;=2000, "High Price")</f>
        <v>Low Price</v>
      </c>
      <c r="M70" t="str">
        <f>VLOOKUP(Table8_16[[#This Row],[Customer_ID]],Table1__2[],2,FALSE)</f>
        <v>Jacqueline Anthony</v>
      </c>
      <c r="N70">
        <f>VLOOKUP(Table8_16[[#This Row],[Customer_ID]],Table1__2[],3,FALSE)</f>
        <v>28</v>
      </c>
      <c r="O70" t="str">
        <f>VLOOKUP(Table8_16[[#This Row],[Customer_ID]],Table1__2[],4,FALSE)</f>
        <v>Male</v>
      </c>
      <c r="P70" t="str">
        <f>VLOOKUP(Table8_16[[#This Row],[Customer_ID]],Table1__2[],5,FALSE)</f>
        <v>Vincentside</v>
      </c>
      <c r="Q70" t="str">
        <f>VLOOKUP(Table8_16[[#This Row],[Customer_ID]],Table1__2[],6,FALSE)</f>
        <v>Ohio</v>
      </c>
      <c r="R70" t="str">
        <f>VLOOKUP(Table8_16[[#This Row],[Customer_ID]],Table1__2[],7,FALSE)</f>
        <v>USA</v>
      </c>
      <c r="S70" t="str">
        <f>VLOOKUP(Table8_16[[#This Row],[Customer_ID]],Table1__2[],8,FALSE)</f>
        <v>Bronze</v>
      </c>
      <c r="T70" t="str">
        <f>VLOOKUP(Table8_16[[#This Row],[Customer_ID]],Table1__2[],9,FALSE)</f>
        <v>Entry level Professionel</v>
      </c>
      <c r="U70" t="str">
        <f>VLOOKUP(Table8_16[[#This Row],[Product_ID]],Table3__211[],2,FALSE)</f>
        <v>Professional Jump</v>
      </c>
      <c r="V70" t="str">
        <f>VLOOKUP(Table8_16[[#This Row],[Product_ID]],Table3__211[],3,FALSE)</f>
        <v>Rope</v>
      </c>
      <c r="W70" t="str">
        <f>VLOOKUP(Table8_16[[#This Row],[Product_ID]],Table3__211[],4,FALSE)</f>
        <v>Sports</v>
      </c>
      <c r="X70" t="str">
        <f>VLOOKUP(Table8_16[[#This Row],[Product_ID]],Table3__211[],5,FALSE)</f>
        <v>Fitness</v>
      </c>
      <c r="Y70" t="str">
        <f>VLOOKUP(Table8_16[[#This Row],[Product_ID]],Table3__211[],6,FALSE)</f>
        <v>Davis PLC</v>
      </c>
      <c r="Z70">
        <f>VLOOKUP(Table8_16[[#This Row],[Product_ID]],Table3__211[],7,FALSE)</f>
        <v>477.61</v>
      </c>
      <c r="AA70">
        <f>VLOOKUP(Table8_16[[#This Row],[Product_ID]],Table3__211[],8,FALSE)</f>
        <v>300</v>
      </c>
      <c r="AB70" t="str">
        <f>VLOOKUP(Table8_16[[#This Row],[Store_ID]],Store!$A$2:$E$21,2,FALSE)</f>
        <v>Hill, Wagner and Ballard</v>
      </c>
      <c r="AC70" t="str">
        <f>VLOOKUP(Table8_16[[#This Row],[Store_ID]],Store!$A$2:$E$21,3,FALSE)</f>
        <v>East</v>
      </c>
      <c r="AD70" t="str">
        <f>VLOOKUP(Table8_16[[#This Row],[Store_ID]],Store!$A$2:$E$21,4,FALSE)</f>
        <v>East Davidville</v>
      </c>
      <c r="AE70" t="str">
        <f>VLOOKUP(Table8_16[[#This Row],[Store_ID]],Store!$A$2:$E$21,5,FALSE)</f>
        <v>Online</v>
      </c>
      <c r="AF70" s="22" t="str">
        <f>VLOOKUP(Table8_16[[#This Row],[Store_ID]],Store!$A$2:$F$21,6,FALSE)</f>
        <v>Digital Store</v>
      </c>
    </row>
    <row r="71" spans="1:32" x14ac:dyDescent="0.3">
      <c r="A71" t="s">
        <v>2032</v>
      </c>
      <c r="B71" s="5">
        <v>45897</v>
      </c>
      <c r="C71" t="s">
        <v>1325</v>
      </c>
      <c r="D71" t="s">
        <v>1610</v>
      </c>
      <c r="E71" t="s">
        <v>1939</v>
      </c>
      <c r="F71">
        <v>4</v>
      </c>
      <c r="G71">
        <v>561.24</v>
      </c>
      <c r="H71">
        <v>0.24</v>
      </c>
      <c r="I71" t="s">
        <v>1959</v>
      </c>
      <c r="J71">
        <v>1706.1695999999999</v>
      </c>
      <c r="K71">
        <v>1706.1696000000002</v>
      </c>
      <c r="L71" t="str">
        <f>_xlfn.IFS(Table8_1[[#This Row],[Unit_Price]]&lt;500,"Low Price",Table8_1[[#This Row],[Unit_Price]]&lt;2000,"Medium Price",Table8_1[[#This Row],[Unit_Price]]&gt;=2000, "High Price")</f>
        <v>Medium Price</v>
      </c>
      <c r="M71" t="str">
        <f>VLOOKUP(Table8_16[[#This Row],[Customer_ID]],Table1__2[],2,FALSE)</f>
        <v>Rebecca Baker</v>
      </c>
      <c r="N71">
        <f>VLOOKUP(Table8_16[[#This Row],[Customer_ID]],Table1__2[],3,FALSE)</f>
        <v>35</v>
      </c>
      <c r="O71" t="str">
        <f>VLOOKUP(Table8_16[[#This Row],[Customer_ID]],Table1__2[],4,FALSE)</f>
        <v>Male</v>
      </c>
      <c r="P71" t="str">
        <f>VLOOKUP(Table8_16[[#This Row],[Customer_ID]],Table1__2[],5,FALSE)</f>
        <v>New Katherine</v>
      </c>
      <c r="Q71" t="str">
        <f>VLOOKUP(Table8_16[[#This Row],[Customer_ID]],Table1__2[],6,FALSE)</f>
        <v>Kansas</v>
      </c>
      <c r="R71" t="str">
        <f>VLOOKUP(Table8_16[[#This Row],[Customer_ID]],Table1__2[],7,FALSE)</f>
        <v>USA</v>
      </c>
      <c r="S71" t="str">
        <f>VLOOKUP(Table8_16[[#This Row],[Customer_ID]],Table1__2[],8,FALSE)</f>
        <v>Silver</v>
      </c>
      <c r="T71" t="str">
        <f>VLOOKUP(Table8_16[[#This Row],[Customer_ID]],Table1__2[],9,FALSE)</f>
        <v>Experienced</v>
      </c>
      <c r="U71" t="str">
        <f>VLOOKUP(Table8_16[[#This Row],[Product_ID]],Table3__211[],2,FALSE)</f>
        <v>USB-C Fast</v>
      </c>
      <c r="V71" t="str">
        <f>VLOOKUP(Table8_16[[#This Row],[Product_ID]],Table3__211[],3,FALSE)</f>
        <v>Charger</v>
      </c>
      <c r="W71" t="str">
        <f>VLOOKUP(Table8_16[[#This Row],[Product_ID]],Table3__211[],4,FALSE)</f>
        <v>Electronics</v>
      </c>
      <c r="X71" t="str">
        <f>VLOOKUP(Table8_16[[#This Row],[Product_ID]],Table3__211[],5,FALSE)</f>
        <v>Accessories</v>
      </c>
      <c r="Y71" t="str">
        <f>VLOOKUP(Table8_16[[#This Row],[Product_ID]],Table3__211[],6,FALSE)</f>
        <v>Dawson-Perkins</v>
      </c>
      <c r="Z71">
        <f>VLOOKUP(Table8_16[[#This Row],[Product_ID]],Table3__211[],7,FALSE)</f>
        <v>242.23</v>
      </c>
      <c r="AA71">
        <f>VLOOKUP(Table8_16[[#This Row],[Product_ID]],Table3__211[],8,FALSE)</f>
        <v>453</v>
      </c>
      <c r="AB71" t="str">
        <f>VLOOKUP(Table8_16[[#This Row],[Store_ID]],Store!$A$2:$E$21,2,FALSE)</f>
        <v>Frederick-Wright</v>
      </c>
      <c r="AC71" t="str">
        <f>VLOOKUP(Table8_16[[#This Row],[Store_ID]],Store!$A$2:$E$21,3,FALSE)</f>
        <v>West</v>
      </c>
      <c r="AD71" t="str">
        <f>VLOOKUP(Table8_16[[#This Row],[Store_ID]],Store!$A$2:$E$21,4,FALSE)</f>
        <v>New Jimmymouth</v>
      </c>
      <c r="AE71" t="str">
        <f>VLOOKUP(Table8_16[[#This Row],[Store_ID]],Store!$A$2:$E$21,5,FALSE)</f>
        <v>Flagship</v>
      </c>
      <c r="AF71" s="22" t="str">
        <f>VLOOKUP(Table8_16[[#This Row],[Store_ID]],Store!$A$2:$F$21,6,FALSE)</f>
        <v>Physical Store</v>
      </c>
    </row>
    <row r="72" spans="1:32" x14ac:dyDescent="0.3">
      <c r="A72" t="s">
        <v>2033</v>
      </c>
      <c r="B72" s="5">
        <v>45849</v>
      </c>
      <c r="C72" t="s">
        <v>222</v>
      </c>
      <c r="D72" t="s">
        <v>1762</v>
      </c>
      <c r="E72" t="s">
        <v>1908</v>
      </c>
      <c r="F72">
        <v>3</v>
      </c>
      <c r="G72">
        <v>92.24</v>
      </c>
      <c r="H72">
        <v>0.28000000000000003</v>
      </c>
      <c r="I72" t="s">
        <v>1964</v>
      </c>
      <c r="K72">
        <v>199.23839999999996</v>
      </c>
      <c r="L72" t="str">
        <f>_xlfn.IFS(Table8_1[[#This Row],[Unit_Price]]&lt;500,"Low Price",Table8_1[[#This Row],[Unit_Price]]&lt;2000,"Medium Price",Table8_1[[#This Row],[Unit_Price]]&gt;=2000, "High Price")</f>
        <v>Low Price</v>
      </c>
      <c r="M72" t="str">
        <f>VLOOKUP(Table8_16[[#This Row],[Customer_ID]],Table1__2[],2,FALSE)</f>
        <v>Cheryl Copeland</v>
      </c>
      <c r="N72">
        <f>VLOOKUP(Table8_16[[#This Row],[Customer_ID]],Table1__2[],3,FALSE)</f>
        <v>51</v>
      </c>
      <c r="O72" t="str">
        <f>VLOOKUP(Table8_16[[#This Row],[Customer_ID]],Table1__2[],4,FALSE)</f>
        <v>Male</v>
      </c>
      <c r="P72" t="str">
        <f>VLOOKUP(Table8_16[[#This Row],[Customer_ID]],Table1__2[],5,FALSE)</f>
        <v>Snowmouth</v>
      </c>
      <c r="Q72" t="str">
        <f>VLOOKUP(Table8_16[[#This Row],[Customer_ID]],Table1__2[],6,FALSE)</f>
        <v>Maryland</v>
      </c>
      <c r="R72" t="str">
        <f>VLOOKUP(Table8_16[[#This Row],[Customer_ID]],Table1__2[],7,FALSE)</f>
        <v>USA</v>
      </c>
      <c r="S72" t="str">
        <f>VLOOKUP(Table8_16[[#This Row],[Customer_ID]],Table1__2[],8,FALSE)</f>
        <v>Platinum</v>
      </c>
      <c r="T72" t="str">
        <f>VLOOKUP(Table8_16[[#This Row],[Customer_ID]],Table1__2[],9,FALSE)</f>
        <v>Experienced</v>
      </c>
      <c r="U72" t="str">
        <f>VLOOKUP(Table8_16[[#This Row],[Product_ID]],Table3__211[],2,FALSE)</f>
        <v>Luxury Perfume</v>
      </c>
      <c r="V72" t="str">
        <f>VLOOKUP(Table8_16[[#This Row],[Product_ID]],Table3__211[],3,FALSE)</f>
        <v>Spray</v>
      </c>
      <c r="W72" t="str">
        <f>VLOOKUP(Table8_16[[#This Row],[Product_ID]],Table3__211[],4,FALSE)</f>
        <v>Beauty</v>
      </c>
      <c r="X72" t="str">
        <f>VLOOKUP(Table8_16[[#This Row],[Product_ID]],Table3__211[],5,FALSE)</f>
        <v>Fragrance</v>
      </c>
      <c r="Y72" t="str">
        <f>VLOOKUP(Table8_16[[#This Row],[Product_ID]],Table3__211[],6,FALSE)</f>
        <v>Gibson, Green and Lopez</v>
      </c>
      <c r="Z72">
        <f>VLOOKUP(Table8_16[[#This Row],[Product_ID]],Table3__211[],7,FALSE)</f>
        <v>482.75</v>
      </c>
      <c r="AA72">
        <f>VLOOKUP(Table8_16[[#This Row],[Product_ID]],Table3__211[],8,FALSE)</f>
        <v>444</v>
      </c>
      <c r="AB72" t="str">
        <f>VLOOKUP(Table8_16[[#This Row],[Store_ID]],Store!$A$2:$E$21,2,FALSE)</f>
        <v>Gray Ltd</v>
      </c>
      <c r="AC72" t="str">
        <f>VLOOKUP(Table8_16[[#This Row],[Store_ID]],Store!$A$2:$E$21,3,FALSE)</f>
        <v>North</v>
      </c>
      <c r="AD72" t="str">
        <f>VLOOKUP(Table8_16[[#This Row],[Store_ID]],Store!$A$2:$E$21,4,FALSE)</f>
        <v>New Michaelchester</v>
      </c>
      <c r="AE72" t="str">
        <f>VLOOKUP(Table8_16[[#This Row],[Store_ID]],Store!$A$2:$E$21,5,FALSE)</f>
        <v>Outlet</v>
      </c>
      <c r="AF72" s="22" t="str">
        <f>VLOOKUP(Table8_16[[#This Row],[Store_ID]],Store!$A$2:$F$21,6,FALSE)</f>
        <v>Physical Store</v>
      </c>
    </row>
    <row r="73" spans="1:32" x14ac:dyDescent="0.3">
      <c r="A73" t="s">
        <v>2034</v>
      </c>
      <c r="B73" s="5">
        <v>45889</v>
      </c>
      <c r="C73" t="s">
        <v>566</v>
      </c>
      <c r="D73" t="s">
        <v>1799</v>
      </c>
      <c r="E73" t="s">
        <v>1892</v>
      </c>
      <c r="F73">
        <v>2</v>
      </c>
      <c r="G73">
        <v>668.3</v>
      </c>
      <c r="H73">
        <v>7.0000000000000007E-2</v>
      </c>
      <c r="I73" t="s">
        <v>1959</v>
      </c>
      <c r="J73">
        <v>1243.038</v>
      </c>
      <c r="K73">
        <v>1243.038</v>
      </c>
      <c r="L73" t="str">
        <f>_xlfn.IFS(Table8_1[[#This Row],[Unit_Price]]&lt;500,"Low Price",Table8_1[[#This Row],[Unit_Price]]&lt;2000,"Medium Price",Table8_1[[#This Row],[Unit_Price]]&gt;=2000, "High Price")</f>
        <v>Medium Price</v>
      </c>
      <c r="M73" t="str">
        <f>VLOOKUP(Table8_16[[#This Row],[Customer_ID]],Table1__2[],2,FALSE)</f>
        <v>Daniel Contreras</v>
      </c>
      <c r="N73">
        <f>VLOOKUP(Table8_16[[#This Row],[Customer_ID]],Table1__2[],3,FALSE)</f>
        <v>36</v>
      </c>
      <c r="O73" t="str">
        <f>VLOOKUP(Table8_16[[#This Row],[Customer_ID]],Table1__2[],4,FALSE)</f>
        <v>Female</v>
      </c>
      <c r="P73" t="str">
        <f>VLOOKUP(Table8_16[[#This Row],[Customer_ID]],Table1__2[],5,FALSE)</f>
        <v>Robertview</v>
      </c>
      <c r="Q73" t="str">
        <f>VLOOKUP(Table8_16[[#This Row],[Customer_ID]],Table1__2[],6,FALSE)</f>
        <v>Florida</v>
      </c>
      <c r="R73" t="str">
        <f>VLOOKUP(Table8_16[[#This Row],[Customer_ID]],Table1__2[],7,FALSE)</f>
        <v>USA</v>
      </c>
      <c r="S73" t="str">
        <f>VLOOKUP(Table8_16[[#This Row],[Customer_ID]],Table1__2[],8,FALSE)</f>
        <v>Platinum</v>
      </c>
      <c r="T73" t="str">
        <f>VLOOKUP(Table8_16[[#This Row],[Customer_ID]],Table1__2[],9,FALSE)</f>
        <v>Experienced</v>
      </c>
      <c r="U73" t="str">
        <f>VLOOKUP(Table8_16[[#This Row],[Product_ID]],Table3__211[],2,FALSE)</f>
        <v>Professional Jump</v>
      </c>
      <c r="V73" t="str">
        <f>VLOOKUP(Table8_16[[#This Row],[Product_ID]],Table3__211[],3,FALSE)</f>
        <v>Rope</v>
      </c>
      <c r="W73" t="str">
        <f>VLOOKUP(Table8_16[[#This Row],[Product_ID]],Table3__211[],4,FALSE)</f>
        <v>Sports</v>
      </c>
      <c r="X73" t="str">
        <f>VLOOKUP(Table8_16[[#This Row],[Product_ID]],Table3__211[],5,FALSE)</f>
        <v>Fitness</v>
      </c>
      <c r="Y73" t="str">
        <f>VLOOKUP(Table8_16[[#This Row],[Product_ID]],Table3__211[],6,FALSE)</f>
        <v>Davis PLC</v>
      </c>
      <c r="Z73">
        <f>VLOOKUP(Table8_16[[#This Row],[Product_ID]],Table3__211[],7,FALSE)</f>
        <v>477.61</v>
      </c>
      <c r="AA73">
        <f>VLOOKUP(Table8_16[[#This Row],[Product_ID]],Table3__211[],8,FALSE)</f>
        <v>300</v>
      </c>
      <c r="AB73" t="str">
        <f>VLOOKUP(Table8_16[[#This Row],[Store_ID]],Store!$A$2:$E$21,2,FALSE)</f>
        <v>Martinez, Adkins and Johnson</v>
      </c>
      <c r="AC73" t="str">
        <f>VLOOKUP(Table8_16[[#This Row],[Store_ID]],Store!$A$2:$E$21,3,FALSE)</f>
        <v>North</v>
      </c>
      <c r="AD73" t="str">
        <f>VLOOKUP(Table8_16[[#This Row],[Store_ID]],Store!$A$2:$E$21,4,FALSE)</f>
        <v>Danielmouth</v>
      </c>
      <c r="AE73" t="str">
        <f>VLOOKUP(Table8_16[[#This Row],[Store_ID]],Store!$A$2:$E$21,5,FALSE)</f>
        <v>Flagship</v>
      </c>
      <c r="AF73" s="22" t="str">
        <f>VLOOKUP(Table8_16[[#This Row],[Store_ID]],Store!$A$2:$F$21,6,FALSE)</f>
        <v>Physical Store</v>
      </c>
    </row>
    <row r="74" spans="1:32" x14ac:dyDescent="0.3">
      <c r="A74" t="s">
        <v>2035</v>
      </c>
      <c r="B74" s="5">
        <v>45533</v>
      </c>
      <c r="C74" t="s">
        <v>1284</v>
      </c>
      <c r="D74" t="s">
        <v>1693</v>
      </c>
      <c r="E74" t="s">
        <v>1908</v>
      </c>
      <c r="F74">
        <v>1</v>
      </c>
      <c r="G74">
        <v>553.82000000000005</v>
      </c>
      <c r="H74">
        <v>0.09</v>
      </c>
      <c r="I74" t="s">
        <v>1959</v>
      </c>
      <c r="J74">
        <v>503.97620000000001</v>
      </c>
      <c r="K74">
        <v>503.97620000000006</v>
      </c>
      <c r="L74" t="str">
        <f>_xlfn.IFS(Table8_1[[#This Row],[Unit_Price]]&lt;500,"Low Price",Table8_1[[#This Row],[Unit_Price]]&lt;2000,"Medium Price",Table8_1[[#This Row],[Unit_Price]]&gt;=2000, "High Price")</f>
        <v>Medium Price</v>
      </c>
      <c r="M74" t="str">
        <f>VLOOKUP(Table8_16[[#This Row],[Customer_ID]],Table1__2[],2,FALSE)</f>
        <v>Sarah Smith</v>
      </c>
      <c r="N74">
        <f>VLOOKUP(Table8_16[[#This Row],[Customer_ID]],Table1__2[],3,FALSE)</f>
        <v>55</v>
      </c>
      <c r="O74" t="str">
        <f>VLOOKUP(Table8_16[[#This Row],[Customer_ID]],Table1__2[],4,FALSE)</f>
        <v>Male</v>
      </c>
      <c r="P74" t="str">
        <f>VLOOKUP(Table8_16[[#This Row],[Customer_ID]],Table1__2[],5,FALSE)</f>
        <v>Kathleenport</v>
      </c>
      <c r="Q74" t="str">
        <f>VLOOKUP(Table8_16[[#This Row],[Customer_ID]],Table1__2[],6,FALSE)</f>
        <v>Wyoming</v>
      </c>
      <c r="R74" t="str">
        <f>VLOOKUP(Table8_16[[#This Row],[Customer_ID]],Table1__2[],7,FALSE)</f>
        <v>USA</v>
      </c>
      <c r="S74" t="str">
        <f>VLOOKUP(Table8_16[[#This Row],[Customer_ID]],Table1__2[],8,FALSE)</f>
        <v>Gold</v>
      </c>
      <c r="T74" t="str">
        <f>VLOOKUP(Table8_16[[#This Row],[Customer_ID]],Table1__2[],9,FALSE)</f>
        <v>Experienced</v>
      </c>
      <c r="U74" t="str">
        <f>VLOOKUP(Table8_16[[#This Row],[Product_ID]],Table3__211[],2,FALSE)</f>
        <v>Sports Water Hydration</v>
      </c>
      <c r="V74" t="str">
        <f>VLOOKUP(Table8_16[[#This Row],[Product_ID]],Table3__211[],3,FALSE)</f>
        <v>Pack</v>
      </c>
      <c r="W74" t="str">
        <f>VLOOKUP(Table8_16[[#This Row],[Product_ID]],Table3__211[],4,FALSE)</f>
        <v>Sports</v>
      </c>
      <c r="X74" t="str">
        <f>VLOOKUP(Table8_16[[#This Row],[Product_ID]],Table3__211[],5,FALSE)</f>
        <v>Outdoor</v>
      </c>
      <c r="Y74" t="str">
        <f>VLOOKUP(Table8_16[[#This Row],[Product_ID]],Table3__211[],6,FALSE)</f>
        <v>Sims-Smith</v>
      </c>
      <c r="Z74">
        <f>VLOOKUP(Table8_16[[#This Row],[Product_ID]],Table3__211[],7,FALSE)</f>
        <v>135.61000000000001</v>
      </c>
      <c r="AA74">
        <f>VLOOKUP(Table8_16[[#This Row],[Product_ID]],Table3__211[],8,FALSE)</f>
        <v>394</v>
      </c>
      <c r="AB74" t="str">
        <f>VLOOKUP(Table8_16[[#This Row],[Store_ID]],Store!$A$2:$E$21,2,FALSE)</f>
        <v>Gray Ltd</v>
      </c>
      <c r="AC74" t="str">
        <f>VLOOKUP(Table8_16[[#This Row],[Store_ID]],Store!$A$2:$E$21,3,FALSE)</f>
        <v>North</v>
      </c>
      <c r="AD74" t="str">
        <f>VLOOKUP(Table8_16[[#This Row],[Store_ID]],Store!$A$2:$E$21,4,FALSE)</f>
        <v>New Michaelchester</v>
      </c>
      <c r="AE74" t="str">
        <f>VLOOKUP(Table8_16[[#This Row],[Store_ID]],Store!$A$2:$E$21,5,FALSE)</f>
        <v>Outlet</v>
      </c>
      <c r="AF74" s="22" t="str">
        <f>VLOOKUP(Table8_16[[#This Row],[Store_ID]],Store!$A$2:$F$21,6,FALSE)</f>
        <v>Physical Store</v>
      </c>
    </row>
    <row r="75" spans="1:32" x14ac:dyDescent="0.3">
      <c r="A75" t="s">
        <v>2036</v>
      </c>
      <c r="B75" s="5">
        <v>45626</v>
      </c>
      <c r="C75" t="s">
        <v>151</v>
      </c>
      <c r="D75" t="s">
        <v>1715</v>
      </c>
      <c r="E75" t="s">
        <v>1927</v>
      </c>
      <c r="F75">
        <v>2</v>
      </c>
      <c r="G75">
        <v>556.42999999999995</v>
      </c>
      <c r="H75">
        <v>0.13</v>
      </c>
      <c r="I75" t="s">
        <v>1959</v>
      </c>
      <c r="J75">
        <v>968.18820000000005</v>
      </c>
      <c r="K75">
        <v>968.18819999999994</v>
      </c>
      <c r="L75" t="str">
        <f>_xlfn.IFS(Table8_1[[#This Row],[Unit_Price]]&lt;500,"Low Price",Table8_1[[#This Row],[Unit_Price]]&lt;2000,"Medium Price",Table8_1[[#This Row],[Unit_Price]]&gt;=2000, "High Price")</f>
        <v>Medium Price</v>
      </c>
      <c r="M75" t="str">
        <f>VLOOKUP(Table8_16[[#This Row],[Customer_ID]],Table1__2[],2,FALSE)</f>
        <v>Christopher Carter</v>
      </c>
      <c r="N75">
        <f>VLOOKUP(Table8_16[[#This Row],[Customer_ID]],Table1__2[],3,FALSE)</f>
        <v>27</v>
      </c>
      <c r="O75" t="str">
        <f>VLOOKUP(Table8_16[[#This Row],[Customer_ID]],Table1__2[],4,FALSE)</f>
        <v>Female</v>
      </c>
      <c r="P75" t="str">
        <f>VLOOKUP(Table8_16[[#This Row],[Customer_ID]],Table1__2[],5,FALSE)</f>
        <v>Brendastad</v>
      </c>
      <c r="Q75" t="str">
        <f>VLOOKUP(Table8_16[[#This Row],[Customer_ID]],Table1__2[],6,FALSE)</f>
        <v>South Dakota</v>
      </c>
      <c r="R75" t="str">
        <f>VLOOKUP(Table8_16[[#This Row],[Customer_ID]],Table1__2[],7,FALSE)</f>
        <v>USA</v>
      </c>
      <c r="S75" t="str">
        <f>VLOOKUP(Table8_16[[#This Row],[Customer_ID]],Table1__2[],8,FALSE)</f>
        <v>unknown</v>
      </c>
      <c r="T75" t="str">
        <f>VLOOKUP(Table8_16[[#This Row],[Customer_ID]],Table1__2[],9,FALSE)</f>
        <v>Entry level Professionel</v>
      </c>
      <c r="U75" t="str">
        <f>VLOOKUP(Table8_16[[#This Row],[Product_ID]],Table3__211[],2,FALSE)</f>
        <v>High-Grip</v>
      </c>
      <c r="V75" t="str">
        <f>VLOOKUP(Table8_16[[#This Row],[Product_ID]],Table3__211[],3,FALSE)</f>
        <v>Football</v>
      </c>
      <c r="W75" t="str">
        <f>VLOOKUP(Table8_16[[#This Row],[Product_ID]],Table3__211[],4,FALSE)</f>
        <v>Sports</v>
      </c>
      <c r="X75" t="str">
        <f>VLOOKUP(Table8_16[[#This Row],[Product_ID]],Table3__211[],5,FALSE)</f>
        <v>Team Sports</v>
      </c>
      <c r="Y75" t="str">
        <f>VLOOKUP(Table8_16[[#This Row],[Product_ID]],Table3__211[],6,FALSE)</f>
        <v>Bridges, Banks and Cummings</v>
      </c>
      <c r="Z75">
        <f>VLOOKUP(Table8_16[[#This Row],[Product_ID]],Table3__211[],7,FALSE)</f>
        <v>318.91000000000003</v>
      </c>
      <c r="AA75">
        <f>VLOOKUP(Table8_16[[#This Row],[Product_ID]],Table3__211[],8,FALSE)</f>
        <v>114</v>
      </c>
      <c r="AB75" t="str">
        <f>VLOOKUP(Table8_16[[#This Row],[Store_ID]],Store!$A$2:$E$21,2,FALSE)</f>
        <v>Aguirre-Keller</v>
      </c>
      <c r="AC75" t="str">
        <f>VLOOKUP(Table8_16[[#This Row],[Store_ID]],Store!$A$2:$E$21,3,FALSE)</f>
        <v>South</v>
      </c>
      <c r="AD75" t="str">
        <f>VLOOKUP(Table8_16[[#This Row],[Store_ID]],Store!$A$2:$E$21,4,FALSE)</f>
        <v>Lake Michael</v>
      </c>
      <c r="AE75" t="str">
        <f>VLOOKUP(Table8_16[[#This Row],[Store_ID]],Store!$A$2:$E$21,5,FALSE)</f>
        <v>Online</v>
      </c>
      <c r="AF75" s="22" t="str">
        <f>VLOOKUP(Table8_16[[#This Row],[Store_ID]],Store!$A$2:$F$21,6,FALSE)</f>
        <v>Digital Store</v>
      </c>
    </row>
    <row r="76" spans="1:32" x14ac:dyDescent="0.3">
      <c r="A76" t="s">
        <v>2037</v>
      </c>
      <c r="B76" s="5">
        <v>45942</v>
      </c>
      <c r="C76" t="s">
        <v>880</v>
      </c>
      <c r="D76" t="s">
        <v>1635</v>
      </c>
      <c r="E76" t="s">
        <v>1917</v>
      </c>
      <c r="F76">
        <v>1</v>
      </c>
      <c r="G76">
        <v>184.98</v>
      </c>
      <c r="H76">
        <v>0.1</v>
      </c>
      <c r="I76" t="s">
        <v>1964</v>
      </c>
      <c r="J76">
        <v>166.482</v>
      </c>
      <c r="K76">
        <v>166.482</v>
      </c>
      <c r="L76" t="str">
        <f>_xlfn.IFS(Table8_1[[#This Row],[Unit_Price]]&lt;500,"Low Price",Table8_1[[#This Row],[Unit_Price]]&lt;2000,"Medium Price",Table8_1[[#This Row],[Unit_Price]]&gt;=2000, "High Price")</f>
        <v>Low Price</v>
      </c>
      <c r="M76" t="str">
        <f>VLOOKUP(Table8_16[[#This Row],[Customer_ID]],Table1__2[],2,FALSE)</f>
        <v>Samantha Robinson</v>
      </c>
      <c r="N76">
        <f>VLOOKUP(Table8_16[[#This Row],[Customer_ID]],Table1__2[],3,FALSE)</f>
        <v>23</v>
      </c>
      <c r="O76" t="str">
        <f>VLOOKUP(Table8_16[[#This Row],[Customer_ID]],Table1__2[],4,FALSE)</f>
        <v>Male</v>
      </c>
      <c r="P76" t="str">
        <f>VLOOKUP(Table8_16[[#This Row],[Customer_ID]],Table1__2[],5,FALSE)</f>
        <v>North Roy</v>
      </c>
      <c r="Q76" t="str">
        <f>VLOOKUP(Table8_16[[#This Row],[Customer_ID]],Table1__2[],6,FALSE)</f>
        <v>Mississippi</v>
      </c>
      <c r="R76" t="str">
        <f>VLOOKUP(Table8_16[[#This Row],[Customer_ID]],Table1__2[],7,FALSE)</f>
        <v>USA</v>
      </c>
      <c r="S76" t="str">
        <f>VLOOKUP(Table8_16[[#This Row],[Customer_ID]],Table1__2[],8,FALSE)</f>
        <v>Bronze</v>
      </c>
      <c r="T76" t="str">
        <f>VLOOKUP(Table8_16[[#This Row],[Customer_ID]],Table1__2[],9,FALSE)</f>
        <v>Students</v>
      </c>
      <c r="U76" t="str">
        <f>VLOOKUP(Table8_16[[#This Row],[Product_ID]],Table3__211[],2,FALSE)</f>
        <v>Outdoor Sports Water</v>
      </c>
      <c r="V76" t="str">
        <f>VLOOKUP(Table8_16[[#This Row],[Product_ID]],Table3__211[],3,FALSE)</f>
        <v>Bottle</v>
      </c>
      <c r="W76" t="str">
        <f>VLOOKUP(Table8_16[[#This Row],[Product_ID]],Table3__211[],4,FALSE)</f>
        <v>Sports</v>
      </c>
      <c r="X76" t="str">
        <f>VLOOKUP(Table8_16[[#This Row],[Product_ID]],Table3__211[],5,FALSE)</f>
        <v>Accessories</v>
      </c>
      <c r="Y76" t="str">
        <f>VLOOKUP(Table8_16[[#This Row],[Product_ID]],Table3__211[],6,FALSE)</f>
        <v>Soto-Ellis</v>
      </c>
      <c r="Z76">
        <f>VLOOKUP(Table8_16[[#This Row],[Product_ID]],Table3__211[],7,FALSE)</f>
        <v>131.51</v>
      </c>
      <c r="AA76">
        <f>VLOOKUP(Table8_16[[#This Row],[Product_ID]],Table3__211[],8,FALSE)</f>
        <v>273</v>
      </c>
      <c r="AB76" t="str">
        <f>VLOOKUP(Table8_16[[#This Row],[Store_ID]],Store!$A$2:$E$21,2,FALSE)</f>
        <v>Bean, Jones and Park</v>
      </c>
      <c r="AC76" t="str">
        <f>VLOOKUP(Table8_16[[#This Row],[Store_ID]],Store!$A$2:$E$21,3,FALSE)</f>
        <v>West</v>
      </c>
      <c r="AD76" t="str">
        <f>VLOOKUP(Table8_16[[#This Row],[Store_ID]],Store!$A$2:$E$21,4,FALSE)</f>
        <v>Thompsonborough</v>
      </c>
      <c r="AE76" t="str">
        <f>VLOOKUP(Table8_16[[#This Row],[Store_ID]],Store!$A$2:$E$21,5,FALSE)</f>
        <v>Online</v>
      </c>
      <c r="AF76" s="22" t="str">
        <f>VLOOKUP(Table8_16[[#This Row],[Store_ID]],Store!$A$2:$F$21,6,FALSE)</f>
        <v>Digital Store</v>
      </c>
    </row>
    <row r="77" spans="1:32" x14ac:dyDescent="0.3">
      <c r="A77" t="s">
        <v>2038</v>
      </c>
      <c r="B77" s="5">
        <v>45500</v>
      </c>
      <c r="C77" t="s">
        <v>145</v>
      </c>
      <c r="D77" t="s">
        <v>1874</v>
      </c>
      <c r="E77" t="s">
        <v>1929</v>
      </c>
      <c r="F77">
        <v>4</v>
      </c>
      <c r="G77">
        <v>700.18</v>
      </c>
      <c r="H77">
        <v>0.23</v>
      </c>
      <c r="I77" t="s">
        <v>1959</v>
      </c>
      <c r="J77">
        <v>2156.5544</v>
      </c>
      <c r="K77">
        <v>2156.5544</v>
      </c>
      <c r="L77" t="str">
        <f>_xlfn.IFS(Table8_1[[#This Row],[Unit_Price]]&lt;500,"Low Price",Table8_1[[#This Row],[Unit_Price]]&lt;2000,"Medium Price",Table8_1[[#This Row],[Unit_Price]]&gt;=2000, "High Price")</f>
        <v>Medium Price</v>
      </c>
      <c r="M77" t="str">
        <f>VLOOKUP(Table8_16[[#This Row],[Customer_ID]],Table1__2[],2,FALSE)</f>
        <v>Rachel Myers</v>
      </c>
      <c r="N77">
        <f>VLOOKUP(Table8_16[[#This Row],[Customer_ID]],Table1__2[],3,FALSE)</f>
        <v>52</v>
      </c>
      <c r="O77" t="str">
        <f>VLOOKUP(Table8_16[[#This Row],[Customer_ID]],Table1__2[],4,FALSE)</f>
        <v>Male</v>
      </c>
      <c r="P77" t="str">
        <f>VLOOKUP(Table8_16[[#This Row],[Customer_ID]],Table1__2[],5,FALSE)</f>
        <v>Robertberg</v>
      </c>
      <c r="Q77" t="str">
        <f>VLOOKUP(Table8_16[[#This Row],[Customer_ID]],Table1__2[],6,FALSE)</f>
        <v>North Dakota</v>
      </c>
      <c r="R77" t="str">
        <f>VLOOKUP(Table8_16[[#This Row],[Customer_ID]],Table1__2[],7,FALSE)</f>
        <v>USA</v>
      </c>
      <c r="S77" t="str">
        <f>VLOOKUP(Table8_16[[#This Row],[Customer_ID]],Table1__2[],8,FALSE)</f>
        <v>Silver</v>
      </c>
      <c r="T77" t="str">
        <f>VLOOKUP(Table8_16[[#This Row],[Customer_ID]],Table1__2[],9,FALSE)</f>
        <v>Experienced</v>
      </c>
      <c r="U77" t="str">
        <f>VLOOKUP(Table8_16[[#This Row],[Product_ID]],Table3__211[],2,FALSE)</f>
        <v>Cricket</v>
      </c>
      <c r="V77" t="str">
        <f>VLOOKUP(Table8_16[[#This Row],[Product_ID]],Table3__211[],3,FALSE)</f>
        <v>Bat</v>
      </c>
      <c r="W77" t="str">
        <f>VLOOKUP(Table8_16[[#This Row],[Product_ID]],Table3__211[],4,FALSE)</f>
        <v>Sports</v>
      </c>
      <c r="X77" t="str">
        <f>VLOOKUP(Table8_16[[#This Row],[Product_ID]],Table3__211[],5,FALSE)</f>
        <v>Team Sports</v>
      </c>
      <c r="Y77" t="str">
        <f>VLOOKUP(Table8_16[[#This Row],[Product_ID]],Table3__211[],6,FALSE)</f>
        <v>Khan LLC</v>
      </c>
      <c r="Z77">
        <f>VLOOKUP(Table8_16[[#This Row],[Product_ID]],Table3__211[],7,FALSE)</f>
        <v>245.98</v>
      </c>
      <c r="AA77">
        <f>VLOOKUP(Table8_16[[#This Row],[Product_ID]],Table3__211[],8,FALSE)</f>
        <v>471</v>
      </c>
      <c r="AB77" t="str">
        <f>VLOOKUP(Table8_16[[#This Row],[Store_ID]],Store!$A$2:$E$21,2,FALSE)</f>
        <v>Thomas, Bridges and Harris</v>
      </c>
      <c r="AC77" t="str">
        <f>VLOOKUP(Table8_16[[#This Row],[Store_ID]],Store!$A$2:$E$21,3,FALSE)</f>
        <v>North</v>
      </c>
      <c r="AD77" t="str">
        <f>VLOOKUP(Table8_16[[#This Row],[Store_ID]],Store!$A$2:$E$21,4,FALSE)</f>
        <v>Sabrinatown</v>
      </c>
      <c r="AE77" t="str">
        <f>VLOOKUP(Table8_16[[#This Row],[Store_ID]],Store!$A$2:$E$21,5,FALSE)</f>
        <v>Online</v>
      </c>
      <c r="AF77" s="22" t="str">
        <f>VLOOKUP(Table8_16[[#This Row],[Store_ID]],Store!$A$2:$F$21,6,FALSE)</f>
        <v>Digital Store</v>
      </c>
    </row>
    <row r="78" spans="1:32" x14ac:dyDescent="0.3">
      <c r="A78" t="s">
        <v>2039</v>
      </c>
      <c r="B78" s="5">
        <v>45285</v>
      </c>
      <c r="C78" t="s">
        <v>88</v>
      </c>
      <c r="D78" t="s">
        <v>1811</v>
      </c>
      <c r="E78" t="s">
        <v>1924</v>
      </c>
      <c r="F78">
        <v>2</v>
      </c>
      <c r="G78">
        <v>686.31</v>
      </c>
      <c r="H78">
        <v>0.25</v>
      </c>
      <c r="I78" t="s">
        <v>1959</v>
      </c>
      <c r="J78">
        <v>1029.4649999999999</v>
      </c>
      <c r="K78">
        <v>1029.4649999999999</v>
      </c>
      <c r="L78" t="str">
        <f>_xlfn.IFS(Table8_1[[#This Row],[Unit_Price]]&lt;500,"Low Price",Table8_1[[#This Row],[Unit_Price]]&lt;2000,"Medium Price",Table8_1[[#This Row],[Unit_Price]]&gt;=2000, "High Price")</f>
        <v>Medium Price</v>
      </c>
      <c r="M78" t="str">
        <f>VLOOKUP(Table8_16[[#This Row],[Customer_ID]],Table1__2[],2,FALSE)</f>
        <v>Michael Torres</v>
      </c>
      <c r="N78">
        <f>VLOOKUP(Table8_16[[#This Row],[Customer_ID]],Table1__2[],3,FALSE)</f>
        <v>46</v>
      </c>
      <c r="O78" t="str">
        <f>VLOOKUP(Table8_16[[#This Row],[Customer_ID]],Table1__2[],4,FALSE)</f>
        <v>Female</v>
      </c>
      <c r="P78" t="str">
        <f>VLOOKUP(Table8_16[[#This Row],[Customer_ID]],Table1__2[],5,FALSE)</f>
        <v>Gonzalezfort</v>
      </c>
      <c r="Q78" t="str">
        <f>VLOOKUP(Table8_16[[#This Row],[Customer_ID]],Table1__2[],6,FALSE)</f>
        <v>New Jersey</v>
      </c>
      <c r="R78" t="str">
        <f>VLOOKUP(Table8_16[[#This Row],[Customer_ID]],Table1__2[],7,FALSE)</f>
        <v>USA</v>
      </c>
      <c r="S78" t="str">
        <f>VLOOKUP(Table8_16[[#This Row],[Customer_ID]],Table1__2[],8,FALSE)</f>
        <v>Platinum</v>
      </c>
      <c r="T78" t="str">
        <f>VLOOKUP(Table8_16[[#This Row],[Customer_ID]],Table1__2[],9,FALSE)</f>
        <v>Experienced</v>
      </c>
      <c r="U78" t="str">
        <f>VLOOKUP(Table8_16[[#This Row],[Product_ID]],Table3__211[],2,FALSE)</f>
        <v>Wireless</v>
      </c>
      <c r="V78" t="str">
        <f>VLOOKUP(Table8_16[[#This Row],[Product_ID]],Table3__211[],3,FALSE)</f>
        <v>Mouse</v>
      </c>
      <c r="W78" t="str">
        <f>VLOOKUP(Table8_16[[#This Row],[Product_ID]],Table3__211[],4,FALSE)</f>
        <v>Electronics</v>
      </c>
      <c r="X78" t="str">
        <f>VLOOKUP(Table8_16[[#This Row],[Product_ID]],Table3__211[],5,FALSE)</f>
        <v>Computer</v>
      </c>
      <c r="Y78" t="str">
        <f>VLOOKUP(Table8_16[[#This Row],[Product_ID]],Table3__211[],6,FALSE)</f>
        <v>Larson Ltd</v>
      </c>
      <c r="Z78">
        <f>VLOOKUP(Table8_16[[#This Row],[Product_ID]],Table3__211[],7,FALSE)</f>
        <v>392.89</v>
      </c>
      <c r="AA78">
        <f>VLOOKUP(Table8_16[[#This Row],[Product_ID]],Table3__211[],8,FALSE)</f>
        <v>320</v>
      </c>
      <c r="AB78" t="str">
        <f>VLOOKUP(Table8_16[[#This Row],[Store_ID]],Store!$A$2:$E$21,2,FALSE)</f>
        <v>Hill, Wagner and Ballard</v>
      </c>
      <c r="AC78" t="str">
        <f>VLOOKUP(Table8_16[[#This Row],[Store_ID]],Store!$A$2:$E$21,3,FALSE)</f>
        <v>East</v>
      </c>
      <c r="AD78" t="str">
        <f>VLOOKUP(Table8_16[[#This Row],[Store_ID]],Store!$A$2:$E$21,4,FALSE)</f>
        <v>East Davidville</v>
      </c>
      <c r="AE78" t="str">
        <f>VLOOKUP(Table8_16[[#This Row],[Store_ID]],Store!$A$2:$E$21,5,FALSE)</f>
        <v>Online</v>
      </c>
      <c r="AF78" s="22" t="str">
        <f>VLOOKUP(Table8_16[[#This Row],[Store_ID]],Store!$A$2:$F$21,6,FALSE)</f>
        <v>Digital Store</v>
      </c>
    </row>
    <row r="79" spans="1:32" x14ac:dyDescent="0.3">
      <c r="A79" t="s">
        <v>2040</v>
      </c>
      <c r="B79" s="5">
        <v>45800</v>
      </c>
      <c r="C79" t="s">
        <v>42</v>
      </c>
      <c r="D79" t="s">
        <v>1783</v>
      </c>
      <c r="E79" t="s">
        <v>1936</v>
      </c>
      <c r="F79">
        <v>1</v>
      </c>
      <c r="G79">
        <v>687.82</v>
      </c>
      <c r="H79">
        <v>0.27</v>
      </c>
      <c r="I79" t="s">
        <v>1964</v>
      </c>
      <c r="J79">
        <v>502.10860000000002</v>
      </c>
      <c r="K79">
        <v>502.10860000000002</v>
      </c>
      <c r="L79" t="str">
        <f>_xlfn.IFS(Table8_1[[#This Row],[Unit_Price]]&lt;500,"Low Price",Table8_1[[#This Row],[Unit_Price]]&lt;2000,"Medium Price",Table8_1[[#This Row],[Unit_Price]]&gt;=2000, "High Price")</f>
        <v>Medium Price</v>
      </c>
      <c r="M79" t="str">
        <f>VLOOKUP(Table8_16[[#This Row],[Customer_ID]],Table1__2[],2,FALSE)</f>
        <v>Daniel Boyd</v>
      </c>
      <c r="N79">
        <f>VLOOKUP(Table8_16[[#This Row],[Customer_ID]],Table1__2[],3,FALSE)</f>
        <v>29</v>
      </c>
      <c r="O79" t="str">
        <f>VLOOKUP(Table8_16[[#This Row],[Customer_ID]],Table1__2[],4,FALSE)</f>
        <v>Female</v>
      </c>
      <c r="P79" t="str">
        <f>VLOOKUP(Table8_16[[#This Row],[Customer_ID]],Table1__2[],5,FALSE)</f>
        <v>West Pamelafurt</v>
      </c>
      <c r="Q79" t="str">
        <f>VLOOKUP(Table8_16[[#This Row],[Customer_ID]],Table1__2[],6,FALSE)</f>
        <v>West Virginia</v>
      </c>
      <c r="R79" t="str">
        <f>VLOOKUP(Table8_16[[#This Row],[Customer_ID]],Table1__2[],7,FALSE)</f>
        <v>USA</v>
      </c>
      <c r="S79" t="str">
        <f>VLOOKUP(Table8_16[[#This Row],[Customer_ID]],Table1__2[],8,FALSE)</f>
        <v>Bronze</v>
      </c>
      <c r="T79" t="str">
        <f>VLOOKUP(Table8_16[[#This Row],[Customer_ID]],Table1__2[],9,FALSE)</f>
        <v>Entry level Professionel</v>
      </c>
      <c r="U79" t="str">
        <f>VLOOKUP(Table8_16[[#This Row],[Product_ID]],Table3__211[],2,FALSE)</f>
        <v>Smart LED Light</v>
      </c>
      <c r="V79" t="str">
        <f>VLOOKUP(Table8_16[[#This Row],[Product_ID]],Table3__211[],3,FALSE)</f>
        <v>Strip</v>
      </c>
      <c r="W79" t="str">
        <f>VLOOKUP(Table8_16[[#This Row],[Product_ID]],Table3__211[],4,FALSE)</f>
        <v>Electronics</v>
      </c>
      <c r="X79" t="str">
        <f>VLOOKUP(Table8_16[[#This Row],[Product_ID]],Table3__211[],5,FALSE)</f>
        <v>Accessories</v>
      </c>
      <c r="Y79" t="str">
        <f>VLOOKUP(Table8_16[[#This Row],[Product_ID]],Table3__211[],6,FALSE)</f>
        <v>Flores-Davis</v>
      </c>
      <c r="Z79">
        <f>VLOOKUP(Table8_16[[#This Row],[Product_ID]],Table3__211[],7,FALSE)</f>
        <v>349.17</v>
      </c>
      <c r="AA79">
        <f>VLOOKUP(Table8_16[[#This Row],[Product_ID]],Table3__211[],8,FALSE)</f>
        <v>476</v>
      </c>
      <c r="AB79" t="str">
        <f>VLOOKUP(Table8_16[[#This Row],[Store_ID]],Store!$A$2:$E$21,2,FALSE)</f>
        <v>Shelton PLC</v>
      </c>
      <c r="AC79" t="str">
        <f>VLOOKUP(Table8_16[[#This Row],[Store_ID]],Store!$A$2:$E$21,3,FALSE)</f>
        <v>North</v>
      </c>
      <c r="AD79" t="str">
        <f>VLOOKUP(Table8_16[[#This Row],[Store_ID]],Store!$A$2:$E$21,4,FALSE)</f>
        <v>East Jenniferstad</v>
      </c>
      <c r="AE79" t="str">
        <f>VLOOKUP(Table8_16[[#This Row],[Store_ID]],Store!$A$2:$E$21,5,FALSE)</f>
        <v>Flagship</v>
      </c>
      <c r="AF79" s="22" t="str">
        <f>VLOOKUP(Table8_16[[#This Row],[Store_ID]],Store!$A$2:$F$21,6,FALSE)</f>
        <v>Physical Store</v>
      </c>
    </row>
    <row r="80" spans="1:32" x14ac:dyDescent="0.3">
      <c r="A80" t="s">
        <v>2041</v>
      </c>
      <c r="B80" s="5">
        <v>45609</v>
      </c>
      <c r="C80" t="s">
        <v>726</v>
      </c>
      <c r="D80" t="s">
        <v>1832</v>
      </c>
      <c r="E80" t="s">
        <v>1917</v>
      </c>
      <c r="F80">
        <v>2</v>
      </c>
      <c r="G80">
        <v>900.55</v>
      </c>
      <c r="H80">
        <v>0.16</v>
      </c>
      <c r="I80" t="s">
        <v>1959</v>
      </c>
      <c r="J80">
        <v>1512.924</v>
      </c>
      <c r="K80">
        <v>1512.924</v>
      </c>
      <c r="L80" t="str">
        <f>_xlfn.IFS(Table8_1[[#This Row],[Unit_Price]]&lt;500,"Low Price",Table8_1[[#This Row],[Unit_Price]]&lt;2000,"Medium Price",Table8_1[[#This Row],[Unit_Price]]&gt;=2000, "High Price")</f>
        <v>Medium Price</v>
      </c>
      <c r="M80" t="str">
        <f>VLOOKUP(Table8_16[[#This Row],[Customer_ID]],Table1__2[],2,FALSE)</f>
        <v>Lisa Young</v>
      </c>
      <c r="N80">
        <f>VLOOKUP(Table8_16[[#This Row],[Customer_ID]],Table1__2[],3,FALSE)</f>
        <v>38</v>
      </c>
      <c r="O80" t="str">
        <f>VLOOKUP(Table8_16[[#This Row],[Customer_ID]],Table1__2[],4,FALSE)</f>
        <v>Male</v>
      </c>
      <c r="P80" t="str">
        <f>VLOOKUP(Table8_16[[#This Row],[Customer_ID]],Table1__2[],5,FALSE)</f>
        <v>Maybury</v>
      </c>
      <c r="Q80" t="str">
        <f>VLOOKUP(Table8_16[[#This Row],[Customer_ID]],Table1__2[],6,FALSE)</f>
        <v>Georgia</v>
      </c>
      <c r="R80" t="str">
        <f>VLOOKUP(Table8_16[[#This Row],[Customer_ID]],Table1__2[],7,FALSE)</f>
        <v>USA</v>
      </c>
      <c r="S80" t="str">
        <f>VLOOKUP(Table8_16[[#This Row],[Customer_ID]],Table1__2[],8,FALSE)</f>
        <v>Platinum</v>
      </c>
      <c r="T80" t="str">
        <f>VLOOKUP(Table8_16[[#This Row],[Customer_ID]],Table1__2[],9,FALSE)</f>
        <v>Experienced</v>
      </c>
      <c r="U80" t="str">
        <f>VLOOKUP(Table8_16[[#This Row],[Product_ID]],Table3__211[],2,FALSE)</f>
        <v>Hydrating Face</v>
      </c>
      <c r="V80" t="str">
        <f>VLOOKUP(Table8_16[[#This Row],[Product_ID]],Table3__211[],3,FALSE)</f>
        <v>Cleanser</v>
      </c>
      <c r="W80" t="str">
        <f>VLOOKUP(Table8_16[[#This Row],[Product_ID]],Table3__211[],4,FALSE)</f>
        <v>Beauty</v>
      </c>
      <c r="X80" t="str">
        <f>VLOOKUP(Table8_16[[#This Row],[Product_ID]],Table3__211[],5,FALSE)</f>
        <v>Skincare</v>
      </c>
      <c r="Y80" t="str">
        <f>VLOOKUP(Table8_16[[#This Row],[Product_ID]],Table3__211[],6,FALSE)</f>
        <v>Butler Group</v>
      </c>
      <c r="Z80">
        <f>VLOOKUP(Table8_16[[#This Row],[Product_ID]],Table3__211[],7,FALSE)</f>
        <v>254.04</v>
      </c>
      <c r="AA80">
        <f>VLOOKUP(Table8_16[[#This Row],[Product_ID]],Table3__211[],8,FALSE)</f>
        <v>159</v>
      </c>
      <c r="AB80" t="str">
        <f>VLOOKUP(Table8_16[[#This Row],[Store_ID]],Store!$A$2:$E$21,2,FALSE)</f>
        <v>Bean, Jones and Park</v>
      </c>
      <c r="AC80" t="str">
        <f>VLOOKUP(Table8_16[[#This Row],[Store_ID]],Store!$A$2:$E$21,3,FALSE)</f>
        <v>West</v>
      </c>
      <c r="AD80" t="str">
        <f>VLOOKUP(Table8_16[[#This Row],[Store_ID]],Store!$A$2:$E$21,4,FALSE)</f>
        <v>Thompsonborough</v>
      </c>
      <c r="AE80" t="str">
        <f>VLOOKUP(Table8_16[[#This Row],[Store_ID]],Store!$A$2:$E$21,5,FALSE)</f>
        <v>Online</v>
      </c>
      <c r="AF80" s="22" t="str">
        <f>VLOOKUP(Table8_16[[#This Row],[Store_ID]],Store!$A$2:$F$21,6,FALSE)</f>
        <v>Digital Store</v>
      </c>
    </row>
    <row r="81" spans="1:32" x14ac:dyDescent="0.3">
      <c r="A81" t="s">
        <v>2042</v>
      </c>
      <c r="B81" s="5">
        <v>45268</v>
      </c>
      <c r="C81" t="s">
        <v>406</v>
      </c>
      <c r="D81" t="s">
        <v>1638</v>
      </c>
      <c r="E81" t="s">
        <v>1896</v>
      </c>
      <c r="F81">
        <v>1</v>
      </c>
      <c r="G81">
        <v>341.17</v>
      </c>
      <c r="H81">
        <v>0.15</v>
      </c>
      <c r="I81" t="s">
        <v>1959</v>
      </c>
      <c r="J81">
        <v>289.99450000000002</v>
      </c>
      <c r="K81">
        <v>289.99450000000002</v>
      </c>
      <c r="L81" t="str">
        <f>_xlfn.IFS(Table8_1[[#This Row],[Unit_Price]]&lt;500,"Low Price",Table8_1[[#This Row],[Unit_Price]]&lt;2000,"Medium Price",Table8_1[[#This Row],[Unit_Price]]&gt;=2000, "High Price")</f>
        <v>Low Price</v>
      </c>
      <c r="M81" t="str">
        <f>VLOOKUP(Table8_16[[#This Row],[Customer_ID]],Table1__2[],2,FALSE)</f>
        <v>Tyler Conrad</v>
      </c>
      <c r="N81">
        <f>VLOOKUP(Table8_16[[#This Row],[Customer_ID]],Table1__2[],3,FALSE)</f>
        <v>53</v>
      </c>
      <c r="O81" t="str">
        <f>VLOOKUP(Table8_16[[#This Row],[Customer_ID]],Table1__2[],4,FALSE)</f>
        <v>Female</v>
      </c>
      <c r="P81" t="str">
        <f>VLOOKUP(Table8_16[[#This Row],[Customer_ID]],Table1__2[],5,FALSE)</f>
        <v>North Curtischester</v>
      </c>
      <c r="Q81" t="str">
        <f>VLOOKUP(Table8_16[[#This Row],[Customer_ID]],Table1__2[],6,FALSE)</f>
        <v>North Dakota</v>
      </c>
      <c r="R81" t="str">
        <f>VLOOKUP(Table8_16[[#This Row],[Customer_ID]],Table1__2[],7,FALSE)</f>
        <v>USA</v>
      </c>
      <c r="S81" t="str">
        <f>VLOOKUP(Table8_16[[#This Row],[Customer_ID]],Table1__2[],8,FALSE)</f>
        <v>Platinum</v>
      </c>
      <c r="T81" t="str">
        <f>VLOOKUP(Table8_16[[#This Row],[Customer_ID]],Table1__2[],9,FALSE)</f>
        <v>Experienced</v>
      </c>
      <c r="U81" t="str">
        <f>VLOOKUP(Table8_16[[#This Row],[Product_ID]],Table3__211[],2,FALSE)</f>
        <v>Multi-Purpose Storage</v>
      </c>
      <c r="V81" t="str">
        <f>VLOOKUP(Table8_16[[#This Row],[Product_ID]],Table3__211[],3,FALSE)</f>
        <v>Box</v>
      </c>
      <c r="W81" t="str">
        <f>VLOOKUP(Table8_16[[#This Row],[Product_ID]],Table3__211[],4,FALSE)</f>
        <v>Home</v>
      </c>
      <c r="X81" t="str">
        <f>VLOOKUP(Table8_16[[#This Row],[Product_ID]],Table3__211[],5,FALSE)</f>
        <v>Storage</v>
      </c>
      <c r="Y81" t="str">
        <f>VLOOKUP(Table8_16[[#This Row],[Product_ID]],Table3__211[],6,FALSE)</f>
        <v>Gardner-Montes</v>
      </c>
      <c r="Z81">
        <f>VLOOKUP(Table8_16[[#This Row],[Product_ID]],Table3__211[],7,FALSE)</f>
        <v>123.46</v>
      </c>
      <c r="AA81">
        <f>VLOOKUP(Table8_16[[#This Row],[Product_ID]],Table3__211[],8,FALSE)</f>
        <v>76</v>
      </c>
      <c r="AB81" t="str">
        <f>VLOOKUP(Table8_16[[#This Row],[Store_ID]],Store!$A$2:$E$21,2,FALSE)</f>
        <v>Black-Horn</v>
      </c>
      <c r="AC81" t="str">
        <f>VLOOKUP(Table8_16[[#This Row],[Store_ID]],Store!$A$2:$E$21,3,FALSE)</f>
        <v>South</v>
      </c>
      <c r="AD81" t="str">
        <f>VLOOKUP(Table8_16[[#This Row],[Store_ID]],Store!$A$2:$E$21,4,FALSE)</f>
        <v>North Nancyview</v>
      </c>
      <c r="AE81" t="str">
        <f>VLOOKUP(Table8_16[[#This Row],[Store_ID]],Store!$A$2:$E$21,5,FALSE)</f>
        <v>Outlet</v>
      </c>
      <c r="AF81" s="22" t="str">
        <f>VLOOKUP(Table8_16[[#This Row],[Store_ID]],Store!$A$2:$F$21,6,FALSE)</f>
        <v>Physical Store</v>
      </c>
    </row>
    <row r="82" spans="1:32" x14ac:dyDescent="0.3">
      <c r="A82" t="s">
        <v>2043</v>
      </c>
      <c r="B82" s="5">
        <v>45885</v>
      </c>
      <c r="C82" t="s">
        <v>590</v>
      </c>
      <c r="D82" t="s">
        <v>1738</v>
      </c>
      <c r="E82" t="s">
        <v>1917</v>
      </c>
      <c r="F82">
        <v>1</v>
      </c>
      <c r="G82">
        <v>442.27</v>
      </c>
      <c r="H82">
        <v>0.06</v>
      </c>
      <c r="I82" t="s">
        <v>1964</v>
      </c>
      <c r="J82">
        <v>415.73379999999997</v>
      </c>
      <c r="K82">
        <v>415.73379999999997</v>
      </c>
      <c r="L82" t="str">
        <f>_xlfn.IFS(Table8_1[[#This Row],[Unit_Price]]&lt;500,"Low Price",Table8_1[[#This Row],[Unit_Price]]&lt;2000,"Medium Price",Table8_1[[#This Row],[Unit_Price]]&gt;=2000, "High Price")</f>
        <v>Low Price</v>
      </c>
      <c r="M82" t="str">
        <f>VLOOKUP(Table8_16[[#This Row],[Customer_ID]],Table1__2[],2,FALSE)</f>
        <v>John Bradford</v>
      </c>
      <c r="N82">
        <f>VLOOKUP(Table8_16[[#This Row],[Customer_ID]],Table1__2[],3,FALSE)</f>
        <v>48</v>
      </c>
      <c r="O82" t="str">
        <f>VLOOKUP(Table8_16[[#This Row],[Customer_ID]],Table1__2[],4,FALSE)</f>
        <v>Male</v>
      </c>
      <c r="P82" t="str">
        <f>VLOOKUP(Table8_16[[#This Row],[Customer_ID]],Table1__2[],5,FALSE)</f>
        <v>Anabury</v>
      </c>
      <c r="Q82" t="str">
        <f>VLOOKUP(Table8_16[[#This Row],[Customer_ID]],Table1__2[],6,FALSE)</f>
        <v>Vermont</v>
      </c>
      <c r="R82" t="str">
        <f>VLOOKUP(Table8_16[[#This Row],[Customer_ID]],Table1__2[],7,FALSE)</f>
        <v>USA</v>
      </c>
      <c r="S82" t="str">
        <f>VLOOKUP(Table8_16[[#This Row],[Customer_ID]],Table1__2[],8,FALSE)</f>
        <v>Silver</v>
      </c>
      <c r="T82" t="str">
        <f>VLOOKUP(Table8_16[[#This Row],[Customer_ID]],Table1__2[],9,FALSE)</f>
        <v>Experienced</v>
      </c>
      <c r="U82" t="str">
        <f>VLOOKUP(Table8_16[[#This Row],[Product_ID]],Table3__211[],2,FALSE)</f>
        <v>Rugby</v>
      </c>
      <c r="V82" t="str">
        <f>VLOOKUP(Table8_16[[#This Row],[Product_ID]],Table3__211[],3,FALSE)</f>
        <v>Ball</v>
      </c>
      <c r="W82" t="str">
        <f>VLOOKUP(Table8_16[[#This Row],[Product_ID]],Table3__211[],4,FALSE)</f>
        <v>Sports</v>
      </c>
      <c r="X82" t="str">
        <f>VLOOKUP(Table8_16[[#This Row],[Product_ID]],Table3__211[],5,FALSE)</f>
        <v>Team Sports</v>
      </c>
      <c r="Y82" t="str">
        <f>VLOOKUP(Table8_16[[#This Row],[Product_ID]],Table3__211[],6,FALSE)</f>
        <v>Harris Inc</v>
      </c>
      <c r="Z82">
        <f>VLOOKUP(Table8_16[[#This Row],[Product_ID]],Table3__211[],7,FALSE)</f>
        <v>212.26</v>
      </c>
      <c r="AA82">
        <f>VLOOKUP(Table8_16[[#This Row],[Product_ID]],Table3__211[],8,FALSE)</f>
        <v>82</v>
      </c>
      <c r="AB82" t="str">
        <f>VLOOKUP(Table8_16[[#This Row],[Store_ID]],Store!$A$2:$E$21,2,FALSE)</f>
        <v>Bean, Jones and Park</v>
      </c>
      <c r="AC82" t="str">
        <f>VLOOKUP(Table8_16[[#This Row],[Store_ID]],Store!$A$2:$E$21,3,FALSE)</f>
        <v>West</v>
      </c>
      <c r="AD82" t="str">
        <f>VLOOKUP(Table8_16[[#This Row],[Store_ID]],Store!$A$2:$E$21,4,FALSE)</f>
        <v>Thompsonborough</v>
      </c>
      <c r="AE82" t="str">
        <f>VLOOKUP(Table8_16[[#This Row],[Store_ID]],Store!$A$2:$E$21,5,FALSE)</f>
        <v>Online</v>
      </c>
      <c r="AF82" s="22" t="str">
        <f>VLOOKUP(Table8_16[[#This Row],[Store_ID]],Store!$A$2:$F$21,6,FALSE)</f>
        <v>Digital Store</v>
      </c>
    </row>
    <row r="83" spans="1:32" x14ac:dyDescent="0.3">
      <c r="A83" t="s">
        <v>2044</v>
      </c>
      <c r="B83" s="5">
        <v>45616</v>
      </c>
      <c r="C83" t="s">
        <v>820</v>
      </c>
      <c r="D83" t="s">
        <v>1796</v>
      </c>
      <c r="E83" t="s">
        <v>1921</v>
      </c>
      <c r="F83">
        <v>1</v>
      </c>
      <c r="G83">
        <v>363.73</v>
      </c>
      <c r="H83">
        <v>0.25</v>
      </c>
      <c r="I83" t="s">
        <v>1961</v>
      </c>
      <c r="J83">
        <v>272.79750000000001</v>
      </c>
      <c r="K83">
        <v>272.79750000000001</v>
      </c>
      <c r="L83" t="str">
        <f>_xlfn.IFS(Table8_1[[#This Row],[Unit_Price]]&lt;500,"Low Price",Table8_1[[#This Row],[Unit_Price]]&lt;2000,"Medium Price",Table8_1[[#This Row],[Unit_Price]]&gt;=2000, "High Price")</f>
        <v>Low Price</v>
      </c>
      <c r="M83" t="str">
        <f>VLOOKUP(Table8_16[[#This Row],[Customer_ID]],Table1__2[],2,FALSE)</f>
        <v>Dr. Ashley Yates Md</v>
      </c>
      <c r="N83">
        <f>VLOOKUP(Table8_16[[#This Row],[Customer_ID]],Table1__2[],3,FALSE)</f>
        <v>32</v>
      </c>
      <c r="O83" t="str">
        <f>VLOOKUP(Table8_16[[#This Row],[Customer_ID]],Table1__2[],4,FALSE)</f>
        <v>Male</v>
      </c>
      <c r="P83" t="str">
        <f>VLOOKUP(Table8_16[[#This Row],[Customer_ID]],Table1__2[],5,FALSE)</f>
        <v>New Maria</v>
      </c>
      <c r="Q83" t="str">
        <f>VLOOKUP(Table8_16[[#This Row],[Customer_ID]],Table1__2[],6,FALSE)</f>
        <v>Wisconsin</v>
      </c>
      <c r="R83" t="str">
        <f>VLOOKUP(Table8_16[[#This Row],[Customer_ID]],Table1__2[],7,FALSE)</f>
        <v>USA</v>
      </c>
      <c r="S83" t="str">
        <f>VLOOKUP(Table8_16[[#This Row],[Customer_ID]],Table1__2[],8,FALSE)</f>
        <v>Bronze</v>
      </c>
      <c r="T83" t="str">
        <f>VLOOKUP(Table8_16[[#This Row],[Customer_ID]],Table1__2[],9,FALSE)</f>
        <v>Experienced</v>
      </c>
      <c r="U83" t="str">
        <f>VLOOKUP(Table8_16[[#This Row],[Product_ID]],Table3__211[],2,FALSE)</f>
        <v>Hair Repair Oil</v>
      </c>
      <c r="V83" t="str">
        <f>VLOOKUP(Table8_16[[#This Row],[Product_ID]],Table3__211[],3,FALSE)</f>
        <v>Treatment</v>
      </c>
      <c r="W83" t="str">
        <f>VLOOKUP(Table8_16[[#This Row],[Product_ID]],Table3__211[],4,FALSE)</f>
        <v>Beauty</v>
      </c>
      <c r="X83" t="str">
        <f>VLOOKUP(Table8_16[[#This Row],[Product_ID]],Table3__211[],5,FALSE)</f>
        <v>Haircare</v>
      </c>
      <c r="Y83" t="str">
        <f>VLOOKUP(Table8_16[[#This Row],[Product_ID]],Table3__211[],6,FALSE)</f>
        <v>Hopkins Ltd</v>
      </c>
      <c r="Z83">
        <f>VLOOKUP(Table8_16[[#This Row],[Product_ID]],Table3__211[],7,FALSE)</f>
        <v>214.32</v>
      </c>
      <c r="AA83">
        <f>VLOOKUP(Table8_16[[#This Row],[Product_ID]],Table3__211[],8,FALSE)</f>
        <v>383</v>
      </c>
      <c r="AB83" t="str">
        <f>VLOOKUP(Table8_16[[#This Row],[Store_ID]],Store!$A$2:$E$21,2,FALSE)</f>
        <v>Moore, Padilla and Butler</v>
      </c>
      <c r="AC83" t="str">
        <f>VLOOKUP(Table8_16[[#This Row],[Store_ID]],Store!$A$2:$E$21,3,FALSE)</f>
        <v>South</v>
      </c>
      <c r="AD83" t="str">
        <f>VLOOKUP(Table8_16[[#This Row],[Store_ID]],Store!$A$2:$E$21,4,FALSE)</f>
        <v>East Johnstad</v>
      </c>
      <c r="AE83" t="str">
        <f>VLOOKUP(Table8_16[[#This Row],[Store_ID]],Store!$A$2:$E$21,5,FALSE)</f>
        <v>Flagship</v>
      </c>
      <c r="AF83" s="22" t="str">
        <f>VLOOKUP(Table8_16[[#This Row],[Store_ID]],Store!$A$2:$F$21,6,FALSE)</f>
        <v>Physical Store</v>
      </c>
    </row>
    <row r="84" spans="1:32" x14ac:dyDescent="0.3">
      <c r="A84" t="s">
        <v>2045</v>
      </c>
      <c r="B84" s="5">
        <v>45518</v>
      </c>
      <c r="C84" t="s">
        <v>1193</v>
      </c>
      <c r="D84" t="s">
        <v>1856</v>
      </c>
      <c r="E84" t="s">
        <v>1942</v>
      </c>
      <c r="F84">
        <v>2</v>
      </c>
      <c r="G84">
        <v>601.33000000000004</v>
      </c>
      <c r="H84">
        <v>0.16</v>
      </c>
      <c r="I84" t="s">
        <v>1961</v>
      </c>
      <c r="J84">
        <v>1010.2344000000001</v>
      </c>
      <c r="K84">
        <v>1010.2344000000001</v>
      </c>
      <c r="L84" t="str">
        <f>_xlfn.IFS(Table8_1[[#This Row],[Unit_Price]]&lt;500,"Low Price",Table8_1[[#This Row],[Unit_Price]]&lt;2000,"Medium Price",Table8_1[[#This Row],[Unit_Price]]&gt;=2000, "High Price")</f>
        <v>Medium Price</v>
      </c>
      <c r="M84" t="str">
        <f>VLOOKUP(Table8_16[[#This Row],[Customer_ID]],Table1__2[],2,FALSE)</f>
        <v>Frank Stewart</v>
      </c>
      <c r="N84">
        <f>VLOOKUP(Table8_16[[#This Row],[Customer_ID]],Table1__2[],3,FALSE)</f>
        <v>44</v>
      </c>
      <c r="O84" t="str">
        <f>VLOOKUP(Table8_16[[#This Row],[Customer_ID]],Table1__2[],4,FALSE)</f>
        <v>Female</v>
      </c>
      <c r="P84" t="str">
        <f>VLOOKUP(Table8_16[[#This Row],[Customer_ID]],Table1__2[],5,FALSE)</f>
        <v>Fischerborough</v>
      </c>
      <c r="Q84" t="str">
        <f>VLOOKUP(Table8_16[[#This Row],[Customer_ID]],Table1__2[],6,FALSE)</f>
        <v>Delaware</v>
      </c>
      <c r="R84" t="str">
        <f>VLOOKUP(Table8_16[[#This Row],[Customer_ID]],Table1__2[],7,FALSE)</f>
        <v>USA</v>
      </c>
      <c r="S84" t="str">
        <f>VLOOKUP(Table8_16[[#This Row],[Customer_ID]],Table1__2[],8,FALSE)</f>
        <v>Bronze</v>
      </c>
      <c r="T84" t="str">
        <f>VLOOKUP(Table8_16[[#This Row],[Customer_ID]],Table1__2[],9,FALSE)</f>
        <v>Experienced</v>
      </c>
      <c r="U84" t="str">
        <f>VLOOKUP(Table8_16[[#This Row],[Product_ID]],Table3__211[],2,FALSE)</f>
        <v>Women's High</v>
      </c>
      <c r="V84" t="str">
        <f>VLOOKUP(Table8_16[[#This Row],[Product_ID]],Table3__211[],3,FALSE)</f>
        <v>Heels</v>
      </c>
      <c r="W84" t="str">
        <f>VLOOKUP(Table8_16[[#This Row],[Product_ID]],Table3__211[],4,FALSE)</f>
        <v>Clothing</v>
      </c>
      <c r="X84" t="str">
        <f>VLOOKUP(Table8_16[[#This Row],[Product_ID]],Table3__211[],5,FALSE)</f>
        <v>Footwear</v>
      </c>
      <c r="Y84" t="str">
        <f>VLOOKUP(Table8_16[[#This Row],[Product_ID]],Table3__211[],6,FALSE)</f>
        <v>Smith-Charles</v>
      </c>
      <c r="Z84">
        <f>VLOOKUP(Table8_16[[#This Row],[Product_ID]],Table3__211[],7,FALSE)</f>
        <v>438.25</v>
      </c>
      <c r="AA84">
        <f>VLOOKUP(Table8_16[[#This Row],[Product_ID]],Table3__211[],8,FALSE)</f>
        <v>496</v>
      </c>
      <c r="AB84" t="str">
        <f>VLOOKUP(Table8_16[[#This Row],[Store_ID]],Store!$A$2:$E$21,2,FALSE)</f>
        <v>Holloway Ltd</v>
      </c>
      <c r="AC84" t="str">
        <f>VLOOKUP(Table8_16[[#This Row],[Store_ID]],Store!$A$2:$E$21,3,FALSE)</f>
        <v>North</v>
      </c>
      <c r="AD84" t="str">
        <f>VLOOKUP(Table8_16[[#This Row],[Store_ID]],Store!$A$2:$E$21,4,FALSE)</f>
        <v>Bensonhaven</v>
      </c>
      <c r="AE84" t="str">
        <f>VLOOKUP(Table8_16[[#This Row],[Store_ID]],Store!$A$2:$E$21,5,FALSE)</f>
        <v>Flagship</v>
      </c>
      <c r="AF84" s="22" t="str">
        <f>VLOOKUP(Table8_16[[#This Row],[Store_ID]],Store!$A$2:$F$21,6,FALSE)</f>
        <v>Physical Store</v>
      </c>
    </row>
    <row r="85" spans="1:32" x14ac:dyDescent="0.3">
      <c r="A85" t="s">
        <v>2046</v>
      </c>
      <c r="B85" s="5">
        <v>45427</v>
      </c>
      <c r="C85" t="s">
        <v>1266</v>
      </c>
      <c r="D85" t="s">
        <v>1625</v>
      </c>
      <c r="E85" t="s">
        <v>1945</v>
      </c>
      <c r="F85">
        <v>4</v>
      </c>
      <c r="G85">
        <v>34.39</v>
      </c>
      <c r="H85">
        <v>0.03</v>
      </c>
      <c r="I85" t="s">
        <v>1961</v>
      </c>
      <c r="J85">
        <v>133.4332</v>
      </c>
      <c r="K85">
        <v>133.4332</v>
      </c>
      <c r="L85" t="str">
        <f>_xlfn.IFS(Table8_1[[#This Row],[Unit_Price]]&lt;500,"Low Price",Table8_1[[#This Row],[Unit_Price]]&lt;2000,"Medium Price",Table8_1[[#This Row],[Unit_Price]]&gt;=2000, "High Price")</f>
        <v>Low Price</v>
      </c>
      <c r="M85" t="str">
        <f>VLOOKUP(Table8_16[[#This Row],[Customer_ID]],Table1__2[],2,FALSE)</f>
        <v>Justin Ingram</v>
      </c>
      <c r="N85">
        <f>VLOOKUP(Table8_16[[#This Row],[Customer_ID]],Table1__2[],3,FALSE)</f>
        <v>34</v>
      </c>
      <c r="O85" t="str">
        <f>VLOOKUP(Table8_16[[#This Row],[Customer_ID]],Table1__2[],4,FALSE)</f>
        <v>Male</v>
      </c>
      <c r="P85" t="str">
        <f>VLOOKUP(Table8_16[[#This Row],[Customer_ID]],Table1__2[],5,FALSE)</f>
        <v>Lake Lisaland</v>
      </c>
      <c r="Q85" t="str">
        <f>VLOOKUP(Table8_16[[#This Row],[Customer_ID]],Table1__2[],6,FALSE)</f>
        <v>Louisiana</v>
      </c>
      <c r="R85" t="str">
        <f>VLOOKUP(Table8_16[[#This Row],[Customer_ID]],Table1__2[],7,FALSE)</f>
        <v>USA</v>
      </c>
      <c r="S85" t="str">
        <f>VLOOKUP(Table8_16[[#This Row],[Customer_ID]],Table1__2[],8,FALSE)</f>
        <v>Bronze</v>
      </c>
      <c r="T85" t="str">
        <f>VLOOKUP(Table8_16[[#This Row],[Customer_ID]],Table1__2[],9,FALSE)</f>
        <v>Experienced</v>
      </c>
      <c r="U85" t="str">
        <f>VLOOKUP(Table8_16[[#This Row],[Product_ID]],Table3__211[],2,FALSE)</f>
        <v>Soccer Training Cone</v>
      </c>
      <c r="V85" t="str">
        <f>VLOOKUP(Table8_16[[#This Row],[Product_ID]],Table3__211[],3,FALSE)</f>
        <v>Set</v>
      </c>
      <c r="W85" t="str">
        <f>VLOOKUP(Table8_16[[#This Row],[Product_ID]],Table3__211[],4,FALSE)</f>
        <v>Sports</v>
      </c>
      <c r="X85" t="str">
        <f>VLOOKUP(Table8_16[[#This Row],[Product_ID]],Table3__211[],5,FALSE)</f>
        <v>Accessories</v>
      </c>
      <c r="Y85" t="str">
        <f>VLOOKUP(Table8_16[[#This Row],[Product_ID]],Table3__211[],6,FALSE)</f>
        <v>Ford, Murphy and Wilson</v>
      </c>
      <c r="Z85">
        <f>VLOOKUP(Table8_16[[#This Row],[Product_ID]],Table3__211[],7,FALSE)</f>
        <v>144.53</v>
      </c>
      <c r="AA85">
        <f>VLOOKUP(Table8_16[[#This Row],[Product_ID]],Table3__211[],8,FALSE)</f>
        <v>367</v>
      </c>
      <c r="AB85" t="str">
        <f>VLOOKUP(Table8_16[[#This Row],[Store_ID]],Store!$A$2:$E$21,2,FALSE)</f>
        <v>Guerrero-Schmitt</v>
      </c>
      <c r="AC85" t="str">
        <f>VLOOKUP(Table8_16[[#This Row],[Store_ID]],Store!$A$2:$E$21,3,FALSE)</f>
        <v>East</v>
      </c>
      <c r="AD85" t="str">
        <f>VLOOKUP(Table8_16[[#This Row],[Store_ID]],Store!$A$2:$E$21,4,FALSE)</f>
        <v>East Stevechester</v>
      </c>
      <c r="AE85" t="str">
        <f>VLOOKUP(Table8_16[[#This Row],[Store_ID]],Store!$A$2:$E$21,5,FALSE)</f>
        <v>Flagship</v>
      </c>
      <c r="AF85" s="22" t="str">
        <f>VLOOKUP(Table8_16[[#This Row],[Store_ID]],Store!$A$2:$F$21,6,FALSE)</f>
        <v>Physical Store</v>
      </c>
    </row>
    <row r="86" spans="1:32" x14ac:dyDescent="0.3">
      <c r="A86" t="s">
        <v>2047</v>
      </c>
      <c r="B86" s="5">
        <v>45268</v>
      </c>
      <c r="C86" t="s">
        <v>1325</v>
      </c>
      <c r="D86" t="s">
        <v>1718</v>
      </c>
      <c r="E86" t="s">
        <v>1942</v>
      </c>
      <c r="F86">
        <v>1</v>
      </c>
      <c r="G86">
        <v>773.57</v>
      </c>
      <c r="H86">
        <v>0.05</v>
      </c>
      <c r="I86" t="s">
        <v>1964</v>
      </c>
      <c r="K86">
        <v>734.89150000000006</v>
      </c>
      <c r="L86" t="str">
        <f>_xlfn.IFS(Table8_1[[#This Row],[Unit_Price]]&lt;500,"Low Price",Table8_1[[#This Row],[Unit_Price]]&lt;2000,"Medium Price",Table8_1[[#This Row],[Unit_Price]]&gt;=2000, "High Price")</f>
        <v>Medium Price</v>
      </c>
      <c r="M86" t="str">
        <f>VLOOKUP(Table8_16[[#This Row],[Customer_ID]],Table1__2[],2,FALSE)</f>
        <v>Rebecca Baker</v>
      </c>
      <c r="N86">
        <f>VLOOKUP(Table8_16[[#This Row],[Customer_ID]],Table1__2[],3,FALSE)</f>
        <v>35</v>
      </c>
      <c r="O86" t="str">
        <f>VLOOKUP(Table8_16[[#This Row],[Customer_ID]],Table1__2[],4,FALSE)</f>
        <v>Male</v>
      </c>
      <c r="P86" t="str">
        <f>VLOOKUP(Table8_16[[#This Row],[Customer_ID]],Table1__2[],5,FALSE)</f>
        <v>New Katherine</v>
      </c>
      <c r="Q86" t="str">
        <f>VLOOKUP(Table8_16[[#This Row],[Customer_ID]],Table1__2[],6,FALSE)</f>
        <v>Kansas</v>
      </c>
      <c r="R86" t="str">
        <f>VLOOKUP(Table8_16[[#This Row],[Customer_ID]],Table1__2[],7,FALSE)</f>
        <v>USA</v>
      </c>
      <c r="S86" t="str">
        <f>VLOOKUP(Table8_16[[#This Row],[Customer_ID]],Table1__2[],8,FALSE)</f>
        <v>Silver</v>
      </c>
      <c r="T86" t="str">
        <f>VLOOKUP(Table8_16[[#This Row],[Customer_ID]],Table1__2[],9,FALSE)</f>
        <v>Experienced</v>
      </c>
      <c r="U86" t="str">
        <f>VLOOKUP(Table8_16[[#This Row],[Product_ID]],Table3__211[],2,FALSE)</f>
        <v>Men's Winter</v>
      </c>
      <c r="V86" t="str">
        <f>VLOOKUP(Table8_16[[#This Row],[Product_ID]],Table3__211[],3,FALSE)</f>
        <v>Jacket</v>
      </c>
      <c r="W86" t="str">
        <f>VLOOKUP(Table8_16[[#This Row],[Product_ID]],Table3__211[],4,FALSE)</f>
        <v>Clothing</v>
      </c>
      <c r="X86" t="str">
        <f>VLOOKUP(Table8_16[[#This Row],[Product_ID]],Table3__211[],5,FALSE)</f>
        <v>Outerwear</v>
      </c>
      <c r="Y86" t="str">
        <f>VLOOKUP(Table8_16[[#This Row],[Product_ID]],Table3__211[],6,FALSE)</f>
        <v>Kelly, Smith and Perez</v>
      </c>
      <c r="Z86">
        <f>VLOOKUP(Table8_16[[#This Row],[Product_ID]],Table3__211[],7,FALSE)</f>
        <v>167.34</v>
      </c>
      <c r="AA86">
        <f>VLOOKUP(Table8_16[[#This Row],[Product_ID]],Table3__211[],8,FALSE)</f>
        <v>296</v>
      </c>
      <c r="AB86" t="str">
        <f>VLOOKUP(Table8_16[[#This Row],[Store_ID]],Store!$A$2:$E$21,2,FALSE)</f>
        <v>Holloway Ltd</v>
      </c>
      <c r="AC86" t="str">
        <f>VLOOKUP(Table8_16[[#This Row],[Store_ID]],Store!$A$2:$E$21,3,FALSE)</f>
        <v>North</v>
      </c>
      <c r="AD86" t="str">
        <f>VLOOKUP(Table8_16[[#This Row],[Store_ID]],Store!$A$2:$E$21,4,FALSE)</f>
        <v>Bensonhaven</v>
      </c>
      <c r="AE86" t="str">
        <f>VLOOKUP(Table8_16[[#This Row],[Store_ID]],Store!$A$2:$E$21,5,FALSE)</f>
        <v>Flagship</v>
      </c>
      <c r="AF86" s="22" t="str">
        <f>VLOOKUP(Table8_16[[#This Row],[Store_ID]],Store!$A$2:$F$21,6,FALSE)</f>
        <v>Physical Store</v>
      </c>
    </row>
    <row r="87" spans="1:32" x14ac:dyDescent="0.3">
      <c r="A87" t="s">
        <v>2048</v>
      </c>
      <c r="B87" s="5">
        <v>45282</v>
      </c>
      <c r="C87" t="s">
        <v>209</v>
      </c>
      <c r="D87" t="s">
        <v>1847</v>
      </c>
      <c r="E87" t="s">
        <v>1914</v>
      </c>
      <c r="F87">
        <v>4</v>
      </c>
      <c r="G87">
        <v>127.1</v>
      </c>
      <c r="H87">
        <v>0.24</v>
      </c>
      <c r="I87" t="s">
        <v>1964</v>
      </c>
      <c r="J87">
        <v>386.38400000000001</v>
      </c>
      <c r="K87">
        <v>386.38400000000001</v>
      </c>
      <c r="L87" t="str">
        <f>_xlfn.IFS(Table8_1[[#This Row],[Unit_Price]]&lt;500,"Low Price",Table8_1[[#This Row],[Unit_Price]]&lt;2000,"Medium Price",Table8_1[[#This Row],[Unit_Price]]&gt;=2000, "High Price")</f>
        <v>Low Price</v>
      </c>
      <c r="M87" t="str">
        <f>VLOOKUP(Table8_16[[#This Row],[Customer_ID]],Table1__2[],2,FALSE)</f>
        <v>Katherine Dorsey</v>
      </c>
      <c r="N87">
        <f>VLOOKUP(Table8_16[[#This Row],[Customer_ID]],Table1__2[],3,FALSE)</f>
        <v>24</v>
      </c>
      <c r="O87" t="str">
        <f>VLOOKUP(Table8_16[[#This Row],[Customer_ID]],Table1__2[],4,FALSE)</f>
        <v>Male</v>
      </c>
      <c r="P87" t="str">
        <f>VLOOKUP(Table8_16[[#This Row],[Customer_ID]],Table1__2[],5,FALSE)</f>
        <v>Christopherland</v>
      </c>
      <c r="Q87" t="str">
        <f>VLOOKUP(Table8_16[[#This Row],[Customer_ID]],Table1__2[],6,FALSE)</f>
        <v>Oklahoma</v>
      </c>
      <c r="R87" t="str">
        <f>VLOOKUP(Table8_16[[#This Row],[Customer_ID]],Table1__2[],7,FALSE)</f>
        <v>USA</v>
      </c>
      <c r="S87" t="str">
        <f>VLOOKUP(Table8_16[[#This Row],[Customer_ID]],Table1__2[],8,FALSE)</f>
        <v>Platinum</v>
      </c>
      <c r="T87" t="str">
        <f>VLOOKUP(Table8_16[[#This Row],[Customer_ID]],Table1__2[],9,FALSE)</f>
        <v>Students</v>
      </c>
      <c r="U87" t="str">
        <f>VLOOKUP(Table8_16[[#This Row],[Product_ID]],Table3__211[],2,FALSE)</f>
        <v>Sports Wrist</v>
      </c>
      <c r="V87" t="str">
        <f>VLOOKUP(Table8_16[[#This Row],[Product_ID]],Table3__211[],3,FALSE)</f>
        <v>Sweatbands</v>
      </c>
      <c r="W87" t="str">
        <f>VLOOKUP(Table8_16[[#This Row],[Product_ID]],Table3__211[],4,FALSE)</f>
        <v>Sports</v>
      </c>
      <c r="X87" t="str">
        <f>VLOOKUP(Table8_16[[#This Row],[Product_ID]],Table3__211[],5,FALSE)</f>
        <v>Accessories</v>
      </c>
      <c r="Y87" t="str">
        <f>VLOOKUP(Table8_16[[#This Row],[Product_ID]],Table3__211[],6,FALSE)</f>
        <v>Olsen-Daniels</v>
      </c>
      <c r="Z87">
        <f>VLOOKUP(Table8_16[[#This Row],[Product_ID]],Table3__211[],7,FALSE)</f>
        <v>131.24</v>
      </c>
      <c r="AA87">
        <f>VLOOKUP(Table8_16[[#This Row],[Product_ID]],Table3__211[],8,FALSE)</f>
        <v>232</v>
      </c>
      <c r="AB87" t="str">
        <f>VLOOKUP(Table8_16[[#This Row],[Store_ID]],Store!$A$2:$E$21,2,FALSE)</f>
        <v>Martinez-Mullins</v>
      </c>
      <c r="AC87" t="str">
        <f>VLOOKUP(Table8_16[[#This Row],[Store_ID]],Store!$A$2:$E$21,3,FALSE)</f>
        <v>South</v>
      </c>
      <c r="AD87" t="str">
        <f>VLOOKUP(Table8_16[[#This Row],[Store_ID]],Store!$A$2:$E$21,4,FALSE)</f>
        <v>Williamsfurt</v>
      </c>
      <c r="AE87" t="str">
        <f>VLOOKUP(Table8_16[[#This Row],[Store_ID]],Store!$A$2:$E$21,5,FALSE)</f>
        <v>Online</v>
      </c>
      <c r="AF87" s="22" t="str">
        <f>VLOOKUP(Table8_16[[#This Row],[Store_ID]],Store!$A$2:$F$21,6,FALSE)</f>
        <v>Digital Store</v>
      </c>
    </row>
    <row r="88" spans="1:32" x14ac:dyDescent="0.3">
      <c r="A88" t="s">
        <v>2049</v>
      </c>
      <c r="B88" s="5">
        <v>45545</v>
      </c>
      <c r="C88" t="s">
        <v>968</v>
      </c>
      <c r="D88" t="s">
        <v>1635</v>
      </c>
      <c r="E88" t="s">
        <v>1901</v>
      </c>
      <c r="F88">
        <v>3</v>
      </c>
      <c r="G88">
        <v>899.58</v>
      </c>
      <c r="H88">
        <v>0.28000000000000003</v>
      </c>
      <c r="I88" t="s">
        <v>1961</v>
      </c>
      <c r="J88">
        <v>1943.0927999999999</v>
      </c>
      <c r="K88">
        <v>1943.0928000000001</v>
      </c>
      <c r="L88" t="str">
        <f>_xlfn.IFS(Table8_1[[#This Row],[Unit_Price]]&lt;500,"Low Price",Table8_1[[#This Row],[Unit_Price]]&lt;2000,"Medium Price",Table8_1[[#This Row],[Unit_Price]]&gt;=2000, "High Price")</f>
        <v>Medium Price</v>
      </c>
      <c r="M88" t="str">
        <f>VLOOKUP(Table8_16[[#This Row],[Customer_ID]],Table1__2[],2,FALSE)</f>
        <v>John Sloan</v>
      </c>
      <c r="N88">
        <f>VLOOKUP(Table8_16[[#This Row],[Customer_ID]],Table1__2[],3,FALSE)</f>
        <v>23</v>
      </c>
      <c r="O88" t="str">
        <f>VLOOKUP(Table8_16[[#This Row],[Customer_ID]],Table1__2[],4,FALSE)</f>
        <v>Female</v>
      </c>
      <c r="P88" t="str">
        <f>VLOOKUP(Table8_16[[#This Row],[Customer_ID]],Table1__2[],5,FALSE)</f>
        <v>East Johntown</v>
      </c>
      <c r="Q88" t="str">
        <f>VLOOKUP(Table8_16[[#This Row],[Customer_ID]],Table1__2[],6,FALSE)</f>
        <v>Delaware</v>
      </c>
      <c r="R88" t="str">
        <f>VLOOKUP(Table8_16[[#This Row],[Customer_ID]],Table1__2[],7,FALSE)</f>
        <v>USA</v>
      </c>
      <c r="S88" t="str">
        <f>VLOOKUP(Table8_16[[#This Row],[Customer_ID]],Table1__2[],8,FALSE)</f>
        <v>Platinum</v>
      </c>
      <c r="T88" t="str">
        <f>VLOOKUP(Table8_16[[#This Row],[Customer_ID]],Table1__2[],9,FALSE)</f>
        <v>Students</v>
      </c>
      <c r="U88" t="str">
        <f>VLOOKUP(Table8_16[[#This Row],[Product_ID]],Table3__211[],2,FALSE)</f>
        <v>Outdoor Sports Water</v>
      </c>
      <c r="V88" t="str">
        <f>VLOOKUP(Table8_16[[#This Row],[Product_ID]],Table3__211[],3,FALSE)</f>
        <v>Bottle</v>
      </c>
      <c r="W88" t="str">
        <f>VLOOKUP(Table8_16[[#This Row],[Product_ID]],Table3__211[],4,FALSE)</f>
        <v>Sports</v>
      </c>
      <c r="X88" t="str">
        <f>VLOOKUP(Table8_16[[#This Row],[Product_ID]],Table3__211[],5,FALSE)</f>
        <v>Accessories</v>
      </c>
      <c r="Y88" t="str">
        <f>VLOOKUP(Table8_16[[#This Row],[Product_ID]],Table3__211[],6,FALSE)</f>
        <v>Soto-Ellis</v>
      </c>
      <c r="Z88">
        <f>VLOOKUP(Table8_16[[#This Row],[Product_ID]],Table3__211[],7,FALSE)</f>
        <v>131.51</v>
      </c>
      <c r="AA88">
        <f>VLOOKUP(Table8_16[[#This Row],[Product_ID]],Table3__211[],8,FALSE)</f>
        <v>273</v>
      </c>
      <c r="AB88" t="str">
        <f>VLOOKUP(Table8_16[[#This Row],[Store_ID]],Store!$A$2:$E$21,2,FALSE)</f>
        <v>Johnson-Wright</v>
      </c>
      <c r="AC88" t="str">
        <f>VLOOKUP(Table8_16[[#This Row],[Store_ID]],Store!$A$2:$E$21,3,FALSE)</f>
        <v>North</v>
      </c>
      <c r="AD88" t="str">
        <f>VLOOKUP(Table8_16[[#This Row],[Store_ID]],Store!$A$2:$E$21,4,FALSE)</f>
        <v>Hoodberg</v>
      </c>
      <c r="AE88" t="str">
        <f>VLOOKUP(Table8_16[[#This Row],[Store_ID]],Store!$A$2:$E$21,5,FALSE)</f>
        <v>Outlet</v>
      </c>
      <c r="AF88" s="22" t="str">
        <f>VLOOKUP(Table8_16[[#This Row],[Store_ID]],Store!$A$2:$F$21,6,FALSE)</f>
        <v>Physical Store</v>
      </c>
    </row>
    <row r="89" spans="1:32" x14ac:dyDescent="0.3">
      <c r="A89" t="s">
        <v>2050</v>
      </c>
      <c r="B89" s="5">
        <v>45755</v>
      </c>
      <c r="C89" t="s">
        <v>1040</v>
      </c>
      <c r="D89" t="s">
        <v>1560</v>
      </c>
      <c r="E89" t="s">
        <v>1924</v>
      </c>
      <c r="F89">
        <v>3</v>
      </c>
      <c r="G89">
        <v>964.39</v>
      </c>
      <c r="H89">
        <v>0.04</v>
      </c>
      <c r="I89" t="s">
        <v>1959</v>
      </c>
      <c r="J89">
        <v>2777.4432000000002</v>
      </c>
      <c r="K89">
        <v>2777.4432000000002</v>
      </c>
      <c r="L89" t="str">
        <f>_xlfn.IFS(Table8_1[[#This Row],[Unit_Price]]&lt;500,"Low Price",Table8_1[[#This Row],[Unit_Price]]&lt;2000,"Medium Price",Table8_1[[#This Row],[Unit_Price]]&gt;=2000, "High Price")</f>
        <v>Medium Price</v>
      </c>
      <c r="M89" t="str">
        <f>VLOOKUP(Table8_16[[#This Row],[Customer_ID]],Table1__2[],2,FALSE)</f>
        <v>Reginald Willis</v>
      </c>
      <c r="N89">
        <f>VLOOKUP(Table8_16[[#This Row],[Customer_ID]],Table1__2[],3,FALSE)</f>
        <v>62</v>
      </c>
      <c r="O89" t="str">
        <f>VLOOKUP(Table8_16[[#This Row],[Customer_ID]],Table1__2[],4,FALSE)</f>
        <v>Female</v>
      </c>
      <c r="P89" t="str">
        <f>VLOOKUP(Table8_16[[#This Row],[Customer_ID]],Table1__2[],5,FALSE)</f>
        <v>Kellybury</v>
      </c>
      <c r="Q89" t="str">
        <f>VLOOKUP(Table8_16[[#This Row],[Customer_ID]],Table1__2[],6,FALSE)</f>
        <v>New York</v>
      </c>
      <c r="R89" t="str">
        <f>VLOOKUP(Table8_16[[#This Row],[Customer_ID]],Table1__2[],7,FALSE)</f>
        <v>USA</v>
      </c>
      <c r="S89" t="str">
        <f>VLOOKUP(Table8_16[[#This Row],[Customer_ID]],Table1__2[],8,FALSE)</f>
        <v>Bronze</v>
      </c>
      <c r="T89" t="str">
        <f>VLOOKUP(Table8_16[[#This Row],[Customer_ID]],Table1__2[],9,FALSE)</f>
        <v>Retired</v>
      </c>
      <c r="U89" t="str">
        <f>VLOOKUP(Table8_16[[#This Row],[Product_ID]],Table3__211[],2,FALSE)</f>
        <v>Men's Graphic</v>
      </c>
      <c r="V89" t="str">
        <f>VLOOKUP(Table8_16[[#This Row],[Product_ID]],Table3__211[],3,FALSE)</f>
        <v>T-Shirt</v>
      </c>
      <c r="W89" t="str">
        <f>VLOOKUP(Table8_16[[#This Row],[Product_ID]],Table3__211[],4,FALSE)</f>
        <v>Clothing</v>
      </c>
      <c r="X89" t="str">
        <f>VLOOKUP(Table8_16[[#This Row],[Product_ID]],Table3__211[],5,FALSE)</f>
        <v>Tops</v>
      </c>
      <c r="Y89" t="str">
        <f>VLOOKUP(Table8_16[[#This Row],[Product_ID]],Table3__211[],6,FALSE)</f>
        <v>Terry-Moore</v>
      </c>
      <c r="Z89">
        <f>VLOOKUP(Table8_16[[#This Row],[Product_ID]],Table3__211[],7,FALSE)</f>
        <v>342.56</v>
      </c>
      <c r="AA89">
        <f>VLOOKUP(Table8_16[[#This Row],[Product_ID]],Table3__211[],8,FALSE)</f>
        <v>181</v>
      </c>
      <c r="AB89" t="str">
        <f>VLOOKUP(Table8_16[[#This Row],[Store_ID]],Store!$A$2:$E$21,2,FALSE)</f>
        <v>Hill, Wagner and Ballard</v>
      </c>
      <c r="AC89" t="str">
        <f>VLOOKUP(Table8_16[[#This Row],[Store_ID]],Store!$A$2:$E$21,3,FALSE)</f>
        <v>East</v>
      </c>
      <c r="AD89" t="str">
        <f>VLOOKUP(Table8_16[[#This Row],[Store_ID]],Store!$A$2:$E$21,4,FALSE)</f>
        <v>East Davidville</v>
      </c>
      <c r="AE89" t="str">
        <f>VLOOKUP(Table8_16[[#This Row],[Store_ID]],Store!$A$2:$E$21,5,FALSE)</f>
        <v>Online</v>
      </c>
      <c r="AF89" s="22" t="str">
        <f>VLOOKUP(Table8_16[[#This Row],[Store_ID]],Store!$A$2:$F$21,6,FALSE)</f>
        <v>Digital Store</v>
      </c>
    </row>
    <row r="90" spans="1:32" x14ac:dyDescent="0.3">
      <c r="A90" t="s">
        <v>2051</v>
      </c>
      <c r="B90" s="5">
        <v>45588</v>
      </c>
      <c r="C90" t="s">
        <v>612</v>
      </c>
      <c r="D90" t="s">
        <v>1693</v>
      </c>
      <c r="E90" t="s">
        <v>1887</v>
      </c>
      <c r="F90">
        <v>2</v>
      </c>
      <c r="G90">
        <v>217.83</v>
      </c>
      <c r="H90">
        <v>0.14000000000000001</v>
      </c>
      <c r="I90" t="s">
        <v>1961</v>
      </c>
      <c r="J90">
        <v>374.66759999999999</v>
      </c>
      <c r="K90">
        <v>374.66759999999999</v>
      </c>
      <c r="L90" t="str">
        <f>_xlfn.IFS(Table8_1[[#This Row],[Unit_Price]]&lt;500,"Low Price",Table8_1[[#This Row],[Unit_Price]]&lt;2000,"Medium Price",Table8_1[[#This Row],[Unit_Price]]&gt;=2000, "High Price")</f>
        <v>Low Price</v>
      </c>
      <c r="M90" t="str">
        <f>VLOOKUP(Table8_16[[#This Row],[Customer_ID]],Table1__2[],2,FALSE)</f>
        <v>Mario Jacobs</v>
      </c>
      <c r="N90">
        <f>VLOOKUP(Table8_16[[#This Row],[Customer_ID]],Table1__2[],3,FALSE)</f>
        <v>18</v>
      </c>
      <c r="O90" t="str">
        <f>VLOOKUP(Table8_16[[#This Row],[Customer_ID]],Table1__2[],4,FALSE)</f>
        <v>Male</v>
      </c>
      <c r="P90" t="str">
        <f>VLOOKUP(Table8_16[[#This Row],[Customer_ID]],Table1__2[],5,FALSE)</f>
        <v>Port James</v>
      </c>
      <c r="Q90" t="str">
        <f>VLOOKUP(Table8_16[[#This Row],[Customer_ID]],Table1__2[],6,FALSE)</f>
        <v>New York</v>
      </c>
      <c r="R90" t="str">
        <f>VLOOKUP(Table8_16[[#This Row],[Customer_ID]],Table1__2[],7,FALSE)</f>
        <v>USA</v>
      </c>
      <c r="S90" t="str">
        <f>VLOOKUP(Table8_16[[#This Row],[Customer_ID]],Table1__2[],8,FALSE)</f>
        <v>Platinum</v>
      </c>
      <c r="T90" t="str">
        <f>VLOOKUP(Table8_16[[#This Row],[Customer_ID]],Table1__2[],9,FALSE)</f>
        <v>Teenage</v>
      </c>
      <c r="U90" t="str">
        <f>VLOOKUP(Table8_16[[#This Row],[Product_ID]],Table3__211[],2,FALSE)</f>
        <v>Sports Water Hydration</v>
      </c>
      <c r="V90" t="str">
        <f>VLOOKUP(Table8_16[[#This Row],[Product_ID]],Table3__211[],3,FALSE)</f>
        <v>Pack</v>
      </c>
      <c r="W90" t="str">
        <f>VLOOKUP(Table8_16[[#This Row],[Product_ID]],Table3__211[],4,FALSE)</f>
        <v>Sports</v>
      </c>
      <c r="X90" t="str">
        <f>VLOOKUP(Table8_16[[#This Row],[Product_ID]],Table3__211[],5,FALSE)</f>
        <v>Outdoor</v>
      </c>
      <c r="Y90" t="str">
        <f>VLOOKUP(Table8_16[[#This Row],[Product_ID]],Table3__211[],6,FALSE)</f>
        <v>Sims-Smith</v>
      </c>
      <c r="Z90">
        <f>VLOOKUP(Table8_16[[#This Row],[Product_ID]],Table3__211[],7,FALSE)</f>
        <v>135.61000000000001</v>
      </c>
      <c r="AA90">
        <f>VLOOKUP(Table8_16[[#This Row],[Product_ID]],Table3__211[],8,FALSE)</f>
        <v>394</v>
      </c>
      <c r="AB90" t="str">
        <f>VLOOKUP(Table8_16[[#This Row],[Store_ID]],Store!$A$2:$E$21,2,FALSE)</f>
        <v>Rivera-Warner</v>
      </c>
      <c r="AC90" t="str">
        <f>VLOOKUP(Table8_16[[#This Row],[Store_ID]],Store!$A$2:$E$21,3,FALSE)</f>
        <v>East</v>
      </c>
      <c r="AD90" t="str">
        <f>VLOOKUP(Table8_16[[#This Row],[Store_ID]],Store!$A$2:$E$21,4,FALSE)</f>
        <v>Washingtonfurt</v>
      </c>
      <c r="AE90" t="str">
        <f>VLOOKUP(Table8_16[[#This Row],[Store_ID]],Store!$A$2:$E$21,5,FALSE)</f>
        <v>Flagship</v>
      </c>
      <c r="AF90" s="22" t="str">
        <f>VLOOKUP(Table8_16[[#This Row],[Store_ID]],Store!$A$2:$F$21,6,FALSE)</f>
        <v>Physical Store</v>
      </c>
    </row>
    <row r="91" spans="1:32" x14ac:dyDescent="0.3">
      <c r="A91" t="s">
        <v>2052</v>
      </c>
      <c r="B91" s="5">
        <v>45848</v>
      </c>
      <c r="C91" t="s">
        <v>491</v>
      </c>
      <c r="D91" t="s">
        <v>1625</v>
      </c>
      <c r="E91" t="s">
        <v>1892</v>
      </c>
      <c r="F91">
        <v>4</v>
      </c>
      <c r="G91">
        <v>187.71</v>
      </c>
      <c r="H91">
        <v>0.06</v>
      </c>
      <c r="I91" t="s">
        <v>1964</v>
      </c>
      <c r="J91">
        <v>705.78959999999995</v>
      </c>
      <c r="K91">
        <v>705.78960000000006</v>
      </c>
      <c r="L91" t="str">
        <f>_xlfn.IFS(Table8_1[[#This Row],[Unit_Price]]&lt;500,"Low Price",Table8_1[[#This Row],[Unit_Price]]&lt;2000,"Medium Price",Table8_1[[#This Row],[Unit_Price]]&gt;=2000, "High Price")</f>
        <v>Low Price</v>
      </c>
      <c r="M91" t="str">
        <f>VLOOKUP(Table8_16[[#This Row],[Customer_ID]],Table1__2[],2,FALSE)</f>
        <v>Carlos Skinner</v>
      </c>
      <c r="N91">
        <f>VLOOKUP(Table8_16[[#This Row],[Customer_ID]],Table1__2[],3,FALSE)</f>
        <v>46</v>
      </c>
      <c r="O91" t="str">
        <f>VLOOKUP(Table8_16[[#This Row],[Customer_ID]],Table1__2[],4,FALSE)</f>
        <v>Male</v>
      </c>
      <c r="P91" t="str">
        <f>VLOOKUP(Table8_16[[#This Row],[Customer_ID]],Table1__2[],5,FALSE)</f>
        <v>Dwaynemouth</v>
      </c>
      <c r="Q91" t="str">
        <f>VLOOKUP(Table8_16[[#This Row],[Customer_ID]],Table1__2[],6,FALSE)</f>
        <v>Alabama</v>
      </c>
      <c r="R91" t="str">
        <f>VLOOKUP(Table8_16[[#This Row],[Customer_ID]],Table1__2[],7,FALSE)</f>
        <v>USA</v>
      </c>
      <c r="S91" t="str">
        <f>VLOOKUP(Table8_16[[#This Row],[Customer_ID]],Table1__2[],8,FALSE)</f>
        <v>Bronze</v>
      </c>
      <c r="T91" t="str">
        <f>VLOOKUP(Table8_16[[#This Row],[Customer_ID]],Table1__2[],9,FALSE)</f>
        <v>Experienced</v>
      </c>
      <c r="U91" t="str">
        <f>VLOOKUP(Table8_16[[#This Row],[Product_ID]],Table3__211[],2,FALSE)</f>
        <v>Soccer Training Cone</v>
      </c>
      <c r="V91" t="str">
        <f>VLOOKUP(Table8_16[[#This Row],[Product_ID]],Table3__211[],3,FALSE)</f>
        <v>Set</v>
      </c>
      <c r="W91" t="str">
        <f>VLOOKUP(Table8_16[[#This Row],[Product_ID]],Table3__211[],4,FALSE)</f>
        <v>Sports</v>
      </c>
      <c r="X91" t="str">
        <f>VLOOKUP(Table8_16[[#This Row],[Product_ID]],Table3__211[],5,FALSE)</f>
        <v>Accessories</v>
      </c>
      <c r="Y91" t="str">
        <f>VLOOKUP(Table8_16[[#This Row],[Product_ID]],Table3__211[],6,FALSE)</f>
        <v>Ford, Murphy and Wilson</v>
      </c>
      <c r="Z91">
        <f>VLOOKUP(Table8_16[[#This Row],[Product_ID]],Table3__211[],7,FALSE)</f>
        <v>144.53</v>
      </c>
      <c r="AA91">
        <f>VLOOKUP(Table8_16[[#This Row],[Product_ID]],Table3__211[],8,FALSE)</f>
        <v>367</v>
      </c>
      <c r="AB91" t="str">
        <f>VLOOKUP(Table8_16[[#This Row],[Store_ID]],Store!$A$2:$E$21,2,FALSE)</f>
        <v>Martinez, Adkins and Johnson</v>
      </c>
      <c r="AC91" t="str">
        <f>VLOOKUP(Table8_16[[#This Row],[Store_ID]],Store!$A$2:$E$21,3,FALSE)</f>
        <v>North</v>
      </c>
      <c r="AD91" t="str">
        <f>VLOOKUP(Table8_16[[#This Row],[Store_ID]],Store!$A$2:$E$21,4,FALSE)</f>
        <v>Danielmouth</v>
      </c>
      <c r="AE91" t="str">
        <f>VLOOKUP(Table8_16[[#This Row],[Store_ID]],Store!$A$2:$E$21,5,FALSE)</f>
        <v>Flagship</v>
      </c>
      <c r="AF91" s="22" t="str">
        <f>VLOOKUP(Table8_16[[#This Row],[Store_ID]],Store!$A$2:$F$21,6,FALSE)</f>
        <v>Physical Store</v>
      </c>
    </row>
    <row r="92" spans="1:32" x14ac:dyDescent="0.3">
      <c r="A92" t="s">
        <v>2053</v>
      </c>
      <c r="B92" s="5">
        <v>45577</v>
      </c>
      <c r="C92" t="s">
        <v>55</v>
      </c>
      <c r="D92" t="s">
        <v>1677</v>
      </c>
      <c r="E92" t="s">
        <v>1945</v>
      </c>
      <c r="F92">
        <v>2</v>
      </c>
      <c r="G92">
        <v>350.12</v>
      </c>
      <c r="H92">
        <v>0.12</v>
      </c>
      <c r="I92" t="s">
        <v>1964</v>
      </c>
      <c r="J92">
        <v>616.21119999999996</v>
      </c>
      <c r="K92">
        <v>616.21119999999996</v>
      </c>
      <c r="L92" t="str">
        <f>_xlfn.IFS(Table8_1[[#This Row],[Unit_Price]]&lt;500,"Low Price",Table8_1[[#This Row],[Unit_Price]]&lt;2000,"Medium Price",Table8_1[[#This Row],[Unit_Price]]&gt;=2000, "High Price")</f>
        <v>Low Price</v>
      </c>
      <c r="M92" t="str">
        <f>VLOOKUP(Table8_16[[#This Row],[Customer_ID]],Table1__2[],2,FALSE)</f>
        <v>Dominic Page</v>
      </c>
      <c r="N92">
        <f>VLOOKUP(Table8_16[[#This Row],[Customer_ID]],Table1__2[],3,FALSE)</f>
        <v>53</v>
      </c>
      <c r="O92" t="str">
        <f>VLOOKUP(Table8_16[[#This Row],[Customer_ID]],Table1__2[],4,FALSE)</f>
        <v>Male</v>
      </c>
      <c r="P92" t="str">
        <f>VLOOKUP(Table8_16[[#This Row],[Customer_ID]],Table1__2[],5,FALSE)</f>
        <v>Port Michaelburgh</v>
      </c>
      <c r="Q92" t="str">
        <f>VLOOKUP(Table8_16[[#This Row],[Customer_ID]],Table1__2[],6,FALSE)</f>
        <v>Pennsylvania</v>
      </c>
      <c r="R92" t="str">
        <f>VLOOKUP(Table8_16[[#This Row],[Customer_ID]],Table1__2[],7,FALSE)</f>
        <v>USA</v>
      </c>
      <c r="S92" t="str">
        <f>VLOOKUP(Table8_16[[#This Row],[Customer_ID]],Table1__2[],8,FALSE)</f>
        <v>Bronze</v>
      </c>
      <c r="T92" t="str">
        <f>VLOOKUP(Table8_16[[#This Row],[Customer_ID]],Table1__2[],9,FALSE)</f>
        <v>Experienced</v>
      </c>
      <c r="U92" t="str">
        <f>VLOOKUP(Table8_16[[#This Row],[Product_ID]],Table3__211[],2,FALSE)</f>
        <v>Modern Wall</v>
      </c>
      <c r="V92" t="str">
        <f>VLOOKUP(Table8_16[[#This Row],[Product_ID]],Table3__211[],3,FALSE)</f>
        <v>Clock</v>
      </c>
      <c r="W92" t="str">
        <f>VLOOKUP(Table8_16[[#This Row],[Product_ID]],Table3__211[],4,FALSE)</f>
        <v>Home</v>
      </c>
      <c r="X92" t="str">
        <f>VLOOKUP(Table8_16[[#This Row],[Product_ID]],Table3__211[],5,FALSE)</f>
        <v>Decor</v>
      </c>
      <c r="Y92" t="str">
        <f>VLOOKUP(Table8_16[[#This Row],[Product_ID]],Table3__211[],6,FALSE)</f>
        <v>Weiss-Watson</v>
      </c>
      <c r="Z92">
        <f>VLOOKUP(Table8_16[[#This Row],[Product_ID]],Table3__211[],7,FALSE)</f>
        <v>179.77</v>
      </c>
      <c r="AA92">
        <f>VLOOKUP(Table8_16[[#This Row],[Product_ID]],Table3__211[],8,FALSE)</f>
        <v>305</v>
      </c>
      <c r="AB92" t="str">
        <f>VLOOKUP(Table8_16[[#This Row],[Store_ID]],Store!$A$2:$E$21,2,FALSE)</f>
        <v>Guerrero-Schmitt</v>
      </c>
      <c r="AC92" t="str">
        <f>VLOOKUP(Table8_16[[#This Row],[Store_ID]],Store!$A$2:$E$21,3,FALSE)</f>
        <v>East</v>
      </c>
      <c r="AD92" t="str">
        <f>VLOOKUP(Table8_16[[#This Row],[Store_ID]],Store!$A$2:$E$21,4,FALSE)</f>
        <v>East Stevechester</v>
      </c>
      <c r="AE92" t="str">
        <f>VLOOKUP(Table8_16[[#This Row],[Store_ID]],Store!$A$2:$E$21,5,FALSE)</f>
        <v>Flagship</v>
      </c>
      <c r="AF92" s="22" t="str">
        <f>VLOOKUP(Table8_16[[#This Row],[Store_ID]],Store!$A$2:$F$21,6,FALSE)</f>
        <v>Physical Store</v>
      </c>
    </row>
    <row r="93" spans="1:32" x14ac:dyDescent="0.3">
      <c r="A93" t="s">
        <v>2054</v>
      </c>
      <c r="B93" s="5">
        <v>45312</v>
      </c>
      <c r="C93" t="s">
        <v>1275</v>
      </c>
      <c r="D93" t="s">
        <v>1998</v>
      </c>
      <c r="E93" t="s">
        <v>1892</v>
      </c>
      <c r="F93">
        <v>4</v>
      </c>
      <c r="G93">
        <v>102.19</v>
      </c>
      <c r="H93">
        <v>0.17</v>
      </c>
      <c r="I93" t="s">
        <v>1961</v>
      </c>
      <c r="J93">
        <v>339.27080000000001</v>
      </c>
      <c r="K93">
        <v>339.27080000000001</v>
      </c>
      <c r="L93" t="str">
        <f>_xlfn.IFS(Table8_1[[#This Row],[Unit_Price]]&lt;500,"Low Price",Table8_1[[#This Row],[Unit_Price]]&lt;2000,"Medium Price",Table8_1[[#This Row],[Unit_Price]]&gt;=2000, "High Price")</f>
        <v>Low Price</v>
      </c>
      <c r="M93" t="str">
        <f>VLOOKUP(Table8_16[[#This Row],[Customer_ID]],Table1__2[],2,FALSE)</f>
        <v>David Lozano</v>
      </c>
      <c r="N93">
        <f>VLOOKUP(Table8_16[[#This Row],[Customer_ID]],Table1__2[],3,FALSE)</f>
        <v>23</v>
      </c>
      <c r="O93" t="str">
        <f>VLOOKUP(Table8_16[[#This Row],[Customer_ID]],Table1__2[],4,FALSE)</f>
        <v>Female</v>
      </c>
      <c r="P93" t="str">
        <f>VLOOKUP(Table8_16[[#This Row],[Customer_ID]],Table1__2[],5,FALSE)</f>
        <v>North Michaelfurt</v>
      </c>
      <c r="Q93" t="str">
        <f>VLOOKUP(Table8_16[[#This Row],[Customer_ID]],Table1__2[],6,FALSE)</f>
        <v>Wisconsin</v>
      </c>
      <c r="R93" t="str">
        <f>VLOOKUP(Table8_16[[#This Row],[Customer_ID]],Table1__2[],7,FALSE)</f>
        <v>USA</v>
      </c>
      <c r="S93" t="str">
        <f>VLOOKUP(Table8_16[[#This Row],[Customer_ID]],Table1__2[],8,FALSE)</f>
        <v>Gold</v>
      </c>
      <c r="T93" t="str">
        <f>VLOOKUP(Table8_16[[#This Row],[Customer_ID]],Table1__2[],9,FALSE)</f>
        <v>Students</v>
      </c>
      <c r="U93" t="str">
        <f>VLOOKUP(Table8_16[[#This Row],[Product_ID]],Table3__211[],2,FALSE)</f>
        <v>Beard Grooming</v>
      </c>
      <c r="V93" t="str">
        <f>VLOOKUP(Table8_16[[#This Row],[Product_ID]],Table3__211[],3,FALSE)</f>
        <v>Kit</v>
      </c>
      <c r="W93" t="str">
        <f>VLOOKUP(Table8_16[[#This Row],[Product_ID]],Table3__211[],4,FALSE)</f>
        <v>Beauty</v>
      </c>
      <c r="X93" t="str">
        <f>VLOOKUP(Table8_16[[#This Row],[Product_ID]],Table3__211[],5,FALSE)</f>
        <v>Grooming</v>
      </c>
      <c r="Y93" t="str">
        <f>VLOOKUP(Table8_16[[#This Row],[Product_ID]],Table3__211[],6,FALSE)</f>
        <v>Erickson-Green</v>
      </c>
      <c r="Z93">
        <f>VLOOKUP(Table8_16[[#This Row],[Product_ID]],Table3__211[],7,FALSE)</f>
        <v>337.42</v>
      </c>
      <c r="AA93">
        <f>VLOOKUP(Table8_16[[#This Row],[Product_ID]],Table3__211[],8,FALSE)</f>
        <v>256</v>
      </c>
      <c r="AB93" t="str">
        <f>VLOOKUP(Table8_16[[#This Row],[Store_ID]],Store!$A$2:$E$21,2,FALSE)</f>
        <v>Martinez, Adkins and Johnson</v>
      </c>
      <c r="AC93" t="str">
        <f>VLOOKUP(Table8_16[[#This Row],[Store_ID]],Store!$A$2:$E$21,3,FALSE)</f>
        <v>North</v>
      </c>
      <c r="AD93" t="str">
        <f>VLOOKUP(Table8_16[[#This Row],[Store_ID]],Store!$A$2:$E$21,4,FALSE)</f>
        <v>Danielmouth</v>
      </c>
      <c r="AE93" t="str">
        <f>VLOOKUP(Table8_16[[#This Row],[Store_ID]],Store!$A$2:$E$21,5,FALSE)</f>
        <v>Flagship</v>
      </c>
      <c r="AF93" s="22" t="str">
        <f>VLOOKUP(Table8_16[[#This Row],[Store_ID]],Store!$A$2:$F$21,6,FALSE)</f>
        <v>Physical Store</v>
      </c>
    </row>
    <row r="94" spans="1:32" x14ac:dyDescent="0.3">
      <c r="A94" t="s">
        <v>2055</v>
      </c>
      <c r="B94" s="5">
        <v>45350</v>
      </c>
      <c r="C94" t="s">
        <v>42</v>
      </c>
      <c r="D94" t="s">
        <v>1841</v>
      </c>
      <c r="E94" t="s">
        <v>1904</v>
      </c>
      <c r="F94">
        <v>1</v>
      </c>
      <c r="G94">
        <v>696.53</v>
      </c>
      <c r="H94">
        <v>0.17</v>
      </c>
      <c r="I94" t="s">
        <v>1959</v>
      </c>
      <c r="J94">
        <v>578.11990000000003</v>
      </c>
      <c r="K94">
        <v>578.11989999999992</v>
      </c>
      <c r="L94" t="str">
        <f>_xlfn.IFS(Table8_1[[#This Row],[Unit_Price]]&lt;500,"Low Price",Table8_1[[#This Row],[Unit_Price]]&lt;2000,"Medium Price",Table8_1[[#This Row],[Unit_Price]]&gt;=2000, "High Price")</f>
        <v>Medium Price</v>
      </c>
      <c r="M94" t="str">
        <f>VLOOKUP(Table8_16[[#This Row],[Customer_ID]],Table1__2[],2,FALSE)</f>
        <v>Daniel Boyd</v>
      </c>
      <c r="N94">
        <f>VLOOKUP(Table8_16[[#This Row],[Customer_ID]],Table1__2[],3,FALSE)</f>
        <v>29</v>
      </c>
      <c r="O94" t="str">
        <f>VLOOKUP(Table8_16[[#This Row],[Customer_ID]],Table1__2[],4,FALSE)</f>
        <v>Female</v>
      </c>
      <c r="P94" t="str">
        <f>VLOOKUP(Table8_16[[#This Row],[Customer_ID]],Table1__2[],5,FALSE)</f>
        <v>West Pamelafurt</v>
      </c>
      <c r="Q94" t="str">
        <f>VLOOKUP(Table8_16[[#This Row],[Customer_ID]],Table1__2[],6,FALSE)</f>
        <v>West Virginia</v>
      </c>
      <c r="R94" t="str">
        <f>VLOOKUP(Table8_16[[#This Row],[Customer_ID]],Table1__2[],7,FALSE)</f>
        <v>USA</v>
      </c>
      <c r="S94" t="str">
        <f>VLOOKUP(Table8_16[[#This Row],[Customer_ID]],Table1__2[],8,FALSE)</f>
        <v>Bronze</v>
      </c>
      <c r="T94" t="str">
        <f>VLOOKUP(Table8_16[[#This Row],[Customer_ID]],Table1__2[],9,FALSE)</f>
        <v>Entry level Professionel</v>
      </c>
      <c r="U94" t="str">
        <f>VLOOKUP(Table8_16[[#This Row],[Product_ID]],Table3__211[],2,FALSE)</f>
        <v>Kitchen Cutting</v>
      </c>
      <c r="V94" t="str">
        <f>VLOOKUP(Table8_16[[#This Row],[Product_ID]],Table3__211[],3,FALSE)</f>
        <v>Board</v>
      </c>
      <c r="W94" t="str">
        <f>VLOOKUP(Table8_16[[#This Row],[Product_ID]],Table3__211[],4,FALSE)</f>
        <v>Home</v>
      </c>
      <c r="X94" t="str">
        <f>VLOOKUP(Table8_16[[#This Row],[Product_ID]],Table3__211[],5,FALSE)</f>
        <v>Kitchen</v>
      </c>
      <c r="Y94" t="str">
        <f>VLOOKUP(Table8_16[[#This Row],[Product_ID]],Table3__211[],6,FALSE)</f>
        <v>Taylor, Dodson and Johnston</v>
      </c>
      <c r="Z94">
        <f>VLOOKUP(Table8_16[[#This Row],[Product_ID]],Table3__211[],7,FALSE)</f>
        <v>176.07</v>
      </c>
      <c r="AA94">
        <f>VLOOKUP(Table8_16[[#This Row],[Product_ID]],Table3__211[],8,FALSE)</f>
        <v>82</v>
      </c>
      <c r="AB94" t="str">
        <f>VLOOKUP(Table8_16[[#This Row],[Store_ID]],Store!$A$2:$E$21,2,FALSE)</f>
        <v>Alexander Group</v>
      </c>
      <c r="AC94" t="str">
        <f>VLOOKUP(Table8_16[[#This Row],[Store_ID]],Store!$A$2:$E$21,3,FALSE)</f>
        <v>South</v>
      </c>
      <c r="AD94" t="str">
        <f>VLOOKUP(Table8_16[[#This Row],[Store_ID]],Store!$A$2:$E$21,4,FALSE)</f>
        <v>Port Sharon</v>
      </c>
      <c r="AE94" t="str">
        <f>VLOOKUP(Table8_16[[#This Row],[Store_ID]],Store!$A$2:$E$21,5,FALSE)</f>
        <v>Online</v>
      </c>
      <c r="AF94" s="22" t="str">
        <f>VLOOKUP(Table8_16[[#This Row],[Store_ID]],Store!$A$2:$F$21,6,FALSE)</f>
        <v>Digital Store</v>
      </c>
    </row>
    <row r="95" spans="1:32" x14ac:dyDescent="0.3">
      <c r="A95" t="s">
        <v>2056</v>
      </c>
      <c r="B95" s="5">
        <v>45657</v>
      </c>
      <c r="C95" t="s">
        <v>245</v>
      </c>
      <c r="D95" t="s">
        <v>1631</v>
      </c>
      <c r="E95" t="s">
        <v>1904</v>
      </c>
      <c r="F95">
        <v>2</v>
      </c>
      <c r="G95">
        <v>327.52</v>
      </c>
      <c r="H95">
        <v>0.15</v>
      </c>
      <c r="I95" t="s">
        <v>1961</v>
      </c>
      <c r="J95">
        <v>556.78399999999999</v>
      </c>
      <c r="K95">
        <v>556.78399999999999</v>
      </c>
      <c r="L95" t="str">
        <f>_xlfn.IFS(Table8_1[[#This Row],[Unit_Price]]&lt;500,"Low Price",Table8_1[[#This Row],[Unit_Price]]&lt;2000,"Medium Price",Table8_1[[#This Row],[Unit_Price]]&gt;=2000, "High Price")</f>
        <v>Low Price</v>
      </c>
      <c r="M95" t="str">
        <f>VLOOKUP(Table8_16[[#This Row],[Customer_ID]],Table1__2[],2,FALSE)</f>
        <v>Michael Thomas</v>
      </c>
      <c r="N95">
        <f>VLOOKUP(Table8_16[[#This Row],[Customer_ID]],Table1__2[],3,FALSE)</f>
        <v>21</v>
      </c>
      <c r="O95" t="str">
        <f>VLOOKUP(Table8_16[[#This Row],[Customer_ID]],Table1__2[],4,FALSE)</f>
        <v>Female</v>
      </c>
      <c r="P95" t="str">
        <f>VLOOKUP(Table8_16[[#This Row],[Customer_ID]],Table1__2[],5,FALSE)</f>
        <v>Woodmouth</v>
      </c>
      <c r="Q95" t="str">
        <f>VLOOKUP(Table8_16[[#This Row],[Customer_ID]],Table1__2[],6,FALSE)</f>
        <v>Nevada</v>
      </c>
      <c r="R95" t="str">
        <f>VLOOKUP(Table8_16[[#This Row],[Customer_ID]],Table1__2[],7,FALSE)</f>
        <v>USA</v>
      </c>
      <c r="S95" t="str">
        <f>VLOOKUP(Table8_16[[#This Row],[Customer_ID]],Table1__2[],8,FALSE)</f>
        <v>Silver</v>
      </c>
      <c r="T95" t="str">
        <f>VLOOKUP(Table8_16[[#This Row],[Customer_ID]],Table1__2[],9,FALSE)</f>
        <v>Students</v>
      </c>
      <c r="U95" t="str">
        <f>VLOOKUP(Table8_16[[#This Row],[Product_ID]],Table3__211[],2,FALSE)</f>
        <v>Knee Support</v>
      </c>
      <c r="V95" t="str">
        <f>VLOOKUP(Table8_16[[#This Row],[Product_ID]],Table3__211[],3,FALSE)</f>
        <v>Brace</v>
      </c>
      <c r="W95" t="str">
        <f>VLOOKUP(Table8_16[[#This Row],[Product_ID]],Table3__211[],4,FALSE)</f>
        <v>Sports</v>
      </c>
      <c r="X95" t="str">
        <f>VLOOKUP(Table8_16[[#This Row],[Product_ID]],Table3__211[],5,FALSE)</f>
        <v>Equipment</v>
      </c>
      <c r="Y95" t="str">
        <f>VLOOKUP(Table8_16[[#This Row],[Product_ID]],Table3__211[],6,FALSE)</f>
        <v>May-Reese</v>
      </c>
      <c r="Z95">
        <f>VLOOKUP(Table8_16[[#This Row],[Product_ID]],Table3__211[],7,FALSE)</f>
        <v>21.34</v>
      </c>
      <c r="AA95">
        <f>VLOOKUP(Table8_16[[#This Row],[Product_ID]],Table3__211[],8,FALSE)</f>
        <v>65</v>
      </c>
      <c r="AB95" t="str">
        <f>VLOOKUP(Table8_16[[#This Row],[Store_ID]],Store!$A$2:$E$21,2,FALSE)</f>
        <v>Alexander Group</v>
      </c>
      <c r="AC95" t="str">
        <f>VLOOKUP(Table8_16[[#This Row],[Store_ID]],Store!$A$2:$E$21,3,FALSE)</f>
        <v>South</v>
      </c>
      <c r="AD95" t="str">
        <f>VLOOKUP(Table8_16[[#This Row],[Store_ID]],Store!$A$2:$E$21,4,FALSE)</f>
        <v>Port Sharon</v>
      </c>
      <c r="AE95" t="str">
        <f>VLOOKUP(Table8_16[[#This Row],[Store_ID]],Store!$A$2:$E$21,5,FALSE)</f>
        <v>Online</v>
      </c>
      <c r="AF95" s="22" t="str">
        <f>VLOOKUP(Table8_16[[#This Row],[Store_ID]],Store!$A$2:$F$21,6,FALSE)</f>
        <v>Digital Store</v>
      </c>
    </row>
    <row r="96" spans="1:32" x14ac:dyDescent="0.3">
      <c r="A96" t="s">
        <v>2057</v>
      </c>
      <c r="B96" s="5">
        <v>45530</v>
      </c>
      <c r="C96" t="s">
        <v>953</v>
      </c>
      <c r="D96" t="s">
        <v>1874</v>
      </c>
      <c r="E96" t="s">
        <v>1948</v>
      </c>
      <c r="F96">
        <v>2</v>
      </c>
      <c r="G96">
        <v>569.36</v>
      </c>
      <c r="H96">
        <v>0.01</v>
      </c>
      <c r="I96" t="s">
        <v>1961</v>
      </c>
      <c r="K96">
        <v>1127.3328000000001</v>
      </c>
      <c r="L96" t="str">
        <f>_xlfn.IFS(Table8_1[[#This Row],[Unit_Price]]&lt;500,"Low Price",Table8_1[[#This Row],[Unit_Price]]&lt;2000,"Medium Price",Table8_1[[#This Row],[Unit_Price]]&gt;=2000, "High Price")</f>
        <v>Medium Price</v>
      </c>
      <c r="M96" t="str">
        <f>VLOOKUP(Table8_16[[#This Row],[Customer_ID]],Table1__2[],2,FALSE)</f>
        <v>Tracy Stephens</v>
      </c>
      <c r="N96">
        <f>VLOOKUP(Table8_16[[#This Row],[Customer_ID]],Table1__2[],3,FALSE)</f>
        <v>64</v>
      </c>
      <c r="O96" t="str">
        <f>VLOOKUP(Table8_16[[#This Row],[Customer_ID]],Table1__2[],4,FALSE)</f>
        <v>Male</v>
      </c>
      <c r="P96" t="str">
        <f>VLOOKUP(Table8_16[[#This Row],[Customer_ID]],Table1__2[],5,FALSE)</f>
        <v>New Joshuatown</v>
      </c>
      <c r="Q96" t="str">
        <f>VLOOKUP(Table8_16[[#This Row],[Customer_ID]],Table1__2[],6,FALSE)</f>
        <v>Maine</v>
      </c>
      <c r="R96" t="str">
        <f>VLOOKUP(Table8_16[[#This Row],[Customer_ID]],Table1__2[],7,FALSE)</f>
        <v>USA</v>
      </c>
      <c r="S96" t="str">
        <f>VLOOKUP(Table8_16[[#This Row],[Customer_ID]],Table1__2[],8,FALSE)</f>
        <v>Platinum</v>
      </c>
      <c r="T96" t="str">
        <f>VLOOKUP(Table8_16[[#This Row],[Customer_ID]],Table1__2[],9,FALSE)</f>
        <v>Retired</v>
      </c>
      <c r="U96" t="str">
        <f>VLOOKUP(Table8_16[[#This Row],[Product_ID]],Table3__211[],2,FALSE)</f>
        <v>Cricket</v>
      </c>
      <c r="V96" t="str">
        <f>VLOOKUP(Table8_16[[#This Row],[Product_ID]],Table3__211[],3,FALSE)</f>
        <v>Bat</v>
      </c>
      <c r="W96" t="str">
        <f>VLOOKUP(Table8_16[[#This Row],[Product_ID]],Table3__211[],4,FALSE)</f>
        <v>Sports</v>
      </c>
      <c r="X96" t="str">
        <f>VLOOKUP(Table8_16[[#This Row],[Product_ID]],Table3__211[],5,FALSE)</f>
        <v>Team Sports</v>
      </c>
      <c r="Y96" t="str">
        <f>VLOOKUP(Table8_16[[#This Row],[Product_ID]],Table3__211[],6,FALSE)</f>
        <v>Khan LLC</v>
      </c>
      <c r="Z96">
        <f>VLOOKUP(Table8_16[[#This Row],[Product_ID]],Table3__211[],7,FALSE)</f>
        <v>245.98</v>
      </c>
      <c r="AA96">
        <f>VLOOKUP(Table8_16[[#This Row],[Product_ID]],Table3__211[],8,FALSE)</f>
        <v>471</v>
      </c>
      <c r="AB96" t="str">
        <f>VLOOKUP(Table8_16[[#This Row],[Store_ID]],Store!$A$2:$E$21,2,FALSE)</f>
        <v>Mann-Austin</v>
      </c>
      <c r="AC96" t="str">
        <f>VLOOKUP(Table8_16[[#This Row],[Store_ID]],Store!$A$2:$E$21,3,FALSE)</f>
        <v>East</v>
      </c>
      <c r="AD96" t="str">
        <f>VLOOKUP(Table8_16[[#This Row],[Store_ID]],Store!$A$2:$E$21,4,FALSE)</f>
        <v>Vasquezborough</v>
      </c>
      <c r="AE96" t="str">
        <f>VLOOKUP(Table8_16[[#This Row],[Store_ID]],Store!$A$2:$E$21,5,FALSE)</f>
        <v>Online</v>
      </c>
      <c r="AF96" s="22" t="str">
        <f>VLOOKUP(Table8_16[[#This Row],[Store_ID]],Store!$A$2:$F$21,6,FALSE)</f>
        <v>Digital Store</v>
      </c>
    </row>
    <row r="97" spans="1:32" x14ac:dyDescent="0.3">
      <c r="A97" t="s">
        <v>2058</v>
      </c>
      <c r="B97" s="5">
        <v>45556</v>
      </c>
      <c r="C97" t="s">
        <v>1022</v>
      </c>
      <c r="D97" t="s">
        <v>1880</v>
      </c>
      <c r="E97" t="s">
        <v>1911</v>
      </c>
      <c r="F97">
        <v>2</v>
      </c>
      <c r="G97">
        <v>68.290000000000006</v>
      </c>
      <c r="H97">
        <v>0.14000000000000001</v>
      </c>
      <c r="I97" t="s">
        <v>1964</v>
      </c>
      <c r="J97">
        <v>117.4588</v>
      </c>
      <c r="K97">
        <v>117.45880000000001</v>
      </c>
      <c r="L97" t="str">
        <f>_xlfn.IFS(Table8_1[[#This Row],[Unit_Price]]&lt;500,"Low Price",Table8_1[[#This Row],[Unit_Price]]&lt;2000,"Medium Price",Table8_1[[#This Row],[Unit_Price]]&gt;=2000, "High Price")</f>
        <v>Low Price</v>
      </c>
      <c r="M97" t="str">
        <f>VLOOKUP(Table8_16[[#This Row],[Customer_ID]],Table1__2[],2,FALSE)</f>
        <v>Darren Burton</v>
      </c>
      <c r="N97">
        <f>VLOOKUP(Table8_16[[#This Row],[Customer_ID]],Table1__2[],3,FALSE)</f>
        <v>21</v>
      </c>
      <c r="O97" t="str">
        <f>VLOOKUP(Table8_16[[#This Row],[Customer_ID]],Table1__2[],4,FALSE)</f>
        <v>Female</v>
      </c>
      <c r="P97" t="str">
        <f>VLOOKUP(Table8_16[[#This Row],[Customer_ID]],Table1__2[],5,FALSE)</f>
        <v>Lake Alice</v>
      </c>
      <c r="Q97" t="str">
        <f>VLOOKUP(Table8_16[[#This Row],[Customer_ID]],Table1__2[],6,FALSE)</f>
        <v>Tennessee</v>
      </c>
      <c r="R97" t="str">
        <f>VLOOKUP(Table8_16[[#This Row],[Customer_ID]],Table1__2[],7,FALSE)</f>
        <v>USA</v>
      </c>
      <c r="S97" t="str">
        <f>VLOOKUP(Table8_16[[#This Row],[Customer_ID]],Table1__2[],8,FALSE)</f>
        <v>Bronze</v>
      </c>
      <c r="T97" t="str">
        <f>VLOOKUP(Table8_16[[#This Row],[Customer_ID]],Table1__2[],9,FALSE)</f>
        <v>Students</v>
      </c>
      <c r="U97" t="str">
        <f>VLOOKUP(Table8_16[[#This Row],[Product_ID]],Table3__211[],2,FALSE)</f>
        <v>Stainless Steel Cookware</v>
      </c>
      <c r="V97" t="str">
        <f>VLOOKUP(Table8_16[[#This Row],[Product_ID]],Table3__211[],3,FALSE)</f>
        <v>Set</v>
      </c>
      <c r="W97" t="str">
        <f>VLOOKUP(Table8_16[[#This Row],[Product_ID]],Table3__211[],4,FALSE)</f>
        <v>Home</v>
      </c>
      <c r="X97" t="str">
        <f>VLOOKUP(Table8_16[[#This Row],[Product_ID]],Table3__211[],5,FALSE)</f>
        <v>Kitchen</v>
      </c>
      <c r="Y97" t="str">
        <f>VLOOKUP(Table8_16[[#This Row],[Product_ID]],Table3__211[],6,FALSE)</f>
        <v>Campbell Ltd</v>
      </c>
      <c r="Z97">
        <f>VLOOKUP(Table8_16[[#This Row],[Product_ID]],Table3__211[],7,FALSE)</f>
        <v>201.41</v>
      </c>
      <c r="AA97">
        <f>VLOOKUP(Table8_16[[#This Row],[Product_ID]],Table3__211[],8,FALSE)</f>
        <v>146</v>
      </c>
      <c r="AB97" t="str">
        <f>VLOOKUP(Table8_16[[#This Row],[Store_ID]],Store!$A$2:$E$21,2,FALSE)</f>
        <v>Benson-Elliott</v>
      </c>
      <c r="AC97" t="str">
        <f>VLOOKUP(Table8_16[[#This Row],[Store_ID]],Store!$A$2:$E$21,3,FALSE)</f>
        <v>East</v>
      </c>
      <c r="AD97" t="str">
        <f>VLOOKUP(Table8_16[[#This Row],[Store_ID]],Store!$A$2:$E$21,4,FALSE)</f>
        <v>Port Josephberg</v>
      </c>
      <c r="AE97" t="str">
        <f>VLOOKUP(Table8_16[[#This Row],[Store_ID]],Store!$A$2:$E$21,5,FALSE)</f>
        <v>Online</v>
      </c>
      <c r="AF97" s="22" t="str">
        <f>VLOOKUP(Table8_16[[#This Row],[Store_ID]],Store!$A$2:$F$21,6,FALSE)</f>
        <v>Digital Store</v>
      </c>
    </row>
    <row r="98" spans="1:32" x14ac:dyDescent="0.3">
      <c r="A98" t="s">
        <v>2059</v>
      </c>
      <c r="B98" s="5">
        <v>45523</v>
      </c>
      <c r="C98" t="s">
        <v>793</v>
      </c>
      <c r="D98" t="s">
        <v>1732</v>
      </c>
      <c r="E98" t="s">
        <v>1924</v>
      </c>
      <c r="F98">
        <v>1</v>
      </c>
      <c r="G98">
        <v>842.9</v>
      </c>
      <c r="H98">
        <v>0.06</v>
      </c>
      <c r="I98" t="s">
        <v>1964</v>
      </c>
      <c r="J98">
        <v>792.32600000000002</v>
      </c>
      <c r="K98">
        <v>792.32600000000002</v>
      </c>
      <c r="L98" t="str">
        <f>_xlfn.IFS(Table8_1[[#This Row],[Unit_Price]]&lt;500,"Low Price",Table8_1[[#This Row],[Unit_Price]]&lt;2000,"Medium Price",Table8_1[[#This Row],[Unit_Price]]&gt;=2000, "High Price")</f>
        <v>Medium Price</v>
      </c>
      <c r="M98" t="str">
        <f>VLOOKUP(Table8_16[[#This Row],[Customer_ID]],Table1__2[],2,FALSE)</f>
        <v>Nancy Page</v>
      </c>
      <c r="N98">
        <f>VLOOKUP(Table8_16[[#This Row],[Customer_ID]],Table1__2[],3,FALSE)</f>
        <v>19</v>
      </c>
      <c r="O98" t="str">
        <f>VLOOKUP(Table8_16[[#This Row],[Customer_ID]],Table1__2[],4,FALSE)</f>
        <v>Male</v>
      </c>
      <c r="P98" t="str">
        <f>VLOOKUP(Table8_16[[#This Row],[Customer_ID]],Table1__2[],5,FALSE)</f>
        <v>West Julia</v>
      </c>
      <c r="Q98" t="str">
        <f>VLOOKUP(Table8_16[[#This Row],[Customer_ID]],Table1__2[],6,FALSE)</f>
        <v>Utah</v>
      </c>
      <c r="R98" t="str">
        <f>VLOOKUP(Table8_16[[#This Row],[Customer_ID]],Table1__2[],7,FALSE)</f>
        <v>USA</v>
      </c>
      <c r="S98" t="str">
        <f>VLOOKUP(Table8_16[[#This Row],[Customer_ID]],Table1__2[],8,FALSE)</f>
        <v>Bronze</v>
      </c>
      <c r="T98" t="str">
        <f>VLOOKUP(Table8_16[[#This Row],[Customer_ID]],Table1__2[],9,FALSE)</f>
        <v>Teenage</v>
      </c>
      <c r="U98" t="str">
        <f>VLOOKUP(Table8_16[[#This Row],[Product_ID]],Table3__211[],2,FALSE)</f>
        <v>Boxing Hand</v>
      </c>
      <c r="V98" t="str">
        <f>VLOOKUP(Table8_16[[#This Row],[Product_ID]],Table3__211[],3,FALSE)</f>
        <v>Wraps</v>
      </c>
      <c r="W98" t="str">
        <f>VLOOKUP(Table8_16[[#This Row],[Product_ID]],Table3__211[],4,FALSE)</f>
        <v>Sports</v>
      </c>
      <c r="X98" t="str">
        <f>VLOOKUP(Table8_16[[#This Row],[Product_ID]],Table3__211[],5,FALSE)</f>
        <v>Fitness</v>
      </c>
      <c r="Y98" t="str">
        <f>VLOOKUP(Table8_16[[#This Row],[Product_ID]],Table3__211[],6,FALSE)</f>
        <v>Smith-King</v>
      </c>
      <c r="Z98">
        <f>VLOOKUP(Table8_16[[#This Row],[Product_ID]],Table3__211[],7,FALSE)</f>
        <v>190.29</v>
      </c>
      <c r="AA98">
        <f>VLOOKUP(Table8_16[[#This Row],[Product_ID]],Table3__211[],8,FALSE)</f>
        <v>260</v>
      </c>
      <c r="AB98" t="str">
        <f>VLOOKUP(Table8_16[[#This Row],[Store_ID]],Store!$A$2:$E$21,2,FALSE)</f>
        <v>Hill, Wagner and Ballard</v>
      </c>
      <c r="AC98" t="str">
        <f>VLOOKUP(Table8_16[[#This Row],[Store_ID]],Store!$A$2:$E$21,3,FALSE)</f>
        <v>East</v>
      </c>
      <c r="AD98" t="str">
        <f>VLOOKUP(Table8_16[[#This Row],[Store_ID]],Store!$A$2:$E$21,4,FALSE)</f>
        <v>East Davidville</v>
      </c>
      <c r="AE98" t="str">
        <f>VLOOKUP(Table8_16[[#This Row],[Store_ID]],Store!$A$2:$E$21,5,FALSE)</f>
        <v>Online</v>
      </c>
      <c r="AF98" s="22" t="str">
        <f>VLOOKUP(Table8_16[[#This Row],[Store_ID]],Store!$A$2:$F$21,6,FALSE)</f>
        <v>Digital Store</v>
      </c>
    </row>
    <row r="99" spans="1:32" x14ac:dyDescent="0.3">
      <c r="A99" t="s">
        <v>2060</v>
      </c>
      <c r="B99" s="5">
        <v>45587</v>
      </c>
      <c r="C99" t="s">
        <v>922</v>
      </c>
      <c r="D99" t="s">
        <v>2061</v>
      </c>
      <c r="E99" t="s">
        <v>1901</v>
      </c>
      <c r="F99">
        <v>3</v>
      </c>
      <c r="G99">
        <v>751.94</v>
      </c>
      <c r="H99">
        <v>0.26</v>
      </c>
      <c r="I99" t="s">
        <v>1961</v>
      </c>
      <c r="J99">
        <v>1669.3068000000001</v>
      </c>
      <c r="K99">
        <v>1669.3068000000001</v>
      </c>
      <c r="L99" t="str">
        <f>_xlfn.IFS(Table8_1[[#This Row],[Unit_Price]]&lt;500,"Low Price",Table8_1[[#This Row],[Unit_Price]]&lt;2000,"Medium Price",Table8_1[[#This Row],[Unit_Price]]&gt;=2000, "High Price")</f>
        <v>Medium Price</v>
      </c>
      <c r="M99" t="str">
        <f>VLOOKUP(Table8_16[[#This Row],[Customer_ID]],Table1__2[],2,FALSE)</f>
        <v>Cynthia Roberts</v>
      </c>
      <c r="N99">
        <f>VLOOKUP(Table8_16[[#This Row],[Customer_ID]],Table1__2[],3,FALSE)</f>
        <v>22</v>
      </c>
      <c r="O99" t="str">
        <f>VLOOKUP(Table8_16[[#This Row],[Customer_ID]],Table1__2[],4,FALSE)</f>
        <v>Female</v>
      </c>
      <c r="P99" t="str">
        <f>VLOOKUP(Table8_16[[#This Row],[Customer_ID]],Table1__2[],5,FALSE)</f>
        <v>Millerfort</v>
      </c>
      <c r="Q99" t="str">
        <f>VLOOKUP(Table8_16[[#This Row],[Customer_ID]],Table1__2[],6,FALSE)</f>
        <v>Vermont</v>
      </c>
      <c r="R99" t="str">
        <f>VLOOKUP(Table8_16[[#This Row],[Customer_ID]],Table1__2[],7,FALSE)</f>
        <v>USA</v>
      </c>
      <c r="S99" t="str">
        <f>VLOOKUP(Table8_16[[#This Row],[Customer_ID]],Table1__2[],8,FALSE)</f>
        <v>Gold</v>
      </c>
      <c r="T99" t="str">
        <f>VLOOKUP(Table8_16[[#This Row],[Customer_ID]],Table1__2[],9,FALSE)</f>
        <v>Students</v>
      </c>
      <c r="U99" t="str">
        <f>VLOOKUP(Table8_16[[#This Row],[Product_ID]],Table3__211[],2,FALSE)</f>
        <v>Men's Running</v>
      </c>
      <c r="V99" t="str">
        <f>VLOOKUP(Table8_16[[#This Row],[Product_ID]],Table3__211[],3,FALSE)</f>
        <v>Jacket</v>
      </c>
      <c r="W99" t="str">
        <f>VLOOKUP(Table8_16[[#This Row],[Product_ID]],Table3__211[],4,FALSE)</f>
        <v>Clothing</v>
      </c>
      <c r="X99" t="str">
        <f>VLOOKUP(Table8_16[[#This Row],[Product_ID]],Table3__211[],5,FALSE)</f>
        <v>Outerwear</v>
      </c>
      <c r="Y99" t="str">
        <f>VLOOKUP(Table8_16[[#This Row],[Product_ID]],Table3__211[],6,FALSE)</f>
        <v>Pineda Ltd</v>
      </c>
      <c r="Z99">
        <f>VLOOKUP(Table8_16[[#This Row],[Product_ID]],Table3__211[],7,FALSE)</f>
        <v>364.67</v>
      </c>
      <c r="AA99">
        <f>VLOOKUP(Table8_16[[#This Row],[Product_ID]],Table3__211[],8,FALSE)</f>
        <v>452</v>
      </c>
      <c r="AB99" t="str">
        <f>VLOOKUP(Table8_16[[#This Row],[Store_ID]],Store!$A$2:$E$21,2,FALSE)</f>
        <v>Johnson-Wright</v>
      </c>
      <c r="AC99" t="str">
        <f>VLOOKUP(Table8_16[[#This Row],[Store_ID]],Store!$A$2:$E$21,3,FALSE)</f>
        <v>North</v>
      </c>
      <c r="AD99" t="str">
        <f>VLOOKUP(Table8_16[[#This Row],[Store_ID]],Store!$A$2:$E$21,4,FALSE)</f>
        <v>Hoodberg</v>
      </c>
      <c r="AE99" t="str">
        <f>VLOOKUP(Table8_16[[#This Row],[Store_ID]],Store!$A$2:$E$21,5,FALSE)</f>
        <v>Outlet</v>
      </c>
      <c r="AF99" s="22" t="str">
        <f>VLOOKUP(Table8_16[[#This Row],[Store_ID]],Store!$A$2:$F$21,6,FALSE)</f>
        <v>Physical Store</v>
      </c>
    </row>
    <row r="100" spans="1:32" x14ac:dyDescent="0.3">
      <c r="A100" t="s">
        <v>2062</v>
      </c>
      <c r="B100" s="5">
        <v>45580</v>
      </c>
      <c r="C100" t="s">
        <v>456</v>
      </c>
      <c r="D100" t="s">
        <v>1750</v>
      </c>
      <c r="E100" t="s">
        <v>1914</v>
      </c>
      <c r="F100">
        <v>4</v>
      </c>
      <c r="G100">
        <v>476.28</v>
      </c>
      <c r="H100">
        <v>0.17</v>
      </c>
      <c r="I100" t="s">
        <v>1959</v>
      </c>
      <c r="J100">
        <v>1581.2496000000001</v>
      </c>
      <c r="K100">
        <v>1581.2495999999999</v>
      </c>
      <c r="L100" t="str">
        <f>_xlfn.IFS(Table8_1[[#This Row],[Unit_Price]]&lt;500,"Low Price",Table8_1[[#This Row],[Unit_Price]]&lt;2000,"Medium Price",Table8_1[[#This Row],[Unit_Price]]&gt;=2000, "High Price")</f>
        <v>Low Price</v>
      </c>
      <c r="M100" t="str">
        <f>VLOOKUP(Table8_16[[#This Row],[Customer_ID]],Table1__2[],2,FALSE)</f>
        <v>Joseph Richards</v>
      </c>
      <c r="N100">
        <f>VLOOKUP(Table8_16[[#This Row],[Customer_ID]],Table1__2[],3,FALSE)</f>
        <v>34</v>
      </c>
      <c r="O100" t="str">
        <f>VLOOKUP(Table8_16[[#This Row],[Customer_ID]],Table1__2[],4,FALSE)</f>
        <v>Female</v>
      </c>
      <c r="P100" t="str">
        <f>VLOOKUP(Table8_16[[#This Row],[Customer_ID]],Table1__2[],5,FALSE)</f>
        <v>Wigginsville</v>
      </c>
      <c r="Q100" t="str">
        <f>VLOOKUP(Table8_16[[#This Row],[Customer_ID]],Table1__2[],6,FALSE)</f>
        <v>Alabama</v>
      </c>
      <c r="R100" t="str">
        <f>VLOOKUP(Table8_16[[#This Row],[Customer_ID]],Table1__2[],7,FALSE)</f>
        <v>USA</v>
      </c>
      <c r="S100" t="str">
        <f>VLOOKUP(Table8_16[[#This Row],[Customer_ID]],Table1__2[],8,FALSE)</f>
        <v>Bronze</v>
      </c>
      <c r="T100" t="str">
        <f>VLOOKUP(Table8_16[[#This Row],[Customer_ID]],Table1__2[],9,FALSE)</f>
        <v>Experienced</v>
      </c>
      <c r="U100" t="str">
        <f>VLOOKUP(Table8_16[[#This Row],[Product_ID]],Table3__211[],2,FALSE)</f>
        <v>Premium Blanket</v>
      </c>
      <c r="V100" t="str">
        <f>VLOOKUP(Table8_16[[#This Row],[Product_ID]],Table3__211[],3,FALSE)</f>
        <v>Throw</v>
      </c>
      <c r="W100" t="str">
        <f>VLOOKUP(Table8_16[[#This Row],[Product_ID]],Table3__211[],4,FALSE)</f>
        <v>Home</v>
      </c>
      <c r="X100" t="str">
        <f>VLOOKUP(Table8_16[[#This Row],[Product_ID]],Table3__211[],5,FALSE)</f>
        <v>Decor</v>
      </c>
      <c r="Y100" t="str">
        <f>VLOOKUP(Table8_16[[#This Row],[Product_ID]],Table3__211[],6,FALSE)</f>
        <v>Hernandez, Kennedy and Porter</v>
      </c>
      <c r="Z100">
        <f>VLOOKUP(Table8_16[[#This Row],[Product_ID]],Table3__211[],7,FALSE)</f>
        <v>461.47</v>
      </c>
      <c r="AA100">
        <f>VLOOKUP(Table8_16[[#This Row],[Product_ID]],Table3__211[],8,FALSE)</f>
        <v>190</v>
      </c>
      <c r="AB100" t="str">
        <f>VLOOKUP(Table8_16[[#This Row],[Store_ID]],Store!$A$2:$E$21,2,FALSE)</f>
        <v>Martinez-Mullins</v>
      </c>
      <c r="AC100" t="str">
        <f>VLOOKUP(Table8_16[[#This Row],[Store_ID]],Store!$A$2:$E$21,3,FALSE)</f>
        <v>South</v>
      </c>
      <c r="AD100" t="str">
        <f>VLOOKUP(Table8_16[[#This Row],[Store_ID]],Store!$A$2:$E$21,4,FALSE)</f>
        <v>Williamsfurt</v>
      </c>
      <c r="AE100" t="str">
        <f>VLOOKUP(Table8_16[[#This Row],[Store_ID]],Store!$A$2:$E$21,5,FALSE)</f>
        <v>Online</v>
      </c>
      <c r="AF100" s="22" t="str">
        <f>VLOOKUP(Table8_16[[#This Row],[Store_ID]],Store!$A$2:$F$21,6,FALSE)</f>
        <v>Digital Store</v>
      </c>
    </row>
    <row r="101" spans="1:32" x14ac:dyDescent="0.3">
      <c r="A101" t="s">
        <v>2063</v>
      </c>
      <c r="B101" s="5">
        <v>45479</v>
      </c>
      <c r="C101" t="s">
        <v>1034</v>
      </c>
      <c r="D101" t="s">
        <v>1744</v>
      </c>
      <c r="E101" t="s">
        <v>1901</v>
      </c>
      <c r="F101">
        <v>3</v>
      </c>
      <c r="G101">
        <v>541.99</v>
      </c>
      <c r="H101">
        <v>0.24</v>
      </c>
      <c r="I101" t="s">
        <v>1964</v>
      </c>
      <c r="J101">
        <v>1235.7372</v>
      </c>
      <c r="K101">
        <v>1235.7372</v>
      </c>
      <c r="L101" t="str">
        <f>_xlfn.IFS(Table8_1[[#This Row],[Unit_Price]]&lt;500,"Low Price",Table8_1[[#This Row],[Unit_Price]]&lt;2000,"Medium Price",Table8_1[[#This Row],[Unit_Price]]&gt;=2000, "High Price")</f>
        <v>Medium Price</v>
      </c>
      <c r="M101" t="str">
        <f>VLOOKUP(Table8_16[[#This Row],[Customer_ID]],Table1__2[],2,FALSE)</f>
        <v>Andrew Smith</v>
      </c>
      <c r="N101">
        <f>VLOOKUP(Table8_16[[#This Row],[Customer_ID]],Table1__2[],3,FALSE)</f>
        <v>60</v>
      </c>
      <c r="O101" t="str">
        <f>VLOOKUP(Table8_16[[#This Row],[Customer_ID]],Table1__2[],4,FALSE)</f>
        <v>Male</v>
      </c>
      <c r="P101" t="str">
        <f>VLOOKUP(Table8_16[[#This Row],[Customer_ID]],Table1__2[],5,FALSE)</f>
        <v>East Matthew</v>
      </c>
      <c r="Q101" t="str">
        <f>VLOOKUP(Table8_16[[#This Row],[Customer_ID]],Table1__2[],6,FALSE)</f>
        <v>Wisconsin</v>
      </c>
      <c r="R101" t="str">
        <f>VLOOKUP(Table8_16[[#This Row],[Customer_ID]],Table1__2[],7,FALSE)</f>
        <v>USA</v>
      </c>
      <c r="S101" t="str">
        <f>VLOOKUP(Table8_16[[#This Row],[Customer_ID]],Table1__2[],8,FALSE)</f>
        <v>Bronze</v>
      </c>
      <c r="T101" t="str">
        <f>VLOOKUP(Table8_16[[#This Row],[Customer_ID]],Table1__2[],9,FALSE)</f>
        <v>Experienced</v>
      </c>
      <c r="U101" t="str">
        <f>VLOOKUP(Table8_16[[#This Row],[Product_ID]],Table3__211[],2,FALSE)</f>
        <v>Sports Stopwatch</v>
      </c>
      <c r="V101" t="str">
        <f>VLOOKUP(Table8_16[[#This Row],[Product_ID]],Table3__211[],3,FALSE)</f>
        <v>Pro</v>
      </c>
      <c r="W101" t="str">
        <f>VLOOKUP(Table8_16[[#This Row],[Product_ID]],Table3__211[],4,FALSE)</f>
        <v>Sports</v>
      </c>
      <c r="X101" t="str">
        <f>VLOOKUP(Table8_16[[#This Row],[Product_ID]],Table3__211[],5,FALSE)</f>
        <v>Accessories</v>
      </c>
      <c r="Y101" t="str">
        <f>VLOOKUP(Table8_16[[#This Row],[Product_ID]],Table3__211[],6,FALSE)</f>
        <v>Thompson-French</v>
      </c>
      <c r="Z101">
        <f>VLOOKUP(Table8_16[[#This Row],[Product_ID]],Table3__211[],7,FALSE)</f>
        <v>434.84</v>
      </c>
      <c r="AA101">
        <f>VLOOKUP(Table8_16[[#This Row],[Product_ID]],Table3__211[],8,FALSE)</f>
        <v>185</v>
      </c>
      <c r="AB101" t="str">
        <f>VLOOKUP(Table8_16[[#This Row],[Store_ID]],Store!$A$2:$E$21,2,FALSE)</f>
        <v>Johnson-Wright</v>
      </c>
      <c r="AC101" t="str">
        <f>VLOOKUP(Table8_16[[#This Row],[Store_ID]],Store!$A$2:$E$21,3,FALSE)</f>
        <v>North</v>
      </c>
      <c r="AD101" t="str">
        <f>VLOOKUP(Table8_16[[#This Row],[Store_ID]],Store!$A$2:$E$21,4,FALSE)</f>
        <v>Hoodberg</v>
      </c>
      <c r="AE101" t="str">
        <f>VLOOKUP(Table8_16[[#This Row],[Store_ID]],Store!$A$2:$E$21,5,FALSE)</f>
        <v>Outlet</v>
      </c>
      <c r="AF101" s="22" t="str">
        <f>VLOOKUP(Table8_16[[#This Row],[Store_ID]],Store!$A$2:$F$21,6,FALSE)</f>
        <v>Physical Store</v>
      </c>
    </row>
    <row r="102" spans="1:32" x14ac:dyDescent="0.3">
      <c r="A102" t="s">
        <v>2064</v>
      </c>
      <c r="B102" s="5">
        <v>45677</v>
      </c>
      <c r="C102" t="s">
        <v>1166</v>
      </c>
      <c r="D102" t="s">
        <v>1677</v>
      </c>
      <c r="E102" t="s">
        <v>1908</v>
      </c>
      <c r="F102">
        <v>2</v>
      </c>
      <c r="G102">
        <v>401.5</v>
      </c>
      <c r="H102">
        <v>0.18</v>
      </c>
      <c r="I102" t="s">
        <v>1959</v>
      </c>
      <c r="J102">
        <v>658.46</v>
      </c>
      <c r="K102">
        <v>658.46</v>
      </c>
      <c r="L102" t="str">
        <f>_xlfn.IFS(Table8_1[[#This Row],[Unit_Price]]&lt;500,"Low Price",Table8_1[[#This Row],[Unit_Price]]&lt;2000,"Medium Price",Table8_1[[#This Row],[Unit_Price]]&gt;=2000, "High Price")</f>
        <v>Low Price</v>
      </c>
      <c r="M102" t="str">
        <f>VLOOKUP(Table8_16[[#This Row],[Customer_ID]],Table1__2[],2,FALSE)</f>
        <v>Gregory Allen</v>
      </c>
      <c r="N102">
        <f>VLOOKUP(Table8_16[[#This Row],[Customer_ID]],Table1__2[],3,FALSE)</f>
        <v>20</v>
      </c>
      <c r="O102" t="str">
        <f>VLOOKUP(Table8_16[[#This Row],[Customer_ID]],Table1__2[],4,FALSE)</f>
        <v>Female</v>
      </c>
      <c r="P102" t="str">
        <f>VLOOKUP(Table8_16[[#This Row],[Customer_ID]],Table1__2[],5,FALSE)</f>
        <v>West Bruce</v>
      </c>
      <c r="Q102" t="str">
        <f>VLOOKUP(Table8_16[[#This Row],[Customer_ID]],Table1__2[],6,FALSE)</f>
        <v>Vermont</v>
      </c>
      <c r="R102" t="str">
        <f>VLOOKUP(Table8_16[[#This Row],[Customer_ID]],Table1__2[],7,FALSE)</f>
        <v>USA</v>
      </c>
      <c r="S102" t="str">
        <f>VLOOKUP(Table8_16[[#This Row],[Customer_ID]],Table1__2[],8,FALSE)</f>
        <v>Platinum</v>
      </c>
      <c r="T102" t="str">
        <f>VLOOKUP(Table8_16[[#This Row],[Customer_ID]],Table1__2[],9,FALSE)</f>
        <v>Students</v>
      </c>
      <c r="U102" t="str">
        <f>VLOOKUP(Table8_16[[#This Row],[Product_ID]],Table3__211[],2,FALSE)</f>
        <v>Modern Wall</v>
      </c>
      <c r="V102" t="str">
        <f>VLOOKUP(Table8_16[[#This Row],[Product_ID]],Table3__211[],3,FALSE)</f>
        <v>Clock</v>
      </c>
      <c r="W102" t="str">
        <f>VLOOKUP(Table8_16[[#This Row],[Product_ID]],Table3__211[],4,FALSE)</f>
        <v>Home</v>
      </c>
      <c r="X102" t="str">
        <f>VLOOKUP(Table8_16[[#This Row],[Product_ID]],Table3__211[],5,FALSE)</f>
        <v>Decor</v>
      </c>
      <c r="Y102" t="str">
        <f>VLOOKUP(Table8_16[[#This Row],[Product_ID]],Table3__211[],6,FALSE)</f>
        <v>Weiss-Watson</v>
      </c>
      <c r="Z102">
        <f>VLOOKUP(Table8_16[[#This Row],[Product_ID]],Table3__211[],7,FALSE)</f>
        <v>179.77</v>
      </c>
      <c r="AA102">
        <f>VLOOKUP(Table8_16[[#This Row],[Product_ID]],Table3__211[],8,FALSE)</f>
        <v>305</v>
      </c>
      <c r="AB102" t="str">
        <f>VLOOKUP(Table8_16[[#This Row],[Store_ID]],Store!$A$2:$E$21,2,FALSE)</f>
        <v>Gray Ltd</v>
      </c>
      <c r="AC102" t="str">
        <f>VLOOKUP(Table8_16[[#This Row],[Store_ID]],Store!$A$2:$E$21,3,FALSE)</f>
        <v>North</v>
      </c>
      <c r="AD102" t="str">
        <f>VLOOKUP(Table8_16[[#This Row],[Store_ID]],Store!$A$2:$E$21,4,FALSE)</f>
        <v>New Michaelchester</v>
      </c>
      <c r="AE102" t="str">
        <f>VLOOKUP(Table8_16[[#This Row],[Store_ID]],Store!$A$2:$E$21,5,FALSE)</f>
        <v>Outlet</v>
      </c>
      <c r="AF102" s="22" t="str">
        <f>VLOOKUP(Table8_16[[#This Row],[Store_ID]],Store!$A$2:$F$21,6,FALSE)</f>
        <v>Physical Store</v>
      </c>
    </row>
    <row r="103" spans="1:32" x14ac:dyDescent="0.3">
      <c r="A103" t="s">
        <v>2065</v>
      </c>
      <c r="B103" s="5">
        <v>45453</v>
      </c>
      <c r="C103" t="s">
        <v>308</v>
      </c>
      <c r="D103" t="s">
        <v>1652</v>
      </c>
      <c r="E103" t="s">
        <v>1932</v>
      </c>
      <c r="F103">
        <v>3</v>
      </c>
      <c r="G103">
        <v>359.56</v>
      </c>
      <c r="H103">
        <v>0.17</v>
      </c>
      <c r="I103" t="s">
        <v>1961</v>
      </c>
      <c r="J103">
        <v>895.30439999999999</v>
      </c>
      <c r="K103">
        <v>895.30439999999999</v>
      </c>
      <c r="L103" t="str">
        <f>_xlfn.IFS(Table8_1[[#This Row],[Unit_Price]]&lt;500,"Low Price",Table8_1[[#This Row],[Unit_Price]]&lt;2000,"Medium Price",Table8_1[[#This Row],[Unit_Price]]&gt;=2000, "High Price")</f>
        <v>Low Price</v>
      </c>
      <c r="M103" t="str">
        <f>VLOOKUP(Table8_16[[#This Row],[Customer_ID]],Table1__2[],2,FALSE)</f>
        <v>Christy Hoffman</v>
      </c>
      <c r="N103">
        <f>VLOOKUP(Table8_16[[#This Row],[Customer_ID]],Table1__2[],3,FALSE)</f>
        <v>26</v>
      </c>
      <c r="O103" t="str">
        <f>VLOOKUP(Table8_16[[#This Row],[Customer_ID]],Table1__2[],4,FALSE)</f>
        <v>Female</v>
      </c>
      <c r="P103" t="str">
        <f>VLOOKUP(Table8_16[[#This Row],[Customer_ID]],Table1__2[],5,FALSE)</f>
        <v>Garyberg</v>
      </c>
      <c r="Q103" t="str">
        <f>VLOOKUP(Table8_16[[#This Row],[Customer_ID]],Table1__2[],6,FALSE)</f>
        <v>Indiana</v>
      </c>
      <c r="R103" t="str">
        <f>VLOOKUP(Table8_16[[#This Row],[Customer_ID]],Table1__2[],7,FALSE)</f>
        <v>USA</v>
      </c>
      <c r="S103" t="str">
        <f>VLOOKUP(Table8_16[[#This Row],[Customer_ID]],Table1__2[],8,FALSE)</f>
        <v>Platinum</v>
      </c>
      <c r="T103" t="str">
        <f>VLOOKUP(Table8_16[[#This Row],[Customer_ID]],Table1__2[],9,FALSE)</f>
        <v>Entry level Professionel</v>
      </c>
      <c r="U103" t="str">
        <f>VLOOKUP(Table8_16[[#This Row],[Product_ID]],Table3__211[],2,FALSE)</f>
        <v>Women's Scarf</v>
      </c>
      <c r="V103" t="str">
        <f>VLOOKUP(Table8_16[[#This Row],[Product_ID]],Table3__211[],3,FALSE)</f>
        <v>Set</v>
      </c>
      <c r="W103" t="str">
        <f>VLOOKUP(Table8_16[[#This Row],[Product_ID]],Table3__211[],4,FALSE)</f>
        <v>Clothing</v>
      </c>
      <c r="X103" t="str">
        <f>VLOOKUP(Table8_16[[#This Row],[Product_ID]],Table3__211[],5,FALSE)</f>
        <v>Accessories</v>
      </c>
      <c r="Y103" t="str">
        <f>VLOOKUP(Table8_16[[#This Row],[Product_ID]],Table3__211[],6,FALSE)</f>
        <v>Brown and Sons</v>
      </c>
      <c r="Z103">
        <f>VLOOKUP(Table8_16[[#This Row],[Product_ID]],Table3__211[],7,FALSE)</f>
        <v>174.02</v>
      </c>
      <c r="AA103">
        <f>VLOOKUP(Table8_16[[#This Row],[Product_ID]],Table3__211[],8,FALSE)</f>
        <v>268</v>
      </c>
      <c r="AB103" t="str">
        <f>VLOOKUP(Table8_16[[#This Row],[Store_ID]],Store!$A$2:$E$21,2,FALSE)</f>
        <v>Gardner, Humphrey and Contreras</v>
      </c>
      <c r="AC103" t="str">
        <f>VLOOKUP(Table8_16[[#This Row],[Store_ID]],Store!$A$2:$E$21,3,FALSE)</f>
        <v>East</v>
      </c>
      <c r="AD103" t="str">
        <f>VLOOKUP(Table8_16[[#This Row],[Store_ID]],Store!$A$2:$E$21,4,FALSE)</f>
        <v>Johnsonville</v>
      </c>
      <c r="AE103" t="str">
        <f>VLOOKUP(Table8_16[[#This Row],[Store_ID]],Store!$A$2:$E$21,5,FALSE)</f>
        <v>Flagship</v>
      </c>
      <c r="AF103" s="22" t="str">
        <f>VLOOKUP(Table8_16[[#This Row],[Store_ID]],Store!$A$2:$F$21,6,FALSE)</f>
        <v>Physical Store</v>
      </c>
    </row>
    <row r="104" spans="1:32" x14ac:dyDescent="0.3">
      <c r="A104" t="s">
        <v>2066</v>
      </c>
      <c r="B104" s="5">
        <v>45552</v>
      </c>
      <c r="C104" t="s">
        <v>351</v>
      </c>
      <c r="D104" t="s">
        <v>1823</v>
      </c>
      <c r="E104" t="s">
        <v>1929</v>
      </c>
      <c r="F104">
        <v>2</v>
      </c>
      <c r="G104">
        <v>471.88</v>
      </c>
      <c r="H104">
        <v>0.24</v>
      </c>
      <c r="I104" t="s">
        <v>1961</v>
      </c>
      <c r="J104">
        <v>717.25760000000002</v>
      </c>
      <c r="K104">
        <v>717.25760000000002</v>
      </c>
      <c r="L104" t="str">
        <f>_xlfn.IFS(Table8_1[[#This Row],[Unit_Price]]&lt;500,"Low Price",Table8_1[[#This Row],[Unit_Price]]&lt;2000,"Medium Price",Table8_1[[#This Row],[Unit_Price]]&gt;=2000, "High Price")</f>
        <v>Low Price</v>
      </c>
      <c r="M104" t="str">
        <f>VLOOKUP(Table8_16[[#This Row],[Customer_ID]],Table1__2[],2,FALSE)</f>
        <v>David Cobb</v>
      </c>
      <c r="N104">
        <f>VLOOKUP(Table8_16[[#This Row],[Customer_ID]],Table1__2[],3,FALSE)</f>
        <v>36</v>
      </c>
      <c r="O104" t="str">
        <f>VLOOKUP(Table8_16[[#This Row],[Customer_ID]],Table1__2[],4,FALSE)</f>
        <v>Male</v>
      </c>
      <c r="P104" t="str">
        <f>VLOOKUP(Table8_16[[#This Row],[Customer_ID]],Table1__2[],5,FALSE)</f>
        <v>Lake Thomas</v>
      </c>
      <c r="Q104" t="str">
        <f>VLOOKUP(Table8_16[[#This Row],[Customer_ID]],Table1__2[],6,FALSE)</f>
        <v>South Dakota</v>
      </c>
      <c r="R104" t="str">
        <f>VLOOKUP(Table8_16[[#This Row],[Customer_ID]],Table1__2[],7,FALSE)</f>
        <v>USA</v>
      </c>
      <c r="S104" t="str">
        <f>VLOOKUP(Table8_16[[#This Row],[Customer_ID]],Table1__2[],8,FALSE)</f>
        <v>Silver</v>
      </c>
      <c r="T104" t="str">
        <f>VLOOKUP(Table8_16[[#This Row],[Customer_ID]],Table1__2[],9,FALSE)</f>
        <v>Experienced</v>
      </c>
      <c r="U104" t="str">
        <f>VLOOKUP(Table8_16[[#This Row],[Product_ID]],Table3__211[],2,FALSE)</f>
        <v>Wall-Mounted Spice</v>
      </c>
      <c r="V104" t="str">
        <f>VLOOKUP(Table8_16[[#This Row],[Product_ID]],Table3__211[],3,FALSE)</f>
        <v>Rack</v>
      </c>
      <c r="W104" t="str">
        <f>VLOOKUP(Table8_16[[#This Row],[Product_ID]],Table3__211[],4,FALSE)</f>
        <v>Home</v>
      </c>
      <c r="X104" t="str">
        <f>VLOOKUP(Table8_16[[#This Row],[Product_ID]],Table3__211[],5,FALSE)</f>
        <v>Kitchen</v>
      </c>
      <c r="Y104" t="str">
        <f>VLOOKUP(Table8_16[[#This Row],[Product_ID]],Table3__211[],6,FALSE)</f>
        <v>Allison Ltd</v>
      </c>
      <c r="Z104">
        <f>VLOOKUP(Table8_16[[#This Row],[Product_ID]],Table3__211[],7,FALSE)</f>
        <v>143.43</v>
      </c>
      <c r="AA104">
        <f>VLOOKUP(Table8_16[[#This Row],[Product_ID]],Table3__211[],8,FALSE)</f>
        <v>58</v>
      </c>
      <c r="AB104" t="str">
        <f>VLOOKUP(Table8_16[[#This Row],[Store_ID]],Store!$A$2:$E$21,2,FALSE)</f>
        <v>Thomas, Bridges and Harris</v>
      </c>
      <c r="AC104" t="str">
        <f>VLOOKUP(Table8_16[[#This Row],[Store_ID]],Store!$A$2:$E$21,3,FALSE)</f>
        <v>North</v>
      </c>
      <c r="AD104" t="str">
        <f>VLOOKUP(Table8_16[[#This Row],[Store_ID]],Store!$A$2:$E$21,4,FALSE)</f>
        <v>Sabrinatown</v>
      </c>
      <c r="AE104" t="str">
        <f>VLOOKUP(Table8_16[[#This Row],[Store_ID]],Store!$A$2:$E$21,5,FALSE)</f>
        <v>Online</v>
      </c>
      <c r="AF104" s="22" t="str">
        <f>VLOOKUP(Table8_16[[#This Row],[Store_ID]],Store!$A$2:$F$21,6,FALSE)</f>
        <v>Digital Store</v>
      </c>
    </row>
    <row r="105" spans="1:32" x14ac:dyDescent="0.3">
      <c r="A105" t="s">
        <v>2067</v>
      </c>
      <c r="B105" s="5">
        <v>45907</v>
      </c>
      <c r="C105" t="s">
        <v>609</v>
      </c>
      <c r="D105" t="s">
        <v>1680</v>
      </c>
      <c r="E105" t="s">
        <v>1904</v>
      </c>
      <c r="F105">
        <v>4</v>
      </c>
      <c r="G105">
        <v>925.19</v>
      </c>
      <c r="H105">
        <v>0.19</v>
      </c>
      <c r="I105" t="s">
        <v>1961</v>
      </c>
      <c r="J105">
        <v>2997.6156000000001</v>
      </c>
      <c r="K105">
        <v>2997.6156000000001</v>
      </c>
      <c r="L105" t="str">
        <f>_xlfn.IFS(Table8_1[[#This Row],[Unit_Price]]&lt;500,"Low Price",Table8_1[[#This Row],[Unit_Price]]&lt;2000,"Medium Price",Table8_1[[#This Row],[Unit_Price]]&gt;=2000, "High Price")</f>
        <v>Medium Price</v>
      </c>
      <c r="M105" t="str">
        <f>VLOOKUP(Table8_16[[#This Row],[Customer_ID]],Table1__2[],2,FALSE)</f>
        <v>Melissa Hamilton</v>
      </c>
      <c r="N105">
        <f>VLOOKUP(Table8_16[[#This Row],[Customer_ID]],Table1__2[],3,FALSE)</f>
        <v>23</v>
      </c>
      <c r="O105" t="str">
        <f>VLOOKUP(Table8_16[[#This Row],[Customer_ID]],Table1__2[],4,FALSE)</f>
        <v>Female</v>
      </c>
      <c r="P105" t="str">
        <f>VLOOKUP(Table8_16[[#This Row],[Customer_ID]],Table1__2[],5,FALSE)</f>
        <v>Hutchinsonville</v>
      </c>
      <c r="Q105" t="str">
        <f>VLOOKUP(Table8_16[[#This Row],[Customer_ID]],Table1__2[],6,FALSE)</f>
        <v>Oklahoma</v>
      </c>
      <c r="R105" t="str">
        <f>VLOOKUP(Table8_16[[#This Row],[Customer_ID]],Table1__2[],7,FALSE)</f>
        <v>USA</v>
      </c>
      <c r="S105" t="str">
        <f>VLOOKUP(Table8_16[[#This Row],[Customer_ID]],Table1__2[],8,FALSE)</f>
        <v>Silver</v>
      </c>
      <c r="T105" t="str">
        <f>VLOOKUP(Table8_16[[#This Row],[Customer_ID]],Table1__2[],9,FALSE)</f>
        <v>Students</v>
      </c>
      <c r="U105" t="str">
        <f>VLOOKUP(Table8_16[[#This Row],[Product_ID]],Table3__211[],2,FALSE)</f>
        <v>Gaming Mechanical</v>
      </c>
      <c r="V105" t="str">
        <f>VLOOKUP(Table8_16[[#This Row],[Product_ID]],Table3__211[],3,FALSE)</f>
        <v>Keyboard</v>
      </c>
      <c r="W105" t="str">
        <f>VLOOKUP(Table8_16[[#This Row],[Product_ID]],Table3__211[],4,FALSE)</f>
        <v>Electronics</v>
      </c>
      <c r="X105" t="str">
        <f>VLOOKUP(Table8_16[[#This Row],[Product_ID]],Table3__211[],5,FALSE)</f>
        <v>Computer</v>
      </c>
      <c r="Y105" t="str">
        <f>VLOOKUP(Table8_16[[#This Row],[Product_ID]],Table3__211[],6,FALSE)</f>
        <v>Lucero LLC</v>
      </c>
      <c r="Z105">
        <f>VLOOKUP(Table8_16[[#This Row],[Product_ID]],Table3__211[],7,FALSE)</f>
        <v>419.28</v>
      </c>
      <c r="AA105">
        <f>VLOOKUP(Table8_16[[#This Row],[Product_ID]],Table3__211[],8,FALSE)</f>
        <v>86</v>
      </c>
      <c r="AB105" t="str">
        <f>VLOOKUP(Table8_16[[#This Row],[Store_ID]],Store!$A$2:$E$21,2,FALSE)</f>
        <v>Alexander Group</v>
      </c>
      <c r="AC105" t="str">
        <f>VLOOKUP(Table8_16[[#This Row],[Store_ID]],Store!$A$2:$E$21,3,FALSE)</f>
        <v>South</v>
      </c>
      <c r="AD105" t="str">
        <f>VLOOKUP(Table8_16[[#This Row],[Store_ID]],Store!$A$2:$E$21,4,FALSE)</f>
        <v>Port Sharon</v>
      </c>
      <c r="AE105" t="str">
        <f>VLOOKUP(Table8_16[[#This Row],[Store_ID]],Store!$A$2:$E$21,5,FALSE)</f>
        <v>Online</v>
      </c>
      <c r="AF105" s="22" t="str">
        <f>VLOOKUP(Table8_16[[#This Row],[Store_ID]],Store!$A$2:$F$21,6,FALSE)</f>
        <v>Digital Store</v>
      </c>
    </row>
    <row r="106" spans="1:32" x14ac:dyDescent="0.3">
      <c r="A106" t="s">
        <v>2068</v>
      </c>
      <c r="B106" s="5">
        <v>45330</v>
      </c>
      <c r="C106" t="s">
        <v>125</v>
      </c>
      <c r="D106" t="s">
        <v>1841</v>
      </c>
      <c r="E106" t="s">
        <v>1927</v>
      </c>
      <c r="F106">
        <v>2</v>
      </c>
      <c r="G106">
        <v>879.63</v>
      </c>
      <c r="H106">
        <v>7.0000000000000007E-2</v>
      </c>
      <c r="I106" t="s">
        <v>1964</v>
      </c>
      <c r="J106">
        <v>1636.1117999999999</v>
      </c>
      <c r="K106">
        <v>1636.1117999999999</v>
      </c>
      <c r="L106" t="str">
        <f>_xlfn.IFS(Table8_1[[#This Row],[Unit_Price]]&lt;500,"Low Price",Table8_1[[#This Row],[Unit_Price]]&lt;2000,"Medium Price",Table8_1[[#This Row],[Unit_Price]]&gt;=2000, "High Price")</f>
        <v>Medium Price</v>
      </c>
      <c r="M106" t="str">
        <f>VLOOKUP(Table8_16[[#This Row],[Customer_ID]],Table1__2[],2,FALSE)</f>
        <v>David Arnold</v>
      </c>
      <c r="N106">
        <f>VLOOKUP(Table8_16[[#This Row],[Customer_ID]],Table1__2[],3,FALSE)</f>
        <v>54</v>
      </c>
      <c r="O106" t="str">
        <f>VLOOKUP(Table8_16[[#This Row],[Customer_ID]],Table1__2[],4,FALSE)</f>
        <v>Female</v>
      </c>
      <c r="P106" t="str">
        <f>VLOOKUP(Table8_16[[#This Row],[Customer_ID]],Table1__2[],5,FALSE)</f>
        <v>East Jennifer</v>
      </c>
      <c r="Q106" t="str">
        <f>VLOOKUP(Table8_16[[#This Row],[Customer_ID]],Table1__2[],6,FALSE)</f>
        <v>California</v>
      </c>
      <c r="R106" t="str">
        <f>VLOOKUP(Table8_16[[#This Row],[Customer_ID]],Table1__2[],7,FALSE)</f>
        <v>USA</v>
      </c>
      <c r="S106" t="str">
        <f>VLOOKUP(Table8_16[[#This Row],[Customer_ID]],Table1__2[],8,FALSE)</f>
        <v>Silver</v>
      </c>
      <c r="T106" t="str">
        <f>VLOOKUP(Table8_16[[#This Row],[Customer_ID]],Table1__2[],9,FALSE)</f>
        <v>Experienced</v>
      </c>
      <c r="U106" t="str">
        <f>VLOOKUP(Table8_16[[#This Row],[Product_ID]],Table3__211[],2,FALSE)</f>
        <v>Kitchen Cutting</v>
      </c>
      <c r="V106" t="str">
        <f>VLOOKUP(Table8_16[[#This Row],[Product_ID]],Table3__211[],3,FALSE)</f>
        <v>Board</v>
      </c>
      <c r="W106" t="str">
        <f>VLOOKUP(Table8_16[[#This Row],[Product_ID]],Table3__211[],4,FALSE)</f>
        <v>Home</v>
      </c>
      <c r="X106" t="str">
        <f>VLOOKUP(Table8_16[[#This Row],[Product_ID]],Table3__211[],5,FALSE)</f>
        <v>Kitchen</v>
      </c>
      <c r="Y106" t="str">
        <f>VLOOKUP(Table8_16[[#This Row],[Product_ID]],Table3__211[],6,FALSE)</f>
        <v>Taylor, Dodson and Johnston</v>
      </c>
      <c r="Z106">
        <f>VLOOKUP(Table8_16[[#This Row],[Product_ID]],Table3__211[],7,FALSE)</f>
        <v>176.07</v>
      </c>
      <c r="AA106">
        <f>VLOOKUP(Table8_16[[#This Row],[Product_ID]],Table3__211[],8,FALSE)</f>
        <v>82</v>
      </c>
      <c r="AB106" t="str">
        <f>VLOOKUP(Table8_16[[#This Row],[Store_ID]],Store!$A$2:$E$21,2,FALSE)</f>
        <v>Aguirre-Keller</v>
      </c>
      <c r="AC106" t="str">
        <f>VLOOKUP(Table8_16[[#This Row],[Store_ID]],Store!$A$2:$E$21,3,FALSE)</f>
        <v>South</v>
      </c>
      <c r="AD106" t="str">
        <f>VLOOKUP(Table8_16[[#This Row],[Store_ID]],Store!$A$2:$E$21,4,FALSE)</f>
        <v>Lake Michael</v>
      </c>
      <c r="AE106" t="str">
        <f>VLOOKUP(Table8_16[[#This Row],[Store_ID]],Store!$A$2:$E$21,5,FALSE)</f>
        <v>Online</v>
      </c>
      <c r="AF106" s="22" t="str">
        <f>VLOOKUP(Table8_16[[#This Row],[Store_ID]],Store!$A$2:$F$21,6,FALSE)</f>
        <v>Digital Store</v>
      </c>
    </row>
    <row r="107" spans="1:32" x14ac:dyDescent="0.3">
      <c r="A107" t="s">
        <v>2069</v>
      </c>
      <c r="B107" s="5">
        <v>45214</v>
      </c>
      <c r="C107" t="s">
        <v>20</v>
      </c>
      <c r="D107" t="s">
        <v>1820</v>
      </c>
      <c r="E107" t="s">
        <v>1942</v>
      </c>
      <c r="F107">
        <v>2</v>
      </c>
      <c r="G107">
        <v>418.23</v>
      </c>
      <c r="H107">
        <v>0.28000000000000003</v>
      </c>
      <c r="I107" t="s">
        <v>1959</v>
      </c>
      <c r="J107">
        <v>602.25120000000004</v>
      </c>
      <c r="K107">
        <v>602.25120000000004</v>
      </c>
      <c r="L107" t="str">
        <f>_xlfn.IFS(Table8_1[[#This Row],[Unit_Price]]&lt;500,"Low Price",Table8_1[[#This Row],[Unit_Price]]&lt;2000,"Medium Price",Table8_1[[#This Row],[Unit_Price]]&gt;=2000, "High Price")</f>
        <v>Low Price</v>
      </c>
      <c r="M107" t="str">
        <f>VLOOKUP(Table8_16[[#This Row],[Customer_ID]],Table1__2[],2,FALSE)</f>
        <v>Dr. Benjamin Price</v>
      </c>
      <c r="N107">
        <f>VLOOKUP(Table8_16[[#This Row],[Customer_ID]],Table1__2[],3,FALSE)</f>
        <v>29</v>
      </c>
      <c r="O107" t="str">
        <f>VLOOKUP(Table8_16[[#This Row],[Customer_ID]],Table1__2[],4,FALSE)</f>
        <v>Female</v>
      </c>
      <c r="P107" t="str">
        <f>VLOOKUP(Table8_16[[#This Row],[Customer_ID]],Table1__2[],5,FALSE)</f>
        <v>Kylebury</v>
      </c>
      <c r="Q107" t="str">
        <f>VLOOKUP(Table8_16[[#This Row],[Customer_ID]],Table1__2[],6,FALSE)</f>
        <v>Alabama</v>
      </c>
      <c r="R107" t="str">
        <f>VLOOKUP(Table8_16[[#This Row],[Customer_ID]],Table1__2[],7,FALSE)</f>
        <v>USA</v>
      </c>
      <c r="S107" t="str">
        <f>VLOOKUP(Table8_16[[#This Row],[Customer_ID]],Table1__2[],8,FALSE)</f>
        <v>Platinum</v>
      </c>
      <c r="T107" t="str">
        <f>VLOOKUP(Table8_16[[#This Row],[Customer_ID]],Table1__2[],9,FALSE)</f>
        <v>Entry level Professionel</v>
      </c>
      <c r="U107" t="str">
        <f>VLOOKUP(Table8_16[[#This Row],[Product_ID]],Table3__211[],2,FALSE)</f>
        <v>Decorative Lamp</v>
      </c>
      <c r="V107" t="str">
        <f>VLOOKUP(Table8_16[[#This Row],[Product_ID]],Table3__211[],3,FALSE)</f>
        <v>Shade</v>
      </c>
      <c r="W107" t="str">
        <f>VLOOKUP(Table8_16[[#This Row],[Product_ID]],Table3__211[],4,FALSE)</f>
        <v>Home</v>
      </c>
      <c r="X107" t="str">
        <f>VLOOKUP(Table8_16[[#This Row],[Product_ID]],Table3__211[],5,FALSE)</f>
        <v>Lighting</v>
      </c>
      <c r="Y107" t="str">
        <f>VLOOKUP(Table8_16[[#This Row],[Product_ID]],Table3__211[],6,FALSE)</f>
        <v>Ramirez-Hanson</v>
      </c>
      <c r="Z107">
        <f>VLOOKUP(Table8_16[[#This Row],[Product_ID]],Table3__211[],7,FALSE)</f>
        <v>228.53</v>
      </c>
      <c r="AA107">
        <f>VLOOKUP(Table8_16[[#This Row],[Product_ID]],Table3__211[],8,FALSE)</f>
        <v>469</v>
      </c>
      <c r="AB107" t="str">
        <f>VLOOKUP(Table8_16[[#This Row],[Store_ID]],Store!$A$2:$E$21,2,FALSE)</f>
        <v>Holloway Ltd</v>
      </c>
      <c r="AC107" t="str">
        <f>VLOOKUP(Table8_16[[#This Row],[Store_ID]],Store!$A$2:$E$21,3,FALSE)</f>
        <v>North</v>
      </c>
      <c r="AD107" t="str">
        <f>VLOOKUP(Table8_16[[#This Row],[Store_ID]],Store!$A$2:$E$21,4,FALSE)</f>
        <v>Bensonhaven</v>
      </c>
      <c r="AE107" t="str">
        <f>VLOOKUP(Table8_16[[#This Row],[Store_ID]],Store!$A$2:$E$21,5,FALSE)</f>
        <v>Flagship</v>
      </c>
      <c r="AF107" s="22" t="str">
        <f>VLOOKUP(Table8_16[[#This Row],[Store_ID]],Store!$A$2:$F$21,6,FALSE)</f>
        <v>Physical Store</v>
      </c>
    </row>
    <row r="108" spans="1:32" x14ac:dyDescent="0.3">
      <c r="A108" t="s">
        <v>2070</v>
      </c>
      <c r="B108" s="5">
        <v>45891</v>
      </c>
      <c r="C108" t="s">
        <v>868</v>
      </c>
      <c r="D108" t="s">
        <v>1631</v>
      </c>
      <c r="E108" t="s">
        <v>1945</v>
      </c>
      <c r="F108">
        <v>3</v>
      </c>
      <c r="G108">
        <v>551.72</v>
      </c>
      <c r="H108">
        <v>0.03</v>
      </c>
      <c r="I108" t="s">
        <v>1964</v>
      </c>
      <c r="J108">
        <v>1605.5052000000001</v>
      </c>
      <c r="K108">
        <v>1605.5052000000001</v>
      </c>
      <c r="L108" t="str">
        <f>_xlfn.IFS(Table8_1[[#This Row],[Unit_Price]]&lt;500,"Low Price",Table8_1[[#This Row],[Unit_Price]]&lt;2000,"Medium Price",Table8_1[[#This Row],[Unit_Price]]&gt;=2000, "High Price")</f>
        <v>Medium Price</v>
      </c>
      <c r="M108" t="str">
        <f>VLOOKUP(Table8_16[[#This Row],[Customer_ID]],Table1__2[],2,FALSE)</f>
        <v>Tyrone Olson</v>
      </c>
      <c r="N108">
        <f>VLOOKUP(Table8_16[[#This Row],[Customer_ID]],Table1__2[],3,FALSE)</f>
        <v>45</v>
      </c>
      <c r="O108" t="str">
        <f>VLOOKUP(Table8_16[[#This Row],[Customer_ID]],Table1__2[],4,FALSE)</f>
        <v>Female</v>
      </c>
      <c r="P108" t="str">
        <f>VLOOKUP(Table8_16[[#This Row],[Customer_ID]],Table1__2[],5,FALSE)</f>
        <v>Emilytown</v>
      </c>
      <c r="Q108" t="str">
        <f>VLOOKUP(Table8_16[[#This Row],[Customer_ID]],Table1__2[],6,FALSE)</f>
        <v>California</v>
      </c>
      <c r="R108" t="str">
        <f>VLOOKUP(Table8_16[[#This Row],[Customer_ID]],Table1__2[],7,FALSE)</f>
        <v>USA</v>
      </c>
      <c r="S108" t="str">
        <f>VLOOKUP(Table8_16[[#This Row],[Customer_ID]],Table1__2[],8,FALSE)</f>
        <v>Silver</v>
      </c>
      <c r="T108" t="str">
        <f>VLOOKUP(Table8_16[[#This Row],[Customer_ID]],Table1__2[],9,FALSE)</f>
        <v>Experienced</v>
      </c>
      <c r="U108" t="str">
        <f>VLOOKUP(Table8_16[[#This Row],[Product_ID]],Table3__211[],2,FALSE)</f>
        <v>Knee Support</v>
      </c>
      <c r="V108" t="str">
        <f>VLOOKUP(Table8_16[[#This Row],[Product_ID]],Table3__211[],3,FALSE)</f>
        <v>Brace</v>
      </c>
      <c r="W108" t="str">
        <f>VLOOKUP(Table8_16[[#This Row],[Product_ID]],Table3__211[],4,FALSE)</f>
        <v>Sports</v>
      </c>
      <c r="X108" t="str">
        <f>VLOOKUP(Table8_16[[#This Row],[Product_ID]],Table3__211[],5,FALSE)</f>
        <v>Equipment</v>
      </c>
      <c r="Y108" t="str">
        <f>VLOOKUP(Table8_16[[#This Row],[Product_ID]],Table3__211[],6,FALSE)</f>
        <v>May-Reese</v>
      </c>
      <c r="Z108">
        <f>VLOOKUP(Table8_16[[#This Row],[Product_ID]],Table3__211[],7,FALSE)</f>
        <v>21.34</v>
      </c>
      <c r="AA108">
        <f>VLOOKUP(Table8_16[[#This Row],[Product_ID]],Table3__211[],8,FALSE)</f>
        <v>65</v>
      </c>
      <c r="AB108" t="str">
        <f>VLOOKUP(Table8_16[[#This Row],[Store_ID]],Store!$A$2:$E$21,2,FALSE)</f>
        <v>Guerrero-Schmitt</v>
      </c>
      <c r="AC108" t="str">
        <f>VLOOKUP(Table8_16[[#This Row],[Store_ID]],Store!$A$2:$E$21,3,FALSE)</f>
        <v>East</v>
      </c>
      <c r="AD108" t="str">
        <f>VLOOKUP(Table8_16[[#This Row],[Store_ID]],Store!$A$2:$E$21,4,FALSE)</f>
        <v>East Stevechester</v>
      </c>
      <c r="AE108" t="str">
        <f>VLOOKUP(Table8_16[[#This Row],[Store_ID]],Store!$A$2:$E$21,5,FALSE)</f>
        <v>Flagship</v>
      </c>
      <c r="AF108" s="22" t="str">
        <f>VLOOKUP(Table8_16[[#This Row],[Store_ID]],Store!$A$2:$F$21,6,FALSE)</f>
        <v>Physical Store</v>
      </c>
    </row>
    <row r="109" spans="1:32" x14ac:dyDescent="0.3">
      <c r="A109" t="s">
        <v>2071</v>
      </c>
      <c r="B109" s="5">
        <v>45323</v>
      </c>
      <c r="C109" t="s">
        <v>1073</v>
      </c>
      <c r="D109" t="s">
        <v>1841</v>
      </c>
      <c r="E109" t="s">
        <v>1914</v>
      </c>
      <c r="F109">
        <v>4</v>
      </c>
      <c r="G109">
        <v>525.61</v>
      </c>
      <c r="H109">
        <v>0.02</v>
      </c>
      <c r="I109" t="s">
        <v>1961</v>
      </c>
      <c r="J109">
        <v>2060.3912</v>
      </c>
      <c r="K109">
        <v>2060.3912</v>
      </c>
      <c r="L109" t="str">
        <f>_xlfn.IFS(Table8_1[[#This Row],[Unit_Price]]&lt;500,"Low Price",Table8_1[[#This Row],[Unit_Price]]&lt;2000,"Medium Price",Table8_1[[#This Row],[Unit_Price]]&gt;=2000, "High Price")</f>
        <v>Medium Price</v>
      </c>
      <c r="M109" t="str">
        <f>VLOOKUP(Table8_16[[#This Row],[Customer_ID]],Table1__2[],2,FALSE)</f>
        <v>Jasmine Snyder</v>
      </c>
      <c r="N109">
        <f>VLOOKUP(Table8_16[[#This Row],[Customer_ID]],Table1__2[],3,FALSE)</f>
        <v>46</v>
      </c>
      <c r="O109" t="str">
        <f>VLOOKUP(Table8_16[[#This Row],[Customer_ID]],Table1__2[],4,FALSE)</f>
        <v>Female</v>
      </c>
      <c r="P109" t="str">
        <f>VLOOKUP(Table8_16[[#This Row],[Customer_ID]],Table1__2[],5,FALSE)</f>
        <v>Hudsonfort</v>
      </c>
      <c r="Q109" t="str">
        <f>VLOOKUP(Table8_16[[#This Row],[Customer_ID]],Table1__2[],6,FALSE)</f>
        <v>Connecticut</v>
      </c>
      <c r="R109" t="str">
        <f>VLOOKUP(Table8_16[[#This Row],[Customer_ID]],Table1__2[],7,FALSE)</f>
        <v>USA</v>
      </c>
      <c r="S109" t="str">
        <f>VLOOKUP(Table8_16[[#This Row],[Customer_ID]],Table1__2[],8,FALSE)</f>
        <v>Silver</v>
      </c>
      <c r="T109" t="str">
        <f>VLOOKUP(Table8_16[[#This Row],[Customer_ID]],Table1__2[],9,FALSE)</f>
        <v>Experienced</v>
      </c>
      <c r="U109" t="str">
        <f>VLOOKUP(Table8_16[[#This Row],[Product_ID]],Table3__211[],2,FALSE)</f>
        <v>Kitchen Cutting</v>
      </c>
      <c r="V109" t="str">
        <f>VLOOKUP(Table8_16[[#This Row],[Product_ID]],Table3__211[],3,FALSE)</f>
        <v>Board</v>
      </c>
      <c r="W109" t="str">
        <f>VLOOKUP(Table8_16[[#This Row],[Product_ID]],Table3__211[],4,FALSE)</f>
        <v>Home</v>
      </c>
      <c r="X109" t="str">
        <f>VLOOKUP(Table8_16[[#This Row],[Product_ID]],Table3__211[],5,FALSE)</f>
        <v>Kitchen</v>
      </c>
      <c r="Y109" t="str">
        <f>VLOOKUP(Table8_16[[#This Row],[Product_ID]],Table3__211[],6,FALSE)</f>
        <v>Taylor, Dodson and Johnston</v>
      </c>
      <c r="Z109">
        <f>VLOOKUP(Table8_16[[#This Row],[Product_ID]],Table3__211[],7,FALSE)</f>
        <v>176.07</v>
      </c>
      <c r="AA109">
        <f>VLOOKUP(Table8_16[[#This Row],[Product_ID]],Table3__211[],8,FALSE)</f>
        <v>82</v>
      </c>
      <c r="AB109" t="str">
        <f>VLOOKUP(Table8_16[[#This Row],[Store_ID]],Store!$A$2:$E$21,2,FALSE)</f>
        <v>Martinez-Mullins</v>
      </c>
      <c r="AC109" t="str">
        <f>VLOOKUP(Table8_16[[#This Row],[Store_ID]],Store!$A$2:$E$21,3,FALSE)</f>
        <v>South</v>
      </c>
      <c r="AD109" t="str">
        <f>VLOOKUP(Table8_16[[#This Row],[Store_ID]],Store!$A$2:$E$21,4,FALSE)</f>
        <v>Williamsfurt</v>
      </c>
      <c r="AE109" t="str">
        <f>VLOOKUP(Table8_16[[#This Row],[Store_ID]],Store!$A$2:$E$21,5,FALSE)</f>
        <v>Online</v>
      </c>
      <c r="AF109" s="22" t="str">
        <f>VLOOKUP(Table8_16[[#This Row],[Store_ID]],Store!$A$2:$F$21,6,FALSE)</f>
        <v>Digital Store</v>
      </c>
    </row>
    <row r="110" spans="1:32" x14ac:dyDescent="0.3">
      <c r="A110" t="s">
        <v>2072</v>
      </c>
      <c r="B110" s="5">
        <v>45785</v>
      </c>
      <c r="C110" t="s">
        <v>164</v>
      </c>
      <c r="D110" t="s">
        <v>1642</v>
      </c>
      <c r="E110" t="s">
        <v>1932</v>
      </c>
      <c r="F110">
        <v>3</v>
      </c>
      <c r="G110">
        <v>815.3</v>
      </c>
      <c r="H110">
        <v>0.03</v>
      </c>
      <c r="I110" t="s">
        <v>1959</v>
      </c>
      <c r="J110">
        <v>2372.5230000000001</v>
      </c>
      <c r="K110">
        <v>2372.5229999999997</v>
      </c>
      <c r="L110" t="str">
        <f>_xlfn.IFS(Table8_1[[#This Row],[Unit_Price]]&lt;500,"Low Price",Table8_1[[#This Row],[Unit_Price]]&lt;2000,"Medium Price",Table8_1[[#This Row],[Unit_Price]]&gt;=2000, "High Price")</f>
        <v>Medium Price</v>
      </c>
      <c r="M110" t="str">
        <f>VLOOKUP(Table8_16[[#This Row],[Customer_ID]],Table1__2[],2,FALSE)</f>
        <v>James Gibbs</v>
      </c>
      <c r="N110">
        <f>VLOOKUP(Table8_16[[#This Row],[Customer_ID]],Table1__2[],3,FALSE)</f>
        <v>21</v>
      </c>
      <c r="O110" t="str">
        <f>VLOOKUP(Table8_16[[#This Row],[Customer_ID]],Table1__2[],4,FALSE)</f>
        <v>Male</v>
      </c>
      <c r="P110" t="str">
        <f>VLOOKUP(Table8_16[[#This Row],[Customer_ID]],Table1__2[],5,FALSE)</f>
        <v>Mooneyshire</v>
      </c>
      <c r="Q110" t="str">
        <f>VLOOKUP(Table8_16[[#This Row],[Customer_ID]],Table1__2[],6,FALSE)</f>
        <v>Alaska</v>
      </c>
      <c r="R110" t="str">
        <f>VLOOKUP(Table8_16[[#This Row],[Customer_ID]],Table1__2[],7,FALSE)</f>
        <v>USA</v>
      </c>
      <c r="S110" t="str">
        <f>VLOOKUP(Table8_16[[#This Row],[Customer_ID]],Table1__2[],8,FALSE)</f>
        <v>Platinum</v>
      </c>
      <c r="T110" t="str">
        <f>VLOOKUP(Table8_16[[#This Row],[Customer_ID]],Table1__2[],9,FALSE)</f>
        <v>Students</v>
      </c>
      <c r="U110" t="str">
        <f>VLOOKUP(Table8_16[[#This Row],[Product_ID]],Table3__211[],2,FALSE)</f>
        <v>Carbon Fiber Tennis</v>
      </c>
      <c r="V110" t="str">
        <f>VLOOKUP(Table8_16[[#This Row],[Product_ID]],Table3__211[],3,FALSE)</f>
        <v>Racket</v>
      </c>
      <c r="W110" t="str">
        <f>VLOOKUP(Table8_16[[#This Row],[Product_ID]],Table3__211[],4,FALSE)</f>
        <v>Sports</v>
      </c>
      <c r="X110" t="str">
        <f>VLOOKUP(Table8_16[[#This Row],[Product_ID]],Table3__211[],5,FALSE)</f>
        <v>Equipment</v>
      </c>
      <c r="Y110" t="str">
        <f>VLOOKUP(Table8_16[[#This Row],[Product_ID]],Table3__211[],6,FALSE)</f>
        <v>Flores, Pineda and Rodriguez</v>
      </c>
      <c r="Z110">
        <f>VLOOKUP(Table8_16[[#This Row],[Product_ID]],Table3__211[],7,FALSE)</f>
        <v>484.62</v>
      </c>
      <c r="AA110">
        <f>VLOOKUP(Table8_16[[#This Row],[Product_ID]],Table3__211[],8,FALSE)</f>
        <v>432</v>
      </c>
      <c r="AB110" t="str">
        <f>VLOOKUP(Table8_16[[#This Row],[Store_ID]],Store!$A$2:$E$21,2,FALSE)</f>
        <v>Gardner, Humphrey and Contreras</v>
      </c>
      <c r="AC110" t="str">
        <f>VLOOKUP(Table8_16[[#This Row],[Store_ID]],Store!$A$2:$E$21,3,FALSE)</f>
        <v>East</v>
      </c>
      <c r="AD110" t="str">
        <f>VLOOKUP(Table8_16[[#This Row],[Store_ID]],Store!$A$2:$E$21,4,FALSE)</f>
        <v>Johnsonville</v>
      </c>
      <c r="AE110" t="str">
        <f>VLOOKUP(Table8_16[[#This Row],[Store_ID]],Store!$A$2:$E$21,5,FALSE)</f>
        <v>Flagship</v>
      </c>
      <c r="AF110" s="22" t="str">
        <f>VLOOKUP(Table8_16[[#This Row],[Store_ID]],Store!$A$2:$F$21,6,FALSE)</f>
        <v>Physical Store</v>
      </c>
    </row>
    <row r="111" spans="1:32" x14ac:dyDescent="0.3">
      <c r="A111" t="s">
        <v>2073</v>
      </c>
      <c r="B111" s="5">
        <v>45738</v>
      </c>
      <c r="C111" t="s">
        <v>704</v>
      </c>
      <c r="D111" t="s">
        <v>1856</v>
      </c>
      <c r="E111" t="s">
        <v>1887</v>
      </c>
      <c r="F111">
        <v>3</v>
      </c>
      <c r="G111">
        <v>376.46</v>
      </c>
      <c r="H111">
        <v>0.09</v>
      </c>
      <c r="I111" t="s">
        <v>1964</v>
      </c>
      <c r="J111">
        <v>1027.7357999999999</v>
      </c>
      <c r="K111">
        <v>1027.7357999999999</v>
      </c>
      <c r="L111" t="str">
        <f>_xlfn.IFS(Table8_1[[#This Row],[Unit_Price]]&lt;500,"Low Price",Table8_1[[#This Row],[Unit_Price]]&lt;2000,"Medium Price",Table8_1[[#This Row],[Unit_Price]]&gt;=2000, "High Price")</f>
        <v>Low Price</v>
      </c>
      <c r="M111" t="str">
        <f>VLOOKUP(Table8_16[[#This Row],[Customer_ID]],Table1__2[],2,FALSE)</f>
        <v>Eric Todd</v>
      </c>
      <c r="N111">
        <f>VLOOKUP(Table8_16[[#This Row],[Customer_ID]],Table1__2[],3,FALSE)</f>
        <v>61</v>
      </c>
      <c r="O111" t="str">
        <f>VLOOKUP(Table8_16[[#This Row],[Customer_ID]],Table1__2[],4,FALSE)</f>
        <v>Male</v>
      </c>
      <c r="P111" t="str">
        <f>VLOOKUP(Table8_16[[#This Row],[Customer_ID]],Table1__2[],5,FALSE)</f>
        <v>Danielstad</v>
      </c>
      <c r="Q111" t="str">
        <f>VLOOKUP(Table8_16[[#This Row],[Customer_ID]],Table1__2[],6,FALSE)</f>
        <v>Montana</v>
      </c>
      <c r="R111" t="str">
        <f>VLOOKUP(Table8_16[[#This Row],[Customer_ID]],Table1__2[],7,FALSE)</f>
        <v>USA</v>
      </c>
      <c r="S111" t="str">
        <f>VLOOKUP(Table8_16[[#This Row],[Customer_ID]],Table1__2[],8,FALSE)</f>
        <v>Gold</v>
      </c>
      <c r="T111" t="str">
        <f>VLOOKUP(Table8_16[[#This Row],[Customer_ID]],Table1__2[],9,FALSE)</f>
        <v>Retired</v>
      </c>
      <c r="U111" t="str">
        <f>VLOOKUP(Table8_16[[#This Row],[Product_ID]],Table3__211[],2,FALSE)</f>
        <v>Women's High</v>
      </c>
      <c r="V111" t="str">
        <f>VLOOKUP(Table8_16[[#This Row],[Product_ID]],Table3__211[],3,FALSE)</f>
        <v>Heels</v>
      </c>
      <c r="W111" t="str">
        <f>VLOOKUP(Table8_16[[#This Row],[Product_ID]],Table3__211[],4,FALSE)</f>
        <v>Clothing</v>
      </c>
      <c r="X111" t="str">
        <f>VLOOKUP(Table8_16[[#This Row],[Product_ID]],Table3__211[],5,FALSE)</f>
        <v>Footwear</v>
      </c>
      <c r="Y111" t="str">
        <f>VLOOKUP(Table8_16[[#This Row],[Product_ID]],Table3__211[],6,FALSE)</f>
        <v>Smith-Charles</v>
      </c>
      <c r="Z111">
        <f>VLOOKUP(Table8_16[[#This Row],[Product_ID]],Table3__211[],7,FALSE)</f>
        <v>438.25</v>
      </c>
      <c r="AA111">
        <f>VLOOKUP(Table8_16[[#This Row],[Product_ID]],Table3__211[],8,FALSE)</f>
        <v>496</v>
      </c>
      <c r="AB111" t="str">
        <f>VLOOKUP(Table8_16[[#This Row],[Store_ID]],Store!$A$2:$E$21,2,FALSE)</f>
        <v>Rivera-Warner</v>
      </c>
      <c r="AC111" t="str">
        <f>VLOOKUP(Table8_16[[#This Row],[Store_ID]],Store!$A$2:$E$21,3,FALSE)</f>
        <v>East</v>
      </c>
      <c r="AD111" t="str">
        <f>VLOOKUP(Table8_16[[#This Row],[Store_ID]],Store!$A$2:$E$21,4,FALSE)</f>
        <v>Washingtonfurt</v>
      </c>
      <c r="AE111" t="str">
        <f>VLOOKUP(Table8_16[[#This Row],[Store_ID]],Store!$A$2:$E$21,5,FALSE)</f>
        <v>Flagship</v>
      </c>
      <c r="AF111" s="22" t="str">
        <f>VLOOKUP(Table8_16[[#This Row],[Store_ID]],Store!$A$2:$F$21,6,FALSE)</f>
        <v>Physical Store</v>
      </c>
    </row>
    <row r="112" spans="1:32" x14ac:dyDescent="0.3">
      <c r="A112" t="s">
        <v>2074</v>
      </c>
      <c r="B112" s="5">
        <v>45851</v>
      </c>
      <c r="C112" t="s">
        <v>42</v>
      </c>
      <c r="D112" t="s">
        <v>1706</v>
      </c>
      <c r="E112" t="s">
        <v>1917</v>
      </c>
      <c r="F112">
        <v>4</v>
      </c>
      <c r="G112">
        <v>239.83</v>
      </c>
      <c r="H112">
        <v>0.08</v>
      </c>
      <c r="I112" t="s">
        <v>1959</v>
      </c>
      <c r="J112">
        <v>882.57439999999997</v>
      </c>
      <c r="K112">
        <v>882.57440000000008</v>
      </c>
      <c r="L112" t="str">
        <f>_xlfn.IFS(Table8_1[[#This Row],[Unit_Price]]&lt;500,"Low Price",Table8_1[[#This Row],[Unit_Price]]&lt;2000,"Medium Price",Table8_1[[#This Row],[Unit_Price]]&gt;=2000, "High Price")</f>
        <v>Low Price</v>
      </c>
      <c r="M112" t="str">
        <f>VLOOKUP(Table8_16[[#This Row],[Customer_ID]],Table1__2[],2,FALSE)</f>
        <v>Daniel Boyd</v>
      </c>
      <c r="N112">
        <f>VLOOKUP(Table8_16[[#This Row],[Customer_ID]],Table1__2[],3,FALSE)</f>
        <v>29</v>
      </c>
      <c r="O112" t="str">
        <f>VLOOKUP(Table8_16[[#This Row],[Customer_ID]],Table1__2[],4,FALSE)</f>
        <v>Female</v>
      </c>
      <c r="P112" t="str">
        <f>VLOOKUP(Table8_16[[#This Row],[Customer_ID]],Table1__2[],5,FALSE)</f>
        <v>West Pamelafurt</v>
      </c>
      <c r="Q112" t="str">
        <f>VLOOKUP(Table8_16[[#This Row],[Customer_ID]],Table1__2[],6,FALSE)</f>
        <v>West Virginia</v>
      </c>
      <c r="R112" t="str">
        <f>VLOOKUP(Table8_16[[#This Row],[Customer_ID]],Table1__2[],7,FALSE)</f>
        <v>USA</v>
      </c>
      <c r="S112" t="str">
        <f>VLOOKUP(Table8_16[[#This Row],[Customer_ID]],Table1__2[],8,FALSE)</f>
        <v>Bronze</v>
      </c>
      <c r="T112" t="str">
        <f>VLOOKUP(Table8_16[[#This Row],[Customer_ID]],Table1__2[],9,FALSE)</f>
        <v>Entry level Professionel</v>
      </c>
      <c r="U112" t="str">
        <f>VLOOKUP(Table8_16[[#This Row],[Product_ID]],Table3__211[],2,FALSE)</f>
        <v>Smart Home WiFi</v>
      </c>
      <c r="V112" t="str">
        <f>VLOOKUP(Table8_16[[#This Row],[Product_ID]],Table3__211[],3,FALSE)</f>
        <v>Camera</v>
      </c>
      <c r="W112" t="str">
        <f>VLOOKUP(Table8_16[[#This Row],[Product_ID]],Table3__211[],4,FALSE)</f>
        <v>Electronics</v>
      </c>
      <c r="X112" t="str">
        <f>VLOOKUP(Table8_16[[#This Row],[Product_ID]],Table3__211[],5,FALSE)</f>
        <v>Accessories</v>
      </c>
      <c r="Y112" t="str">
        <f>VLOOKUP(Table8_16[[#This Row],[Product_ID]],Table3__211[],6,FALSE)</f>
        <v>Holmes LLC</v>
      </c>
      <c r="Z112">
        <f>VLOOKUP(Table8_16[[#This Row],[Product_ID]],Table3__211[],7,FALSE)</f>
        <v>450.71</v>
      </c>
      <c r="AA112">
        <f>VLOOKUP(Table8_16[[#This Row],[Product_ID]],Table3__211[],8,FALSE)</f>
        <v>389</v>
      </c>
      <c r="AB112" t="str">
        <f>VLOOKUP(Table8_16[[#This Row],[Store_ID]],Store!$A$2:$E$21,2,FALSE)</f>
        <v>Bean, Jones and Park</v>
      </c>
      <c r="AC112" t="str">
        <f>VLOOKUP(Table8_16[[#This Row],[Store_ID]],Store!$A$2:$E$21,3,FALSE)</f>
        <v>West</v>
      </c>
      <c r="AD112" t="str">
        <f>VLOOKUP(Table8_16[[#This Row],[Store_ID]],Store!$A$2:$E$21,4,FALSE)</f>
        <v>Thompsonborough</v>
      </c>
      <c r="AE112" t="str">
        <f>VLOOKUP(Table8_16[[#This Row],[Store_ID]],Store!$A$2:$E$21,5,FALSE)</f>
        <v>Online</v>
      </c>
      <c r="AF112" s="22" t="str">
        <f>VLOOKUP(Table8_16[[#This Row],[Store_ID]],Store!$A$2:$F$21,6,FALSE)</f>
        <v>Digital Store</v>
      </c>
    </row>
    <row r="113" spans="1:32" x14ac:dyDescent="0.3">
      <c r="A113" t="s">
        <v>2075</v>
      </c>
      <c r="B113" s="5">
        <v>45798</v>
      </c>
      <c r="C113" t="s">
        <v>418</v>
      </c>
      <c r="D113" t="s">
        <v>1853</v>
      </c>
      <c r="E113" t="s">
        <v>1901</v>
      </c>
      <c r="F113">
        <v>2</v>
      </c>
      <c r="G113">
        <v>845.71</v>
      </c>
      <c r="H113">
        <v>0.01</v>
      </c>
      <c r="I113" t="s">
        <v>1961</v>
      </c>
      <c r="J113">
        <v>1674.5057999999999</v>
      </c>
      <c r="K113">
        <v>1674.5058000000001</v>
      </c>
      <c r="L113" t="str">
        <f>_xlfn.IFS(Table8_1[[#This Row],[Unit_Price]]&lt;500,"Low Price",Table8_1[[#This Row],[Unit_Price]]&lt;2000,"Medium Price",Table8_1[[#This Row],[Unit_Price]]&gt;=2000, "High Price")</f>
        <v>Medium Price</v>
      </c>
      <c r="M113" t="str">
        <f>VLOOKUP(Table8_16[[#This Row],[Customer_ID]],Table1__2[],2,FALSE)</f>
        <v>Michael Jones</v>
      </c>
      <c r="N113">
        <f>VLOOKUP(Table8_16[[#This Row],[Customer_ID]],Table1__2[],3,FALSE)</f>
        <v>40</v>
      </c>
      <c r="O113" t="str">
        <f>VLOOKUP(Table8_16[[#This Row],[Customer_ID]],Table1__2[],4,FALSE)</f>
        <v>Male</v>
      </c>
      <c r="P113" t="str">
        <f>VLOOKUP(Table8_16[[#This Row],[Customer_ID]],Table1__2[],5,FALSE)</f>
        <v>North Edwardton</v>
      </c>
      <c r="Q113" t="str">
        <f>VLOOKUP(Table8_16[[#This Row],[Customer_ID]],Table1__2[],6,FALSE)</f>
        <v>Tennessee</v>
      </c>
      <c r="R113" t="str">
        <f>VLOOKUP(Table8_16[[#This Row],[Customer_ID]],Table1__2[],7,FALSE)</f>
        <v>USA</v>
      </c>
      <c r="S113" t="str">
        <f>VLOOKUP(Table8_16[[#This Row],[Customer_ID]],Table1__2[],8,FALSE)</f>
        <v>Bronze</v>
      </c>
      <c r="T113" t="str">
        <f>VLOOKUP(Table8_16[[#This Row],[Customer_ID]],Table1__2[],9,FALSE)</f>
        <v>Experienced</v>
      </c>
      <c r="U113" t="str">
        <f>VLOOKUP(Table8_16[[#This Row],[Product_ID]],Table3__211[],2,FALSE)</f>
        <v>Gaming Mouse Pad</v>
      </c>
      <c r="V113" t="str">
        <f>VLOOKUP(Table8_16[[#This Row],[Product_ID]],Table3__211[],3,FALSE)</f>
        <v>XL</v>
      </c>
      <c r="W113" t="str">
        <f>VLOOKUP(Table8_16[[#This Row],[Product_ID]],Table3__211[],4,FALSE)</f>
        <v>Electronics</v>
      </c>
      <c r="X113" t="str">
        <f>VLOOKUP(Table8_16[[#This Row],[Product_ID]],Table3__211[],5,FALSE)</f>
        <v>Accessories</v>
      </c>
      <c r="Y113" t="str">
        <f>VLOOKUP(Table8_16[[#This Row],[Product_ID]],Table3__211[],6,FALSE)</f>
        <v>Sharp, Taylor and Rodriguez</v>
      </c>
      <c r="Z113">
        <f>VLOOKUP(Table8_16[[#This Row],[Product_ID]],Table3__211[],7,FALSE)</f>
        <v>340.14</v>
      </c>
      <c r="AA113">
        <f>VLOOKUP(Table8_16[[#This Row],[Product_ID]],Table3__211[],8,FALSE)</f>
        <v>361</v>
      </c>
      <c r="AB113" t="str">
        <f>VLOOKUP(Table8_16[[#This Row],[Store_ID]],Store!$A$2:$E$21,2,FALSE)</f>
        <v>Johnson-Wright</v>
      </c>
      <c r="AC113" t="str">
        <f>VLOOKUP(Table8_16[[#This Row],[Store_ID]],Store!$A$2:$E$21,3,FALSE)</f>
        <v>North</v>
      </c>
      <c r="AD113" t="str">
        <f>VLOOKUP(Table8_16[[#This Row],[Store_ID]],Store!$A$2:$E$21,4,FALSE)</f>
        <v>Hoodberg</v>
      </c>
      <c r="AE113" t="str">
        <f>VLOOKUP(Table8_16[[#This Row],[Store_ID]],Store!$A$2:$E$21,5,FALSE)</f>
        <v>Outlet</v>
      </c>
      <c r="AF113" s="22" t="str">
        <f>VLOOKUP(Table8_16[[#This Row],[Store_ID]],Store!$A$2:$F$21,6,FALSE)</f>
        <v>Physical Store</v>
      </c>
    </row>
    <row r="114" spans="1:32" x14ac:dyDescent="0.3">
      <c r="A114" t="s">
        <v>2076</v>
      </c>
      <c r="B114" s="5">
        <v>45705</v>
      </c>
      <c r="C114" t="s">
        <v>318</v>
      </c>
      <c r="D114" t="s">
        <v>1811</v>
      </c>
      <c r="E114" t="s">
        <v>1932</v>
      </c>
      <c r="F114">
        <v>3</v>
      </c>
      <c r="G114">
        <v>948.69</v>
      </c>
      <c r="H114">
        <v>0.28999999999999998</v>
      </c>
      <c r="I114" t="s">
        <v>1959</v>
      </c>
      <c r="J114">
        <v>2020.7097000000001</v>
      </c>
      <c r="K114">
        <v>2020.7097000000003</v>
      </c>
      <c r="L114" t="str">
        <f>_xlfn.IFS(Table8_1[[#This Row],[Unit_Price]]&lt;500,"Low Price",Table8_1[[#This Row],[Unit_Price]]&lt;2000,"Medium Price",Table8_1[[#This Row],[Unit_Price]]&gt;=2000, "High Price")</f>
        <v>Medium Price</v>
      </c>
      <c r="M114" t="str">
        <f>VLOOKUP(Table8_16[[#This Row],[Customer_ID]],Table1__2[],2,FALSE)</f>
        <v>Melissa Duffy Md</v>
      </c>
      <c r="N114">
        <f>VLOOKUP(Table8_16[[#This Row],[Customer_ID]],Table1__2[],3,FALSE)</f>
        <v>58</v>
      </c>
      <c r="O114" t="str">
        <f>VLOOKUP(Table8_16[[#This Row],[Customer_ID]],Table1__2[],4,FALSE)</f>
        <v>Female</v>
      </c>
      <c r="P114" t="str">
        <f>VLOOKUP(Table8_16[[#This Row],[Customer_ID]],Table1__2[],5,FALSE)</f>
        <v>East Jenna</v>
      </c>
      <c r="Q114" t="str">
        <f>VLOOKUP(Table8_16[[#This Row],[Customer_ID]],Table1__2[],6,FALSE)</f>
        <v>South Carolina</v>
      </c>
      <c r="R114" t="str">
        <f>VLOOKUP(Table8_16[[#This Row],[Customer_ID]],Table1__2[],7,FALSE)</f>
        <v>USA</v>
      </c>
      <c r="S114" t="str">
        <f>VLOOKUP(Table8_16[[#This Row],[Customer_ID]],Table1__2[],8,FALSE)</f>
        <v>Bronze</v>
      </c>
      <c r="T114" t="str">
        <f>VLOOKUP(Table8_16[[#This Row],[Customer_ID]],Table1__2[],9,FALSE)</f>
        <v>Experienced</v>
      </c>
      <c r="U114" t="str">
        <f>VLOOKUP(Table8_16[[#This Row],[Product_ID]],Table3__211[],2,FALSE)</f>
        <v>Wireless</v>
      </c>
      <c r="V114" t="str">
        <f>VLOOKUP(Table8_16[[#This Row],[Product_ID]],Table3__211[],3,FALSE)</f>
        <v>Mouse</v>
      </c>
      <c r="W114" t="str">
        <f>VLOOKUP(Table8_16[[#This Row],[Product_ID]],Table3__211[],4,FALSE)</f>
        <v>Electronics</v>
      </c>
      <c r="X114" t="str">
        <f>VLOOKUP(Table8_16[[#This Row],[Product_ID]],Table3__211[],5,FALSE)</f>
        <v>Computer</v>
      </c>
      <c r="Y114" t="str">
        <f>VLOOKUP(Table8_16[[#This Row],[Product_ID]],Table3__211[],6,FALSE)</f>
        <v>Larson Ltd</v>
      </c>
      <c r="Z114">
        <f>VLOOKUP(Table8_16[[#This Row],[Product_ID]],Table3__211[],7,FALSE)</f>
        <v>392.89</v>
      </c>
      <c r="AA114">
        <f>VLOOKUP(Table8_16[[#This Row],[Product_ID]],Table3__211[],8,FALSE)</f>
        <v>320</v>
      </c>
      <c r="AB114" t="str">
        <f>VLOOKUP(Table8_16[[#This Row],[Store_ID]],Store!$A$2:$E$21,2,FALSE)</f>
        <v>Gardner, Humphrey and Contreras</v>
      </c>
      <c r="AC114" t="str">
        <f>VLOOKUP(Table8_16[[#This Row],[Store_ID]],Store!$A$2:$E$21,3,FALSE)</f>
        <v>East</v>
      </c>
      <c r="AD114" t="str">
        <f>VLOOKUP(Table8_16[[#This Row],[Store_ID]],Store!$A$2:$E$21,4,FALSE)</f>
        <v>Johnsonville</v>
      </c>
      <c r="AE114" t="str">
        <f>VLOOKUP(Table8_16[[#This Row],[Store_ID]],Store!$A$2:$E$21,5,FALSE)</f>
        <v>Flagship</v>
      </c>
      <c r="AF114" s="22" t="str">
        <f>VLOOKUP(Table8_16[[#This Row],[Store_ID]],Store!$A$2:$F$21,6,FALSE)</f>
        <v>Physical Store</v>
      </c>
    </row>
    <row r="115" spans="1:32" x14ac:dyDescent="0.3">
      <c r="A115" t="s">
        <v>2077</v>
      </c>
      <c r="B115" s="5">
        <v>45413</v>
      </c>
      <c r="C115" t="s">
        <v>1452</v>
      </c>
      <c r="D115" t="s">
        <v>1658</v>
      </c>
      <c r="E115" t="s">
        <v>1924</v>
      </c>
      <c r="F115">
        <v>1</v>
      </c>
      <c r="G115">
        <v>281.97000000000003</v>
      </c>
      <c r="H115">
        <v>0.2</v>
      </c>
      <c r="I115" t="s">
        <v>1961</v>
      </c>
      <c r="J115">
        <v>225.57599999999999</v>
      </c>
      <c r="K115">
        <v>225.57600000000002</v>
      </c>
      <c r="L115" t="str">
        <f>_xlfn.IFS(Table8_1[[#This Row],[Unit_Price]]&lt;500,"Low Price",Table8_1[[#This Row],[Unit_Price]]&lt;2000,"Medium Price",Table8_1[[#This Row],[Unit_Price]]&gt;=2000, "High Price")</f>
        <v>Low Price</v>
      </c>
      <c r="M115" t="str">
        <f>VLOOKUP(Table8_16[[#This Row],[Customer_ID]],Table1__2[],2,FALSE)</f>
        <v>Michael Foley</v>
      </c>
      <c r="N115">
        <f>VLOOKUP(Table8_16[[#This Row],[Customer_ID]],Table1__2[],3,FALSE)</f>
        <v>63</v>
      </c>
      <c r="O115" t="str">
        <f>VLOOKUP(Table8_16[[#This Row],[Customer_ID]],Table1__2[],4,FALSE)</f>
        <v>Female</v>
      </c>
      <c r="P115" t="str">
        <f>VLOOKUP(Table8_16[[#This Row],[Customer_ID]],Table1__2[],5,FALSE)</f>
        <v>Oneillfurt</v>
      </c>
      <c r="Q115" t="str">
        <f>VLOOKUP(Table8_16[[#This Row],[Customer_ID]],Table1__2[],6,FALSE)</f>
        <v>Vermont</v>
      </c>
      <c r="R115" t="str">
        <f>VLOOKUP(Table8_16[[#This Row],[Customer_ID]],Table1__2[],7,FALSE)</f>
        <v>USA</v>
      </c>
      <c r="S115" t="str">
        <f>VLOOKUP(Table8_16[[#This Row],[Customer_ID]],Table1__2[],8,FALSE)</f>
        <v>Gold</v>
      </c>
      <c r="T115" t="str">
        <f>VLOOKUP(Table8_16[[#This Row],[Customer_ID]],Table1__2[],9,FALSE)</f>
        <v>Retired</v>
      </c>
      <c r="U115" t="str">
        <f>VLOOKUP(Table8_16[[#This Row],[Product_ID]],Table3__211[],2,FALSE)</f>
        <v>Decorative Floor</v>
      </c>
      <c r="V115" t="str">
        <f>VLOOKUP(Table8_16[[#This Row],[Product_ID]],Table3__211[],3,FALSE)</f>
        <v>Vase</v>
      </c>
      <c r="W115" t="str">
        <f>VLOOKUP(Table8_16[[#This Row],[Product_ID]],Table3__211[],4,FALSE)</f>
        <v>Home</v>
      </c>
      <c r="X115" t="str">
        <f>VLOOKUP(Table8_16[[#This Row],[Product_ID]],Table3__211[],5,FALSE)</f>
        <v>Decor</v>
      </c>
      <c r="Y115" t="str">
        <f>VLOOKUP(Table8_16[[#This Row],[Product_ID]],Table3__211[],6,FALSE)</f>
        <v>Khan, Jones and Paul</v>
      </c>
      <c r="Z115">
        <f>VLOOKUP(Table8_16[[#This Row],[Product_ID]],Table3__211[],7,FALSE)</f>
        <v>254.04</v>
      </c>
      <c r="AA115">
        <f>VLOOKUP(Table8_16[[#This Row],[Product_ID]],Table3__211[],8,FALSE)</f>
        <v>378</v>
      </c>
      <c r="AB115" t="str">
        <f>VLOOKUP(Table8_16[[#This Row],[Store_ID]],Store!$A$2:$E$21,2,FALSE)</f>
        <v>Hill, Wagner and Ballard</v>
      </c>
      <c r="AC115" t="str">
        <f>VLOOKUP(Table8_16[[#This Row],[Store_ID]],Store!$A$2:$E$21,3,FALSE)</f>
        <v>East</v>
      </c>
      <c r="AD115" t="str">
        <f>VLOOKUP(Table8_16[[#This Row],[Store_ID]],Store!$A$2:$E$21,4,FALSE)</f>
        <v>East Davidville</v>
      </c>
      <c r="AE115" t="str">
        <f>VLOOKUP(Table8_16[[#This Row],[Store_ID]],Store!$A$2:$E$21,5,FALSE)</f>
        <v>Online</v>
      </c>
      <c r="AF115" s="22" t="str">
        <f>VLOOKUP(Table8_16[[#This Row],[Store_ID]],Store!$A$2:$F$21,6,FALSE)</f>
        <v>Digital Store</v>
      </c>
    </row>
    <row r="116" spans="1:32" x14ac:dyDescent="0.3">
      <c r="A116" t="s">
        <v>2078</v>
      </c>
      <c r="B116" s="5">
        <v>45482</v>
      </c>
      <c r="C116" t="s">
        <v>518</v>
      </c>
      <c r="D116" t="s">
        <v>1856</v>
      </c>
      <c r="E116" t="s">
        <v>1904</v>
      </c>
      <c r="F116">
        <v>2</v>
      </c>
      <c r="G116">
        <v>731.01</v>
      </c>
      <c r="H116">
        <v>0.05</v>
      </c>
      <c r="I116" t="s">
        <v>1961</v>
      </c>
      <c r="J116">
        <v>1388.9190000000001</v>
      </c>
      <c r="K116">
        <v>1388.9189999999999</v>
      </c>
      <c r="L116" t="str">
        <f>_xlfn.IFS(Table8_1[[#This Row],[Unit_Price]]&lt;500,"Low Price",Table8_1[[#This Row],[Unit_Price]]&lt;2000,"Medium Price",Table8_1[[#This Row],[Unit_Price]]&gt;=2000, "High Price")</f>
        <v>Medium Price</v>
      </c>
      <c r="M116" t="str">
        <f>VLOOKUP(Table8_16[[#This Row],[Customer_ID]],Table1__2[],2,FALSE)</f>
        <v>Patrick Roberts</v>
      </c>
      <c r="N116">
        <f>VLOOKUP(Table8_16[[#This Row],[Customer_ID]],Table1__2[],3,FALSE)</f>
        <v>41</v>
      </c>
      <c r="O116" t="str">
        <f>VLOOKUP(Table8_16[[#This Row],[Customer_ID]],Table1__2[],4,FALSE)</f>
        <v>Female</v>
      </c>
      <c r="P116" t="str">
        <f>VLOOKUP(Table8_16[[#This Row],[Customer_ID]],Table1__2[],5,FALSE)</f>
        <v>Jaredville</v>
      </c>
      <c r="Q116" t="str">
        <f>VLOOKUP(Table8_16[[#This Row],[Customer_ID]],Table1__2[],6,FALSE)</f>
        <v>Missouri</v>
      </c>
      <c r="R116" t="str">
        <f>VLOOKUP(Table8_16[[#This Row],[Customer_ID]],Table1__2[],7,FALSE)</f>
        <v>USA</v>
      </c>
      <c r="S116" t="str">
        <f>VLOOKUP(Table8_16[[#This Row],[Customer_ID]],Table1__2[],8,FALSE)</f>
        <v>Platinum</v>
      </c>
      <c r="T116" t="str">
        <f>VLOOKUP(Table8_16[[#This Row],[Customer_ID]],Table1__2[],9,FALSE)</f>
        <v>Experienced</v>
      </c>
      <c r="U116" t="str">
        <f>VLOOKUP(Table8_16[[#This Row],[Product_ID]],Table3__211[],2,FALSE)</f>
        <v>Women's High</v>
      </c>
      <c r="V116" t="str">
        <f>VLOOKUP(Table8_16[[#This Row],[Product_ID]],Table3__211[],3,FALSE)</f>
        <v>Heels</v>
      </c>
      <c r="W116" t="str">
        <f>VLOOKUP(Table8_16[[#This Row],[Product_ID]],Table3__211[],4,FALSE)</f>
        <v>Clothing</v>
      </c>
      <c r="X116" t="str">
        <f>VLOOKUP(Table8_16[[#This Row],[Product_ID]],Table3__211[],5,FALSE)</f>
        <v>Footwear</v>
      </c>
      <c r="Y116" t="str">
        <f>VLOOKUP(Table8_16[[#This Row],[Product_ID]],Table3__211[],6,FALSE)</f>
        <v>Smith-Charles</v>
      </c>
      <c r="Z116">
        <f>VLOOKUP(Table8_16[[#This Row],[Product_ID]],Table3__211[],7,FALSE)</f>
        <v>438.25</v>
      </c>
      <c r="AA116">
        <f>VLOOKUP(Table8_16[[#This Row],[Product_ID]],Table3__211[],8,FALSE)</f>
        <v>496</v>
      </c>
      <c r="AB116" t="str">
        <f>VLOOKUP(Table8_16[[#This Row],[Store_ID]],Store!$A$2:$E$21,2,FALSE)</f>
        <v>Alexander Group</v>
      </c>
      <c r="AC116" t="str">
        <f>VLOOKUP(Table8_16[[#This Row],[Store_ID]],Store!$A$2:$E$21,3,FALSE)</f>
        <v>South</v>
      </c>
      <c r="AD116" t="str">
        <f>VLOOKUP(Table8_16[[#This Row],[Store_ID]],Store!$A$2:$E$21,4,FALSE)</f>
        <v>Port Sharon</v>
      </c>
      <c r="AE116" t="str">
        <f>VLOOKUP(Table8_16[[#This Row],[Store_ID]],Store!$A$2:$E$21,5,FALSE)</f>
        <v>Online</v>
      </c>
      <c r="AF116" s="22" t="str">
        <f>VLOOKUP(Table8_16[[#This Row],[Store_ID]],Store!$A$2:$F$21,6,FALSE)</f>
        <v>Digital Store</v>
      </c>
    </row>
    <row r="117" spans="1:32" x14ac:dyDescent="0.3">
      <c r="A117" t="s">
        <v>2079</v>
      </c>
      <c r="B117" s="5">
        <v>45925</v>
      </c>
      <c r="C117" t="s">
        <v>832</v>
      </c>
      <c r="D117" t="s">
        <v>1838</v>
      </c>
      <c r="E117" t="s">
        <v>1914</v>
      </c>
      <c r="F117">
        <v>4</v>
      </c>
      <c r="G117">
        <v>930.85</v>
      </c>
      <c r="H117">
        <v>0.13</v>
      </c>
      <c r="I117" t="s">
        <v>1961</v>
      </c>
      <c r="J117">
        <v>3239.3580000000002</v>
      </c>
      <c r="K117">
        <v>3239.3580000000002</v>
      </c>
      <c r="L117" t="str">
        <f>_xlfn.IFS(Table8_1[[#This Row],[Unit_Price]]&lt;500,"Low Price",Table8_1[[#This Row],[Unit_Price]]&lt;2000,"Medium Price",Table8_1[[#This Row],[Unit_Price]]&gt;=2000, "High Price")</f>
        <v>Medium Price</v>
      </c>
      <c r="M117" t="str">
        <f>VLOOKUP(Table8_16[[#This Row],[Customer_ID]],Table1__2[],2,FALSE)</f>
        <v>Christopher David</v>
      </c>
      <c r="N117">
        <f>VLOOKUP(Table8_16[[#This Row],[Customer_ID]],Table1__2[],3,FALSE)</f>
        <v>42</v>
      </c>
      <c r="O117" t="str">
        <f>VLOOKUP(Table8_16[[#This Row],[Customer_ID]],Table1__2[],4,FALSE)</f>
        <v>Male</v>
      </c>
      <c r="P117" t="str">
        <f>VLOOKUP(Table8_16[[#This Row],[Customer_ID]],Table1__2[],5,FALSE)</f>
        <v>Karenmouth</v>
      </c>
      <c r="Q117" t="str">
        <f>VLOOKUP(Table8_16[[#This Row],[Customer_ID]],Table1__2[],6,FALSE)</f>
        <v>Massachusetts</v>
      </c>
      <c r="R117" t="str">
        <f>VLOOKUP(Table8_16[[#This Row],[Customer_ID]],Table1__2[],7,FALSE)</f>
        <v>USA</v>
      </c>
      <c r="S117" t="str">
        <f>VLOOKUP(Table8_16[[#This Row],[Customer_ID]],Table1__2[],8,FALSE)</f>
        <v>Silver</v>
      </c>
      <c r="T117" t="str">
        <f>VLOOKUP(Table8_16[[#This Row],[Customer_ID]],Table1__2[],9,FALSE)</f>
        <v>Experienced</v>
      </c>
      <c r="U117" t="str">
        <f>VLOOKUP(Table8_16[[#This Row],[Product_ID]],Table3__211[],2,FALSE)</f>
        <v>Women's Beanie</v>
      </c>
      <c r="V117" t="str">
        <f>VLOOKUP(Table8_16[[#This Row],[Product_ID]],Table3__211[],3,FALSE)</f>
        <v>Hat</v>
      </c>
      <c r="W117" t="str">
        <f>VLOOKUP(Table8_16[[#This Row],[Product_ID]],Table3__211[],4,FALSE)</f>
        <v>Clothing</v>
      </c>
      <c r="X117" t="str">
        <f>VLOOKUP(Table8_16[[#This Row],[Product_ID]],Table3__211[],5,FALSE)</f>
        <v>Accessories</v>
      </c>
      <c r="Y117" t="str">
        <f>VLOOKUP(Table8_16[[#This Row],[Product_ID]],Table3__211[],6,FALSE)</f>
        <v>Richardson-Carrillo</v>
      </c>
      <c r="Z117">
        <f>VLOOKUP(Table8_16[[#This Row],[Product_ID]],Table3__211[],7,FALSE)</f>
        <v>119.57</v>
      </c>
      <c r="AA117">
        <f>VLOOKUP(Table8_16[[#This Row],[Product_ID]],Table3__211[],8,FALSE)</f>
        <v>210</v>
      </c>
      <c r="AB117" t="str">
        <f>VLOOKUP(Table8_16[[#This Row],[Store_ID]],Store!$A$2:$E$21,2,FALSE)</f>
        <v>Martinez-Mullins</v>
      </c>
      <c r="AC117" t="str">
        <f>VLOOKUP(Table8_16[[#This Row],[Store_ID]],Store!$A$2:$E$21,3,FALSE)</f>
        <v>South</v>
      </c>
      <c r="AD117" t="str">
        <f>VLOOKUP(Table8_16[[#This Row],[Store_ID]],Store!$A$2:$E$21,4,FALSE)</f>
        <v>Williamsfurt</v>
      </c>
      <c r="AE117" t="str">
        <f>VLOOKUP(Table8_16[[#This Row],[Store_ID]],Store!$A$2:$E$21,5,FALSE)</f>
        <v>Online</v>
      </c>
      <c r="AF117" s="22" t="str">
        <f>VLOOKUP(Table8_16[[#This Row],[Store_ID]],Store!$A$2:$F$21,6,FALSE)</f>
        <v>Digital Store</v>
      </c>
    </row>
    <row r="118" spans="1:32" x14ac:dyDescent="0.3">
      <c r="A118" t="s">
        <v>2080</v>
      </c>
      <c r="B118" s="5">
        <v>45420</v>
      </c>
      <c r="C118" t="s">
        <v>1313</v>
      </c>
      <c r="D118" t="s">
        <v>2061</v>
      </c>
      <c r="E118" t="s">
        <v>1917</v>
      </c>
      <c r="F118">
        <v>4</v>
      </c>
      <c r="G118">
        <v>770.77</v>
      </c>
      <c r="H118">
        <v>0.22</v>
      </c>
      <c r="I118" t="s">
        <v>1959</v>
      </c>
      <c r="J118">
        <v>2404.8024</v>
      </c>
      <c r="K118">
        <v>2404.8024</v>
      </c>
      <c r="L118" t="str">
        <f>_xlfn.IFS(Table8_1[[#This Row],[Unit_Price]]&lt;500,"Low Price",Table8_1[[#This Row],[Unit_Price]]&lt;2000,"Medium Price",Table8_1[[#This Row],[Unit_Price]]&gt;=2000, "High Price")</f>
        <v>Medium Price</v>
      </c>
      <c r="M118" t="str">
        <f>VLOOKUP(Table8_16[[#This Row],[Customer_ID]],Table1__2[],2,FALSE)</f>
        <v>Monica Miller</v>
      </c>
      <c r="N118">
        <f>VLOOKUP(Table8_16[[#This Row],[Customer_ID]],Table1__2[],3,FALSE)</f>
        <v>33</v>
      </c>
      <c r="O118" t="str">
        <f>VLOOKUP(Table8_16[[#This Row],[Customer_ID]],Table1__2[],4,FALSE)</f>
        <v>Male</v>
      </c>
      <c r="P118" t="str">
        <f>VLOOKUP(Table8_16[[#This Row],[Customer_ID]],Table1__2[],5,FALSE)</f>
        <v>Lake David</v>
      </c>
      <c r="Q118" t="str">
        <f>VLOOKUP(Table8_16[[#This Row],[Customer_ID]],Table1__2[],6,FALSE)</f>
        <v>Mississippi</v>
      </c>
      <c r="R118" t="str">
        <f>VLOOKUP(Table8_16[[#This Row],[Customer_ID]],Table1__2[],7,FALSE)</f>
        <v>USA</v>
      </c>
      <c r="S118" t="str">
        <f>VLOOKUP(Table8_16[[#This Row],[Customer_ID]],Table1__2[],8,FALSE)</f>
        <v>Gold</v>
      </c>
      <c r="T118" t="str">
        <f>VLOOKUP(Table8_16[[#This Row],[Customer_ID]],Table1__2[],9,FALSE)</f>
        <v>Experienced</v>
      </c>
      <c r="U118" t="str">
        <f>VLOOKUP(Table8_16[[#This Row],[Product_ID]],Table3__211[],2,FALSE)</f>
        <v>Men's Running</v>
      </c>
      <c r="V118" t="str">
        <f>VLOOKUP(Table8_16[[#This Row],[Product_ID]],Table3__211[],3,FALSE)</f>
        <v>Jacket</v>
      </c>
      <c r="W118" t="str">
        <f>VLOOKUP(Table8_16[[#This Row],[Product_ID]],Table3__211[],4,FALSE)</f>
        <v>Clothing</v>
      </c>
      <c r="X118" t="str">
        <f>VLOOKUP(Table8_16[[#This Row],[Product_ID]],Table3__211[],5,FALSE)</f>
        <v>Outerwear</v>
      </c>
      <c r="Y118" t="str">
        <f>VLOOKUP(Table8_16[[#This Row],[Product_ID]],Table3__211[],6,FALSE)</f>
        <v>Pineda Ltd</v>
      </c>
      <c r="Z118">
        <f>VLOOKUP(Table8_16[[#This Row],[Product_ID]],Table3__211[],7,FALSE)</f>
        <v>364.67</v>
      </c>
      <c r="AA118">
        <f>VLOOKUP(Table8_16[[#This Row],[Product_ID]],Table3__211[],8,FALSE)</f>
        <v>452</v>
      </c>
      <c r="AB118" t="str">
        <f>VLOOKUP(Table8_16[[#This Row],[Store_ID]],Store!$A$2:$E$21,2,FALSE)</f>
        <v>Bean, Jones and Park</v>
      </c>
      <c r="AC118" t="str">
        <f>VLOOKUP(Table8_16[[#This Row],[Store_ID]],Store!$A$2:$E$21,3,FALSE)</f>
        <v>West</v>
      </c>
      <c r="AD118" t="str">
        <f>VLOOKUP(Table8_16[[#This Row],[Store_ID]],Store!$A$2:$E$21,4,FALSE)</f>
        <v>Thompsonborough</v>
      </c>
      <c r="AE118" t="str">
        <f>VLOOKUP(Table8_16[[#This Row],[Store_ID]],Store!$A$2:$E$21,5,FALSE)</f>
        <v>Online</v>
      </c>
      <c r="AF118" s="22" t="str">
        <f>VLOOKUP(Table8_16[[#This Row],[Store_ID]],Store!$A$2:$F$21,6,FALSE)</f>
        <v>Digital Store</v>
      </c>
    </row>
    <row r="119" spans="1:32" x14ac:dyDescent="0.3">
      <c r="A119" t="s">
        <v>2081</v>
      </c>
      <c r="B119" s="5">
        <v>45554</v>
      </c>
      <c r="C119" t="s">
        <v>251</v>
      </c>
      <c r="D119" t="s">
        <v>1718</v>
      </c>
      <c r="E119" t="s">
        <v>1904</v>
      </c>
      <c r="F119">
        <v>3</v>
      </c>
      <c r="G119">
        <v>479.63</v>
      </c>
      <c r="H119">
        <v>0.3</v>
      </c>
      <c r="I119" t="s">
        <v>1961</v>
      </c>
      <c r="J119">
        <v>1007.223</v>
      </c>
      <c r="K119">
        <v>1007.223</v>
      </c>
      <c r="L119" t="str">
        <f>_xlfn.IFS(Table8_1[[#This Row],[Unit_Price]]&lt;500,"Low Price",Table8_1[[#This Row],[Unit_Price]]&lt;2000,"Medium Price",Table8_1[[#This Row],[Unit_Price]]&gt;=2000, "High Price")</f>
        <v>Low Price</v>
      </c>
      <c r="M119" t="str">
        <f>VLOOKUP(Table8_16[[#This Row],[Customer_ID]],Table1__2[],2,FALSE)</f>
        <v>Amber Mcclain</v>
      </c>
      <c r="N119">
        <f>VLOOKUP(Table8_16[[#This Row],[Customer_ID]],Table1__2[],3,FALSE)</f>
        <v>58</v>
      </c>
      <c r="O119" t="str">
        <f>VLOOKUP(Table8_16[[#This Row],[Customer_ID]],Table1__2[],4,FALSE)</f>
        <v>Male</v>
      </c>
      <c r="P119" t="str">
        <f>VLOOKUP(Table8_16[[#This Row],[Customer_ID]],Table1__2[],5,FALSE)</f>
        <v>Brendaburgh</v>
      </c>
      <c r="Q119" t="str">
        <f>VLOOKUP(Table8_16[[#This Row],[Customer_ID]],Table1__2[],6,FALSE)</f>
        <v>Florida</v>
      </c>
      <c r="R119" t="str">
        <f>VLOOKUP(Table8_16[[#This Row],[Customer_ID]],Table1__2[],7,FALSE)</f>
        <v>USA</v>
      </c>
      <c r="S119" t="str">
        <f>VLOOKUP(Table8_16[[#This Row],[Customer_ID]],Table1__2[],8,FALSE)</f>
        <v>Silver</v>
      </c>
      <c r="T119" t="str">
        <f>VLOOKUP(Table8_16[[#This Row],[Customer_ID]],Table1__2[],9,FALSE)</f>
        <v>Experienced</v>
      </c>
      <c r="U119" t="str">
        <f>VLOOKUP(Table8_16[[#This Row],[Product_ID]],Table3__211[],2,FALSE)</f>
        <v>Men's Winter</v>
      </c>
      <c r="V119" t="str">
        <f>VLOOKUP(Table8_16[[#This Row],[Product_ID]],Table3__211[],3,FALSE)</f>
        <v>Jacket</v>
      </c>
      <c r="W119" t="str">
        <f>VLOOKUP(Table8_16[[#This Row],[Product_ID]],Table3__211[],4,FALSE)</f>
        <v>Clothing</v>
      </c>
      <c r="X119" t="str">
        <f>VLOOKUP(Table8_16[[#This Row],[Product_ID]],Table3__211[],5,FALSE)</f>
        <v>Outerwear</v>
      </c>
      <c r="Y119" t="str">
        <f>VLOOKUP(Table8_16[[#This Row],[Product_ID]],Table3__211[],6,FALSE)</f>
        <v>Kelly, Smith and Perez</v>
      </c>
      <c r="Z119">
        <f>VLOOKUP(Table8_16[[#This Row],[Product_ID]],Table3__211[],7,FALSE)</f>
        <v>167.34</v>
      </c>
      <c r="AA119">
        <f>VLOOKUP(Table8_16[[#This Row],[Product_ID]],Table3__211[],8,FALSE)</f>
        <v>296</v>
      </c>
      <c r="AB119" t="str">
        <f>VLOOKUP(Table8_16[[#This Row],[Store_ID]],Store!$A$2:$E$21,2,FALSE)</f>
        <v>Alexander Group</v>
      </c>
      <c r="AC119" t="str">
        <f>VLOOKUP(Table8_16[[#This Row],[Store_ID]],Store!$A$2:$E$21,3,FALSE)</f>
        <v>South</v>
      </c>
      <c r="AD119" t="str">
        <f>VLOOKUP(Table8_16[[#This Row],[Store_ID]],Store!$A$2:$E$21,4,FALSE)</f>
        <v>Port Sharon</v>
      </c>
      <c r="AE119" t="str">
        <f>VLOOKUP(Table8_16[[#This Row],[Store_ID]],Store!$A$2:$E$21,5,FALSE)</f>
        <v>Online</v>
      </c>
      <c r="AF119" s="22" t="str">
        <f>VLOOKUP(Table8_16[[#This Row],[Store_ID]],Store!$A$2:$F$21,6,FALSE)</f>
        <v>Digital Store</v>
      </c>
    </row>
    <row r="120" spans="1:32" x14ac:dyDescent="0.3">
      <c r="A120" t="s">
        <v>2082</v>
      </c>
      <c r="B120" s="5">
        <v>45405</v>
      </c>
      <c r="C120" t="s">
        <v>376</v>
      </c>
      <c r="D120" t="s">
        <v>1696</v>
      </c>
      <c r="E120" t="s">
        <v>1927</v>
      </c>
      <c r="F120">
        <v>1</v>
      </c>
      <c r="G120">
        <v>165</v>
      </c>
      <c r="H120">
        <v>0.3</v>
      </c>
      <c r="I120" t="s">
        <v>1964</v>
      </c>
      <c r="J120">
        <v>115.5</v>
      </c>
      <c r="K120">
        <v>115.5</v>
      </c>
      <c r="L120" t="str">
        <f>_xlfn.IFS(Table8_1[[#This Row],[Unit_Price]]&lt;500,"Low Price",Table8_1[[#This Row],[Unit_Price]]&lt;2000,"Medium Price",Table8_1[[#This Row],[Unit_Price]]&gt;=2000, "High Price")</f>
        <v>Low Price</v>
      </c>
      <c r="M120" t="str">
        <f>VLOOKUP(Table8_16[[#This Row],[Customer_ID]],Table1__2[],2,FALSE)</f>
        <v>Lance Baker</v>
      </c>
      <c r="N120">
        <f>VLOOKUP(Table8_16[[#This Row],[Customer_ID]],Table1__2[],3,FALSE)</f>
        <v>50</v>
      </c>
      <c r="O120" t="str">
        <f>VLOOKUP(Table8_16[[#This Row],[Customer_ID]],Table1__2[],4,FALSE)</f>
        <v>Female</v>
      </c>
      <c r="P120" t="str">
        <f>VLOOKUP(Table8_16[[#This Row],[Customer_ID]],Table1__2[],5,FALSE)</f>
        <v>Port Victoria</v>
      </c>
      <c r="Q120" t="str">
        <f>VLOOKUP(Table8_16[[#This Row],[Customer_ID]],Table1__2[],6,FALSE)</f>
        <v>Florida</v>
      </c>
      <c r="R120" t="str">
        <f>VLOOKUP(Table8_16[[#This Row],[Customer_ID]],Table1__2[],7,FALSE)</f>
        <v>USA</v>
      </c>
      <c r="S120" t="str">
        <f>VLOOKUP(Table8_16[[#This Row],[Customer_ID]],Table1__2[],8,FALSE)</f>
        <v>Gold</v>
      </c>
      <c r="T120" t="str">
        <f>VLOOKUP(Table8_16[[#This Row],[Customer_ID]],Table1__2[],9,FALSE)</f>
        <v>Experienced</v>
      </c>
      <c r="U120" t="str">
        <f>VLOOKUP(Table8_16[[#This Row],[Product_ID]],Table3__211[],2,FALSE)</f>
        <v>Portable Power</v>
      </c>
      <c r="V120" t="str">
        <f>VLOOKUP(Table8_16[[#This Row],[Product_ID]],Table3__211[],3,FALSE)</f>
        <v>Bank</v>
      </c>
      <c r="W120" t="str">
        <f>VLOOKUP(Table8_16[[#This Row],[Product_ID]],Table3__211[],4,FALSE)</f>
        <v>Electronics</v>
      </c>
      <c r="X120" t="str">
        <f>VLOOKUP(Table8_16[[#This Row],[Product_ID]],Table3__211[],5,FALSE)</f>
        <v>Mobile</v>
      </c>
      <c r="Y120" t="str">
        <f>VLOOKUP(Table8_16[[#This Row],[Product_ID]],Table3__211[],6,FALSE)</f>
        <v>Cummings and Sons</v>
      </c>
      <c r="Z120">
        <f>VLOOKUP(Table8_16[[#This Row],[Product_ID]],Table3__211[],7,FALSE)</f>
        <v>326.06</v>
      </c>
      <c r="AA120">
        <f>VLOOKUP(Table8_16[[#This Row],[Product_ID]],Table3__211[],8,FALSE)</f>
        <v>301</v>
      </c>
      <c r="AB120" t="str">
        <f>VLOOKUP(Table8_16[[#This Row],[Store_ID]],Store!$A$2:$E$21,2,FALSE)</f>
        <v>Aguirre-Keller</v>
      </c>
      <c r="AC120" t="str">
        <f>VLOOKUP(Table8_16[[#This Row],[Store_ID]],Store!$A$2:$E$21,3,FALSE)</f>
        <v>South</v>
      </c>
      <c r="AD120" t="str">
        <f>VLOOKUP(Table8_16[[#This Row],[Store_ID]],Store!$A$2:$E$21,4,FALSE)</f>
        <v>Lake Michael</v>
      </c>
      <c r="AE120" t="str">
        <f>VLOOKUP(Table8_16[[#This Row],[Store_ID]],Store!$A$2:$E$21,5,FALSE)</f>
        <v>Online</v>
      </c>
      <c r="AF120" s="22" t="str">
        <f>VLOOKUP(Table8_16[[#This Row],[Store_ID]],Store!$A$2:$F$21,6,FALSE)</f>
        <v>Digital Store</v>
      </c>
    </row>
    <row r="121" spans="1:32" x14ac:dyDescent="0.3">
      <c r="A121" t="s">
        <v>2083</v>
      </c>
      <c r="B121" s="5">
        <v>45503</v>
      </c>
      <c r="C121" t="s">
        <v>536</v>
      </c>
      <c r="D121" t="s">
        <v>1631</v>
      </c>
      <c r="E121" t="s">
        <v>1917</v>
      </c>
      <c r="F121">
        <v>2</v>
      </c>
      <c r="G121">
        <v>151.51</v>
      </c>
      <c r="H121">
        <v>0.28999999999999998</v>
      </c>
      <c r="I121" t="s">
        <v>1964</v>
      </c>
      <c r="J121">
        <v>215.14420000000001</v>
      </c>
      <c r="K121">
        <v>215.14420000000001</v>
      </c>
      <c r="L121" t="str">
        <f>_xlfn.IFS(Table8_1[[#This Row],[Unit_Price]]&lt;500,"Low Price",Table8_1[[#This Row],[Unit_Price]]&lt;2000,"Medium Price",Table8_1[[#This Row],[Unit_Price]]&gt;=2000, "High Price")</f>
        <v>Low Price</v>
      </c>
      <c r="M121" t="str">
        <f>VLOOKUP(Table8_16[[#This Row],[Customer_ID]],Table1__2[],2,FALSE)</f>
        <v>Sean Powell</v>
      </c>
      <c r="N121">
        <f>VLOOKUP(Table8_16[[#This Row],[Customer_ID]],Table1__2[],3,FALSE)</f>
        <v>43</v>
      </c>
      <c r="O121" t="str">
        <f>VLOOKUP(Table8_16[[#This Row],[Customer_ID]],Table1__2[],4,FALSE)</f>
        <v>Male</v>
      </c>
      <c r="P121" t="str">
        <f>VLOOKUP(Table8_16[[#This Row],[Customer_ID]],Table1__2[],5,FALSE)</f>
        <v>South Kevin</v>
      </c>
      <c r="Q121" t="str">
        <f>VLOOKUP(Table8_16[[#This Row],[Customer_ID]],Table1__2[],6,FALSE)</f>
        <v>Vermont</v>
      </c>
      <c r="R121" t="str">
        <f>VLOOKUP(Table8_16[[#This Row],[Customer_ID]],Table1__2[],7,FALSE)</f>
        <v>USA</v>
      </c>
      <c r="S121" t="str">
        <f>VLOOKUP(Table8_16[[#This Row],[Customer_ID]],Table1__2[],8,FALSE)</f>
        <v>Bronze</v>
      </c>
      <c r="T121" t="str">
        <f>VLOOKUP(Table8_16[[#This Row],[Customer_ID]],Table1__2[],9,FALSE)</f>
        <v>Experienced</v>
      </c>
      <c r="U121" t="str">
        <f>VLOOKUP(Table8_16[[#This Row],[Product_ID]],Table3__211[],2,FALSE)</f>
        <v>Knee Support</v>
      </c>
      <c r="V121" t="str">
        <f>VLOOKUP(Table8_16[[#This Row],[Product_ID]],Table3__211[],3,FALSE)</f>
        <v>Brace</v>
      </c>
      <c r="W121" t="str">
        <f>VLOOKUP(Table8_16[[#This Row],[Product_ID]],Table3__211[],4,FALSE)</f>
        <v>Sports</v>
      </c>
      <c r="X121" t="str">
        <f>VLOOKUP(Table8_16[[#This Row],[Product_ID]],Table3__211[],5,FALSE)</f>
        <v>Equipment</v>
      </c>
      <c r="Y121" t="str">
        <f>VLOOKUP(Table8_16[[#This Row],[Product_ID]],Table3__211[],6,FALSE)</f>
        <v>May-Reese</v>
      </c>
      <c r="Z121">
        <f>VLOOKUP(Table8_16[[#This Row],[Product_ID]],Table3__211[],7,FALSE)</f>
        <v>21.34</v>
      </c>
      <c r="AA121">
        <f>VLOOKUP(Table8_16[[#This Row],[Product_ID]],Table3__211[],8,FALSE)</f>
        <v>65</v>
      </c>
      <c r="AB121" t="str">
        <f>VLOOKUP(Table8_16[[#This Row],[Store_ID]],Store!$A$2:$E$21,2,FALSE)</f>
        <v>Bean, Jones and Park</v>
      </c>
      <c r="AC121" t="str">
        <f>VLOOKUP(Table8_16[[#This Row],[Store_ID]],Store!$A$2:$E$21,3,FALSE)</f>
        <v>West</v>
      </c>
      <c r="AD121" t="str">
        <f>VLOOKUP(Table8_16[[#This Row],[Store_ID]],Store!$A$2:$E$21,4,FALSE)</f>
        <v>Thompsonborough</v>
      </c>
      <c r="AE121" t="str">
        <f>VLOOKUP(Table8_16[[#This Row],[Store_ID]],Store!$A$2:$E$21,5,FALSE)</f>
        <v>Online</v>
      </c>
      <c r="AF121" s="22" t="str">
        <f>VLOOKUP(Table8_16[[#This Row],[Store_ID]],Store!$A$2:$F$21,6,FALSE)</f>
        <v>Digital Store</v>
      </c>
    </row>
    <row r="122" spans="1:32" x14ac:dyDescent="0.3">
      <c r="A122" t="s">
        <v>2084</v>
      </c>
      <c r="B122" s="5">
        <v>45274</v>
      </c>
      <c r="C122" t="s">
        <v>754</v>
      </c>
      <c r="D122" t="s">
        <v>1670</v>
      </c>
      <c r="E122" t="s">
        <v>1942</v>
      </c>
      <c r="F122">
        <v>2</v>
      </c>
      <c r="G122">
        <v>872.93</v>
      </c>
      <c r="H122">
        <v>0.28999999999999998</v>
      </c>
      <c r="I122" t="s">
        <v>1964</v>
      </c>
      <c r="J122">
        <v>1239.5606</v>
      </c>
      <c r="K122">
        <v>1239.5606</v>
      </c>
      <c r="L122" t="str">
        <f>_xlfn.IFS(Table8_1[[#This Row],[Unit_Price]]&lt;500,"Low Price",Table8_1[[#This Row],[Unit_Price]]&lt;2000,"Medium Price",Table8_1[[#This Row],[Unit_Price]]&gt;=2000, "High Price")</f>
        <v>Medium Price</v>
      </c>
      <c r="M122" t="str">
        <f>VLOOKUP(Table8_16[[#This Row],[Customer_ID]],Table1__2[],2,FALSE)</f>
        <v>Timothy Juarez</v>
      </c>
      <c r="N122">
        <f>VLOOKUP(Table8_16[[#This Row],[Customer_ID]],Table1__2[],3,FALSE)</f>
        <v>22</v>
      </c>
      <c r="O122" t="str">
        <f>VLOOKUP(Table8_16[[#This Row],[Customer_ID]],Table1__2[],4,FALSE)</f>
        <v>Female</v>
      </c>
      <c r="P122" t="str">
        <f>VLOOKUP(Table8_16[[#This Row],[Customer_ID]],Table1__2[],5,FALSE)</f>
        <v>Grahamstad</v>
      </c>
      <c r="Q122" t="str">
        <f>VLOOKUP(Table8_16[[#This Row],[Customer_ID]],Table1__2[],6,FALSE)</f>
        <v>South Carolina</v>
      </c>
      <c r="R122" t="str">
        <f>VLOOKUP(Table8_16[[#This Row],[Customer_ID]],Table1__2[],7,FALSE)</f>
        <v>USA</v>
      </c>
      <c r="S122" t="str">
        <f>VLOOKUP(Table8_16[[#This Row],[Customer_ID]],Table1__2[],8,FALSE)</f>
        <v>Bronze</v>
      </c>
      <c r="T122" t="str">
        <f>VLOOKUP(Table8_16[[#This Row],[Customer_ID]],Table1__2[],9,FALSE)</f>
        <v>Students</v>
      </c>
      <c r="U122" t="str">
        <f>VLOOKUP(Table8_16[[#This Row],[Product_ID]],Table3__211[],2,FALSE)</f>
        <v>Basketball</v>
      </c>
      <c r="V122" t="str">
        <f>VLOOKUP(Table8_16[[#This Row],[Product_ID]],Table3__211[],3,FALSE)</f>
        <v>Ball</v>
      </c>
      <c r="W122" t="str">
        <f>VLOOKUP(Table8_16[[#This Row],[Product_ID]],Table3__211[],4,FALSE)</f>
        <v>Sports</v>
      </c>
      <c r="X122" t="str">
        <f>VLOOKUP(Table8_16[[#This Row],[Product_ID]],Table3__211[],5,FALSE)</f>
        <v>Team Sports</v>
      </c>
      <c r="Y122" t="str">
        <f>VLOOKUP(Table8_16[[#This Row],[Product_ID]],Table3__211[],6,FALSE)</f>
        <v>Nolan-Snow</v>
      </c>
      <c r="Z122">
        <f>VLOOKUP(Table8_16[[#This Row],[Product_ID]],Table3__211[],7,FALSE)</f>
        <v>204.39</v>
      </c>
      <c r="AA122">
        <f>VLOOKUP(Table8_16[[#This Row],[Product_ID]],Table3__211[],8,FALSE)</f>
        <v>281</v>
      </c>
      <c r="AB122" t="str">
        <f>VLOOKUP(Table8_16[[#This Row],[Store_ID]],Store!$A$2:$E$21,2,FALSE)</f>
        <v>Holloway Ltd</v>
      </c>
      <c r="AC122" t="str">
        <f>VLOOKUP(Table8_16[[#This Row],[Store_ID]],Store!$A$2:$E$21,3,FALSE)</f>
        <v>North</v>
      </c>
      <c r="AD122" t="str">
        <f>VLOOKUP(Table8_16[[#This Row],[Store_ID]],Store!$A$2:$E$21,4,FALSE)</f>
        <v>Bensonhaven</v>
      </c>
      <c r="AE122" t="str">
        <f>VLOOKUP(Table8_16[[#This Row],[Store_ID]],Store!$A$2:$E$21,5,FALSE)</f>
        <v>Flagship</v>
      </c>
      <c r="AF122" s="22" t="str">
        <f>VLOOKUP(Table8_16[[#This Row],[Store_ID]],Store!$A$2:$F$21,6,FALSE)</f>
        <v>Physical Store</v>
      </c>
    </row>
    <row r="123" spans="1:32" x14ac:dyDescent="0.3">
      <c r="A123" t="s">
        <v>2085</v>
      </c>
      <c r="B123" s="5">
        <v>45558</v>
      </c>
      <c r="C123" t="s">
        <v>853</v>
      </c>
      <c r="D123" t="s">
        <v>1642</v>
      </c>
      <c r="E123" t="s">
        <v>1924</v>
      </c>
      <c r="F123">
        <v>3</v>
      </c>
      <c r="G123">
        <v>432.4</v>
      </c>
      <c r="H123">
        <v>0.04</v>
      </c>
      <c r="I123" t="s">
        <v>1959</v>
      </c>
      <c r="J123">
        <v>1245.3119999999999</v>
      </c>
      <c r="K123">
        <v>1245.3119999999999</v>
      </c>
      <c r="L123" t="str">
        <f>_xlfn.IFS(Table8_1[[#This Row],[Unit_Price]]&lt;500,"Low Price",Table8_1[[#This Row],[Unit_Price]]&lt;2000,"Medium Price",Table8_1[[#This Row],[Unit_Price]]&gt;=2000, "High Price")</f>
        <v>Low Price</v>
      </c>
      <c r="M123" t="str">
        <f>VLOOKUP(Table8_16[[#This Row],[Customer_ID]],Table1__2[],2,FALSE)</f>
        <v>Matthew Payne</v>
      </c>
      <c r="N123">
        <f>VLOOKUP(Table8_16[[#This Row],[Customer_ID]],Table1__2[],3,FALSE)</f>
        <v>25</v>
      </c>
      <c r="O123" t="str">
        <f>VLOOKUP(Table8_16[[#This Row],[Customer_ID]],Table1__2[],4,FALSE)</f>
        <v>Male</v>
      </c>
      <c r="P123" t="str">
        <f>VLOOKUP(Table8_16[[#This Row],[Customer_ID]],Table1__2[],5,FALSE)</f>
        <v>Grahamfurt</v>
      </c>
      <c r="Q123" t="str">
        <f>VLOOKUP(Table8_16[[#This Row],[Customer_ID]],Table1__2[],6,FALSE)</f>
        <v>Wyoming</v>
      </c>
      <c r="R123" t="str">
        <f>VLOOKUP(Table8_16[[#This Row],[Customer_ID]],Table1__2[],7,FALSE)</f>
        <v>USA</v>
      </c>
      <c r="S123" t="str">
        <f>VLOOKUP(Table8_16[[#This Row],[Customer_ID]],Table1__2[],8,FALSE)</f>
        <v>Gold</v>
      </c>
      <c r="T123" t="str">
        <f>VLOOKUP(Table8_16[[#This Row],[Customer_ID]],Table1__2[],9,FALSE)</f>
        <v>Entry level Professionel</v>
      </c>
      <c r="U123" t="str">
        <f>VLOOKUP(Table8_16[[#This Row],[Product_ID]],Table3__211[],2,FALSE)</f>
        <v>Carbon Fiber Tennis</v>
      </c>
      <c r="V123" t="str">
        <f>VLOOKUP(Table8_16[[#This Row],[Product_ID]],Table3__211[],3,FALSE)</f>
        <v>Racket</v>
      </c>
      <c r="W123" t="str">
        <f>VLOOKUP(Table8_16[[#This Row],[Product_ID]],Table3__211[],4,FALSE)</f>
        <v>Sports</v>
      </c>
      <c r="X123" t="str">
        <f>VLOOKUP(Table8_16[[#This Row],[Product_ID]],Table3__211[],5,FALSE)</f>
        <v>Equipment</v>
      </c>
      <c r="Y123" t="str">
        <f>VLOOKUP(Table8_16[[#This Row],[Product_ID]],Table3__211[],6,FALSE)</f>
        <v>Flores, Pineda and Rodriguez</v>
      </c>
      <c r="Z123">
        <f>VLOOKUP(Table8_16[[#This Row],[Product_ID]],Table3__211[],7,FALSE)</f>
        <v>484.62</v>
      </c>
      <c r="AA123">
        <f>VLOOKUP(Table8_16[[#This Row],[Product_ID]],Table3__211[],8,FALSE)</f>
        <v>432</v>
      </c>
      <c r="AB123" t="str">
        <f>VLOOKUP(Table8_16[[#This Row],[Store_ID]],Store!$A$2:$E$21,2,FALSE)</f>
        <v>Hill, Wagner and Ballard</v>
      </c>
      <c r="AC123" t="str">
        <f>VLOOKUP(Table8_16[[#This Row],[Store_ID]],Store!$A$2:$E$21,3,FALSE)</f>
        <v>East</v>
      </c>
      <c r="AD123" t="str">
        <f>VLOOKUP(Table8_16[[#This Row],[Store_ID]],Store!$A$2:$E$21,4,FALSE)</f>
        <v>East Davidville</v>
      </c>
      <c r="AE123" t="str">
        <f>VLOOKUP(Table8_16[[#This Row],[Store_ID]],Store!$A$2:$E$21,5,FALSE)</f>
        <v>Online</v>
      </c>
      <c r="AF123" s="22" t="str">
        <f>VLOOKUP(Table8_16[[#This Row],[Store_ID]],Store!$A$2:$F$21,6,FALSE)</f>
        <v>Digital Store</v>
      </c>
    </row>
    <row r="124" spans="1:32" x14ac:dyDescent="0.3">
      <c r="A124" t="s">
        <v>2086</v>
      </c>
      <c r="B124" s="5">
        <v>45886</v>
      </c>
      <c r="C124" t="s">
        <v>1073</v>
      </c>
      <c r="D124" t="s">
        <v>1732</v>
      </c>
      <c r="E124" t="s">
        <v>1914</v>
      </c>
      <c r="F124">
        <v>2</v>
      </c>
      <c r="G124">
        <v>197.76</v>
      </c>
      <c r="H124">
        <v>0.04</v>
      </c>
      <c r="I124" t="s">
        <v>1959</v>
      </c>
      <c r="J124">
        <v>379.69920000000002</v>
      </c>
      <c r="K124">
        <v>379.69919999999996</v>
      </c>
      <c r="L124" t="str">
        <f>_xlfn.IFS(Table8_1[[#This Row],[Unit_Price]]&lt;500,"Low Price",Table8_1[[#This Row],[Unit_Price]]&lt;2000,"Medium Price",Table8_1[[#This Row],[Unit_Price]]&gt;=2000, "High Price")</f>
        <v>Low Price</v>
      </c>
      <c r="M124" t="str">
        <f>VLOOKUP(Table8_16[[#This Row],[Customer_ID]],Table1__2[],2,FALSE)</f>
        <v>Jasmine Snyder</v>
      </c>
      <c r="N124">
        <f>VLOOKUP(Table8_16[[#This Row],[Customer_ID]],Table1__2[],3,FALSE)</f>
        <v>46</v>
      </c>
      <c r="O124" t="str">
        <f>VLOOKUP(Table8_16[[#This Row],[Customer_ID]],Table1__2[],4,FALSE)</f>
        <v>Female</v>
      </c>
      <c r="P124" t="str">
        <f>VLOOKUP(Table8_16[[#This Row],[Customer_ID]],Table1__2[],5,FALSE)</f>
        <v>Hudsonfort</v>
      </c>
      <c r="Q124" t="str">
        <f>VLOOKUP(Table8_16[[#This Row],[Customer_ID]],Table1__2[],6,FALSE)</f>
        <v>Connecticut</v>
      </c>
      <c r="R124" t="str">
        <f>VLOOKUP(Table8_16[[#This Row],[Customer_ID]],Table1__2[],7,FALSE)</f>
        <v>USA</v>
      </c>
      <c r="S124" t="str">
        <f>VLOOKUP(Table8_16[[#This Row],[Customer_ID]],Table1__2[],8,FALSE)</f>
        <v>Silver</v>
      </c>
      <c r="T124" t="str">
        <f>VLOOKUP(Table8_16[[#This Row],[Customer_ID]],Table1__2[],9,FALSE)</f>
        <v>Experienced</v>
      </c>
      <c r="U124" t="str">
        <f>VLOOKUP(Table8_16[[#This Row],[Product_ID]],Table3__211[],2,FALSE)</f>
        <v>Boxing Hand</v>
      </c>
      <c r="V124" t="str">
        <f>VLOOKUP(Table8_16[[#This Row],[Product_ID]],Table3__211[],3,FALSE)</f>
        <v>Wraps</v>
      </c>
      <c r="W124" t="str">
        <f>VLOOKUP(Table8_16[[#This Row],[Product_ID]],Table3__211[],4,FALSE)</f>
        <v>Sports</v>
      </c>
      <c r="X124" t="str">
        <f>VLOOKUP(Table8_16[[#This Row],[Product_ID]],Table3__211[],5,FALSE)</f>
        <v>Fitness</v>
      </c>
      <c r="Y124" t="str">
        <f>VLOOKUP(Table8_16[[#This Row],[Product_ID]],Table3__211[],6,FALSE)</f>
        <v>Smith-King</v>
      </c>
      <c r="Z124">
        <f>VLOOKUP(Table8_16[[#This Row],[Product_ID]],Table3__211[],7,FALSE)</f>
        <v>190.29</v>
      </c>
      <c r="AA124">
        <f>VLOOKUP(Table8_16[[#This Row],[Product_ID]],Table3__211[],8,FALSE)</f>
        <v>260</v>
      </c>
      <c r="AB124" t="str">
        <f>VLOOKUP(Table8_16[[#This Row],[Store_ID]],Store!$A$2:$E$21,2,FALSE)</f>
        <v>Martinez-Mullins</v>
      </c>
      <c r="AC124" t="str">
        <f>VLOOKUP(Table8_16[[#This Row],[Store_ID]],Store!$A$2:$E$21,3,FALSE)</f>
        <v>South</v>
      </c>
      <c r="AD124" t="str">
        <f>VLOOKUP(Table8_16[[#This Row],[Store_ID]],Store!$A$2:$E$21,4,FALSE)</f>
        <v>Williamsfurt</v>
      </c>
      <c r="AE124" t="str">
        <f>VLOOKUP(Table8_16[[#This Row],[Store_ID]],Store!$A$2:$E$21,5,FALSE)</f>
        <v>Online</v>
      </c>
      <c r="AF124" s="22" t="str">
        <f>VLOOKUP(Table8_16[[#This Row],[Store_ID]],Store!$A$2:$F$21,6,FALSE)</f>
        <v>Digital Store</v>
      </c>
    </row>
    <row r="125" spans="1:32" x14ac:dyDescent="0.3">
      <c r="A125" t="s">
        <v>2087</v>
      </c>
      <c r="B125" s="5">
        <v>45674</v>
      </c>
      <c r="C125" t="s">
        <v>1478</v>
      </c>
      <c r="D125" t="s">
        <v>1700</v>
      </c>
      <c r="E125" t="s">
        <v>1896</v>
      </c>
      <c r="F125">
        <v>3</v>
      </c>
      <c r="G125">
        <v>334.6</v>
      </c>
      <c r="H125">
        <v>0.11</v>
      </c>
      <c r="I125" t="s">
        <v>1961</v>
      </c>
      <c r="J125">
        <v>893.38199999999995</v>
      </c>
      <c r="K125">
        <v>893.38200000000006</v>
      </c>
      <c r="L125" t="str">
        <f>_xlfn.IFS(Table8_1[[#This Row],[Unit_Price]]&lt;500,"Low Price",Table8_1[[#This Row],[Unit_Price]]&lt;2000,"Medium Price",Table8_1[[#This Row],[Unit_Price]]&gt;=2000, "High Price")</f>
        <v>Low Price</v>
      </c>
      <c r="M125" t="str">
        <f>VLOOKUP(Table8_16[[#This Row],[Customer_ID]],Table1__2[],2,FALSE)</f>
        <v>Elizabeth Foster</v>
      </c>
      <c r="N125">
        <f>VLOOKUP(Table8_16[[#This Row],[Customer_ID]],Table1__2[],3,FALSE)</f>
        <v>33</v>
      </c>
      <c r="O125" t="str">
        <f>VLOOKUP(Table8_16[[#This Row],[Customer_ID]],Table1__2[],4,FALSE)</f>
        <v>Female</v>
      </c>
      <c r="P125" t="str">
        <f>VLOOKUP(Table8_16[[#This Row],[Customer_ID]],Table1__2[],5,FALSE)</f>
        <v>Anthonymouth</v>
      </c>
      <c r="Q125" t="str">
        <f>VLOOKUP(Table8_16[[#This Row],[Customer_ID]],Table1__2[],6,FALSE)</f>
        <v>Oklahoma</v>
      </c>
      <c r="R125" t="str">
        <f>VLOOKUP(Table8_16[[#This Row],[Customer_ID]],Table1__2[],7,FALSE)</f>
        <v>USA</v>
      </c>
      <c r="S125" t="str">
        <f>VLOOKUP(Table8_16[[#This Row],[Customer_ID]],Table1__2[],8,FALSE)</f>
        <v>Gold</v>
      </c>
      <c r="T125" t="str">
        <f>VLOOKUP(Table8_16[[#This Row],[Customer_ID]],Table1__2[],9,FALSE)</f>
        <v>Experienced</v>
      </c>
      <c r="U125" t="str">
        <f>VLOOKUP(Table8_16[[#This Row],[Product_ID]],Table3__211[],2,FALSE)</f>
        <v>Noise-Canceling</v>
      </c>
      <c r="V125" t="str">
        <f>VLOOKUP(Table8_16[[#This Row],[Product_ID]],Table3__211[],3,FALSE)</f>
        <v>Headphones</v>
      </c>
      <c r="W125" t="str">
        <f>VLOOKUP(Table8_16[[#This Row],[Product_ID]],Table3__211[],4,FALSE)</f>
        <v>Electronics</v>
      </c>
      <c r="X125" t="str">
        <f>VLOOKUP(Table8_16[[#This Row],[Product_ID]],Table3__211[],5,FALSE)</f>
        <v>Audio</v>
      </c>
      <c r="Y125" t="str">
        <f>VLOOKUP(Table8_16[[#This Row],[Product_ID]],Table3__211[],6,FALSE)</f>
        <v>Taylor-Hart</v>
      </c>
      <c r="Z125">
        <f>VLOOKUP(Table8_16[[#This Row],[Product_ID]],Table3__211[],7,FALSE)</f>
        <v>38.520000000000003</v>
      </c>
      <c r="AA125">
        <f>VLOOKUP(Table8_16[[#This Row],[Product_ID]],Table3__211[],8,FALSE)</f>
        <v>378</v>
      </c>
      <c r="AB125" t="str">
        <f>VLOOKUP(Table8_16[[#This Row],[Store_ID]],Store!$A$2:$E$21,2,FALSE)</f>
        <v>Black-Horn</v>
      </c>
      <c r="AC125" t="str">
        <f>VLOOKUP(Table8_16[[#This Row],[Store_ID]],Store!$A$2:$E$21,3,FALSE)</f>
        <v>South</v>
      </c>
      <c r="AD125" t="str">
        <f>VLOOKUP(Table8_16[[#This Row],[Store_ID]],Store!$A$2:$E$21,4,FALSE)</f>
        <v>North Nancyview</v>
      </c>
      <c r="AE125" t="str">
        <f>VLOOKUP(Table8_16[[#This Row],[Store_ID]],Store!$A$2:$E$21,5,FALSE)</f>
        <v>Outlet</v>
      </c>
      <c r="AF125" s="22" t="str">
        <f>VLOOKUP(Table8_16[[#This Row],[Store_ID]],Store!$A$2:$F$21,6,FALSE)</f>
        <v>Physical Store</v>
      </c>
    </row>
    <row r="126" spans="1:32" x14ac:dyDescent="0.3">
      <c r="A126" t="s">
        <v>2088</v>
      </c>
      <c r="B126" s="5">
        <v>45777</v>
      </c>
      <c r="C126" t="s">
        <v>318</v>
      </c>
      <c r="D126" t="s">
        <v>1613</v>
      </c>
      <c r="E126" t="s">
        <v>1901</v>
      </c>
      <c r="F126">
        <v>2</v>
      </c>
      <c r="G126">
        <v>44.35</v>
      </c>
      <c r="H126">
        <v>0.2</v>
      </c>
      <c r="I126" t="s">
        <v>1964</v>
      </c>
      <c r="J126">
        <v>70.959999999999994</v>
      </c>
      <c r="K126">
        <v>70.960000000000008</v>
      </c>
      <c r="L126" t="str">
        <f>_xlfn.IFS(Table8_1[[#This Row],[Unit_Price]]&lt;500,"Low Price",Table8_1[[#This Row],[Unit_Price]]&lt;2000,"Medium Price",Table8_1[[#This Row],[Unit_Price]]&gt;=2000, "High Price")</f>
        <v>Low Price</v>
      </c>
      <c r="M126" t="str">
        <f>VLOOKUP(Table8_16[[#This Row],[Customer_ID]],Table1__2[],2,FALSE)</f>
        <v>Melissa Duffy Md</v>
      </c>
      <c r="N126">
        <f>VLOOKUP(Table8_16[[#This Row],[Customer_ID]],Table1__2[],3,FALSE)</f>
        <v>58</v>
      </c>
      <c r="O126" t="str">
        <f>VLOOKUP(Table8_16[[#This Row],[Customer_ID]],Table1__2[],4,FALSE)</f>
        <v>Female</v>
      </c>
      <c r="P126" t="str">
        <f>VLOOKUP(Table8_16[[#This Row],[Customer_ID]],Table1__2[],5,FALSE)</f>
        <v>East Jenna</v>
      </c>
      <c r="Q126" t="str">
        <f>VLOOKUP(Table8_16[[#This Row],[Customer_ID]],Table1__2[],6,FALSE)</f>
        <v>South Carolina</v>
      </c>
      <c r="R126" t="str">
        <f>VLOOKUP(Table8_16[[#This Row],[Customer_ID]],Table1__2[],7,FALSE)</f>
        <v>USA</v>
      </c>
      <c r="S126" t="str">
        <f>VLOOKUP(Table8_16[[#This Row],[Customer_ID]],Table1__2[],8,FALSE)</f>
        <v>Bronze</v>
      </c>
      <c r="T126" t="str">
        <f>VLOOKUP(Table8_16[[#This Row],[Customer_ID]],Table1__2[],9,FALSE)</f>
        <v>Experienced</v>
      </c>
      <c r="U126" t="str">
        <f>VLOOKUP(Table8_16[[#This Row],[Product_ID]],Table3__211[],2,FALSE)</f>
        <v>Decorative Wall</v>
      </c>
      <c r="V126" t="str">
        <f>VLOOKUP(Table8_16[[#This Row],[Product_ID]],Table3__211[],3,FALSE)</f>
        <v>Mirror</v>
      </c>
      <c r="W126" t="str">
        <f>VLOOKUP(Table8_16[[#This Row],[Product_ID]],Table3__211[],4,FALSE)</f>
        <v>Home</v>
      </c>
      <c r="X126" t="str">
        <f>VLOOKUP(Table8_16[[#This Row],[Product_ID]],Table3__211[],5,FALSE)</f>
        <v>Decor</v>
      </c>
      <c r="Y126" t="str">
        <f>VLOOKUP(Table8_16[[#This Row],[Product_ID]],Table3__211[],6,FALSE)</f>
        <v>Luna, Anderson and Bowman</v>
      </c>
      <c r="Z126">
        <f>VLOOKUP(Table8_16[[#This Row],[Product_ID]],Table3__211[],7,FALSE)</f>
        <v>48.01</v>
      </c>
      <c r="AA126">
        <f>VLOOKUP(Table8_16[[#This Row],[Product_ID]],Table3__211[],8,FALSE)</f>
        <v>439</v>
      </c>
      <c r="AB126" t="str">
        <f>VLOOKUP(Table8_16[[#This Row],[Store_ID]],Store!$A$2:$E$21,2,FALSE)</f>
        <v>Johnson-Wright</v>
      </c>
      <c r="AC126" t="str">
        <f>VLOOKUP(Table8_16[[#This Row],[Store_ID]],Store!$A$2:$E$21,3,FALSE)</f>
        <v>North</v>
      </c>
      <c r="AD126" t="str">
        <f>VLOOKUP(Table8_16[[#This Row],[Store_ID]],Store!$A$2:$E$21,4,FALSE)</f>
        <v>Hoodberg</v>
      </c>
      <c r="AE126" t="str">
        <f>VLOOKUP(Table8_16[[#This Row],[Store_ID]],Store!$A$2:$E$21,5,FALSE)</f>
        <v>Outlet</v>
      </c>
      <c r="AF126" s="22" t="str">
        <f>VLOOKUP(Table8_16[[#This Row],[Store_ID]],Store!$A$2:$F$21,6,FALSE)</f>
        <v>Physical Store</v>
      </c>
    </row>
    <row r="127" spans="1:32" x14ac:dyDescent="0.3">
      <c r="A127" t="s">
        <v>2089</v>
      </c>
      <c r="B127" s="5">
        <v>45598</v>
      </c>
      <c r="C127" t="s">
        <v>1542</v>
      </c>
      <c r="D127" t="s">
        <v>1590</v>
      </c>
      <c r="E127" t="s">
        <v>1911</v>
      </c>
      <c r="F127">
        <v>1</v>
      </c>
      <c r="G127">
        <v>846.31</v>
      </c>
      <c r="H127">
        <v>0.05</v>
      </c>
      <c r="I127" t="s">
        <v>1961</v>
      </c>
      <c r="J127">
        <v>803.99450000000002</v>
      </c>
      <c r="K127">
        <v>803.9944999999999</v>
      </c>
      <c r="L127" t="str">
        <f>_xlfn.IFS(Table8_1[[#This Row],[Unit_Price]]&lt;500,"Low Price",Table8_1[[#This Row],[Unit_Price]]&lt;2000,"Medium Price",Table8_1[[#This Row],[Unit_Price]]&gt;=2000, "High Price")</f>
        <v>Medium Price</v>
      </c>
      <c r="M127" t="str">
        <f>VLOOKUP(Table8_16[[#This Row],[Customer_ID]],Table1__2[],2,FALSE)</f>
        <v>Traci Gonzalez</v>
      </c>
      <c r="N127">
        <f>VLOOKUP(Table8_16[[#This Row],[Customer_ID]],Table1__2[],3,FALSE)</f>
        <v>35</v>
      </c>
      <c r="O127" t="str">
        <f>VLOOKUP(Table8_16[[#This Row],[Customer_ID]],Table1__2[],4,FALSE)</f>
        <v>Male</v>
      </c>
      <c r="P127" t="str">
        <f>VLOOKUP(Table8_16[[#This Row],[Customer_ID]],Table1__2[],5,FALSE)</f>
        <v>Snyderfurt</v>
      </c>
      <c r="Q127" t="str">
        <f>VLOOKUP(Table8_16[[#This Row],[Customer_ID]],Table1__2[],6,FALSE)</f>
        <v>New Mexico</v>
      </c>
      <c r="R127" t="str">
        <f>VLOOKUP(Table8_16[[#This Row],[Customer_ID]],Table1__2[],7,FALSE)</f>
        <v>USA</v>
      </c>
      <c r="S127" t="str">
        <f>VLOOKUP(Table8_16[[#This Row],[Customer_ID]],Table1__2[],8,FALSE)</f>
        <v>Silver</v>
      </c>
      <c r="T127" t="str">
        <f>VLOOKUP(Table8_16[[#This Row],[Customer_ID]],Table1__2[],9,FALSE)</f>
        <v>Experienced</v>
      </c>
      <c r="U127" t="str">
        <f>VLOOKUP(Table8_16[[#This Row],[Product_ID]],Table3__211[],2,FALSE)</f>
        <v>Wireless Bluetooth</v>
      </c>
      <c r="V127" t="str">
        <f>VLOOKUP(Table8_16[[#This Row],[Product_ID]],Table3__211[],3,FALSE)</f>
        <v>Earbuds</v>
      </c>
      <c r="W127" t="str">
        <f>VLOOKUP(Table8_16[[#This Row],[Product_ID]],Table3__211[],4,FALSE)</f>
        <v>Electronics</v>
      </c>
      <c r="X127" t="str">
        <f>VLOOKUP(Table8_16[[#This Row],[Product_ID]],Table3__211[],5,FALSE)</f>
        <v>Audio</v>
      </c>
      <c r="Y127" t="str">
        <f>VLOOKUP(Table8_16[[#This Row],[Product_ID]],Table3__211[],6,FALSE)</f>
        <v>Perez-Johnston</v>
      </c>
      <c r="Z127">
        <f>VLOOKUP(Table8_16[[#This Row],[Product_ID]],Table3__211[],7,FALSE)</f>
        <v>439.07</v>
      </c>
      <c r="AA127">
        <f>VLOOKUP(Table8_16[[#This Row],[Product_ID]],Table3__211[],8,FALSE)</f>
        <v>142</v>
      </c>
      <c r="AB127" t="str">
        <f>VLOOKUP(Table8_16[[#This Row],[Store_ID]],Store!$A$2:$E$21,2,FALSE)</f>
        <v>Benson-Elliott</v>
      </c>
      <c r="AC127" t="str">
        <f>VLOOKUP(Table8_16[[#This Row],[Store_ID]],Store!$A$2:$E$21,3,FALSE)</f>
        <v>East</v>
      </c>
      <c r="AD127" t="str">
        <f>VLOOKUP(Table8_16[[#This Row],[Store_ID]],Store!$A$2:$E$21,4,FALSE)</f>
        <v>Port Josephberg</v>
      </c>
      <c r="AE127" t="str">
        <f>VLOOKUP(Table8_16[[#This Row],[Store_ID]],Store!$A$2:$E$21,5,FALSE)</f>
        <v>Online</v>
      </c>
      <c r="AF127" s="22" t="str">
        <f>VLOOKUP(Table8_16[[#This Row],[Store_ID]],Store!$A$2:$F$21,6,FALSE)</f>
        <v>Digital Store</v>
      </c>
    </row>
    <row r="128" spans="1:32" x14ac:dyDescent="0.3">
      <c r="A128" t="s">
        <v>2090</v>
      </c>
      <c r="B128" s="5">
        <v>45884</v>
      </c>
      <c r="C128" t="s">
        <v>456</v>
      </c>
      <c r="D128" t="s">
        <v>1683</v>
      </c>
      <c r="E128" t="s">
        <v>1929</v>
      </c>
      <c r="F128">
        <v>1</v>
      </c>
      <c r="G128">
        <v>996.48</v>
      </c>
      <c r="H128">
        <v>7.0000000000000007E-2</v>
      </c>
      <c r="I128" t="s">
        <v>1964</v>
      </c>
      <c r="J128">
        <v>926.72640000000001</v>
      </c>
      <c r="K128">
        <v>926.72640000000001</v>
      </c>
      <c r="L128" t="str">
        <f>_xlfn.IFS(Table8_1[[#This Row],[Unit_Price]]&lt;500,"Low Price",Table8_1[[#This Row],[Unit_Price]]&lt;2000,"Medium Price",Table8_1[[#This Row],[Unit_Price]]&gt;=2000, "High Price")</f>
        <v>Medium Price</v>
      </c>
      <c r="M128" t="str">
        <f>VLOOKUP(Table8_16[[#This Row],[Customer_ID]],Table1__2[],2,FALSE)</f>
        <v>Joseph Richards</v>
      </c>
      <c r="N128">
        <f>VLOOKUP(Table8_16[[#This Row],[Customer_ID]],Table1__2[],3,FALSE)</f>
        <v>34</v>
      </c>
      <c r="O128" t="str">
        <f>VLOOKUP(Table8_16[[#This Row],[Customer_ID]],Table1__2[],4,FALSE)</f>
        <v>Female</v>
      </c>
      <c r="P128" t="str">
        <f>VLOOKUP(Table8_16[[#This Row],[Customer_ID]],Table1__2[],5,FALSE)</f>
        <v>Wigginsville</v>
      </c>
      <c r="Q128" t="str">
        <f>VLOOKUP(Table8_16[[#This Row],[Customer_ID]],Table1__2[],6,FALSE)</f>
        <v>Alabama</v>
      </c>
      <c r="R128" t="str">
        <f>VLOOKUP(Table8_16[[#This Row],[Customer_ID]],Table1__2[],7,FALSE)</f>
        <v>USA</v>
      </c>
      <c r="S128" t="str">
        <f>VLOOKUP(Table8_16[[#This Row],[Customer_ID]],Table1__2[],8,FALSE)</f>
        <v>Bronze</v>
      </c>
      <c r="T128" t="str">
        <f>VLOOKUP(Table8_16[[#This Row],[Customer_ID]],Table1__2[],9,FALSE)</f>
        <v>Experienced</v>
      </c>
      <c r="U128" t="str">
        <f>VLOOKUP(Table8_16[[#This Row],[Product_ID]],Table3__211[],2,FALSE)</f>
        <v>Bedroom Table</v>
      </c>
      <c r="V128" t="str">
        <f>VLOOKUP(Table8_16[[#This Row],[Product_ID]],Table3__211[],3,FALSE)</f>
        <v>Lamp</v>
      </c>
      <c r="W128" t="str">
        <f>VLOOKUP(Table8_16[[#This Row],[Product_ID]],Table3__211[],4,FALSE)</f>
        <v>Home</v>
      </c>
      <c r="X128" t="str">
        <f>VLOOKUP(Table8_16[[#This Row],[Product_ID]],Table3__211[],5,FALSE)</f>
        <v>Lighting</v>
      </c>
      <c r="Y128" t="str">
        <f>VLOOKUP(Table8_16[[#This Row],[Product_ID]],Table3__211[],6,FALSE)</f>
        <v>Jones LLC</v>
      </c>
      <c r="Z128">
        <f>VLOOKUP(Table8_16[[#This Row],[Product_ID]],Table3__211[],7,FALSE)</f>
        <v>382.22</v>
      </c>
      <c r="AA128">
        <f>VLOOKUP(Table8_16[[#This Row],[Product_ID]],Table3__211[],8,FALSE)</f>
        <v>329</v>
      </c>
      <c r="AB128" t="str">
        <f>VLOOKUP(Table8_16[[#This Row],[Store_ID]],Store!$A$2:$E$21,2,FALSE)</f>
        <v>Thomas, Bridges and Harris</v>
      </c>
      <c r="AC128" t="str">
        <f>VLOOKUP(Table8_16[[#This Row],[Store_ID]],Store!$A$2:$E$21,3,FALSE)</f>
        <v>North</v>
      </c>
      <c r="AD128" t="str">
        <f>VLOOKUP(Table8_16[[#This Row],[Store_ID]],Store!$A$2:$E$21,4,FALSE)</f>
        <v>Sabrinatown</v>
      </c>
      <c r="AE128" t="str">
        <f>VLOOKUP(Table8_16[[#This Row],[Store_ID]],Store!$A$2:$E$21,5,FALSE)</f>
        <v>Online</v>
      </c>
      <c r="AF128" s="22" t="str">
        <f>VLOOKUP(Table8_16[[#This Row],[Store_ID]],Store!$A$2:$F$21,6,FALSE)</f>
        <v>Digital Store</v>
      </c>
    </row>
    <row r="129" spans="1:32" x14ac:dyDescent="0.3">
      <c r="A129" t="s">
        <v>2091</v>
      </c>
      <c r="B129" s="5">
        <v>45916</v>
      </c>
      <c r="C129" t="s">
        <v>892</v>
      </c>
      <c r="D129" t="s">
        <v>1862</v>
      </c>
      <c r="E129" t="s">
        <v>1911</v>
      </c>
      <c r="F129">
        <v>3</v>
      </c>
      <c r="G129">
        <v>949.19</v>
      </c>
      <c r="H129">
        <v>0.03</v>
      </c>
      <c r="I129" t="s">
        <v>1964</v>
      </c>
      <c r="J129">
        <v>2762.1428999999998</v>
      </c>
      <c r="K129">
        <v>2762.1429000000003</v>
      </c>
      <c r="L129" t="str">
        <f>_xlfn.IFS(Table8_1[[#This Row],[Unit_Price]]&lt;500,"Low Price",Table8_1[[#This Row],[Unit_Price]]&lt;2000,"Medium Price",Table8_1[[#This Row],[Unit_Price]]&gt;=2000, "High Price")</f>
        <v>Medium Price</v>
      </c>
      <c r="M129" t="str">
        <f>VLOOKUP(Table8_16[[#This Row],[Customer_ID]],Table1__2[],2,FALSE)</f>
        <v>Jeffrey Gomez</v>
      </c>
      <c r="N129">
        <f>VLOOKUP(Table8_16[[#This Row],[Customer_ID]],Table1__2[],3,FALSE)</f>
        <v>22</v>
      </c>
      <c r="O129" t="str">
        <f>VLOOKUP(Table8_16[[#This Row],[Customer_ID]],Table1__2[],4,FALSE)</f>
        <v>Female</v>
      </c>
      <c r="P129" t="str">
        <f>VLOOKUP(Table8_16[[#This Row],[Customer_ID]],Table1__2[],5,FALSE)</f>
        <v>Lake Nicole</v>
      </c>
      <c r="Q129" t="str">
        <f>VLOOKUP(Table8_16[[#This Row],[Customer_ID]],Table1__2[],6,FALSE)</f>
        <v>Colorado</v>
      </c>
      <c r="R129" t="str">
        <f>VLOOKUP(Table8_16[[#This Row],[Customer_ID]],Table1__2[],7,FALSE)</f>
        <v>USA</v>
      </c>
      <c r="S129" t="str">
        <f>VLOOKUP(Table8_16[[#This Row],[Customer_ID]],Table1__2[],8,FALSE)</f>
        <v>Platinum</v>
      </c>
      <c r="T129" t="str">
        <f>VLOOKUP(Table8_16[[#This Row],[Customer_ID]],Table1__2[],9,FALSE)</f>
        <v>Students</v>
      </c>
      <c r="U129" t="str">
        <f>VLOOKUP(Table8_16[[#This Row],[Product_ID]],Table3__211[],2,FALSE)</f>
        <v>USB-C Laptop</v>
      </c>
      <c r="V129" t="str">
        <f>VLOOKUP(Table8_16[[#This Row],[Product_ID]],Table3__211[],3,FALSE)</f>
        <v>Charger</v>
      </c>
      <c r="W129" t="str">
        <f>VLOOKUP(Table8_16[[#This Row],[Product_ID]],Table3__211[],4,FALSE)</f>
        <v>Electronics</v>
      </c>
      <c r="X129" t="str">
        <f>VLOOKUP(Table8_16[[#This Row],[Product_ID]],Table3__211[],5,FALSE)</f>
        <v>Computer</v>
      </c>
      <c r="Y129" t="str">
        <f>VLOOKUP(Table8_16[[#This Row],[Product_ID]],Table3__211[],6,FALSE)</f>
        <v>Martin LLC</v>
      </c>
      <c r="Z129">
        <f>VLOOKUP(Table8_16[[#This Row],[Product_ID]],Table3__211[],7,FALSE)</f>
        <v>377.52</v>
      </c>
      <c r="AA129">
        <f>VLOOKUP(Table8_16[[#This Row],[Product_ID]],Table3__211[],8,FALSE)</f>
        <v>485</v>
      </c>
      <c r="AB129" t="str">
        <f>VLOOKUP(Table8_16[[#This Row],[Store_ID]],Store!$A$2:$E$21,2,FALSE)</f>
        <v>Benson-Elliott</v>
      </c>
      <c r="AC129" t="str">
        <f>VLOOKUP(Table8_16[[#This Row],[Store_ID]],Store!$A$2:$E$21,3,FALSE)</f>
        <v>East</v>
      </c>
      <c r="AD129" t="str">
        <f>VLOOKUP(Table8_16[[#This Row],[Store_ID]],Store!$A$2:$E$21,4,FALSE)</f>
        <v>Port Josephberg</v>
      </c>
      <c r="AE129" t="str">
        <f>VLOOKUP(Table8_16[[#This Row],[Store_ID]],Store!$A$2:$E$21,5,FALSE)</f>
        <v>Online</v>
      </c>
      <c r="AF129" s="22" t="str">
        <f>VLOOKUP(Table8_16[[#This Row],[Store_ID]],Store!$A$2:$F$21,6,FALSE)</f>
        <v>Digital Store</v>
      </c>
    </row>
    <row r="130" spans="1:32" x14ac:dyDescent="0.3">
      <c r="A130" t="s">
        <v>2092</v>
      </c>
      <c r="B130" s="5">
        <v>45347</v>
      </c>
      <c r="C130" t="s">
        <v>1250</v>
      </c>
      <c r="D130" t="s">
        <v>1865</v>
      </c>
      <c r="E130" t="s">
        <v>1921</v>
      </c>
      <c r="F130">
        <v>2</v>
      </c>
      <c r="G130">
        <v>724.97</v>
      </c>
      <c r="H130">
        <v>0.1</v>
      </c>
      <c r="I130" t="s">
        <v>1959</v>
      </c>
      <c r="J130">
        <v>1304.9459999999999</v>
      </c>
      <c r="K130">
        <v>1304.9460000000001</v>
      </c>
      <c r="L130" t="str">
        <f>_xlfn.IFS(Table8_1[[#This Row],[Unit_Price]]&lt;500,"Low Price",Table8_1[[#This Row],[Unit_Price]]&lt;2000,"Medium Price",Table8_1[[#This Row],[Unit_Price]]&gt;=2000, "High Price")</f>
        <v>Medium Price</v>
      </c>
      <c r="M130" t="str">
        <f>VLOOKUP(Table8_16[[#This Row],[Customer_ID]],Table1__2[],2,FALSE)</f>
        <v>Charles Norman Phd</v>
      </c>
      <c r="N130">
        <f>VLOOKUP(Table8_16[[#This Row],[Customer_ID]],Table1__2[],3,FALSE)</f>
        <v>62</v>
      </c>
      <c r="O130" t="str">
        <f>VLOOKUP(Table8_16[[#This Row],[Customer_ID]],Table1__2[],4,FALSE)</f>
        <v>Female</v>
      </c>
      <c r="P130" t="str">
        <f>VLOOKUP(Table8_16[[#This Row],[Customer_ID]],Table1__2[],5,FALSE)</f>
        <v>East Jennifer</v>
      </c>
      <c r="Q130" t="str">
        <f>VLOOKUP(Table8_16[[#This Row],[Customer_ID]],Table1__2[],6,FALSE)</f>
        <v>Kansas</v>
      </c>
      <c r="R130" t="str">
        <f>VLOOKUP(Table8_16[[#This Row],[Customer_ID]],Table1__2[],7,FALSE)</f>
        <v>USA</v>
      </c>
      <c r="S130" t="str">
        <f>VLOOKUP(Table8_16[[#This Row],[Customer_ID]],Table1__2[],8,FALSE)</f>
        <v>Platinum</v>
      </c>
      <c r="T130" t="str">
        <f>VLOOKUP(Table8_16[[#This Row],[Customer_ID]],Table1__2[],9,FALSE)</f>
        <v>Retired</v>
      </c>
      <c r="U130" t="str">
        <f>VLOOKUP(Table8_16[[#This Row],[Product_ID]],Table3__211[],2,FALSE)</f>
        <v>Vitamin E Body</v>
      </c>
      <c r="V130" t="str">
        <f>VLOOKUP(Table8_16[[#This Row],[Product_ID]],Table3__211[],3,FALSE)</f>
        <v>Lotion</v>
      </c>
      <c r="W130" t="str">
        <f>VLOOKUP(Table8_16[[#This Row],[Product_ID]],Table3__211[],4,FALSE)</f>
        <v>Beauty</v>
      </c>
      <c r="X130" t="str">
        <f>VLOOKUP(Table8_16[[#This Row],[Product_ID]],Table3__211[],5,FALSE)</f>
        <v>Skincare</v>
      </c>
      <c r="Y130" t="str">
        <f>VLOOKUP(Table8_16[[#This Row],[Product_ID]],Table3__211[],6,FALSE)</f>
        <v>Hoffman-Williams</v>
      </c>
      <c r="Z130">
        <f>VLOOKUP(Table8_16[[#This Row],[Product_ID]],Table3__211[],7,FALSE)</f>
        <v>358.47</v>
      </c>
      <c r="AA130">
        <f>VLOOKUP(Table8_16[[#This Row],[Product_ID]],Table3__211[],8,FALSE)</f>
        <v>213</v>
      </c>
      <c r="AB130" t="str">
        <f>VLOOKUP(Table8_16[[#This Row],[Store_ID]],Store!$A$2:$E$21,2,FALSE)</f>
        <v>Moore, Padilla and Butler</v>
      </c>
      <c r="AC130" t="str">
        <f>VLOOKUP(Table8_16[[#This Row],[Store_ID]],Store!$A$2:$E$21,3,FALSE)</f>
        <v>South</v>
      </c>
      <c r="AD130" t="str">
        <f>VLOOKUP(Table8_16[[#This Row],[Store_ID]],Store!$A$2:$E$21,4,FALSE)</f>
        <v>East Johnstad</v>
      </c>
      <c r="AE130" t="str">
        <f>VLOOKUP(Table8_16[[#This Row],[Store_ID]],Store!$A$2:$E$21,5,FALSE)</f>
        <v>Flagship</v>
      </c>
      <c r="AF130" s="22" t="str">
        <f>VLOOKUP(Table8_16[[#This Row],[Store_ID]],Store!$A$2:$F$21,6,FALSE)</f>
        <v>Physical Store</v>
      </c>
    </row>
    <row r="131" spans="1:32" x14ac:dyDescent="0.3">
      <c r="A131" t="s">
        <v>2093</v>
      </c>
      <c r="B131" s="5">
        <v>45723</v>
      </c>
      <c r="C131" t="s">
        <v>1004</v>
      </c>
      <c r="D131" t="s">
        <v>1560</v>
      </c>
      <c r="E131" t="s">
        <v>1939</v>
      </c>
      <c r="F131">
        <v>1</v>
      </c>
      <c r="G131">
        <v>783.25</v>
      </c>
      <c r="H131">
        <v>0.3</v>
      </c>
      <c r="I131" t="s">
        <v>1959</v>
      </c>
      <c r="J131">
        <v>548.27499999999998</v>
      </c>
      <c r="K131">
        <v>548.27499999999998</v>
      </c>
      <c r="L131" t="str">
        <f>_xlfn.IFS(Table8_1[[#This Row],[Unit_Price]]&lt;500,"Low Price",Table8_1[[#This Row],[Unit_Price]]&lt;2000,"Medium Price",Table8_1[[#This Row],[Unit_Price]]&gt;=2000, "High Price")</f>
        <v>Medium Price</v>
      </c>
      <c r="M131" t="str">
        <f>VLOOKUP(Table8_16[[#This Row],[Customer_ID]],Table1__2[],2,FALSE)</f>
        <v>William Rodriguez</v>
      </c>
      <c r="N131">
        <f>VLOOKUP(Table8_16[[#This Row],[Customer_ID]],Table1__2[],3,FALSE)</f>
        <v>49</v>
      </c>
      <c r="O131" t="str">
        <f>VLOOKUP(Table8_16[[#This Row],[Customer_ID]],Table1__2[],4,FALSE)</f>
        <v>Male</v>
      </c>
      <c r="P131" t="str">
        <f>VLOOKUP(Table8_16[[#This Row],[Customer_ID]],Table1__2[],5,FALSE)</f>
        <v>Port Chad</v>
      </c>
      <c r="Q131" t="str">
        <f>VLOOKUP(Table8_16[[#This Row],[Customer_ID]],Table1__2[],6,FALSE)</f>
        <v>Massachusetts</v>
      </c>
      <c r="R131" t="str">
        <f>VLOOKUP(Table8_16[[#This Row],[Customer_ID]],Table1__2[],7,FALSE)</f>
        <v>USA</v>
      </c>
      <c r="S131" t="str">
        <f>VLOOKUP(Table8_16[[#This Row],[Customer_ID]],Table1__2[],8,FALSE)</f>
        <v>Silver</v>
      </c>
      <c r="T131" t="str">
        <f>VLOOKUP(Table8_16[[#This Row],[Customer_ID]],Table1__2[],9,FALSE)</f>
        <v>Experienced</v>
      </c>
      <c r="U131" t="str">
        <f>VLOOKUP(Table8_16[[#This Row],[Product_ID]],Table3__211[],2,FALSE)</f>
        <v>Men's Graphic</v>
      </c>
      <c r="V131" t="str">
        <f>VLOOKUP(Table8_16[[#This Row],[Product_ID]],Table3__211[],3,FALSE)</f>
        <v>T-Shirt</v>
      </c>
      <c r="W131" t="str">
        <f>VLOOKUP(Table8_16[[#This Row],[Product_ID]],Table3__211[],4,FALSE)</f>
        <v>Clothing</v>
      </c>
      <c r="X131" t="str">
        <f>VLOOKUP(Table8_16[[#This Row],[Product_ID]],Table3__211[],5,FALSE)</f>
        <v>Tops</v>
      </c>
      <c r="Y131" t="str">
        <f>VLOOKUP(Table8_16[[#This Row],[Product_ID]],Table3__211[],6,FALSE)</f>
        <v>Terry-Moore</v>
      </c>
      <c r="Z131">
        <f>VLOOKUP(Table8_16[[#This Row],[Product_ID]],Table3__211[],7,FALSE)</f>
        <v>342.56</v>
      </c>
      <c r="AA131">
        <f>VLOOKUP(Table8_16[[#This Row],[Product_ID]],Table3__211[],8,FALSE)</f>
        <v>181</v>
      </c>
      <c r="AB131" t="str">
        <f>VLOOKUP(Table8_16[[#This Row],[Store_ID]],Store!$A$2:$E$21,2,FALSE)</f>
        <v>Frederick-Wright</v>
      </c>
      <c r="AC131" t="str">
        <f>VLOOKUP(Table8_16[[#This Row],[Store_ID]],Store!$A$2:$E$21,3,FALSE)</f>
        <v>West</v>
      </c>
      <c r="AD131" t="str">
        <f>VLOOKUP(Table8_16[[#This Row],[Store_ID]],Store!$A$2:$E$21,4,FALSE)</f>
        <v>New Jimmymouth</v>
      </c>
      <c r="AE131" t="str">
        <f>VLOOKUP(Table8_16[[#This Row],[Store_ID]],Store!$A$2:$E$21,5,FALSE)</f>
        <v>Flagship</v>
      </c>
      <c r="AF131" s="22" t="str">
        <f>VLOOKUP(Table8_16[[#This Row],[Store_ID]],Store!$A$2:$F$21,6,FALSE)</f>
        <v>Physical Store</v>
      </c>
    </row>
    <row r="132" spans="1:32" x14ac:dyDescent="0.3">
      <c r="A132" t="s">
        <v>2094</v>
      </c>
      <c r="B132" s="5">
        <v>45495</v>
      </c>
      <c r="C132" t="s">
        <v>1088</v>
      </c>
      <c r="D132" t="s">
        <v>1625</v>
      </c>
      <c r="E132" t="s">
        <v>1901</v>
      </c>
      <c r="F132">
        <v>1</v>
      </c>
      <c r="G132">
        <v>942.38</v>
      </c>
      <c r="H132">
        <v>0.17</v>
      </c>
      <c r="I132" t="s">
        <v>1959</v>
      </c>
      <c r="J132">
        <v>782.17539999999997</v>
      </c>
      <c r="K132">
        <v>782.17539999999997</v>
      </c>
      <c r="L132" t="str">
        <f>_xlfn.IFS(Table8_1[[#This Row],[Unit_Price]]&lt;500,"Low Price",Table8_1[[#This Row],[Unit_Price]]&lt;2000,"Medium Price",Table8_1[[#This Row],[Unit_Price]]&gt;=2000, "High Price")</f>
        <v>Medium Price</v>
      </c>
      <c r="M132" t="str">
        <f>VLOOKUP(Table8_16[[#This Row],[Customer_ID]],Table1__2[],2,FALSE)</f>
        <v>Ryan Moore</v>
      </c>
      <c r="N132">
        <f>VLOOKUP(Table8_16[[#This Row],[Customer_ID]],Table1__2[],3,FALSE)</f>
        <v>38</v>
      </c>
      <c r="O132" t="str">
        <f>VLOOKUP(Table8_16[[#This Row],[Customer_ID]],Table1__2[],4,FALSE)</f>
        <v>Male</v>
      </c>
      <c r="P132" t="str">
        <f>VLOOKUP(Table8_16[[#This Row],[Customer_ID]],Table1__2[],5,FALSE)</f>
        <v>Cartershire</v>
      </c>
      <c r="Q132" t="str">
        <f>VLOOKUP(Table8_16[[#This Row],[Customer_ID]],Table1__2[],6,FALSE)</f>
        <v>Virginia</v>
      </c>
      <c r="R132" t="str">
        <f>VLOOKUP(Table8_16[[#This Row],[Customer_ID]],Table1__2[],7,FALSE)</f>
        <v>USA</v>
      </c>
      <c r="S132" t="str">
        <f>VLOOKUP(Table8_16[[#This Row],[Customer_ID]],Table1__2[],8,FALSE)</f>
        <v>Bronze</v>
      </c>
      <c r="T132" t="str">
        <f>VLOOKUP(Table8_16[[#This Row],[Customer_ID]],Table1__2[],9,FALSE)</f>
        <v>Experienced</v>
      </c>
      <c r="U132" t="str">
        <f>VLOOKUP(Table8_16[[#This Row],[Product_ID]],Table3__211[],2,FALSE)</f>
        <v>Soccer Training Cone</v>
      </c>
      <c r="V132" t="str">
        <f>VLOOKUP(Table8_16[[#This Row],[Product_ID]],Table3__211[],3,FALSE)</f>
        <v>Set</v>
      </c>
      <c r="W132" t="str">
        <f>VLOOKUP(Table8_16[[#This Row],[Product_ID]],Table3__211[],4,FALSE)</f>
        <v>Sports</v>
      </c>
      <c r="X132" t="str">
        <f>VLOOKUP(Table8_16[[#This Row],[Product_ID]],Table3__211[],5,FALSE)</f>
        <v>Accessories</v>
      </c>
      <c r="Y132" t="str">
        <f>VLOOKUP(Table8_16[[#This Row],[Product_ID]],Table3__211[],6,FALSE)</f>
        <v>Ford, Murphy and Wilson</v>
      </c>
      <c r="Z132">
        <f>VLOOKUP(Table8_16[[#This Row],[Product_ID]],Table3__211[],7,FALSE)</f>
        <v>144.53</v>
      </c>
      <c r="AA132">
        <f>VLOOKUP(Table8_16[[#This Row],[Product_ID]],Table3__211[],8,FALSE)</f>
        <v>367</v>
      </c>
      <c r="AB132" t="str">
        <f>VLOOKUP(Table8_16[[#This Row],[Store_ID]],Store!$A$2:$E$21,2,FALSE)</f>
        <v>Johnson-Wright</v>
      </c>
      <c r="AC132" t="str">
        <f>VLOOKUP(Table8_16[[#This Row],[Store_ID]],Store!$A$2:$E$21,3,FALSE)</f>
        <v>North</v>
      </c>
      <c r="AD132" t="str">
        <f>VLOOKUP(Table8_16[[#This Row],[Store_ID]],Store!$A$2:$E$21,4,FALSE)</f>
        <v>Hoodberg</v>
      </c>
      <c r="AE132" t="str">
        <f>VLOOKUP(Table8_16[[#This Row],[Store_ID]],Store!$A$2:$E$21,5,FALSE)</f>
        <v>Outlet</v>
      </c>
      <c r="AF132" s="22" t="str">
        <f>VLOOKUP(Table8_16[[#This Row],[Store_ID]],Store!$A$2:$F$21,6,FALSE)</f>
        <v>Physical Store</v>
      </c>
    </row>
    <row r="133" spans="1:32" x14ac:dyDescent="0.3">
      <c r="A133" t="s">
        <v>2095</v>
      </c>
      <c r="B133" s="5">
        <v>45444</v>
      </c>
      <c r="C133" t="s">
        <v>1536</v>
      </c>
      <c r="D133" t="s">
        <v>1735</v>
      </c>
      <c r="E133" t="s">
        <v>1927</v>
      </c>
      <c r="F133">
        <v>3</v>
      </c>
      <c r="G133">
        <v>298.35000000000002</v>
      </c>
      <c r="H133">
        <v>0.05</v>
      </c>
      <c r="I133" t="s">
        <v>1964</v>
      </c>
      <c r="J133">
        <v>850.29750000000001</v>
      </c>
      <c r="K133">
        <v>850.29750000000001</v>
      </c>
      <c r="L133" t="str">
        <f>_xlfn.IFS(Table8_1[[#This Row],[Unit_Price]]&lt;500,"Low Price",Table8_1[[#This Row],[Unit_Price]]&lt;2000,"Medium Price",Table8_1[[#This Row],[Unit_Price]]&gt;=2000, "High Price")</f>
        <v>Low Price</v>
      </c>
      <c r="M133" t="str">
        <f>VLOOKUP(Table8_16[[#This Row],[Customer_ID]],Table1__2[],2,FALSE)</f>
        <v>Christopher Ford</v>
      </c>
      <c r="N133">
        <f>VLOOKUP(Table8_16[[#This Row],[Customer_ID]],Table1__2[],3,FALSE)</f>
        <v>56</v>
      </c>
      <c r="O133" t="str">
        <f>VLOOKUP(Table8_16[[#This Row],[Customer_ID]],Table1__2[],4,FALSE)</f>
        <v>Male</v>
      </c>
      <c r="P133" t="str">
        <f>VLOOKUP(Table8_16[[#This Row],[Customer_ID]],Table1__2[],5,FALSE)</f>
        <v>North Seanfurt</v>
      </c>
      <c r="Q133" t="str">
        <f>VLOOKUP(Table8_16[[#This Row],[Customer_ID]],Table1__2[],6,FALSE)</f>
        <v>Ohio</v>
      </c>
      <c r="R133" t="str">
        <f>VLOOKUP(Table8_16[[#This Row],[Customer_ID]],Table1__2[],7,FALSE)</f>
        <v>USA</v>
      </c>
      <c r="S133" t="str">
        <f>VLOOKUP(Table8_16[[#This Row],[Customer_ID]],Table1__2[],8,FALSE)</f>
        <v>Bronze</v>
      </c>
      <c r="T133" t="str">
        <f>VLOOKUP(Table8_16[[#This Row],[Customer_ID]],Table1__2[],9,FALSE)</f>
        <v>Experienced</v>
      </c>
      <c r="U133" t="str">
        <f>VLOOKUP(Table8_16[[#This Row],[Product_ID]],Table3__211[],2,FALSE)</f>
        <v>HDMI Cable –</v>
      </c>
      <c r="V133" t="str">
        <f>VLOOKUP(Table8_16[[#This Row],[Product_ID]],Table3__211[],3,FALSE)</f>
        <v>2m</v>
      </c>
      <c r="W133" t="str">
        <f>VLOOKUP(Table8_16[[#This Row],[Product_ID]],Table3__211[],4,FALSE)</f>
        <v>Electronics</v>
      </c>
      <c r="X133" t="str">
        <f>VLOOKUP(Table8_16[[#This Row],[Product_ID]],Table3__211[],5,FALSE)</f>
        <v>Accessories</v>
      </c>
      <c r="Y133" t="str">
        <f>VLOOKUP(Table8_16[[#This Row],[Product_ID]],Table3__211[],6,FALSE)</f>
        <v>Bautista, Green and Hale</v>
      </c>
      <c r="Z133">
        <f>VLOOKUP(Table8_16[[#This Row],[Product_ID]],Table3__211[],7,FALSE)</f>
        <v>88.49</v>
      </c>
      <c r="AA133">
        <f>VLOOKUP(Table8_16[[#This Row],[Product_ID]],Table3__211[],8,FALSE)</f>
        <v>246</v>
      </c>
      <c r="AB133" t="str">
        <f>VLOOKUP(Table8_16[[#This Row],[Store_ID]],Store!$A$2:$E$21,2,FALSE)</f>
        <v>Aguirre-Keller</v>
      </c>
      <c r="AC133" t="str">
        <f>VLOOKUP(Table8_16[[#This Row],[Store_ID]],Store!$A$2:$E$21,3,FALSE)</f>
        <v>South</v>
      </c>
      <c r="AD133" t="str">
        <f>VLOOKUP(Table8_16[[#This Row],[Store_ID]],Store!$A$2:$E$21,4,FALSE)</f>
        <v>Lake Michael</v>
      </c>
      <c r="AE133" t="str">
        <f>VLOOKUP(Table8_16[[#This Row],[Store_ID]],Store!$A$2:$E$21,5,FALSE)</f>
        <v>Online</v>
      </c>
      <c r="AF133" s="22" t="str">
        <f>VLOOKUP(Table8_16[[#This Row],[Store_ID]],Store!$A$2:$F$21,6,FALSE)</f>
        <v>Digital Store</v>
      </c>
    </row>
    <row r="134" spans="1:32" x14ac:dyDescent="0.3">
      <c r="A134" t="s">
        <v>2096</v>
      </c>
      <c r="B134" s="5">
        <v>45662</v>
      </c>
      <c r="C134" t="s">
        <v>554</v>
      </c>
      <c r="D134" t="s">
        <v>1725</v>
      </c>
      <c r="E134" t="s">
        <v>1929</v>
      </c>
      <c r="F134">
        <v>4</v>
      </c>
      <c r="G134">
        <v>950.04</v>
      </c>
      <c r="H134">
        <v>0.13</v>
      </c>
      <c r="I134" t="s">
        <v>1961</v>
      </c>
      <c r="J134">
        <v>3306.1392000000001</v>
      </c>
      <c r="K134">
        <v>3306.1391999999996</v>
      </c>
      <c r="L134" t="str">
        <f>_xlfn.IFS(Table8_1[[#This Row],[Unit_Price]]&lt;500,"Low Price",Table8_1[[#This Row],[Unit_Price]]&lt;2000,"Medium Price",Table8_1[[#This Row],[Unit_Price]]&gt;=2000, "High Price")</f>
        <v>Medium Price</v>
      </c>
      <c r="M134" t="str">
        <f>VLOOKUP(Table8_16[[#This Row],[Customer_ID]],Table1__2[],2,FALSE)</f>
        <v>Daniel Rivas</v>
      </c>
      <c r="N134">
        <f>VLOOKUP(Table8_16[[#This Row],[Customer_ID]],Table1__2[],3,FALSE)</f>
        <v>39</v>
      </c>
      <c r="O134" t="str">
        <f>VLOOKUP(Table8_16[[#This Row],[Customer_ID]],Table1__2[],4,FALSE)</f>
        <v>Female</v>
      </c>
      <c r="P134" t="str">
        <f>VLOOKUP(Table8_16[[#This Row],[Customer_ID]],Table1__2[],5,FALSE)</f>
        <v>Dominiquefort</v>
      </c>
      <c r="Q134" t="str">
        <f>VLOOKUP(Table8_16[[#This Row],[Customer_ID]],Table1__2[],6,FALSE)</f>
        <v>Georgia</v>
      </c>
      <c r="R134" t="str">
        <f>VLOOKUP(Table8_16[[#This Row],[Customer_ID]],Table1__2[],7,FALSE)</f>
        <v>USA</v>
      </c>
      <c r="S134" t="str">
        <f>VLOOKUP(Table8_16[[#This Row],[Customer_ID]],Table1__2[],8,FALSE)</f>
        <v>Silver</v>
      </c>
      <c r="T134" t="str">
        <f>VLOOKUP(Table8_16[[#This Row],[Customer_ID]],Table1__2[],9,FALSE)</f>
        <v>Experienced</v>
      </c>
      <c r="U134" t="str">
        <f>VLOOKUP(Table8_16[[#This Row],[Product_ID]],Table3__211[],2,FALSE)</f>
        <v>Car Dashboard Phone</v>
      </c>
      <c r="V134" t="str">
        <f>VLOOKUP(Table8_16[[#This Row],[Product_ID]],Table3__211[],3,FALSE)</f>
        <v>Holder</v>
      </c>
      <c r="W134" t="str">
        <f>VLOOKUP(Table8_16[[#This Row],[Product_ID]],Table3__211[],4,FALSE)</f>
        <v>Electronics</v>
      </c>
      <c r="X134" t="str">
        <f>VLOOKUP(Table8_16[[#This Row],[Product_ID]],Table3__211[],5,FALSE)</f>
        <v>Accessories</v>
      </c>
      <c r="Y134" t="str">
        <f>VLOOKUP(Table8_16[[#This Row],[Product_ID]],Table3__211[],6,FALSE)</f>
        <v>Byrd, Stewart and Valdez</v>
      </c>
      <c r="Z134">
        <f>VLOOKUP(Table8_16[[#This Row],[Product_ID]],Table3__211[],7,FALSE)</f>
        <v>177.98</v>
      </c>
      <c r="AA134">
        <f>VLOOKUP(Table8_16[[#This Row],[Product_ID]],Table3__211[],8,FALSE)</f>
        <v>103</v>
      </c>
      <c r="AB134" t="str">
        <f>VLOOKUP(Table8_16[[#This Row],[Store_ID]],Store!$A$2:$E$21,2,FALSE)</f>
        <v>Thomas, Bridges and Harris</v>
      </c>
      <c r="AC134" t="str">
        <f>VLOOKUP(Table8_16[[#This Row],[Store_ID]],Store!$A$2:$E$21,3,FALSE)</f>
        <v>North</v>
      </c>
      <c r="AD134" t="str">
        <f>VLOOKUP(Table8_16[[#This Row],[Store_ID]],Store!$A$2:$E$21,4,FALSE)</f>
        <v>Sabrinatown</v>
      </c>
      <c r="AE134" t="str">
        <f>VLOOKUP(Table8_16[[#This Row],[Store_ID]],Store!$A$2:$E$21,5,FALSE)</f>
        <v>Online</v>
      </c>
      <c r="AF134" s="22" t="str">
        <f>VLOOKUP(Table8_16[[#This Row],[Store_ID]],Store!$A$2:$F$21,6,FALSE)</f>
        <v>Digital Store</v>
      </c>
    </row>
    <row r="135" spans="1:32" x14ac:dyDescent="0.3">
      <c r="A135" t="s">
        <v>2097</v>
      </c>
      <c r="B135" s="5">
        <v>45910</v>
      </c>
      <c r="C135" t="s">
        <v>1046</v>
      </c>
      <c r="D135" t="s">
        <v>1753</v>
      </c>
      <c r="E135" t="s">
        <v>1904</v>
      </c>
      <c r="F135">
        <v>2</v>
      </c>
      <c r="G135">
        <v>267.19</v>
      </c>
      <c r="H135">
        <v>7.0000000000000007E-2</v>
      </c>
      <c r="I135" t="s">
        <v>1959</v>
      </c>
      <c r="J135">
        <v>496.97340000000003</v>
      </c>
      <c r="K135">
        <v>496.97339999999997</v>
      </c>
      <c r="L135" t="str">
        <f>_xlfn.IFS(Table8_1[[#This Row],[Unit_Price]]&lt;500,"Low Price",Table8_1[[#This Row],[Unit_Price]]&lt;2000,"Medium Price",Table8_1[[#This Row],[Unit_Price]]&gt;=2000, "High Price")</f>
        <v>Low Price</v>
      </c>
      <c r="M135" t="str">
        <f>VLOOKUP(Table8_16[[#This Row],[Customer_ID]],Table1__2[],2,FALSE)</f>
        <v>Victor Mcintosh</v>
      </c>
      <c r="N135">
        <f>VLOOKUP(Table8_16[[#This Row],[Customer_ID]],Table1__2[],3,FALSE)</f>
        <v>62</v>
      </c>
      <c r="O135" t="str">
        <f>VLOOKUP(Table8_16[[#This Row],[Customer_ID]],Table1__2[],4,FALSE)</f>
        <v>Female</v>
      </c>
      <c r="P135" t="str">
        <f>VLOOKUP(Table8_16[[#This Row],[Customer_ID]],Table1__2[],5,FALSE)</f>
        <v>Tiffanyshire</v>
      </c>
      <c r="Q135" t="str">
        <f>VLOOKUP(Table8_16[[#This Row],[Customer_ID]],Table1__2[],6,FALSE)</f>
        <v>Minnesota</v>
      </c>
      <c r="R135" t="str">
        <f>VLOOKUP(Table8_16[[#This Row],[Customer_ID]],Table1__2[],7,FALSE)</f>
        <v>USA</v>
      </c>
      <c r="S135" t="str">
        <f>VLOOKUP(Table8_16[[#This Row],[Customer_ID]],Table1__2[],8,FALSE)</f>
        <v>Bronze</v>
      </c>
      <c r="T135" t="str">
        <f>VLOOKUP(Table8_16[[#This Row],[Customer_ID]],Table1__2[],9,FALSE)</f>
        <v>Retired</v>
      </c>
      <c r="U135" t="str">
        <f>VLOOKUP(Table8_16[[#This Row],[Product_ID]],Table3__211[],2,FALSE)</f>
        <v>Foam</v>
      </c>
      <c r="V135" t="str">
        <f>VLOOKUP(Table8_16[[#This Row],[Product_ID]],Table3__211[],3,FALSE)</f>
        <v>Roller</v>
      </c>
      <c r="W135" t="str">
        <f>VLOOKUP(Table8_16[[#This Row],[Product_ID]],Table3__211[],4,FALSE)</f>
        <v>Sports</v>
      </c>
      <c r="X135" t="str">
        <f>VLOOKUP(Table8_16[[#This Row],[Product_ID]],Table3__211[],5,FALSE)</f>
        <v>Fitness</v>
      </c>
      <c r="Y135" t="str">
        <f>VLOOKUP(Table8_16[[#This Row],[Product_ID]],Table3__211[],6,FALSE)</f>
        <v>Atkinson, Camacho and Oliver</v>
      </c>
      <c r="Z135">
        <f>VLOOKUP(Table8_16[[#This Row],[Product_ID]],Table3__211[],7,FALSE)</f>
        <v>30.62</v>
      </c>
      <c r="AA135">
        <f>VLOOKUP(Table8_16[[#This Row],[Product_ID]],Table3__211[],8,FALSE)</f>
        <v>138</v>
      </c>
      <c r="AB135" t="str">
        <f>VLOOKUP(Table8_16[[#This Row],[Store_ID]],Store!$A$2:$E$21,2,FALSE)</f>
        <v>Alexander Group</v>
      </c>
      <c r="AC135" t="str">
        <f>VLOOKUP(Table8_16[[#This Row],[Store_ID]],Store!$A$2:$E$21,3,FALSE)</f>
        <v>South</v>
      </c>
      <c r="AD135" t="str">
        <f>VLOOKUP(Table8_16[[#This Row],[Store_ID]],Store!$A$2:$E$21,4,FALSE)</f>
        <v>Port Sharon</v>
      </c>
      <c r="AE135" t="str">
        <f>VLOOKUP(Table8_16[[#This Row],[Store_ID]],Store!$A$2:$E$21,5,FALSE)</f>
        <v>Online</v>
      </c>
      <c r="AF135" s="22" t="str">
        <f>VLOOKUP(Table8_16[[#This Row],[Store_ID]],Store!$A$2:$F$21,6,FALSE)</f>
        <v>Digital Store</v>
      </c>
    </row>
    <row r="136" spans="1:32" x14ac:dyDescent="0.3">
      <c r="A136" t="s">
        <v>2098</v>
      </c>
      <c r="B136" s="5">
        <v>45827</v>
      </c>
      <c r="C136" t="s">
        <v>665</v>
      </c>
      <c r="D136" t="s">
        <v>1844</v>
      </c>
      <c r="E136" t="s">
        <v>1936</v>
      </c>
      <c r="F136">
        <v>4</v>
      </c>
      <c r="G136">
        <v>72.63</v>
      </c>
      <c r="H136">
        <v>0.06</v>
      </c>
      <c r="I136" t="s">
        <v>1961</v>
      </c>
      <c r="J136">
        <v>273.08879999999999</v>
      </c>
      <c r="K136">
        <v>273.08879999999999</v>
      </c>
      <c r="L136" t="str">
        <f>_xlfn.IFS(Table8_1[[#This Row],[Unit_Price]]&lt;500,"Low Price",Table8_1[[#This Row],[Unit_Price]]&lt;2000,"Medium Price",Table8_1[[#This Row],[Unit_Price]]&gt;=2000, "High Price")</f>
        <v>Low Price</v>
      </c>
      <c r="M136" t="str">
        <f>VLOOKUP(Table8_16[[#This Row],[Customer_ID]],Table1__2[],2,FALSE)</f>
        <v>Mary Boyd</v>
      </c>
      <c r="N136">
        <f>VLOOKUP(Table8_16[[#This Row],[Customer_ID]],Table1__2[],3,FALSE)</f>
        <v>25</v>
      </c>
      <c r="O136" t="str">
        <f>VLOOKUP(Table8_16[[#This Row],[Customer_ID]],Table1__2[],4,FALSE)</f>
        <v>Female</v>
      </c>
      <c r="P136" t="str">
        <f>VLOOKUP(Table8_16[[#This Row],[Customer_ID]],Table1__2[],5,FALSE)</f>
        <v>New Logan</v>
      </c>
      <c r="Q136" t="str">
        <f>VLOOKUP(Table8_16[[#This Row],[Customer_ID]],Table1__2[],6,FALSE)</f>
        <v>Michigan</v>
      </c>
      <c r="R136" t="str">
        <f>VLOOKUP(Table8_16[[#This Row],[Customer_ID]],Table1__2[],7,FALSE)</f>
        <v>USA</v>
      </c>
      <c r="S136" t="str">
        <f>VLOOKUP(Table8_16[[#This Row],[Customer_ID]],Table1__2[],8,FALSE)</f>
        <v>Bronze</v>
      </c>
      <c r="T136" t="str">
        <f>VLOOKUP(Table8_16[[#This Row],[Customer_ID]],Table1__2[],9,FALSE)</f>
        <v>Entry level Professionel</v>
      </c>
      <c r="U136" t="str">
        <f>VLOOKUP(Table8_16[[#This Row],[Product_ID]],Table3__211[],2,FALSE)</f>
        <v>LED Bedside</v>
      </c>
      <c r="V136" t="str">
        <f>VLOOKUP(Table8_16[[#This Row],[Product_ID]],Table3__211[],3,FALSE)</f>
        <v>Lamp</v>
      </c>
      <c r="W136" t="str">
        <f>VLOOKUP(Table8_16[[#This Row],[Product_ID]],Table3__211[],4,FALSE)</f>
        <v>Home</v>
      </c>
      <c r="X136" t="str">
        <f>VLOOKUP(Table8_16[[#This Row],[Product_ID]],Table3__211[],5,FALSE)</f>
        <v>Lighting</v>
      </c>
      <c r="Y136" t="str">
        <f>VLOOKUP(Table8_16[[#This Row],[Product_ID]],Table3__211[],6,FALSE)</f>
        <v>Aguilar, Horton and Lewis</v>
      </c>
      <c r="Z136">
        <f>VLOOKUP(Table8_16[[#This Row],[Product_ID]],Table3__211[],7,FALSE)</f>
        <v>371.38</v>
      </c>
      <c r="AA136">
        <f>VLOOKUP(Table8_16[[#This Row],[Product_ID]],Table3__211[],8,FALSE)</f>
        <v>220</v>
      </c>
      <c r="AB136" t="str">
        <f>VLOOKUP(Table8_16[[#This Row],[Store_ID]],Store!$A$2:$E$21,2,FALSE)</f>
        <v>Shelton PLC</v>
      </c>
      <c r="AC136" t="str">
        <f>VLOOKUP(Table8_16[[#This Row],[Store_ID]],Store!$A$2:$E$21,3,FALSE)</f>
        <v>North</v>
      </c>
      <c r="AD136" t="str">
        <f>VLOOKUP(Table8_16[[#This Row],[Store_ID]],Store!$A$2:$E$21,4,FALSE)</f>
        <v>East Jenniferstad</v>
      </c>
      <c r="AE136" t="str">
        <f>VLOOKUP(Table8_16[[#This Row],[Store_ID]],Store!$A$2:$E$21,5,FALSE)</f>
        <v>Flagship</v>
      </c>
      <c r="AF136" s="22" t="str">
        <f>VLOOKUP(Table8_16[[#This Row],[Store_ID]],Store!$A$2:$F$21,6,FALSE)</f>
        <v>Physical Store</v>
      </c>
    </row>
    <row r="137" spans="1:32" x14ac:dyDescent="0.3">
      <c r="A137" t="s">
        <v>2099</v>
      </c>
      <c r="B137" s="5">
        <v>45544</v>
      </c>
      <c r="C137" t="s">
        <v>1337</v>
      </c>
      <c r="D137" t="s">
        <v>1741</v>
      </c>
      <c r="E137" t="s">
        <v>1908</v>
      </c>
      <c r="F137">
        <v>3</v>
      </c>
      <c r="G137">
        <v>576.52</v>
      </c>
      <c r="H137">
        <v>0.22</v>
      </c>
      <c r="I137" t="s">
        <v>1964</v>
      </c>
      <c r="J137">
        <v>1349.0568000000001</v>
      </c>
      <c r="K137">
        <v>1349.0567999999998</v>
      </c>
      <c r="L137" t="str">
        <f>_xlfn.IFS(Table8_1[[#This Row],[Unit_Price]]&lt;500,"Low Price",Table8_1[[#This Row],[Unit_Price]]&lt;2000,"Medium Price",Table8_1[[#This Row],[Unit_Price]]&gt;=2000, "High Price")</f>
        <v>Medium Price</v>
      </c>
      <c r="M137" t="str">
        <f>VLOOKUP(Table8_16[[#This Row],[Customer_ID]],Table1__2[],2,FALSE)</f>
        <v>Jose Stewart</v>
      </c>
      <c r="N137">
        <f>VLOOKUP(Table8_16[[#This Row],[Customer_ID]],Table1__2[],3,FALSE)</f>
        <v>18</v>
      </c>
      <c r="O137" t="str">
        <f>VLOOKUP(Table8_16[[#This Row],[Customer_ID]],Table1__2[],4,FALSE)</f>
        <v>Female</v>
      </c>
      <c r="P137" t="str">
        <f>VLOOKUP(Table8_16[[#This Row],[Customer_ID]],Table1__2[],5,FALSE)</f>
        <v>South Robert</v>
      </c>
      <c r="Q137" t="str">
        <f>VLOOKUP(Table8_16[[#This Row],[Customer_ID]],Table1__2[],6,FALSE)</f>
        <v>Maine</v>
      </c>
      <c r="R137" t="str">
        <f>VLOOKUP(Table8_16[[#This Row],[Customer_ID]],Table1__2[],7,FALSE)</f>
        <v>USA</v>
      </c>
      <c r="S137" t="str">
        <f>VLOOKUP(Table8_16[[#This Row],[Customer_ID]],Table1__2[],8,FALSE)</f>
        <v>Gold</v>
      </c>
      <c r="T137" t="str">
        <f>VLOOKUP(Table8_16[[#This Row],[Customer_ID]],Table1__2[],9,FALSE)</f>
        <v>Teenage</v>
      </c>
      <c r="U137" t="str">
        <f>VLOOKUP(Table8_16[[#This Row],[Product_ID]],Table3__211[],2,FALSE)</f>
        <v>Men's Track</v>
      </c>
      <c r="V137" t="str">
        <f>VLOOKUP(Table8_16[[#This Row],[Product_ID]],Table3__211[],3,FALSE)</f>
        <v>Pants</v>
      </c>
      <c r="W137" t="str">
        <f>VLOOKUP(Table8_16[[#This Row],[Product_ID]],Table3__211[],4,FALSE)</f>
        <v>Clothing</v>
      </c>
      <c r="X137" t="str">
        <f>VLOOKUP(Table8_16[[#This Row],[Product_ID]],Table3__211[],5,FALSE)</f>
        <v>Bottoms</v>
      </c>
      <c r="Y137" t="str">
        <f>VLOOKUP(Table8_16[[#This Row],[Product_ID]],Table3__211[],6,FALSE)</f>
        <v>Hamilton, Woods and Walker</v>
      </c>
      <c r="Z137">
        <f>VLOOKUP(Table8_16[[#This Row],[Product_ID]],Table3__211[],7,FALSE)</f>
        <v>386.56</v>
      </c>
      <c r="AA137">
        <f>VLOOKUP(Table8_16[[#This Row],[Product_ID]],Table3__211[],8,FALSE)</f>
        <v>125</v>
      </c>
      <c r="AB137" t="str">
        <f>VLOOKUP(Table8_16[[#This Row],[Store_ID]],Store!$A$2:$E$21,2,FALSE)</f>
        <v>Gray Ltd</v>
      </c>
      <c r="AC137" t="str">
        <f>VLOOKUP(Table8_16[[#This Row],[Store_ID]],Store!$A$2:$E$21,3,FALSE)</f>
        <v>North</v>
      </c>
      <c r="AD137" t="str">
        <f>VLOOKUP(Table8_16[[#This Row],[Store_ID]],Store!$A$2:$E$21,4,FALSE)</f>
        <v>New Michaelchester</v>
      </c>
      <c r="AE137" t="str">
        <f>VLOOKUP(Table8_16[[#This Row],[Store_ID]],Store!$A$2:$E$21,5,FALSE)</f>
        <v>Outlet</v>
      </c>
      <c r="AF137" s="22" t="str">
        <f>VLOOKUP(Table8_16[[#This Row],[Store_ID]],Store!$A$2:$F$21,6,FALSE)</f>
        <v>Physical Store</v>
      </c>
    </row>
    <row r="138" spans="1:32" x14ac:dyDescent="0.3">
      <c r="A138" t="s">
        <v>2100</v>
      </c>
      <c r="B138" s="5">
        <v>45751</v>
      </c>
      <c r="C138" t="s">
        <v>1106</v>
      </c>
      <c r="D138" t="s">
        <v>1796</v>
      </c>
      <c r="E138" t="s">
        <v>1921</v>
      </c>
      <c r="F138">
        <v>3</v>
      </c>
      <c r="G138">
        <v>849.36</v>
      </c>
      <c r="H138">
        <v>0.03</v>
      </c>
      <c r="I138" t="s">
        <v>1959</v>
      </c>
      <c r="J138">
        <v>2471.6376</v>
      </c>
      <c r="K138">
        <v>2471.6376</v>
      </c>
      <c r="L138" t="str">
        <f>_xlfn.IFS(Table8_1[[#This Row],[Unit_Price]]&lt;500,"Low Price",Table8_1[[#This Row],[Unit_Price]]&lt;2000,"Medium Price",Table8_1[[#This Row],[Unit_Price]]&gt;=2000, "High Price")</f>
        <v>Medium Price</v>
      </c>
      <c r="M138" t="str">
        <f>VLOOKUP(Table8_16[[#This Row],[Customer_ID]],Table1__2[],2,FALSE)</f>
        <v>Heather Valenzuela</v>
      </c>
      <c r="N138">
        <f>VLOOKUP(Table8_16[[#This Row],[Customer_ID]],Table1__2[],3,FALSE)</f>
        <v>31</v>
      </c>
      <c r="O138" t="str">
        <f>VLOOKUP(Table8_16[[#This Row],[Customer_ID]],Table1__2[],4,FALSE)</f>
        <v>Male</v>
      </c>
      <c r="P138" t="str">
        <f>VLOOKUP(Table8_16[[#This Row],[Customer_ID]],Table1__2[],5,FALSE)</f>
        <v>New Angiefurt</v>
      </c>
      <c r="Q138" t="str">
        <f>VLOOKUP(Table8_16[[#This Row],[Customer_ID]],Table1__2[],6,FALSE)</f>
        <v>Alaska</v>
      </c>
      <c r="R138" t="str">
        <f>VLOOKUP(Table8_16[[#This Row],[Customer_ID]],Table1__2[],7,FALSE)</f>
        <v>USA</v>
      </c>
      <c r="S138" t="str">
        <f>VLOOKUP(Table8_16[[#This Row],[Customer_ID]],Table1__2[],8,FALSE)</f>
        <v>Bronze</v>
      </c>
      <c r="T138" t="str">
        <f>VLOOKUP(Table8_16[[#This Row],[Customer_ID]],Table1__2[],9,FALSE)</f>
        <v>Experienced</v>
      </c>
      <c r="U138" t="str">
        <f>VLOOKUP(Table8_16[[#This Row],[Product_ID]],Table3__211[],2,FALSE)</f>
        <v>Hair Repair Oil</v>
      </c>
      <c r="V138" t="str">
        <f>VLOOKUP(Table8_16[[#This Row],[Product_ID]],Table3__211[],3,FALSE)</f>
        <v>Treatment</v>
      </c>
      <c r="W138" t="str">
        <f>VLOOKUP(Table8_16[[#This Row],[Product_ID]],Table3__211[],4,FALSE)</f>
        <v>Beauty</v>
      </c>
      <c r="X138" t="str">
        <f>VLOOKUP(Table8_16[[#This Row],[Product_ID]],Table3__211[],5,FALSE)</f>
        <v>Haircare</v>
      </c>
      <c r="Y138" t="str">
        <f>VLOOKUP(Table8_16[[#This Row],[Product_ID]],Table3__211[],6,FALSE)</f>
        <v>Hopkins Ltd</v>
      </c>
      <c r="Z138">
        <f>VLOOKUP(Table8_16[[#This Row],[Product_ID]],Table3__211[],7,FALSE)</f>
        <v>214.32</v>
      </c>
      <c r="AA138">
        <f>VLOOKUP(Table8_16[[#This Row],[Product_ID]],Table3__211[],8,FALSE)</f>
        <v>383</v>
      </c>
      <c r="AB138" t="str">
        <f>VLOOKUP(Table8_16[[#This Row],[Store_ID]],Store!$A$2:$E$21,2,FALSE)</f>
        <v>Moore, Padilla and Butler</v>
      </c>
      <c r="AC138" t="str">
        <f>VLOOKUP(Table8_16[[#This Row],[Store_ID]],Store!$A$2:$E$21,3,FALSE)</f>
        <v>South</v>
      </c>
      <c r="AD138" t="str">
        <f>VLOOKUP(Table8_16[[#This Row],[Store_ID]],Store!$A$2:$E$21,4,FALSE)</f>
        <v>East Johnstad</v>
      </c>
      <c r="AE138" t="str">
        <f>VLOOKUP(Table8_16[[#This Row],[Store_ID]],Store!$A$2:$E$21,5,FALSE)</f>
        <v>Flagship</v>
      </c>
      <c r="AF138" s="22" t="str">
        <f>VLOOKUP(Table8_16[[#This Row],[Store_ID]],Store!$A$2:$F$21,6,FALSE)</f>
        <v>Physical Store</v>
      </c>
    </row>
    <row r="139" spans="1:32" x14ac:dyDescent="0.3">
      <c r="A139" t="s">
        <v>2101</v>
      </c>
      <c r="B139" s="5">
        <v>45392</v>
      </c>
      <c r="C139" t="s">
        <v>1470</v>
      </c>
      <c r="D139" t="s">
        <v>1732</v>
      </c>
      <c r="E139" t="s">
        <v>1911</v>
      </c>
      <c r="F139">
        <v>1</v>
      </c>
      <c r="G139">
        <v>245.85</v>
      </c>
      <c r="H139">
        <v>0.18</v>
      </c>
      <c r="I139" t="s">
        <v>1964</v>
      </c>
      <c r="J139">
        <v>201.59700000000001</v>
      </c>
      <c r="K139">
        <v>201.59699999999998</v>
      </c>
      <c r="L139" t="str">
        <f>_xlfn.IFS(Table8_1[[#This Row],[Unit_Price]]&lt;500,"Low Price",Table8_1[[#This Row],[Unit_Price]]&lt;2000,"Medium Price",Table8_1[[#This Row],[Unit_Price]]&gt;=2000, "High Price")</f>
        <v>Low Price</v>
      </c>
      <c r="M139" t="str">
        <f>VLOOKUP(Table8_16[[#This Row],[Customer_ID]],Table1__2[],2,FALSE)</f>
        <v>Laura Mathews</v>
      </c>
      <c r="N139">
        <f>VLOOKUP(Table8_16[[#This Row],[Customer_ID]],Table1__2[],3,FALSE)</f>
        <v>53</v>
      </c>
      <c r="O139" t="str">
        <f>VLOOKUP(Table8_16[[#This Row],[Customer_ID]],Table1__2[],4,FALSE)</f>
        <v>Male</v>
      </c>
      <c r="P139" t="str">
        <f>VLOOKUP(Table8_16[[#This Row],[Customer_ID]],Table1__2[],5,FALSE)</f>
        <v>Chambersfurt</v>
      </c>
      <c r="Q139" t="str">
        <f>VLOOKUP(Table8_16[[#This Row],[Customer_ID]],Table1__2[],6,FALSE)</f>
        <v>Wisconsin</v>
      </c>
      <c r="R139" t="str">
        <f>VLOOKUP(Table8_16[[#This Row],[Customer_ID]],Table1__2[],7,FALSE)</f>
        <v>USA</v>
      </c>
      <c r="S139" t="str">
        <f>VLOOKUP(Table8_16[[#This Row],[Customer_ID]],Table1__2[],8,FALSE)</f>
        <v>Bronze</v>
      </c>
      <c r="T139" t="str">
        <f>VLOOKUP(Table8_16[[#This Row],[Customer_ID]],Table1__2[],9,FALSE)</f>
        <v>Experienced</v>
      </c>
      <c r="U139" t="str">
        <f>VLOOKUP(Table8_16[[#This Row],[Product_ID]],Table3__211[],2,FALSE)</f>
        <v>Boxing Hand</v>
      </c>
      <c r="V139" t="str">
        <f>VLOOKUP(Table8_16[[#This Row],[Product_ID]],Table3__211[],3,FALSE)</f>
        <v>Wraps</v>
      </c>
      <c r="W139" t="str">
        <f>VLOOKUP(Table8_16[[#This Row],[Product_ID]],Table3__211[],4,FALSE)</f>
        <v>Sports</v>
      </c>
      <c r="X139" t="str">
        <f>VLOOKUP(Table8_16[[#This Row],[Product_ID]],Table3__211[],5,FALSE)</f>
        <v>Fitness</v>
      </c>
      <c r="Y139" t="str">
        <f>VLOOKUP(Table8_16[[#This Row],[Product_ID]],Table3__211[],6,FALSE)</f>
        <v>Smith-King</v>
      </c>
      <c r="Z139">
        <f>VLOOKUP(Table8_16[[#This Row],[Product_ID]],Table3__211[],7,FALSE)</f>
        <v>190.29</v>
      </c>
      <c r="AA139">
        <f>VLOOKUP(Table8_16[[#This Row],[Product_ID]],Table3__211[],8,FALSE)</f>
        <v>260</v>
      </c>
      <c r="AB139" t="str">
        <f>VLOOKUP(Table8_16[[#This Row],[Store_ID]],Store!$A$2:$E$21,2,FALSE)</f>
        <v>Benson-Elliott</v>
      </c>
      <c r="AC139" t="str">
        <f>VLOOKUP(Table8_16[[#This Row],[Store_ID]],Store!$A$2:$E$21,3,FALSE)</f>
        <v>East</v>
      </c>
      <c r="AD139" t="str">
        <f>VLOOKUP(Table8_16[[#This Row],[Store_ID]],Store!$A$2:$E$21,4,FALSE)</f>
        <v>Port Josephberg</v>
      </c>
      <c r="AE139" t="str">
        <f>VLOOKUP(Table8_16[[#This Row],[Store_ID]],Store!$A$2:$E$21,5,FALSE)</f>
        <v>Online</v>
      </c>
      <c r="AF139" s="22" t="str">
        <f>VLOOKUP(Table8_16[[#This Row],[Store_ID]],Store!$A$2:$F$21,6,FALSE)</f>
        <v>Digital Store</v>
      </c>
    </row>
    <row r="140" spans="1:32" x14ac:dyDescent="0.3">
      <c r="A140" t="s">
        <v>2102</v>
      </c>
      <c r="B140" s="5">
        <v>45589</v>
      </c>
      <c r="C140" t="s">
        <v>597</v>
      </c>
      <c r="D140" t="s">
        <v>1874</v>
      </c>
      <c r="E140" t="s">
        <v>1924</v>
      </c>
      <c r="F140">
        <v>3</v>
      </c>
      <c r="G140">
        <v>237.68</v>
      </c>
      <c r="H140">
        <v>0.1</v>
      </c>
      <c r="I140" t="s">
        <v>1964</v>
      </c>
      <c r="J140">
        <v>641.73599999999999</v>
      </c>
      <c r="K140">
        <v>641.73599999999999</v>
      </c>
      <c r="L140" t="str">
        <f>_xlfn.IFS(Table8_1[[#This Row],[Unit_Price]]&lt;500,"Low Price",Table8_1[[#This Row],[Unit_Price]]&lt;2000,"Medium Price",Table8_1[[#This Row],[Unit_Price]]&gt;=2000, "High Price")</f>
        <v>Low Price</v>
      </c>
      <c r="M140" t="str">
        <f>VLOOKUP(Table8_16[[#This Row],[Customer_ID]],Table1__2[],2,FALSE)</f>
        <v>Michelle Myers</v>
      </c>
      <c r="N140">
        <f>VLOOKUP(Table8_16[[#This Row],[Customer_ID]],Table1__2[],3,FALSE)</f>
        <v>33</v>
      </c>
      <c r="O140" t="str">
        <f>VLOOKUP(Table8_16[[#This Row],[Customer_ID]],Table1__2[],4,FALSE)</f>
        <v>Female</v>
      </c>
      <c r="P140" t="str">
        <f>VLOOKUP(Table8_16[[#This Row],[Customer_ID]],Table1__2[],5,FALSE)</f>
        <v>West Daniel</v>
      </c>
      <c r="Q140" t="str">
        <f>VLOOKUP(Table8_16[[#This Row],[Customer_ID]],Table1__2[],6,FALSE)</f>
        <v>South Carolina</v>
      </c>
      <c r="R140" t="str">
        <f>VLOOKUP(Table8_16[[#This Row],[Customer_ID]],Table1__2[],7,FALSE)</f>
        <v>USA</v>
      </c>
      <c r="S140" t="str">
        <f>VLOOKUP(Table8_16[[#This Row],[Customer_ID]],Table1__2[],8,FALSE)</f>
        <v>Bronze</v>
      </c>
      <c r="T140" t="str">
        <f>VLOOKUP(Table8_16[[#This Row],[Customer_ID]],Table1__2[],9,FALSE)</f>
        <v>Experienced</v>
      </c>
      <c r="U140" t="str">
        <f>VLOOKUP(Table8_16[[#This Row],[Product_ID]],Table3__211[],2,FALSE)</f>
        <v>Cricket</v>
      </c>
      <c r="V140" t="str">
        <f>VLOOKUP(Table8_16[[#This Row],[Product_ID]],Table3__211[],3,FALSE)</f>
        <v>Bat</v>
      </c>
      <c r="W140" t="str">
        <f>VLOOKUP(Table8_16[[#This Row],[Product_ID]],Table3__211[],4,FALSE)</f>
        <v>Sports</v>
      </c>
      <c r="X140" t="str">
        <f>VLOOKUP(Table8_16[[#This Row],[Product_ID]],Table3__211[],5,FALSE)</f>
        <v>Team Sports</v>
      </c>
      <c r="Y140" t="str">
        <f>VLOOKUP(Table8_16[[#This Row],[Product_ID]],Table3__211[],6,FALSE)</f>
        <v>Khan LLC</v>
      </c>
      <c r="Z140">
        <f>VLOOKUP(Table8_16[[#This Row],[Product_ID]],Table3__211[],7,FALSE)</f>
        <v>245.98</v>
      </c>
      <c r="AA140">
        <f>VLOOKUP(Table8_16[[#This Row],[Product_ID]],Table3__211[],8,FALSE)</f>
        <v>471</v>
      </c>
      <c r="AB140" t="str">
        <f>VLOOKUP(Table8_16[[#This Row],[Store_ID]],Store!$A$2:$E$21,2,FALSE)</f>
        <v>Hill, Wagner and Ballard</v>
      </c>
      <c r="AC140" t="str">
        <f>VLOOKUP(Table8_16[[#This Row],[Store_ID]],Store!$A$2:$E$21,3,FALSE)</f>
        <v>East</v>
      </c>
      <c r="AD140" t="str">
        <f>VLOOKUP(Table8_16[[#This Row],[Store_ID]],Store!$A$2:$E$21,4,FALSE)</f>
        <v>East Davidville</v>
      </c>
      <c r="AE140" t="str">
        <f>VLOOKUP(Table8_16[[#This Row],[Store_ID]],Store!$A$2:$E$21,5,FALSE)</f>
        <v>Online</v>
      </c>
      <c r="AF140" s="22" t="str">
        <f>VLOOKUP(Table8_16[[#This Row],[Store_ID]],Store!$A$2:$F$21,6,FALSE)</f>
        <v>Digital Store</v>
      </c>
    </row>
    <row r="141" spans="1:32" x14ac:dyDescent="0.3">
      <c r="A141" t="s">
        <v>2103</v>
      </c>
      <c r="B141" s="5">
        <v>45756</v>
      </c>
      <c r="C141" t="s">
        <v>1070</v>
      </c>
      <c r="D141" t="s">
        <v>1796</v>
      </c>
      <c r="E141" t="s">
        <v>1934</v>
      </c>
      <c r="F141">
        <v>4</v>
      </c>
      <c r="G141">
        <v>715.85</v>
      </c>
      <c r="H141">
        <v>0.25</v>
      </c>
      <c r="I141" t="s">
        <v>1961</v>
      </c>
      <c r="J141">
        <v>2147.5500000000002</v>
      </c>
      <c r="K141">
        <v>2147.5500000000002</v>
      </c>
      <c r="L141" t="str">
        <f>_xlfn.IFS(Table8_1[[#This Row],[Unit_Price]]&lt;500,"Low Price",Table8_1[[#This Row],[Unit_Price]]&lt;2000,"Medium Price",Table8_1[[#This Row],[Unit_Price]]&gt;=2000, "High Price")</f>
        <v>Medium Price</v>
      </c>
      <c r="M141" t="str">
        <f>VLOOKUP(Table8_16[[#This Row],[Customer_ID]],Table1__2[],2,FALSE)</f>
        <v>Carol Lewis</v>
      </c>
      <c r="N141">
        <f>VLOOKUP(Table8_16[[#This Row],[Customer_ID]],Table1__2[],3,FALSE)</f>
        <v>40</v>
      </c>
      <c r="O141" t="str">
        <f>VLOOKUP(Table8_16[[#This Row],[Customer_ID]],Table1__2[],4,FALSE)</f>
        <v>Female</v>
      </c>
      <c r="P141" t="str">
        <f>VLOOKUP(Table8_16[[#This Row],[Customer_ID]],Table1__2[],5,FALSE)</f>
        <v>Ryanport</v>
      </c>
      <c r="Q141" t="str">
        <f>VLOOKUP(Table8_16[[#This Row],[Customer_ID]],Table1__2[],6,FALSE)</f>
        <v>North Carolina</v>
      </c>
      <c r="R141" t="str">
        <f>VLOOKUP(Table8_16[[#This Row],[Customer_ID]],Table1__2[],7,FALSE)</f>
        <v>USA</v>
      </c>
      <c r="S141" t="str">
        <f>VLOOKUP(Table8_16[[#This Row],[Customer_ID]],Table1__2[],8,FALSE)</f>
        <v>Bronze</v>
      </c>
      <c r="T141" t="str">
        <f>VLOOKUP(Table8_16[[#This Row],[Customer_ID]],Table1__2[],9,FALSE)</f>
        <v>Experienced</v>
      </c>
      <c r="U141" t="str">
        <f>VLOOKUP(Table8_16[[#This Row],[Product_ID]],Table3__211[],2,FALSE)</f>
        <v>Hair Repair Oil</v>
      </c>
      <c r="V141" t="str">
        <f>VLOOKUP(Table8_16[[#This Row],[Product_ID]],Table3__211[],3,FALSE)</f>
        <v>Treatment</v>
      </c>
      <c r="W141" t="str">
        <f>VLOOKUP(Table8_16[[#This Row],[Product_ID]],Table3__211[],4,FALSE)</f>
        <v>Beauty</v>
      </c>
      <c r="X141" t="str">
        <f>VLOOKUP(Table8_16[[#This Row],[Product_ID]],Table3__211[],5,FALSE)</f>
        <v>Haircare</v>
      </c>
      <c r="Y141" t="str">
        <f>VLOOKUP(Table8_16[[#This Row],[Product_ID]],Table3__211[],6,FALSE)</f>
        <v>Hopkins Ltd</v>
      </c>
      <c r="Z141">
        <f>VLOOKUP(Table8_16[[#This Row],[Product_ID]],Table3__211[],7,FALSE)</f>
        <v>214.32</v>
      </c>
      <c r="AA141">
        <f>VLOOKUP(Table8_16[[#This Row],[Product_ID]],Table3__211[],8,FALSE)</f>
        <v>383</v>
      </c>
      <c r="AB141" t="str">
        <f>VLOOKUP(Table8_16[[#This Row],[Store_ID]],Store!$A$2:$E$21,2,FALSE)</f>
        <v>Mcdonald Inc</v>
      </c>
      <c r="AC141" t="str">
        <f>VLOOKUP(Table8_16[[#This Row],[Store_ID]],Store!$A$2:$E$21,3,FALSE)</f>
        <v>South</v>
      </c>
      <c r="AD141" t="str">
        <f>VLOOKUP(Table8_16[[#This Row],[Store_ID]],Store!$A$2:$E$21,4,FALSE)</f>
        <v>Christopherland</v>
      </c>
      <c r="AE141" t="str">
        <f>VLOOKUP(Table8_16[[#This Row],[Store_ID]],Store!$A$2:$E$21,5,FALSE)</f>
        <v>Outlet</v>
      </c>
      <c r="AF141" s="22" t="str">
        <f>VLOOKUP(Table8_16[[#This Row],[Store_ID]],Store!$A$2:$F$21,6,FALSE)</f>
        <v>Physical Store</v>
      </c>
    </row>
    <row r="142" spans="1:32" x14ac:dyDescent="0.3">
      <c r="A142" t="s">
        <v>2104</v>
      </c>
      <c r="B142" s="5">
        <v>45255</v>
      </c>
      <c r="C142" t="s">
        <v>575</v>
      </c>
      <c r="D142" t="s">
        <v>1853</v>
      </c>
      <c r="E142" t="s">
        <v>1908</v>
      </c>
      <c r="F142">
        <v>2</v>
      </c>
      <c r="G142">
        <v>478.85</v>
      </c>
      <c r="H142">
        <v>0.01</v>
      </c>
      <c r="I142" t="s">
        <v>1964</v>
      </c>
      <c r="J142">
        <v>948.12300000000005</v>
      </c>
      <c r="K142">
        <v>948.12300000000005</v>
      </c>
      <c r="L142" t="str">
        <f>_xlfn.IFS(Table8_1[[#This Row],[Unit_Price]]&lt;500,"Low Price",Table8_1[[#This Row],[Unit_Price]]&lt;2000,"Medium Price",Table8_1[[#This Row],[Unit_Price]]&gt;=2000, "High Price")</f>
        <v>Low Price</v>
      </c>
      <c r="M142" t="str">
        <f>VLOOKUP(Table8_16[[#This Row],[Customer_ID]],Table1__2[],2,FALSE)</f>
        <v>Amy Wilson</v>
      </c>
      <c r="N142">
        <f>VLOOKUP(Table8_16[[#This Row],[Customer_ID]],Table1__2[],3,FALSE)</f>
        <v>44</v>
      </c>
      <c r="O142" t="str">
        <f>VLOOKUP(Table8_16[[#This Row],[Customer_ID]],Table1__2[],4,FALSE)</f>
        <v>Female</v>
      </c>
      <c r="P142" t="str">
        <f>VLOOKUP(Table8_16[[#This Row],[Customer_ID]],Table1__2[],5,FALSE)</f>
        <v>Morrisburgh</v>
      </c>
      <c r="Q142" t="str">
        <f>VLOOKUP(Table8_16[[#This Row],[Customer_ID]],Table1__2[],6,FALSE)</f>
        <v>Indiana</v>
      </c>
      <c r="R142" t="str">
        <f>VLOOKUP(Table8_16[[#This Row],[Customer_ID]],Table1__2[],7,FALSE)</f>
        <v>USA</v>
      </c>
      <c r="S142" t="str">
        <f>VLOOKUP(Table8_16[[#This Row],[Customer_ID]],Table1__2[],8,FALSE)</f>
        <v>Platinum</v>
      </c>
      <c r="T142" t="str">
        <f>VLOOKUP(Table8_16[[#This Row],[Customer_ID]],Table1__2[],9,FALSE)</f>
        <v>Experienced</v>
      </c>
      <c r="U142" t="str">
        <f>VLOOKUP(Table8_16[[#This Row],[Product_ID]],Table3__211[],2,FALSE)</f>
        <v>Gaming Mouse Pad</v>
      </c>
      <c r="V142" t="str">
        <f>VLOOKUP(Table8_16[[#This Row],[Product_ID]],Table3__211[],3,FALSE)</f>
        <v>XL</v>
      </c>
      <c r="W142" t="str">
        <f>VLOOKUP(Table8_16[[#This Row],[Product_ID]],Table3__211[],4,FALSE)</f>
        <v>Electronics</v>
      </c>
      <c r="X142" t="str">
        <f>VLOOKUP(Table8_16[[#This Row],[Product_ID]],Table3__211[],5,FALSE)</f>
        <v>Accessories</v>
      </c>
      <c r="Y142" t="str">
        <f>VLOOKUP(Table8_16[[#This Row],[Product_ID]],Table3__211[],6,FALSE)</f>
        <v>Sharp, Taylor and Rodriguez</v>
      </c>
      <c r="Z142">
        <f>VLOOKUP(Table8_16[[#This Row],[Product_ID]],Table3__211[],7,FALSE)</f>
        <v>340.14</v>
      </c>
      <c r="AA142">
        <f>VLOOKUP(Table8_16[[#This Row],[Product_ID]],Table3__211[],8,FALSE)</f>
        <v>361</v>
      </c>
      <c r="AB142" t="str">
        <f>VLOOKUP(Table8_16[[#This Row],[Store_ID]],Store!$A$2:$E$21,2,FALSE)</f>
        <v>Gray Ltd</v>
      </c>
      <c r="AC142" t="str">
        <f>VLOOKUP(Table8_16[[#This Row],[Store_ID]],Store!$A$2:$E$21,3,FALSE)</f>
        <v>North</v>
      </c>
      <c r="AD142" t="str">
        <f>VLOOKUP(Table8_16[[#This Row],[Store_ID]],Store!$A$2:$E$21,4,FALSE)</f>
        <v>New Michaelchester</v>
      </c>
      <c r="AE142" t="str">
        <f>VLOOKUP(Table8_16[[#This Row],[Store_ID]],Store!$A$2:$E$21,5,FALSE)</f>
        <v>Outlet</v>
      </c>
      <c r="AF142" s="22" t="str">
        <f>VLOOKUP(Table8_16[[#This Row],[Store_ID]],Store!$A$2:$F$21,6,FALSE)</f>
        <v>Physical Store</v>
      </c>
    </row>
    <row r="143" spans="1:32" x14ac:dyDescent="0.3">
      <c r="A143" t="s">
        <v>2105</v>
      </c>
      <c r="B143" s="5">
        <v>45718</v>
      </c>
      <c r="C143" t="s">
        <v>400</v>
      </c>
      <c r="D143" t="s">
        <v>1721</v>
      </c>
      <c r="E143" t="s">
        <v>1887</v>
      </c>
      <c r="F143">
        <v>1</v>
      </c>
      <c r="G143">
        <v>503.95</v>
      </c>
      <c r="H143">
        <v>0.26</v>
      </c>
      <c r="I143" t="s">
        <v>1964</v>
      </c>
      <c r="J143">
        <v>372.923</v>
      </c>
      <c r="K143">
        <v>372.923</v>
      </c>
      <c r="L143" t="str">
        <f>_xlfn.IFS(Table8_1[[#This Row],[Unit_Price]]&lt;500,"Low Price",Table8_1[[#This Row],[Unit_Price]]&lt;2000,"Medium Price",Table8_1[[#This Row],[Unit_Price]]&gt;=2000, "High Price")</f>
        <v>Medium Price</v>
      </c>
      <c r="M143" t="str">
        <f>VLOOKUP(Table8_16[[#This Row],[Customer_ID]],Table1__2[],2,FALSE)</f>
        <v>Edward Hall</v>
      </c>
      <c r="N143">
        <f>VLOOKUP(Table8_16[[#This Row],[Customer_ID]],Table1__2[],3,FALSE)</f>
        <v>51</v>
      </c>
      <c r="O143" t="str">
        <f>VLOOKUP(Table8_16[[#This Row],[Customer_ID]],Table1__2[],4,FALSE)</f>
        <v>Male</v>
      </c>
      <c r="P143" t="str">
        <f>VLOOKUP(Table8_16[[#This Row],[Customer_ID]],Table1__2[],5,FALSE)</f>
        <v>New William</v>
      </c>
      <c r="Q143" t="str">
        <f>VLOOKUP(Table8_16[[#This Row],[Customer_ID]],Table1__2[],6,FALSE)</f>
        <v>New Mexico</v>
      </c>
      <c r="R143" t="str">
        <f>VLOOKUP(Table8_16[[#This Row],[Customer_ID]],Table1__2[],7,FALSE)</f>
        <v>USA</v>
      </c>
      <c r="S143" t="str">
        <f>VLOOKUP(Table8_16[[#This Row],[Customer_ID]],Table1__2[],8,FALSE)</f>
        <v>Gold</v>
      </c>
      <c r="T143" t="str">
        <f>VLOOKUP(Table8_16[[#This Row],[Customer_ID]],Table1__2[],9,FALSE)</f>
        <v>Experienced</v>
      </c>
      <c r="U143" t="str">
        <f>VLOOKUP(Table8_16[[#This Row],[Product_ID]],Table3__211[],2,FALSE)</f>
        <v>Makeup Brush</v>
      </c>
      <c r="V143" t="str">
        <f>VLOOKUP(Table8_16[[#This Row],[Product_ID]],Table3__211[],3,FALSE)</f>
        <v>Set</v>
      </c>
      <c r="W143" t="str">
        <f>VLOOKUP(Table8_16[[#This Row],[Product_ID]],Table3__211[],4,FALSE)</f>
        <v>Beauty</v>
      </c>
      <c r="X143" t="str">
        <f>VLOOKUP(Table8_16[[#This Row],[Product_ID]],Table3__211[],5,FALSE)</f>
        <v>Makeup</v>
      </c>
      <c r="Y143" t="str">
        <f>VLOOKUP(Table8_16[[#This Row],[Product_ID]],Table3__211[],6,FALSE)</f>
        <v>Cook Inc</v>
      </c>
      <c r="Z143">
        <f>VLOOKUP(Table8_16[[#This Row],[Product_ID]],Table3__211[],7,FALSE)</f>
        <v>254.04</v>
      </c>
      <c r="AA143">
        <f>VLOOKUP(Table8_16[[#This Row],[Product_ID]],Table3__211[],8,FALSE)</f>
        <v>431</v>
      </c>
      <c r="AB143" t="str">
        <f>VLOOKUP(Table8_16[[#This Row],[Store_ID]],Store!$A$2:$E$21,2,FALSE)</f>
        <v>Rivera-Warner</v>
      </c>
      <c r="AC143" t="str">
        <f>VLOOKUP(Table8_16[[#This Row],[Store_ID]],Store!$A$2:$E$21,3,FALSE)</f>
        <v>East</v>
      </c>
      <c r="AD143" t="str">
        <f>VLOOKUP(Table8_16[[#This Row],[Store_ID]],Store!$A$2:$E$21,4,FALSE)</f>
        <v>Washingtonfurt</v>
      </c>
      <c r="AE143" t="str">
        <f>VLOOKUP(Table8_16[[#This Row],[Store_ID]],Store!$A$2:$E$21,5,FALSE)</f>
        <v>Flagship</v>
      </c>
      <c r="AF143" s="22" t="str">
        <f>VLOOKUP(Table8_16[[#This Row],[Store_ID]],Store!$A$2:$F$21,6,FALSE)</f>
        <v>Physical Store</v>
      </c>
    </row>
    <row r="144" spans="1:32" x14ac:dyDescent="0.3">
      <c r="A144" t="s">
        <v>2106</v>
      </c>
      <c r="B144" s="5">
        <v>45573</v>
      </c>
      <c r="C144" t="s">
        <v>1255</v>
      </c>
      <c r="D144" t="s">
        <v>1780</v>
      </c>
      <c r="E144" t="s">
        <v>1929</v>
      </c>
      <c r="F144">
        <v>2</v>
      </c>
      <c r="G144">
        <v>975.48</v>
      </c>
      <c r="H144">
        <v>0.26</v>
      </c>
      <c r="I144" t="s">
        <v>1964</v>
      </c>
      <c r="J144">
        <v>1443.7103999999999</v>
      </c>
      <c r="K144">
        <v>1443.7103999999999</v>
      </c>
      <c r="L144" t="str">
        <f>_xlfn.IFS(Table8_1[[#This Row],[Unit_Price]]&lt;500,"Low Price",Table8_1[[#This Row],[Unit_Price]]&lt;2000,"Medium Price",Table8_1[[#This Row],[Unit_Price]]&gt;=2000, "High Price")</f>
        <v>Medium Price</v>
      </c>
      <c r="M144" t="str">
        <f>VLOOKUP(Table8_16[[#This Row],[Customer_ID]],Table1__2[],2,FALSE)</f>
        <v>John Donaldson</v>
      </c>
      <c r="N144">
        <f>VLOOKUP(Table8_16[[#This Row],[Customer_ID]],Table1__2[],3,FALSE)</f>
        <v>27</v>
      </c>
      <c r="O144" t="str">
        <f>VLOOKUP(Table8_16[[#This Row],[Customer_ID]],Table1__2[],4,FALSE)</f>
        <v>Male</v>
      </c>
      <c r="P144" t="str">
        <f>VLOOKUP(Table8_16[[#This Row],[Customer_ID]],Table1__2[],5,FALSE)</f>
        <v>New Edward</v>
      </c>
      <c r="Q144" t="str">
        <f>VLOOKUP(Table8_16[[#This Row],[Customer_ID]],Table1__2[],6,FALSE)</f>
        <v>Maine</v>
      </c>
      <c r="R144" t="str">
        <f>VLOOKUP(Table8_16[[#This Row],[Customer_ID]],Table1__2[],7,FALSE)</f>
        <v>USA</v>
      </c>
      <c r="S144" t="str">
        <f>VLOOKUP(Table8_16[[#This Row],[Customer_ID]],Table1__2[],8,FALSE)</f>
        <v>Bronze</v>
      </c>
      <c r="T144" t="str">
        <f>VLOOKUP(Table8_16[[#This Row],[Customer_ID]],Table1__2[],9,FALSE)</f>
        <v>Entry level Professionel</v>
      </c>
      <c r="U144" t="str">
        <f>VLOOKUP(Table8_16[[#This Row],[Product_ID]],Table3__211[],2,FALSE)</f>
        <v>Women's Hair Dryer</v>
      </c>
      <c r="V144" t="str">
        <f>VLOOKUP(Table8_16[[#This Row],[Product_ID]],Table3__211[],3,FALSE)</f>
        <v>Brush</v>
      </c>
      <c r="W144" t="str">
        <f>VLOOKUP(Table8_16[[#This Row],[Product_ID]],Table3__211[],4,FALSE)</f>
        <v>Beauty</v>
      </c>
      <c r="X144" t="str">
        <f>VLOOKUP(Table8_16[[#This Row],[Product_ID]],Table3__211[],5,FALSE)</f>
        <v>Haircare</v>
      </c>
      <c r="Y144" t="str">
        <f>VLOOKUP(Table8_16[[#This Row],[Product_ID]],Table3__211[],6,FALSE)</f>
        <v>Torres, Spencer and Potter</v>
      </c>
      <c r="Z144">
        <f>VLOOKUP(Table8_16[[#This Row],[Product_ID]],Table3__211[],7,FALSE)</f>
        <v>340.39</v>
      </c>
      <c r="AA144">
        <f>VLOOKUP(Table8_16[[#This Row],[Product_ID]],Table3__211[],8,FALSE)</f>
        <v>177</v>
      </c>
      <c r="AB144" t="str">
        <f>VLOOKUP(Table8_16[[#This Row],[Store_ID]],Store!$A$2:$E$21,2,FALSE)</f>
        <v>Thomas, Bridges and Harris</v>
      </c>
      <c r="AC144" t="str">
        <f>VLOOKUP(Table8_16[[#This Row],[Store_ID]],Store!$A$2:$E$21,3,FALSE)</f>
        <v>North</v>
      </c>
      <c r="AD144" t="str">
        <f>VLOOKUP(Table8_16[[#This Row],[Store_ID]],Store!$A$2:$E$21,4,FALSE)</f>
        <v>Sabrinatown</v>
      </c>
      <c r="AE144" t="str">
        <f>VLOOKUP(Table8_16[[#This Row],[Store_ID]],Store!$A$2:$E$21,5,FALSE)</f>
        <v>Online</v>
      </c>
      <c r="AF144" s="22" t="str">
        <f>VLOOKUP(Table8_16[[#This Row],[Store_ID]],Store!$A$2:$F$21,6,FALSE)</f>
        <v>Digital Store</v>
      </c>
    </row>
    <row r="145" spans="1:32" x14ac:dyDescent="0.3">
      <c r="A145" t="s">
        <v>2107</v>
      </c>
      <c r="B145" s="5">
        <v>45884</v>
      </c>
      <c r="C145" t="s">
        <v>1261</v>
      </c>
      <c r="D145" t="s">
        <v>1680</v>
      </c>
      <c r="E145" t="s">
        <v>1939</v>
      </c>
      <c r="F145">
        <v>4</v>
      </c>
      <c r="G145">
        <v>450.12</v>
      </c>
      <c r="H145">
        <v>0.28999999999999998</v>
      </c>
      <c r="I145" t="s">
        <v>1964</v>
      </c>
      <c r="J145">
        <v>1278.3407999999999</v>
      </c>
      <c r="K145">
        <v>1278.3407999999999</v>
      </c>
      <c r="L145" t="str">
        <f>_xlfn.IFS(Table8_1[[#This Row],[Unit_Price]]&lt;500,"Low Price",Table8_1[[#This Row],[Unit_Price]]&lt;2000,"Medium Price",Table8_1[[#This Row],[Unit_Price]]&gt;=2000, "High Price")</f>
        <v>Low Price</v>
      </c>
      <c r="M145" t="str">
        <f>VLOOKUP(Table8_16[[#This Row],[Customer_ID]],Table1__2[],2,FALSE)</f>
        <v>Terry Moses</v>
      </c>
      <c r="N145">
        <f>VLOOKUP(Table8_16[[#This Row],[Customer_ID]],Table1__2[],3,FALSE)</f>
        <v>51</v>
      </c>
      <c r="O145" t="str">
        <f>VLOOKUP(Table8_16[[#This Row],[Customer_ID]],Table1__2[],4,FALSE)</f>
        <v>Female</v>
      </c>
      <c r="P145" t="str">
        <f>VLOOKUP(Table8_16[[#This Row],[Customer_ID]],Table1__2[],5,FALSE)</f>
        <v>Leahmouth</v>
      </c>
      <c r="Q145" t="str">
        <f>VLOOKUP(Table8_16[[#This Row],[Customer_ID]],Table1__2[],6,FALSE)</f>
        <v>Nevada</v>
      </c>
      <c r="R145" t="str">
        <f>VLOOKUP(Table8_16[[#This Row],[Customer_ID]],Table1__2[],7,FALSE)</f>
        <v>USA</v>
      </c>
      <c r="S145" t="str">
        <f>VLOOKUP(Table8_16[[#This Row],[Customer_ID]],Table1__2[],8,FALSE)</f>
        <v>Platinum</v>
      </c>
      <c r="T145" t="str">
        <f>VLOOKUP(Table8_16[[#This Row],[Customer_ID]],Table1__2[],9,FALSE)</f>
        <v>Experienced</v>
      </c>
      <c r="U145" t="str">
        <f>VLOOKUP(Table8_16[[#This Row],[Product_ID]],Table3__211[],2,FALSE)</f>
        <v>Gaming Mechanical</v>
      </c>
      <c r="V145" t="str">
        <f>VLOOKUP(Table8_16[[#This Row],[Product_ID]],Table3__211[],3,FALSE)</f>
        <v>Keyboard</v>
      </c>
      <c r="W145" t="str">
        <f>VLOOKUP(Table8_16[[#This Row],[Product_ID]],Table3__211[],4,FALSE)</f>
        <v>Electronics</v>
      </c>
      <c r="X145" t="str">
        <f>VLOOKUP(Table8_16[[#This Row],[Product_ID]],Table3__211[],5,FALSE)</f>
        <v>Computer</v>
      </c>
      <c r="Y145" t="str">
        <f>VLOOKUP(Table8_16[[#This Row],[Product_ID]],Table3__211[],6,FALSE)</f>
        <v>Lucero LLC</v>
      </c>
      <c r="Z145">
        <f>VLOOKUP(Table8_16[[#This Row],[Product_ID]],Table3__211[],7,FALSE)</f>
        <v>419.28</v>
      </c>
      <c r="AA145">
        <f>VLOOKUP(Table8_16[[#This Row],[Product_ID]],Table3__211[],8,FALSE)</f>
        <v>86</v>
      </c>
      <c r="AB145" t="str">
        <f>VLOOKUP(Table8_16[[#This Row],[Store_ID]],Store!$A$2:$E$21,2,FALSE)</f>
        <v>Frederick-Wright</v>
      </c>
      <c r="AC145" t="str">
        <f>VLOOKUP(Table8_16[[#This Row],[Store_ID]],Store!$A$2:$E$21,3,FALSE)</f>
        <v>West</v>
      </c>
      <c r="AD145" t="str">
        <f>VLOOKUP(Table8_16[[#This Row],[Store_ID]],Store!$A$2:$E$21,4,FALSE)</f>
        <v>New Jimmymouth</v>
      </c>
      <c r="AE145" t="str">
        <f>VLOOKUP(Table8_16[[#This Row],[Store_ID]],Store!$A$2:$E$21,5,FALSE)</f>
        <v>Flagship</v>
      </c>
      <c r="AF145" s="22" t="str">
        <f>VLOOKUP(Table8_16[[#This Row],[Store_ID]],Store!$A$2:$F$21,6,FALSE)</f>
        <v>Physical Store</v>
      </c>
    </row>
    <row r="146" spans="1:32" x14ac:dyDescent="0.3">
      <c r="A146" t="s">
        <v>2108</v>
      </c>
      <c r="B146" s="5">
        <v>45448</v>
      </c>
      <c r="C146" t="s">
        <v>1361</v>
      </c>
      <c r="D146" t="s">
        <v>1686</v>
      </c>
      <c r="E146" t="s">
        <v>1917</v>
      </c>
      <c r="F146">
        <v>3</v>
      </c>
      <c r="G146">
        <v>237.24</v>
      </c>
      <c r="H146">
        <v>0.24</v>
      </c>
      <c r="I146" t="s">
        <v>1961</v>
      </c>
      <c r="J146">
        <v>540.90719999999999</v>
      </c>
      <c r="K146">
        <v>540.90719999999999</v>
      </c>
      <c r="L146" t="str">
        <f>_xlfn.IFS(Table8_1[[#This Row],[Unit_Price]]&lt;500,"Low Price",Table8_1[[#This Row],[Unit_Price]]&lt;2000,"Medium Price",Table8_1[[#This Row],[Unit_Price]]&gt;=2000, "High Price")</f>
        <v>Low Price</v>
      </c>
      <c r="M146" t="str">
        <f>VLOOKUP(Table8_16[[#This Row],[Customer_ID]],Table1__2[],2,FALSE)</f>
        <v>Lindsay Beasley</v>
      </c>
      <c r="N146">
        <f>VLOOKUP(Table8_16[[#This Row],[Customer_ID]],Table1__2[],3,FALSE)</f>
        <v>37</v>
      </c>
      <c r="O146" t="str">
        <f>VLOOKUP(Table8_16[[#This Row],[Customer_ID]],Table1__2[],4,FALSE)</f>
        <v>Female</v>
      </c>
      <c r="P146" t="str">
        <f>VLOOKUP(Table8_16[[#This Row],[Customer_ID]],Table1__2[],5,FALSE)</f>
        <v>Wesleyhaven</v>
      </c>
      <c r="Q146" t="str">
        <f>VLOOKUP(Table8_16[[#This Row],[Customer_ID]],Table1__2[],6,FALSE)</f>
        <v>Idaho</v>
      </c>
      <c r="R146" t="str">
        <f>VLOOKUP(Table8_16[[#This Row],[Customer_ID]],Table1__2[],7,FALSE)</f>
        <v>USA</v>
      </c>
      <c r="S146" t="str">
        <f>VLOOKUP(Table8_16[[#This Row],[Customer_ID]],Table1__2[],8,FALSE)</f>
        <v>Silver</v>
      </c>
      <c r="T146" t="str">
        <f>VLOOKUP(Table8_16[[#This Row],[Customer_ID]],Table1__2[],9,FALSE)</f>
        <v>Experienced</v>
      </c>
      <c r="U146" t="str">
        <f>VLOOKUP(Table8_16[[#This Row],[Product_ID]],Table3__211[],2,FALSE)</f>
        <v>Women's Summer</v>
      </c>
      <c r="V146" t="str">
        <f>VLOOKUP(Table8_16[[#This Row],[Product_ID]],Table3__211[],3,FALSE)</f>
        <v>Dress</v>
      </c>
      <c r="W146" t="str">
        <f>VLOOKUP(Table8_16[[#This Row],[Product_ID]],Table3__211[],4,FALSE)</f>
        <v>Clothing</v>
      </c>
      <c r="X146" t="str">
        <f>VLOOKUP(Table8_16[[#This Row],[Product_ID]],Table3__211[],5,FALSE)</f>
        <v>Tops</v>
      </c>
      <c r="Y146" t="str">
        <f>VLOOKUP(Table8_16[[#This Row],[Product_ID]],Table3__211[],6,FALSE)</f>
        <v>Smith-Mills</v>
      </c>
      <c r="Z146">
        <f>VLOOKUP(Table8_16[[#This Row],[Product_ID]],Table3__211[],7,FALSE)</f>
        <v>223.43</v>
      </c>
      <c r="AA146">
        <f>VLOOKUP(Table8_16[[#This Row],[Product_ID]],Table3__211[],8,FALSE)</f>
        <v>154</v>
      </c>
      <c r="AB146" t="str">
        <f>VLOOKUP(Table8_16[[#This Row],[Store_ID]],Store!$A$2:$E$21,2,FALSE)</f>
        <v>Bean, Jones and Park</v>
      </c>
      <c r="AC146" t="str">
        <f>VLOOKUP(Table8_16[[#This Row],[Store_ID]],Store!$A$2:$E$21,3,FALSE)</f>
        <v>West</v>
      </c>
      <c r="AD146" t="str">
        <f>VLOOKUP(Table8_16[[#This Row],[Store_ID]],Store!$A$2:$E$21,4,FALSE)</f>
        <v>Thompsonborough</v>
      </c>
      <c r="AE146" t="str">
        <f>VLOOKUP(Table8_16[[#This Row],[Store_ID]],Store!$A$2:$E$21,5,FALSE)</f>
        <v>Online</v>
      </c>
      <c r="AF146" s="22" t="str">
        <f>VLOOKUP(Table8_16[[#This Row],[Store_ID]],Store!$A$2:$F$21,6,FALSE)</f>
        <v>Digital Store</v>
      </c>
    </row>
    <row r="147" spans="1:32" x14ac:dyDescent="0.3">
      <c r="A147" t="s">
        <v>2109</v>
      </c>
      <c r="B147" s="5">
        <v>45522</v>
      </c>
      <c r="C147" t="s">
        <v>1429</v>
      </c>
      <c r="D147" t="s">
        <v>1744</v>
      </c>
      <c r="E147" t="s">
        <v>1936</v>
      </c>
      <c r="F147">
        <v>2</v>
      </c>
      <c r="G147">
        <v>536.84</v>
      </c>
      <c r="H147">
        <v>0.09</v>
      </c>
      <c r="I147" t="s">
        <v>1964</v>
      </c>
      <c r="J147">
        <v>977.04880000000003</v>
      </c>
      <c r="K147">
        <v>977.04880000000003</v>
      </c>
      <c r="L147" t="str">
        <f>_xlfn.IFS(Table8_1[[#This Row],[Unit_Price]]&lt;500,"Low Price",Table8_1[[#This Row],[Unit_Price]]&lt;2000,"Medium Price",Table8_1[[#This Row],[Unit_Price]]&gt;=2000, "High Price")</f>
        <v>Medium Price</v>
      </c>
      <c r="M147" t="str">
        <f>VLOOKUP(Table8_16[[#This Row],[Customer_ID]],Table1__2[],2,FALSE)</f>
        <v>John Perez</v>
      </c>
      <c r="N147">
        <f>VLOOKUP(Table8_16[[#This Row],[Customer_ID]],Table1__2[],3,FALSE)</f>
        <v>29</v>
      </c>
      <c r="O147" t="str">
        <f>VLOOKUP(Table8_16[[#This Row],[Customer_ID]],Table1__2[],4,FALSE)</f>
        <v>Female</v>
      </c>
      <c r="P147" t="str">
        <f>VLOOKUP(Table8_16[[#This Row],[Customer_ID]],Table1__2[],5,FALSE)</f>
        <v>Brandontown</v>
      </c>
      <c r="Q147" t="str">
        <f>VLOOKUP(Table8_16[[#This Row],[Customer_ID]],Table1__2[],6,FALSE)</f>
        <v>South Carolina</v>
      </c>
      <c r="R147" t="str">
        <f>VLOOKUP(Table8_16[[#This Row],[Customer_ID]],Table1__2[],7,FALSE)</f>
        <v>USA</v>
      </c>
      <c r="S147" t="str">
        <f>VLOOKUP(Table8_16[[#This Row],[Customer_ID]],Table1__2[],8,FALSE)</f>
        <v>Gold</v>
      </c>
      <c r="T147" t="str">
        <f>VLOOKUP(Table8_16[[#This Row],[Customer_ID]],Table1__2[],9,FALSE)</f>
        <v>Entry level Professionel</v>
      </c>
      <c r="U147" t="str">
        <f>VLOOKUP(Table8_16[[#This Row],[Product_ID]],Table3__211[],2,FALSE)</f>
        <v>Sports Stopwatch</v>
      </c>
      <c r="V147" t="str">
        <f>VLOOKUP(Table8_16[[#This Row],[Product_ID]],Table3__211[],3,FALSE)</f>
        <v>Pro</v>
      </c>
      <c r="W147" t="str">
        <f>VLOOKUP(Table8_16[[#This Row],[Product_ID]],Table3__211[],4,FALSE)</f>
        <v>Sports</v>
      </c>
      <c r="X147" t="str">
        <f>VLOOKUP(Table8_16[[#This Row],[Product_ID]],Table3__211[],5,FALSE)</f>
        <v>Accessories</v>
      </c>
      <c r="Y147" t="str">
        <f>VLOOKUP(Table8_16[[#This Row],[Product_ID]],Table3__211[],6,FALSE)</f>
        <v>Thompson-French</v>
      </c>
      <c r="Z147">
        <f>VLOOKUP(Table8_16[[#This Row],[Product_ID]],Table3__211[],7,FALSE)</f>
        <v>434.84</v>
      </c>
      <c r="AA147">
        <f>VLOOKUP(Table8_16[[#This Row],[Product_ID]],Table3__211[],8,FALSE)</f>
        <v>185</v>
      </c>
      <c r="AB147" t="str">
        <f>VLOOKUP(Table8_16[[#This Row],[Store_ID]],Store!$A$2:$E$21,2,FALSE)</f>
        <v>Shelton PLC</v>
      </c>
      <c r="AC147" t="str">
        <f>VLOOKUP(Table8_16[[#This Row],[Store_ID]],Store!$A$2:$E$21,3,FALSE)</f>
        <v>North</v>
      </c>
      <c r="AD147" t="str">
        <f>VLOOKUP(Table8_16[[#This Row],[Store_ID]],Store!$A$2:$E$21,4,FALSE)</f>
        <v>East Jenniferstad</v>
      </c>
      <c r="AE147" t="str">
        <f>VLOOKUP(Table8_16[[#This Row],[Store_ID]],Store!$A$2:$E$21,5,FALSE)</f>
        <v>Flagship</v>
      </c>
      <c r="AF147" s="22" t="str">
        <f>VLOOKUP(Table8_16[[#This Row],[Store_ID]],Store!$A$2:$F$21,6,FALSE)</f>
        <v>Physical Store</v>
      </c>
    </row>
    <row r="148" spans="1:32" x14ac:dyDescent="0.3">
      <c r="A148" t="s">
        <v>2110</v>
      </c>
      <c r="B148" s="5">
        <v>45626</v>
      </c>
      <c r="C148" t="s">
        <v>1383</v>
      </c>
      <c r="D148" t="s">
        <v>1686</v>
      </c>
      <c r="E148" t="s">
        <v>1948</v>
      </c>
      <c r="F148">
        <v>3</v>
      </c>
      <c r="G148">
        <v>584.41</v>
      </c>
      <c r="H148">
        <v>0</v>
      </c>
      <c r="I148" t="s">
        <v>1964</v>
      </c>
      <c r="J148">
        <v>1753.23</v>
      </c>
      <c r="K148">
        <v>1753.23</v>
      </c>
      <c r="L148" t="str">
        <f>_xlfn.IFS(Table8_1[[#This Row],[Unit_Price]]&lt;500,"Low Price",Table8_1[[#This Row],[Unit_Price]]&lt;2000,"Medium Price",Table8_1[[#This Row],[Unit_Price]]&gt;=2000, "High Price")</f>
        <v>Medium Price</v>
      </c>
      <c r="M148" t="str">
        <f>VLOOKUP(Table8_16[[#This Row],[Customer_ID]],Table1__2[],2,FALSE)</f>
        <v>Adam Castro</v>
      </c>
      <c r="N148">
        <f>VLOOKUP(Table8_16[[#This Row],[Customer_ID]],Table1__2[],3,FALSE)</f>
        <v>51</v>
      </c>
      <c r="O148" t="str">
        <f>VLOOKUP(Table8_16[[#This Row],[Customer_ID]],Table1__2[],4,FALSE)</f>
        <v>Male</v>
      </c>
      <c r="P148" t="str">
        <f>VLOOKUP(Table8_16[[#This Row],[Customer_ID]],Table1__2[],5,FALSE)</f>
        <v>New Donnabury</v>
      </c>
      <c r="Q148" t="str">
        <f>VLOOKUP(Table8_16[[#This Row],[Customer_ID]],Table1__2[],6,FALSE)</f>
        <v>Texas</v>
      </c>
      <c r="R148" t="str">
        <f>VLOOKUP(Table8_16[[#This Row],[Customer_ID]],Table1__2[],7,FALSE)</f>
        <v>USA</v>
      </c>
      <c r="S148" t="str">
        <f>VLOOKUP(Table8_16[[#This Row],[Customer_ID]],Table1__2[],8,FALSE)</f>
        <v>Silver</v>
      </c>
      <c r="T148" t="str">
        <f>VLOOKUP(Table8_16[[#This Row],[Customer_ID]],Table1__2[],9,FALSE)</f>
        <v>Experienced</v>
      </c>
      <c r="U148" t="str">
        <f>VLOOKUP(Table8_16[[#This Row],[Product_ID]],Table3__211[],2,FALSE)</f>
        <v>Women's Summer</v>
      </c>
      <c r="V148" t="str">
        <f>VLOOKUP(Table8_16[[#This Row],[Product_ID]],Table3__211[],3,FALSE)</f>
        <v>Dress</v>
      </c>
      <c r="W148" t="str">
        <f>VLOOKUP(Table8_16[[#This Row],[Product_ID]],Table3__211[],4,FALSE)</f>
        <v>Clothing</v>
      </c>
      <c r="X148" t="str">
        <f>VLOOKUP(Table8_16[[#This Row],[Product_ID]],Table3__211[],5,FALSE)</f>
        <v>Tops</v>
      </c>
      <c r="Y148" t="str">
        <f>VLOOKUP(Table8_16[[#This Row],[Product_ID]],Table3__211[],6,FALSE)</f>
        <v>Smith-Mills</v>
      </c>
      <c r="Z148">
        <f>VLOOKUP(Table8_16[[#This Row],[Product_ID]],Table3__211[],7,FALSE)</f>
        <v>223.43</v>
      </c>
      <c r="AA148">
        <f>VLOOKUP(Table8_16[[#This Row],[Product_ID]],Table3__211[],8,FALSE)</f>
        <v>154</v>
      </c>
      <c r="AB148" t="str">
        <f>VLOOKUP(Table8_16[[#This Row],[Store_ID]],Store!$A$2:$E$21,2,FALSE)</f>
        <v>Mann-Austin</v>
      </c>
      <c r="AC148" t="str">
        <f>VLOOKUP(Table8_16[[#This Row],[Store_ID]],Store!$A$2:$E$21,3,FALSE)</f>
        <v>East</v>
      </c>
      <c r="AD148" t="str">
        <f>VLOOKUP(Table8_16[[#This Row],[Store_ID]],Store!$A$2:$E$21,4,FALSE)</f>
        <v>Vasquezborough</v>
      </c>
      <c r="AE148" t="str">
        <f>VLOOKUP(Table8_16[[#This Row],[Store_ID]],Store!$A$2:$E$21,5,FALSE)</f>
        <v>Online</v>
      </c>
      <c r="AF148" s="22" t="str">
        <f>VLOOKUP(Table8_16[[#This Row],[Store_ID]],Store!$A$2:$F$21,6,FALSE)</f>
        <v>Digital Store</v>
      </c>
    </row>
    <row r="149" spans="1:32" x14ac:dyDescent="0.3">
      <c r="A149" t="s">
        <v>2111</v>
      </c>
      <c r="B149" s="5">
        <v>45617</v>
      </c>
      <c r="C149" t="s">
        <v>943</v>
      </c>
      <c r="D149" t="s">
        <v>1829</v>
      </c>
      <c r="E149" t="s">
        <v>1948</v>
      </c>
      <c r="F149">
        <v>1</v>
      </c>
      <c r="G149">
        <v>653.87</v>
      </c>
      <c r="H149">
        <v>0.14000000000000001</v>
      </c>
      <c r="I149" t="s">
        <v>1961</v>
      </c>
      <c r="J149">
        <v>562.32820000000004</v>
      </c>
      <c r="K149">
        <v>562.32820000000004</v>
      </c>
      <c r="L149" t="str">
        <f>_xlfn.IFS(Table8_1[[#This Row],[Unit_Price]]&lt;500,"Low Price",Table8_1[[#This Row],[Unit_Price]]&lt;2000,"Medium Price",Table8_1[[#This Row],[Unit_Price]]&gt;=2000, "High Price")</f>
        <v>Medium Price</v>
      </c>
      <c r="M149" t="str">
        <f>VLOOKUP(Table8_16[[#This Row],[Customer_ID]],Table1__2[],2,FALSE)</f>
        <v>Lisa Chandler</v>
      </c>
      <c r="N149">
        <f>VLOOKUP(Table8_16[[#This Row],[Customer_ID]],Table1__2[],3,FALSE)</f>
        <v>29</v>
      </c>
      <c r="O149" t="str">
        <f>VLOOKUP(Table8_16[[#This Row],[Customer_ID]],Table1__2[],4,FALSE)</f>
        <v>Male</v>
      </c>
      <c r="P149" t="str">
        <f>VLOOKUP(Table8_16[[#This Row],[Customer_ID]],Table1__2[],5,FALSE)</f>
        <v>Port Richard</v>
      </c>
      <c r="Q149" t="str">
        <f>VLOOKUP(Table8_16[[#This Row],[Customer_ID]],Table1__2[],6,FALSE)</f>
        <v>Montana</v>
      </c>
      <c r="R149" t="str">
        <f>VLOOKUP(Table8_16[[#This Row],[Customer_ID]],Table1__2[],7,FALSE)</f>
        <v>USA</v>
      </c>
      <c r="S149" t="str">
        <f>VLOOKUP(Table8_16[[#This Row],[Customer_ID]],Table1__2[],8,FALSE)</f>
        <v>Platinum</v>
      </c>
      <c r="T149" t="str">
        <f>VLOOKUP(Table8_16[[#This Row],[Customer_ID]],Table1__2[],9,FALSE)</f>
        <v>Entry level Professionel</v>
      </c>
      <c r="U149" t="str">
        <f>VLOOKUP(Table8_16[[#This Row],[Product_ID]],Table3__211[],2,FALSE)</f>
        <v>Fitness Resistance</v>
      </c>
      <c r="V149" t="str">
        <f>VLOOKUP(Table8_16[[#This Row],[Product_ID]],Table3__211[],3,FALSE)</f>
        <v>Bands</v>
      </c>
      <c r="W149" t="str">
        <f>VLOOKUP(Table8_16[[#This Row],[Product_ID]],Table3__211[],4,FALSE)</f>
        <v>Sports</v>
      </c>
      <c r="X149" t="str">
        <f>VLOOKUP(Table8_16[[#This Row],[Product_ID]],Table3__211[],5,FALSE)</f>
        <v>Fitness</v>
      </c>
      <c r="Y149" t="str">
        <f>VLOOKUP(Table8_16[[#This Row],[Product_ID]],Table3__211[],6,FALSE)</f>
        <v>Reese-Watson</v>
      </c>
      <c r="Z149">
        <f>VLOOKUP(Table8_16[[#This Row],[Product_ID]],Table3__211[],7,FALSE)</f>
        <v>152.91999999999999</v>
      </c>
      <c r="AA149">
        <f>VLOOKUP(Table8_16[[#This Row],[Product_ID]],Table3__211[],8,FALSE)</f>
        <v>281</v>
      </c>
      <c r="AB149" t="str">
        <f>VLOOKUP(Table8_16[[#This Row],[Store_ID]],Store!$A$2:$E$21,2,FALSE)</f>
        <v>Mann-Austin</v>
      </c>
      <c r="AC149" t="str">
        <f>VLOOKUP(Table8_16[[#This Row],[Store_ID]],Store!$A$2:$E$21,3,FALSE)</f>
        <v>East</v>
      </c>
      <c r="AD149" t="str">
        <f>VLOOKUP(Table8_16[[#This Row],[Store_ID]],Store!$A$2:$E$21,4,FALSE)</f>
        <v>Vasquezborough</v>
      </c>
      <c r="AE149" t="str">
        <f>VLOOKUP(Table8_16[[#This Row],[Store_ID]],Store!$A$2:$E$21,5,FALSE)</f>
        <v>Online</v>
      </c>
      <c r="AF149" s="22" t="str">
        <f>VLOOKUP(Table8_16[[#This Row],[Store_ID]],Store!$A$2:$F$21,6,FALSE)</f>
        <v>Digital Store</v>
      </c>
    </row>
    <row r="150" spans="1:32" x14ac:dyDescent="0.3">
      <c r="A150" t="s">
        <v>2112</v>
      </c>
      <c r="B150" s="5">
        <v>45878</v>
      </c>
      <c r="C150" t="s">
        <v>1528</v>
      </c>
      <c r="D150" t="s">
        <v>1844</v>
      </c>
      <c r="E150" t="s">
        <v>1887</v>
      </c>
      <c r="F150">
        <v>1</v>
      </c>
      <c r="G150">
        <v>652.03</v>
      </c>
      <c r="H150">
        <v>0.27</v>
      </c>
      <c r="I150" t="s">
        <v>1959</v>
      </c>
      <c r="J150">
        <v>475.9819</v>
      </c>
      <c r="K150">
        <v>475.9819</v>
      </c>
      <c r="L150" t="str">
        <f>_xlfn.IFS(Table8_1[[#This Row],[Unit_Price]]&lt;500,"Low Price",Table8_1[[#This Row],[Unit_Price]]&lt;2000,"Medium Price",Table8_1[[#This Row],[Unit_Price]]&gt;=2000, "High Price")</f>
        <v>Medium Price</v>
      </c>
      <c r="M150" t="str">
        <f>VLOOKUP(Table8_16[[#This Row],[Customer_ID]],Table1__2[],2,FALSE)</f>
        <v>Amanda Powell</v>
      </c>
      <c r="N150">
        <f>VLOOKUP(Table8_16[[#This Row],[Customer_ID]],Table1__2[],3,FALSE)</f>
        <v>28</v>
      </c>
      <c r="O150" t="str">
        <f>VLOOKUP(Table8_16[[#This Row],[Customer_ID]],Table1__2[],4,FALSE)</f>
        <v>Male</v>
      </c>
      <c r="P150" t="str">
        <f>VLOOKUP(Table8_16[[#This Row],[Customer_ID]],Table1__2[],5,FALSE)</f>
        <v>South William</v>
      </c>
      <c r="Q150" t="str">
        <f>VLOOKUP(Table8_16[[#This Row],[Customer_ID]],Table1__2[],6,FALSE)</f>
        <v>Alabama</v>
      </c>
      <c r="R150" t="str">
        <f>VLOOKUP(Table8_16[[#This Row],[Customer_ID]],Table1__2[],7,FALSE)</f>
        <v>USA</v>
      </c>
      <c r="S150" t="str">
        <f>VLOOKUP(Table8_16[[#This Row],[Customer_ID]],Table1__2[],8,FALSE)</f>
        <v>Silver</v>
      </c>
      <c r="T150" t="str">
        <f>VLOOKUP(Table8_16[[#This Row],[Customer_ID]],Table1__2[],9,FALSE)</f>
        <v>Entry level Professionel</v>
      </c>
      <c r="U150" t="str">
        <f>VLOOKUP(Table8_16[[#This Row],[Product_ID]],Table3__211[],2,FALSE)</f>
        <v>LED Bedside</v>
      </c>
      <c r="V150" t="str">
        <f>VLOOKUP(Table8_16[[#This Row],[Product_ID]],Table3__211[],3,FALSE)</f>
        <v>Lamp</v>
      </c>
      <c r="W150" t="str">
        <f>VLOOKUP(Table8_16[[#This Row],[Product_ID]],Table3__211[],4,FALSE)</f>
        <v>Home</v>
      </c>
      <c r="X150" t="str">
        <f>VLOOKUP(Table8_16[[#This Row],[Product_ID]],Table3__211[],5,FALSE)</f>
        <v>Lighting</v>
      </c>
      <c r="Y150" t="str">
        <f>VLOOKUP(Table8_16[[#This Row],[Product_ID]],Table3__211[],6,FALSE)</f>
        <v>Aguilar, Horton and Lewis</v>
      </c>
      <c r="Z150">
        <f>VLOOKUP(Table8_16[[#This Row],[Product_ID]],Table3__211[],7,FALSE)</f>
        <v>371.38</v>
      </c>
      <c r="AA150">
        <f>VLOOKUP(Table8_16[[#This Row],[Product_ID]],Table3__211[],8,FALSE)</f>
        <v>220</v>
      </c>
      <c r="AB150" t="str">
        <f>VLOOKUP(Table8_16[[#This Row],[Store_ID]],Store!$A$2:$E$21,2,FALSE)</f>
        <v>Rivera-Warner</v>
      </c>
      <c r="AC150" t="str">
        <f>VLOOKUP(Table8_16[[#This Row],[Store_ID]],Store!$A$2:$E$21,3,FALSE)</f>
        <v>East</v>
      </c>
      <c r="AD150" t="str">
        <f>VLOOKUP(Table8_16[[#This Row],[Store_ID]],Store!$A$2:$E$21,4,FALSE)</f>
        <v>Washingtonfurt</v>
      </c>
      <c r="AE150" t="str">
        <f>VLOOKUP(Table8_16[[#This Row],[Store_ID]],Store!$A$2:$E$21,5,FALSE)</f>
        <v>Flagship</v>
      </c>
      <c r="AF150" s="22" t="str">
        <f>VLOOKUP(Table8_16[[#This Row],[Store_ID]],Store!$A$2:$F$21,6,FALSE)</f>
        <v>Physical Store</v>
      </c>
    </row>
    <row r="151" spans="1:32" x14ac:dyDescent="0.3">
      <c r="A151" t="s">
        <v>2113</v>
      </c>
      <c r="B151" s="5">
        <v>45502</v>
      </c>
      <c r="C151" t="s">
        <v>339</v>
      </c>
      <c r="D151" t="s">
        <v>1576</v>
      </c>
      <c r="E151" t="s">
        <v>1929</v>
      </c>
      <c r="F151">
        <v>3</v>
      </c>
      <c r="G151">
        <v>513.36</v>
      </c>
      <c r="H151">
        <v>7.0000000000000007E-2</v>
      </c>
      <c r="I151" t="s">
        <v>1964</v>
      </c>
      <c r="J151">
        <v>1432.2744</v>
      </c>
      <c r="K151">
        <v>1432.2744</v>
      </c>
      <c r="L151" t="str">
        <f>_xlfn.IFS(Table8_1[[#This Row],[Unit_Price]]&lt;500,"Low Price",Table8_1[[#This Row],[Unit_Price]]&lt;2000,"Medium Price",Table8_1[[#This Row],[Unit_Price]]&gt;=2000, "High Price")</f>
        <v>Medium Price</v>
      </c>
      <c r="M151" t="str">
        <f>VLOOKUP(Table8_16[[#This Row],[Customer_ID]],Table1__2[],2,FALSE)</f>
        <v>Christy Vasquez</v>
      </c>
      <c r="N151">
        <f>VLOOKUP(Table8_16[[#This Row],[Customer_ID]],Table1__2[],3,FALSE)</f>
        <v>28</v>
      </c>
      <c r="O151" t="str">
        <f>VLOOKUP(Table8_16[[#This Row],[Customer_ID]],Table1__2[],4,FALSE)</f>
        <v>Female</v>
      </c>
      <c r="P151" t="str">
        <f>VLOOKUP(Table8_16[[#This Row],[Customer_ID]],Table1__2[],5,FALSE)</f>
        <v>Port Travisstad</v>
      </c>
      <c r="Q151" t="str">
        <f>VLOOKUP(Table8_16[[#This Row],[Customer_ID]],Table1__2[],6,FALSE)</f>
        <v>South Carolina</v>
      </c>
      <c r="R151" t="str">
        <f>VLOOKUP(Table8_16[[#This Row],[Customer_ID]],Table1__2[],7,FALSE)</f>
        <v>USA</v>
      </c>
      <c r="S151" t="str">
        <f>VLOOKUP(Table8_16[[#This Row],[Customer_ID]],Table1__2[],8,FALSE)</f>
        <v>Gold</v>
      </c>
      <c r="T151" t="str">
        <f>VLOOKUP(Table8_16[[#This Row],[Customer_ID]],Table1__2[],9,FALSE)</f>
        <v>Entry level Professionel</v>
      </c>
      <c r="U151" t="str">
        <f>VLOOKUP(Table8_16[[#This Row],[Product_ID]],Table3__211[],2,FALSE)</f>
        <v>Men's Leather</v>
      </c>
      <c r="V151" t="str">
        <f>VLOOKUP(Table8_16[[#This Row],[Product_ID]],Table3__211[],3,FALSE)</f>
        <v>Belt</v>
      </c>
      <c r="W151" t="str">
        <f>VLOOKUP(Table8_16[[#This Row],[Product_ID]],Table3__211[],4,FALSE)</f>
        <v>Clothing</v>
      </c>
      <c r="X151" t="str">
        <f>VLOOKUP(Table8_16[[#This Row],[Product_ID]],Table3__211[],5,FALSE)</f>
        <v>Accessories</v>
      </c>
      <c r="Y151" t="str">
        <f>VLOOKUP(Table8_16[[#This Row],[Product_ID]],Table3__211[],6,FALSE)</f>
        <v>Baldwin, Garza and Gonzalez</v>
      </c>
      <c r="Z151">
        <f>VLOOKUP(Table8_16[[#This Row],[Product_ID]],Table3__211[],7,FALSE)</f>
        <v>261</v>
      </c>
      <c r="AA151">
        <f>VLOOKUP(Table8_16[[#This Row],[Product_ID]],Table3__211[],8,FALSE)</f>
        <v>59</v>
      </c>
      <c r="AB151" t="str">
        <f>VLOOKUP(Table8_16[[#This Row],[Store_ID]],Store!$A$2:$E$21,2,FALSE)</f>
        <v>Thomas, Bridges and Harris</v>
      </c>
      <c r="AC151" t="str">
        <f>VLOOKUP(Table8_16[[#This Row],[Store_ID]],Store!$A$2:$E$21,3,FALSE)</f>
        <v>North</v>
      </c>
      <c r="AD151" t="str">
        <f>VLOOKUP(Table8_16[[#This Row],[Store_ID]],Store!$A$2:$E$21,4,FALSE)</f>
        <v>Sabrinatown</v>
      </c>
      <c r="AE151" t="str">
        <f>VLOOKUP(Table8_16[[#This Row],[Store_ID]],Store!$A$2:$E$21,5,FALSE)</f>
        <v>Online</v>
      </c>
      <c r="AF151" s="22" t="str">
        <f>VLOOKUP(Table8_16[[#This Row],[Store_ID]],Store!$A$2:$F$21,6,FALSE)</f>
        <v>Digital Store</v>
      </c>
    </row>
    <row r="152" spans="1:32" x14ac:dyDescent="0.3">
      <c r="A152" t="s">
        <v>2114</v>
      </c>
      <c r="B152" s="5">
        <v>45433</v>
      </c>
      <c r="C152" t="s">
        <v>255</v>
      </c>
      <c r="D152" t="s">
        <v>1738</v>
      </c>
      <c r="E152" t="s">
        <v>1908</v>
      </c>
      <c r="F152">
        <v>4</v>
      </c>
      <c r="G152">
        <v>355.64</v>
      </c>
      <c r="H152">
        <v>0.16</v>
      </c>
      <c r="I152" t="s">
        <v>1964</v>
      </c>
      <c r="J152">
        <v>1194.9503999999999</v>
      </c>
      <c r="K152">
        <v>1194.9503999999999</v>
      </c>
      <c r="L152" t="str">
        <f>_xlfn.IFS(Table8_1[[#This Row],[Unit_Price]]&lt;500,"Low Price",Table8_1[[#This Row],[Unit_Price]]&lt;2000,"Medium Price",Table8_1[[#This Row],[Unit_Price]]&gt;=2000, "High Price")</f>
        <v>Low Price</v>
      </c>
      <c r="M152" t="str">
        <f>VLOOKUP(Table8_16[[#This Row],[Customer_ID]],Table1__2[],2,FALSE)</f>
        <v>Mr. Mark Beasley</v>
      </c>
      <c r="N152">
        <f>VLOOKUP(Table8_16[[#This Row],[Customer_ID]],Table1__2[],3,FALSE)</f>
        <v>24</v>
      </c>
      <c r="O152" t="str">
        <f>VLOOKUP(Table8_16[[#This Row],[Customer_ID]],Table1__2[],4,FALSE)</f>
        <v>Female</v>
      </c>
      <c r="P152" t="str">
        <f>VLOOKUP(Table8_16[[#This Row],[Customer_ID]],Table1__2[],5,FALSE)</f>
        <v>West Johnchester</v>
      </c>
      <c r="Q152" t="str">
        <f>VLOOKUP(Table8_16[[#This Row],[Customer_ID]],Table1__2[],6,FALSE)</f>
        <v>Indiana</v>
      </c>
      <c r="R152" t="str">
        <f>VLOOKUP(Table8_16[[#This Row],[Customer_ID]],Table1__2[],7,FALSE)</f>
        <v>USA</v>
      </c>
      <c r="S152" t="str">
        <f>VLOOKUP(Table8_16[[#This Row],[Customer_ID]],Table1__2[],8,FALSE)</f>
        <v>Silver</v>
      </c>
      <c r="T152" t="str">
        <f>VLOOKUP(Table8_16[[#This Row],[Customer_ID]],Table1__2[],9,FALSE)</f>
        <v>Students</v>
      </c>
      <c r="U152" t="str">
        <f>VLOOKUP(Table8_16[[#This Row],[Product_ID]],Table3__211[],2,FALSE)</f>
        <v>Rugby</v>
      </c>
      <c r="V152" t="str">
        <f>VLOOKUP(Table8_16[[#This Row],[Product_ID]],Table3__211[],3,FALSE)</f>
        <v>Ball</v>
      </c>
      <c r="W152" t="str">
        <f>VLOOKUP(Table8_16[[#This Row],[Product_ID]],Table3__211[],4,FALSE)</f>
        <v>Sports</v>
      </c>
      <c r="X152" t="str">
        <f>VLOOKUP(Table8_16[[#This Row],[Product_ID]],Table3__211[],5,FALSE)</f>
        <v>Team Sports</v>
      </c>
      <c r="Y152" t="str">
        <f>VLOOKUP(Table8_16[[#This Row],[Product_ID]],Table3__211[],6,FALSE)</f>
        <v>Harris Inc</v>
      </c>
      <c r="Z152">
        <f>VLOOKUP(Table8_16[[#This Row],[Product_ID]],Table3__211[],7,FALSE)</f>
        <v>212.26</v>
      </c>
      <c r="AA152">
        <f>VLOOKUP(Table8_16[[#This Row],[Product_ID]],Table3__211[],8,FALSE)</f>
        <v>82</v>
      </c>
      <c r="AB152" t="str">
        <f>VLOOKUP(Table8_16[[#This Row],[Store_ID]],Store!$A$2:$E$21,2,FALSE)</f>
        <v>Gray Ltd</v>
      </c>
      <c r="AC152" t="str">
        <f>VLOOKUP(Table8_16[[#This Row],[Store_ID]],Store!$A$2:$E$21,3,FALSE)</f>
        <v>North</v>
      </c>
      <c r="AD152" t="str">
        <f>VLOOKUP(Table8_16[[#This Row],[Store_ID]],Store!$A$2:$E$21,4,FALSE)</f>
        <v>New Michaelchester</v>
      </c>
      <c r="AE152" t="str">
        <f>VLOOKUP(Table8_16[[#This Row],[Store_ID]],Store!$A$2:$E$21,5,FALSE)</f>
        <v>Outlet</v>
      </c>
      <c r="AF152" s="22" t="str">
        <f>VLOOKUP(Table8_16[[#This Row],[Store_ID]],Store!$A$2:$F$21,6,FALSE)</f>
        <v>Physical Store</v>
      </c>
    </row>
    <row r="153" spans="1:32" x14ac:dyDescent="0.3">
      <c r="A153" t="s">
        <v>2115</v>
      </c>
      <c r="B153" s="5">
        <v>45594</v>
      </c>
      <c r="C153" t="s">
        <v>100</v>
      </c>
      <c r="D153" t="s">
        <v>1610</v>
      </c>
      <c r="E153" t="s">
        <v>1917</v>
      </c>
      <c r="F153">
        <v>4</v>
      </c>
      <c r="G153">
        <v>535.4</v>
      </c>
      <c r="H153">
        <v>0.26</v>
      </c>
      <c r="I153" t="s">
        <v>1961</v>
      </c>
      <c r="J153">
        <v>1584.7840000000001</v>
      </c>
      <c r="K153">
        <v>1584.7839999999999</v>
      </c>
      <c r="L153" t="str">
        <f>_xlfn.IFS(Table8_1[[#This Row],[Unit_Price]]&lt;500,"Low Price",Table8_1[[#This Row],[Unit_Price]]&lt;2000,"Medium Price",Table8_1[[#This Row],[Unit_Price]]&gt;=2000, "High Price")</f>
        <v>Medium Price</v>
      </c>
      <c r="M153" t="str">
        <f>VLOOKUP(Table8_16[[#This Row],[Customer_ID]],Table1__2[],2,FALSE)</f>
        <v>Paul Fox</v>
      </c>
      <c r="N153">
        <f>VLOOKUP(Table8_16[[#This Row],[Customer_ID]],Table1__2[],3,FALSE)</f>
        <v>33</v>
      </c>
      <c r="O153" t="str">
        <f>VLOOKUP(Table8_16[[#This Row],[Customer_ID]],Table1__2[],4,FALSE)</f>
        <v>Female</v>
      </c>
      <c r="P153" t="str">
        <f>VLOOKUP(Table8_16[[#This Row],[Customer_ID]],Table1__2[],5,FALSE)</f>
        <v>Michaelton</v>
      </c>
      <c r="Q153" t="str">
        <f>VLOOKUP(Table8_16[[#This Row],[Customer_ID]],Table1__2[],6,FALSE)</f>
        <v>Hawaii</v>
      </c>
      <c r="R153" t="str">
        <f>VLOOKUP(Table8_16[[#This Row],[Customer_ID]],Table1__2[],7,FALSE)</f>
        <v>USA</v>
      </c>
      <c r="S153" t="str">
        <f>VLOOKUP(Table8_16[[#This Row],[Customer_ID]],Table1__2[],8,FALSE)</f>
        <v>Silver</v>
      </c>
      <c r="T153" t="str">
        <f>VLOOKUP(Table8_16[[#This Row],[Customer_ID]],Table1__2[],9,FALSE)</f>
        <v>Experienced</v>
      </c>
      <c r="U153" t="str">
        <f>VLOOKUP(Table8_16[[#This Row],[Product_ID]],Table3__211[],2,FALSE)</f>
        <v>USB-C Fast</v>
      </c>
      <c r="V153" t="str">
        <f>VLOOKUP(Table8_16[[#This Row],[Product_ID]],Table3__211[],3,FALSE)</f>
        <v>Charger</v>
      </c>
      <c r="W153" t="str">
        <f>VLOOKUP(Table8_16[[#This Row],[Product_ID]],Table3__211[],4,FALSE)</f>
        <v>Electronics</v>
      </c>
      <c r="X153" t="str">
        <f>VLOOKUP(Table8_16[[#This Row],[Product_ID]],Table3__211[],5,FALSE)</f>
        <v>Accessories</v>
      </c>
      <c r="Y153" t="str">
        <f>VLOOKUP(Table8_16[[#This Row],[Product_ID]],Table3__211[],6,FALSE)</f>
        <v>Dawson-Perkins</v>
      </c>
      <c r="Z153">
        <f>VLOOKUP(Table8_16[[#This Row],[Product_ID]],Table3__211[],7,FALSE)</f>
        <v>242.23</v>
      </c>
      <c r="AA153">
        <f>VLOOKUP(Table8_16[[#This Row],[Product_ID]],Table3__211[],8,FALSE)</f>
        <v>453</v>
      </c>
      <c r="AB153" t="str">
        <f>VLOOKUP(Table8_16[[#This Row],[Store_ID]],Store!$A$2:$E$21,2,FALSE)</f>
        <v>Bean, Jones and Park</v>
      </c>
      <c r="AC153" t="str">
        <f>VLOOKUP(Table8_16[[#This Row],[Store_ID]],Store!$A$2:$E$21,3,FALSE)</f>
        <v>West</v>
      </c>
      <c r="AD153" t="str">
        <f>VLOOKUP(Table8_16[[#This Row],[Store_ID]],Store!$A$2:$E$21,4,FALSE)</f>
        <v>Thompsonborough</v>
      </c>
      <c r="AE153" t="str">
        <f>VLOOKUP(Table8_16[[#This Row],[Store_ID]],Store!$A$2:$E$21,5,FALSE)</f>
        <v>Online</v>
      </c>
      <c r="AF153" s="22" t="str">
        <f>VLOOKUP(Table8_16[[#This Row],[Store_ID]],Store!$A$2:$F$21,6,FALSE)</f>
        <v>Digital Store</v>
      </c>
    </row>
    <row r="154" spans="1:32" x14ac:dyDescent="0.3">
      <c r="A154" t="s">
        <v>2116</v>
      </c>
      <c r="B154" s="5">
        <v>45798</v>
      </c>
      <c r="C154" t="s">
        <v>790</v>
      </c>
      <c r="D154" t="s">
        <v>1790</v>
      </c>
      <c r="E154" t="s">
        <v>1948</v>
      </c>
      <c r="F154">
        <v>2</v>
      </c>
      <c r="G154">
        <v>108.74</v>
      </c>
      <c r="H154">
        <v>0.11</v>
      </c>
      <c r="I154" t="s">
        <v>1961</v>
      </c>
      <c r="J154">
        <v>193.55719999999999</v>
      </c>
      <c r="K154">
        <v>193.55719999999999</v>
      </c>
      <c r="L154" t="str">
        <f>_xlfn.IFS(Table8_1[[#This Row],[Unit_Price]]&lt;500,"Low Price",Table8_1[[#This Row],[Unit_Price]]&lt;2000,"Medium Price",Table8_1[[#This Row],[Unit_Price]]&gt;=2000, "High Price")</f>
        <v>Low Price</v>
      </c>
      <c r="M154" t="str">
        <f>VLOOKUP(Table8_16[[#This Row],[Customer_ID]],Table1__2[],2,FALSE)</f>
        <v>Brian Hammond</v>
      </c>
      <c r="N154">
        <f>VLOOKUP(Table8_16[[#This Row],[Customer_ID]],Table1__2[],3,FALSE)</f>
        <v>56</v>
      </c>
      <c r="O154" t="str">
        <f>VLOOKUP(Table8_16[[#This Row],[Customer_ID]],Table1__2[],4,FALSE)</f>
        <v>Female</v>
      </c>
      <c r="P154" t="str">
        <f>VLOOKUP(Table8_16[[#This Row],[Customer_ID]],Table1__2[],5,FALSE)</f>
        <v>North Nicholas</v>
      </c>
      <c r="Q154" t="str">
        <f>VLOOKUP(Table8_16[[#This Row],[Customer_ID]],Table1__2[],6,FALSE)</f>
        <v>Texas</v>
      </c>
      <c r="R154" t="str">
        <f>VLOOKUP(Table8_16[[#This Row],[Customer_ID]],Table1__2[],7,FALSE)</f>
        <v>USA</v>
      </c>
      <c r="S154" t="str">
        <f>VLOOKUP(Table8_16[[#This Row],[Customer_ID]],Table1__2[],8,FALSE)</f>
        <v>Gold</v>
      </c>
      <c r="T154" t="str">
        <f>VLOOKUP(Table8_16[[#This Row],[Customer_ID]],Table1__2[],9,FALSE)</f>
        <v>Experienced</v>
      </c>
      <c r="U154" t="str">
        <f>VLOOKUP(Table8_16[[#This Row],[Product_ID]],Table3__211[],2,FALSE)</f>
        <v>Men's Sports</v>
      </c>
      <c r="V154" t="str">
        <f>VLOOKUP(Table8_16[[#This Row],[Product_ID]],Table3__211[],3,FALSE)</f>
        <v>Shorts</v>
      </c>
      <c r="W154" t="str">
        <f>VLOOKUP(Table8_16[[#This Row],[Product_ID]],Table3__211[],4,FALSE)</f>
        <v>Clothing</v>
      </c>
      <c r="X154" t="str">
        <f>VLOOKUP(Table8_16[[#This Row],[Product_ID]],Table3__211[],5,FALSE)</f>
        <v>Bottoms</v>
      </c>
      <c r="Y154" t="str">
        <f>VLOOKUP(Table8_16[[#This Row],[Product_ID]],Table3__211[],6,FALSE)</f>
        <v>Fitzpatrick Ltd</v>
      </c>
      <c r="Z154">
        <f>VLOOKUP(Table8_16[[#This Row],[Product_ID]],Table3__211[],7,FALSE)</f>
        <v>218.22</v>
      </c>
      <c r="AA154">
        <f>VLOOKUP(Table8_16[[#This Row],[Product_ID]],Table3__211[],8,FALSE)</f>
        <v>224</v>
      </c>
      <c r="AB154" t="str">
        <f>VLOOKUP(Table8_16[[#This Row],[Store_ID]],Store!$A$2:$E$21,2,FALSE)</f>
        <v>Mann-Austin</v>
      </c>
      <c r="AC154" t="str">
        <f>VLOOKUP(Table8_16[[#This Row],[Store_ID]],Store!$A$2:$E$21,3,FALSE)</f>
        <v>East</v>
      </c>
      <c r="AD154" t="str">
        <f>VLOOKUP(Table8_16[[#This Row],[Store_ID]],Store!$A$2:$E$21,4,FALSE)</f>
        <v>Vasquezborough</v>
      </c>
      <c r="AE154" t="str">
        <f>VLOOKUP(Table8_16[[#This Row],[Store_ID]],Store!$A$2:$E$21,5,FALSE)</f>
        <v>Online</v>
      </c>
      <c r="AF154" s="22" t="str">
        <f>VLOOKUP(Table8_16[[#This Row],[Store_ID]],Store!$A$2:$F$21,6,FALSE)</f>
        <v>Digital Store</v>
      </c>
    </row>
    <row r="155" spans="1:32" x14ac:dyDescent="0.3">
      <c r="A155" t="s">
        <v>2117</v>
      </c>
      <c r="B155" s="5">
        <v>45579</v>
      </c>
      <c r="C155" t="s">
        <v>1001</v>
      </c>
      <c r="D155" t="s">
        <v>1603</v>
      </c>
      <c r="E155" t="s">
        <v>1948</v>
      </c>
      <c r="F155">
        <v>3</v>
      </c>
      <c r="G155">
        <v>591.98</v>
      </c>
      <c r="H155">
        <v>0.16</v>
      </c>
      <c r="I155" t="s">
        <v>1959</v>
      </c>
      <c r="J155">
        <v>1491.7896000000001</v>
      </c>
      <c r="K155">
        <v>1491.7896000000001</v>
      </c>
      <c r="L155" t="str">
        <f>_xlfn.IFS(Table8_1[[#This Row],[Unit_Price]]&lt;500,"Low Price",Table8_1[[#This Row],[Unit_Price]]&lt;2000,"Medium Price",Table8_1[[#This Row],[Unit_Price]]&gt;=2000, "High Price")</f>
        <v>Medium Price</v>
      </c>
      <c r="M155" t="str">
        <f>VLOOKUP(Table8_16[[#This Row],[Customer_ID]],Table1__2[],2,FALSE)</f>
        <v>Elizabeth Johnson</v>
      </c>
      <c r="N155">
        <f>VLOOKUP(Table8_16[[#This Row],[Customer_ID]],Table1__2[],3,FALSE)</f>
        <v>53</v>
      </c>
      <c r="O155" t="str">
        <f>VLOOKUP(Table8_16[[#This Row],[Customer_ID]],Table1__2[],4,FALSE)</f>
        <v>Female</v>
      </c>
      <c r="P155" t="str">
        <f>VLOOKUP(Table8_16[[#This Row],[Customer_ID]],Table1__2[],5,FALSE)</f>
        <v>Anitaland</v>
      </c>
      <c r="Q155" t="str">
        <f>VLOOKUP(Table8_16[[#This Row],[Customer_ID]],Table1__2[],6,FALSE)</f>
        <v>Washington</v>
      </c>
      <c r="R155" t="str">
        <f>VLOOKUP(Table8_16[[#This Row],[Customer_ID]],Table1__2[],7,FALSE)</f>
        <v>USA</v>
      </c>
      <c r="S155" t="str">
        <f>VLOOKUP(Table8_16[[#This Row],[Customer_ID]],Table1__2[],8,FALSE)</f>
        <v>Silver</v>
      </c>
      <c r="T155" t="str">
        <f>VLOOKUP(Table8_16[[#This Row],[Customer_ID]],Table1__2[],9,FALSE)</f>
        <v>Experienced</v>
      </c>
      <c r="U155" t="str">
        <f>VLOOKUP(Table8_16[[#This Row],[Product_ID]],Table3__211[],2,FALSE)</f>
        <v>HD Smart TV</v>
      </c>
      <c r="V155" t="str">
        <f>VLOOKUP(Table8_16[[#This Row],[Product_ID]],Table3__211[],3,FALSE)</f>
        <v>Stick</v>
      </c>
      <c r="W155" t="str">
        <f>VLOOKUP(Table8_16[[#This Row],[Product_ID]],Table3__211[],4,FALSE)</f>
        <v>Electronics</v>
      </c>
      <c r="X155" t="str">
        <f>VLOOKUP(Table8_16[[#This Row],[Product_ID]],Table3__211[],5,FALSE)</f>
        <v>Accessories</v>
      </c>
      <c r="Y155" t="str">
        <f>VLOOKUP(Table8_16[[#This Row],[Product_ID]],Table3__211[],6,FALSE)</f>
        <v>Gibson, Hobbs and Weaver</v>
      </c>
      <c r="Z155">
        <f>VLOOKUP(Table8_16[[#This Row],[Product_ID]],Table3__211[],7,FALSE)</f>
        <v>449.4</v>
      </c>
      <c r="AA155">
        <f>VLOOKUP(Table8_16[[#This Row],[Product_ID]],Table3__211[],8,FALSE)</f>
        <v>273</v>
      </c>
      <c r="AB155" t="str">
        <f>VLOOKUP(Table8_16[[#This Row],[Store_ID]],Store!$A$2:$E$21,2,FALSE)</f>
        <v>Mann-Austin</v>
      </c>
      <c r="AC155" t="str">
        <f>VLOOKUP(Table8_16[[#This Row],[Store_ID]],Store!$A$2:$E$21,3,FALSE)</f>
        <v>East</v>
      </c>
      <c r="AD155" t="str">
        <f>VLOOKUP(Table8_16[[#This Row],[Store_ID]],Store!$A$2:$E$21,4,FALSE)</f>
        <v>Vasquezborough</v>
      </c>
      <c r="AE155" t="str">
        <f>VLOOKUP(Table8_16[[#This Row],[Store_ID]],Store!$A$2:$E$21,5,FALSE)</f>
        <v>Online</v>
      </c>
      <c r="AF155" s="22" t="str">
        <f>VLOOKUP(Table8_16[[#This Row],[Store_ID]],Store!$A$2:$F$21,6,FALSE)</f>
        <v>Digital Store</v>
      </c>
    </row>
    <row r="156" spans="1:32" x14ac:dyDescent="0.3">
      <c r="A156" t="s">
        <v>2118</v>
      </c>
      <c r="B156" s="5">
        <v>45613</v>
      </c>
      <c r="C156" t="s">
        <v>1272</v>
      </c>
      <c r="D156" t="s">
        <v>1725</v>
      </c>
      <c r="E156" t="s">
        <v>1896</v>
      </c>
      <c r="F156">
        <v>1</v>
      </c>
      <c r="G156">
        <v>345.06</v>
      </c>
      <c r="H156">
        <v>0.13</v>
      </c>
      <c r="I156" t="s">
        <v>1964</v>
      </c>
      <c r="J156">
        <v>300.2022</v>
      </c>
      <c r="K156">
        <v>300.2022</v>
      </c>
      <c r="L156" t="str">
        <f>_xlfn.IFS(Table8_1[[#This Row],[Unit_Price]]&lt;500,"Low Price",Table8_1[[#This Row],[Unit_Price]]&lt;2000,"Medium Price",Table8_1[[#This Row],[Unit_Price]]&gt;=2000, "High Price")</f>
        <v>Low Price</v>
      </c>
      <c r="M156" t="str">
        <f>VLOOKUP(Table8_16[[#This Row],[Customer_ID]],Table1__2[],2,FALSE)</f>
        <v>Eric Wolfe</v>
      </c>
      <c r="N156">
        <f>VLOOKUP(Table8_16[[#This Row],[Customer_ID]],Table1__2[],3,FALSE)</f>
        <v>18</v>
      </c>
      <c r="O156" t="str">
        <f>VLOOKUP(Table8_16[[#This Row],[Customer_ID]],Table1__2[],4,FALSE)</f>
        <v>Female</v>
      </c>
      <c r="P156" t="str">
        <f>VLOOKUP(Table8_16[[#This Row],[Customer_ID]],Table1__2[],5,FALSE)</f>
        <v>Garciaview</v>
      </c>
      <c r="Q156" t="str">
        <f>VLOOKUP(Table8_16[[#This Row],[Customer_ID]],Table1__2[],6,FALSE)</f>
        <v>Louisiana</v>
      </c>
      <c r="R156" t="str">
        <f>VLOOKUP(Table8_16[[#This Row],[Customer_ID]],Table1__2[],7,FALSE)</f>
        <v>USA</v>
      </c>
      <c r="S156" t="str">
        <f>VLOOKUP(Table8_16[[#This Row],[Customer_ID]],Table1__2[],8,FALSE)</f>
        <v>Gold</v>
      </c>
      <c r="T156" t="str">
        <f>VLOOKUP(Table8_16[[#This Row],[Customer_ID]],Table1__2[],9,FALSE)</f>
        <v>Teenage</v>
      </c>
      <c r="U156" t="str">
        <f>VLOOKUP(Table8_16[[#This Row],[Product_ID]],Table3__211[],2,FALSE)</f>
        <v>Car Dashboard Phone</v>
      </c>
      <c r="V156" t="str">
        <f>VLOOKUP(Table8_16[[#This Row],[Product_ID]],Table3__211[],3,FALSE)</f>
        <v>Holder</v>
      </c>
      <c r="W156" t="str">
        <f>VLOOKUP(Table8_16[[#This Row],[Product_ID]],Table3__211[],4,FALSE)</f>
        <v>Electronics</v>
      </c>
      <c r="X156" t="str">
        <f>VLOOKUP(Table8_16[[#This Row],[Product_ID]],Table3__211[],5,FALSE)</f>
        <v>Accessories</v>
      </c>
      <c r="Y156" t="str">
        <f>VLOOKUP(Table8_16[[#This Row],[Product_ID]],Table3__211[],6,FALSE)</f>
        <v>Byrd, Stewart and Valdez</v>
      </c>
      <c r="Z156">
        <f>VLOOKUP(Table8_16[[#This Row],[Product_ID]],Table3__211[],7,FALSE)</f>
        <v>177.98</v>
      </c>
      <c r="AA156">
        <f>VLOOKUP(Table8_16[[#This Row],[Product_ID]],Table3__211[],8,FALSE)</f>
        <v>103</v>
      </c>
      <c r="AB156" t="str">
        <f>VLOOKUP(Table8_16[[#This Row],[Store_ID]],Store!$A$2:$E$21,2,FALSE)</f>
        <v>Black-Horn</v>
      </c>
      <c r="AC156" t="str">
        <f>VLOOKUP(Table8_16[[#This Row],[Store_ID]],Store!$A$2:$E$21,3,FALSE)</f>
        <v>South</v>
      </c>
      <c r="AD156" t="str">
        <f>VLOOKUP(Table8_16[[#This Row],[Store_ID]],Store!$A$2:$E$21,4,FALSE)</f>
        <v>North Nancyview</v>
      </c>
      <c r="AE156" t="str">
        <f>VLOOKUP(Table8_16[[#This Row],[Store_ID]],Store!$A$2:$E$21,5,FALSE)</f>
        <v>Outlet</v>
      </c>
      <c r="AF156" s="22" t="str">
        <f>VLOOKUP(Table8_16[[#This Row],[Store_ID]],Store!$A$2:$F$21,6,FALSE)</f>
        <v>Physical Store</v>
      </c>
    </row>
    <row r="157" spans="1:32" x14ac:dyDescent="0.3">
      <c r="A157" t="s">
        <v>2119</v>
      </c>
      <c r="B157" s="5">
        <v>45745</v>
      </c>
      <c r="C157" t="s">
        <v>980</v>
      </c>
      <c r="D157" t="s">
        <v>1862</v>
      </c>
      <c r="E157" t="s">
        <v>1929</v>
      </c>
      <c r="F157">
        <v>4</v>
      </c>
      <c r="G157">
        <v>986.41</v>
      </c>
      <c r="H157">
        <v>0.22</v>
      </c>
      <c r="I157" t="s">
        <v>1959</v>
      </c>
      <c r="J157">
        <v>3077.5992000000001</v>
      </c>
      <c r="K157">
        <v>3077.5991999999997</v>
      </c>
      <c r="L157" t="str">
        <f>_xlfn.IFS(Table8_1[[#This Row],[Unit_Price]]&lt;500,"Low Price",Table8_1[[#This Row],[Unit_Price]]&lt;2000,"Medium Price",Table8_1[[#This Row],[Unit_Price]]&gt;=2000, "High Price")</f>
        <v>Medium Price</v>
      </c>
      <c r="M157" t="str">
        <f>VLOOKUP(Table8_16[[#This Row],[Customer_ID]],Table1__2[],2,FALSE)</f>
        <v>Brandy Thompson</v>
      </c>
      <c r="N157">
        <f>VLOOKUP(Table8_16[[#This Row],[Customer_ID]],Table1__2[],3,FALSE)</f>
        <v>56</v>
      </c>
      <c r="O157" t="str">
        <f>VLOOKUP(Table8_16[[#This Row],[Customer_ID]],Table1__2[],4,FALSE)</f>
        <v>Female</v>
      </c>
      <c r="P157" t="str">
        <f>VLOOKUP(Table8_16[[#This Row],[Customer_ID]],Table1__2[],5,FALSE)</f>
        <v>West Patriciaview</v>
      </c>
      <c r="Q157" t="str">
        <f>VLOOKUP(Table8_16[[#This Row],[Customer_ID]],Table1__2[],6,FALSE)</f>
        <v>Alabama</v>
      </c>
      <c r="R157" t="str">
        <f>VLOOKUP(Table8_16[[#This Row],[Customer_ID]],Table1__2[],7,FALSE)</f>
        <v>USA</v>
      </c>
      <c r="S157" t="str">
        <f>VLOOKUP(Table8_16[[#This Row],[Customer_ID]],Table1__2[],8,FALSE)</f>
        <v>Bronze</v>
      </c>
      <c r="T157" t="str">
        <f>VLOOKUP(Table8_16[[#This Row],[Customer_ID]],Table1__2[],9,FALSE)</f>
        <v>Experienced</v>
      </c>
      <c r="U157" t="str">
        <f>VLOOKUP(Table8_16[[#This Row],[Product_ID]],Table3__211[],2,FALSE)</f>
        <v>USB-C Laptop</v>
      </c>
      <c r="V157" t="str">
        <f>VLOOKUP(Table8_16[[#This Row],[Product_ID]],Table3__211[],3,FALSE)</f>
        <v>Charger</v>
      </c>
      <c r="W157" t="str">
        <f>VLOOKUP(Table8_16[[#This Row],[Product_ID]],Table3__211[],4,FALSE)</f>
        <v>Electronics</v>
      </c>
      <c r="X157" t="str">
        <f>VLOOKUP(Table8_16[[#This Row],[Product_ID]],Table3__211[],5,FALSE)</f>
        <v>Computer</v>
      </c>
      <c r="Y157" t="str">
        <f>VLOOKUP(Table8_16[[#This Row],[Product_ID]],Table3__211[],6,FALSE)</f>
        <v>Martin LLC</v>
      </c>
      <c r="Z157">
        <f>VLOOKUP(Table8_16[[#This Row],[Product_ID]],Table3__211[],7,FALSE)</f>
        <v>377.52</v>
      </c>
      <c r="AA157">
        <f>VLOOKUP(Table8_16[[#This Row],[Product_ID]],Table3__211[],8,FALSE)</f>
        <v>485</v>
      </c>
      <c r="AB157" t="str">
        <f>VLOOKUP(Table8_16[[#This Row],[Store_ID]],Store!$A$2:$E$21,2,FALSE)</f>
        <v>Thomas, Bridges and Harris</v>
      </c>
      <c r="AC157" t="str">
        <f>VLOOKUP(Table8_16[[#This Row],[Store_ID]],Store!$A$2:$E$21,3,FALSE)</f>
        <v>North</v>
      </c>
      <c r="AD157" t="str">
        <f>VLOOKUP(Table8_16[[#This Row],[Store_ID]],Store!$A$2:$E$21,4,FALSE)</f>
        <v>Sabrinatown</v>
      </c>
      <c r="AE157" t="str">
        <f>VLOOKUP(Table8_16[[#This Row],[Store_ID]],Store!$A$2:$E$21,5,FALSE)</f>
        <v>Online</v>
      </c>
      <c r="AF157" s="22" t="str">
        <f>VLOOKUP(Table8_16[[#This Row],[Store_ID]],Store!$A$2:$F$21,6,FALSE)</f>
        <v>Digital Store</v>
      </c>
    </row>
    <row r="158" spans="1:32" x14ac:dyDescent="0.3">
      <c r="A158" t="s">
        <v>2120</v>
      </c>
      <c r="B158" s="5">
        <v>45494</v>
      </c>
      <c r="C158" t="s">
        <v>1016</v>
      </c>
      <c r="D158" t="s">
        <v>1728</v>
      </c>
      <c r="E158" t="s">
        <v>1887</v>
      </c>
      <c r="F158">
        <v>2</v>
      </c>
      <c r="G158">
        <v>921.52</v>
      </c>
      <c r="H158">
        <v>0</v>
      </c>
      <c r="I158" t="s">
        <v>1961</v>
      </c>
      <c r="J158">
        <v>1843.04</v>
      </c>
      <c r="K158">
        <v>1843.04</v>
      </c>
      <c r="L158" t="str">
        <f>_xlfn.IFS(Table8_1[[#This Row],[Unit_Price]]&lt;500,"Low Price",Table8_1[[#This Row],[Unit_Price]]&lt;2000,"Medium Price",Table8_1[[#This Row],[Unit_Price]]&gt;=2000, "High Price")</f>
        <v>Medium Price</v>
      </c>
      <c r="M158" t="str">
        <f>VLOOKUP(Table8_16[[#This Row],[Customer_ID]],Table1__2[],2,FALSE)</f>
        <v>Casey Simpson</v>
      </c>
      <c r="N158">
        <f>VLOOKUP(Table8_16[[#This Row],[Customer_ID]],Table1__2[],3,FALSE)</f>
        <v>54</v>
      </c>
      <c r="O158" t="str">
        <f>VLOOKUP(Table8_16[[#This Row],[Customer_ID]],Table1__2[],4,FALSE)</f>
        <v>Male</v>
      </c>
      <c r="P158" t="str">
        <f>VLOOKUP(Table8_16[[#This Row],[Customer_ID]],Table1__2[],5,FALSE)</f>
        <v>West Mathewside</v>
      </c>
      <c r="Q158" t="str">
        <f>VLOOKUP(Table8_16[[#This Row],[Customer_ID]],Table1__2[],6,FALSE)</f>
        <v>Mississippi</v>
      </c>
      <c r="R158" t="str">
        <f>VLOOKUP(Table8_16[[#This Row],[Customer_ID]],Table1__2[],7,FALSE)</f>
        <v>USA</v>
      </c>
      <c r="S158" t="str">
        <f>VLOOKUP(Table8_16[[#This Row],[Customer_ID]],Table1__2[],8,FALSE)</f>
        <v>Platinum</v>
      </c>
      <c r="T158" t="str">
        <f>VLOOKUP(Table8_16[[#This Row],[Customer_ID]],Table1__2[],9,FALSE)</f>
        <v>Experienced</v>
      </c>
      <c r="U158" t="str">
        <f>VLOOKUP(Table8_16[[#This Row],[Product_ID]],Table3__211[],2,FALSE)</f>
        <v>Men's Roll-On</v>
      </c>
      <c r="V158" t="str">
        <f>VLOOKUP(Table8_16[[#This Row],[Product_ID]],Table3__211[],3,FALSE)</f>
        <v>Perfume</v>
      </c>
      <c r="W158" t="str">
        <f>VLOOKUP(Table8_16[[#This Row],[Product_ID]],Table3__211[],4,FALSE)</f>
        <v>Beauty</v>
      </c>
      <c r="X158" t="str">
        <f>VLOOKUP(Table8_16[[#This Row],[Product_ID]],Table3__211[],5,FALSE)</f>
        <v>Fragrance</v>
      </c>
      <c r="Y158" t="str">
        <f>VLOOKUP(Table8_16[[#This Row],[Product_ID]],Table3__211[],6,FALSE)</f>
        <v>Sullivan and Sons</v>
      </c>
      <c r="Z158">
        <f>VLOOKUP(Table8_16[[#This Row],[Product_ID]],Table3__211[],7,FALSE)</f>
        <v>43.29</v>
      </c>
      <c r="AA158">
        <f>VLOOKUP(Table8_16[[#This Row],[Product_ID]],Table3__211[],8,FALSE)</f>
        <v>267</v>
      </c>
      <c r="AB158" t="str">
        <f>VLOOKUP(Table8_16[[#This Row],[Store_ID]],Store!$A$2:$E$21,2,FALSE)</f>
        <v>Rivera-Warner</v>
      </c>
      <c r="AC158" t="str">
        <f>VLOOKUP(Table8_16[[#This Row],[Store_ID]],Store!$A$2:$E$21,3,FALSE)</f>
        <v>East</v>
      </c>
      <c r="AD158" t="str">
        <f>VLOOKUP(Table8_16[[#This Row],[Store_ID]],Store!$A$2:$E$21,4,FALSE)</f>
        <v>Washingtonfurt</v>
      </c>
      <c r="AE158" t="str">
        <f>VLOOKUP(Table8_16[[#This Row],[Store_ID]],Store!$A$2:$E$21,5,FALSE)</f>
        <v>Flagship</v>
      </c>
      <c r="AF158" s="22" t="str">
        <f>VLOOKUP(Table8_16[[#This Row],[Store_ID]],Store!$A$2:$F$21,6,FALSE)</f>
        <v>Physical Store</v>
      </c>
    </row>
    <row r="159" spans="1:32" x14ac:dyDescent="0.3">
      <c r="A159" t="s">
        <v>2121</v>
      </c>
      <c r="B159" s="5">
        <v>45883</v>
      </c>
      <c r="C159" t="s">
        <v>351</v>
      </c>
      <c r="D159" t="s">
        <v>1747</v>
      </c>
      <c r="E159" t="s">
        <v>1908</v>
      </c>
      <c r="F159">
        <v>1</v>
      </c>
      <c r="G159">
        <v>83.1</v>
      </c>
      <c r="H159">
        <v>0.04</v>
      </c>
      <c r="I159" t="s">
        <v>1961</v>
      </c>
      <c r="J159">
        <v>79.775999999999996</v>
      </c>
      <c r="K159">
        <v>79.775999999999996</v>
      </c>
      <c r="L159" t="str">
        <f>_xlfn.IFS(Table8_1[[#This Row],[Unit_Price]]&lt;500,"Low Price",Table8_1[[#This Row],[Unit_Price]]&lt;2000,"Medium Price",Table8_1[[#This Row],[Unit_Price]]&gt;=2000, "High Price")</f>
        <v>Low Price</v>
      </c>
      <c r="M159" t="str">
        <f>VLOOKUP(Table8_16[[#This Row],[Customer_ID]],Table1__2[],2,FALSE)</f>
        <v>David Cobb</v>
      </c>
      <c r="N159">
        <f>VLOOKUP(Table8_16[[#This Row],[Customer_ID]],Table1__2[],3,FALSE)</f>
        <v>36</v>
      </c>
      <c r="O159" t="str">
        <f>VLOOKUP(Table8_16[[#This Row],[Customer_ID]],Table1__2[],4,FALSE)</f>
        <v>Male</v>
      </c>
      <c r="P159" t="str">
        <f>VLOOKUP(Table8_16[[#This Row],[Customer_ID]],Table1__2[],5,FALSE)</f>
        <v>Lake Thomas</v>
      </c>
      <c r="Q159" t="str">
        <f>VLOOKUP(Table8_16[[#This Row],[Customer_ID]],Table1__2[],6,FALSE)</f>
        <v>South Dakota</v>
      </c>
      <c r="R159" t="str">
        <f>VLOOKUP(Table8_16[[#This Row],[Customer_ID]],Table1__2[],7,FALSE)</f>
        <v>USA</v>
      </c>
      <c r="S159" t="str">
        <f>VLOOKUP(Table8_16[[#This Row],[Customer_ID]],Table1__2[],8,FALSE)</f>
        <v>Silver</v>
      </c>
      <c r="T159" t="str">
        <f>VLOOKUP(Table8_16[[#This Row],[Customer_ID]],Table1__2[],9,FALSE)</f>
        <v>Experienced</v>
      </c>
      <c r="U159" t="str">
        <f>VLOOKUP(Table8_16[[#This Row],[Product_ID]],Table3__211[],2,FALSE)</f>
        <v>Ceramic Plant</v>
      </c>
      <c r="V159" t="str">
        <f>VLOOKUP(Table8_16[[#This Row],[Product_ID]],Table3__211[],3,FALSE)</f>
        <v>Pot</v>
      </c>
      <c r="W159" t="str">
        <f>VLOOKUP(Table8_16[[#This Row],[Product_ID]],Table3__211[],4,FALSE)</f>
        <v>Home</v>
      </c>
      <c r="X159" t="str">
        <f>VLOOKUP(Table8_16[[#This Row],[Product_ID]],Table3__211[],5,FALSE)</f>
        <v>Decor</v>
      </c>
      <c r="Y159" t="str">
        <f>VLOOKUP(Table8_16[[#This Row],[Product_ID]],Table3__211[],6,FALSE)</f>
        <v>Hatfield, Baird and Torres</v>
      </c>
      <c r="Z159">
        <f>VLOOKUP(Table8_16[[#This Row],[Product_ID]],Table3__211[],7,FALSE)</f>
        <v>81.75</v>
      </c>
      <c r="AA159">
        <f>VLOOKUP(Table8_16[[#This Row],[Product_ID]],Table3__211[],8,FALSE)</f>
        <v>273</v>
      </c>
      <c r="AB159" t="str">
        <f>VLOOKUP(Table8_16[[#This Row],[Store_ID]],Store!$A$2:$E$21,2,FALSE)</f>
        <v>Gray Ltd</v>
      </c>
      <c r="AC159" t="str">
        <f>VLOOKUP(Table8_16[[#This Row],[Store_ID]],Store!$A$2:$E$21,3,FALSE)</f>
        <v>North</v>
      </c>
      <c r="AD159" t="str">
        <f>VLOOKUP(Table8_16[[#This Row],[Store_ID]],Store!$A$2:$E$21,4,FALSE)</f>
        <v>New Michaelchester</v>
      </c>
      <c r="AE159" t="str">
        <f>VLOOKUP(Table8_16[[#This Row],[Store_ID]],Store!$A$2:$E$21,5,FALSE)</f>
        <v>Outlet</v>
      </c>
      <c r="AF159" s="22" t="str">
        <f>VLOOKUP(Table8_16[[#This Row],[Store_ID]],Store!$A$2:$F$21,6,FALSE)</f>
        <v>Physical Store</v>
      </c>
    </row>
    <row r="160" spans="1:32" x14ac:dyDescent="0.3">
      <c r="A160" t="s">
        <v>2122</v>
      </c>
      <c r="B160" s="5">
        <v>45601</v>
      </c>
      <c r="C160" t="s">
        <v>1166</v>
      </c>
      <c r="D160" t="s">
        <v>1661</v>
      </c>
      <c r="E160" t="s">
        <v>1927</v>
      </c>
      <c r="F160">
        <v>2</v>
      </c>
      <c r="G160">
        <v>60.98</v>
      </c>
      <c r="H160">
        <v>0.23</v>
      </c>
      <c r="I160" t="s">
        <v>1961</v>
      </c>
      <c r="J160">
        <v>93.909199999999998</v>
      </c>
      <c r="K160">
        <v>93.909199999999998</v>
      </c>
      <c r="L160" t="str">
        <f>_xlfn.IFS(Table8_1[[#This Row],[Unit_Price]]&lt;500,"Low Price",Table8_1[[#This Row],[Unit_Price]]&lt;2000,"Medium Price",Table8_1[[#This Row],[Unit_Price]]&gt;=2000, "High Price")</f>
        <v>Low Price</v>
      </c>
      <c r="M160" t="str">
        <f>VLOOKUP(Table8_16[[#This Row],[Customer_ID]],Table1__2[],2,FALSE)</f>
        <v>Gregory Allen</v>
      </c>
      <c r="N160">
        <f>VLOOKUP(Table8_16[[#This Row],[Customer_ID]],Table1__2[],3,FALSE)</f>
        <v>20</v>
      </c>
      <c r="O160" t="str">
        <f>VLOOKUP(Table8_16[[#This Row],[Customer_ID]],Table1__2[],4,FALSE)</f>
        <v>Female</v>
      </c>
      <c r="P160" t="str">
        <f>VLOOKUP(Table8_16[[#This Row],[Customer_ID]],Table1__2[],5,FALSE)</f>
        <v>West Bruce</v>
      </c>
      <c r="Q160" t="str">
        <f>VLOOKUP(Table8_16[[#This Row],[Customer_ID]],Table1__2[],6,FALSE)</f>
        <v>Vermont</v>
      </c>
      <c r="R160" t="str">
        <f>VLOOKUP(Table8_16[[#This Row],[Customer_ID]],Table1__2[],7,FALSE)</f>
        <v>USA</v>
      </c>
      <c r="S160" t="str">
        <f>VLOOKUP(Table8_16[[#This Row],[Customer_ID]],Table1__2[],8,FALSE)</f>
        <v>Platinum</v>
      </c>
      <c r="T160" t="str">
        <f>VLOOKUP(Table8_16[[#This Row],[Customer_ID]],Table1__2[],9,FALSE)</f>
        <v>Students</v>
      </c>
      <c r="U160" t="str">
        <f>VLOOKUP(Table8_16[[#This Row],[Product_ID]],Table3__211[],2,FALSE)</f>
        <v>Sports Stopwatch</v>
      </c>
      <c r="V160" t="str">
        <f>VLOOKUP(Table8_16[[#This Row],[Product_ID]],Table3__211[],3,FALSE)</f>
        <v>Timer</v>
      </c>
      <c r="W160" t="str">
        <f>VLOOKUP(Table8_16[[#This Row],[Product_ID]],Table3__211[],4,FALSE)</f>
        <v>Sports</v>
      </c>
      <c r="X160" t="str">
        <f>VLOOKUP(Table8_16[[#This Row],[Product_ID]],Table3__211[],5,FALSE)</f>
        <v>Accessories</v>
      </c>
      <c r="Y160" t="str">
        <f>VLOOKUP(Table8_16[[#This Row],[Product_ID]],Table3__211[],6,FALSE)</f>
        <v>Burns-Hansen</v>
      </c>
      <c r="Z160">
        <f>VLOOKUP(Table8_16[[#This Row],[Product_ID]],Table3__211[],7,FALSE)</f>
        <v>38.76</v>
      </c>
      <c r="AA160">
        <f>VLOOKUP(Table8_16[[#This Row],[Product_ID]],Table3__211[],8,FALSE)</f>
        <v>137</v>
      </c>
      <c r="AB160" t="str">
        <f>VLOOKUP(Table8_16[[#This Row],[Store_ID]],Store!$A$2:$E$21,2,FALSE)</f>
        <v>Aguirre-Keller</v>
      </c>
      <c r="AC160" t="str">
        <f>VLOOKUP(Table8_16[[#This Row],[Store_ID]],Store!$A$2:$E$21,3,FALSE)</f>
        <v>South</v>
      </c>
      <c r="AD160" t="str">
        <f>VLOOKUP(Table8_16[[#This Row],[Store_ID]],Store!$A$2:$E$21,4,FALSE)</f>
        <v>Lake Michael</v>
      </c>
      <c r="AE160" t="str">
        <f>VLOOKUP(Table8_16[[#This Row],[Store_ID]],Store!$A$2:$E$21,5,FALSE)</f>
        <v>Online</v>
      </c>
      <c r="AF160" s="22" t="str">
        <f>VLOOKUP(Table8_16[[#This Row],[Store_ID]],Store!$A$2:$F$21,6,FALSE)</f>
        <v>Digital Store</v>
      </c>
    </row>
    <row r="161" spans="1:32" x14ac:dyDescent="0.3">
      <c r="A161" t="s">
        <v>2123</v>
      </c>
      <c r="B161" s="5">
        <v>45454</v>
      </c>
      <c r="C161" t="s">
        <v>1241</v>
      </c>
      <c r="D161" t="s">
        <v>1850</v>
      </c>
      <c r="E161" t="s">
        <v>1939</v>
      </c>
      <c r="F161">
        <v>2</v>
      </c>
      <c r="G161">
        <v>122.23</v>
      </c>
      <c r="H161">
        <v>0.21</v>
      </c>
      <c r="I161" t="s">
        <v>1964</v>
      </c>
      <c r="J161">
        <v>193.1234</v>
      </c>
      <c r="K161">
        <v>193.1234</v>
      </c>
      <c r="L161" t="str">
        <f>_xlfn.IFS(Table8_1[[#This Row],[Unit_Price]]&lt;500,"Low Price",Table8_1[[#This Row],[Unit_Price]]&lt;2000,"Medium Price",Table8_1[[#This Row],[Unit_Price]]&gt;=2000, "High Price")</f>
        <v>Low Price</v>
      </c>
      <c r="M161" t="str">
        <f>VLOOKUP(Table8_16[[#This Row],[Customer_ID]],Table1__2[],2,FALSE)</f>
        <v>Alejandro Evans</v>
      </c>
      <c r="N161">
        <f>VLOOKUP(Table8_16[[#This Row],[Customer_ID]],Table1__2[],3,FALSE)</f>
        <v>43</v>
      </c>
      <c r="O161" t="str">
        <f>VLOOKUP(Table8_16[[#This Row],[Customer_ID]],Table1__2[],4,FALSE)</f>
        <v>Female</v>
      </c>
      <c r="P161" t="str">
        <f>VLOOKUP(Table8_16[[#This Row],[Customer_ID]],Table1__2[],5,FALSE)</f>
        <v>Cannonberg</v>
      </c>
      <c r="Q161" t="str">
        <f>VLOOKUP(Table8_16[[#This Row],[Customer_ID]],Table1__2[],6,FALSE)</f>
        <v>Connecticut</v>
      </c>
      <c r="R161" t="str">
        <f>VLOOKUP(Table8_16[[#This Row],[Customer_ID]],Table1__2[],7,FALSE)</f>
        <v>USA</v>
      </c>
      <c r="S161" t="str">
        <f>VLOOKUP(Table8_16[[#This Row],[Customer_ID]],Table1__2[],8,FALSE)</f>
        <v>Bronze</v>
      </c>
      <c r="T161" t="str">
        <f>VLOOKUP(Table8_16[[#This Row],[Customer_ID]],Table1__2[],9,FALSE)</f>
        <v>Experienced</v>
      </c>
      <c r="U161" t="str">
        <f>VLOOKUP(Table8_16[[#This Row],[Product_ID]],Table3__211[],2,FALSE)</f>
        <v>Face Foundation</v>
      </c>
      <c r="V161" t="str">
        <f>VLOOKUP(Table8_16[[#This Row],[Product_ID]],Table3__211[],3,FALSE)</f>
        <v>Kit</v>
      </c>
      <c r="W161" t="str">
        <f>VLOOKUP(Table8_16[[#This Row],[Product_ID]],Table3__211[],4,FALSE)</f>
        <v>Beauty</v>
      </c>
      <c r="X161" t="str">
        <f>VLOOKUP(Table8_16[[#This Row],[Product_ID]],Table3__211[],5,FALSE)</f>
        <v>Makeup</v>
      </c>
      <c r="Y161" t="str">
        <f>VLOOKUP(Table8_16[[#This Row],[Product_ID]],Table3__211[],6,FALSE)</f>
        <v>Taylor-Elliott</v>
      </c>
      <c r="Z161">
        <f>VLOOKUP(Table8_16[[#This Row],[Product_ID]],Table3__211[],7,FALSE)</f>
        <v>183.04</v>
      </c>
      <c r="AA161">
        <f>VLOOKUP(Table8_16[[#This Row],[Product_ID]],Table3__211[],8,FALSE)</f>
        <v>457</v>
      </c>
      <c r="AB161" t="str">
        <f>VLOOKUP(Table8_16[[#This Row],[Store_ID]],Store!$A$2:$E$21,2,FALSE)</f>
        <v>Frederick-Wright</v>
      </c>
      <c r="AC161" t="str">
        <f>VLOOKUP(Table8_16[[#This Row],[Store_ID]],Store!$A$2:$E$21,3,FALSE)</f>
        <v>West</v>
      </c>
      <c r="AD161" t="str">
        <f>VLOOKUP(Table8_16[[#This Row],[Store_ID]],Store!$A$2:$E$21,4,FALSE)</f>
        <v>New Jimmymouth</v>
      </c>
      <c r="AE161" t="str">
        <f>VLOOKUP(Table8_16[[#This Row],[Store_ID]],Store!$A$2:$E$21,5,FALSE)</f>
        <v>Flagship</v>
      </c>
      <c r="AF161" s="22" t="str">
        <f>VLOOKUP(Table8_16[[#This Row],[Store_ID]],Store!$A$2:$F$21,6,FALSE)</f>
        <v>Physical Store</v>
      </c>
    </row>
    <row r="162" spans="1:32" x14ac:dyDescent="0.3">
      <c r="A162" t="s">
        <v>2124</v>
      </c>
      <c r="B162" s="5">
        <v>45918</v>
      </c>
      <c r="C162" t="s">
        <v>92</v>
      </c>
      <c r="D162" t="s">
        <v>1793</v>
      </c>
      <c r="E162" t="s">
        <v>1945</v>
      </c>
      <c r="F162">
        <v>2</v>
      </c>
      <c r="G162">
        <v>623.38</v>
      </c>
      <c r="H162">
        <v>0.13</v>
      </c>
      <c r="I162" t="s">
        <v>1959</v>
      </c>
      <c r="J162">
        <v>1084.6812</v>
      </c>
      <c r="K162">
        <v>1084.6812</v>
      </c>
      <c r="L162" t="str">
        <f>_xlfn.IFS(Table8_1[[#This Row],[Unit_Price]]&lt;500,"Low Price",Table8_1[[#This Row],[Unit_Price]]&lt;2000,"Medium Price",Table8_1[[#This Row],[Unit_Price]]&gt;=2000, "High Price")</f>
        <v>Medium Price</v>
      </c>
      <c r="M162" t="str">
        <f>VLOOKUP(Table8_16[[#This Row],[Customer_ID]],Table1__2[],2,FALSE)</f>
        <v>Bridget Allen</v>
      </c>
      <c r="N162">
        <f>VLOOKUP(Table8_16[[#This Row],[Customer_ID]],Table1__2[],3,FALSE)</f>
        <v>59</v>
      </c>
      <c r="O162" t="str">
        <f>VLOOKUP(Table8_16[[#This Row],[Customer_ID]],Table1__2[],4,FALSE)</f>
        <v>Male</v>
      </c>
      <c r="P162" t="str">
        <f>VLOOKUP(Table8_16[[#This Row],[Customer_ID]],Table1__2[],5,FALSE)</f>
        <v>Lake Shaneburgh</v>
      </c>
      <c r="Q162" t="str">
        <f>VLOOKUP(Table8_16[[#This Row],[Customer_ID]],Table1__2[],6,FALSE)</f>
        <v>Delaware</v>
      </c>
      <c r="R162" t="str">
        <f>VLOOKUP(Table8_16[[#This Row],[Customer_ID]],Table1__2[],7,FALSE)</f>
        <v>USA</v>
      </c>
      <c r="S162" t="str">
        <f>VLOOKUP(Table8_16[[#This Row],[Customer_ID]],Table1__2[],8,FALSE)</f>
        <v>Silver</v>
      </c>
      <c r="T162" t="str">
        <f>VLOOKUP(Table8_16[[#This Row],[Customer_ID]],Table1__2[],9,FALSE)</f>
        <v>Experienced</v>
      </c>
      <c r="U162" t="str">
        <f>VLOOKUP(Table8_16[[#This Row],[Product_ID]],Table3__211[],2,FALSE)</f>
        <v>Kitchen Storage</v>
      </c>
      <c r="V162" t="str">
        <f>VLOOKUP(Table8_16[[#This Row],[Product_ID]],Table3__211[],3,FALSE)</f>
        <v>Rack</v>
      </c>
      <c r="W162" t="str">
        <f>VLOOKUP(Table8_16[[#This Row],[Product_ID]],Table3__211[],4,FALSE)</f>
        <v>Home</v>
      </c>
      <c r="X162" t="str">
        <f>VLOOKUP(Table8_16[[#This Row],[Product_ID]],Table3__211[],5,FALSE)</f>
        <v>Storage</v>
      </c>
      <c r="Y162" t="str">
        <f>VLOOKUP(Table8_16[[#This Row],[Product_ID]],Table3__211[],6,FALSE)</f>
        <v>Duran Group</v>
      </c>
      <c r="Z162">
        <f>VLOOKUP(Table8_16[[#This Row],[Product_ID]],Table3__211[],7,FALSE)</f>
        <v>138.05000000000001</v>
      </c>
      <c r="AA162">
        <f>VLOOKUP(Table8_16[[#This Row],[Product_ID]],Table3__211[],8,FALSE)</f>
        <v>89</v>
      </c>
      <c r="AB162" t="str">
        <f>VLOOKUP(Table8_16[[#This Row],[Store_ID]],Store!$A$2:$E$21,2,FALSE)</f>
        <v>Guerrero-Schmitt</v>
      </c>
      <c r="AC162" t="str">
        <f>VLOOKUP(Table8_16[[#This Row],[Store_ID]],Store!$A$2:$E$21,3,FALSE)</f>
        <v>East</v>
      </c>
      <c r="AD162" t="str">
        <f>VLOOKUP(Table8_16[[#This Row],[Store_ID]],Store!$A$2:$E$21,4,FALSE)</f>
        <v>East Stevechester</v>
      </c>
      <c r="AE162" t="str">
        <f>VLOOKUP(Table8_16[[#This Row],[Store_ID]],Store!$A$2:$E$21,5,FALSE)</f>
        <v>Flagship</v>
      </c>
      <c r="AF162" s="22" t="str">
        <f>VLOOKUP(Table8_16[[#This Row],[Store_ID]],Store!$A$2:$F$21,6,FALSE)</f>
        <v>Physical Store</v>
      </c>
    </row>
    <row r="163" spans="1:32" x14ac:dyDescent="0.3">
      <c r="A163" t="s">
        <v>2125</v>
      </c>
      <c r="B163" s="5">
        <v>45729</v>
      </c>
      <c r="C163" t="s">
        <v>222</v>
      </c>
      <c r="D163" t="s">
        <v>1793</v>
      </c>
      <c r="E163" t="s">
        <v>1887</v>
      </c>
      <c r="F163">
        <v>1</v>
      </c>
      <c r="G163">
        <v>479.58</v>
      </c>
      <c r="H163">
        <v>0.05</v>
      </c>
      <c r="I163" t="s">
        <v>1961</v>
      </c>
      <c r="J163">
        <v>455.601</v>
      </c>
      <c r="K163">
        <v>455.601</v>
      </c>
      <c r="L163" t="str">
        <f>_xlfn.IFS(Table8_1[[#This Row],[Unit_Price]]&lt;500,"Low Price",Table8_1[[#This Row],[Unit_Price]]&lt;2000,"Medium Price",Table8_1[[#This Row],[Unit_Price]]&gt;=2000, "High Price")</f>
        <v>Low Price</v>
      </c>
      <c r="M163" t="str">
        <f>VLOOKUP(Table8_16[[#This Row],[Customer_ID]],Table1__2[],2,FALSE)</f>
        <v>Cheryl Copeland</v>
      </c>
      <c r="N163">
        <f>VLOOKUP(Table8_16[[#This Row],[Customer_ID]],Table1__2[],3,FALSE)</f>
        <v>51</v>
      </c>
      <c r="O163" t="str">
        <f>VLOOKUP(Table8_16[[#This Row],[Customer_ID]],Table1__2[],4,FALSE)</f>
        <v>Male</v>
      </c>
      <c r="P163" t="str">
        <f>VLOOKUP(Table8_16[[#This Row],[Customer_ID]],Table1__2[],5,FALSE)</f>
        <v>Snowmouth</v>
      </c>
      <c r="Q163" t="str">
        <f>VLOOKUP(Table8_16[[#This Row],[Customer_ID]],Table1__2[],6,FALSE)</f>
        <v>Maryland</v>
      </c>
      <c r="R163" t="str">
        <f>VLOOKUP(Table8_16[[#This Row],[Customer_ID]],Table1__2[],7,FALSE)</f>
        <v>USA</v>
      </c>
      <c r="S163" t="str">
        <f>VLOOKUP(Table8_16[[#This Row],[Customer_ID]],Table1__2[],8,FALSE)</f>
        <v>Platinum</v>
      </c>
      <c r="T163" t="str">
        <f>VLOOKUP(Table8_16[[#This Row],[Customer_ID]],Table1__2[],9,FALSE)</f>
        <v>Experienced</v>
      </c>
      <c r="U163" t="str">
        <f>VLOOKUP(Table8_16[[#This Row],[Product_ID]],Table3__211[],2,FALSE)</f>
        <v>Kitchen Storage</v>
      </c>
      <c r="V163" t="str">
        <f>VLOOKUP(Table8_16[[#This Row],[Product_ID]],Table3__211[],3,FALSE)</f>
        <v>Rack</v>
      </c>
      <c r="W163" t="str">
        <f>VLOOKUP(Table8_16[[#This Row],[Product_ID]],Table3__211[],4,FALSE)</f>
        <v>Home</v>
      </c>
      <c r="X163" t="str">
        <f>VLOOKUP(Table8_16[[#This Row],[Product_ID]],Table3__211[],5,FALSE)</f>
        <v>Storage</v>
      </c>
      <c r="Y163" t="str">
        <f>VLOOKUP(Table8_16[[#This Row],[Product_ID]],Table3__211[],6,FALSE)</f>
        <v>Duran Group</v>
      </c>
      <c r="Z163">
        <f>VLOOKUP(Table8_16[[#This Row],[Product_ID]],Table3__211[],7,FALSE)</f>
        <v>138.05000000000001</v>
      </c>
      <c r="AA163">
        <f>VLOOKUP(Table8_16[[#This Row],[Product_ID]],Table3__211[],8,FALSE)</f>
        <v>89</v>
      </c>
      <c r="AB163" t="str">
        <f>VLOOKUP(Table8_16[[#This Row],[Store_ID]],Store!$A$2:$E$21,2,FALSE)</f>
        <v>Rivera-Warner</v>
      </c>
      <c r="AC163" t="str">
        <f>VLOOKUP(Table8_16[[#This Row],[Store_ID]],Store!$A$2:$E$21,3,FALSE)</f>
        <v>East</v>
      </c>
      <c r="AD163" t="str">
        <f>VLOOKUP(Table8_16[[#This Row],[Store_ID]],Store!$A$2:$E$21,4,FALSE)</f>
        <v>Washingtonfurt</v>
      </c>
      <c r="AE163" t="str">
        <f>VLOOKUP(Table8_16[[#This Row],[Store_ID]],Store!$A$2:$E$21,5,FALSE)</f>
        <v>Flagship</v>
      </c>
      <c r="AF163" s="22" t="str">
        <f>VLOOKUP(Table8_16[[#This Row],[Store_ID]],Store!$A$2:$F$21,6,FALSE)</f>
        <v>Physical Store</v>
      </c>
    </row>
    <row r="164" spans="1:32" x14ac:dyDescent="0.3">
      <c r="A164" t="s">
        <v>2126</v>
      </c>
      <c r="B164" s="5">
        <v>45276</v>
      </c>
      <c r="C164" t="s">
        <v>953</v>
      </c>
      <c r="D164" t="s">
        <v>1802</v>
      </c>
      <c r="E164" t="s">
        <v>1911</v>
      </c>
      <c r="F164">
        <v>3</v>
      </c>
      <c r="G164">
        <v>369.32</v>
      </c>
      <c r="H164">
        <v>0.14000000000000001</v>
      </c>
      <c r="I164" t="s">
        <v>1961</v>
      </c>
      <c r="J164">
        <v>952.84559999999999</v>
      </c>
      <c r="K164">
        <v>952.84559999999999</v>
      </c>
      <c r="L164" t="str">
        <f>_xlfn.IFS(Table8_1[[#This Row],[Unit_Price]]&lt;500,"Low Price",Table8_1[[#This Row],[Unit_Price]]&lt;2000,"Medium Price",Table8_1[[#This Row],[Unit_Price]]&gt;=2000, "High Price")</f>
        <v>Low Price</v>
      </c>
      <c r="M164" t="str">
        <f>VLOOKUP(Table8_16[[#This Row],[Customer_ID]],Table1__2[],2,FALSE)</f>
        <v>Tracy Stephens</v>
      </c>
      <c r="N164">
        <f>VLOOKUP(Table8_16[[#This Row],[Customer_ID]],Table1__2[],3,FALSE)</f>
        <v>64</v>
      </c>
      <c r="O164" t="str">
        <f>VLOOKUP(Table8_16[[#This Row],[Customer_ID]],Table1__2[],4,FALSE)</f>
        <v>Male</v>
      </c>
      <c r="P164" t="str">
        <f>VLOOKUP(Table8_16[[#This Row],[Customer_ID]],Table1__2[],5,FALSE)</f>
        <v>New Joshuatown</v>
      </c>
      <c r="Q164" t="str">
        <f>VLOOKUP(Table8_16[[#This Row],[Customer_ID]],Table1__2[],6,FALSE)</f>
        <v>Maine</v>
      </c>
      <c r="R164" t="str">
        <f>VLOOKUP(Table8_16[[#This Row],[Customer_ID]],Table1__2[],7,FALSE)</f>
        <v>USA</v>
      </c>
      <c r="S164" t="str">
        <f>VLOOKUP(Table8_16[[#This Row],[Customer_ID]],Table1__2[],8,FALSE)</f>
        <v>Platinum</v>
      </c>
      <c r="T164" t="str">
        <f>VLOOKUP(Table8_16[[#This Row],[Customer_ID]],Table1__2[],9,FALSE)</f>
        <v>Retired</v>
      </c>
      <c r="U164" t="str">
        <f>VLOOKUP(Table8_16[[#This Row],[Product_ID]],Table3__211[],2,FALSE)</f>
        <v>Shin Guards –</v>
      </c>
      <c r="V164" t="str">
        <f>VLOOKUP(Table8_16[[#This Row],[Product_ID]],Table3__211[],3,FALSE)</f>
        <v>Adult</v>
      </c>
      <c r="W164" t="str">
        <f>VLOOKUP(Table8_16[[#This Row],[Product_ID]],Table3__211[],4,FALSE)</f>
        <v>Sports</v>
      </c>
      <c r="X164" t="str">
        <f>VLOOKUP(Table8_16[[#This Row],[Product_ID]],Table3__211[],5,FALSE)</f>
        <v>Team Sports</v>
      </c>
      <c r="Y164" t="str">
        <f>VLOOKUP(Table8_16[[#This Row],[Product_ID]],Table3__211[],6,FALSE)</f>
        <v>French Ltd</v>
      </c>
      <c r="Z164">
        <f>VLOOKUP(Table8_16[[#This Row],[Product_ID]],Table3__211[],7,FALSE)</f>
        <v>107.06</v>
      </c>
      <c r="AA164">
        <f>VLOOKUP(Table8_16[[#This Row],[Product_ID]],Table3__211[],8,FALSE)</f>
        <v>359</v>
      </c>
      <c r="AB164" t="str">
        <f>VLOOKUP(Table8_16[[#This Row],[Store_ID]],Store!$A$2:$E$21,2,FALSE)</f>
        <v>Benson-Elliott</v>
      </c>
      <c r="AC164" t="str">
        <f>VLOOKUP(Table8_16[[#This Row],[Store_ID]],Store!$A$2:$E$21,3,FALSE)</f>
        <v>East</v>
      </c>
      <c r="AD164" t="str">
        <f>VLOOKUP(Table8_16[[#This Row],[Store_ID]],Store!$A$2:$E$21,4,FALSE)</f>
        <v>Port Josephberg</v>
      </c>
      <c r="AE164" t="str">
        <f>VLOOKUP(Table8_16[[#This Row],[Store_ID]],Store!$A$2:$E$21,5,FALSE)</f>
        <v>Online</v>
      </c>
      <c r="AF164" s="22" t="str">
        <f>VLOOKUP(Table8_16[[#This Row],[Store_ID]],Store!$A$2:$F$21,6,FALSE)</f>
        <v>Digital Store</v>
      </c>
    </row>
    <row r="165" spans="1:32" x14ac:dyDescent="0.3">
      <c r="A165" t="s">
        <v>2127</v>
      </c>
      <c r="B165" s="5">
        <v>45851</v>
      </c>
      <c r="C165" t="s">
        <v>282</v>
      </c>
      <c r="D165" t="s">
        <v>1674</v>
      </c>
      <c r="E165" t="s">
        <v>1892</v>
      </c>
      <c r="F165">
        <v>1</v>
      </c>
      <c r="G165">
        <v>488.31</v>
      </c>
      <c r="H165">
        <v>0.03</v>
      </c>
      <c r="I165" t="s">
        <v>1961</v>
      </c>
      <c r="J165">
        <v>473.66070000000002</v>
      </c>
      <c r="K165">
        <v>473.66070000000002</v>
      </c>
      <c r="L165" t="str">
        <f>_xlfn.IFS(Table8_1[[#This Row],[Unit_Price]]&lt;500,"Low Price",Table8_1[[#This Row],[Unit_Price]]&lt;2000,"Medium Price",Table8_1[[#This Row],[Unit_Price]]&gt;=2000, "High Price")</f>
        <v>Low Price</v>
      </c>
      <c r="M165" t="str">
        <f>VLOOKUP(Table8_16[[#This Row],[Customer_ID]],Table1__2[],2,FALSE)</f>
        <v>Nathan Campbell</v>
      </c>
      <c r="N165">
        <f>VLOOKUP(Table8_16[[#This Row],[Customer_ID]],Table1__2[],3,FALSE)</f>
        <v>37</v>
      </c>
      <c r="O165" t="str">
        <f>VLOOKUP(Table8_16[[#This Row],[Customer_ID]],Table1__2[],4,FALSE)</f>
        <v>Male</v>
      </c>
      <c r="P165" t="str">
        <f>VLOOKUP(Table8_16[[#This Row],[Customer_ID]],Table1__2[],5,FALSE)</f>
        <v>Rodrigueztown</v>
      </c>
      <c r="Q165" t="str">
        <f>VLOOKUP(Table8_16[[#This Row],[Customer_ID]],Table1__2[],6,FALSE)</f>
        <v>Oklahoma</v>
      </c>
      <c r="R165" t="str">
        <f>VLOOKUP(Table8_16[[#This Row],[Customer_ID]],Table1__2[],7,FALSE)</f>
        <v>USA</v>
      </c>
      <c r="S165" t="str">
        <f>VLOOKUP(Table8_16[[#This Row],[Customer_ID]],Table1__2[],8,FALSE)</f>
        <v>Gold</v>
      </c>
      <c r="T165" t="str">
        <f>VLOOKUP(Table8_16[[#This Row],[Customer_ID]],Table1__2[],9,FALSE)</f>
        <v>Experienced</v>
      </c>
      <c r="U165" t="str">
        <f>VLOOKUP(Table8_16[[#This Row],[Product_ID]],Table3__211[],2,FALSE)</f>
        <v>Vitamin C Face</v>
      </c>
      <c r="V165" t="str">
        <f>VLOOKUP(Table8_16[[#This Row],[Product_ID]],Table3__211[],3,FALSE)</f>
        <v>Serum</v>
      </c>
      <c r="W165" t="str">
        <f>VLOOKUP(Table8_16[[#This Row],[Product_ID]],Table3__211[],4,FALSE)</f>
        <v>Beauty</v>
      </c>
      <c r="X165" t="str">
        <f>VLOOKUP(Table8_16[[#This Row],[Product_ID]],Table3__211[],5,FALSE)</f>
        <v>Skincare</v>
      </c>
      <c r="Y165" t="str">
        <f>VLOOKUP(Table8_16[[#This Row],[Product_ID]],Table3__211[],6,FALSE)</f>
        <v>Griffin Ltd</v>
      </c>
      <c r="Z165">
        <f>VLOOKUP(Table8_16[[#This Row],[Product_ID]],Table3__211[],7,FALSE)</f>
        <v>283.83</v>
      </c>
      <c r="AA165">
        <f>VLOOKUP(Table8_16[[#This Row],[Product_ID]],Table3__211[],8,FALSE)</f>
        <v>244</v>
      </c>
      <c r="AB165" t="str">
        <f>VLOOKUP(Table8_16[[#This Row],[Store_ID]],Store!$A$2:$E$21,2,FALSE)</f>
        <v>Martinez, Adkins and Johnson</v>
      </c>
      <c r="AC165" t="str">
        <f>VLOOKUP(Table8_16[[#This Row],[Store_ID]],Store!$A$2:$E$21,3,FALSE)</f>
        <v>North</v>
      </c>
      <c r="AD165" t="str">
        <f>VLOOKUP(Table8_16[[#This Row],[Store_ID]],Store!$A$2:$E$21,4,FALSE)</f>
        <v>Danielmouth</v>
      </c>
      <c r="AE165" t="str">
        <f>VLOOKUP(Table8_16[[#This Row],[Store_ID]],Store!$A$2:$E$21,5,FALSE)</f>
        <v>Flagship</v>
      </c>
      <c r="AF165" s="22" t="str">
        <f>VLOOKUP(Table8_16[[#This Row],[Store_ID]],Store!$A$2:$F$21,6,FALSE)</f>
        <v>Physical Store</v>
      </c>
    </row>
    <row r="166" spans="1:32" x14ac:dyDescent="0.3">
      <c r="A166" t="s">
        <v>2128</v>
      </c>
      <c r="B166" s="5">
        <v>45418</v>
      </c>
      <c r="C166" t="s">
        <v>889</v>
      </c>
      <c r="D166" t="s">
        <v>1744</v>
      </c>
      <c r="E166" t="s">
        <v>1929</v>
      </c>
      <c r="F166">
        <v>4</v>
      </c>
      <c r="G166">
        <v>164.04</v>
      </c>
      <c r="H166">
        <v>0.26</v>
      </c>
      <c r="I166" t="s">
        <v>1959</v>
      </c>
      <c r="J166">
        <v>485.55840000000001</v>
      </c>
      <c r="K166">
        <v>485.55840000000001</v>
      </c>
      <c r="L166" t="str">
        <f>_xlfn.IFS(Table8_1[[#This Row],[Unit_Price]]&lt;500,"Low Price",Table8_1[[#This Row],[Unit_Price]]&lt;2000,"Medium Price",Table8_1[[#This Row],[Unit_Price]]&gt;=2000, "High Price")</f>
        <v>Low Price</v>
      </c>
      <c r="M166" t="str">
        <f>VLOOKUP(Table8_16[[#This Row],[Customer_ID]],Table1__2[],2,FALSE)</f>
        <v>Arthur Warren</v>
      </c>
      <c r="N166">
        <f>VLOOKUP(Table8_16[[#This Row],[Customer_ID]],Table1__2[],3,FALSE)</f>
        <v>38</v>
      </c>
      <c r="O166" t="str">
        <f>VLOOKUP(Table8_16[[#This Row],[Customer_ID]],Table1__2[],4,FALSE)</f>
        <v>Male</v>
      </c>
      <c r="P166" t="str">
        <f>VLOOKUP(Table8_16[[#This Row],[Customer_ID]],Table1__2[],5,FALSE)</f>
        <v>Ericshire</v>
      </c>
      <c r="Q166" t="str">
        <f>VLOOKUP(Table8_16[[#This Row],[Customer_ID]],Table1__2[],6,FALSE)</f>
        <v>Nevada</v>
      </c>
      <c r="R166" t="str">
        <f>VLOOKUP(Table8_16[[#This Row],[Customer_ID]],Table1__2[],7,FALSE)</f>
        <v>USA</v>
      </c>
      <c r="S166" t="str">
        <f>VLOOKUP(Table8_16[[#This Row],[Customer_ID]],Table1__2[],8,FALSE)</f>
        <v>Gold</v>
      </c>
      <c r="T166" t="str">
        <f>VLOOKUP(Table8_16[[#This Row],[Customer_ID]],Table1__2[],9,FALSE)</f>
        <v>Experienced</v>
      </c>
      <c r="U166" t="str">
        <f>VLOOKUP(Table8_16[[#This Row],[Product_ID]],Table3__211[],2,FALSE)</f>
        <v>Sports Stopwatch</v>
      </c>
      <c r="V166" t="str">
        <f>VLOOKUP(Table8_16[[#This Row],[Product_ID]],Table3__211[],3,FALSE)</f>
        <v>Pro</v>
      </c>
      <c r="W166" t="str">
        <f>VLOOKUP(Table8_16[[#This Row],[Product_ID]],Table3__211[],4,FALSE)</f>
        <v>Sports</v>
      </c>
      <c r="X166" t="str">
        <f>VLOOKUP(Table8_16[[#This Row],[Product_ID]],Table3__211[],5,FALSE)</f>
        <v>Accessories</v>
      </c>
      <c r="Y166" t="str">
        <f>VLOOKUP(Table8_16[[#This Row],[Product_ID]],Table3__211[],6,FALSE)</f>
        <v>Thompson-French</v>
      </c>
      <c r="Z166">
        <f>VLOOKUP(Table8_16[[#This Row],[Product_ID]],Table3__211[],7,FALSE)</f>
        <v>434.84</v>
      </c>
      <c r="AA166">
        <f>VLOOKUP(Table8_16[[#This Row],[Product_ID]],Table3__211[],8,FALSE)</f>
        <v>185</v>
      </c>
      <c r="AB166" t="str">
        <f>VLOOKUP(Table8_16[[#This Row],[Store_ID]],Store!$A$2:$E$21,2,FALSE)</f>
        <v>Thomas, Bridges and Harris</v>
      </c>
      <c r="AC166" t="str">
        <f>VLOOKUP(Table8_16[[#This Row],[Store_ID]],Store!$A$2:$E$21,3,FALSE)</f>
        <v>North</v>
      </c>
      <c r="AD166" t="str">
        <f>VLOOKUP(Table8_16[[#This Row],[Store_ID]],Store!$A$2:$E$21,4,FALSE)</f>
        <v>Sabrinatown</v>
      </c>
      <c r="AE166" t="str">
        <f>VLOOKUP(Table8_16[[#This Row],[Store_ID]],Store!$A$2:$E$21,5,FALSE)</f>
        <v>Online</v>
      </c>
      <c r="AF166" s="22" t="str">
        <f>VLOOKUP(Table8_16[[#This Row],[Store_ID]],Store!$A$2:$F$21,6,FALSE)</f>
        <v>Digital Store</v>
      </c>
    </row>
    <row r="167" spans="1:32" x14ac:dyDescent="0.3">
      <c r="A167" t="s">
        <v>2129</v>
      </c>
      <c r="B167" s="5">
        <v>45508</v>
      </c>
      <c r="C167" t="s">
        <v>272</v>
      </c>
      <c r="D167" t="s">
        <v>1599</v>
      </c>
      <c r="E167" t="s">
        <v>1942</v>
      </c>
      <c r="F167">
        <v>3</v>
      </c>
      <c r="G167">
        <v>707.95</v>
      </c>
      <c r="H167">
        <v>0.18</v>
      </c>
      <c r="I167" t="s">
        <v>1961</v>
      </c>
      <c r="J167">
        <v>1741.557</v>
      </c>
      <c r="K167">
        <v>1741.5570000000002</v>
      </c>
      <c r="L167" t="str">
        <f>_xlfn.IFS(Table8_1[[#This Row],[Unit_Price]]&lt;500,"Low Price",Table8_1[[#This Row],[Unit_Price]]&lt;2000,"Medium Price",Table8_1[[#This Row],[Unit_Price]]&gt;=2000, "High Price")</f>
        <v>Medium Price</v>
      </c>
      <c r="M167" t="str">
        <f>VLOOKUP(Table8_16[[#This Row],[Customer_ID]],Table1__2[],2,FALSE)</f>
        <v>Christopher Brown</v>
      </c>
      <c r="N167">
        <f>VLOOKUP(Table8_16[[#This Row],[Customer_ID]],Table1__2[],3,FALSE)</f>
        <v>56</v>
      </c>
      <c r="O167" t="str">
        <f>VLOOKUP(Table8_16[[#This Row],[Customer_ID]],Table1__2[],4,FALSE)</f>
        <v>Female</v>
      </c>
      <c r="P167" t="str">
        <f>VLOOKUP(Table8_16[[#This Row],[Customer_ID]],Table1__2[],5,FALSE)</f>
        <v>Sandrastad</v>
      </c>
      <c r="Q167" t="str">
        <f>VLOOKUP(Table8_16[[#This Row],[Customer_ID]],Table1__2[],6,FALSE)</f>
        <v>West Virginia</v>
      </c>
      <c r="R167" t="str">
        <f>VLOOKUP(Table8_16[[#This Row],[Customer_ID]],Table1__2[],7,FALSE)</f>
        <v>USA</v>
      </c>
      <c r="S167" t="str">
        <f>VLOOKUP(Table8_16[[#This Row],[Customer_ID]],Table1__2[],8,FALSE)</f>
        <v>Silver</v>
      </c>
      <c r="T167" t="str">
        <f>VLOOKUP(Table8_16[[#This Row],[Customer_ID]],Table1__2[],9,FALSE)</f>
        <v>Experienced</v>
      </c>
      <c r="U167" t="str">
        <f>VLOOKUP(Table8_16[[#This Row],[Product_ID]],Table3__211[],2,FALSE)</f>
        <v>Ceramic Kitchen Bowl</v>
      </c>
      <c r="V167" t="str">
        <f>VLOOKUP(Table8_16[[#This Row],[Product_ID]],Table3__211[],3,FALSE)</f>
        <v>Set</v>
      </c>
      <c r="W167" t="str">
        <f>VLOOKUP(Table8_16[[#This Row],[Product_ID]],Table3__211[],4,FALSE)</f>
        <v>Home</v>
      </c>
      <c r="X167" t="str">
        <f>VLOOKUP(Table8_16[[#This Row],[Product_ID]],Table3__211[],5,FALSE)</f>
        <v>Kitchen</v>
      </c>
      <c r="Y167" t="str">
        <f>VLOOKUP(Table8_16[[#This Row],[Product_ID]],Table3__211[],6,FALSE)</f>
        <v>Hamilton Group</v>
      </c>
      <c r="Z167">
        <f>VLOOKUP(Table8_16[[#This Row],[Product_ID]],Table3__211[],7,FALSE)</f>
        <v>298.86</v>
      </c>
      <c r="AA167">
        <f>VLOOKUP(Table8_16[[#This Row],[Product_ID]],Table3__211[],8,FALSE)</f>
        <v>308</v>
      </c>
      <c r="AB167" t="str">
        <f>VLOOKUP(Table8_16[[#This Row],[Store_ID]],Store!$A$2:$E$21,2,FALSE)</f>
        <v>Holloway Ltd</v>
      </c>
      <c r="AC167" t="str">
        <f>VLOOKUP(Table8_16[[#This Row],[Store_ID]],Store!$A$2:$E$21,3,FALSE)</f>
        <v>North</v>
      </c>
      <c r="AD167" t="str">
        <f>VLOOKUP(Table8_16[[#This Row],[Store_ID]],Store!$A$2:$E$21,4,FALSE)</f>
        <v>Bensonhaven</v>
      </c>
      <c r="AE167" t="str">
        <f>VLOOKUP(Table8_16[[#This Row],[Store_ID]],Store!$A$2:$E$21,5,FALSE)</f>
        <v>Flagship</v>
      </c>
      <c r="AF167" s="22" t="str">
        <f>VLOOKUP(Table8_16[[#This Row],[Store_ID]],Store!$A$2:$F$21,6,FALSE)</f>
        <v>Physical Store</v>
      </c>
    </row>
    <row r="168" spans="1:32" x14ac:dyDescent="0.3">
      <c r="A168" t="s">
        <v>2130</v>
      </c>
      <c r="B168" s="5">
        <v>45269</v>
      </c>
      <c r="C168" t="s">
        <v>945</v>
      </c>
      <c r="D168" t="s">
        <v>1790</v>
      </c>
      <c r="E168" t="s">
        <v>1917</v>
      </c>
      <c r="F168">
        <v>4</v>
      </c>
      <c r="G168">
        <v>714.47</v>
      </c>
      <c r="H168">
        <v>0.18</v>
      </c>
      <c r="I168" t="s">
        <v>1964</v>
      </c>
      <c r="J168">
        <v>2343.4616000000001</v>
      </c>
      <c r="K168">
        <v>2343.4616000000001</v>
      </c>
      <c r="L168" t="str">
        <f>_xlfn.IFS(Table8_1[[#This Row],[Unit_Price]]&lt;500,"Low Price",Table8_1[[#This Row],[Unit_Price]]&lt;2000,"Medium Price",Table8_1[[#This Row],[Unit_Price]]&gt;=2000, "High Price")</f>
        <v>Medium Price</v>
      </c>
      <c r="M168" t="str">
        <f>VLOOKUP(Table8_16[[#This Row],[Customer_ID]],Table1__2[],2,FALSE)</f>
        <v>Crystal Waters</v>
      </c>
      <c r="N168">
        <f>VLOOKUP(Table8_16[[#This Row],[Customer_ID]],Table1__2[],3,FALSE)</f>
        <v>19</v>
      </c>
      <c r="O168" t="str">
        <f>VLOOKUP(Table8_16[[#This Row],[Customer_ID]],Table1__2[],4,FALSE)</f>
        <v>Female</v>
      </c>
      <c r="P168" t="str">
        <f>VLOOKUP(Table8_16[[#This Row],[Customer_ID]],Table1__2[],5,FALSE)</f>
        <v>North Michelleport</v>
      </c>
      <c r="Q168" t="str">
        <f>VLOOKUP(Table8_16[[#This Row],[Customer_ID]],Table1__2[],6,FALSE)</f>
        <v>Kansas</v>
      </c>
      <c r="R168" t="str">
        <f>VLOOKUP(Table8_16[[#This Row],[Customer_ID]],Table1__2[],7,FALSE)</f>
        <v>USA</v>
      </c>
      <c r="S168" t="str">
        <f>VLOOKUP(Table8_16[[#This Row],[Customer_ID]],Table1__2[],8,FALSE)</f>
        <v>Bronze</v>
      </c>
      <c r="T168" t="str">
        <f>VLOOKUP(Table8_16[[#This Row],[Customer_ID]],Table1__2[],9,FALSE)</f>
        <v>Teenage</v>
      </c>
      <c r="U168" t="str">
        <f>VLOOKUP(Table8_16[[#This Row],[Product_ID]],Table3__211[],2,FALSE)</f>
        <v>Men's Sports</v>
      </c>
      <c r="V168" t="str">
        <f>VLOOKUP(Table8_16[[#This Row],[Product_ID]],Table3__211[],3,FALSE)</f>
        <v>Shorts</v>
      </c>
      <c r="W168" t="str">
        <f>VLOOKUP(Table8_16[[#This Row],[Product_ID]],Table3__211[],4,FALSE)</f>
        <v>Clothing</v>
      </c>
      <c r="X168" t="str">
        <f>VLOOKUP(Table8_16[[#This Row],[Product_ID]],Table3__211[],5,FALSE)</f>
        <v>Bottoms</v>
      </c>
      <c r="Y168" t="str">
        <f>VLOOKUP(Table8_16[[#This Row],[Product_ID]],Table3__211[],6,FALSE)</f>
        <v>Fitzpatrick Ltd</v>
      </c>
      <c r="Z168">
        <f>VLOOKUP(Table8_16[[#This Row],[Product_ID]],Table3__211[],7,FALSE)</f>
        <v>218.22</v>
      </c>
      <c r="AA168">
        <f>VLOOKUP(Table8_16[[#This Row],[Product_ID]],Table3__211[],8,FALSE)</f>
        <v>224</v>
      </c>
      <c r="AB168" t="str">
        <f>VLOOKUP(Table8_16[[#This Row],[Store_ID]],Store!$A$2:$E$21,2,FALSE)</f>
        <v>Bean, Jones and Park</v>
      </c>
      <c r="AC168" t="str">
        <f>VLOOKUP(Table8_16[[#This Row],[Store_ID]],Store!$A$2:$E$21,3,FALSE)</f>
        <v>West</v>
      </c>
      <c r="AD168" t="str">
        <f>VLOOKUP(Table8_16[[#This Row],[Store_ID]],Store!$A$2:$E$21,4,FALSE)</f>
        <v>Thompsonborough</v>
      </c>
      <c r="AE168" t="str">
        <f>VLOOKUP(Table8_16[[#This Row],[Store_ID]],Store!$A$2:$E$21,5,FALSE)</f>
        <v>Online</v>
      </c>
      <c r="AF168" s="22" t="str">
        <f>VLOOKUP(Table8_16[[#This Row],[Store_ID]],Store!$A$2:$F$21,6,FALSE)</f>
        <v>Digital Store</v>
      </c>
    </row>
    <row r="169" spans="1:32" x14ac:dyDescent="0.3">
      <c r="A169" t="s">
        <v>2131</v>
      </c>
      <c r="B169" s="5">
        <v>45866</v>
      </c>
      <c r="C169" t="s">
        <v>1301</v>
      </c>
      <c r="D169" t="s">
        <v>1820</v>
      </c>
      <c r="E169" t="s">
        <v>1914</v>
      </c>
      <c r="F169">
        <v>4</v>
      </c>
      <c r="G169">
        <v>422.09</v>
      </c>
      <c r="H169">
        <v>0.04</v>
      </c>
      <c r="I169" t="s">
        <v>1959</v>
      </c>
      <c r="J169">
        <v>1620.8255999999999</v>
      </c>
      <c r="K169">
        <v>1620.8255999999999</v>
      </c>
      <c r="L169" t="str">
        <f>_xlfn.IFS(Table8_1[[#This Row],[Unit_Price]]&lt;500,"Low Price",Table8_1[[#This Row],[Unit_Price]]&lt;2000,"Medium Price",Table8_1[[#This Row],[Unit_Price]]&gt;=2000, "High Price")</f>
        <v>Low Price</v>
      </c>
      <c r="M169" t="str">
        <f>VLOOKUP(Table8_16[[#This Row],[Customer_ID]],Table1__2[],2,FALSE)</f>
        <v>Tyler Cook</v>
      </c>
      <c r="N169">
        <f>VLOOKUP(Table8_16[[#This Row],[Customer_ID]],Table1__2[],3,FALSE)</f>
        <v>26</v>
      </c>
      <c r="O169" t="str">
        <f>VLOOKUP(Table8_16[[#This Row],[Customer_ID]],Table1__2[],4,FALSE)</f>
        <v>Female</v>
      </c>
      <c r="P169" t="str">
        <f>VLOOKUP(Table8_16[[#This Row],[Customer_ID]],Table1__2[],5,FALSE)</f>
        <v>Kramerview</v>
      </c>
      <c r="Q169" t="str">
        <f>VLOOKUP(Table8_16[[#This Row],[Customer_ID]],Table1__2[],6,FALSE)</f>
        <v>Alaska</v>
      </c>
      <c r="R169" t="str">
        <f>VLOOKUP(Table8_16[[#This Row],[Customer_ID]],Table1__2[],7,FALSE)</f>
        <v>USA</v>
      </c>
      <c r="S169" t="str">
        <f>VLOOKUP(Table8_16[[#This Row],[Customer_ID]],Table1__2[],8,FALSE)</f>
        <v>Silver</v>
      </c>
      <c r="T169" t="str">
        <f>VLOOKUP(Table8_16[[#This Row],[Customer_ID]],Table1__2[],9,FALSE)</f>
        <v>Entry level Professionel</v>
      </c>
      <c r="U169" t="str">
        <f>VLOOKUP(Table8_16[[#This Row],[Product_ID]],Table3__211[],2,FALSE)</f>
        <v>Decorative Lamp</v>
      </c>
      <c r="V169" t="str">
        <f>VLOOKUP(Table8_16[[#This Row],[Product_ID]],Table3__211[],3,FALSE)</f>
        <v>Shade</v>
      </c>
      <c r="W169" t="str">
        <f>VLOOKUP(Table8_16[[#This Row],[Product_ID]],Table3__211[],4,FALSE)</f>
        <v>Home</v>
      </c>
      <c r="X169" t="str">
        <f>VLOOKUP(Table8_16[[#This Row],[Product_ID]],Table3__211[],5,FALSE)</f>
        <v>Lighting</v>
      </c>
      <c r="Y169" t="str">
        <f>VLOOKUP(Table8_16[[#This Row],[Product_ID]],Table3__211[],6,FALSE)</f>
        <v>Ramirez-Hanson</v>
      </c>
      <c r="Z169">
        <f>VLOOKUP(Table8_16[[#This Row],[Product_ID]],Table3__211[],7,FALSE)</f>
        <v>228.53</v>
      </c>
      <c r="AA169">
        <f>VLOOKUP(Table8_16[[#This Row],[Product_ID]],Table3__211[],8,FALSE)</f>
        <v>469</v>
      </c>
      <c r="AB169" t="str">
        <f>VLOOKUP(Table8_16[[#This Row],[Store_ID]],Store!$A$2:$E$21,2,FALSE)</f>
        <v>Martinez-Mullins</v>
      </c>
      <c r="AC169" t="str">
        <f>VLOOKUP(Table8_16[[#This Row],[Store_ID]],Store!$A$2:$E$21,3,FALSE)</f>
        <v>South</v>
      </c>
      <c r="AD169" t="str">
        <f>VLOOKUP(Table8_16[[#This Row],[Store_ID]],Store!$A$2:$E$21,4,FALSE)</f>
        <v>Williamsfurt</v>
      </c>
      <c r="AE169" t="str">
        <f>VLOOKUP(Table8_16[[#This Row],[Store_ID]],Store!$A$2:$E$21,5,FALSE)</f>
        <v>Online</v>
      </c>
      <c r="AF169" s="22" t="str">
        <f>VLOOKUP(Table8_16[[#This Row],[Store_ID]],Store!$A$2:$F$21,6,FALSE)</f>
        <v>Digital Store</v>
      </c>
    </row>
    <row r="170" spans="1:32" x14ac:dyDescent="0.3">
      <c r="A170" t="s">
        <v>2132</v>
      </c>
      <c r="B170" s="5">
        <v>45462</v>
      </c>
      <c r="C170" t="s">
        <v>385</v>
      </c>
      <c r="D170" t="s">
        <v>1667</v>
      </c>
      <c r="E170" t="s">
        <v>1921</v>
      </c>
      <c r="F170">
        <v>1</v>
      </c>
      <c r="G170">
        <v>998.19</v>
      </c>
      <c r="H170">
        <v>0.2</v>
      </c>
      <c r="I170" t="s">
        <v>1959</v>
      </c>
      <c r="J170">
        <v>798.55200000000002</v>
      </c>
      <c r="K170">
        <v>798.55200000000002</v>
      </c>
      <c r="L170" t="str">
        <f>_xlfn.IFS(Table8_1[[#This Row],[Unit_Price]]&lt;500,"Low Price",Table8_1[[#This Row],[Unit_Price]]&lt;2000,"Medium Price",Table8_1[[#This Row],[Unit_Price]]&gt;=2000, "High Price")</f>
        <v>Medium Price</v>
      </c>
      <c r="M170" t="str">
        <f>VLOOKUP(Table8_16[[#This Row],[Customer_ID]],Table1__2[],2,FALSE)</f>
        <v>Travis Holland</v>
      </c>
      <c r="N170">
        <f>VLOOKUP(Table8_16[[#This Row],[Customer_ID]],Table1__2[],3,FALSE)</f>
        <v>38</v>
      </c>
      <c r="O170" t="str">
        <f>VLOOKUP(Table8_16[[#This Row],[Customer_ID]],Table1__2[],4,FALSE)</f>
        <v>Male</v>
      </c>
      <c r="P170" t="str">
        <f>VLOOKUP(Table8_16[[#This Row],[Customer_ID]],Table1__2[],5,FALSE)</f>
        <v>Webstermouth</v>
      </c>
      <c r="Q170" t="str">
        <f>VLOOKUP(Table8_16[[#This Row],[Customer_ID]],Table1__2[],6,FALSE)</f>
        <v>New Hampshire</v>
      </c>
      <c r="R170" t="str">
        <f>VLOOKUP(Table8_16[[#This Row],[Customer_ID]],Table1__2[],7,FALSE)</f>
        <v>USA</v>
      </c>
      <c r="S170" t="str">
        <f>VLOOKUP(Table8_16[[#This Row],[Customer_ID]],Table1__2[],8,FALSE)</f>
        <v>Bronze</v>
      </c>
      <c r="T170" t="str">
        <f>VLOOKUP(Table8_16[[#This Row],[Customer_ID]],Table1__2[],9,FALSE)</f>
        <v>Experienced</v>
      </c>
      <c r="U170" t="str">
        <f>VLOOKUP(Table8_16[[#This Row],[Product_ID]],Table3__211[],2,FALSE)</f>
        <v>Stainless Steel Cutlery</v>
      </c>
      <c r="V170" t="str">
        <f>VLOOKUP(Table8_16[[#This Row],[Product_ID]],Table3__211[],3,FALSE)</f>
        <v>Set</v>
      </c>
      <c r="W170" t="str">
        <f>VLOOKUP(Table8_16[[#This Row],[Product_ID]],Table3__211[],4,FALSE)</f>
        <v>Home</v>
      </c>
      <c r="X170" t="str">
        <f>VLOOKUP(Table8_16[[#This Row],[Product_ID]],Table3__211[],5,FALSE)</f>
        <v>Kitchen</v>
      </c>
      <c r="Y170" t="str">
        <f>VLOOKUP(Table8_16[[#This Row],[Product_ID]],Table3__211[],6,FALSE)</f>
        <v>Stevens, Fernandez and Martin</v>
      </c>
      <c r="Z170">
        <f>VLOOKUP(Table8_16[[#This Row],[Product_ID]],Table3__211[],7,FALSE)</f>
        <v>19.52</v>
      </c>
      <c r="AA170">
        <f>VLOOKUP(Table8_16[[#This Row],[Product_ID]],Table3__211[],8,FALSE)</f>
        <v>57</v>
      </c>
      <c r="AB170" t="str">
        <f>VLOOKUP(Table8_16[[#This Row],[Store_ID]],Store!$A$2:$E$21,2,FALSE)</f>
        <v>Moore, Padilla and Butler</v>
      </c>
      <c r="AC170" t="str">
        <f>VLOOKUP(Table8_16[[#This Row],[Store_ID]],Store!$A$2:$E$21,3,FALSE)</f>
        <v>South</v>
      </c>
      <c r="AD170" t="str">
        <f>VLOOKUP(Table8_16[[#This Row],[Store_ID]],Store!$A$2:$E$21,4,FALSE)</f>
        <v>East Johnstad</v>
      </c>
      <c r="AE170" t="str">
        <f>VLOOKUP(Table8_16[[#This Row],[Store_ID]],Store!$A$2:$E$21,5,FALSE)</f>
        <v>Flagship</v>
      </c>
      <c r="AF170" s="22" t="str">
        <f>VLOOKUP(Table8_16[[#This Row],[Store_ID]],Store!$A$2:$F$21,6,FALSE)</f>
        <v>Physical Store</v>
      </c>
    </row>
    <row r="171" spans="1:32" x14ac:dyDescent="0.3">
      <c r="A171" t="s">
        <v>2133</v>
      </c>
      <c r="B171" s="5">
        <v>45313</v>
      </c>
      <c r="C171" t="s">
        <v>1178</v>
      </c>
      <c r="D171" t="s">
        <v>1799</v>
      </c>
      <c r="E171" t="s">
        <v>1914</v>
      </c>
      <c r="F171">
        <v>2</v>
      </c>
      <c r="G171">
        <v>343.42</v>
      </c>
      <c r="H171">
        <v>0.12</v>
      </c>
      <c r="I171" t="s">
        <v>1964</v>
      </c>
      <c r="J171">
        <v>604.41920000000005</v>
      </c>
      <c r="K171">
        <v>604.41920000000005</v>
      </c>
      <c r="L171" t="str">
        <f>_xlfn.IFS(Table8_1[[#This Row],[Unit_Price]]&lt;500,"Low Price",Table8_1[[#This Row],[Unit_Price]]&lt;2000,"Medium Price",Table8_1[[#This Row],[Unit_Price]]&gt;=2000, "High Price")</f>
        <v>Low Price</v>
      </c>
      <c r="M171" t="str">
        <f>VLOOKUP(Table8_16[[#This Row],[Customer_ID]],Table1__2[],2,FALSE)</f>
        <v>James Orozco</v>
      </c>
      <c r="N171">
        <f>VLOOKUP(Table8_16[[#This Row],[Customer_ID]],Table1__2[],3,FALSE)</f>
        <v>37</v>
      </c>
      <c r="O171" t="str">
        <f>VLOOKUP(Table8_16[[#This Row],[Customer_ID]],Table1__2[],4,FALSE)</f>
        <v>Female</v>
      </c>
      <c r="P171" t="str">
        <f>VLOOKUP(Table8_16[[#This Row],[Customer_ID]],Table1__2[],5,FALSE)</f>
        <v>Simpsonfort</v>
      </c>
      <c r="Q171" t="str">
        <f>VLOOKUP(Table8_16[[#This Row],[Customer_ID]],Table1__2[],6,FALSE)</f>
        <v>Maine</v>
      </c>
      <c r="R171" t="str">
        <f>VLOOKUP(Table8_16[[#This Row],[Customer_ID]],Table1__2[],7,FALSE)</f>
        <v>USA</v>
      </c>
      <c r="S171" t="str">
        <f>VLOOKUP(Table8_16[[#This Row],[Customer_ID]],Table1__2[],8,FALSE)</f>
        <v>Gold</v>
      </c>
      <c r="T171" t="str">
        <f>VLOOKUP(Table8_16[[#This Row],[Customer_ID]],Table1__2[],9,FALSE)</f>
        <v>Experienced</v>
      </c>
      <c r="U171" t="str">
        <f>VLOOKUP(Table8_16[[#This Row],[Product_ID]],Table3__211[],2,FALSE)</f>
        <v>Professional Jump</v>
      </c>
      <c r="V171" t="str">
        <f>VLOOKUP(Table8_16[[#This Row],[Product_ID]],Table3__211[],3,FALSE)</f>
        <v>Rope</v>
      </c>
      <c r="W171" t="str">
        <f>VLOOKUP(Table8_16[[#This Row],[Product_ID]],Table3__211[],4,FALSE)</f>
        <v>Sports</v>
      </c>
      <c r="X171" t="str">
        <f>VLOOKUP(Table8_16[[#This Row],[Product_ID]],Table3__211[],5,FALSE)</f>
        <v>Fitness</v>
      </c>
      <c r="Y171" t="str">
        <f>VLOOKUP(Table8_16[[#This Row],[Product_ID]],Table3__211[],6,FALSE)</f>
        <v>Davis PLC</v>
      </c>
      <c r="Z171">
        <f>VLOOKUP(Table8_16[[#This Row],[Product_ID]],Table3__211[],7,FALSE)</f>
        <v>477.61</v>
      </c>
      <c r="AA171">
        <f>VLOOKUP(Table8_16[[#This Row],[Product_ID]],Table3__211[],8,FALSE)</f>
        <v>300</v>
      </c>
      <c r="AB171" t="str">
        <f>VLOOKUP(Table8_16[[#This Row],[Store_ID]],Store!$A$2:$E$21,2,FALSE)</f>
        <v>Martinez-Mullins</v>
      </c>
      <c r="AC171" t="str">
        <f>VLOOKUP(Table8_16[[#This Row],[Store_ID]],Store!$A$2:$E$21,3,FALSE)</f>
        <v>South</v>
      </c>
      <c r="AD171" t="str">
        <f>VLOOKUP(Table8_16[[#This Row],[Store_ID]],Store!$A$2:$E$21,4,FALSE)</f>
        <v>Williamsfurt</v>
      </c>
      <c r="AE171" t="str">
        <f>VLOOKUP(Table8_16[[#This Row],[Store_ID]],Store!$A$2:$E$21,5,FALSE)</f>
        <v>Online</v>
      </c>
      <c r="AF171" s="22" t="str">
        <f>VLOOKUP(Table8_16[[#This Row],[Store_ID]],Store!$A$2:$F$21,6,FALSE)</f>
        <v>Digital Store</v>
      </c>
    </row>
    <row r="172" spans="1:32" x14ac:dyDescent="0.3">
      <c r="A172" t="s">
        <v>2134</v>
      </c>
      <c r="B172" s="5">
        <v>45390</v>
      </c>
      <c r="C172" t="s">
        <v>829</v>
      </c>
      <c r="D172" t="s">
        <v>1680</v>
      </c>
      <c r="E172" t="s">
        <v>1911</v>
      </c>
      <c r="F172">
        <v>1</v>
      </c>
      <c r="G172">
        <v>152.16999999999999</v>
      </c>
      <c r="H172">
        <v>0.28000000000000003</v>
      </c>
      <c r="I172" t="s">
        <v>1964</v>
      </c>
      <c r="J172">
        <v>109.5624</v>
      </c>
      <c r="K172">
        <v>109.5624</v>
      </c>
      <c r="L172" t="str">
        <f>_xlfn.IFS(Table8_1[[#This Row],[Unit_Price]]&lt;500,"Low Price",Table8_1[[#This Row],[Unit_Price]]&lt;2000,"Medium Price",Table8_1[[#This Row],[Unit_Price]]&gt;=2000, "High Price")</f>
        <v>Low Price</v>
      </c>
      <c r="M172" t="str">
        <f>VLOOKUP(Table8_16[[#This Row],[Customer_ID]],Table1__2[],2,FALSE)</f>
        <v>Kristen Fischer</v>
      </c>
      <c r="N172">
        <f>VLOOKUP(Table8_16[[#This Row],[Customer_ID]],Table1__2[],3,FALSE)</f>
        <v>57</v>
      </c>
      <c r="O172" t="str">
        <f>VLOOKUP(Table8_16[[#This Row],[Customer_ID]],Table1__2[],4,FALSE)</f>
        <v>Male</v>
      </c>
      <c r="P172" t="str">
        <f>VLOOKUP(Table8_16[[#This Row],[Customer_ID]],Table1__2[],5,FALSE)</f>
        <v>Lake Christopher</v>
      </c>
      <c r="Q172" t="str">
        <f>VLOOKUP(Table8_16[[#This Row],[Customer_ID]],Table1__2[],6,FALSE)</f>
        <v>Arkansas</v>
      </c>
      <c r="R172" t="str">
        <f>VLOOKUP(Table8_16[[#This Row],[Customer_ID]],Table1__2[],7,FALSE)</f>
        <v>USA</v>
      </c>
      <c r="S172" t="str">
        <f>VLOOKUP(Table8_16[[#This Row],[Customer_ID]],Table1__2[],8,FALSE)</f>
        <v>Platinum</v>
      </c>
      <c r="T172" t="str">
        <f>VLOOKUP(Table8_16[[#This Row],[Customer_ID]],Table1__2[],9,FALSE)</f>
        <v>Experienced</v>
      </c>
      <c r="U172" t="str">
        <f>VLOOKUP(Table8_16[[#This Row],[Product_ID]],Table3__211[],2,FALSE)</f>
        <v>Gaming Mechanical</v>
      </c>
      <c r="V172" t="str">
        <f>VLOOKUP(Table8_16[[#This Row],[Product_ID]],Table3__211[],3,FALSE)</f>
        <v>Keyboard</v>
      </c>
      <c r="W172" t="str">
        <f>VLOOKUP(Table8_16[[#This Row],[Product_ID]],Table3__211[],4,FALSE)</f>
        <v>Electronics</v>
      </c>
      <c r="X172" t="str">
        <f>VLOOKUP(Table8_16[[#This Row],[Product_ID]],Table3__211[],5,FALSE)</f>
        <v>Computer</v>
      </c>
      <c r="Y172" t="str">
        <f>VLOOKUP(Table8_16[[#This Row],[Product_ID]],Table3__211[],6,FALSE)</f>
        <v>Lucero LLC</v>
      </c>
      <c r="Z172">
        <f>VLOOKUP(Table8_16[[#This Row],[Product_ID]],Table3__211[],7,FALSE)</f>
        <v>419.28</v>
      </c>
      <c r="AA172">
        <f>VLOOKUP(Table8_16[[#This Row],[Product_ID]],Table3__211[],8,FALSE)</f>
        <v>86</v>
      </c>
      <c r="AB172" t="str">
        <f>VLOOKUP(Table8_16[[#This Row],[Store_ID]],Store!$A$2:$E$21,2,FALSE)</f>
        <v>Benson-Elliott</v>
      </c>
      <c r="AC172" t="str">
        <f>VLOOKUP(Table8_16[[#This Row],[Store_ID]],Store!$A$2:$E$21,3,FALSE)</f>
        <v>East</v>
      </c>
      <c r="AD172" t="str">
        <f>VLOOKUP(Table8_16[[#This Row],[Store_ID]],Store!$A$2:$E$21,4,FALSE)</f>
        <v>Port Josephberg</v>
      </c>
      <c r="AE172" t="str">
        <f>VLOOKUP(Table8_16[[#This Row],[Store_ID]],Store!$A$2:$E$21,5,FALSE)</f>
        <v>Online</v>
      </c>
      <c r="AF172" s="22" t="str">
        <f>VLOOKUP(Table8_16[[#This Row],[Store_ID]],Store!$A$2:$F$21,6,FALSE)</f>
        <v>Digital Store</v>
      </c>
    </row>
    <row r="173" spans="1:32" x14ac:dyDescent="0.3">
      <c r="A173" t="s">
        <v>2135</v>
      </c>
      <c r="B173" s="5">
        <v>45795</v>
      </c>
      <c r="C173" t="s">
        <v>587</v>
      </c>
      <c r="D173" t="s">
        <v>1728</v>
      </c>
      <c r="E173" t="s">
        <v>1927</v>
      </c>
      <c r="F173">
        <v>1</v>
      </c>
      <c r="G173">
        <v>325.08</v>
      </c>
      <c r="H173">
        <v>0.26</v>
      </c>
      <c r="I173" t="s">
        <v>1961</v>
      </c>
      <c r="J173">
        <v>240.5592</v>
      </c>
      <c r="K173">
        <v>240.55919999999998</v>
      </c>
      <c r="L173" t="str">
        <f>_xlfn.IFS(Table8_1[[#This Row],[Unit_Price]]&lt;500,"Low Price",Table8_1[[#This Row],[Unit_Price]]&lt;2000,"Medium Price",Table8_1[[#This Row],[Unit_Price]]&gt;=2000, "High Price")</f>
        <v>Low Price</v>
      </c>
      <c r="M173" t="str">
        <f>VLOOKUP(Table8_16[[#This Row],[Customer_ID]],Table1__2[],2,FALSE)</f>
        <v>Michelle Rogers</v>
      </c>
      <c r="N173">
        <f>VLOOKUP(Table8_16[[#This Row],[Customer_ID]],Table1__2[],3,FALSE)</f>
        <v>56</v>
      </c>
      <c r="O173" t="str">
        <f>VLOOKUP(Table8_16[[#This Row],[Customer_ID]],Table1__2[],4,FALSE)</f>
        <v>Male</v>
      </c>
      <c r="P173" t="str">
        <f>VLOOKUP(Table8_16[[#This Row],[Customer_ID]],Table1__2[],5,FALSE)</f>
        <v>East Jessicaborough</v>
      </c>
      <c r="Q173" t="str">
        <f>VLOOKUP(Table8_16[[#This Row],[Customer_ID]],Table1__2[],6,FALSE)</f>
        <v>Hawaii</v>
      </c>
      <c r="R173" t="str">
        <f>VLOOKUP(Table8_16[[#This Row],[Customer_ID]],Table1__2[],7,FALSE)</f>
        <v>USA</v>
      </c>
      <c r="S173" t="str">
        <f>VLOOKUP(Table8_16[[#This Row],[Customer_ID]],Table1__2[],8,FALSE)</f>
        <v>Platinum</v>
      </c>
      <c r="T173" t="str">
        <f>VLOOKUP(Table8_16[[#This Row],[Customer_ID]],Table1__2[],9,FALSE)</f>
        <v>Experienced</v>
      </c>
      <c r="U173" t="str">
        <f>VLOOKUP(Table8_16[[#This Row],[Product_ID]],Table3__211[],2,FALSE)</f>
        <v>Men's Roll-On</v>
      </c>
      <c r="V173" t="str">
        <f>VLOOKUP(Table8_16[[#This Row],[Product_ID]],Table3__211[],3,FALSE)</f>
        <v>Perfume</v>
      </c>
      <c r="W173" t="str">
        <f>VLOOKUP(Table8_16[[#This Row],[Product_ID]],Table3__211[],4,FALSE)</f>
        <v>Beauty</v>
      </c>
      <c r="X173" t="str">
        <f>VLOOKUP(Table8_16[[#This Row],[Product_ID]],Table3__211[],5,FALSE)</f>
        <v>Fragrance</v>
      </c>
      <c r="Y173" t="str">
        <f>VLOOKUP(Table8_16[[#This Row],[Product_ID]],Table3__211[],6,FALSE)</f>
        <v>Sullivan and Sons</v>
      </c>
      <c r="Z173">
        <f>VLOOKUP(Table8_16[[#This Row],[Product_ID]],Table3__211[],7,FALSE)</f>
        <v>43.29</v>
      </c>
      <c r="AA173">
        <f>VLOOKUP(Table8_16[[#This Row],[Product_ID]],Table3__211[],8,FALSE)</f>
        <v>267</v>
      </c>
      <c r="AB173" t="str">
        <f>VLOOKUP(Table8_16[[#This Row],[Store_ID]],Store!$A$2:$E$21,2,FALSE)</f>
        <v>Aguirre-Keller</v>
      </c>
      <c r="AC173" t="str">
        <f>VLOOKUP(Table8_16[[#This Row],[Store_ID]],Store!$A$2:$E$21,3,FALSE)</f>
        <v>South</v>
      </c>
      <c r="AD173" t="str">
        <f>VLOOKUP(Table8_16[[#This Row],[Store_ID]],Store!$A$2:$E$21,4,FALSE)</f>
        <v>Lake Michael</v>
      </c>
      <c r="AE173" t="str">
        <f>VLOOKUP(Table8_16[[#This Row],[Store_ID]],Store!$A$2:$E$21,5,FALSE)</f>
        <v>Online</v>
      </c>
      <c r="AF173" s="22" t="str">
        <f>VLOOKUP(Table8_16[[#This Row],[Store_ID]],Store!$A$2:$F$21,6,FALSE)</f>
        <v>Digital Store</v>
      </c>
    </row>
    <row r="174" spans="1:32" x14ac:dyDescent="0.3">
      <c r="A174" t="s">
        <v>2136</v>
      </c>
      <c r="B174" s="5">
        <v>45267</v>
      </c>
      <c r="C174" t="s">
        <v>1091</v>
      </c>
      <c r="D174" t="s">
        <v>1850</v>
      </c>
      <c r="E174" t="s">
        <v>1924</v>
      </c>
      <c r="F174">
        <v>2</v>
      </c>
      <c r="G174">
        <v>827.92</v>
      </c>
      <c r="H174">
        <v>0.25</v>
      </c>
      <c r="I174" t="s">
        <v>1964</v>
      </c>
      <c r="J174">
        <v>1241.8800000000001</v>
      </c>
      <c r="K174">
        <v>1241.8799999999999</v>
      </c>
      <c r="L174" t="str">
        <f>_xlfn.IFS(Table8_1[[#This Row],[Unit_Price]]&lt;500,"Low Price",Table8_1[[#This Row],[Unit_Price]]&lt;2000,"Medium Price",Table8_1[[#This Row],[Unit_Price]]&gt;=2000, "High Price")</f>
        <v>Medium Price</v>
      </c>
      <c r="M174" t="str">
        <f>VLOOKUP(Table8_16[[#This Row],[Customer_ID]],Table1__2[],2,FALSE)</f>
        <v>Evelyn Brown</v>
      </c>
      <c r="N174">
        <f>VLOOKUP(Table8_16[[#This Row],[Customer_ID]],Table1__2[],3,FALSE)</f>
        <v>39</v>
      </c>
      <c r="O174" t="str">
        <f>VLOOKUP(Table8_16[[#This Row],[Customer_ID]],Table1__2[],4,FALSE)</f>
        <v>Male</v>
      </c>
      <c r="P174" t="str">
        <f>VLOOKUP(Table8_16[[#This Row],[Customer_ID]],Table1__2[],5,FALSE)</f>
        <v>West Victoriaborough</v>
      </c>
      <c r="Q174" t="str">
        <f>VLOOKUP(Table8_16[[#This Row],[Customer_ID]],Table1__2[],6,FALSE)</f>
        <v>New Mexico</v>
      </c>
      <c r="R174" t="str">
        <f>VLOOKUP(Table8_16[[#This Row],[Customer_ID]],Table1__2[],7,FALSE)</f>
        <v>USA</v>
      </c>
      <c r="S174" t="str">
        <f>VLOOKUP(Table8_16[[#This Row],[Customer_ID]],Table1__2[],8,FALSE)</f>
        <v>Gold</v>
      </c>
      <c r="T174" t="str">
        <f>VLOOKUP(Table8_16[[#This Row],[Customer_ID]],Table1__2[],9,FALSE)</f>
        <v>Experienced</v>
      </c>
      <c r="U174" t="str">
        <f>VLOOKUP(Table8_16[[#This Row],[Product_ID]],Table3__211[],2,FALSE)</f>
        <v>Face Foundation</v>
      </c>
      <c r="V174" t="str">
        <f>VLOOKUP(Table8_16[[#This Row],[Product_ID]],Table3__211[],3,FALSE)</f>
        <v>Kit</v>
      </c>
      <c r="W174" t="str">
        <f>VLOOKUP(Table8_16[[#This Row],[Product_ID]],Table3__211[],4,FALSE)</f>
        <v>Beauty</v>
      </c>
      <c r="X174" t="str">
        <f>VLOOKUP(Table8_16[[#This Row],[Product_ID]],Table3__211[],5,FALSE)</f>
        <v>Makeup</v>
      </c>
      <c r="Y174" t="str">
        <f>VLOOKUP(Table8_16[[#This Row],[Product_ID]],Table3__211[],6,FALSE)</f>
        <v>Taylor-Elliott</v>
      </c>
      <c r="Z174">
        <f>VLOOKUP(Table8_16[[#This Row],[Product_ID]],Table3__211[],7,FALSE)</f>
        <v>183.04</v>
      </c>
      <c r="AA174">
        <f>VLOOKUP(Table8_16[[#This Row],[Product_ID]],Table3__211[],8,FALSE)</f>
        <v>457</v>
      </c>
      <c r="AB174" t="str">
        <f>VLOOKUP(Table8_16[[#This Row],[Store_ID]],Store!$A$2:$E$21,2,FALSE)</f>
        <v>Hill, Wagner and Ballard</v>
      </c>
      <c r="AC174" t="str">
        <f>VLOOKUP(Table8_16[[#This Row],[Store_ID]],Store!$A$2:$E$21,3,FALSE)</f>
        <v>East</v>
      </c>
      <c r="AD174" t="str">
        <f>VLOOKUP(Table8_16[[#This Row],[Store_ID]],Store!$A$2:$E$21,4,FALSE)</f>
        <v>East Davidville</v>
      </c>
      <c r="AE174" t="str">
        <f>VLOOKUP(Table8_16[[#This Row],[Store_ID]],Store!$A$2:$E$21,5,FALSE)</f>
        <v>Online</v>
      </c>
      <c r="AF174" s="22" t="str">
        <f>VLOOKUP(Table8_16[[#This Row],[Store_ID]],Store!$A$2:$F$21,6,FALSE)</f>
        <v>Digital Store</v>
      </c>
    </row>
    <row r="175" spans="1:32" x14ac:dyDescent="0.3">
      <c r="A175" t="s">
        <v>2137</v>
      </c>
      <c r="B175" s="5">
        <v>45314</v>
      </c>
      <c r="C175" t="s">
        <v>1504</v>
      </c>
      <c r="D175" t="s">
        <v>1655</v>
      </c>
      <c r="E175" t="s">
        <v>1896</v>
      </c>
      <c r="F175">
        <v>2</v>
      </c>
      <c r="G175">
        <v>593.47</v>
      </c>
      <c r="H175">
        <v>0.1</v>
      </c>
      <c r="I175" t="s">
        <v>1964</v>
      </c>
      <c r="J175">
        <v>1068.2460000000001</v>
      </c>
      <c r="K175">
        <v>1068.2460000000001</v>
      </c>
      <c r="L175" t="str">
        <f>_xlfn.IFS(Table8_1[[#This Row],[Unit_Price]]&lt;500,"Low Price",Table8_1[[#This Row],[Unit_Price]]&lt;2000,"Medium Price",Table8_1[[#This Row],[Unit_Price]]&gt;=2000, "High Price")</f>
        <v>Medium Price</v>
      </c>
      <c r="M175" t="str">
        <f>VLOOKUP(Table8_16[[#This Row],[Customer_ID]],Table1__2[],2,FALSE)</f>
        <v>Sara Ingram</v>
      </c>
      <c r="N175">
        <f>VLOOKUP(Table8_16[[#This Row],[Customer_ID]],Table1__2[],3,FALSE)</f>
        <v>46</v>
      </c>
      <c r="O175" t="str">
        <f>VLOOKUP(Table8_16[[#This Row],[Customer_ID]],Table1__2[],4,FALSE)</f>
        <v>Female</v>
      </c>
      <c r="P175" t="str">
        <f>VLOOKUP(Table8_16[[#This Row],[Customer_ID]],Table1__2[],5,FALSE)</f>
        <v>East Dillonview</v>
      </c>
      <c r="Q175" t="str">
        <f>VLOOKUP(Table8_16[[#This Row],[Customer_ID]],Table1__2[],6,FALSE)</f>
        <v>Virginia</v>
      </c>
      <c r="R175" t="str">
        <f>VLOOKUP(Table8_16[[#This Row],[Customer_ID]],Table1__2[],7,FALSE)</f>
        <v>USA</v>
      </c>
      <c r="S175" t="str">
        <f>VLOOKUP(Table8_16[[#This Row],[Customer_ID]],Table1__2[],8,FALSE)</f>
        <v>Bronze</v>
      </c>
      <c r="T175" t="str">
        <f>VLOOKUP(Table8_16[[#This Row],[Customer_ID]],Table1__2[],9,FALSE)</f>
        <v>Experienced</v>
      </c>
      <c r="U175" t="str">
        <f>VLOOKUP(Table8_16[[#This Row],[Product_ID]],Table3__211[],2,FALSE)</f>
        <v>Wireless Bluetooth</v>
      </c>
      <c r="V175" t="str">
        <f>VLOOKUP(Table8_16[[#This Row],[Product_ID]],Table3__211[],3,FALSE)</f>
        <v>Speaker</v>
      </c>
      <c r="W175" t="str">
        <f>VLOOKUP(Table8_16[[#This Row],[Product_ID]],Table3__211[],4,FALSE)</f>
        <v>Electronics</v>
      </c>
      <c r="X175" t="str">
        <f>VLOOKUP(Table8_16[[#This Row],[Product_ID]],Table3__211[],5,FALSE)</f>
        <v>Audio</v>
      </c>
      <c r="Y175" t="str">
        <f>VLOOKUP(Table8_16[[#This Row],[Product_ID]],Table3__211[],6,FALSE)</f>
        <v>Reed-Schmidt</v>
      </c>
      <c r="Z175">
        <f>VLOOKUP(Table8_16[[#This Row],[Product_ID]],Table3__211[],7,FALSE)</f>
        <v>322.41000000000003</v>
      </c>
      <c r="AA175">
        <f>VLOOKUP(Table8_16[[#This Row],[Product_ID]],Table3__211[],8,FALSE)</f>
        <v>213</v>
      </c>
      <c r="AB175" t="str">
        <f>VLOOKUP(Table8_16[[#This Row],[Store_ID]],Store!$A$2:$E$21,2,FALSE)</f>
        <v>Black-Horn</v>
      </c>
      <c r="AC175" t="str">
        <f>VLOOKUP(Table8_16[[#This Row],[Store_ID]],Store!$A$2:$E$21,3,FALSE)</f>
        <v>South</v>
      </c>
      <c r="AD175" t="str">
        <f>VLOOKUP(Table8_16[[#This Row],[Store_ID]],Store!$A$2:$E$21,4,FALSE)</f>
        <v>North Nancyview</v>
      </c>
      <c r="AE175" t="str">
        <f>VLOOKUP(Table8_16[[#This Row],[Store_ID]],Store!$A$2:$E$21,5,FALSE)</f>
        <v>Outlet</v>
      </c>
      <c r="AF175" s="22" t="str">
        <f>VLOOKUP(Table8_16[[#This Row],[Store_ID]],Store!$A$2:$F$21,6,FALSE)</f>
        <v>Physical Store</v>
      </c>
    </row>
    <row r="176" spans="1:32" x14ac:dyDescent="0.3">
      <c r="A176" t="s">
        <v>2138</v>
      </c>
      <c r="B176" s="5">
        <v>45267</v>
      </c>
      <c r="C176" t="s">
        <v>940</v>
      </c>
      <c r="D176" t="s">
        <v>1635</v>
      </c>
      <c r="E176" t="s">
        <v>1914</v>
      </c>
      <c r="F176">
        <v>4</v>
      </c>
      <c r="G176">
        <v>756.28</v>
      </c>
      <c r="H176">
        <v>0.05</v>
      </c>
      <c r="I176" t="s">
        <v>1964</v>
      </c>
      <c r="J176">
        <v>2873.864</v>
      </c>
      <c r="K176">
        <v>2873.864</v>
      </c>
      <c r="L176" t="str">
        <f>_xlfn.IFS(Table8_1[[#This Row],[Unit_Price]]&lt;500,"Low Price",Table8_1[[#This Row],[Unit_Price]]&lt;2000,"Medium Price",Table8_1[[#This Row],[Unit_Price]]&gt;=2000, "High Price")</f>
        <v>Medium Price</v>
      </c>
      <c r="M176" t="str">
        <f>VLOOKUP(Table8_16[[#This Row],[Customer_ID]],Table1__2[],2,FALSE)</f>
        <v>Gloria Taylor</v>
      </c>
      <c r="N176">
        <f>VLOOKUP(Table8_16[[#This Row],[Customer_ID]],Table1__2[],3,FALSE)</f>
        <v>56</v>
      </c>
      <c r="O176" t="str">
        <f>VLOOKUP(Table8_16[[#This Row],[Customer_ID]],Table1__2[],4,FALSE)</f>
        <v>Female</v>
      </c>
      <c r="P176" t="str">
        <f>VLOOKUP(Table8_16[[#This Row],[Customer_ID]],Table1__2[],5,FALSE)</f>
        <v>North Daniel</v>
      </c>
      <c r="Q176" t="str">
        <f>VLOOKUP(Table8_16[[#This Row],[Customer_ID]],Table1__2[],6,FALSE)</f>
        <v>Louisiana</v>
      </c>
      <c r="R176" t="str">
        <f>VLOOKUP(Table8_16[[#This Row],[Customer_ID]],Table1__2[],7,FALSE)</f>
        <v>USA</v>
      </c>
      <c r="S176" t="str">
        <f>VLOOKUP(Table8_16[[#This Row],[Customer_ID]],Table1__2[],8,FALSE)</f>
        <v>Platinum</v>
      </c>
      <c r="T176" t="str">
        <f>VLOOKUP(Table8_16[[#This Row],[Customer_ID]],Table1__2[],9,FALSE)</f>
        <v>Experienced</v>
      </c>
      <c r="U176" t="str">
        <f>VLOOKUP(Table8_16[[#This Row],[Product_ID]],Table3__211[],2,FALSE)</f>
        <v>Outdoor Sports Water</v>
      </c>
      <c r="V176" t="str">
        <f>VLOOKUP(Table8_16[[#This Row],[Product_ID]],Table3__211[],3,FALSE)</f>
        <v>Bottle</v>
      </c>
      <c r="W176" t="str">
        <f>VLOOKUP(Table8_16[[#This Row],[Product_ID]],Table3__211[],4,FALSE)</f>
        <v>Sports</v>
      </c>
      <c r="X176" t="str">
        <f>VLOOKUP(Table8_16[[#This Row],[Product_ID]],Table3__211[],5,FALSE)</f>
        <v>Accessories</v>
      </c>
      <c r="Y176" t="str">
        <f>VLOOKUP(Table8_16[[#This Row],[Product_ID]],Table3__211[],6,FALSE)</f>
        <v>Soto-Ellis</v>
      </c>
      <c r="Z176">
        <f>VLOOKUP(Table8_16[[#This Row],[Product_ID]],Table3__211[],7,FALSE)</f>
        <v>131.51</v>
      </c>
      <c r="AA176">
        <f>VLOOKUP(Table8_16[[#This Row],[Product_ID]],Table3__211[],8,FALSE)</f>
        <v>273</v>
      </c>
      <c r="AB176" t="str">
        <f>VLOOKUP(Table8_16[[#This Row],[Store_ID]],Store!$A$2:$E$21,2,FALSE)</f>
        <v>Martinez-Mullins</v>
      </c>
      <c r="AC176" t="str">
        <f>VLOOKUP(Table8_16[[#This Row],[Store_ID]],Store!$A$2:$E$21,3,FALSE)</f>
        <v>South</v>
      </c>
      <c r="AD176" t="str">
        <f>VLOOKUP(Table8_16[[#This Row],[Store_ID]],Store!$A$2:$E$21,4,FALSE)</f>
        <v>Williamsfurt</v>
      </c>
      <c r="AE176" t="str">
        <f>VLOOKUP(Table8_16[[#This Row],[Store_ID]],Store!$A$2:$E$21,5,FALSE)</f>
        <v>Online</v>
      </c>
      <c r="AF176" s="22" t="str">
        <f>VLOOKUP(Table8_16[[#This Row],[Store_ID]],Store!$A$2:$F$21,6,FALSE)</f>
        <v>Digital Store</v>
      </c>
    </row>
    <row r="177" spans="1:32" x14ac:dyDescent="0.3">
      <c r="A177" t="s">
        <v>2139</v>
      </c>
      <c r="B177" s="5">
        <v>45641</v>
      </c>
      <c r="C177" t="s">
        <v>1190</v>
      </c>
      <c r="D177" t="s">
        <v>1859</v>
      </c>
      <c r="E177" t="s">
        <v>1892</v>
      </c>
      <c r="F177">
        <v>2</v>
      </c>
      <c r="G177">
        <v>707.65</v>
      </c>
      <c r="H177">
        <v>0.14000000000000001</v>
      </c>
      <c r="I177" t="s">
        <v>1959</v>
      </c>
      <c r="J177">
        <v>1217.1579999999999</v>
      </c>
      <c r="K177">
        <v>1217.1579999999999</v>
      </c>
      <c r="L177" t="str">
        <f>_xlfn.IFS(Table8_1[[#This Row],[Unit_Price]]&lt;500,"Low Price",Table8_1[[#This Row],[Unit_Price]]&lt;2000,"Medium Price",Table8_1[[#This Row],[Unit_Price]]&gt;=2000, "High Price")</f>
        <v>Medium Price</v>
      </c>
      <c r="M177" t="str">
        <f>VLOOKUP(Table8_16[[#This Row],[Customer_ID]],Table1__2[],2,FALSE)</f>
        <v>Charles Conley</v>
      </c>
      <c r="N177">
        <f>VLOOKUP(Table8_16[[#This Row],[Customer_ID]],Table1__2[],3,FALSE)</f>
        <v>39</v>
      </c>
      <c r="O177" t="str">
        <f>VLOOKUP(Table8_16[[#This Row],[Customer_ID]],Table1__2[],4,FALSE)</f>
        <v>Female</v>
      </c>
      <c r="P177" t="str">
        <f>VLOOKUP(Table8_16[[#This Row],[Customer_ID]],Table1__2[],5,FALSE)</f>
        <v>Nathanshire</v>
      </c>
      <c r="Q177" t="str">
        <f>VLOOKUP(Table8_16[[#This Row],[Customer_ID]],Table1__2[],6,FALSE)</f>
        <v>Maine</v>
      </c>
      <c r="R177" t="str">
        <f>VLOOKUP(Table8_16[[#This Row],[Customer_ID]],Table1__2[],7,FALSE)</f>
        <v>USA</v>
      </c>
      <c r="S177" t="str">
        <f>VLOOKUP(Table8_16[[#This Row],[Customer_ID]],Table1__2[],8,FALSE)</f>
        <v>Gold</v>
      </c>
      <c r="T177" t="str">
        <f>VLOOKUP(Table8_16[[#This Row],[Customer_ID]],Table1__2[],9,FALSE)</f>
        <v>Experienced</v>
      </c>
      <c r="U177" t="str">
        <f>VLOOKUP(Table8_16[[#This Row],[Product_ID]],Table3__211[],2,FALSE)</f>
        <v>Microwave</v>
      </c>
      <c r="V177" t="str">
        <f>VLOOKUP(Table8_16[[#This Row],[Product_ID]],Table3__211[],3,FALSE)</f>
        <v>Oven</v>
      </c>
      <c r="W177" t="str">
        <f>VLOOKUP(Table8_16[[#This Row],[Product_ID]],Table3__211[],4,FALSE)</f>
        <v>Home</v>
      </c>
      <c r="X177" t="str">
        <f>VLOOKUP(Table8_16[[#This Row],[Product_ID]],Table3__211[],5,FALSE)</f>
        <v>Appliances</v>
      </c>
      <c r="Y177" t="str">
        <f>VLOOKUP(Table8_16[[#This Row],[Product_ID]],Table3__211[],6,FALSE)</f>
        <v>Green, Powell and Palmer</v>
      </c>
      <c r="Z177">
        <f>VLOOKUP(Table8_16[[#This Row],[Product_ID]],Table3__211[],7,FALSE)</f>
        <v>447.43</v>
      </c>
      <c r="AA177">
        <f>VLOOKUP(Table8_16[[#This Row],[Product_ID]],Table3__211[],8,FALSE)</f>
        <v>191</v>
      </c>
      <c r="AB177" t="str">
        <f>VLOOKUP(Table8_16[[#This Row],[Store_ID]],Store!$A$2:$E$21,2,FALSE)</f>
        <v>Martinez, Adkins and Johnson</v>
      </c>
      <c r="AC177" t="str">
        <f>VLOOKUP(Table8_16[[#This Row],[Store_ID]],Store!$A$2:$E$21,3,FALSE)</f>
        <v>North</v>
      </c>
      <c r="AD177" t="str">
        <f>VLOOKUP(Table8_16[[#This Row],[Store_ID]],Store!$A$2:$E$21,4,FALSE)</f>
        <v>Danielmouth</v>
      </c>
      <c r="AE177" t="str">
        <f>VLOOKUP(Table8_16[[#This Row],[Store_ID]],Store!$A$2:$E$21,5,FALSE)</f>
        <v>Flagship</v>
      </c>
      <c r="AF177" s="22" t="str">
        <f>VLOOKUP(Table8_16[[#This Row],[Store_ID]],Store!$A$2:$F$21,6,FALSE)</f>
        <v>Physical Store</v>
      </c>
    </row>
    <row r="178" spans="1:32" x14ac:dyDescent="0.3">
      <c r="A178" t="s">
        <v>2140</v>
      </c>
      <c r="B178" s="5">
        <v>45371</v>
      </c>
      <c r="C178" t="s">
        <v>446</v>
      </c>
      <c r="D178" t="s">
        <v>1652</v>
      </c>
      <c r="E178" t="s">
        <v>1936</v>
      </c>
      <c r="F178">
        <v>1</v>
      </c>
      <c r="G178">
        <v>857.35</v>
      </c>
      <c r="H178">
        <v>0.28000000000000003</v>
      </c>
      <c r="I178" t="s">
        <v>1961</v>
      </c>
      <c r="J178">
        <v>617.29200000000003</v>
      </c>
      <c r="K178">
        <v>617.29200000000003</v>
      </c>
      <c r="L178" t="str">
        <f>_xlfn.IFS(Table8_1[[#This Row],[Unit_Price]]&lt;500,"Low Price",Table8_1[[#This Row],[Unit_Price]]&lt;2000,"Medium Price",Table8_1[[#This Row],[Unit_Price]]&gt;=2000, "High Price")</f>
        <v>Medium Price</v>
      </c>
      <c r="M178" t="str">
        <f>VLOOKUP(Table8_16[[#This Row],[Customer_ID]],Table1__2[],2,FALSE)</f>
        <v>Susan Mcdonald</v>
      </c>
      <c r="N178">
        <f>VLOOKUP(Table8_16[[#This Row],[Customer_ID]],Table1__2[],3,FALSE)</f>
        <v>45</v>
      </c>
      <c r="O178" t="str">
        <f>VLOOKUP(Table8_16[[#This Row],[Customer_ID]],Table1__2[],4,FALSE)</f>
        <v>Male</v>
      </c>
      <c r="P178" t="str">
        <f>VLOOKUP(Table8_16[[#This Row],[Customer_ID]],Table1__2[],5,FALSE)</f>
        <v>East Ellen</v>
      </c>
      <c r="Q178" t="str">
        <f>VLOOKUP(Table8_16[[#This Row],[Customer_ID]],Table1__2[],6,FALSE)</f>
        <v>Arkansas</v>
      </c>
      <c r="R178" t="str">
        <f>VLOOKUP(Table8_16[[#This Row],[Customer_ID]],Table1__2[],7,FALSE)</f>
        <v>USA</v>
      </c>
      <c r="S178" t="str">
        <f>VLOOKUP(Table8_16[[#This Row],[Customer_ID]],Table1__2[],8,FALSE)</f>
        <v>Silver</v>
      </c>
      <c r="T178" t="str">
        <f>VLOOKUP(Table8_16[[#This Row],[Customer_ID]],Table1__2[],9,FALSE)</f>
        <v>Experienced</v>
      </c>
      <c r="U178" t="str">
        <f>VLOOKUP(Table8_16[[#This Row],[Product_ID]],Table3__211[],2,FALSE)</f>
        <v>Women's Scarf</v>
      </c>
      <c r="V178" t="str">
        <f>VLOOKUP(Table8_16[[#This Row],[Product_ID]],Table3__211[],3,FALSE)</f>
        <v>Set</v>
      </c>
      <c r="W178" t="str">
        <f>VLOOKUP(Table8_16[[#This Row],[Product_ID]],Table3__211[],4,FALSE)</f>
        <v>Clothing</v>
      </c>
      <c r="X178" t="str">
        <f>VLOOKUP(Table8_16[[#This Row],[Product_ID]],Table3__211[],5,FALSE)</f>
        <v>Accessories</v>
      </c>
      <c r="Y178" t="str">
        <f>VLOOKUP(Table8_16[[#This Row],[Product_ID]],Table3__211[],6,FALSE)</f>
        <v>Brown and Sons</v>
      </c>
      <c r="Z178">
        <f>VLOOKUP(Table8_16[[#This Row],[Product_ID]],Table3__211[],7,FALSE)</f>
        <v>174.02</v>
      </c>
      <c r="AA178">
        <f>VLOOKUP(Table8_16[[#This Row],[Product_ID]],Table3__211[],8,FALSE)</f>
        <v>268</v>
      </c>
      <c r="AB178" t="str">
        <f>VLOOKUP(Table8_16[[#This Row],[Store_ID]],Store!$A$2:$E$21,2,FALSE)</f>
        <v>Shelton PLC</v>
      </c>
      <c r="AC178" t="str">
        <f>VLOOKUP(Table8_16[[#This Row],[Store_ID]],Store!$A$2:$E$21,3,FALSE)</f>
        <v>North</v>
      </c>
      <c r="AD178" t="str">
        <f>VLOOKUP(Table8_16[[#This Row],[Store_ID]],Store!$A$2:$E$21,4,FALSE)</f>
        <v>East Jenniferstad</v>
      </c>
      <c r="AE178" t="str">
        <f>VLOOKUP(Table8_16[[#This Row],[Store_ID]],Store!$A$2:$E$21,5,FALSE)</f>
        <v>Flagship</v>
      </c>
      <c r="AF178" s="22" t="str">
        <f>VLOOKUP(Table8_16[[#This Row],[Store_ID]],Store!$A$2:$F$21,6,FALSE)</f>
        <v>Physical Store</v>
      </c>
    </row>
    <row r="179" spans="1:32" x14ac:dyDescent="0.3">
      <c r="A179" t="s">
        <v>2141</v>
      </c>
      <c r="B179" s="5">
        <v>45670</v>
      </c>
      <c r="C179" t="s">
        <v>2142</v>
      </c>
      <c r="D179" t="s">
        <v>1747</v>
      </c>
      <c r="E179" t="s">
        <v>1917</v>
      </c>
      <c r="F179">
        <v>1</v>
      </c>
      <c r="G179">
        <v>79</v>
      </c>
      <c r="H179">
        <v>0.04</v>
      </c>
      <c r="I179" t="s">
        <v>1961</v>
      </c>
      <c r="J179">
        <v>75.84</v>
      </c>
      <c r="K179">
        <v>75.84</v>
      </c>
      <c r="L179" t="str">
        <f>_xlfn.IFS(Table8_1[[#This Row],[Unit_Price]]&lt;500,"Low Price",Table8_1[[#This Row],[Unit_Price]]&lt;2000,"Medium Price",Table8_1[[#This Row],[Unit_Price]]&gt;=2000, "High Price")</f>
        <v>Low Price</v>
      </c>
      <c r="M179" t="str">
        <f>VLOOKUP(Table8_16[[#This Row],[Customer_ID]],Table1__2[],2,FALSE)</f>
        <v>Philip Pennington</v>
      </c>
      <c r="N179">
        <f>VLOOKUP(Table8_16[[#This Row],[Customer_ID]],Table1__2[],3,FALSE)</f>
        <v>27</v>
      </c>
      <c r="O179" t="str">
        <f>VLOOKUP(Table8_16[[#This Row],[Customer_ID]],Table1__2[],4,FALSE)</f>
        <v>Female</v>
      </c>
      <c r="P179" t="str">
        <f>VLOOKUP(Table8_16[[#This Row],[Customer_ID]],Table1__2[],5,FALSE)</f>
        <v>East Valerieview</v>
      </c>
      <c r="Q179" t="str">
        <f>VLOOKUP(Table8_16[[#This Row],[Customer_ID]],Table1__2[],6,FALSE)</f>
        <v>Oregon</v>
      </c>
      <c r="R179" t="str">
        <f>VLOOKUP(Table8_16[[#This Row],[Customer_ID]],Table1__2[],7,FALSE)</f>
        <v>USA</v>
      </c>
      <c r="S179" t="str">
        <f>VLOOKUP(Table8_16[[#This Row],[Customer_ID]],Table1__2[],8,FALSE)</f>
        <v>Platinum</v>
      </c>
      <c r="T179" t="str">
        <f>VLOOKUP(Table8_16[[#This Row],[Customer_ID]],Table1__2[],9,FALSE)</f>
        <v>Entry level Professionel</v>
      </c>
      <c r="U179" t="str">
        <f>VLOOKUP(Table8_16[[#This Row],[Product_ID]],Table3__211[],2,FALSE)</f>
        <v>Ceramic Plant</v>
      </c>
      <c r="V179" t="str">
        <f>VLOOKUP(Table8_16[[#This Row],[Product_ID]],Table3__211[],3,FALSE)</f>
        <v>Pot</v>
      </c>
      <c r="W179" t="str">
        <f>VLOOKUP(Table8_16[[#This Row],[Product_ID]],Table3__211[],4,FALSE)</f>
        <v>Home</v>
      </c>
      <c r="X179" t="str">
        <f>VLOOKUP(Table8_16[[#This Row],[Product_ID]],Table3__211[],5,FALSE)</f>
        <v>Decor</v>
      </c>
      <c r="Y179" t="str">
        <f>VLOOKUP(Table8_16[[#This Row],[Product_ID]],Table3__211[],6,FALSE)</f>
        <v>Hatfield, Baird and Torres</v>
      </c>
      <c r="Z179">
        <f>VLOOKUP(Table8_16[[#This Row],[Product_ID]],Table3__211[],7,FALSE)</f>
        <v>81.75</v>
      </c>
      <c r="AA179">
        <f>VLOOKUP(Table8_16[[#This Row],[Product_ID]],Table3__211[],8,FALSE)</f>
        <v>273</v>
      </c>
      <c r="AB179" t="str">
        <f>VLOOKUP(Table8_16[[#This Row],[Store_ID]],Store!$A$2:$E$21,2,FALSE)</f>
        <v>Bean, Jones and Park</v>
      </c>
      <c r="AC179" t="str">
        <f>VLOOKUP(Table8_16[[#This Row],[Store_ID]],Store!$A$2:$E$21,3,FALSE)</f>
        <v>West</v>
      </c>
      <c r="AD179" t="str">
        <f>VLOOKUP(Table8_16[[#This Row],[Store_ID]],Store!$A$2:$E$21,4,FALSE)</f>
        <v>Thompsonborough</v>
      </c>
      <c r="AE179" t="str">
        <f>VLOOKUP(Table8_16[[#This Row],[Store_ID]],Store!$A$2:$E$21,5,FALSE)</f>
        <v>Online</v>
      </c>
      <c r="AF179" s="22" t="str">
        <f>VLOOKUP(Table8_16[[#This Row],[Store_ID]],Store!$A$2:$F$21,6,FALSE)</f>
        <v>Digital Store</v>
      </c>
    </row>
    <row r="180" spans="1:32" x14ac:dyDescent="0.3">
      <c r="A180" t="s">
        <v>2143</v>
      </c>
      <c r="B180" s="5">
        <v>45885</v>
      </c>
      <c r="C180" t="s">
        <v>248</v>
      </c>
      <c r="D180" t="s">
        <v>1865</v>
      </c>
      <c r="E180" t="s">
        <v>1908</v>
      </c>
      <c r="F180">
        <v>4</v>
      </c>
      <c r="G180">
        <v>638.91</v>
      </c>
      <c r="H180">
        <v>0</v>
      </c>
      <c r="I180" t="s">
        <v>1964</v>
      </c>
      <c r="J180">
        <v>2555.64</v>
      </c>
      <c r="K180">
        <v>2555.64</v>
      </c>
      <c r="L180" t="str">
        <f>_xlfn.IFS(Table8_1[[#This Row],[Unit_Price]]&lt;500,"Low Price",Table8_1[[#This Row],[Unit_Price]]&lt;2000,"Medium Price",Table8_1[[#This Row],[Unit_Price]]&gt;=2000, "High Price")</f>
        <v>Medium Price</v>
      </c>
      <c r="M180" t="str">
        <f>VLOOKUP(Table8_16[[#This Row],[Customer_ID]],Table1__2[],2,FALSE)</f>
        <v>Cody Diaz</v>
      </c>
      <c r="N180">
        <f>VLOOKUP(Table8_16[[#This Row],[Customer_ID]],Table1__2[],3,FALSE)</f>
        <v>27</v>
      </c>
      <c r="O180" t="str">
        <f>VLOOKUP(Table8_16[[#This Row],[Customer_ID]],Table1__2[],4,FALSE)</f>
        <v>Female</v>
      </c>
      <c r="P180" t="str">
        <f>VLOOKUP(Table8_16[[#This Row],[Customer_ID]],Table1__2[],5,FALSE)</f>
        <v>South Aaronside</v>
      </c>
      <c r="Q180" t="str">
        <f>VLOOKUP(Table8_16[[#This Row],[Customer_ID]],Table1__2[],6,FALSE)</f>
        <v>New Hampshire</v>
      </c>
      <c r="R180" t="str">
        <f>VLOOKUP(Table8_16[[#This Row],[Customer_ID]],Table1__2[],7,FALSE)</f>
        <v>USA</v>
      </c>
      <c r="S180" t="str">
        <f>VLOOKUP(Table8_16[[#This Row],[Customer_ID]],Table1__2[],8,FALSE)</f>
        <v>Silver</v>
      </c>
      <c r="T180" t="str">
        <f>VLOOKUP(Table8_16[[#This Row],[Customer_ID]],Table1__2[],9,FALSE)</f>
        <v>Entry level Professionel</v>
      </c>
      <c r="U180" t="str">
        <f>VLOOKUP(Table8_16[[#This Row],[Product_ID]],Table3__211[],2,FALSE)</f>
        <v>Vitamin E Body</v>
      </c>
      <c r="V180" t="str">
        <f>VLOOKUP(Table8_16[[#This Row],[Product_ID]],Table3__211[],3,FALSE)</f>
        <v>Lotion</v>
      </c>
      <c r="W180" t="str">
        <f>VLOOKUP(Table8_16[[#This Row],[Product_ID]],Table3__211[],4,FALSE)</f>
        <v>Beauty</v>
      </c>
      <c r="X180" t="str">
        <f>VLOOKUP(Table8_16[[#This Row],[Product_ID]],Table3__211[],5,FALSE)</f>
        <v>Skincare</v>
      </c>
      <c r="Y180" t="str">
        <f>VLOOKUP(Table8_16[[#This Row],[Product_ID]],Table3__211[],6,FALSE)</f>
        <v>Hoffman-Williams</v>
      </c>
      <c r="Z180">
        <f>VLOOKUP(Table8_16[[#This Row],[Product_ID]],Table3__211[],7,FALSE)</f>
        <v>358.47</v>
      </c>
      <c r="AA180">
        <f>VLOOKUP(Table8_16[[#This Row],[Product_ID]],Table3__211[],8,FALSE)</f>
        <v>213</v>
      </c>
      <c r="AB180" t="str">
        <f>VLOOKUP(Table8_16[[#This Row],[Store_ID]],Store!$A$2:$E$21,2,FALSE)</f>
        <v>Gray Ltd</v>
      </c>
      <c r="AC180" t="str">
        <f>VLOOKUP(Table8_16[[#This Row],[Store_ID]],Store!$A$2:$E$21,3,FALSE)</f>
        <v>North</v>
      </c>
      <c r="AD180" t="str">
        <f>VLOOKUP(Table8_16[[#This Row],[Store_ID]],Store!$A$2:$E$21,4,FALSE)</f>
        <v>New Michaelchester</v>
      </c>
      <c r="AE180" t="str">
        <f>VLOOKUP(Table8_16[[#This Row],[Store_ID]],Store!$A$2:$E$21,5,FALSE)</f>
        <v>Outlet</v>
      </c>
      <c r="AF180" s="22" t="str">
        <f>VLOOKUP(Table8_16[[#This Row],[Store_ID]],Store!$A$2:$F$21,6,FALSE)</f>
        <v>Physical Store</v>
      </c>
    </row>
    <row r="181" spans="1:32" x14ac:dyDescent="0.3">
      <c r="A181" t="s">
        <v>2144</v>
      </c>
      <c r="B181" s="5">
        <v>45812</v>
      </c>
      <c r="C181" t="s">
        <v>299</v>
      </c>
      <c r="D181" t="s">
        <v>1715</v>
      </c>
      <c r="E181" t="s">
        <v>1887</v>
      </c>
      <c r="F181">
        <v>2</v>
      </c>
      <c r="G181">
        <v>522.16999999999996</v>
      </c>
      <c r="H181">
        <v>0.27</v>
      </c>
      <c r="I181" t="s">
        <v>1959</v>
      </c>
      <c r="J181">
        <v>762.3682</v>
      </c>
      <c r="K181">
        <v>762.36819999999989</v>
      </c>
      <c r="L181" t="str">
        <f>_xlfn.IFS(Table8_1[[#This Row],[Unit_Price]]&lt;500,"Low Price",Table8_1[[#This Row],[Unit_Price]]&lt;2000,"Medium Price",Table8_1[[#This Row],[Unit_Price]]&gt;=2000, "High Price")</f>
        <v>Medium Price</v>
      </c>
      <c r="M181" t="str">
        <f>VLOOKUP(Table8_16[[#This Row],[Customer_ID]],Table1__2[],2,FALSE)</f>
        <v>Krystal Ford</v>
      </c>
      <c r="N181">
        <f>VLOOKUP(Table8_16[[#This Row],[Customer_ID]],Table1__2[],3,FALSE)</f>
        <v>34</v>
      </c>
      <c r="O181" t="str">
        <f>VLOOKUP(Table8_16[[#This Row],[Customer_ID]],Table1__2[],4,FALSE)</f>
        <v>Female</v>
      </c>
      <c r="P181" t="str">
        <f>VLOOKUP(Table8_16[[#This Row],[Customer_ID]],Table1__2[],5,FALSE)</f>
        <v>South David</v>
      </c>
      <c r="Q181" t="str">
        <f>VLOOKUP(Table8_16[[#This Row],[Customer_ID]],Table1__2[],6,FALSE)</f>
        <v>Arizona</v>
      </c>
      <c r="R181" t="str">
        <f>VLOOKUP(Table8_16[[#This Row],[Customer_ID]],Table1__2[],7,FALSE)</f>
        <v>USA</v>
      </c>
      <c r="S181" t="str">
        <f>VLOOKUP(Table8_16[[#This Row],[Customer_ID]],Table1__2[],8,FALSE)</f>
        <v>Platinum</v>
      </c>
      <c r="T181" t="str">
        <f>VLOOKUP(Table8_16[[#This Row],[Customer_ID]],Table1__2[],9,FALSE)</f>
        <v>Experienced</v>
      </c>
      <c r="U181" t="str">
        <f>VLOOKUP(Table8_16[[#This Row],[Product_ID]],Table3__211[],2,FALSE)</f>
        <v>High-Grip</v>
      </c>
      <c r="V181" t="str">
        <f>VLOOKUP(Table8_16[[#This Row],[Product_ID]],Table3__211[],3,FALSE)</f>
        <v>Football</v>
      </c>
      <c r="W181" t="str">
        <f>VLOOKUP(Table8_16[[#This Row],[Product_ID]],Table3__211[],4,FALSE)</f>
        <v>Sports</v>
      </c>
      <c r="X181" t="str">
        <f>VLOOKUP(Table8_16[[#This Row],[Product_ID]],Table3__211[],5,FALSE)</f>
        <v>Team Sports</v>
      </c>
      <c r="Y181" t="str">
        <f>VLOOKUP(Table8_16[[#This Row],[Product_ID]],Table3__211[],6,FALSE)</f>
        <v>Bridges, Banks and Cummings</v>
      </c>
      <c r="Z181">
        <f>VLOOKUP(Table8_16[[#This Row],[Product_ID]],Table3__211[],7,FALSE)</f>
        <v>318.91000000000003</v>
      </c>
      <c r="AA181">
        <f>VLOOKUP(Table8_16[[#This Row],[Product_ID]],Table3__211[],8,FALSE)</f>
        <v>114</v>
      </c>
      <c r="AB181" t="str">
        <f>VLOOKUP(Table8_16[[#This Row],[Store_ID]],Store!$A$2:$E$21,2,FALSE)</f>
        <v>Rivera-Warner</v>
      </c>
      <c r="AC181" t="str">
        <f>VLOOKUP(Table8_16[[#This Row],[Store_ID]],Store!$A$2:$E$21,3,FALSE)</f>
        <v>East</v>
      </c>
      <c r="AD181" t="str">
        <f>VLOOKUP(Table8_16[[#This Row],[Store_ID]],Store!$A$2:$E$21,4,FALSE)</f>
        <v>Washingtonfurt</v>
      </c>
      <c r="AE181" t="str">
        <f>VLOOKUP(Table8_16[[#This Row],[Store_ID]],Store!$A$2:$E$21,5,FALSE)</f>
        <v>Flagship</v>
      </c>
      <c r="AF181" s="22" t="str">
        <f>VLOOKUP(Table8_16[[#This Row],[Store_ID]],Store!$A$2:$F$21,6,FALSE)</f>
        <v>Physical Store</v>
      </c>
    </row>
    <row r="182" spans="1:32" x14ac:dyDescent="0.3">
      <c r="A182" t="s">
        <v>2145</v>
      </c>
      <c r="B182" s="5">
        <v>45235</v>
      </c>
      <c r="C182" t="s">
        <v>1484</v>
      </c>
      <c r="D182" t="s">
        <v>1696</v>
      </c>
      <c r="E182" t="s">
        <v>1929</v>
      </c>
      <c r="F182">
        <v>3</v>
      </c>
      <c r="G182">
        <v>954.29</v>
      </c>
      <c r="H182">
        <v>0.27</v>
      </c>
      <c r="I182" t="s">
        <v>1959</v>
      </c>
      <c r="J182">
        <v>2089.8951000000002</v>
      </c>
      <c r="K182">
        <v>2089.8950999999997</v>
      </c>
      <c r="L182" t="str">
        <f>_xlfn.IFS(Table8_1[[#This Row],[Unit_Price]]&lt;500,"Low Price",Table8_1[[#This Row],[Unit_Price]]&lt;2000,"Medium Price",Table8_1[[#This Row],[Unit_Price]]&gt;=2000, "High Price")</f>
        <v>Medium Price</v>
      </c>
      <c r="M182" t="str">
        <f>VLOOKUP(Table8_16[[#This Row],[Customer_ID]],Table1__2[],2,FALSE)</f>
        <v>Earl Smith Dds</v>
      </c>
      <c r="N182">
        <f>VLOOKUP(Table8_16[[#This Row],[Customer_ID]],Table1__2[],3,FALSE)</f>
        <v>59</v>
      </c>
      <c r="O182" t="str">
        <f>VLOOKUP(Table8_16[[#This Row],[Customer_ID]],Table1__2[],4,FALSE)</f>
        <v>Male</v>
      </c>
      <c r="P182" t="str">
        <f>VLOOKUP(Table8_16[[#This Row],[Customer_ID]],Table1__2[],5,FALSE)</f>
        <v>West Sarah</v>
      </c>
      <c r="Q182" t="str">
        <f>VLOOKUP(Table8_16[[#This Row],[Customer_ID]],Table1__2[],6,FALSE)</f>
        <v>South Dakota</v>
      </c>
      <c r="R182" t="str">
        <f>VLOOKUP(Table8_16[[#This Row],[Customer_ID]],Table1__2[],7,FALSE)</f>
        <v>USA</v>
      </c>
      <c r="S182" t="str">
        <f>VLOOKUP(Table8_16[[#This Row],[Customer_ID]],Table1__2[],8,FALSE)</f>
        <v>Gold</v>
      </c>
      <c r="T182" t="str">
        <f>VLOOKUP(Table8_16[[#This Row],[Customer_ID]],Table1__2[],9,FALSE)</f>
        <v>Experienced</v>
      </c>
      <c r="U182" t="str">
        <f>VLOOKUP(Table8_16[[#This Row],[Product_ID]],Table3__211[],2,FALSE)</f>
        <v>Portable Power</v>
      </c>
      <c r="V182" t="str">
        <f>VLOOKUP(Table8_16[[#This Row],[Product_ID]],Table3__211[],3,FALSE)</f>
        <v>Bank</v>
      </c>
      <c r="W182" t="str">
        <f>VLOOKUP(Table8_16[[#This Row],[Product_ID]],Table3__211[],4,FALSE)</f>
        <v>Electronics</v>
      </c>
      <c r="X182" t="str">
        <f>VLOOKUP(Table8_16[[#This Row],[Product_ID]],Table3__211[],5,FALSE)</f>
        <v>Mobile</v>
      </c>
      <c r="Y182" t="str">
        <f>VLOOKUP(Table8_16[[#This Row],[Product_ID]],Table3__211[],6,FALSE)</f>
        <v>Cummings and Sons</v>
      </c>
      <c r="Z182">
        <f>VLOOKUP(Table8_16[[#This Row],[Product_ID]],Table3__211[],7,FALSE)</f>
        <v>326.06</v>
      </c>
      <c r="AA182">
        <f>VLOOKUP(Table8_16[[#This Row],[Product_ID]],Table3__211[],8,FALSE)</f>
        <v>301</v>
      </c>
      <c r="AB182" t="str">
        <f>VLOOKUP(Table8_16[[#This Row],[Store_ID]],Store!$A$2:$E$21,2,FALSE)</f>
        <v>Thomas, Bridges and Harris</v>
      </c>
      <c r="AC182" t="str">
        <f>VLOOKUP(Table8_16[[#This Row],[Store_ID]],Store!$A$2:$E$21,3,FALSE)</f>
        <v>North</v>
      </c>
      <c r="AD182" t="str">
        <f>VLOOKUP(Table8_16[[#This Row],[Store_ID]],Store!$A$2:$E$21,4,FALSE)</f>
        <v>Sabrinatown</v>
      </c>
      <c r="AE182" t="str">
        <f>VLOOKUP(Table8_16[[#This Row],[Store_ID]],Store!$A$2:$E$21,5,FALSE)</f>
        <v>Online</v>
      </c>
      <c r="AF182" s="22" t="str">
        <f>VLOOKUP(Table8_16[[#This Row],[Store_ID]],Store!$A$2:$F$21,6,FALSE)</f>
        <v>Digital Store</v>
      </c>
    </row>
    <row r="183" spans="1:32" x14ac:dyDescent="0.3">
      <c r="A183" t="s">
        <v>2146</v>
      </c>
      <c r="B183" s="5">
        <v>45710</v>
      </c>
      <c r="C183" t="s">
        <v>1437</v>
      </c>
      <c r="D183" t="s">
        <v>1677</v>
      </c>
      <c r="E183" t="s">
        <v>1932</v>
      </c>
      <c r="F183">
        <v>3</v>
      </c>
      <c r="G183">
        <v>53.92</v>
      </c>
      <c r="H183">
        <v>0.15</v>
      </c>
      <c r="I183" t="s">
        <v>1961</v>
      </c>
      <c r="J183">
        <v>137.49600000000001</v>
      </c>
      <c r="K183">
        <v>137.49599999999998</v>
      </c>
      <c r="L183" t="str">
        <f>_xlfn.IFS(Table8_1[[#This Row],[Unit_Price]]&lt;500,"Low Price",Table8_1[[#This Row],[Unit_Price]]&lt;2000,"Medium Price",Table8_1[[#This Row],[Unit_Price]]&gt;=2000, "High Price")</f>
        <v>Low Price</v>
      </c>
      <c r="M183" t="str">
        <f>VLOOKUP(Table8_16[[#This Row],[Customer_ID]],Table1__2[],2,FALSE)</f>
        <v>Beth Martin</v>
      </c>
      <c r="N183">
        <f>VLOOKUP(Table8_16[[#This Row],[Customer_ID]],Table1__2[],3,FALSE)</f>
        <v>34</v>
      </c>
      <c r="O183" t="str">
        <f>VLOOKUP(Table8_16[[#This Row],[Customer_ID]],Table1__2[],4,FALSE)</f>
        <v>Female</v>
      </c>
      <c r="P183" t="str">
        <f>VLOOKUP(Table8_16[[#This Row],[Customer_ID]],Table1__2[],5,FALSE)</f>
        <v>Burkefurt</v>
      </c>
      <c r="Q183" t="str">
        <f>VLOOKUP(Table8_16[[#This Row],[Customer_ID]],Table1__2[],6,FALSE)</f>
        <v>West Virginia</v>
      </c>
      <c r="R183" t="str">
        <f>VLOOKUP(Table8_16[[#This Row],[Customer_ID]],Table1__2[],7,FALSE)</f>
        <v>USA</v>
      </c>
      <c r="S183" t="str">
        <f>VLOOKUP(Table8_16[[#This Row],[Customer_ID]],Table1__2[],8,FALSE)</f>
        <v>Silver</v>
      </c>
      <c r="T183" t="str">
        <f>VLOOKUP(Table8_16[[#This Row],[Customer_ID]],Table1__2[],9,FALSE)</f>
        <v>Experienced</v>
      </c>
      <c r="U183" t="str">
        <f>VLOOKUP(Table8_16[[#This Row],[Product_ID]],Table3__211[],2,FALSE)</f>
        <v>Modern Wall</v>
      </c>
      <c r="V183" t="str">
        <f>VLOOKUP(Table8_16[[#This Row],[Product_ID]],Table3__211[],3,FALSE)</f>
        <v>Clock</v>
      </c>
      <c r="W183" t="str">
        <f>VLOOKUP(Table8_16[[#This Row],[Product_ID]],Table3__211[],4,FALSE)</f>
        <v>Home</v>
      </c>
      <c r="X183" t="str">
        <f>VLOOKUP(Table8_16[[#This Row],[Product_ID]],Table3__211[],5,FALSE)</f>
        <v>Decor</v>
      </c>
      <c r="Y183" t="str">
        <f>VLOOKUP(Table8_16[[#This Row],[Product_ID]],Table3__211[],6,FALSE)</f>
        <v>Weiss-Watson</v>
      </c>
      <c r="Z183">
        <f>VLOOKUP(Table8_16[[#This Row],[Product_ID]],Table3__211[],7,FALSE)</f>
        <v>179.77</v>
      </c>
      <c r="AA183">
        <f>VLOOKUP(Table8_16[[#This Row],[Product_ID]],Table3__211[],8,FALSE)</f>
        <v>305</v>
      </c>
      <c r="AB183" t="str">
        <f>VLOOKUP(Table8_16[[#This Row],[Store_ID]],Store!$A$2:$E$21,2,FALSE)</f>
        <v>Gardner, Humphrey and Contreras</v>
      </c>
      <c r="AC183" t="str">
        <f>VLOOKUP(Table8_16[[#This Row],[Store_ID]],Store!$A$2:$E$21,3,FALSE)</f>
        <v>East</v>
      </c>
      <c r="AD183" t="str">
        <f>VLOOKUP(Table8_16[[#This Row],[Store_ID]],Store!$A$2:$E$21,4,FALSE)</f>
        <v>Johnsonville</v>
      </c>
      <c r="AE183" t="str">
        <f>VLOOKUP(Table8_16[[#This Row],[Store_ID]],Store!$A$2:$E$21,5,FALSE)</f>
        <v>Flagship</v>
      </c>
      <c r="AF183" s="22" t="str">
        <f>VLOOKUP(Table8_16[[#This Row],[Store_ID]],Store!$A$2:$F$21,6,FALSE)</f>
        <v>Physical Store</v>
      </c>
    </row>
    <row r="184" spans="1:32" x14ac:dyDescent="0.3">
      <c r="A184" t="s">
        <v>2147</v>
      </c>
      <c r="B184" s="5">
        <v>45753</v>
      </c>
      <c r="C184" t="s">
        <v>1247</v>
      </c>
      <c r="D184" t="s">
        <v>1680</v>
      </c>
      <c r="E184" t="s">
        <v>1887</v>
      </c>
      <c r="F184">
        <v>4</v>
      </c>
      <c r="G184">
        <v>741.88</v>
      </c>
      <c r="H184">
        <v>0.02</v>
      </c>
      <c r="I184" t="s">
        <v>1964</v>
      </c>
      <c r="J184">
        <v>2908.1696000000002</v>
      </c>
      <c r="K184">
        <v>2908.1696000000002</v>
      </c>
      <c r="L184" t="str">
        <f>_xlfn.IFS(Table8_1[[#This Row],[Unit_Price]]&lt;500,"Low Price",Table8_1[[#This Row],[Unit_Price]]&lt;2000,"Medium Price",Table8_1[[#This Row],[Unit_Price]]&gt;=2000, "High Price")</f>
        <v>Medium Price</v>
      </c>
      <c r="M184" t="str">
        <f>VLOOKUP(Table8_16[[#This Row],[Customer_ID]],Table1__2[],2,FALSE)</f>
        <v>Alexander Byrd</v>
      </c>
      <c r="N184">
        <f>VLOOKUP(Table8_16[[#This Row],[Customer_ID]],Table1__2[],3,FALSE)</f>
        <v>25</v>
      </c>
      <c r="O184" t="str">
        <f>VLOOKUP(Table8_16[[#This Row],[Customer_ID]],Table1__2[],4,FALSE)</f>
        <v>Female</v>
      </c>
      <c r="P184" t="str">
        <f>VLOOKUP(Table8_16[[#This Row],[Customer_ID]],Table1__2[],5,FALSE)</f>
        <v>Parkerview</v>
      </c>
      <c r="Q184" t="str">
        <f>VLOOKUP(Table8_16[[#This Row],[Customer_ID]],Table1__2[],6,FALSE)</f>
        <v>New York</v>
      </c>
      <c r="R184" t="str">
        <f>VLOOKUP(Table8_16[[#This Row],[Customer_ID]],Table1__2[],7,FALSE)</f>
        <v>USA</v>
      </c>
      <c r="S184" t="str">
        <f>VLOOKUP(Table8_16[[#This Row],[Customer_ID]],Table1__2[],8,FALSE)</f>
        <v>Silver</v>
      </c>
      <c r="T184" t="str">
        <f>VLOOKUP(Table8_16[[#This Row],[Customer_ID]],Table1__2[],9,FALSE)</f>
        <v>Entry level Professionel</v>
      </c>
      <c r="U184" t="str">
        <f>VLOOKUP(Table8_16[[#This Row],[Product_ID]],Table3__211[],2,FALSE)</f>
        <v>Gaming Mechanical</v>
      </c>
      <c r="V184" t="str">
        <f>VLOOKUP(Table8_16[[#This Row],[Product_ID]],Table3__211[],3,FALSE)</f>
        <v>Keyboard</v>
      </c>
      <c r="W184" t="str">
        <f>VLOOKUP(Table8_16[[#This Row],[Product_ID]],Table3__211[],4,FALSE)</f>
        <v>Electronics</v>
      </c>
      <c r="X184" t="str">
        <f>VLOOKUP(Table8_16[[#This Row],[Product_ID]],Table3__211[],5,FALSE)</f>
        <v>Computer</v>
      </c>
      <c r="Y184" t="str">
        <f>VLOOKUP(Table8_16[[#This Row],[Product_ID]],Table3__211[],6,FALSE)</f>
        <v>Lucero LLC</v>
      </c>
      <c r="Z184">
        <f>VLOOKUP(Table8_16[[#This Row],[Product_ID]],Table3__211[],7,FALSE)</f>
        <v>419.28</v>
      </c>
      <c r="AA184">
        <f>VLOOKUP(Table8_16[[#This Row],[Product_ID]],Table3__211[],8,FALSE)</f>
        <v>86</v>
      </c>
      <c r="AB184" t="str">
        <f>VLOOKUP(Table8_16[[#This Row],[Store_ID]],Store!$A$2:$E$21,2,FALSE)</f>
        <v>Rivera-Warner</v>
      </c>
      <c r="AC184" t="str">
        <f>VLOOKUP(Table8_16[[#This Row],[Store_ID]],Store!$A$2:$E$21,3,FALSE)</f>
        <v>East</v>
      </c>
      <c r="AD184" t="str">
        <f>VLOOKUP(Table8_16[[#This Row],[Store_ID]],Store!$A$2:$E$21,4,FALSE)</f>
        <v>Washingtonfurt</v>
      </c>
      <c r="AE184" t="str">
        <f>VLOOKUP(Table8_16[[#This Row],[Store_ID]],Store!$A$2:$E$21,5,FALSE)</f>
        <v>Flagship</v>
      </c>
      <c r="AF184" s="22" t="str">
        <f>VLOOKUP(Table8_16[[#This Row],[Store_ID]],Store!$A$2:$F$21,6,FALSE)</f>
        <v>Physical Store</v>
      </c>
    </row>
    <row r="185" spans="1:32" x14ac:dyDescent="0.3">
      <c r="A185" t="s">
        <v>2148</v>
      </c>
      <c r="B185" s="5">
        <v>45594</v>
      </c>
      <c r="C185" t="s">
        <v>138</v>
      </c>
      <c r="D185" t="s">
        <v>1718</v>
      </c>
      <c r="E185" t="s">
        <v>1901</v>
      </c>
      <c r="F185">
        <v>1</v>
      </c>
      <c r="G185">
        <v>547.09</v>
      </c>
      <c r="H185">
        <v>0.01</v>
      </c>
      <c r="I185" t="s">
        <v>1961</v>
      </c>
      <c r="J185">
        <v>541.6191</v>
      </c>
      <c r="K185">
        <v>541.6191</v>
      </c>
      <c r="L185" t="str">
        <f>_xlfn.IFS(Table8_1[[#This Row],[Unit_Price]]&lt;500,"Low Price",Table8_1[[#This Row],[Unit_Price]]&lt;2000,"Medium Price",Table8_1[[#This Row],[Unit_Price]]&gt;=2000, "High Price")</f>
        <v>Medium Price</v>
      </c>
      <c r="M185" t="str">
        <f>VLOOKUP(Table8_16[[#This Row],[Customer_ID]],Table1__2[],2,FALSE)</f>
        <v>Robert Jones Dds</v>
      </c>
      <c r="N185">
        <f>VLOOKUP(Table8_16[[#This Row],[Customer_ID]],Table1__2[],3,FALSE)</f>
        <v>25</v>
      </c>
      <c r="O185" t="str">
        <f>VLOOKUP(Table8_16[[#This Row],[Customer_ID]],Table1__2[],4,FALSE)</f>
        <v>Male</v>
      </c>
      <c r="P185" t="str">
        <f>VLOOKUP(Table8_16[[#This Row],[Customer_ID]],Table1__2[],5,FALSE)</f>
        <v>Tristanton</v>
      </c>
      <c r="Q185" t="str">
        <f>VLOOKUP(Table8_16[[#This Row],[Customer_ID]],Table1__2[],6,FALSE)</f>
        <v>Oklahoma</v>
      </c>
      <c r="R185" t="str">
        <f>VLOOKUP(Table8_16[[#This Row],[Customer_ID]],Table1__2[],7,FALSE)</f>
        <v>USA</v>
      </c>
      <c r="S185" t="str">
        <f>VLOOKUP(Table8_16[[#This Row],[Customer_ID]],Table1__2[],8,FALSE)</f>
        <v>Platinum</v>
      </c>
      <c r="T185" t="str">
        <f>VLOOKUP(Table8_16[[#This Row],[Customer_ID]],Table1__2[],9,FALSE)</f>
        <v>Entry level Professionel</v>
      </c>
      <c r="U185" t="str">
        <f>VLOOKUP(Table8_16[[#This Row],[Product_ID]],Table3__211[],2,FALSE)</f>
        <v>Men's Winter</v>
      </c>
      <c r="V185" t="str">
        <f>VLOOKUP(Table8_16[[#This Row],[Product_ID]],Table3__211[],3,FALSE)</f>
        <v>Jacket</v>
      </c>
      <c r="W185" t="str">
        <f>VLOOKUP(Table8_16[[#This Row],[Product_ID]],Table3__211[],4,FALSE)</f>
        <v>Clothing</v>
      </c>
      <c r="X185" t="str">
        <f>VLOOKUP(Table8_16[[#This Row],[Product_ID]],Table3__211[],5,FALSE)</f>
        <v>Outerwear</v>
      </c>
      <c r="Y185" t="str">
        <f>VLOOKUP(Table8_16[[#This Row],[Product_ID]],Table3__211[],6,FALSE)</f>
        <v>Kelly, Smith and Perez</v>
      </c>
      <c r="Z185">
        <f>VLOOKUP(Table8_16[[#This Row],[Product_ID]],Table3__211[],7,FALSE)</f>
        <v>167.34</v>
      </c>
      <c r="AA185">
        <f>VLOOKUP(Table8_16[[#This Row],[Product_ID]],Table3__211[],8,FALSE)</f>
        <v>296</v>
      </c>
      <c r="AB185" t="str">
        <f>VLOOKUP(Table8_16[[#This Row],[Store_ID]],Store!$A$2:$E$21,2,FALSE)</f>
        <v>Johnson-Wright</v>
      </c>
      <c r="AC185" t="str">
        <f>VLOOKUP(Table8_16[[#This Row],[Store_ID]],Store!$A$2:$E$21,3,FALSE)</f>
        <v>North</v>
      </c>
      <c r="AD185" t="str">
        <f>VLOOKUP(Table8_16[[#This Row],[Store_ID]],Store!$A$2:$E$21,4,FALSE)</f>
        <v>Hoodberg</v>
      </c>
      <c r="AE185" t="str">
        <f>VLOOKUP(Table8_16[[#This Row],[Store_ID]],Store!$A$2:$E$21,5,FALSE)</f>
        <v>Outlet</v>
      </c>
      <c r="AF185" s="22" t="str">
        <f>VLOOKUP(Table8_16[[#This Row],[Store_ID]],Store!$A$2:$F$21,6,FALSE)</f>
        <v>Physical Store</v>
      </c>
    </row>
    <row r="186" spans="1:32" x14ac:dyDescent="0.3">
      <c r="A186" t="s">
        <v>2149</v>
      </c>
      <c r="B186" s="5">
        <v>45686</v>
      </c>
      <c r="C186" t="s">
        <v>1516</v>
      </c>
      <c r="D186" t="s">
        <v>1850</v>
      </c>
      <c r="E186" t="s">
        <v>1901</v>
      </c>
      <c r="F186">
        <v>1</v>
      </c>
      <c r="G186">
        <v>789.35</v>
      </c>
      <c r="H186">
        <v>0.14000000000000001</v>
      </c>
      <c r="I186" t="s">
        <v>1961</v>
      </c>
      <c r="J186">
        <v>678.84100000000001</v>
      </c>
      <c r="K186">
        <v>678.84100000000001</v>
      </c>
      <c r="L186" t="str">
        <f>_xlfn.IFS(Table8_1[[#This Row],[Unit_Price]]&lt;500,"Low Price",Table8_1[[#This Row],[Unit_Price]]&lt;2000,"Medium Price",Table8_1[[#This Row],[Unit_Price]]&gt;=2000, "High Price")</f>
        <v>Medium Price</v>
      </c>
      <c r="M186" t="str">
        <f>VLOOKUP(Table8_16[[#This Row],[Customer_ID]],Table1__2[],2,FALSE)</f>
        <v>Melinda Thomas</v>
      </c>
      <c r="N186">
        <f>VLOOKUP(Table8_16[[#This Row],[Customer_ID]],Table1__2[],3,FALSE)</f>
        <v>42</v>
      </c>
      <c r="O186" t="str">
        <f>VLOOKUP(Table8_16[[#This Row],[Customer_ID]],Table1__2[],4,FALSE)</f>
        <v>Female</v>
      </c>
      <c r="P186" t="str">
        <f>VLOOKUP(Table8_16[[#This Row],[Customer_ID]],Table1__2[],5,FALSE)</f>
        <v>Lake Elizabethside</v>
      </c>
      <c r="Q186" t="str">
        <f>VLOOKUP(Table8_16[[#This Row],[Customer_ID]],Table1__2[],6,FALSE)</f>
        <v>Indiana</v>
      </c>
      <c r="R186" t="str">
        <f>VLOOKUP(Table8_16[[#This Row],[Customer_ID]],Table1__2[],7,FALSE)</f>
        <v>USA</v>
      </c>
      <c r="S186" t="str">
        <f>VLOOKUP(Table8_16[[#This Row],[Customer_ID]],Table1__2[],8,FALSE)</f>
        <v>Silver</v>
      </c>
      <c r="T186" t="str">
        <f>VLOOKUP(Table8_16[[#This Row],[Customer_ID]],Table1__2[],9,FALSE)</f>
        <v>Experienced</v>
      </c>
      <c r="U186" t="str">
        <f>VLOOKUP(Table8_16[[#This Row],[Product_ID]],Table3__211[],2,FALSE)</f>
        <v>Face Foundation</v>
      </c>
      <c r="V186" t="str">
        <f>VLOOKUP(Table8_16[[#This Row],[Product_ID]],Table3__211[],3,FALSE)</f>
        <v>Kit</v>
      </c>
      <c r="W186" t="str">
        <f>VLOOKUP(Table8_16[[#This Row],[Product_ID]],Table3__211[],4,FALSE)</f>
        <v>Beauty</v>
      </c>
      <c r="X186" t="str">
        <f>VLOOKUP(Table8_16[[#This Row],[Product_ID]],Table3__211[],5,FALSE)</f>
        <v>Makeup</v>
      </c>
      <c r="Y186" t="str">
        <f>VLOOKUP(Table8_16[[#This Row],[Product_ID]],Table3__211[],6,FALSE)</f>
        <v>Taylor-Elliott</v>
      </c>
      <c r="Z186">
        <f>VLOOKUP(Table8_16[[#This Row],[Product_ID]],Table3__211[],7,FALSE)</f>
        <v>183.04</v>
      </c>
      <c r="AA186">
        <f>VLOOKUP(Table8_16[[#This Row],[Product_ID]],Table3__211[],8,FALSE)</f>
        <v>457</v>
      </c>
      <c r="AB186" t="str">
        <f>VLOOKUP(Table8_16[[#This Row],[Store_ID]],Store!$A$2:$E$21,2,FALSE)</f>
        <v>Johnson-Wright</v>
      </c>
      <c r="AC186" t="str">
        <f>VLOOKUP(Table8_16[[#This Row],[Store_ID]],Store!$A$2:$E$21,3,FALSE)</f>
        <v>North</v>
      </c>
      <c r="AD186" t="str">
        <f>VLOOKUP(Table8_16[[#This Row],[Store_ID]],Store!$A$2:$E$21,4,FALSE)</f>
        <v>Hoodberg</v>
      </c>
      <c r="AE186" t="str">
        <f>VLOOKUP(Table8_16[[#This Row],[Store_ID]],Store!$A$2:$E$21,5,FALSE)</f>
        <v>Outlet</v>
      </c>
      <c r="AF186" s="22" t="str">
        <f>VLOOKUP(Table8_16[[#This Row],[Store_ID]],Store!$A$2:$F$21,6,FALSE)</f>
        <v>Physical Store</v>
      </c>
    </row>
    <row r="187" spans="1:32" x14ac:dyDescent="0.3">
      <c r="A187" t="s">
        <v>2150</v>
      </c>
      <c r="B187" s="5">
        <v>45354</v>
      </c>
      <c r="C187" t="s">
        <v>1340</v>
      </c>
      <c r="D187" t="s">
        <v>1771</v>
      </c>
      <c r="E187" t="s">
        <v>1901</v>
      </c>
      <c r="F187">
        <v>3</v>
      </c>
      <c r="G187">
        <v>476.78</v>
      </c>
      <c r="H187">
        <v>0.09</v>
      </c>
      <c r="I187" t="s">
        <v>1964</v>
      </c>
      <c r="J187">
        <v>1301.6094000000001</v>
      </c>
      <c r="K187">
        <v>1301.6093999999998</v>
      </c>
      <c r="L187" t="str">
        <f>_xlfn.IFS(Table8_1[[#This Row],[Unit_Price]]&lt;500,"Low Price",Table8_1[[#This Row],[Unit_Price]]&lt;2000,"Medium Price",Table8_1[[#This Row],[Unit_Price]]&gt;=2000, "High Price")</f>
        <v>Low Price</v>
      </c>
      <c r="M187" t="str">
        <f>VLOOKUP(Table8_16[[#This Row],[Customer_ID]],Table1__2[],2,FALSE)</f>
        <v>Samuel Mullins</v>
      </c>
      <c r="N187">
        <f>VLOOKUP(Table8_16[[#This Row],[Customer_ID]],Table1__2[],3,FALSE)</f>
        <v>27</v>
      </c>
      <c r="O187" t="str">
        <f>VLOOKUP(Table8_16[[#This Row],[Customer_ID]],Table1__2[],4,FALSE)</f>
        <v>Female</v>
      </c>
      <c r="P187" t="str">
        <f>VLOOKUP(Table8_16[[#This Row],[Customer_ID]],Table1__2[],5,FALSE)</f>
        <v>Hartmouth</v>
      </c>
      <c r="Q187" t="str">
        <f>VLOOKUP(Table8_16[[#This Row],[Customer_ID]],Table1__2[],6,FALSE)</f>
        <v>Louisiana</v>
      </c>
      <c r="R187" t="str">
        <f>VLOOKUP(Table8_16[[#This Row],[Customer_ID]],Table1__2[],7,FALSE)</f>
        <v>USA</v>
      </c>
      <c r="S187" t="str">
        <f>VLOOKUP(Table8_16[[#This Row],[Customer_ID]],Table1__2[],8,FALSE)</f>
        <v>Bronze</v>
      </c>
      <c r="T187" t="str">
        <f>VLOOKUP(Table8_16[[#This Row],[Customer_ID]],Table1__2[],9,FALSE)</f>
        <v>Entry level Professionel</v>
      </c>
      <c r="U187" t="str">
        <f>VLOOKUP(Table8_16[[#This Row],[Product_ID]],Table3__211[],2,FALSE)</f>
        <v>Organic Sunscreen</v>
      </c>
      <c r="V187" t="str">
        <f>VLOOKUP(Table8_16[[#This Row],[Product_ID]],Table3__211[],3,FALSE)</f>
        <v>Lotion</v>
      </c>
      <c r="W187" t="str">
        <f>VLOOKUP(Table8_16[[#This Row],[Product_ID]],Table3__211[],4,FALSE)</f>
        <v>Beauty</v>
      </c>
      <c r="X187" t="str">
        <f>VLOOKUP(Table8_16[[#This Row],[Product_ID]],Table3__211[],5,FALSE)</f>
        <v>Skincare</v>
      </c>
      <c r="Y187" t="str">
        <f>VLOOKUP(Table8_16[[#This Row],[Product_ID]],Table3__211[],6,FALSE)</f>
        <v>Anderson-Riley</v>
      </c>
      <c r="Z187">
        <f>VLOOKUP(Table8_16[[#This Row],[Product_ID]],Table3__211[],7,FALSE)</f>
        <v>266.86</v>
      </c>
      <c r="AA187">
        <f>VLOOKUP(Table8_16[[#This Row],[Product_ID]],Table3__211[],8,FALSE)</f>
        <v>458</v>
      </c>
      <c r="AB187" t="str">
        <f>VLOOKUP(Table8_16[[#This Row],[Store_ID]],Store!$A$2:$E$21,2,FALSE)</f>
        <v>Johnson-Wright</v>
      </c>
      <c r="AC187" t="str">
        <f>VLOOKUP(Table8_16[[#This Row],[Store_ID]],Store!$A$2:$E$21,3,FALSE)</f>
        <v>North</v>
      </c>
      <c r="AD187" t="str">
        <f>VLOOKUP(Table8_16[[#This Row],[Store_ID]],Store!$A$2:$E$21,4,FALSE)</f>
        <v>Hoodberg</v>
      </c>
      <c r="AE187" t="str">
        <f>VLOOKUP(Table8_16[[#This Row],[Store_ID]],Store!$A$2:$E$21,5,FALSE)</f>
        <v>Outlet</v>
      </c>
      <c r="AF187" s="22" t="str">
        <f>VLOOKUP(Table8_16[[#This Row],[Store_ID]],Store!$A$2:$F$21,6,FALSE)</f>
        <v>Physical Store</v>
      </c>
    </row>
    <row r="188" spans="1:32" x14ac:dyDescent="0.3">
      <c r="A188" t="s">
        <v>2151</v>
      </c>
      <c r="B188" s="5">
        <v>45600</v>
      </c>
      <c r="C188" t="s">
        <v>1412</v>
      </c>
      <c r="D188" t="s">
        <v>1820</v>
      </c>
      <c r="E188" t="s">
        <v>1945</v>
      </c>
      <c r="F188">
        <v>2</v>
      </c>
      <c r="G188">
        <v>504.26</v>
      </c>
      <c r="H188">
        <v>0.04</v>
      </c>
      <c r="I188" t="s">
        <v>1961</v>
      </c>
      <c r="J188">
        <v>968.17920000000004</v>
      </c>
      <c r="K188">
        <v>968.17920000000004</v>
      </c>
      <c r="L188" t="str">
        <f>_xlfn.IFS(Table8_1[[#This Row],[Unit_Price]]&lt;500,"Low Price",Table8_1[[#This Row],[Unit_Price]]&lt;2000,"Medium Price",Table8_1[[#This Row],[Unit_Price]]&gt;=2000, "High Price")</f>
        <v>Medium Price</v>
      </c>
      <c r="M188" t="str">
        <f>VLOOKUP(Table8_16[[#This Row],[Customer_ID]],Table1__2[],2,FALSE)</f>
        <v>April Phillips</v>
      </c>
      <c r="N188">
        <f>VLOOKUP(Table8_16[[#This Row],[Customer_ID]],Table1__2[],3,FALSE)</f>
        <v>62</v>
      </c>
      <c r="O188" t="str">
        <f>VLOOKUP(Table8_16[[#This Row],[Customer_ID]],Table1__2[],4,FALSE)</f>
        <v>Female</v>
      </c>
      <c r="P188" t="str">
        <f>VLOOKUP(Table8_16[[#This Row],[Customer_ID]],Table1__2[],5,FALSE)</f>
        <v>Lake Carolyn</v>
      </c>
      <c r="Q188" t="str">
        <f>VLOOKUP(Table8_16[[#This Row],[Customer_ID]],Table1__2[],6,FALSE)</f>
        <v>Hawaii</v>
      </c>
      <c r="R188" t="str">
        <f>VLOOKUP(Table8_16[[#This Row],[Customer_ID]],Table1__2[],7,FALSE)</f>
        <v>USA</v>
      </c>
      <c r="S188" t="str">
        <f>VLOOKUP(Table8_16[[#This Row],[Customer_ID]],Table1__2[],8,FALSE)</f>
        <v>Platinum</v>
      </c>
      <c r="T188" t="str">
        <f>VLOOKUP(Table8_16[[#This Row],[Customer_ID]],Table1__2[],9,FALSE)</f>
        <v>Retired</v>
      </c>
      <c r="U188" t="str">
        <f>VLOOKUP(Table8_16[[#This Row],[Product_ID]],Table3__211[],2,FALSE)</f>
        <v>Decorative Lamp</v>
      </c>
      <c r="V188" t="str">
        <f>VLOOKUP(Table8_16[[#This Row],[Product_ID]],Table3__211[],3,FALSE)</f>
        <v>Shade</v>
      </c>
      <c r="W188" t="str">
        <f>VLOOKUP(Table8_16[[#This Row],[Product_ID]],Table3__211[],4,FALSE)</f>
        <v>Home</v>
      </c>
      <c r="X188" t="str">
        <f>VLOOKUP(Table8_16[[#This Row],[Product_ID]],Table3__211[],5,FALSE)</f>
        <v>Lighting</v>
      </c>
      <c r="Y188" t="str">
        <f>VLOOKUP(Table8_16[[#This Row],[Product_ID]],Table3__211[],6,FALSE)</f>
        <v>Ramirez-Hanson</v>
      </c>
      <c r="Z188">
        <f>VLOOKUP(Table8_16[[#This Row],[Product_ID]],Table3__211[],7,FALSE)</f>
        <v>228.53</v>
      </c>
      <c r="AA188">
        <f>VLOOKUP(Table8_16[[#This Row],[Product_ID]],Table3__211[],8,FALSE)</f>
        <v>469</v>
      </c>
      <c r="AB188" t="str">
        <f>VLOOKUP(Table8_16[[#This Row],[Store_ID]],Store!$A$2:$E$21,2,FALSE)</f>
        <v>Guerrero-Schmitt</v>
      </c>
      <c r="AC188" t="str">
        <f>VLOOKUP(Table8_16[[#This Row],[Store_ID]],Store!$A$2:$E$21,3,FALSE)</f>
        <v>East</v>
      </c>
      <c r="AD188" t="str">
        <f>VLOOKUP(Table8_16[[#This Row],[Store_ID]],Store!$A$2:$E$21,4,FALSE)</f>
        <v>East Stevechester</v>
      </c>
      <c r="AE188" t="str">
        <f>VLOOKUP(Table8_16[[#This Row],[Store_ID]],Store!$A$2:$E$21,5,FALSE)</f>
        <v>Flagship</v>
      </c>
      <c r="AF188" s="22" t="str">
        <f>VLOOKUP(Table8_16[[#This Row],[Store_ID]],Store!$A$2:$F$21,6,FALSE)</f>
        <v>Physical Store</v>
      </c>
    </row>
    <row r="189" spans="1:32" x14ac:dyDescent="0.3">
      <c r="A189" t="s">
        <v>2152</v>
      </c>
      <c r="B189" s="5">
        <v>45538</v>
      </c>
      <c r="C189" t="s">
        <v>877</v>
      </c>
      <c r="D189" t="s">
        <v>1826</v>
      </c>
      <c r="E189" t="s">
        <v>1911</v>
      </c>
      <c r="F189">
        <v>2</v>
      </c>
      <c r="G189">
        <v>549.33000000000004</v>
      </c>
      <c r="H189">
        <v>0.01</v>
      </c>
      <c r="I189" t="s">
        <v>1964</v>
      </c>
      <c r="J189">
        <v>1087.6733999999999</v>
      </c>
      <c r="K189">
        <v>1087.6734000000001</v>
      </c>
      <c r="L189" t="str">
        <f>_xlfn.IFS(Table8_1[[#This Row],[Unit_Price]]&lt;500,"Low Price",Table8_1[[#This Row],[Unit_Price]]&lt;2000,"Medium Price",Table8_1[[#This Row],[Unit_Price]]&gt;=2000, "High Price")</f>
        <v>Medium Price</v>
      </c>
      <c r="M189" t="str">
        <f>VLOOKUP(Table8_16[[#This Row],[Customer_ID]],Table1__2[],2,FALSE)</f>
        <v>Adam Rowland</v>
      </c>
      <c r="N189">
        <f>VLOOKUP(Table8_16[[#This Row],[Customer_ID]],Table1__2[],3,FALSE)</f>
        <v>48</v>
      </c>
      <c r="O189" t="str">
        <f>VLOOKUP(Table8_16[[#This Row],[Customer_ID]],Table1__2[],4,FALSE)</f>
        <v>Female</v>
      </c>
      <c r="P189" t="str">
        <f>VLOOKUP(Table8_16[[#This Row],[Customer_ID]],Table1__2[],5,FALSE)</f>
        <v>Welchview</v>
      </c>
      <c r="Q189" t="str">
        <f>VLOOKUP(Table8_16[[#This Row],[Customer_ID]],Table1__2[],6,FALSE)</f>
        <v>California</v>
      </c>
      <c r="R189" t="str">
        <f>VLOOKUP(Table8_16[[#This Row],[Customer_ID]],Table1__2[],7,FALSE)</f>
        <v>USA</v>
      </c>
      <c r="S189" t="str">
        <f>VLOOKUP(Table8_16[[#This Row],[Customer_ID]],Table1__2[],8,FALSE)</f>
        <v>Gold</v>
      </c>
      <c r="T189" t="str">
        <f>VLOOKUP(Table8_16[[#This Row],[Customer_ID]],Table1__2[],9,FALSE)</f>
        <v>Experienced</v>
      </c>
      <c r="U189" t="str">
        <f>VLOOKUP(Table8_16[[#This Row],[Product_ID]],Table3__211[],2,FALSE)</f>
        <v>Badminton Racket</v>
      </c>
      <c r="V189" t="str">
        <f>VLOOKUP(Table8_16[[#This Row],[Product_ID]],Table3__211[],3,FALSE)</f>
        <v>Set</v>
      </c>
      <c r="W189" t="str">
        <f>VLOOKUP(Table8_16[[#This Row],[Product_ID]],Table3__211[],4,FALSE)</f>
        <v>Sports</v>
      </c>
      <c r="X189" t="str">
        <f>VLOOKUP(Table8_16[[#This Row],[Product_ID]],Table3__211[],5,FALSE)</f>
        <v>Equipment</v>
      </c>
      <c r="Y189" t="str">
        <f>VLOOKUP(Table8_16[[#This Row],[Product_ID]],Table3__211[],6,FALSE)</f>
        <v>Robinson-Brown</v>
      </c>
      <c r="Z189">
        <f>VLOOKUP(Table8_16[[#This Row],[Product_ID]],Table3__211[],7,FALSE)</f>
        <v>285.54000000000002</v>
      </c>
      <c r="AA189">
        <f>VLOOKUP(Table8_16[[#This Row],[Product_ID]],Table3__211[],8,FALSE)</f>
        <v>358</v>
      </c>
      <c r="AB189" t="str">
        <f>VLOOKUP(Table8_16[[#This Row],[Store_ID]],Store!$A$2:$E$21,2,FALSE)</f>
        <v>Benson-Elliott</v>
      </c>
      <c r="AC189" t="str">
        <f>VLOOKUP(Table8_16[[#This Row],[Store_ID]],Store!$A$2:$E$21,3,FALSE)</f>
        <v>East</v>
      </c>
      <c r="AD189" t="str">
        <f>VLOOKUP(Table8_16[[#This Row],[Store_ID]],Store!$A$2:$E$21,4,FALSE)</f>
        <v>Port Josephberg</v>
      </c>
      <c r="AE189" t="str">
        <f>VLOOKUP(Table8_16[[#This Row],[Store_ID]],Store!$A$2:$E$21,5,FALSE)</f>
        <v>Online</v>
      </c>
      <c r="AF189" s="22" t="str">
        <f>VLOOKUP(Table8_16[[#This Row],[Store_ID]],Store!$A$2:$F$21,6,FALSE)</f>
        <v>Digital Store</v>
      </c>
    </row>
    <row r="190" spans="1:32" x14ac:dyDescent="0.3">
      <c r="A190" t="s">
        <v>2153</v>
      </c>
      <c r="B190" s="5">
        <v>45411</v>
      </c>
      <c r="C190" t="s">
        <v>1205</v>
      </c>
      <c r="D190" t="s">
        <v>1572</v>
      </c>
      <c r="E190" t="s">
        <v>1901</v>
      </c>
      <c r="F190">
        <v>3</v>
      </c>
      <c r="G190">
        <v>620.22</v>
      </c>
      <c r="H190">
        <v>0.04</v>
      </c>
      <c r="I190" t="s">
        <v>1959</v>
      </c>
      <c r="J190">
        <v>1786.2336</v>
      </c>
      <c r="K190">
        <v>1786.2336</v>
      </c>
      <c r="L190" t="str">
        <f>_xlfn.IFS(Table8_1[[#This Row],[Unit_Price]]&lt;500,"Low Price",Table8_1[[#This Row],[Unit_Price]]&lt;2000,"Medium Price",Table8_1[[#This Row],[Unit_Price]]&gt;=2000, "High Price")</f>
        <v>Medium Price</v>
      </c>
      <c r="M190" t="str">
        <f>VLOOKUP(Table8_16[[#This Row],[Customer_ID]],Table1__2[],2,FALSE)</f>
        <v>Martha Brown</v>
      </c>
      <c r="N190">
        <f>VLOOKUP(Table8_16[[#This Row],[Customer_ID]],Table1__2[],3,FALSE)</f>
        <v>20</v>
      </c>
      <c r="O190" t="str">
        <f>VLOOKUP(Table8_16[[#This Row],[Customer_ID]],Table1__2[],4,FALSE)</f>
        <v>Female</v>
      </c>
      <c r="P190" t="str">
        <f>VLOOKUP(Table8_16[[#This Row],[Customer_ID]],Table1__2[],5,FALSE)</f>
        <v>Novakstad</v>
      </c>
      <c r="Q190" t="str">
        <f>VLOOKUP(Table8_16[[#This Row],[Customer_ID]],Table1__2[],6,FALSE)</f>
        <v>California</v>
      </c>
      <c r="R190" t="str">
        <f>VLOOKUP(Table8_16[[#This Row],[Customer_ID]],Table1__2[],7,FALSE)</f>
        <v>USA</v>
      </c>
      <c r="S190" t="str">
        <f>VLOOKUP(Table8_16[[#This Row],[Customer_ID]],Table1__2[],8,FALSE)</f>
        <v>Gold</v>
      </c>
      <c r="T190" t="str">
        <f>VLOOKUP(Table8_16[[#This Row],[Customer_ID]],Table1__2[],9,FALSE)</f>
        <v>Students</v>
      </c>
      <c r="U190" t="str">
        <f>VLOOKUP(Table8_16[[#This Row],[Product_ID]],Table3__211[],2,FALSE)</f>
        <v>Women's Yoga</v>
      </c>
      <c r="V190" t="str">
        <f>VLOOKUP(Table8_16[[#This Row],[Product_ID]],Table3__211[],3,FALSE)</f>
        <v>Pants</v>
      </c>
      <c r="W190" t="str">
        <f>VLOOKUP(Table8_16[[#This Row],[Product_ID]],Table3__211[],4,FALSE)</f>
        <v>Clothing</v>
      </c>
      <c r="X190" t="str">
        <f>VLOOKUP(Table8_16[[#This Row],[Product_ID]],Table3__211[],5,FALSE)</f>
        <v>Bottoms</v>
      </c>
      <c r="Y190" t="str">
        <f>VLOOKUP(Table8_16[[#This Row],[Product_ID]],Table3__211[],6,FALSE)</f>
        <v>Gonzales-Davis</v>
      </c>
      <c r="Z190">
        <f>VLOOKUP(Table8_16[[#This Row],[Product_ID]],Table3__211[],7,FALSE)</f>
        <v>306.45999999999998</v>
      </c>
      <c r="AA190">
        <f>VLOOKUP(Table8_16[[#This Row],[Product_ID]],Table3__211[],8,FALSE)</f>
        <v>487</v>
      </c>
      <c r="AB190" t="str">
        <f>VLOOKUP(Table8_16[[#This Row],[Store_ID]],Store!$A$2:$E$21,2,FALSE)</f>
        <v>Johnson-Wright</v>
      </c>
      <c r="AC190" t="str">
        <f>VLOOKUP(Table8_16[[#This Row],[Store_ID]],Store!$A$2:$E$21,3,FALSE)</f>
        <v>North</v>
      </c>
      <c r="AD190" t="str">
        <f>VLOOKUP(Table8_16[[#This Row],[Store_ID]],Store!$A$2:$E$21,4,FALSE)</f>
        <v>Hoodberg</v>
      </c>
      <c r="AE190" t="str">
        <f>VLOOKUP(Table8_16[[#This Row],[Store_ID]],Store!$A$2:$E$21,5,FALSE)</f>
        <v>Outlet</v>
      </c>
      <c r="AF190" s="22" t="str">
        <f>VLOOKUP(Table8_16[[#This Row],[Store_ID]],Store!$A$2:$F$21,6,FALSE)</f>
        <v>Physical Store</v>
      </c>
    </row>
    <row r="191" spans="1:32" x14ac:dyDescent="0.3">
      <c r="A191" t="s">
        <v>2154</v>
      </c>
      <c r="B191" s="5">
        <v>45411</v>
      </c>
      <c r="C191" t="s">
        <v>333</v>
      </c>
      <c r="D191" t="s">
        <v>1718</v>
      </c>
      <c r="E191" t="s">
        <v>1901</v>
      </c>
      <c r="F191">
        <v>1</v>
      </c>
      <c r="G191">
        <v>580.76</v>
      </c>
      <c r="H191">
        <v>0.1</v>
      </c>
      <c r="I191" t="s">
        <v>1964</v>
      </c>
      <c r="J191">
        <v>522.68399999999997</v>
      </c>
      <c r="K191">
        <v>522.68399999999997</v>
      </c>
      <c r="L191" t="str">
        <f>_xlfn.IFS(Table8_1[[#This Row],[Unit_Price]]&lt;500,"Low Price",Table8_1[[#This Row],[Unit_Price]]&lt;2000,"Medium Price",Table8_1[[#This Row],[Unit_Price]]&gt;=2000, "High Price")</f>
        <v>Medium Price</v>
      </c>
      <c r="M191" t="str">
        <f>VLOOKUP(Table8_16[[#This Row],[Customer_ID]],Table1__2[],2,FALSE)</f>
        <v>Donna Gregory</v>
      </c>
      <c r="N191">
        <f>VLOOKUP(Table8_16[[#This Row],[Customer_ID]],Table1__2[],3,FALSE)</f>
        <v>29</v>
      </c>
      <c r="O191" t="str">
        <f>VLOOKUP(Table8_16[[#This Row],[Customer_ID]],Table1__2[],4,FALSE)</f>
        <v>Female</v>
      </c>
      <c r="P191" t="str">
        <f>VLOOKUP(Table8_16[[#This Row],[Customer_ID]],Table1__2[],5,FALSE)</f>
        <v>South Amandahaven</v>
      </c>
      <c r="Q191" t="str">
        <f>VLOOKUP(Table8_16[[#This Row],[Customer_ID]],Table1__2[],6,FALSE)</f>
        <v>Arizona</v>
      </c>
      <c r="R191" t="str">
        <f>VLOOKUP(Table8_16[[#This Row],[Customer_ID]],Table1__2[],7,FALSE)</f>
        <v>USA</v>
      </c>
      <c r="S191" t="str">
        <f>VLOOKUP(Table8_16[[#This Row],[Customer_ID]],Table1__2[],8,FALSE)</f>
        <v>Silver</v>
      </c>
      <c r="T191" t="str">
        <f>VLOOKUP(Table8_16[[#This Row],[Customer_ID]],Table1__2[],9,FALSE)</f>
        <v>Entry level Professionel</v>
      </c>
      <c r="U191" t="str">
        <f>VLOOKUP(Table8_16[[#This Row],[Product_ID]],Table3__211[],2,FALSE)</f>
        <v>Men's Winter</v>
      </c>
      <c r="V191" t="str">
        <f>VLOOKUP(Table8_16[[#This Row],[Product_ID]],Table3__211[],3,FALSE)</f>
        <v>Jacket</v>
      </c>
      <c r="W191" t="str">
        <f>VLOOKUP(Table8_16[[#This Row],[Product_ID]],Table3__211[],4,FALSE)</f>
        <v>Clothing</v>
      </c>
      <c r="X191" t="str">
        <f>VLOOKUP(Table8_16[[#This Row],[Product_ID]],Table3__211[],5,FALSE)</f>
        <v>Outerwear</v>
      </c>
      <c r="Y191" t="str">
        <f>VLOOKUP(Table8_16[[#This Row],[Product_ID]],Table3__211[],6,FALSE)</f>
        <v>Kelly, Smith and Perez</v>
      </c>
      <c r="Z191">
        <f>VLOOKUP(Table8_16[[#This Row],[Product_ID]],Table3__211[],7,FALSE)</f>
        <v>167.34</v>
      </c>
      <c r="AA191">
        <f>VLOOKUP(Table8_16[[#This Row],[Product_ID]],Table3__211[],8,FALSE)</f>
        <v>296</v>
      </c>
      <c r="AB191" t="str">
        <f>VLOOKUP(Table8_16[[#This Row],[Store_ID]],Store!$A$2:$E$21,2,FALSE)</f>
        <v>Johnson-Wright</v>
      </c>
      <c r="AC191" t="str">
        <f>VLOOKUP(Table8_16[[#This Row],[Store_ID]],Store!$A$2:$E$21,3,FALSE)</f>
        <v>North</v>
      </c>
      <c r="AD191" t="str">
        <f>VLOOKUP(Table8_16[[#This Row],[Store_ID]],Store!$A$2:$E$21,4,FALSE)</f>
        <v>Hoodberg</v>
      </c>
      <c r="AE191" t="str">
        <f>VLOOKUP(Table8_16[[#This Row],[Store_ID]],Store!$A$2:$E$21,5,FALSE)</f>
        <v>Outlet</v>
      </c>
      <c r="AF191" s="22" t="str">
        <f>VLOOKUP(Table8_16[[#This Row],[Store_ID]],Store!$A$2:$F$21,6,FALSE)</f>
        <v>Physical Store</v>
      </c>
    </row>
    <row r="192" spans="1:32" x14ac:dyDescent="0.3">
      <c r="A192" t="s">
        <v>2155</v>
      </c>
      <c r="B192" s="5">
        <v>45775</v>
      </c>
      <c r="C192" t="s">
        <v>1061</v>
      </c>
      <c r="D192" t="s">
        <v>1796</v>
      </c>
      <c r="E192" t="s">
        <v>1921</v>
      </c>
      <c r="F192">
        <v>3</v>
      </c>
      <c r="G192">
        <v>444.55</v>
      </c>
      <c r="H192">
        <v>0.14000000000000001</v>
      </c>
      <c r="I192" t="s">
        <v>1961</v>
      </c>
      <c r="J192">
        <v>1146.9390000000001</v>
      </c>
      <c r="K192">
        <v>1146.9390000000001</v>
      </c>
      <c r="L192" t="str">
        <f>_xlfn.IFS(Table8_1[[#This Row],[Unit_Price]]&lt;500,"Low Price",Table8_1[[#This Row],[Unit_Price]]&lt;2000,"Medium Price",Table8_1[[#This Row],[Unit_Price]]&gt;=2000, "High Price")</f>
        <v>Low Price</v>
      </c>
      <c r="M192" t="str">
        <f>VLOOKUP(Table8_16[[#This Row],[Customer_ID]],Table1__2[],2,FALSE)</f>
        <v>Mr. Christopher Sims</v>
      </c>
      <c r="N192">
        <f>VLOOKUP(Table8_16[[#This Row],[Customer_ID]],Table1__2[],3,FALSE)</f>
        <v>50</v>
      </c>
      <c r="O192" t="str">
        <f>VLOOKUP(Table8_16[[#This Row],[Customer_ID]],Table1__2[],4,FALSE)</f>
        <v>Female</v>
      </c>
      <c r="P192" t="str">
        <f>VLOOKUP(Table8_16[[#This Row],[Customer_ID]],Table1__2[],5,FALSE)</f>
        <v>Donaldsontown</v>
      </c>
      <c r="Q192" t="str">
        <f>VLOOKUP(Table8_16[[#This Row],[Customer_ID]],Table1__2[],6,FALSE)</f>
        <v>Connecticut</v>
      </c>
      <c r="R192" t="str">
        <f>VLOOKUP(Table8_16[[#This Row],[Customer_ID]],Table1__2[],7,FALSE)</f>
        <v>USA</v>
      </c>
      <c r="S192" t="str">
        <f>VLOOKUP(Table8_16[[#This Row],[Customer_ID]],Table1__2[],8,FALSE)</f>
        <v>Silver</v>
      </c>
      <c r="T192" t="str">
        <f>VLOOKUP(Table8_16[[#This Row],[Customer_ID]],Table1__2[],9,FALSE)</f>
        <v>Experienced</v>
      </c>
      <c r="U192" t="str">
        <f>VLOOKUP(Table8_16[[#This Row],[Product_ID]],Table3__211[],2,FALSE)</f>
        <v>Hair Repair Oil</v>
      </c>
      <c r="V192" t="str">
        <f>VLOOKUP(Table8_16[[#This Row],[Product_ID]],Table3__211[],3,FALSE)</f>
        <v>Treatment</v>
      </c>
      <c r="W192" t="str">
        <f>VLOOKUP(Table8_16[[#This Row],[Product_ID]],Table3__211[],4,FALSE)</f>
        <v>Beauty</v>
      </c>
      <c r="X192" t="str">
        <f>VLOOKUP(Table8_16[[#This Row],[Product_ID]],Table3__211[],5,FALSE)</f>
        <v>Haircare</v>
      </c>
      <c r="Y192" t="str">
        <f>VLOOKUP(Table8_16[[#This Row],[Product_ID]],Table3__211[],6,FALSE)</f>
        <v>Hopkins Ltd</v>
      </c>
      <c r="Z192">
        <f>VLOOKUP(Table8_16[[#This Row],[Product_ID]],Table3__211[],7,FALSE)</f>
        <v>214.32</v>
      </c>
      <c r="AA192">
        <f>VLOOKUP(Table8_16[[#This Row],[Product_ID]],Table3__211[],8,FALSE)</f>
        <v>383</v>
      </c>
      <c r="AB192" t="str">
        <f>VLOOKUP(Table8_16[[#This Row],[Store_ID]],Store!$A$2:$E$21,2,FALSE)</f>
        <v>Moore, Padilla and Butler</v>
      </c>
      <c r="AC192" t="str">
        <f>VLOOKUP(Table8_16[[#This Row],[Store_ID]],Store!$A$2:$E$21,3,FALSE)</f>
        <v>South</v>
      </c>
      <c r="AD192" t="str">
        <f>VLOOKUP(Table8_16[[#This Row],[Store_ID]],Store!$A$2:$E$21,4,FALSE)</f>
        <v>East Johnstad</v>
      </c>
      <c r="AE192" t="str">
        <f>VLOOKUP(Table8_16[[#This Row],[Store_ID]],Store!$A$2:$E$21,5,FALSE)</f>
        <v>Flagship</v>
      </c>
      <c r="AF192" s="22" t="str">
        <f>VLOOKUP(Table8_16[[#This Row],[Store_ID]],Store!$A$2:$F$21,6,FALSE)</f>
        <v>Physical Store</v>
      </c>
    </row>
    <row r="193" spans="1:32" x14ac:dyDescent="0.3">
      <c r="A193" t="s">
        <v>2156</v>
      </c>
      <c r="B193" s="5">
        <v>45459</v>
      </c>
      <c r="C193" t="s">
        <v>477</v>
      </c>
      <c r="D193" t="s">
        <v>1718</v>
      </c>
      <c r="E193" t="s">
        <v>1945</v>
      </c>
      <c r="F193">
        <v>1</v>
      </c>
      <c r="G193">
        <v>804.9</v>
      </c>
      <c r="H193">
        <v>0.03</v>
      </c>
      <c r="I193" t="s">
        <v>1961</v>
      </c>
      <c r="J193">
        <v>780.75300000000004</v>
      </c>
      <c r="K193">
        <v>780.75299999999993</v>
      </c>
      <c r="L193" t="str">
        <f>_xlfn.IFS(Table8_1[[#This Row],[Unit_Price]]&lt;500,"Low Price",Table8_1[[#This Row],[Unit_Price]]&lt;2000,"Medium Price",Table8_1[[#This Row],[Unit_Price]]&gt;=2000, "High Price")</f>
        <v>Medium Price</v>
      </c>
      <c r="M193" t="str">
        <f>VLOOKUP(Table8_16[[#This Row],[Customer_ID]],Table1__2[],2,FALSE)</f>
        <v>Sean Roth</v>
      </c>
      <c r="N193">
        <f>VLOOKUP(Table8_16[[#This Row],[Customer_ID]],Table1__2[],3,FALSE)</f>
        <v>43</v>
      </c>
      <c r="O193" t="str">
        <f>VLOOKUP(Table8_16[[#This Row],[Customer_ID]],Table1__2[],4,FALSE)</f>
        <v>Male</v>
      </c>
      <c r="P193" t="str">
        <f>VLOOKUP(Table8_16[[#This Row],[Customer_ID]],Table1__2[],5,FALSE)</f>
        <v>Lake Michael</v>
      </c>
      <c r="Q193" t="str">
        <f>VLOOKUP(Table8_16[[#This Row],[Customer_ID]],Table1__2[],6,FALSE)</f>
        <v>Virginia</v>
      </c>
      <c r="R193" t="str">
        <f>VLOOKUP(Table8_16[[#This Row],[Customer_ID]],Table1__2[],7,FALSE)</f>
        <v>USA</v>
      </c>
      <c r="S193" t="str">
        <f>VLOOKUP(Table8_16[[#This Row],[Customer_ID]],Table1__2[],8,FALSE)</f>
        <v>Gold</v>
      </c>
      <c r="T193" t="str">
        <f>VLOOKUP(Table8_16[[#This Row],[Customer_ID]],Table1__2[],9,FALSE)</f>
        <v>Experienced</v>
      </c>
      <c r="U193" t="str">
        <f>VLOOKUP(Table8_16[[#This Row],[Product_ID]],Table3__211[],2,FALSE)</f>
        <v>Men's Winter</v>
      </c>
      <c r="V193" t="str">
        <f>VLOOKUP(Table8_16[[#This Row],[Product_ID]],Table3__211[],3,FALSE)</f>
        <v>Jacket</v>
      </c>
      <c r="W193" t="str">
        <f>VLOOKUP(Table8_16[[#This Row],[Product_ID]],Table3__211[],4,FALSE)</f>
        <v>Clothing</v>
      </c>
      <c r="X193" t="str">
        <f>VLOOKUP(Table8_16[[#This Row],[Product_ID]],Table3__211[],5,FALSE)</f>
        <v>Outerwear</v>
      </c>
      <c r="Y193" t="str">
        <f>VLOOKUP(Table8_16[[#This Row],[Product_ID]],Table3__211[],6,FALSE)</f>
        <v>Kelly, Smith and Perez</v>
      </c>
      <c r="Z193">
        <f>VLOOKUP(Table8_16[[#This Row],[Product_ID]],Table3__211[],7,FALSE)</f>
        <v>167.34</v>
      </c>
      <c r="AA193">
        <f>VLOOKUP(Table8_16[[#This Row],[Product_ID]],Table3__211[],8,FALSE)</f>
        <v>296</v>
      </c>
      <c r="AB193" t="str">
        <f>VLOOKUP(Table8_16[[#This Row],[Store_ID]],Store!$A$2:$E$21,2,FALSE)</f>
        <v>Guerrero-Schmitt</v>
      </c>
      <c r="AC193" t="str">
        <f>VLOOKUP(Table8_16[[#This Row],[Store_ID]],Store!$A$2:$E$21,3,FALSE)</f>
        <v>East</v>
      </c>
      <c r="AD193" t="str">
        <f>VLOOKUP(Table8_16[[#This Row],[Store_ID]],Store!$A$2:$E$21,4,FALSE)</f>
        <v>East Stevechester</v>
      </c>
      <c r="AE193" t="str">
        <f>VLOOKUP(Table8_16[[#This Row],[Store_ID]],Store!$A$2:$E$21,5,FALSE)</f>
        <v>Flagship</v>
      </c>
      <c r="AF193" s="22" t="str">
        <f>VLOOKUP(Table8_16[[#This Row],[Store_ID]],Store!$A$2:$F$21,6,FALSE)</f>
        <v>Physical Store</v>
      </c>
    </row>
    <row r="194" spans="1:32" x14ac:dyDescent="0.3">
      <c r="A194" t="s">
        <v>2157</v>
      </c>
      <c r="B194" s="5">
        <v>45617</v>
      </c>
      <c r="C194" t="s">
        <v>1328</v>
      </c>
      <c r="D194" t="s">
        <v>1859</v>
      </c>
      <c r="E194" t="s">
        <v>1934</v>
      </c>
      <c r="F194">
        <v>3</v>
      </c>
      <c r="G194">
        <v>361.65</v>
      </c>
      <c r="H194">
        <v>0.15</v>
      </c>
      <c r="I194" t="s">
        <v>1964</v>
      </c>
      <c r="J194">
        <v>922.20749999999998</v>
      </c>
      <c r="K194">
        <v>922.20749999999987</v>
      </c>
      <c r="L194" t="str">
        <f>_xlfn.IFS(Table8_1[[#This Row],[Unit_Price]]&lt;500,"Low Price",Table8_1[[#This Row],[Unit_Price]]&lt;2000,"Medium Price",Table8_1[[#This Row],[Unit_Price]]&gt;=2000, "High Price")</f>
        <v>Low Price</v>
      </c>
      <c r="M194" t="str">
        <f>VLOOKUP(Table8_16[[#This Row],[Customer_ID]],Table1__2[],2,FALSE)</f>
        <v>Edwin Barnes</v>
      </c>
      <c r="N194">
        <f>VLOOKUP(Table8_16[[#This Row],[Customer_ID]],Table1__2[],3,FALSE)</f>
        <v>53</v>
      </c>
      <c r="O194" t="str">
        <f>VLOOKUP(Table8_16[[#This Row],[Customer_ID]],Table1__2[],4,FALSE)</f>
        <v>Male</v>
      </c>
      <c r="P194" t="str">
        <f>VLOOKUP(Table8_16[[#This Row],[Customer_ID]],Table1__2[],5,FALSE)</f>
        <v>Lake Alexandra</v>
      </c>
      <c r="Q194" t="str">
        <f>VLOOKUP(Table8_16[[#This Row],[Customer_ID]],Table1__2[],6,FALSE)</f>
        <v>North Carolina</v>
      </c>
      <c r="R194" t="str">
        <f>VLOOKUP(Table8_16[[#This Row],[Customer_ID]],Table1__2[],7,FALSE)</f>
        <v>USA</v>
      </c>
      <c r="S194" t="str">
        <f>VLOOKUP(Table8_16[[#This Row],[Customer_ID]],Table1__2[],8,FALSE)</f>
        <v>Bronze</v>
      </c>
      <c r="T194" t="str">
        <f>VLOOKUP(Table8_16[[#This Row],[Customer_ID]],Table1__2[],9,FALSE)</f>
        <v>Experienced</v>
      </c>
      <c r="U194" t="str">
        <f>VLOOKUP(Table8_16[[#This Row],[Product_ID]],Table3__211[],2,FALSE)</f>
        <v>Microwave</v>
      </c>
      <c r="V194" t="str">
        <f>VLOOKUP(Table8_16[[#This Row],[Product_ID]],Table3__211[],3,FALSE)</f>
        <v>Oven</v>
      </c>
      <c r="W194" t="str">
        <f>VLOOKUP(Table8_16[[#This Row],[Product_ID]],Table3__211[],4,FALSE)</f>
        <v>Home</v>
      </c>
      <c r="X194" t="str">
        <f>VLOOKUP(Table8_16[[#This Row],[Product_ID]],Table3__211[],5,FALSE)</f>
        <v>Appliances</v>
      </c>
      <c r="Y194" t="str">
        <f>VLOOKUP(Table8_16[[#This Row],[Product_ID]],Table3__211[],6,FALSE)</f>
        <v>Green, Powell and Palmer</v>
      </c>
      <c r="Z194">
        <f>VLOOKUP(Table8_16[[#This Row],[Product_ID]],Table3__211[],7,FALSE)</f>
        <v>447.43</v>
      </c>
      <c r="AA194">
        <f>VLOOKUP(Table8_16[[#This Row],[Product_ID]],Table3__211[],8,FALSE)</f>
        <v>191</v>
      </c>
      <c r="AB194" t="str">
        <f>VLOOKUP(Table8_16[[#This Row],[Store_ID]],Store!$A$2:$E$21,2,FALSE)</f>
        <v>Mcdonald Inc</v>
      </c>
      <c r="AC194" t="str">
        <f>VLOOKUP(Table8_16[[#This Row],[Store_ID]],Store!$A$2:$E$21,3,FALSE)</f>
        <v>South</v>
      </c>
      <c r="AD194" t="str">
        <f>VLOOKUP(Table8_16[[#This Row],[Store_ID]],Store!$A$2:$E$21,4,FALSE)</f>
        <v>Christopherland</v>
      </c>
      <c r="AE194" t="str">
        <f>VLOOKUP(Table8_16[[#This Row],[Store_ID]],Store!$A$2:$E$21,5,FALSE)</f>
        <v>Outlet</v>
      </c>
      <c r="AF194" s="22" t="str">
        <f>VLOOKUP(Table8_16[[#This Row],[Store_ID]],Store!$A$2:$F$21,6,FALSE)</f>
        <v>Physical Store</v>
      </c>
    </row>
    <row r="195" spans="1:32" x14ac:dyDescent="0.3">
      <c r="A195" t="s">
        <v>2158</v>
      </c>
      <c r="B195" s="5">
        <v>45763</v>
      </c>
      <c r="C195" t="s">
        <v>548</v>
      </c>
      <c r="D195" t="s">
        <v>1585</v>
      </c>
      <c r="E195" t="s">
        <v>1904</v>
      </c>
      <c r="F195">
        <v>1</v>
      </c>
      <c r="G195">
        <v>271.76</v>
      </c>
      <c r="H195">
        <v>0.03</v>
      </c>
      <c r="I195" t="s">
        <v>1959</v>
      </c>
      <c r="J195">
        <v>263.60719999999998</v>
      </c>
      <c r="K195">
        <v>263.60719999999998</v>
      </c>
      <c r="L195" t="str">
        <f>_xlfn.IFS(Table8_1[[#This Row],[Unit_Price]]&lt;500,"Low Price",Table8_1[[#This Row],[Unit_Price]]&lt;2000,"Medium Price",Table8_1[[#This Row],[Unit_Price]]&gt;=2000, "High Price")</f>
        <v>Low Price</v>
      </c>
      <c r="M195" t="str">
        <f>VLOOKUP(Table8_16[[#This Row],[Customer_ID]],Table1__2[],2,FALSE)</f>
        <v>Mariah Brown</v>
      </c>
      <c r="N195">
        <f>VLOOKUP(Table8_16[[#This Row],[Customer_ID]],Table1__2[],3,FALSE)</f>
        <v>37</v>
      </c>
      <c r="O195" t="str">
        <f>VLOOKUP(Table8_16[[#This Row],[Customer_ID]],Table1__2[],4,FALSE)</f>
        <v>Male</v>
      </c>
      <c r="P195" t="str">
        <f>VLOOKUP(Table8_16[[#This Row],[Customer_ID]],Table1__2[],5,FALSE)</f>
        <v>Palmerbury</v>
      </c>
      <c r="Q195" t="str">
        <f>VLOOKUP(Table8_16[[#This Row],[Customer_ID]],Table1__2[],6,FALSE)</f>
        <v>Tennessee</v>
      </c>
      <c r="R195" t="str">
        <f>VLOOKUP(Table8_16[[#This Row],[Customer_ID]],Table1__2[],7,FALSE)</f>
        <v>USA</v>
      </c>
      <c r="S195" t="str">
        <f>VLOOKUP(Table8_16[[#This Row],[Customer_ID]],Table1__2[],8,FALSE)</f>
        <v>Silver</v>
      </c>
      <c r="T195" t="str">
        <f>VLOOKUP(Table8_16[[#This Row],[Customer_ID]],Table1__2[],9,FALSE)</f>
        <v>Experienced</v>
      </c>
      <c r="U195" t="str">
        <f>VLOOKUP(Table8_16[[#This Row],[Product_ID]],Table3__211[],2,FALSE)</f>
        <v>LED Table</v>
      </c>
      <c r="V195" t="str">
        <f>VLOOKUP(Table8_16[[#This Row],[Product_ID]],Table3__211[],3,FALSE)</f>
        <v>Lamp</v>
      </c>
      <c r="W195" t="str">
        <f>VLOOKUP(Table8_16[[#This Row],[Product_ID]],Table3__211[],4,FALSE)</f>
        <v>Home</v>
      </c>
      <c r="X195" t="str">
        <f>VLOOKUP(Table8_16[[#This Row],[Product_ID]],Table3__211[],5,FALSE)</f>
        <v>Lighting</v>
      </c>
      <c r="Y195" t="str">
        <f>VLOOKUP(Table8_16[[#This Row],[Product_ID]],Table3__211[],6,FALSE)</f>
        <v>Harrell LLC</v>
      </c>
      <c r="Z195">
        <f>VLOOKUP(Table8_16[[#This Row],[Product_ID]],Table3__211[],7,FALSE)</f>
        <v>218.86</v>
      </c>
      <c r="AA195">
        <f>VLOOKUP(Table8_16[[#This Row],[Product_ID]],Table3__211[],8,FALSE)</f>
        <v>170</v>
      </c>
      <c r="AB195" t="str">
        <f>VLOOKUP(Table8_16[[#This Row],[Store_ID]],Store!$A$2:$E$21,2,FALSE)</f>
        <v>Alexander Group</v>
      </c>
      <c r="AC195" t="str">
        <f>VLOOKUP(Table8_16[[#This Row],[Store_ID]],Store!$A$2:$E$21,3,FALSE)</f>
        <v>South</v>
      </c>
      <c r="AD195" t="str">
        <f>VLOOKUP(Table8_16[[#This Row],[Store_ID]],Store!$A$2:$E$21,4,FALSE)</f>
        <v>Port Sharon</v>
      </c>
      <c r="AE195" t="str">
        <f>VLOOKUP(Table8_16[[#This Row],[Store_ID]],Store!$A$2:$E$21,5,FALSE)</f>
        <v>Online</v>
      </c>
      <c r="AF195" s="22" t="str">
        <f>VLOOKUP(Table8_16[[#This Row],[Store_ID]],Store!$A$2:$F$21,6,FALSE)</f>
        <v>Digital Store</v>
      </c>
    </row>
    <row r="196" spans="1:32" x14ac:dyDescent="0.3">
      <c r="A196" t="s">
        <v>2159</v>
      </c>
      <c r="B196" s="5">
        <v>45618</v>
      </c>
      <c r="C196" t="s">
        <v>1028</v>
      </c>
      <c r="D196" t="s">
        <v>1728</v>
      </c>
      <c r="E196" t="s">
        <v>1924</v>
      </c>
      <c r="F196">
        <v>3</v>
      </c>
      <c r="G196">
        <v>958.15</v>
      </c>
      <c r="H196">
        <v>0.24</v>
      </c>
      <c r="I196" t="s">
        <v>1964</v>
      </c>
      <c r="J196">
        <v>2184.5819999999999</v>
      </c>
      <c r="K196">
        <v>2184.5819999999999</v>
      </c>
      <c r="L196" t="str">
        <f>_xlfn.IFS(Table8_1[[#This Row],[Unit_Price]]&lt;500,"Low Price",Table8_1[[#This Row],[Unit_Price]]&lt;2000,"Medium Price",Table8_1[[#This Row],[Unit_Price]]&gt;=2000, "High Price")</f>
        <v>Medium Price</v>
      </c>
      <c r="M196" t="str">
        <f>VLOOKUP(Table8_16[[#This Row],[Customer_ID]],Table1__2[],2,FALSE)</f>
        <v>Kristy Dunlap</v>
      </c>
      <c r="N196">
        <f>VLOOKUP(Table8_16[[#This Row],[Customer_ID]],Table1__2[],3,FALSE)</f>
        <v>64</v>
      </c>
      <c r="O196" t="str">
        <f>VLOOKUP(Table8_16[[#This Row],[Customer_ID]],Table1__2[],4,FALSE)</f>
        <v>Female</v>
      </c>
      <c r="P196" t="str">
        <f>VLOOKUP(Table8_16[[#This Row],[Customer_ID]],Table1__2[],5,FALSE)</f>
        <v>Whiteport</v>
      </c>
      <c r="Q196" t="str">
        <f>VLOOKUP(Table8_16[[#This Row],[Customer_ID]],Table1__2[],6,FALSE)</f>
        <v>North Carolina</v>
      </c>
      <c r="R196" t="str">
        <f>VLOOKUP(Table8_16[[#This Row],[Customer_ID]],Table1__2[],7,FALSE)</f>
        <v>USA</v>
      </c>
      <c r="S196" t="str">
        <f>VLOOKUP(Table8_16[[#This Row],[Customer_ID]],Table1__2[],8,FALSE)</f>
        <v>Platinum</v>
      </c>
      <c r="T196" t="str">
        <f>VLOOKUP(Table8_16[[#This Row],[Customer_ID]],Table1__2[],9,FALSE)</f>
        <v>Retired</v>
      </c>
      <c r="U196" t="str">
        <f>VLOOKUP(Table8_16[[#This Row],[Product_ID]],Table3__211[],2,FALSE)</f>
        <v>Men's Roll-On</v>
      </c>
      <c r="V196" t="str">
        <f>VLOOKUP(Table8_16[[#This Row],[Product_ID]],Table3__211[],3,FALSE)</f>
        <v>Perfume</v>
      </c>
      <c r="W196" t="str">
        <f>VLOOKUP(Table8_16[[#This Row],[Product_ID]],Table3__211[],4,FALSE)</f>
        <v>Beauty</v>
      </c>
      <c r="X196" t="str">
        <f>VLOOKUP(Table8_16[[#This Row],[Product_ID]],Table3__211[],5,FALSE)</f>
        <v>Fragrance</v>
      </c>
      <c r="Y196" t="str">
        <f>VLOOKUP(Table8_16[[#This Row],[Product_ID]],Table3__211[],6,FALSE)</f>
        <v>Sullivan and Sons</v>
      </c>
      <c r="Z196">
        <f>VLOOKUP(Table8_16[[#This Row],[Product_ID]],Table3__211[],7,FALSE)</f>
        <v>43.29</v>
      </c>
      <c r="AA196">
        <f>VLOOKUP(Table8_16[[#This Row],[Product_ID]],Table3__211[],8,FALSE)</f>
        <v>267</v>
      </c>
      <c r="AB196" t="str">
        <f>VLOOKUP(Table8_16[[#This Row],[Store_ID]],Store!$A$2:$E$21,2,FALSE)</f>
        <v>Hill, Wagner and Ballard</v>
      </c>
      <c r="AC196" t="str">
        <f>VLOOKUP(Table8_16[[#This Row],[Store_ID]],Store!$A$2:$E$21,3,FALSE)</f>
        <v>East</v>
      </c>
      <c r="AD196" t="str">
        <f>VLOOKUP(Table8_16[[#This Row],[Store_ID]],Store!$A$2:$E$21,4,FALSE)</f>
        <v>East Davidville</v>
      </c>
      <c r="AE196" t="str">
        <f>VLOOKUP(Table8_16[[#This Row],[Store_ID]],Store!$A$2:$E$21,5,FALSE)</f>
        <v>Online</v>
      </c>
      <c r="AF196" s="22" t="str">
        <f>VLOOKUP(Table8_16[[#This Row],[Store_ID]],Store!$A$2:$F$21,6,FALSE)</f>
        <v>Digital Store</v>
      </c>
    </row>
    <row r="197" spans="1:32" x14ac:dyDescent="0.3">
      <c r="A197" t="s">
        <v>2160</v>
      </c>
      <c r="B197" s="5">
        <v>45290</v>
      </c>
      <c r="C197" t="s">
        <v>1337</v>
      </c>
      <c r="D197" t="s">
        <v>1762</v>
      </c>
      <c r="E197" t="s">
        <v>1942</v>
      </c>
      <c r="F197">
        <v>1</v>
      </c>
      <c r="G197">
        <v>889.19</v>
      </c>
      <c r="H197">
        <v>0.03</v>
      </c>
      <c r="I197" t="s">
        <v>1959</v>
      </c>
      <c r="J197">
        <v>862.51430000000005</v>
      </c>
      <c r="K197">
        <v>862.51430000000005</v>
      </c>
      <c r="L197" t="str">
        <f>_xlfn.IFS(Table8_1[[#This Row],[Unit_Price]]&lt;500,"Low Price",Table8_1[[#This Row],[Unit_Price]]&lt;2000,"Medium Price",Table8_1[[#This Row],[Unit_Price]]&gt;=2000, "High Price")</f>
        <v>Medium Price</v>
      </c>
      <c r="M197" t="str">
        <f>VLOOKUP(Table8_16[[#This Row],[Customer_ID]],Table1__2[],2,FALSE)</f>
        <v>Jose Stewart</v>
      </c>
      <c r="N197">
        <f>VLOOKUP(Table8_16[[#This Row],[Customer_ID]],Table1__2[],3,FALSE)</f>
        <v>18</v>
      </c>
      <c r="O197" t="str">
        <f>VLOOKUP(Table8_16[[#This Row],[Customer_ID]],Table1__2[],4,FALSE)</f>
        <v>Female</v>
      </c>
      <c r="P197" t="str">
        <f>VLOOKUP(Table8_16[[#This Row],[Customer_ID]],Table1__2[],5,FALSE)</f>
        <v>South Robert</v>
      </c>
      <c r="Q197" t="str">
        <f>VLOOKUP(Table8_16[[#This Row],[Customer_ID]],Table1__2[],6,FALSE)</f>
        <v>Maine</v>
      </c>
      <c r="R197" t="str">
        <f>VLOOKUP(Table8_16[[#This Row],[Customer_ID]],Table1__2[],7,FALSE)</f>
        <v>USA</v>
      </c>
      <c r="S197" t="str">
        <f>VLOOKUP(Table8_16[[#This Row],[Customer_ID]],Table1__2[],8,FALSE)</f>
        <v>Gold</v>
      </c>
      <c r="T197" t="str">
        <f>VLOOKUP(Table8_16[[#This Row],[Customer_ID]],Table1__2[],9,FALSE)</f>
        <v>Teenage</v>
      </c>
      <c r="U197" t="str">
        <f>VLOOKUP(Table8_16[[#This Row],[Product_ID]],Table3__211[],2,FALSE)</f>
        <v>Luxury Perfume</v>
      </c>
      <c r="V197" t="str">
        <f>VLOOKUP(Table8_16[[#This Row],[Product_ID]],Table3__211[],3,FALSE)</f>
        <v>Spray</v>
      </c>
      <c r="W197" t="str">
        <f>VLOOKUP(Table8_16[[#This Row],[Product_ID]],Table3__211[],4,FALSE)</f>
        <v>Beauty</v>
      </c>
      <c r="X197" t="str">
        <f>VLOOKUP(Table8_16[[#This Row],[Product_ID]],Table3__211[],5,FALSE)</f>
        <v>Fragrance</v>
      </c>
      <c r="Y197" t="str">
        <f>VLOOKUP(Table8_16[[#This Row],[Product_ID]],Table3__211[],6,FALSE)</f>
        <v>Gibson, Green and Lopez</v>
      </c>
      <c r="Z197">
        <f>VLOOKUP(Table8_16[[#This Row],[Product_ID]],Table3__211[],7,FALSE)</f>
        <v>482.75</v>
      </c>
      <c r="AA197">
        <f>VLOOKUP(Table8_16[[#This Row],[Product_ID]],Table3__211[],8,FALSE)</f>
        <v>444</v>
      </c>
      <c r="AB197" t="str">
        <f>VLOOKUP(Table8_16[[#This Row],[Store_ID]],Store!$A$2:$E$21,2,FALSE)</f>
        <v>Holloway Ltd</v>
      </c>
      <c r="AC197" t="str">
        <f>VLOOKUP(Table8_16[[#This Row],[Store_ID]],Store!$A$2:$E$21,3,FALSE)</f>
        <v>North</v>
      </c>
      <c r="AD197" t="str">
        <f>VLOOKUP(Table8_16[[#This Row],[Store_ID]],Store!$A$2:$E$21,4,FALSE)</f>
        <v>Bensonhaven</v>
      </c>
      <c r="AE197" t="str">
        <f>VLOOKUP(Table8_16[[#This Row],[Store_ID]],Store!$A$2:$E$21,5,FALSE)</f>
        <v>Flagship</v>
      </c>
      <c r="AF197" s="22" t="str">
        <f>VLOOKUP(Table8_16[[#This Row],[Store_ID]],Store!$A$2:$F$21,6,FALSE)</f>
        <v>Physical Store</v>
      </c>
    </row>
    <row r="198" spans="1:32" x14ac:dyDescent="0.3">
      <c r="A198" t="s">
        <v>2161</v>
      </c>
      <c r="B198" s="5">
        <v>45904</v>
      </c>
      <c r="C198" t="s">
        <v>1971</v>
      </c>
      <c r="D198" t="s">
        <v>1753</v>
      </c>
      <c r="E198" t="s">
        <v>1939</v>
      </c>
      <c r="F198">
        <v>4</v>
      </c>
      <c r="G198">
        <v>689.67</v>
      </c>
      <c r="H198">
        <v>0.05</v>
      </c>
      <c r="I198" t="s">
        <v>1964</v>
      </c>
      <c r="J198">
        <v>2620.7460000000001</v>
      </c>
      <c r="K198">
        <v>2620.7459999999996</v>
      </c>
      <c r="L198" t="str">
        <f>_xlfn.IFS(Table8_1[[#This Row],[Unit_Price]]&lt;500,"Low Price",Table8_1[[#This Row],[Unit_Price]]&lt;2000,"Medium Price",Table8_1[[#This Row],[Unit_Price]]&gt;=2000, "High Price")</f>
        <v>Medium Price</v>
      </c>
      <c r="M198" t="str">
        <f>VLOOKUP(Table8_16[[#This Row],[Customer_ID]],Table1__2[],2,FALSE)</f>
        <v>David Pierce</v>
      </c>
      <c r="N198">
        <f>VLOOKUP(Table8_16[[#This Row],[Customer_ID]],Table1__2[],3,FALSE)</f>
        <v>45</v>
      </c>
      <c r="O198" t="str">
        <f>VLOOKUP(Table8_16[[#This Row],[Customer_ID]],Table1__2[],4,FALSE)</f>
        <v>Female</v>
      </c>
      <c r="P198" t="str">
        <f>VLOOKUP(Table8_16[[#This Row],[Customer_ID]],Table1__2[],5,FALSE)</f>
        <v>Grayland</v>
      </c>
      <c r="Q198" t="str">
        <f>VLOOKUP(Table8_16[[#This Row],[Customer_ID]],Table1__2[],6,FALSE)</f>
        <v>Washington</v>
      </c>
      <c r="R198" t="str">
        <f>VLOOKUP(Table8_16[[#This Row],[Customer_ID]],Table1__2[],7,FALSE)</f>
        <v>USA</v>
      </c>
      <c r="S198" t="str">
        <f>VLOOKUP(Table8_16[[#This Row],[Customer_ID]],Table1__2[],8,FALSE)</f>
        <v>Platinum</v>
      </c>
      <c r="T198" t="str">
        <f>VLOOKUP(Table8_16[[#This Row],[Customer_ID]],Table1__2[],9,FALSE)</f>
        <v>Experienced</v>
      </c>
      <c r="U198" t="str">
        <f>VLOOKUP(Table8_16[[#This Row],[Product_ID]],Table3__211[],2,FALSE)</f>
        <v>Foam</v>
      </c>
      <c r="V198" t="str">
        <f>VLOOKUP(Table8_16[[#This Row],[Product_ID]],Table3__211[],3,FALSE)</f>
        <v>Roller</v>
      </c>
      <c r="W198" t="str">
        <f>VLOOKUP(Table8_16[[#This Row],[Product_ID]],Table3__211[],4,FALSE)</f>
        <v>Sports</v>
      </c>
      <c r="X198" t="str">
        <f>VLOOKUP(Table8_16[[#This Row],[Product_ID]],Table3__211[],5,FALSE)</f>
        <v>Fitness</v>
      </c>
      <c r="Y198" t="str">
        <f>VLOOKUP(Table8_16[[#This Row],[Product_ID]],Table3__211[],6,FALSE)</f>
        <v>Atkinson, Camacho and Oliver</v>
      </c>
      <c r="Z198">
        <f>VLOOKUP(Table8_16[[#This Row],[Product_ID]],Table3__211[],7,FALSE)</f>
        <v>30.62</v>
      </c>
      <c r="AA198">
        <f>VLOOKUP(Table8_16[[#This Row],[Product_ID]],Table3__211[],8,FALSE)</f>
        <v>138</v>
      </c>
      <c r="AB198" t="str">
        <f>VLOOKUP(Table8_16[[#This Row],[Store_ID]],Store!$A$2:$E$21,2,FALSE)</f>
        <v>Frederick-Wright</v>
      </c>
      <c r="AC198" t="str">
        <f>VLOOKUP(Table8_16[[#This Row],[Store_ID]],Store!$A$2:$E$21,3,FALSE)</f>
        <v>West</v>
      </c>
      <c r="AD198" t="str">
        <f>VLOOKUP(Table8_16[[#This Row],[Store_ID]],Store!$A$2:$E$21,4,FALSE)</f>
        <v>New Jimmymouth</v>
      </c>
      <c r="AE198" t="str">
        <f>VLOOKUP(Table8_16[[#This Row],[Store_ID]],Store!$A$2:$E$21,5,FALSE)</f>
        <v>Flagship</v>
      </c>
      <c r="AF198" s="22" t="str">
        <f>VLOOKUP(Table8_16[[#This Row],[Store_ID]],Store!$A$2:$F$21,6,FALSE)</f>
        <v>Physical Store</v>
      </c>
    </row>
    <row r="199" spans="1:32" x14ac:dyDescent="0.3">
      <c r="A199" t="s">
        <v>2162</v>
      </c>
      <c r="B199" s="5">
        <v>45227</v>
      </c>
      <c r="C199" t="s">
        <v>468</v>
      </c>
      <c r="D199" t="s">
        <v>1712</v>
      </c>
      <c r="E199" t="s">
        <v>1927</v>
      </c>
      <c r="F199">
        <v>1</v>
      </c>
      <c r="G199">
        <v>541.24</v>
      </c>
      <c r="H199">
        <v>0.03</v>
      </c>
      <c r="I199" t="s">
        <v>1961</v>
      </c>
      <c r="J199">
        <v>525.00279999999998</v>
      </c>
      <c r="K199">
        <v>525.00279999999998</v>
      </c>
      <c r="L199" t="str">
        <f>_xlfn.IFS(Table8_1[[#This Row],[Unit_Price]]&lt;500,"Low Price",Table8_1[[#This Row],[Unit_Price]]&lt;2000,"Medium Price",Table8_1[[#This Row],[Unit_Price]]&gt;=2000, "High Price")</f>
        <v>Medium Price</v>
      </c>
      <c r="M199" t="str">
        <f>VLOOKUP(Table8_16[[#This Row],[Customer_ID]],Table1__2[],2,FALSE)</f>
        <v>Matthew Hanna</v>
      </c>
      <c r="N199">
        <f>VLOOKUP(Table8_16[[#This Row],[Customer_ID]],Table1__2[],3,FALSE)</f>
        <v>33</v>
      </c>
      <c r="O199" t="str">
        <f>VLOOKUP(Table8_16[[#This Row],[Customer_ID]],Table1__2[],4,FALSE)</f>
        <v>Female</v>
      </c>
      <c r="P199" t="str">
        <f>VLOOKUP(Table8_16[[#This Row],[Customer_ID]],Table1__2[],5,FALSE)</f>
        <v>Gonzalezbury</v>
      </c>
      <c r="Q199" t="str">
        <f>VLOOKUP(Table8_16[[#This Row],[Customer_ID]],Table1__2[],6,FALSE)</f>
        <v>Michigan</v>
      </c>
      <c r="R199" t="str">
        <f>VLOOKUP(Table8_16[[#This Row],[Customer_ID]],Table1__2[],7,FALSE)</f>
        <v>USA</v>
      </c>
      <c r="S199" t="str">
        <f>VLOOKUP(Table8_16[[#This Row],[Customer_ID]],Table1__2[],8,FALSE)</f>
        <v>Platinum</v>
      </c>
      <c r="T199" t="str">
        <f>VLOOKUP(Table8_16[[#This Row],[Customer_ID]],Table1__2[],9,FALSE)</f>
        <v>Experienced</v>
      </c>
      <c r="U199" t="str">
        <f>VLOOKUP(Table8_16[[#This Row],[Product_ID]],Table3__211[],2,FALSE)</f>
        <v>Adjustable Jump</v>
      </c>
      <c r="V199" t="str">
        <f>VLOOKUP(Table8_16[[#This Row],[Product_ID]],Table3__211[],3,FALSE)</f>
        <v>Rope</v>
      </c>
      <c r="W199" t="str">
        <f>VLOOKUP(Table8_16[[#This Row],[Product_ID]],Table3__211[],4,FALSE)</f>
        <v>Sports</v>
      </c>
      <c r="X199" t="str">
        <f>VLOOKUP(Table8_16[[#This Row],[Product_ID]],Table3__211[],5,FALSE)</f>
        <v>Fitness</v>
      </c>
      <c r="Y199" t="str">
        <f>VLOOKUP(Table8_16[[#This Row],[Product_ID]],Table3__211[],6,FALSE)</f>
        <v>Cox Inc</v>
      </c>
      <c r="Z199">
        <f>VLOOKUP(Table8_16[[#This Row],[Product_ID]],Table3__211[],7,FALSE)</f>
        <v>167.12</v>
      </c>
      <c r="AA199">
        <f>VLOOKUP(Table8_16[[#This Row],[Product_ID]],Table3__211[],8,FALSE)</f>
        <v>316</v>
      </c>
      <c r="AB199" t="str">
        <f>VLOOKUP(Table8_16[[#This Row],[Store_ID]],Store!$A$2:$E$21,2,FALSE)</f>
        <v>Aguirre-Keller</v>
      </c>
      <c r="AC199" t="str">
        <f>VLOOKUP(Table8_16[[#This Row],[Store_ID]],Store!$A$2:$E$21,3,FALSE)</f>
        <v>South</v>
      </c>
      <c r="AD199" t="str">
        <f>VLOOKUP(Table8_16[[#This Row],[Store_ID]],Store!$A$2:$E$21,4,FALSE)</f>
        <v>Lake Michael</v>
      </c>
      <c r="AE199" t="str">
        <f>VLOOKUP(Table8_16[[#This Row],[Store_ID]],Store!$A$2:$E$21,5,FALSE)</f>
        <v>Online</v>
      </c>
      <c r="AF199" s="22" t="str">
        <f>VLOOKUP(Table8_16[[#This Row],[Store_ID]],Store!$A$2:$F$21,6,FALSE)</f>
        <v>Digital Store</v>
      </c>
    </row>
    <row r="200" spans="1:32" x14ac:dyDescent="0.3">
      <c r="A200" t="s">
        <v>2163</v>
      </c>
      <c r="B200" s="5">
        <v>45600</v>
      </c>
      <c r="C200" t="s">
        <v>1398</v>
      </c>
      <c r="D200" t="s">
        <v>1826</v>
      </c>
      <c r="E200" t="s">
        <v>1911</v>
      </c>
      <c r="F200">
        <v>1</v>
      </c>
      <c r="G200">
        <v>454.71</v>
      </c>
      <c r="H200">
        <v>0.16</v>
      </c>
      <c r="I200" t="s">
        <v>1961</v>
      </c>
      <c r="J200">
        <v>381.95639999999997</v>
      </c>
      <c r="K200">
        <v>381.95639999999997</v>
      </c>
      <c r="L200" t="str">
        <f>_xlfn.IFS(Table8_1[[#This Row],[Unit_Price]]&lt;500,"Low Price",Table8_1[[#This Row],[Unit_Price]]&lt;2000,"Medium Price",Table8_1[[#This Row],[Unit_Price]]&gt;=2000, "High Price")</f>
        <v>Low Price</v>
      </c>
      <c r="M200" t="str">
        <f>VLOOKUP(Table8_16[[#This Row],[Customer_ID]],Table1__2[],2,FALSE)</f>
        <v>Eric Holmes</v>
      </c>
      <c r="N200">
        <f>VLOOKUP(Table8_16[[#This Row],[Customer_ID]],Table1__2[],3,FALSE)</f>
        <v>64</v>
      </c>
      <c r="O200" t="str">
        <f>VLOOKUP(Table8_16[[#This Row],[Customer_ID]],Table1__2[],4,FALSE)</f>
        <v>Female</v>
      </c>
      <c r="P200" t="str">
        <f>VLOOKUP(Table8_16[[#This Row],[Customer_ID]],Table1__2[],5,FALSE)</f>
        <v>Smithville</v>
      </c>
      <c r="Q200" t="str">
        <f>VLOOKUP(Table8_16[[#This Row],[Customer_ID]],Table1__2[],6,FALSE)</f>
        <v>Wyoming</v>
      </c>
      <c r="R200" t="str">
        <f>VLOOKUP(Table8_16[[#This Row],[Customer_ID]],Table1__2[],7,FALSE)</f>
        <v>USA</v>
      </c>
      <c r="S200" t="str">
        <f>VLOOKUP(Table8_16[[#This Row],[Customer_ID]],Table1__2[],8,FALSE)</f>
        <v>Bronze</v>
      </c>
      <c r="T200" t="str">
        <f>VLOOKUP(Table8_16[[#This Row],[Customer_ID]],Table1__2[],9,FALSE)</f>
        <v>Retired</v>
      </c>
      <c r="U200" t="str">
        <f>VLOOKUP(Table8_16[[#This Row],[Product_ID]],Table3__211[],2,FALSE)</f>
        <v>Badminton Racket</v>
      </c>
      <c r="V200" t="str">
        <f>VLOOKUP(Table8_16[[#This Row],[Product_ID]],Table3__211[],3,FALSE)</f>
        <v>Set</v>
      </c>
      <c r="W200" t="str">
        <f>VLOOKUP(Table8_16[[#This Row],[Product_ID]],Table3__211[],4,FALSE)</f>
        <v>Sports</v>
      </c>
      <c r="X200" t="str">
        <f>VLOOKUP(Table8_16[[#This Row],[Product_ID]],Table3__211[],5,FALSE)</f>
        <v>Equipment</v>
      </c>
      <c r="Y200" t="str">
        <f>VLOOKUP(Table8_16[[#This Row],[Product_ID]],Table3__211[],6,FALSE)</f>
        <v>Robinson-Brown</v>
      </c>
      <c r="Z200">
        <f>VLOOKUP(Table8_16[[#This Row],[Product_ID]],Table3__211[],7,FALSE)</f>
        <v>285.54000000000002</v>
      </c>
      <c r="AA200">
        <f>VLOOKUP(Table8_16[[#This Row],[Product_ID]],Table3__211[],8,FALSE)</f>
        <v>358</v>
      </c>
      <c r="AB200" t="str">
        <f>VLOOKUP(Table8_16[[#This Row],[Store_ID]],Store!$A$2:$E$21,2,FALSE)</f>
        <v>Benson-Elliott</v>
      </c>
      <c r="AC200" t="str">
        <f>VLOOKUP(Table8_16[[#This Row],[Store_ID]],Store!$A$2:$E$21,3,FALSE)</f>
        <v>East</v>
      </c>
      <c r="AD200" t="str">
        <f>VLOOKUP(Table8_16[[#This Row],[Store_ID]],Store!$A$2:$E$21,4,FALSE)</f>
        <v>Port Josephberg</v>
      </c>
      <c r="AE200" t="str">
        <f>VLOOKUP(Table8_16[[#This Row],[Store_ID]],Store!$A$2:$E$21,5,FALSE)</f>
        <v>Online</v>
      </c>
      <c r="AF200" s="22" t="str">
        <f>VLOOKUP(Table8_16[[#This Row],[Store_ID]],Store!$A$2:$F$21,6,FALSE)</f>
        <v>Digital Store</v>
      </c>
    </row>
    <row r="201" spans="1:32" x14ac:dyDescent="0.3">
      <c r="A201" t="s">
        <v>2164</v>
      </c>
      <c r="B201" s="5">
        <v>45646</v>
      </c>
      <c r="C201" t="s">
        <v>154</v>
      </c>
      <c r="D201" t="s">
        <v>1780</v>
      </c>
      <c r="E201" t="s">
        <v>1908</v>
      </c>
      <c r="F201">
        <v>2</v>
      </c>
      <c r="G201">
        <v>397.63</v>
      </c>
      <c r="H201">
        <v>0.26</v>
      </c>
      <c r="I201" t="s">
        <v>1959</v>
      </c>
      <c r="J201">
        <v>588.49239999999998</v>
      </c>
      <c r="K201">
        <v>588.49239999999998</v>
      </c>
      <c r="L201" t="str">
        <f>_xlfn.IFS(Table8_1[[#This Row],[Unit_Price]]&lt;500,"Low Price",Table8_1[[#This Row],[Unit_Price]]&lt;2000,"Medium Price",Table8_1[[#This Row],[Unit_Price]]&gt;=2000, "High Price")</f>
        <v>Low Price</v>
      </c>
      <c r="M201" t="str">
        <f>VLOOKUP(Table8_16[[#This Row],[Customer_ID]],Table1__2[],2,FALSE)</f>
        <v>Deanna Simpson</v>
      </c>
      <c r="N201">
        <f>VLOOKUP(Table8_16[[#This Row],[Customer_ID]],Table1__2[],3,FALSE)</f>
        <v>35</v>
      </c>
      <c r="O201" t="str">
        <f>VLOOKUP(Table8_16[[#This Row],[Customer_ID]],Table1__2[],4,FALSE)</f>
        <v>Female</v>
      </c>
      <c r="P201" t="str">
        <f>VLOOKUP(Table8_16[[#This Row],[Customer_ID]],Table1__2[],5,FALSE)</f>
        <v>Brownport</v>
      </c>
      <c r="Q201" t="str">
        <f>VLOOKUP(Table8_16[[#This Row],[Customer_ID]],Table1__2[],6,FALSE)</f>
        <v>North Dakota</v>
      </c>
      <c r="R201" t="str">
        <f>VLOOKUP(Table8_16[[#This Row],[Customer_ID]],Table1__2[],7,FALSE)</f>
        <v>USA</v>
      </c>
      <c r="S201" t="str">
        <f>VLOOKUP(Table8_16[[#This Row],[Customer_ID]],Table1__2[],8,FALSE)</f>
        <v>Bronze</v>
      </c>
      <c r="T201" t="str">
        <f>VLOOKUP(Table8_16[[#This Row],[Customer_ID]],Table1__2[],9,FALSE)</f>
        <v>Experienced</v>
      </c>
      <c r="U201" t="str">
        <f>VLOOKUP(Table8_16[[#This Row],[Product_ID]],Table3__211[],2,FALSE)</f>
        <v>Women's Hair Dryer</v>
      </c>
      <c r="V201" t="str">
        <f>VLOOKUP(Table8_16[[#This Row],[Product_ID]],Table3__211[],3,FALSE)</f>
        <v>Brush</v>
      </c>
      <c r="W201" t="str">
        <f>VLOOKUP(Table8_16[[#This Row],[Product_ID]],Table3__211[],4,FALSE)</f>
        <v>Beauty</v>
      </c>
      <c r="X201" t="str">
        <f>VLOOKUP(Table8_16[[#This Row],[Product_ID]],Table3__211[],5,FALSE)</f>
        <v>Haircare</v>
      </c>
      <c r="Y201" t="str">
        <f>VLOOKUP(Table8_16[[#This Row],[Product_ID]],Table3__211[],6,FALSE)</f>
        <v>Torres, Spencer and Potter</v>
      </c>
      <c r="Z201">
        <f>VLOOKUP(Table8_16[[#This Row],[Product_ID]],Table3__211[],7,FALSE)</f>
        <v>340.39</v>
      </c>
      <c r="AA201">
        <f>VLOOKUP(Table8_16[[#This Row],[Product_ID]],Table3__211[],8,FALSE)</f>
        <v>177</v>
      </c>
      <c r="AB201" t="str">
        <f>VLOOKUP(Table8_16[[#This Row],[Store_ID]],Store!$A$2:$E$21,2,FALSE)</f>
        <v>Gray Ltd</v>
      </c>
      <c r="AC201" t="str">
        <f>VLOOKUP(Table8_16[[#This Row],[Store_ID]],Store!$A$2:$E$21,3,FALSE)</f>
        <v>North</v>
      </c>
      <c r="AD201" t="str">
        <f>VLOOKUP(Table8_16[[#This Row],[Store_ID]],Store!$A$2:$E$21,4,FALSE)</f>
        <v>New Michaelchester</v>
      </c>
      <c r="AE201" t="str">
        <f>VLOOKUP(Table8_16[[#This Row],[Store_ID]],Store!$A$2:$E$21,5,FALSE)</f>
        <v>Outlet</v>
      </c>
      <c r="AF201" s="22" t="str">
        <f>VLOOKUP(Table8_16[[#This Row],[Store_ID]],Store!$A$2:$F$21,6,FALSE)</f>
        <v>Physical Store</v>
      </c>
    </row>
    <row r="202" spans="1:32" x14ac:dyDescent="0.3">
      <c r="A202" t="s">
        <v>2165</v>
      </c>
      <c r="B202" s="5">
        <v>45725</v>
      </c>
      <c r="C202" t="s">
        <v>572</v>
      </c>
      <c r="D202" t="s">
        <v>1832</v>
      </c>
      <c r="E202" t="s">
        <v>1911</v>
      </c>
      <c r="F202">
        <v>3</v>
      </c>
      <c r="G202">
        <v>748.56</v>
      </c>
      <c r="H202">
        <v>0.26</v>
      </c>
      <c r="I202" t="s">
        <v>1961</v>
      </c>
      <c r="J202">
        <v>1661.8032000000001</v>
      </c>
      <c r="K202">
        <v>1661.8031999999998</v>
      </c>
      <c r="L202" t="str">
        <f>_xlfn.IFS(Table8_1[[#This Row],[Unit_Price]]&lt;500,"Low Price",Table8_1[[#This Row],[Unit_Price]]&lt;2000,"Medium Price",Table8_1[[#This Row],[Unit_Price]]&gt;=2000, "High Price")</f>
        <v>Medium Price</v>
      </c>
      <c r="M202" t="str">
        <f>VLOOKUP(Table8_16[[#This Row],[Customer_ID]],Table1__2[],2,FALSE)</f>
        <v>Christopher Garcia Dds</v>
      </c>
      <c r="N202">
        <f>VLOOKUP(Table8_16[[#This Row],[Customer_ID]],Table1__2[],3,FALSE)</f>
        <v>18</v>
      </c>
      <c r="O202" t="str">
        <f>VLOOKUP(Table8_16[[#This Row],[Customer_ID]],Table1__2[],4,FALSE)</f>
        <v>Male</v>
      </c>
      <c r="P202" t="str">
        <f>VLOOKUP(Table8_16[[#This Row],[Customer_ID]],Table1__2[],5,FALSE)</f>
        <v>New Joseph</v>
      </c>
      <c r="Q202" t="str">
        <f>VLOOKUP(Table8_16[[#This Row],[Customer_ID]],Table1__2[],6,FALSE)</f>
        <v>Missouri</v>
      </c>
      <c r="R202" t="str">
        <f>VLOOKUP(Table8_16[[#This Row],[Customer_ID]],Table1__2[],7,FALSE)</f>
        <v>USA</v>
      </c>
      <c r="S202" t="str">
        <f>VLOOKUP(Table8_16[[#This Row],[Customer_ID]],Table1__2[],8,FALSE)</f>
        <v>Gold</v>
      </c>
      <c r="T202" t="str">
        <f>VLOOKUP(Table8_16[[#This Row],[Customer_ID]],Table1__2[],9,FALSE)</f>
        <v>Teenage</v>
      </c>
      <c r="U202" t="str">
        <f>VLOOKUP(Table8_16[[#This Row],[Product_ID]],Table3__211[],2,FALSE)</f>
        <v>Hydrating Face</v>
      </c>
      <c r="V202" t="str">
        <f>VLOOKUP(Table8_16[[#This Row],[Product_ID]],Table3__211[],3,FALSE)</f>
        <v>Cleanser</v>
      </c>
      <c r="W202" t="str">
        <f>VLOOKUP(Table8_16[[#This Row],[Product_ID]],Table3__211[],4,FALSE)</f>
        <v>Beauty</v>
      </c>
      <c r="X202" t="str">
        <f>VLOOKUP(Table8_16[[#This Row],[Product_ID]],Table3__211[],5,FALSE)</f>
        <v>Skincare</v>
      </c>
      <c r="Y202" t="str">
        <f>VLOOKUP(Table8_16[[#This Row],[Product_ID]],Table3__211[],6,FALSE)</f>
        <v>Butler Group</v>
      </c>
      <c r="Z202">
        <f>VLOOKUP(Table8_16[[#This Row],[Product_ID]],Table3__211[],7,FALSE)</f>
        <v>254.04</v>
      </c>
      <c r="AA202">
        <f>VLOOKUP(Table8_16[[#This Row],[Product_ID]],Table3__211[],8,FALSE)</f>
        <v>159</v>
      </c>
      <c r="AB202" t="str">
        <f>VLOOKUP(Table8_16[[#This Row],[Store_ID]],Store!$A$2:$E$21,2,FALSE)</f>
        <v>Benson-Elliott</v>
      </c>
      <c r="AC202" t="str">
        <f>VLOOKUP(Table8_16[[#This Row],[Store_ID]],Store!$A$2:$E$21,3,FALSE)</f>
        <v>East</v>
      </c>
      <c r="AD202" t="str">
        <f>VLOOKUP(Table8_16[[#This Row],[Store_ID]],Store!$A$2:$E$21,4,FALSE)</f>
        <v>Port Josephberg</v>
      </c>
      <c r="AE202" t="str">
        <f>VLOOKUP(Table8_16[[#This Row],[Store_ID]],Store!$A$2:$E$21,5,FALSE)</f>
        <v>Online</v>
      </c>
      <c r="AF202" s="22" t="str">
        <f>VLOOKUP(Table8_16[[#This Row],[Store_ID]],Store!$A$2:$F$21,6,FALSE)</f>
        <v>Digital Store</v>
      </c>
    </row>
    <row r="203" spans="1:32" x14ac:dyDescent="0.3">
      <c r="A203" t="s">
        <v>2166</v>
      </c>
      <c r="B203" s="5">
        <v>45742</v>
      </c>
      <c r="C203" t="s">
        <v>494</v>
      </c>
      <c r="D203" t="s">
        <v>1677</v>
      </c>
      <c r="E203" t="s">
        <v>1904</v>
      </c>
      <c r="F203">
        <v>1</v>
      </c>
      <c r="G203">
        <v>885.72</v>
      </c>
      <c r="H203">
        <v>0.15</v>
      </c>
      <c r="I203" t="s">
        <v>1959</v>
      </c>
      <c r="J203">
        <v>752.86199999999997</v>
      </c>
      <c r="K203">
        <v>752.86200000000008</v>
      </c>
      <c r="L203" t="str">
        <f>_xlfn.IFS(Table8_1[[#This Row],[Unit_Price]]&lt;500,"Low Price",Table8_1[[#This Row],[Unit_Price]]&lt;2000,"Medium Price",Table8_1[[#This Row],[Unit_Price]]&gt;=2000, "High Price")</f>
        <v>Medium Price</v>
      </c>
      <c r="M203" t="str">
        <f>VLOOKUP(Table8_16[[#This Row],[Customer_ID]],Table1__2[],2,FALSE)</f>
        <v>Justin Cross</v>
      </c>
      <c r="N203">
        <f>VLOOKUP(Table8_16[[#This Row],[Customer_ID]],Table1__2[],3,FALSE)</f>
        <v>62</v>
      </c>
      <c r="O203" t="str">
        <f>VLOOKUP(Table8_16[[#This Row],[Customer_ID]],Table1__2[],4,FALSE)</f>
        <v>Female</v>
      </c>
      <c r="P203" t="str">
        <f>VLOOKUP(Table8_16[[#This Row],[Customer_ID]],Table1__2[],5,FALSE)</f>
        <v>North Anthonychester</v>
      </c>
      <c r="Q203" t="str">
        <f>VLOOKUP(Table8_16[[#This Row],[Customer_ID]],Table1__2[],6,FALSE)</f>
        <v>Nevada</v>
      </c>
      <c r="R203" t="str">
        <f>VLOOKUP(Table8_16[[#This Row],[Customer_ID]],Table1__2[],7,FALSE)</f>
        <v>USA</v>
      </c>
      <c r="S203" t="str">
        <f>VLOOKUP(Table8_16[[#This Row],[Customer_ID]],Table1__2[],8,FALSE)</f>
        <v>Bronze</v>
      </c>
      <c r="T203" t="str">
        <f>VLOOKUP(Table8_16[[#This Row],[Customer_ID]],Table1__2[],9,FALSE)</f>
        <v>Retired</v>
      </c>
      <c r="U203" t="str">
        <f>VLOOKUP(Table8_16[[#This Row],[Product_ID]],Table3__211[],2,FALSE)</f>
        <v>Modern Wall</v>
      </c>
      <c r="V203" t="str">
        <f>VLOOKUP(Table8_16[[#This Row],[Product_ID]],Table3__211[],3,FALSE)</f>
        <v>Clock</v>
      </c>
      <c r="W203" t="str">
        <f>VLOOKUP(Table8_16[[#This Row],[Product_ID]],Table3__211[],4,FALSE)</f>
        <v>Home</v>
      </c>
      <c r="X203" t="str">
        <f>VLOOKUP(Table8_16[[#This Row],[Product_ID]],Table3__211[],5,FALSE)</f>
        <v>Decor</v>
      </c>
      <c r="Y203" t="str">
        <f>VLOOKUP(Table8_16[[#This Row],[Product_ID]],Table3__211[],6,FALSE)</f>
        <v>Weiss-Watson</v>
      </c>
      <c r="Z203">
        <f>VLOOKUP(Table8_16[[#This Row],[Product_ID]],Table3__211[],7,FALSE)</f>
        <v>179.77</v>
      </c>
      <c r="AA203">
        <f>VLOOKUP(Table8_16[[#This Row],[Product_ID]],Table3__211[],8,FALSE)</f>
        <v>305</v>
      </c>
      <c r="AB203" t="str">
        <f>VLOOKUP(Table8_16[[#This Row],[Store_ID]],Store!$A$2:$E$21,2,FALSE)</f>
        <v>Alexander Group</v>
      </c>
      <c r="AC203" t="str">
        <f>VLOOKUP(Table8_16[[#This Row],[Store_ID]],Store!$A$2:$E$21,3,FALSE)</f>
        <v>South</v>
      </c>
      <c r="AD203" t="str">
        <f>VLOOKUP(Table8_16[[#This Row],[Store_ID]],Store!$A$2:$E$21,4,FALSE)</f>
        <v>Port Sharon</v>
      </c>
      <c r="AE203" t="str">
        <f>VLOOKUP(Table8_16[[#This Row],[Store_ID]],Store!$A$2:$E$21,5,FALSE)</f>
        <v>Online</v>
      </c>
      <c r="AF203" s="22" t="str">
        <f>VLOOKUP(Table8_16[[#This Row],[Store_ID]],Store!$A$2:$F$21,6,FALSE)</f>
        <v>Digital Store</v>
      </c>
    </row>
    <row r="204" spans="1:32" x14ac:dyDescent="0.3">
      <c r="A204" t="s">
        <v>2167</v>
      </c>
      <c r="B204" s="5">
        <v>45750</v>
      </c>
      <c r="C204" t="s">
        <v>385</v>
      </c>
      <c r="D204" t="s">
        <v>1768</v>
      </c>
      <c r="E204" t="s">
        <v>1892</v>
      </c>
      <c r="F204">
        <v>4</v>
      </c>
      <c r="G204">
        <v>408.07</v>
      </c>
      <c r="H204">
        <v>0.28000000000000003</v>
      </c>
      <c r="I204" t="s">
        <v>1964</v>
      </c>
      <c r="J204">
        <v>1175.2416000000001</v>
      </c>
      <c r="K204">
        <v>1175.2415999999998</v>
      </c>
      <c r="L204" t="str">
        <f>_xlfn.IFS(Table8_1[[#This Row],[Unit_Price]]&lt;500,"Low Price",Table8_1[[#This Row],[Unit_Price]]&lt;2000,"Medium Price",Table8_1[[#This Row],[Unit_Price]]&gt;=2000, "High Price")</f>
        <v>Low Price</v>
      </c>
      <c r="M204" t="str">
        <f>VLOOKUP(Table8_16[[#This Row],[Customer_ID]],Table1__2[],2,FALSE)</f>
        <v>Travis Holland</v>
      </c>
      <c r="N204">
        <f>VLOOKUP(Table8_16[[#This Row],[Customer_ID]],Table1__2[],3,FALSE)</f>
        <v>38</v>
      </c>
      <c r="O204" t="str">
        <f>VLOOKUP(Table8_16[[#This Row],[Customer_ID]],Table1__2[],4,FALSE)</f>
        <v>Male</v>
      </c>
      <c r="P204" t="str">
        <f>VLOOKUP(Table8_16[[#This Row],[Customer_ID]],Table1__2[],5,FALSE)</f>
        <v>Webstermouth</v>
      </c>
      <c r="Q204" t="str">
        <f>VLOOKUP(Table8_16[[#This Row],[Customer_ID]],Table1__2[],6,FALSE)</f>
        <v>New Hampshire</v>
      </c>
      <c r="R204" t="str">
        <f>VLOOKUP(Table8_16[[#This Row],[Customer_ID]],Table1__2[],7,FALSE)</f>
        <v>USA</v>
      </c>
      <c r="S204" t="str">
        <f>VLOOKUP(Table8_16[[#This Row],[Customer_ID]],Table1__2[],8,FALSE)</f>
        <v>Bronze</v>
      </c>
      <c r="T204" t="str">
        <f>VLOOKUP(Table8_16[[#This Row],[Customer_ID]],Table1__2[],9,FALSE)</f>
        <v>Experienced</v>
      </c>
      <c r="U204" t="str">
        <f>VLOOKUP(Table8_16[[#This Row],[Product_ID]],Table3__211[],2,FALSE)</f>
        <v>Laptop Cooling</v>
      </c>
      <c r="V204" t="str">
        <f>VLOOKUP(Table8_16[[#This Row],[Product_ID]],Table3__211[],3,FALSE)</f>
        <v>Pad</v>
      </c>
      <c r="W204" t="str">
        <f>VLOOKUP(Table8_16[[#This Row],[Product_ID]],Table3__211[],4,FALSE)</f>
        <v>Electronics</v>
      </c>
      <c r="X204" t="str">
        <f>VLOOKUP(Table8_16[[#This Row],[Product_ID]],Table3__211[],5,FALSE)</f>
        <v>Computer</v>
      </c>
      <c r="Y204" t="str">
        <f>VLOOKUP(Table8_16[[#This Row],[Product_ID]],Table3__211[],6,FALSE)</f>
        <v>Murray, Gould and Ware</v>
      </c>
      <c r="Z204">
        <f>VLOOKUP(Table8_16[[#This Row],[Product_ID]],Table3__211[],7,FALSE)</f>
        <v>86.42</v>
      </c>
      <c r="AA204">
        <f>VLOOKUP(Table8_16[[#This Row],[Product_ID]],Table3__211[],8,FALSE)</f>
        <v>222</v>
      </c>
      <c r="AB204" t="str">
        <f>VLOOKUP(Table8_16[[#This Row],[Store_ID]],Store!$A$2:$E$21,2,FALSE)</f>
        <v>Martinez, Adkins and Johnson</v>
      </c>
      <c r="AC204" t="str">
        <f>VLOOKUP(Table8_16[[#This Row],[Store_ID]],Store!$A$2:$E$21,3,FALSE)</f>
        <v>North</v>
      </c>
      <c r="AD204" t="str">
        <f>VLOOKUP(Table8_16[[#This Row],[Store_ID]],Store!$A$2:$E$21,4,FALSE)</f>
        <v>Danielmouth</v>
      </c>
      <c r="AE204" t="str">
        <f>VLOOKUP(Table8_16[[#This Row],[Store_ID]],Store!$A$2:$E$21,5,FALSE)</f>
        <v>Flagship</v>
      </c>
      <c r="AF204" s="22" t="str">
        <f>VLOOKUP(Table8_16[[#This Row],[Store_ID]],Store!$A$2:$F$21,6,FALSE)</f>
        <v>Physical Store</v>
      </c>
    </row>
    <row r="205" spans="1:32" x14ac:dyDescent="0.3">
      <c r="A205" t="s">
        <v>2168</v>
      </c>
      <c r="B205" s="5">
        <v>45327</v>
      </c>
      <c r="C205" t="s">
        <v>1467</v>
      </c>
      <c r="D205" t="s">
        <v>1680</v>
      </c>
      <c r="E205" t="s">
        <v>1921</v>
      </c>
      <c r="F205">
        <v>2</v>
      </c>
      <c r="G205">
        <v>597.07000000000005</v>
      </c>
      <c r="H205">
        <v>0.28000000000000003</v>
      </c>
      <c r="I205" t="s">
        <v>1961</v>
      </c>
      <c r="J205">
        <v>859.7808</v>
      </c>
      <c r="K205">
        <v>859.7808</v>
      </c>
      <c r="L205" t="str">
        <f>_xlfn.IFS(Table8_1[[#This Row],[Unit_Price]]&lt;500,"Low Price",Table8_1[[#This Row],[Unit_Price]]&lt;2000,"Medium Price",Table8_1[[#This Row],[Unit_Price]]&gt;=2000, "High Price")</f>
        <v>Medium Price</v>
      </c>
      <c r="M205" t="str">
        <f>VLOOKUP(Table8_16[[#This Row],[Customer_ID]],Table1__2[],2,FALSE)</f>
        <v>Philip Mendoza</v>
      </c>
      <c r="N205">
        <f>VLOOKUP(Table8_16[[#This Row],[Customer_ID]],Table1__2[],3,FALSE)</f>
        <v>42</v>
      </c>
      <c r="O205" t="str">
        <f>VLOOKUP(Table8_16[[#This Row],[Customer_ID]],Table1__2[],4,FALSE)</f>
        <v>Male</v>
      </c>
      <c r="P205" t="str">
        <f>VLOOKUP(Table8_16[[#This Row],[Customer_ID]],Table1__2[],5,FALSE)</f>
        <v>Tylermouth</v>
      </c>
      <c r="Q205" t="str">
        <f>VLOOKUP(Table8_16[[#This Row],[Customer_ID]],Table1__2[],6,FALSE)</f>
        <v>Massachusetts</v>
      </c>
      <c r="R205" t="str">
        <f>VLOOKUP(Table8_16[[#This Row],[Customer_ID]],Table1__2[],7,FALSE)</f>
        <v>USA</v>
      </c>
      <c r="S205" t="str">
        <f>VLOOKUP(Table8_16[[#This Row],[Customer_ID]],Table1__2[],8,FALSE)</f>
        <v>Silver</v>
      </c>
      <c r="T205" t="str">
        <f>VLOOKUP(Table8_16[[#This Row],[Customer_ID]],Table1__2[],9,FALSE)</f>
        <v>Experienced</v>
      </c>
      <c r="U205" t="str">
        <f>VLOOKUP(Table8_16[[#This Row],[Product_ID]],Table3__211[],2,FALSE)</f>
        <v>Gaming Mechanical</v>
      </c>
      <c r="V205" t="str">
        <f>VLOOKUP(Table8_16[[#This Row],[Product_ID]],Table3__211[],3,FALSE)</f>
        <v>Keyboard</v>
      </c>
      <c r="W205" t="str">
        <f>VLOOKUP(Table8_16[[#This Row],[Product_ID]],Table3__211[],4,FALSE)</f>
        <v>Electronics</v>
      </c>
      <c r="X205" t="str">
        <f>VLOOKUP(Table8_16[[#This Row],[Product_ID]],Table3__211[],5,FALSE)</f>
        <v>Computer</v>
      </c>
      <c r="Y205" t="str">
        <f>VLOOKUP(Table8_16[[#This Row],[Product_ID]],Table3__211[],6,FALSE)</f>
        <v>Lucero LLC</v>
      </c>
      <c r="Z205">
        <f>VLOOKUP(Table8_16[[#This Row],[Product_ID]],Table3__211[],7,FALSE)</f>
        <v>419.28</v>
      </c>
      <c r="AA205">
        <f>VLOOKUP(Table8_16[[#This Row],[Product_ID]],Table3__211[],8,FALSE)</f>
        <v>86</v>
      </c>
      <c r="AB205" t="str">
        <f>VLOOKUP(Table8_16[[#This Row],[Store_ID]],Store!$A$2:$E$21,2,FALSE)</f>
        <v>Moore, Padilla and Butler</v>
      </c>
      <c r="AC205" t="str">
        <f>VLOOKUP(Table8_16[[#This Row],[Store_ID]],Store!$A$2:$E$21,3,FALSE)</f>
        <v>South</v>
      </c>
      <c r="AD205" t="str">
        <f>VLOOKUP(Table8_16[[#This Row],[Store_ID]],Store!$A$2:$E$21,4,FALSE)</f>
        <v>East Johnstad</v>
      </c>
      <c r="AE205" t="str">
        <f>VLOOKUP(Table8_16[[#This Row],[Store_ID]],Store!$A$2:$E$21,5,FALSE)</f>
        <v>Flagship</v>
      </c>
      <c r="AF205" s="22" t="str">
        <f>VLOOKUP(Table8_16[[#This Row],[Store_ID]],Store!$A$2:$F$21,6,FALSE)</f>
        <v>Physical Store</v>
      </c>
    </row>
    <row r="206" spans="1:32" x14ac:dyDescent="0.3">
      <c r="A206" t="s">
        <v>2169</v>
      </c>
      <c r="B206" s="5">
        <v>45465</v>
      </c>
      <c r="C206" t="s">
        <v>100</v>
      </c>
      <c r="D206" t="s">
        <v>1783</v>
      </c>
      <c r="E206" t="s">
        <v>1921</v>
      </c>
      <c r="F206">
        <v>3</v>
      </c>
      <c r="G206">
        <v>723.47</v>
      </c>
      <c r="H206">
        <v>0.12</v>
      </c>
      <c r="I206" t="s">
        <v>1964</v>
      </c>
      <c r="J206">
        <v>1909.9608000000001</v>
      </c>
      <c r="K206">
        <v>1909.9607999999998</v>
      </c>
      <c r="L206" t="str">
        <f>_xlfn.IFS(Table8_1[[#This Row],[Unit_Price]]&lt;500,"Low Price",Table8_1[[#This Row],[Unit_Price]]&lt;2000,"Medium Price",Table8_1[[#This Row],[Unit_Price]]&gt;=2000, "High Price")</f>
        <v>Medium Price</v>
      </c>
      <c r="M206" t="str">
        <f>VLOOKUP(Table8_16[[#This Row],[Customer_ID]],Table1__2[],2,FALSE)</f>
        <v>Paul Fox</v>
      </c>
      <c r="N206">
        <f>VLOOKUP(Table8_16[[#This Row],[Customer_ID]],Table1__2[],3,FALSE)</f>
        <v>33</v>
      </c>
      <c r="O206" t="str">
        <f>VLOOKUP(Table8_16[[#This Row],[Customer_ID]],Table1__2[],4,FALSE)</f>
        <v>Female</v>
      </c>
      <c r="P206" t="str">
        <f>VLOOKUP(Table8_16[[#This Row],[Customer_ID]],Table1__2[],5,FALSE)</f>
        <v>Michaelton</v>
      </c>
      <c r="Q206" t="str">
        <f>VLOOKUP(Table8_16[[#This Row],[Customer_ID]],Table1__2[],6,FALSE)</f>
        <v>Hawaii</v>
      </c>
      <c r="R206" t="str">
        <f>VLOOKUP(Table8_16[[#This Row],[Customer_ID]],Table1__2[],7,FALSE)</f>
        <v>USA</v>
      </c>
      <c r="S206" t="str">
        <f>VLOOKUP(Table8_16[[#This Row],[Customer_ID]],Table1__2[],8,FALSE)</f>
        <v>Silver</v>
      </c>
      <c r="T206" t="str">
        <f>VLOOKUP(Table8_16[[#This Row],[Customer_ID]],Table1__2[],9,FALSE)</f>
        <v>Experienced</v>
      </c>
      <c r="U206" t="str">
        <f>VLOOKUP(Table8_16[[#This Row],[Product_ID]],Table3__211[],2,FALSE)</f>
        <v>Smart LED Light</v>
      </c>
      <c r="V206" t="str">
        <f>VLOOKUP(Table8_16[[#This Row],[Product_ID]],Table3__211[],3,FALSE)</f>
        <v>Strip</v>
      </c>
      <c r="W206" t="str">
        <f>VLOOKUP(Table8_16[[#This Row],[Product_ID]],Table3__211[],4,FALSE)</f>
        <v>Electronics</v>
      </c>
      <c r="X206" t="str">
        <f>VLOOKUP(Table8_16[[#This Row],[Product_ID]],Table3__211[],5,FALSE)</f>
        <v>Accessories</v>
      </c>
      <c r="Y206" t="str">
        <f>VLOOKUP(Table8_16[[#This Row],[Product_ID]],Table3__211[],6,FALSE)</f>
        <v>Flores-Davis</v>
      </c>
      <c r="Z206">
        <f>VLOOKUP(Table8_16[[#This Row],[Product_ID]],Table3__211[],7,FALSE)</f>
        <v>349.17</v>
      </c>
      <c r="AA206">
        <f>VLOOKUP(Table8_16[[#This Row],[Product_ID]],Table3__211[],8,FALSE)</f>
        <v>476</v>
      </c>
      <c r="AB206" t="str">
        <f>VLOOKUP(Table8_16[[#This Row],[Store_ID]],Store!$A$2:$E$21,2,FALSE)</f>
        <v>Moore, Padilla and Butler</v>
      </c>
      <c r="AC206" t="str">
        <f>VLOOKUP(Table8_16[[#This Row],[Store_ID]],Store!$A$2:$E$21,3,FALSE)</f>
        <v>South</v>
      </c>
      <c r="AD206" t="str">
        <f>VLOOKUP(Table8_16[[#This Row],[Store_ID]],Store!$A$2:$E$21,4,FALSE)</f>
        <v>East Johnstad</v>
      </c>
      <c r="AE206" t="str">
        <f>VLOOKUP(Table8_16[[#This Row],[Store_ID]],Store!$A$2:$E$21,5,FALSE)</f>
        <v>Flagship</v>
      </c>
      <c r="AF206" s="22" t="str">
        <f>VLOOKUP(Table8_16[[#This Row],[Store_ID]],Store!$A$2:$F$21,6,FALSE)</f>
        <v>Physical Store</v>
      </c>
    </row>
    <row r="207" spans="1:32" x14ac:dyDescent="0.3">
      <c r="A207" t="s">
        <v>2170</v>
      </c>
      <c r="B207" s="5">
        <v>45883</v>
      </c>
      <c r="C207" t="s">
        <v>1367</v>
      </c>
      <c r="D207" t="s">
        <v>1847</v>
      </c>
      <c r="E207" t="s">
        <v>1908</v>
      </c>
      <c r="F207">
        <v>1</v>
      </c>
      <c r="G207">
        <v>479.93</v>
      </c>
      <c r="H207">
        <v>0.22</v>
      </c>
      <c r="I207" t="s">
        <v>1959</v>
      </c>
      <c r="J207">
        <v>374.34539999999998</v>
      </c>
      <c r="K207">
        <v>374.34539999999998</v>
      </c>
      <c r="L207" t="str">
        <f>_xlfn.IFS(Table8_1[[#This Row],[Unit_Price]]&lt;500,"Low Price",Table8_1[[#This Row],[Unit_Price]]&lt;2000,"Medium Price",Table8_1[[#This Row],[Unit_Price]]&gt;=2000, "High Price")</f>
        <v>Low Price</v>
      </c>
      <c r="M207" t="str">
        <f>VLOOKUP(Table8_16[[#This Row],[Customer_ID]],Table1__2[],2,FALSE)</f>
        <v>Melinda Rivera</v>
      </c>
      <c r="N207">
        <f>VLOOKUP(Table8_16[[#This Row],[Customer_ID]],Table1__2[],3,FALSE)</f>
        <v>47</v>
      </c>
      <c r="O207" t="str">
        <f>VLOOKUP(Table8_16[[#This Row],[Customer_ID]],Table1__2[],4,FALSE)</f>
        <v>Female</v>
      </c>
      <c r="P207" t="str">
        <f>VLOOKUP(Table8_16[[#This Row],[Customer_ID]],Table1__2[],5,FALSE)</f>
        <v>East Davidmouth</v>
      </c>
      <c r="Q207" t="str">
        <f>VLOOKUP(Table8_16[[#This Row],[Customer_ID]],Table1__2[],6,FALSE)</f>
        <v>New Hampshire</v>
      </c>
      <c r="R207" t="str">
        <f>VLOOKUP(Table8_16[[#This Row],[Customer_ID]],Table1__2[],7,FALSE)</f>
        <v>USA</v>
      </c>
      <c r="S207" t="str">
        <f>VLOOKUP(Table8_16[[#This Row],[Customer_ID]],Table1__2[],8,FALSE)</f>
        <v>Platinum</v>
      </c>
      <c r="T207" t="str">
        <f>VLOOKUP(Table8_16[[#This Row],[Customer_ID]],Table1__2[],9,FALSE)</f>
        <v>Experienced</v>
      </c>
      <c r="U207" t="str">
        <f>VLOOKUP(Table8_16[[#This Row],[Product_ID]],Table3__211[],2,FALSE)</f>
        <v>Sports Wrist</v>
      </c>
      <c r="V207" t="str">
        <f>VLOOKUP(Table8_16[[#This Row],[Product_ID]],Table3__211[],3,FALSE)</f>
        <v>Sweatbands</v>
      </c>
      <c r="W207" t="str">
        <f>VLOOKUP(Table8_16[[#This Row],[Product_ID]],Table3__211[],4,FALSE)</f>
        <v>Sports</v>
      </c>
      <c r="X207" t="str">
        <f>VLOOKUP(Table8_16[[#This Row],[Product_ID]],Table3__211[],5,FALSE)</f>
        <v>Accessories</v>
      </c>
      <c r="Y207" t="str">
        <f>VLOOKUP(Table8_16[[#This Row],[Product_ID]],Table3__211[],6,FALSE)</f>
        <v>Olsen-Daniels</v>
      </c>
      <c r="Z207">
        <f>VLOOKUP(Table8_16[[#This Row],[Product_ID]],Table3__211[],7,FALSE)</f>
        <v>131.24</v>
      </c>
      <c r="AA207">
        <f>VLOOKUP(Table8_16[[#This Row],[Product_ID]],Table3__211[],8,FALSE)</f>
        <v>232</v>
      </c>
      <c r="AB207" t="str">
        <f>VLOOKUP(Table8_16[[#This Row],[Store_ID]],Store!$A$2:$E$21,2,FALSE)</f>
        <v>Gray Ltd</v>
      </c>
      <c r="AC207" t="str">
        <f>VLOOKUP(Table8_16[[#This Row],[Store_ID]],Store!$A$2:$E$21,3,FALSE)</f>
        <v>North</v>
      </c>
      <c r="AD207" t="str">
        <f>VLOOKUP(Table8_16[[#This Row],[Store_ID]],Store!$A$2:$E$21,4,FALSE)</f>
        <v>New Michaelchester</v>
      </c>
      <c r="AE207" t="str">
        <f>VLOOKUP(Table8_16[[#This Row],[Store_ID]],Store!$A$2:$E$21,5,FALSE)</f>
        <v>Outlet</v>
      </c>
      <c r="AF207" s="22" t="str">
        <f>VLOOKUP(Table8_16[[#This Row],[Store_ID]],Store!$A$2:$F$21,6,FALSE)</f>
        <v>Physical Store</v>
      </c>
    </row>
    <row r="208" spans="1:32" x14ac:dyDescent="0.3">
      <c r="A208" t="s">
        <v>2171</v>
      </c>
      <c r="B208" s="5">
        <v>45445</v>
      </c>
      <c r="C208" t="s">
        <v>790</v>
      </c>
      <c r="D208" t="s">
        <v>1680</v>
      </c>
      <c r="E208" t="s">
        <v>1939</v>
      </c>
      <c r="F208">
        <v>4</v>
      </c>
      <c r="G208">
        <v>362.81</v>
      </c>
      <c r="H208">
        <v>0.21</v>
      </c>
      <c r="I208" t="s">
        <v>1964</v>
      </c>
      <c r="J208">
        <v>1146.4795999999999</v>
      </c>
      <c r="K208">
        <v>1146.4796000000001</v>
      </c>
      <c r="L208" t="str">
        <f>_xlfn.IFS(Table8_1[[#This Row],[Unit_Price]]&lt;500,"Low Price",Table8_1[[#This Row],[Unit_Price]]&lt;2000,"Medium Price",Table8_1[[#This Row],[Unit_Price]]&gt;=2000, "High Price")</f>
        <v>Low Price</v>
      </c>
      <c r="M208" t="str">
        <f>VLOOKUP(Table8_16[[#This Row],[Customer_ID]],Table1__2[],2,FALSE)</f>
        <v>Brian Hammond</v>
      </c>
      <c r="N208">
        <f>VLOOKUP(Table8_16[[#This Row],[Customer_ID]],Table1__2[],3,FALSE)</f>
        <v>56</v>
      </c>
      <c r="O208" t="str">
        <f>VLOOKUP(Table8_16[[#This Row],[Customer_ID]],Table1__2[],4,FALSE)</f>
        <v>Female</v>
      </c>
      <c r="P208" t="str">
        <f>VLOOKUP(Table8_16[[#This Row],[Customer_ID]],Table1__2[],5,FALSE)</f>
        <v>North Nicholas</v>
      </c>
      <c r="Q208" t="str">
        <f>VLOOKUP(Table8_16[[#This Row],[Customer_ID]],Table1__2[],6,FALSE)</f>
        <v>Texas</v>
      </c>
      <c r="R208" t="str">
        <f>VLOOKUP(Table8_16[[#This Row],[Customer_ID]],Table1__2[],7,FALSE)</f>
        <v>USA</v>
      </c>
      <c r="S208" t="str">
        <f>VLOOKUP(Table8_16[[#This Row],[Customer_ID]],Table1__2[],8,FALSE)</f>
        <v>Gold</v>
      </c>
      <c r="T208" t="str">
        <f>VLOOKUP(Table8_16[[#This Row],[Customer_ID]],Table1__2[],9,FALSE)</f>
        <v>Experienced</v>
      </c>
      <c r="U208" t="str">
        <f>VLOOKUP(Table8_16[[#This Row],[Product_ID]],Table3__211[],2,FALSE)</f>
        <v>Gaming Mechanical</v>
      </c>
      <c r="V208" t="str">
        <f>VLOOKUP(Table8_16[[#This Row],[Product_ID]],Table3__211[],3,FALSE)</f>
        <v>Keyboard</v>
      </c>
      <c r="W208" t="str">
        <f>VLOOKUP(Table8_16[[#This Row],[Product_ID]],Table3__211[],4,FALSE)</f>
        <v>Electronics</v>
      </c>
      <c r="X208" t="str">
        <f>VLOOKUP(Table8_16[[#This Row],[Product_ID]],Table3__211[],5,FALSE)</f>
        <v>Computer</v>
      </c>
      <c r="Y208" t="str">
        <f>VLOOKUP(Table8_16[[#This Row],[Product_ID]],Table3__211[],6,FALSE)</f>
        <v>Lucero LLC</v>
      </c>
      <c r="Z208">
        <f>VLOOKUP(Table8_16[[#This Row],[Product_ID]],Table3__211[],7,FALSE)</f>
        <v>419.28</v>
      </c>
      <c r="AA208">
        <f>VLOOKUP(Table8_16[[#This Row],[Product_ID]],Table3__211[],8,FALSE)</f>
        <v>86</v>
      </c>
      <c r="AB208" t="str">
        <f>VLOOKUP(Table8_16[[#This Row],[Store_ID]],Store!$A$2:$E$21,2,FALSE)</f>
        <v>Frederick-Wright</v>
      </c>
      <c r="AC208" t="str">
        <f>VLOOKUP(Table8_16[[#This Row],[Store_ID]],Store!$A$2:$E$21,3,FALSE)</f>
        <v>West</v>
      </c>
      <c r="AD208" t="str">
        <f>VLOOKUP(Table8_16[[#This Row],[Store_ID]],Store!$A$2:$E$21,4,FALSE)</f>
        <v>New Jimmymouth</v>
      </c>
      <c r="AE208" t="str">
        <f>VLOOKUP(Table8_16[[#This Row],[Store_ID]],Store!$A$2:$E$21,5,FALSE)</f>
        <v>Flagship</v>
      </c>
      <c r="AF208" s="22" t="str">
        <f>VLOOKUP(Table8_16[[#This Row],[Store_ID]],Store!$A$2:$F$21,6,FALSE)</f>
        <v>Physical Store</v>
      </c>
    </row>
    <row r="209" spans="1:32" x14ac:dyDescent="0.3">
      <c r="A209" t="s">
        <v>2172</v>
      </c>
      <c r="B209" s="5">
        <v>45640</v>
      </c>
      <c r="C209" t="s">
        <v>618</v>
      </c>
      <c r="D209" t="s">
        <v>1820</v>
      </c>
      <c r="E209" t="s">
        <v>1901</v>
      </c>
      <c r="F209">
        <v>1</v>
      </c>
      <c r="G209">
        <v>127.11</v>
      </c>
      <c r="H209">
        <v>0.01</v>
      </c>
      <c r="I209" t="s">
        <v>1961</v>
      </c>
      <c r="J209">
        <v>125.8389</v>
      </c>
      <c r="K209">
        <v>125.8389</v>
      </c>
      <c r="L209" t="str">
        <f>_xlfn.IFS(Table8_1[[#This Row],[Unit_Price]]&lt;500,"Low Price",Table8_1[[#This Row],[Unit_Price]]&lt;2000,"Medium Price",Table8_1[[#This Row],[Unit_Price]]&gt;=2000, "High Price")</f>
        <v>Low Price</v>
      </c>
      <c r="M209" t="str">
        <f>VLOOKUP(Table8_16[[#This Row],[Customer_ID]],Table1__2[],2,FALSE)</f>
        <v>Brent Rivas</v>
      </c>
      <c r="N209">
        <f>VLOOKUP(Table8_16[[#This Row],[Customer_ID]],Table1__2[],3,FALSE)</f>
        <v>54</v>
      </c>
      <c r="O209" t="str">
        <f>VLOOKUP(Table8_16[[#This Row],[Customer_ID]],Table1__2[],4,FALSE)</f>
        <v>Female</v>
      </c>
      <c r="P209" t="str">
        <f>VLOOKUP(Table8_16[[#This Row],[Customer_ID]],Table1__2[],5,FALSE)</f>
        <v>North Kellyberg</v>
      </c>
      <c r="Q209" t="str">
        <f>VLOOKUP(Table8_16[[#This Row],[Customer_ID]],Table1__2[],6,FALSE)</f>
        <v>New Jersey</v>
      </c>
      <c r="R209" t="str">
        <f>VLOOKUP(Table8_16[[#This Row],[Customer_ID]],Table1__2[],7,FALSE)</f>
        <v>USA</v>
      </c>
      <c r="S209" t="str">
        <f>VLOOKUP(Table8_16[[#This Row],[Customer_ID]],Table1__2[],8,FALSE)</f>
        <v>Platinum</v>
      </c>
      <c r="T209" t="str">
        <f>VLOOKUP(Table8_16[[#This Row],[Customer_ID]],Table1__2[],9,FALSE)</f>
        <v>Experienced</v>
      </c>
      <c r="U209" t="str">
        <f>VLOOKUP(Table8_16[[#This Row],[Product_ID]],Table3__211[],2,FALSE)</f>
        <v>Decorative Lamp</v>
      </c>
      <c r="V209" t="str">
        <f>VLOOKUP(Table8_16[[#This Row],[Product_ID]],Table3__211[],3,FALSE)</f>
        <v>Shade</v>
      </c>
      <c r="W209" t="str">
        <f>VLOOKUP(Table8_16[[#This Row],[Product_ID]],Table3__211[],4,FALSE)</f>
        <v>Home</v>
      </c>
      <c r="X209" t="str">
        <f>VLOOKUP(Table8_16[[#This Row],[Product_ID]],Table3__211[],5,FALSE)</f>
        <v>Lighting</v>
      </c>
      <c r="Y209" t="str">
        <f>VLOOKUP(Table8_16[[#This Row],[Product_ID]],Table3__211[],6,FALSE)</f>
        <v>Ramirez-Hanson</v>
      </c>
      <c r="Z209">
        <f>VLOOKUP(Table8_16[[#This Row],[Product_ID]],Table3__211[],7,FALSE)</f>
        <v>228.53</v>
      </c>
      <c r="AA209">
        <f>VLOOKUP(Table8_16[[#This Row],[Product_ID]],Table3__211[],8,FALSE)</f>
        <v>469</v>
      </c>
      <c r="AB209" t="str">
        <f>VLOOKUP(Table8_16[[#This Row],[Store_ID]],Store!$A$2:$E$21,2,FALSE)</f>
        <v>Johnson-Wright</v>
      </c>
      <c r="AC209" t="str">
        <f>VLOOKUP(Table8_16[[#This Row],[Store_ID]],Store!$A$2:$E$21,3,FALSE)</f>
        <v>North</v>
      </c>
      <c r="AD209" t="str">
        <f>VLOOKUP(Table8_16[[#This Row],[Store_ID]],Store!$A$2:$E$21,4,FALSE)</f>
        <v>Hoodberg</v>
      </c>
      <c r="AE209" t="str">
        <f>VLOOKUP(Table8_16[[#This Row],[Store_ID]],Store!$A$2:$E$21,5,FALSE)</f>
        <v>Outlet</v>
      </c>
      <c r="AF209" s="22" t="str">
        <f>VLOOKUP(Table8_16[[#This Row],[Store_ID]],Store!$A$2:$F$21,6,FALSE)</f>
        <v>Physical Store</v>
      </c>
    </row>
    <row r="210" spans="1:32" x14ac:dyDescent="0.3">
      <c r="A210" t="s">
        <v>2173</v>
      </c>
      <c r="B210" s="5">
        <v>45411</v>
      </c>
      <c r="C210" t="s">
        <v>615</v>
      </c>
      <c r="D210" t="s">
        <v>1680</v>
      </c>
      <c r="E210" t="s">
        <v>1942</v>
      </c>
      <c r="F210">
        <v>4</v>
      </c>
      <c r="G210">
        <v>931.26</v>
      </c>
      <c r="H210">
        <v>0.04</v>
      </c>
      <c r="I210" t="s">
        <v>1959</v>
      </c>
      <c r="J210">
        <v>3576.0383999999999</v>
      </c>
      <c r="K210">
        <v>3576.0383999999999</v>
      </c>
      <c r="L210" t="str">
        <f>_xlfn.IFS(Table8_1[[#This Row],[Unit_Price]]&lt;500,"Low Price",Table8_1[[#This Row],[Unit_Price]]&lt;2000,"Medium Price",Table8_1[[#This Row],[Unit_Price]]&gt;=2000, "High Price")</f>
        <v>Medium Price</v>
      </c>
      <c r="M210" t="str">
        <f>VLOOKUP(Table8_16[[#This Row],[Customer_ID]],Table1__2[],2,FALSE)</f>
        <v>Leonard Cochran</v>
      </c>
      <c r="N210">
        <f>VLOOKUP(Table8_16[[#This Row],[Customer_ID]],Table1__2[],3,FALSE)</f>
        <v>46</v>
      </c>
      <c r="O210" t="str">
        <f>VLOOKUP(Table8_16[[#This Row],[Customer_ID]],Table1__2[],4,FALSE)</f>
        <v>Female</v>
      </c>
      <c r="P210" t="str">
        <f>VLOOKUP(Table8_16[[#This Row],[Customer_ID]],Table1__2[],5,FALSE)</f>
        <v>Port Sherryview</v>
      </c>
      <c r="Q210" t="str">
        <f>VLOOKUP(Table8_16[[#This Row],[Customer_ID]],Table1__2[],6,FALSE)</f>
        <v>North Dakota</v>
      </c>
      <c r="R210" t="str">
        <f>VLOOKUP(Table8_16[[#This Row],[Customer_ID]],Table1__2[],7,FALSE)</f>
        <v>USA</v>
      </c>
      <c r="S210" t="str">
        <f>VLOOKUP(Table8_16[[#This Row],[Customer_ID]],Table1__2[],8,FALSE)</f>
        <v>Silver</v>
      </c>
      <c r="T210" t="str">
        <f>VLOOKUP(Table8_16[[#This Row],[Customer_ID]],Table1__2[],9,FALSE)</f>
        <v>Experienced</v>
      </c>
      <c r="U210" t="str">
        <f>VLOOKUP(Table8_16[[#This Row],[Product_ID]],Table3__211[],2,FALSE)</f>
        <v>Gaming Mechanical</v>
      </c>
      <c r="V210" t="str">
        <f>VLOOKUP(Table8_16[[#This Row],[Product_ID]],Table3__211[],3,FALSE)</f>
        <v>Keyboard</v>
      </c>
      <c r="W210" t="str">
        <f>VLOOKUP(Table8_16[[#This Row],[Product_ID]],Table3__211[],4,FALSE)</f>
        <v>Electronics</v>
      </c>
      <c r="X210" t="str">
        <f>VLOOKUP(Table8_16[[#This Row],[Product_ID]],Table3__211[],5,FALSE)</f>
        <v>Computer</v>
      </c>
      <c r="Y210" t="str">
        <f>VLOOKUP(Table8_16[[#This Row],[Product_ID]],Table3__211[],6,FALSE)</f>
        <v>Lucero LLC</v>
      </c>
      <c r="Z210">
        <f>VLOOKUP(Table8_16[[#This Row],[Product_ID]],Table3__211[],7,FALSE)</f>
        <v>419.28</v>
      </c>
      <c r="AA210">
        <f>VLOOKUP(Table8_16[[#This Row],[Product_ID]],Table3__211[],8,FALSE)</f>
        <v>86</v>
      </c>
      <c r="AB210" t="str">
        <f>VLOOKUP(Table8_16[[#This Row],[Store_ID]],Store!$A$2:$E$21,2,FALSE)</f>
        <v>Holloway Ltd</v>
      </c>
      <c r="AC210" t="str">
        <f>VLOOKUP(Table8_16[[#This Row],[Store_ID]],Store!$A$2:$E$21,3,FALSE)</f>
        <v>North</v>
      </c>
      <c r="AD210" t="str">
        <f>VLOOKUP(Table8_16[[#This Row],[Store_ID]],Store!$A$2:$E$21,4,FALSE)</f>
        <v>Bensonhaven</v>
      </c>
      <c r="AE210" t="str">
        <f>VLOOKUP(Table8_16[[#This Row],[Store_ID]],Store!$A$2:$E$21,5,FALSE)</f>
        <v>Flagship</v>
      </c>
      <c r="AF210" s="22" t="str">
        <f>VLOOKUP(Table8_16[[#This Row],[Store_ID]],Store!$A$2:$F$21,6,FALSE)</f>
        <v>Physical Store</v>
      </c>
    </row>
    <row r="211" spans="1:32" x14ac:dyDescent="0.3">
      <c r="A211" t="s">
        <v>2174</v>
      </c>
      <c r="B211" s="5">
        <v>45224</v>
      </c>
      <c r="C211" t="s">
        <v>1172</v>
      </c>
      <c r="D211" t="s">
        <v>1783</v>
      </c>
      <c r="E211" t="s">
        <v>1917</v>
      </c>
      <c r="F211">
        <v>1</v>
      </c>
      <c r="G211">
        <v>620.80999999999995</v>
      </c>
      <c r="H211">
        <v>0.04</v>
      </c>
      <c r="I211" t="s">
        <v>1961</v>
      </c>
      <c r="J211">
        <v>595.97760000000005</v>
      </c>
      <c r="K211">
        <v>595.97759999999994</v>
      </c>
      <c r="L211" t="str">
        <f>_xlfn.IFS(Table8_1[[#This Row],[Unit_Price]]&lt;500,"Low Price",Table8_1[[#This Row],[Unit_Price]]&lt;2000,"Medium Price",Table8_1[[#This Row],[Unit_Price]]&gt;=2000, "High Price")</f>
        <v>Medium Price</v>
      </c>
      <c r="M211" t="str">
        <f>VLOOKUP(Table8_16[[#This Row],[Customer_ID]],Table1__2[],2,FALSE)</f>
        <v>Michael Garner</v>
      </c>
      <c r="N211">
        <f>VLOOKUP(Table8_16[[#This Row],[Customer_ID]],Table1__2[],3,FALSE)</f>
        <v>21</v>
      </c>
      <c r="O211" t="str">
        <f>VLOOKUP(Table8_16[[#This Row],[Customer_ID]],Table1__2[],4,FALSE)</f>
        <v>Female</v>
      </c>
      <c r="P211" t="str">
        <f>VLOOKUP(Table8_16[[#This Row],[Customer_ID]],Table1__2[],5,FALSE)</f>
        <v>Port Crystal</v>
      </c>
      <c r="Q211" t="str">
        <f>VLOOKUP(Table8_16[[#This Row],[Customer_ID]],Table1__2[],6,FALSE)</f>
        <v>New Hampshire</v>
      </c>
      <c r="R211" t="str">
        <f>VLOOKUP(Table8_16[[#This Row],[Customer_ID]],Table1__2[],7,FALSE)</f>
        <v>USA</v>
      </c>
      <c r="S211" t="str">
        <f>VLOOKUP(Table8_16[[#This Row],[Customer_ID]],Table1__2[],8,FALSE)</f>
        <v>Platinum</v>
      </c>
      <c r="T211" t="str">
        <f>VLOOKUP(Table8_16[[#This Row],[Customer_ID]],Table1__2[],9,FALSE)</f>
        <v>Students</v>
      </c>
      <c r="U211" t="str">
        <f>VLOOKUP(Table8_16[[#This Row],[Product_ID]],Table3__211[],2,FALSE)</f>
        <v>Smart LED Light</v>
      </c>
      <c r="V211" t="str">
        <f>VLOOKUP(Table8_16[[#This Row],[Product_ID]],Table3__211[],3,FALSE)</f>
        <v>Strip</v>
      </c>
      <c r="W211" t="str">
        <f>VLOOKUP(Table8_16[[#This Row],[Product_ID]],Table3__211[],4,FALSE)</f>
        <v>Electronics</v>
      </c>
      <c r="X211" t="str">
        <f>VLOOKUP(Table8_16[[#This Row],[Product_ID]],Table3__211[],5,FALSE)</f>
        <v>Accessories</v>
      </c>
      <c r="Y211" t="str">
        <f>VLOOKUP(Table8_16[[#This Row],[Product_ID]],Table3__211[],6,FALSE)</f>
        <v>Flores-Davis</v>
      </c>
      <c r="Z211">
        <f>VLOOKUP(Table8_16[[#This Row],[Product_ID]],Table3__211[],7,FALSE)</f>
        <v>349.17</v>
      </c>
      <c r="AA211">
        <f>VLOOKUP(Table8_16[[#This Row],[Product_ID]],Table3__211[],8,FALSE)</f>
        <v>476</v>
      </c>
      <c r="AB211" t="str">
        <f>VLOOKUP(Table8_16[[#This Row],[Store_ID]],Store!$A$2:$E$21,2,FALSE)</f>
        <v>Bean, Jones and Park</v>
      </c>
      <c r="AC211" t="str">
        <f>VLOOKUP(Table8_16[[#This Row],[Store_ID]],Store!$A$2:$E$21,3,FALSE)</f>
        <v>West</v>
      </c>
      <c r="AD211" t="str">
        <f>VLOOKUP(Table8_16[[#This Row],[Store_ID]],Store!$A$2:$E$21,4,FALSE)</f>
        <v>Thompsonborough</v>
      </c>
      <c r="AE211" t="str">
        <f>VLOOKUP(Table8_16[[#This Row],[Store_ID]],Store!$A$2:$E$21,5,FALSE)</f>
        <v>Online</v>
      </c>
      <c r="AF211" s="22" t="str">
        <f>VLOOKUP(Table8_16[[#This Row],[Store_ID]],Store!$A$2:$F$21,6,FALSE)</f>
        <v>Digital Store</v>
      </c>
    </row>
    <row r="212" spans="1:32" x14ac:dyDescent="0.3">
      <c r="A212" t="s">
        <v>2175</v>
      </c>
      <c r="B212" s="5">
        <v>45497</v>
      </c>
      <c r="C212" t="s">
        <v>342</v>
      </c>
      <c r="D212" t="s">
        <v>1732</v>
      </c>
      <c r="E212" t="s">
        <v>1896</v>
      </c>
      <c r="F212">
        <v>1</v>
      </c>
      <c r="G212">
        <v>823.26</v>
      </c>
      <c r="H212">
        <v>0.27</v>
      </c>
      <c r="I212" t="s">
        <v>1964</v>
      </c>
      <c r="J212">
        <v>600.97979999999995</v>
      </c>
      <c r="K212">
        <v>600.97979999999995</v>
      </c>
      <c r="L212" t="str">
        <f>_xlfn.IFS(Table8_1[[#This Row],[Unit_Price]]&lt;500,"Low Price",Table8_1[[#This Row],[Unit_Price]]&lt;2000,"Medium Price",Table8_1[[#This Row],[Unit_Price]]&gt;=2000, "High Price")</f>
        <v>Medium Price</v>
      </c>
      <c r="M212" t="str">
        <f>VLOOKUP(Table8_16[[#This Row],[Customer_ID]],Table1__2[],2,FALSE)</f>
        <v>David Patterson</v>
      </c>
      <c r="N212">
        <f>VLOOKUP(Table8_16[[#This Row],[Customer_ID]],Table1__2[],3,FALSE)</f>
        <v>43</v>
      </c>
      <c r="O212" t="str">
        <f>VLOOKUP(Table8_16[[#This Row],[Customer_ID]],Table1__2[],4,FALSE)</f>
        <v>Female</v>
      </c>
      <c r="P212" t="str">
        <f>VLOOKUP(Table8_16[[#This Row],[Customer_ID]],Table1__2[],5,FALSE)</f>
        <v>New Amyport</v>
      </c>
      <c r="Q212" t="str">
        <f>VLOOKUP(Table8_16[[#This Row],[Customer_ID]],Table1__2[],6,FALSE)</f>
        <v>Nevada</v>
      </c>
      <c r="R212" t="str">
        <f>VLOOKUP(Table8_16[[#This Row],[Customer_ID]],Table1__2[],7,FALSE)</f>
        <v>USA</v>
      </c>
      <c r="S212" t="str">
        <f>VLOOKUP(Table8_16[[#This Row],[Customer_ID]],Table1__2[],8,FALSE)</f>
        <v>Gold</v>
      </c>
      <c r="T212" t="str">
        <f>VLOOKUP(Table8_16[[#This Row],[Customer_ID]],Table1__2[],9,FALSE)</f>
        <v>Experienced</v>
      </c>
      <c r="U212" t="str">
        <f>VLOOKUP(Table8_16[[#This Row],[Product_ID]],Table3__211[],2,FALSE)</f>
        <v>Boxing Hand</v>
      </c>
      <c r="V212" t="str">
        <f>VLOOKUP(Table8_16[[#This Row],[Product_ID]],Table3__211[],3,FALSE)</f>
        <v>Wraps</v>
      </c>
      <c r="W212" t="str">
        <f>VLOOKUP(Table8_16[[#This Row],[Product_ID]],Table3__211[],4,FALSE)</f>
        <v>Sports</v>
      </c>
      <c r="X212" t="str">
        <f>VLOOKUP(Table8_16[[#This Row],[Product_ID]],Table3__211[],5,FALSE)</f>
        <v>Fitness</v>
      </c>
      <c r="Y212" t="str">
        <f>VLOOKUP(Table8_16[[#This Row],[Product_ID]],Table3__211[],6,FALSE)</f>
        <v>Smith-King</v>
      </c>
      <c r="Z212">
        <f>VLOOKUP(Table8_16[[#This Row],[Product_ID]],Table3__211[],7,FALSE)</f>
        <v>190.29</v>
      </c>
      <c r="AA212">
        <f>VLOOKUP(Table8_16[[#This Row],[Product_ID]],Table3__211[],8,FALSE)</f>
        <v>260</v>
      </c>
      <c r="AB212" t="str">
        <f>VLOOKUP(Table8_16[[#This Row],[Store_ID]],Store!$A$2:$E$21,2,FALSE)</f>
        <v>Black-Horn</v>
      </c>
      <c r="AC212" t="str">
        <f>VLOOKUP(Table8_16[[#This Row],[Store_ID]],Store!$A$2:$E$21,3,FALSE)</f>
        <v>South</v>
      </c>
      <c r="AD212" t="str">
        <f>VLOOKUP(Table8_16[[#This Row],[Store_ID]],Store!$A$2:$E$21,4,FALSE)</f>
        <v>North Nancyview</v>
      </c>
      <c r="AE212" t="str">
        <f>VLOOKUP(Table8_16[[#This Row],[Store_ID]],Store!$A$2:$E$21,5,FALSE)</f>
        <v>Outlet</v>
      </c>
      <c r="AF212" s="22" t="str">
        <f>VLOOKUP(Table8_16[[#This Row],[Store_ID]],Store!$A$2:$F$21,6,FALSE)</f>
        <v>Physical Store</v>
      </c>
    </row>
    <row r="213" spans="1:32" x14ac:dyDescent="0.3">
      <c r="A213" t="s">
        <v>2176</v>
      </c>
      <c r="B213" s="5">
        <v>45807</v>
      </c>
      <c r="C213" t="s">
        <v>62</v>
      </c>
      <c r="D213" t="s">
        <v>1658</v>
      </c>
      <c r="E213" t="s">
        <v>1917</v>
      </c>
      <c r="F213">
        <v>3</v>
      </c>
      <c r="G213">
        <v>681.01</v>
      </c>
      <c r="H213">
        <v>0.27</v>
      </c>
      <c r="I213" t="s">
        <v>1964</v>
      </c>
      <c r="J213">
        <v>1491.4119000000001</v>
      </c>
      <c r="K213">
        <v>1491.4119000000001</v>
      </c>
      <c r="L213" t="str">
        <f>_xlfn.IFS(Table8_1[[#This Row],[Unit_Price]]&lt;500,"Low Price",Table8_1[[#This Row],[Unit_Price]]&lt;2000,"Medium Price",Table8_1[[#This Row],[Unit_Price]]&gt;=2000, "High Price")</f>
        <v>Medium Price</v>
      </c>
      <c r="M213" t="str">
        <f>VLOOKUP(Table8_16[[#This Row],[Customer_ID]],Table1__2[],2,FALSE)</f>
        <v>Kenneth Lambert</v>
      </c>
      <c r="N213">
        <f>VLOOKUP(Table8_16[[#This Row],[Customer_ID]],Table1__2[],3,FALSE)</f>
        <v>55</v>
      </c>
      <c r="O213" t="str">
        <f>VLOOKUP(Table8_16[[#This Row],[Customer_ID]],Table1__2[],4,FALSE)</f>
        <v>Female</v>
      </c>
      <c r="P213" t="str">
        <f>VLOOKUP(Table8_16[[#This Row],[Customer_ID]],Table1__2[],5,FALSE)</f>
        <v>North Kathryn</v>
      </c>
      <c r="Q213" t="str">
        <f>VLOOKUP(Table8_16[[#This Row],[Customer_ID]],Table1__2[],6,FALSE)</f>
        <v>Kansas</v>
      </c>
      <c r="R213" t="str">
        <f>VLOOKUP(Table8_16[[#This Row],[Customer_ID]],Table1__2[],7,FALSE)</f>
        <v>USA</v>
      </c>
      <c r="S213" t="str">
        <f>VLOOKUP(Table8_16[[#This Row],[Customer_ID]],Table1__2[],8,FALSE)</f>
        <v>Platinum</v>
      </c>
      <c r="T213" t="str">
        <f>VLOOKUP(Table8_16[[#This Row],[Customer_ID]],Table1__2[],9,FALSE)</f>
        <v>Experienced</v>
      </c>
      <c r="U213" t="str">
        <f>VLOOKUP(Table8_16[[#This Row],[Product_ID]],Table3__211[],2,FALSE)</f>
        <v>Decorative Floor</v>
      </c>
      <c r="V213" t="str">
        <f>VLOOKUP(Table8_16[[#This Row],[Product_ID]],Table3__211[],3,FALSE)</f>
        <v>Vase</v>
      </c>
      <c r="W213" t="str">
        <f>VLOOKUP(Table8_16[[#This Row],[Product_ID]],Table3__211[],4,FALSE)</f>
        <v>Home</v>
      </c>
      <c r="X213" t="str">
        <f>VLOOKUP(Table8_16[[#This Row],[Product_ID]],Table3__211[],5,FALSE)</f>
        <v>Decor</v>
      </c>
      <c r="Y213" t="str">
        <f>VLOOKUP(Table8_16[[#This Row],[Product_ID]],Table3__211[],6,FALSE)</f>
        <v>Khan, Jones and Paul</v>
      </c>
      <c r="Z213">
        <f>VLOOKUP(Table8_16[[#This Row],[Product_ID]],Table3__211[],7,FALSE)</f>
        <v>254.04</v>
      </c>
      <c r="AA213">
        <f>VLOOKUP(Table8_16[[#This Row],[Product_ID]],Table3__211[],8,FALSE)</f>
        <v>378</v>
      </c>
      <c r="AB213" t="str">
        <f>VLOOKUP(Table8_16[[#This Row],[Store_ID]],Store!$A$2:$E$21,2,FALSE)</f>
        <v>Bean, Jones and Park</v>
      </c>
      <c r="AC213" t="str">
        <f>VLOOKUP(Table8_16[[#This Row],[Store_ID]],Store!$A$2:$E$21,3,FALSE)</f>
        <v>West</v>
      </c>
      <c r="AD213" t="str">
        <f>VLOOKUP(Table8_16[[#This Row],[Store_ID]],Store!$A$2:$E$21,4,FALSE)</f>
        <v>Thompsonborough</v>
      </c>
      <c r="AE213" t="str">
        <f>VLOOKUP(Table8_16[[#This Row],[Store_ID]],Store!$A$2:$E$21,5,FALSE)</f>
        <v>Online</v>
      </c>
      <c r="AF213" s="22" t="str">
        <f>VLOOKUP(Table8_16[[#This Row],[Store_ID]],Store!$A$2:$F$21,6,FALSE)</f>
        <v>Digital Store</v>
      </c>
    </row>
    <row r="214" spans="1:32" x14ac:dyDescent="0.3">
      <c r="A214" t="s">
        <v>2177</v>
      </c>
      <c r="B214" s="5">
        <v>45942</v>
      </c>
      <c r="C214" t="s">
        <v>1380</v>
      </c>
      <c r="D214" t="s">
        <v>1750</v>
      </c>
      <c r="E214" t="s">
        <v>1948</v>
      </c>
      <c r="F214">
        <v>4</v>
      </c>
      <c r="G214">
        <v>119.83</v>
      </c>
      <c r="H214">
        <v>0.13</v>
      </c>
      <c r="I214" t="s">
        <v>1959</v>
      </c>
      <c r="J214">
        <v>417.00839999999999</v>
      </c>
      <c r="K214">
        <v>417.00839999999999</v>
      </c>
      <c r="L214" t="str">
        <f>_xlfn.IFS(Table8_1[[#This Row],[Unit_Price]]&lt;500,"Low Price",Table8_1[[#This Row],[Unit_Price]]&lt;2000,"Medium Price",Table8_1[[#This Row],[Unit_Price]]&gt;=2000, "High Price")</f>
        <v>Low Price</v>
      </c>
      <c r="M214" t="str">
        <f>VLOOKUP(Table8_16[[#This Row],[Customer_ID]],Table1__2[],2,FALSE)</f>
        <v>Kelli Smith</v>
      </c>
      <c r="N214">
        <f>VLOOKUP(Table8_16[[#This Row],[Customer_ID]],Table1__2[],3,FALSE)</f>
        <v>42</v>
      </c>
      <c r="O214" t="str">
        <f>VLOOKUP(Table8_16[[#This Row],[Customer_ID]],Table1__2[],4,FALSE)</f>
        <v>Female</v>
      </c>
      <c r="P214" t="str">
        <f>VLOOKUP(Table8_16[[#This Row],[Customer_ID]],Table1__2[],5,FALSE)</f>
        <v>North Maryfort</v>
      </c>
      <c r="Q214" t="str">
        <f>VLOOKUP(Table8_16[[#This Row],[Customer_ID]],Table1__2[],6,FALSE)</f>
        <v>Oregon</v>
      </c>
      <c r="R214" t="str">
        <f>VLOOKUP(Table8_16[[#This Row],[Customer_ID]],Table1__2[],7,FALSE)</f>
        <v>USA</v>
      </c>
      <c r="S214" t="str">
        <f>VLOOKUP(Table8_16[[#This Row],[Customer_ID]],Table1__2[],8,FALSE)</f>
        <v>Bronze</v>
      </c>
      <c r="T214" t="str">
        <f>VLOOKUP(Table8_16[[#This Row],[Customer_ID]],Table1__2[],9,FALSE)</f>
        <v>Experienced</v>
      </c>
      <c r="U214" t="str">
        <f>VLOOKUP(Table8_16[[#This Row],[Product_ID]],Table3__211[],2,FALSE)</f>
        <v>Premium Blanket</v>
      </c>
      <c r="V214" t="str">
        <f>VLOOKUP(Table8_16[[#This Row],[Product_ID]],Table3__211[],3,FALSE)</f>
        <v>Throw</v>
      </c>
      <c r="W214" t="str">
        <f>VLOOKUP(Table8_16[[#This Row],[Product_ID]],Table3__211[],4,FALSE)</f>
        <v>Home</v>
      </c>
      <c r="X214" t="str">
        <f>VLOOKUP(Table8_16[[#This Row],[Product_ID]],Table3__211[],5,FALSE)</f>
        <v>Decor</v>
      </c>
      <c r="Y214" t="str">
        <f>VLOOKUP(Table8_16[[#This Row],[Product_ID]],Table3__211[],6,FALSE)</f>
        <v>Hernandez, Kennedy and Porter</v>
      </c>
      <c r="Z214">
        <f>VLOOKUP(Table8_16[[#This Row],[Product_ID]],Table3__211[],7,FALSE)</f>
        <v>461.47</v>
      </c>
      <c r="AA214">
        <f>VLOOKUP(Table8_16[[#This Row],[Product_ID]],Table3__211[],8,FALSE)</f>
        <v>190</v>
      </c>
      <c r="AB214" t="str">
        <f>VLOOKUP(Table8_16[[#This Row],[Store_ID]],Store!$A$2:$E$21,2,FALSE)</f>
        <v>Mann-Austin</v>
      </c>
      <c r="AC214" t="str">
        <f>VLOOKUP(Table8_16[[#This Row],[Store_ID]],Store!$A$2:$E$21,3,FALSE)</f>
        <v>East</v>
      </c>
      <c r="AD214" t="str">
        <f>VLOOKUP(Table8_16[[#This Row],[Store_ID]],Store!$A$2:$E$21,4,FALSE)</f>
        <v>Vasquezborough</v>
      </c>
      <c r="AE214" t="str">
        <f>VLOOKUP(Table8_16[[#This Row],[Store_ID]],Store!$A$2:$E$21,5,FALSE)</f>
        <v>Online</v>
      </c>
      <c r="AF214" s="22" t="str">
        <f>VLOOKUP(Table8_16[[#This Row],[Store_ID]],Store!$A$2:$F$21,6,FALSE)</f>
        <v>Digital Store</v>
      </c>
    </row>
    <row r="215" spans="1:32" x14ac:dyDescent="0.3">
      <c r="A215" t="s">
        <v>2178</v>
      </c>
      <c r="B215" s="5">
        <v>45314</v>
      </c>
      <c r="C215" t="s">
        <v>980</v>
      </c>
      <c r="D215" t="s">
        <v>1817</v>
      </c>
      <c r="E215" t="s">
        <v>1896</v>
      </c>
      <c r="F215">
        <v>1</v>
      </c>
      <c r="G215">
        <v>575.66</v>
      </c>
      <c r="H215">
        <v>0.03</v>
      </c>
      <c r="I215" t="s">
        <v>1961</v>
      </c>
      <c r="J215">
        <v>558.39020000000005</v>
      </c>
      <c r="K215">
        <v>558.39019999999994</v>
      </c>
      <c r="L215" t="str">
        <f>_xlfn.IFS(Table8_1[[#This Row],[Unit_Price]]&lt;500,"Low Price",Table8_1[[#This Row],[Unit_Price]]&lt;2000,"Medium Price",Table8_1[[#This Row],[Unit_Price]]&gt;=2000, "High Price")</f>
        <v>Medium Price</v>
      </c>
      <c r="M215" t="str">
        <f>VLOOKUP(Table8_16[[#This Row],[Customer_ID]],Table1__2[],2,FALSE)</f>
        <v>Brandy Thompson</v>
      </c>
      <c r="N215">
        <f>VLOOKUP(Table8_16[[#This Row],[Customer_ID]],Table1__2[],3,FALSE)</f>
        <v>56</v>
      </c>
      <c r="O215" t="str">
        <f>VLOOKUP(Table8_16[[#This Row],[Customer_ID]],Table1__2[],4,FALSE)</f>
        <v>Female</v>
      </c>
      <c r="P215" t="str">
        <f>VLOOKUP(Table8_16[[#This Row],[Customer_ID]],Table1__2[],5,FALSE)</f>
        <v>West Patriciaview</v>
      </c>
      <c r="Q215" t="str">
        <f>VLOOKUP(Table8_16[[#This Row],[Customer_ID]],Table1__2[],6,FALSE)</f>
        <v>Alabama</v>
      </c>
      <c r="R215" t="str">
        <f>VLOOKUP(Table8_16[[#This Row],[Customer_ID]],Table1__2[],7,FALSE)</f>
        <v>USA</v>
      </c>
      <c r="S215" t="str">
        <f>VLOOKUP(Table8_16[[#This Row],[Customer_ID]],Table1__2[],8,FALSE)</f>
        <v>Bronze</v>
      </c>
      <c r="T215" t="str">
        <f>VLOOKUP(Table8_16[[#This Row],[Customer_ID]],Table1__2[],9,FALSE)</f>
        <v>Experienced</v>
      </c>
      <c r="U215" t="str">
        <f>VLOOKUP(Table8_16[[#This Row],[Product_ID]],Table3__211[],2,FALSE)</f>
        <v>Essential Oil</v>
      </c>
      <c r="V215" t="str">
        <f>VLOOKUP(Table8_16[[#This Row],[Product_ID]],Table3__211[],3,FALSE)</f>
        <v>Diffuser</v>
      </c>
      <c r="W215" t="str">
        <f>VLOOKUP(Table8_16[[#This Row],[Product_ID]],Table3__211[],4,FALSE)</f>
        <v>Home</v>
      </c>
      <c r="X215" t="str">
        <f>VLOOKUP(Table8_16[[#This Row],[Product_ID]],Table3__211[],5,FALSE)</f>
        <v>Decor</v>
      </c>
      <c r="Y215" t="str">
        <f>VLOOKUP(Table8_16[[#This Row],[Product_ID]],Table3__211[],6,FALSE)</f>
        <v>Hernandez Inc</v>
      </c>
      <c r="Z215">
        <f>VLOOKUP(Table8_16[[#This Row],[Product_ID]],Table3__211[],7,FALSE)</f>
        <v>325.26</v>
      </c>
      <c r="AA215">
        <f>VLOOKUP(Table8_16[[#This Row],[Product_ID]],Table3__211[],8,FALSE)</f>
        <v>400</v>
      </c>
      <c r="AB215" t="str">
        <f>VLOOKUP(Table8_16[[#This Row],[Store_ID]],Store!$A$2:$E$21,2,FALSE)</f>
        <v>Black-Horn</v>
      </c>
      <c r="AC215" t="str">
        <f>VLOOKUP(Table8_16[[#This Row],[Store_ID]],Store!$A$2:$E$21,3,FALSE)</f>
        <v>South</v>
      </c>
      <c r="AD215" t="str">
        <f>VLOOKUP(Table8_16[[#This Row],[Store_ID]],Store!$A$2:$E$21,4,FALSE)</f>
        <v>North Nancyview</v>
      </c>
      <c r="AE215" t="str">
        <f>VLOOKUP(Table8_16[[#This Row],[Store_ID]],Store!$A$2:$E$21,5,FALSE)</f>
        <v>Outlet</v>
      </c>
      <c r="AF215" s="22" t="str">
        <f>VLOOKUP(Table8_16[[#This Row],[Store_ID]],Store!$A$2:$F$21,6,FALSE)</f>
        <v>Physical Store</v>
      </c>
    </row>
    <row r="216" spans="1:32" x14ac:dyDescent="0.3">
      <c r="A216" t="s">
        <v>2179</v>
      </c>
      <c r="B216" s="5">
        <v>45943</v>
      </c>
      <c r="C216" t="s">
        <v>659</v>
      </c>
      <c r="D216" t="s">
        <v>1725</v>
      </c>
      <c r="E216" t="s">
        <v>1939</v>
      </c>
      <c r="F216">
        <v>1</v>
      </c>
      <c r="G216">
        <v>775.84</v>
      </c>
      <c r="H216">
        <v>0.26</v>
      </c>
      <c r="I216" t="s">
        <v>1959</v>
      </c>
      <c r="J216">
        <v>574.12159999999994</v>
      </c>
      <c r="K216">
        <v>574.12160000000006</v>
      </c>
      <c r="L216" t="str">
        <f>_xlfn.IFS(Table8_1[[#This Row],[Unit_Price]]&lt;500,"Low Price",Table8_1[[#This Row],[Unit_Price]]&lt;2000,"Medium Price",Table8_1[[#This Row],[Unit_Price]]&gt;=2000, "High Price")</f>
        <v>Medium Price</v>
      </c>
      <c r="M216" t="str">
        <f>VLOOKUP(Table8_16[[#This Row],[Customer_ID]],Table1__2[],2,FALSE)</f>
        <v>Carmen Price</v>
      </c>
      <c r="N216">
        <f>VLOOKUP(Table8_16[[#This Row],[Customer_ID]],Table1__2[],3,FALSE)</f>
        <v>46</v>
      </c>
      <c r="O216" t="str">
        <f>VLOOKUP(Table8_16[[#This Row],[Customer_ID]],Table1__2[],4,FALSE)</f>
        <v>Male</v>
      </c>
      <c r="P216" t="str">
        <f>VLOOKUP(Table8_16[[#This Row],[Customer_ID]],Table1__2[],5,FALSE)</f>
        <v>North Briannamouth</v>
      </c>
      <c r="Q216" t="str">
        <f>VLOOKUP(Table8_16[[#This Row],[Customer_ID]],Table1__2[],6,FALSE)</f>
        <v>Tennessee</v>
      </c>
      <c r="R216" t="str">
        <f>VLOOKUP(Table8_16[[#This Row],[Customer_ID]],Table1__2[],7,FALSE)</f>
        <v>USA</v>
      </c>
      <c r="S216" t="str">
        <f>VLOOKUP(Table8_16[[#This Row],[Customer_ID]],Table1__2[],8,FALSE)</f>
        <v>Bronze</v>
      </c>
      <c r="T216" t="str">
        <f>VLOOKUP(Table8_16[[#This Row],[Customer_ID]],Table1__2[],9,FALSE)</f>
        <v>Experienced</v>
      </c>
      <c r="U216" t="str">
        <f>VLOOKUP(Table8_16[[#This Row],[Product_ID]],Table3__211[],2,FALSE)</f>
        <v>Car Dashboard Phone</v>
      </c>
      <c r="V216" t="str">
        <f>VLOOKUP(Table8_16[[#This Row],[Product_ID]],Table3__211[],3,FALSE)</f>
        <v>Holder</v>
      </c>
      <c r="W216" t="str">
        <f>VLOOKUP(Table8_16[[#This Row],[Product_ID]],Table3__211[],4,FALSE)</f>
        <v>Electronics</v>
      </c>
      <c r="X216" t="str">
        <f>VLOOKUP(Table8_16[[#This Row],[Product_ID]],Table3__211[],5,FALSE)</f>
        <v>Accessories</v>
      </c>
      <c r="Y216" t="str">
        <f>VLOOKUP(Table8_16[[#This Row],[Product_ID]],Table3__211[],6,FALSE)</f>
        <v>Byrd, Stewart and Valdez</v>
      </c>
      <c r="Z216">
        <f>VLOOKUP(Table8_16[[#This Row],[Product_ID]],Table3__211[],7,FALSE)</f>
        <v>177.98</v>
      </c>
      <c r="AA216">
        <f>VLOOKUP(Table8_16[[#This Row],[Product_ID]],Table3__211[],8,FALSE)</f>
        <v>103</v>
      </c>
      <c r="AB216" t="str">
        <f>VLOOKUP(Table8_16[[#This Row],[Store_ID]],Store!$A$2:$E$21,2,FALSE)</f>
        <v>Frederick-Wright</v>
      </c>
      <c r="AC216" t="str">
        <f>VLOOKUP(Table8_16[[#This Row],[Store_ID]],Store!$A$2:$E$21,3,FALSE)</f>
        <v>West</v>
      </c>
      <c r="AD216" t="str">
        <f>VLOOKUP(Table8_16[[#This Row],[Store_ID]],Store!$A$2:$E$21,4,FALSE)</f>
        <v>New Jimmymouth</v>
      </c>
      <c r="AE216" t="str">
        <f>VLOOKUP(Table8_16[[#This Row],[Store_ID]],Store!$A$2:$E$21,5,FALSE)</f>
        <v>Flagship</v>
      </c>
      <c r="AF216" s="22" t="str">
        <f>VLOOKUP(Table8_16[[#This Row],[Store_ID]],Store!$A$2:$F$21,6,FALSE)</f>
        <v>Physical Store</v>
      </c>
    </row>
    <row r="217" spans="1:32" x14ac:dyDescent="0.3">
      <c r="A217" t="s">
        <v>2180</v>
      </c>
      <c r="B217" s="5">
        <v>45356</v>
      </c>
      <c r="C217" t="s">
        <v>1383</v>
      </c>
      <c r="D217" t="s">
        <v>1613</v>
      </c>
      <c r="E217" t="s">
        <v>1921</v>
      </c>
      <c r="F217">
        <v>3</v>
      </c>
      <c r="G217">
        <v>318.43</v>
      </c>
      <c r="H217">
        <v>0.05</v>
      </c>
      <c r="I217" t="s">
        <v>1959</v>
      </c>
      <c r="J217">
        <v>907.52549999999997</v>
      </c>
      <c r="K217">
        <v>907.52549999999997</v>
      </c>
      <c r="L217" t="str">
        <f>_xlfn.IFS(Table8_1[[#This Row],[Unit_Price]]&lt;500,"Low Price",Table8_1[[#This Row],[Unit_Price]]&lt;2000,"Medium Price",Table8_1[[#This Row],[Unit_Price]]&gt;=2000, "High Price")</f>
        <v>Low Price</v>
      </c>
      <c r="M217" t="str">
        <f>VLOOKUP(Table8_16[[#This Row],[Customer_ID]],Table1__2[],2,FALSE)</f>
        <v>Adam Castro</v>
      </c>
      <c r="N217">
        <f>VLOOKUP(Table8_16[[#This Row],[Customer_ID]],Table1__2[],3,FALSE)</f>
        <v>51</v>
      </c>
      <c r="O217" t="str">
        <f>VLOOKUP(Table8_16[[#This Row],[Customer_ID]],Table1__2[],4,FALSE)</f>
        <v>Male</v>
      </c>
      <c r="P217" t="str">
        <f>VLOOKUP(Table8_16[[#This Row],[Customer_ID]],Table1__2[],5,FALSE)</f>
        <v>New Donnabury</v>
      </c>
      <c r="Q217" t="str">
        <f>VLOOKUP(Table8_16[[#This Row],[Customer_ID]],Table1__2[],6,FALSE)</f>
        <v>Texas</v>
      </c>
      <c r="R217" t="str">
        <f>VLOOKUP(Table8_16[[#This Row],[Customer_ID]],Table1__2[],7,FALSE)</f>
        <v>USA</v>
      </c>
      <c r="S217" t="str">
        <f>VLOOKUP(Table8_16[[#This Row],[Customer_ID]],Table1__2[],8,FALSE)</f>
        <v>Silver</v>
      </c>
      <c r="T217" t="str">
        <f>VLOOKUP(Table8_16[[#This Row],[Customer_ID]],Table1__2[],9,FALSE)</f>
        <v>Experienced</v>
      </c>
      <c r="U217" t="str">
        <f>VLOOKUP(Table8_16[[#This Row],[Product_ID]],Table3__211[],2,FALSE)</f>
        <v>Decorative Wall</v>
      </c>
      <c r="V217" t="str">
        <f>VLOOKUP(Table8_16[[#This Row],[Product_ID]],Table3__211[],3,FALSE)</f>
        <v>Mirror</v>
      </c>
      <c r="W217" t="str">
        <f>VLOOKUP(Table8_16[[#This Row],[Product_ID]],Table3__211[],4,FALSE)</f>
        <v>Home</v>
      </c>
      <c r="X217" t="str">
        <f>VLOOKUP(Table8_16[[#This Row],[Product_ID]],Table3__211[],5,FALSE)</f>
        <v>Decor</v>
      </c>
      <c r="Y217" t="str">
        <f>VLOOKUP(Table8_16[[#This Row],[Product_ID]],Table3__211[],6,FALSE)</f>
        <v>Luna, Anderson and Bowman</v>
      </c>
      <c r="Z217">
        <f>VLOOKUP(Table8_16[[#This Row],[Product_ID]],Table3__211[],7,FALSE)</f>
        <v>48.01</v>
      </c>
      <c r="AA217">
        <f>VLOOKUP(Table8_16[[#This Row],[Product_ID]],Table3__211[],8,FALSE)</f>
        <v>439</v>
      </c>
      <c r="AB217" t="str">
        <f>VLOOKUP(Table8_16[[#This Row],[Store_ID]],Store!$A$2:$E$21,2,FALSE)</f>
        <v>Moore, Padilla and Butler</v>
      </c>
      <c r="AC217" t="str">
        <f>VLOOKUP(Table8_16[[#This Row],[Store_ID]],Store!$A$2:$E$21,3,FALSE)</f>
        <v>South</v>
      </c>
      <c r="AD217" t="str">
        <f>VLOOKUP(Table8_16[[#This Row],[Store_ID]],Store!$A$2:$E$21,4,FALSE)</f>
        <v>East Johnstad</v>
      </c>
      <c r="AE217" t="str">
        <f>VLOOKUP(Table8_16[[#This Row],[Store_ID]],Store!$A$2:$E$21,5,FALSE)</f>
        <v>Flagship</v>
      </c>
      <c r="AF217" s="22" t="str">
        <f>VLOOKUP(Table8_16[[#This Row],[Store_ID]],Store!$A$2:$F$21,6,FALSE)</f>
        <v>Physical Store</v>
      </c>
    </row>
    <row r="218" spans="1:32" x14ac:dyDescent="0.3">
      <c r="A218" t="s">
        <v>2181</v>
      </c>
      <c r="B218" s="5">
        <v>45854</v>
      </c>
      <c r="C218" t="s">
        <v>521</v>
      </c>
      <c r="D218" t="s">
        <v>1799</v>
      </c>
      <c r="E218" t="s">
        <v>1917</v>
      </c>
      <c r="F218">
        <v>3</v>
      </c>
      <c r="G218">
        <v>141.6</v>
      </c>
      <c r="H218">
        <v>0.08</v>
      </c>
      <c r="I218" t="s">
        <v>1964</v>
      </c>
      <c r="J218">
        <v>390.81599999999997</v>
      </c>
      <c r="K218">
        <v>390.81599999999997</v>
      </c>
      <c r="L218" t="str">
        <f>_xlfn.IFS(Table8_1[[#This Row],[Unit_Price]]&lt;500,"Low Price",Table8_1[[#This Row],[Unit_Price]]&lt;2000,"Medium Price",Table8_1[[#This Row],[Unit_Price]]&gt;=2000, "High Price")</f>
        <v>Low Price</v>
      </c>
      <c r="M218" t="str">
        <f>VLOOKUP(Table8_16[[#This Row],[Customer_ID]],Table1__2[],2,FALSE)</f>
        <v>Joseph Faulkner</v>
      </c>
      <c r="N218">
        <f>VLOOKUP(Table8_16[[#This Row],[Customer_ID]],Table1__2[],3,FALSE)</f>
        <v>31</v>
      </c>
      <c r="O218" t="str">
        <f>VLOOKUP(Table8_16[[#This Row],[Customer_ID]],Table1__2[],4,FALSE)</f>
        <v>Male</v>
      </c>
      <c r="P218" t="str">
        <f>VLOOKUP(Table8_16[[#This Row],[Customer_ID]],Table1__2[],5,FALSE)</f>
        <v>New Leahfurt</v>
      </c>
      <c r="Q218" t="str">
        <f>VLOOKUP(Table8_16[[#This Row],[Customer_ID]],Table1__2[],6,FALSE)</f>
        <v>North Dakota</v>
      </c>
      <c r="R218" t="str">
        <f>VLOOKUP(Table8_16[[#This Row],[Customer_ID]],Table1__2[],7,FALSE)</f>
        <v>USA</v>
      </c>
      <c r="S218" t="str">
        <f>VLOOKUP(Table8_16[[#This Row],[Customer_ID]],Table1__2[],8,FALSE)</f>
        <v>Bronze</v>
      </c>
      <c r="T218" t="str">
        <f>VLOOKUP(Table8_16[[#This Row],[Customer_ID]],Table1__2[],9,FALSE)</f>
        <v>Experienced</v>
      </c>
      <c r="U218" t="str">
        <f>VLOOKUP(Table8_16[[#This Row],[Product_ID]],Table3__211[],2,FALSE)</f>
        <v>Professional Jump</v>
      </c>
      <c r="V218" t="str">
        <f>VLOOKUP(Table8_16[[#This Row],[Product_ID]],Table3__211[],3,FALSE)</f>
        <v>Rope</v>
      </c>
      <c r="W218" t="str">
        <f>VLOOKUP(Table8_16[[#This Row],[Product_ID]],Table3__211[],4,FALSE)</f>
        <v>Sports</v>
      </c>
      <c r="X218" t="str">
        <f>VLOOKUP(Table8_16[[#This Row],[Product_ID]],Table3__211[],5,FALSE)</f>
        <v>Fitness</v>
      </c>
      <c r="Y218" t="str">
        <f>VLOOKUP(Table8_16[[#This Row],[Product_ID]],Table3__211[],6,FALSE)</f>
        <v>Davis PLC</v>
      </c>
      <c r="Z218">
        <f>VLOOKUP(Table8_16[[#This Row],[Product_ID]],Table3__211[],7,FALSE)</f>
        <v>477.61</v>
      </c>
      <c r="AA218">
        <f>VLOOKUP(Table8_16[[#This Row],[Product_ID]],Table3__211[],8,FALSE)</f>
        <v>300</v>
      </c>
      <c r="AB218" t="str">
        <f>VLOOKUP(Table8_16[[#This Row],[Store_ID]],Store!$A$2:$E$21,2,FALSE)</f>
        <v>Bean, Jones and Park</v>
      </c>
      <c r="AC218" t="str">
        <f>VLOOKUP(Table8_16[[#This Row],[Store_ID]],Store!$A$2:$E$21,3,FALSE)</f>
        <v>West</v>
      </c>
      <c r="AD218" t="str">
        <f>VLOOKUP(Table8_16[[#This Row],[Store_ID]],Store!$A$2:$E$21,4,FALSE)</f>
        <v>Thompsonborough</v>
      </c>
      <c r="AE218" t="str">
        <f>VLOOKUP(Table8_16[[#This Row],[Store_ID]],Store!$A$2:$E$21,5,FALSE)</f>
        <v>Online</v>
      </c>
      <c r="AF218" s="22" t="str">
        <f>VLOOKUP(Table8_16[[#This Row],[Store_ID]],Store!$A$2:$F$21,6,FALSE)</f>
        <v>Digital Store</v>
      </c>
    </row>
    <row r="219" spans="1:32" x14ac:dyDescent="0.3">
      <c r="A219" t="s">
        <v>2182</v>
      </c>
      <c r="B219" s="5">
        <v>45219</v>
      </c>
      <c r="C219" t="s">
        <v>860</v>
      </c>
      <c r="D219" t="s">
        <v>1617</v>
      </c>
      <c r="E219" t="s">
        <v>1948</v>
      </c>
      <c r="F219">
        <v>1</v>
      </c>
      <c r="G219">
        <v>332.82</v>
      </c>
      <c r="H219">
        <v>0.14000000000000001</v>
      </c>
      <c r="I219" t="s">
        <v>1961</v>
      </c>
      <c r="J219">
        <v>286.22519999999997</v>
      </c>
      <c r="K219">
        <v>286.22519999999997</v>
      </c>
      <c r="L219" t="str">
        <f>_xlfn.IFS(Table8_1[[#This Row],[Unit_Price]]&lt;500,"Low Price",Table8_1[[#This Row],[Unit_Price]]&lt;2000,"Medium Price",Table8_1[[#This Row],[Unit_Price]]&gt;=2000, "High Price")</f>
        <v>Low Price</v>
      </c>
      <c r="M219" t="str">
        <f>VLOOKUP(Table8_16[[#This Row],[Customer_ID]],Table1__2[],2,FALSE)</f>
        <v>Cynthia Payne</v>
      </c>
      <c r="N219">
        <f>VLOOKUP(Table8_16[[#This Row],[Customer_ID]],Table1__2[],3,FALSE)</f>
        <v>32</v>
      </c>
      <c r="O219" t="str">
        <f>VLOOKUP(Table8_16[[#This Row],[Customer_ID]],Table1__2[],4,FALSE)</f>
        <v>Female</v>
      </c>
      <c r="P219" t="str">
        <f>VLOOKUP(Table8_16[[#This Row],[Customer_ID]],Table1__2[],5,FALSE)</f>
        <v>South Gina</v>
      </c>
      <c r="Q219" t="str">
        <f>VLOOKUP(Table8_16[[#This Row],[Customer_ID]],Table1__2[],6,FALSE)</f>
        <v>Kentucky</v>
      </c>
      <c r="R219" t="str">
        <f>VLOOKUP(Table8_16[[#This Row],[Customer_ID]],Table1__2[],7,FALSE)</f>
        <v>USA</v>
      </c>
      <c r="S219" t="str">
        <f>VLOOKUP(Table8_16[[#This Row],[Customer_ID]],Table1__2[],8,FALSE)</f>
        <v>Bronze</v>
      </c>
      <c r="T219" t="str">
        <f>VLOOKUP(Table8_16[[#This Row],[Customer_ID]],Table1__2[],9,FALSE)</f>
        <v>Experienced</v>
      </c>
      <c r="U219" t="str">
        <f>VLOOKUP(Table8_16[[#This Row],[Product_ID]],Table3__211[],2,FALSE)</f>
        <v>4K Home</v>
      </c>
      <c r="V219" t="str">
        <f>VLOOKUP(Table8_16[[#This Row],[Product_ID]],Table3__211[],3,FALSE)</f>
        <v>Projector</v>
      </c>
      <c r="W219" t="str">
        <f>VLOOKUP(Table8_16[[#This Row],[Product_ID]],Table3__211[],4,FALSE)</f>
        <v>Electronics</v>
      </c>
      <c r="X219" t="str">
        <f>VLOOKUP(Table8_16[[#This Row],[Product_ID]],Table3__211[],5,FALSE)</f>
        <v>Appliances</v>
      </c>
      <c r="Y219" t="str">
        <f>VLOOKUP(Table8_16[[#This Row],[Product_ID]],Table3__211[],6,FALSE)</f>
        <v>Thomas LLC</v>
      </c>
      <c r="Z219">
        <f>VLOOKUP(Table8_16[[#This Row],[Product_ID]],Table3__211[],7,FALSE)</f>
        <v>465.34</v>
      </c>
      <c r="AA219">
        <f>VLOOKUP(Table8_16[[#This Row],[Product_ID]],Table3__211[],8,FALSE)</f>
        <v>301</v>
      </c>
      <c r="AB219" t="str">
        <f>VLOOKUP(Table8_16[[#This Row],[Store_ID]],Store!$A$2:$E$21,2,FALSE)</f>
        <v>Mann-Austin</v>
      </c>
      <c r="AC219" t="str">
        <f>VLOOKUP(Table8_16[[#This Row],[Store_ID]],Store!$A$2:$E$21,3,FALSE)</f>
        <v>East</v>
      </c>
      <c r="AD219" t="str">
        <f>VLOOKUP(Table8_16[[#This Row],[Store_ID]],Store!$A$2:$E$21,4,FALSE)</f>
        <v>Vasquezborough</v>
      </c>
      <c r="AE219" t="str">
        <f>VLOOKUP(Table8_16[[#This Row],[Store_ID]],Store!$A$2:$E$21,5,FALSE)</f>
        <v>Online</v>
      </c>
      <c r="AF219" s="22" t="str">
        <f>VLOOKUP(Table8_16[[#This Row],[Store_ID]],Store!$A$2:$F$21,6,FALSE)</f>
        <v>Digital Store</v>
      </c>
    </row>
    <row r="220" spans="1:32" x14ac:dyDescent="0.3">
      <c r="A220" t="s">
        <v>2183</v>
      </c>
      <c r="B220" s="5">
        <v>45447</v>
      </c>
      <c r="C220" t="s">
        <v>799</v>
      </c>
      <c r="D220" t="s">
        <v>1799</v>
      </c>
      <c r="E220" t="s">
        <v>1892</v>
      </c>
      <c r="F220">
        <v>4</v>
      </c>
      <c r="G220">
        <v>640.97</v>
      </c>
      <c r="H220">
        <v>0.11</v>
      </c>
      <c r="I220" t="s">
        <v>1964</v>
      </c>
      <c r="J220">
        <v>2281.8532</v>
      </c>
      <c r="K220">
        <v>2281.8532</v>
      </c>
      <c r="L220" t="str">
        <f>_xlfn.IFS(Table8_1[[#This Row],[Unit_Price]]&lt;500,"Low Price",Table8_1[[#This Row],[Unit_Price]]&lt;2000,"Medium Price",Table8_1[[#This Row],[Unit_Price]]&gt;=2000, "High Price")</f>
        <v>Medium Price</v>
      </c>
      <c r="M220" t="str">
        <f>VLOOKUP(Table8_16[[#This Row],[Customer_ID]],Table1__2[],2,FALSE)</f>
        <v>Mary Russell</v>
      </c>
      <c r="N220">
        <f>VLOOKUP(Table8_16[[#This Row],[Customer_ID]],Table1__2[],3,FALSE)</f>
        <v>58</v>
      </c>
      <c r="O220" t="str">
        <f>VLOOKUP(Table8_16[[#This Row],[Customer_ID]],Table1__2[],4,FALSE)</f>
        <v>Male</v>
      </c>
      <c r="P220" t="str">
        <f>VLOOKUP(Table8_16[[#This Row],[Customer_ID]],Table1__2[],5,FALSE)</f>
        <v>South Regina</v>
      </c>
      <c r="Q220" t="str">
        <f>VLOOKUP(Table8_16[[#This Row],[Customer_ID]],Table1__2[],6,FALSE)</f>
        <v>Arkansas</v>
      </c>
      <c r="R220" t="str">
        <f>VLOOKUP(Table8_16[[#This Row],[Customer_ID]],Table1__2[],7,FALSE)</f>
        <v>USA</v>
      </c>
      <c r="S220" t="str">
        <f>VLOOKUP(Table8_16[[#This Row],[Customer_ID]],Table1__2[],8,FALSE)</f>
        <v>Bronze</v>
      </c>
      <c r="T220" t="str">
        <f>VLOOKUP(Table8_16[[#This Row],[Customer_ID]],Table1__2[],9,FALSE)</f>
        <v>Experienced</v>
      </c>
      <c r="U220" t="str">
        <f>VLOOKUP(Table8_16[[#This Row],[Product_ID]],Table3__211[],2,FALSE)</f>
        <v>Professional Jump</v>
      </c>
      <c r="V220" t="str">
        <f>VLOOKUP(Table8_16[[#This Row],[Product_ID]],Table3__211[],3,FALSE)</f>
        <v>Rope</v>
      </c>
      <c r="W220" t="str">
        <f>VLOOKUP(Table8_16[[#This Row],[Product_ID]],Table3__211[],4,FALSE)</f>
        <v>Sports</v>
      </c>
      <c r="X220" t="str">
        <f>VLOOKUP(Table8_16[[#This Row],[Product_ID]],Table3__211[],5,FALSE)</f>
        <v>Fitness</v>
      </c>
      <c r="Y220" t="str">
        <f>VLOOKUP(Table8_16[[#This Row],[Product_ID]],Table3__211[],6,FALSE)</f>
        <v>Davis PLC</v>
      </c>
      <c r="Z220">
        <f>VLOOKUP(Table8_16[[#This Row],[Product_ID]],Table3__211[],7,FALSE)</f>
        <v>477.61</v>
      </c>
      <c r="AA220">
        <f>VLOOKUP(Table8_16[[#This Row],[Product_ID]],Table3__211[],8,FALSE)</f>
        <v>300</v>
      </c>
      <c r="AB220" t="str">
        <f>VLOOKUP(Table8_16[[#This Row],[Store_ID]],Store!$A$2:$E$21,2,FALSE)</f>
        <v>Martinez, Adkins and Johnson</v>
      </c>
      <c r="AC220" t="str">
        <f>VLOOKUP(Table8_16[[#This Row],[Store_ID]],Store!$A$2:$E$21,3,FALSE)</f>
        <v>North</v>
      </c>
      <c r="AD220" t="str">
        <f>VLOOKUP(Table8_16[[#This Row],[Store_ID]],Store!$A$2:$E$21,4,FALSE)</f>
        <v>Danielmouth</v>
      </c>
      <c r="AE220" t="str">
        <f>VLOOKUP(Table8_16[[#This Row],[Store_ID]],Store!$A$2:$E$21,5,FALSE)</f>
        <v>Flagship</v>
      </c>
      <c r="AF220" s="22" t="str">
        <f>VLOOKUP(Table8_16[[#This Row],[Store_ID]],Store!$A$2:$F$21,6,FALSE)</f>
        <v>Physical Store</v>
      </c>
    </row>
    <row r="221" spans="1:32" x14ac:dyDescent="0.3">
      <c r="A221" t="s">
        <v>2184</v>
      </c>
      <c r="B221" s="5">
        <v>45225</v>
      </c>
      <c r="C221" t="s">
        <v>671</v>
      </c>
      <c r="D221" t="s">
        <v>1853</v>
      </c>
      <c r="E221" t="s">
        <v>1936</v>
      </c>
      <c r="F221">
        <v>4</v>
      </c>
      <c r="G221">
        <v>75.37</v>
      </c>
      <c r="H221">
        <v>0.02</v>
      </c>
      <c r="I221" t="s">
        <v>1964</v>
      </c>
      <c r="J221">
        <v>295.4504</v>
      </c>
      <c r="K221">
        <v>295.4504</v>
      </c>
      <c r="L221" t="str">
        <f>_xlfn.IFS(Table8_1[[#This Row],[Unit_Price]]&lt;500,"Low Price",Table8_1[[#This Row],[Unit_Price]]&lt;2000,"Medium Price",Table8_1[[#This Row],[Unit_Price]]&gt;=2000, "High Price")</f>
        <v>Low Price</v>
      </c>
      <c r="M221" t="str">
        <f>VLOOKUP(Table8_16[[#This Row],[Customer_ID]],Table1__2[],2,FALSE)</f>
        <v>Sarah Brady</v>
      </c>
      <c r="N221">
        <f>VLOOKUP(Table8_16[[#This Row],[Customer_ID]],Table1__2[],3,FALSE)</f>
        <v>47</v>
      </c>
      <c r="O221" t="str">
        <f>VLOOKUP(Table8_16[[#This Row],[Customer_ID]],Table1__2[],4,FALSE)</f>
        <v>Male</v>
      </c>
      <c r="P221" t="str">
        <f>VLOOKUP(Table8_16[[#This Row],[Customer_ID]],Table1__2[],5,FALSE)</f>
        <v>Johnsonland</v>
      </c>
      <c r="Q221" t="str">
        <f>VLOOKUP(Table8_16[[#This Row],[Customer_ID]],Table1__2[],6,FALSE)</f>
        <v>Iowa</v>
      </c>
      <c r="R221" t="str">
        <f>VLOOKUP(Table8_16[[#This Row],[Customer_ID]],Table1__2[],7,FALSE)</f>
        <v>USA</v>
      </c>
      <c r="S221" t="str">
        <f>VLOOKUP(Table8_16[[#This Row],[Customer_ID]],Table1__2[],8,FALSE)</f>
        <v>Platinum</v>
      </c>
      <c r="T221" t="str">
        <f>VLOOKUP(Table8_16[[#This Row],[Customer_ID]],Table1__2[],9,FALSE)</f>
        <v>Experienced</v>
      </c>
      <c r="U221" t="str">
        <f>VLOOKUP(Table8_16[[#This Row],[Product_ID]],Table3__211[],2,FALSE)</f>
        <v>Gaming Mouse Pad</v>
      </c>
      <c r="V221" t="str">
        <f>VLOOKUP(Table8_16[[#This Row],[Product_ID]],Table3__211[],3,FALSE)</f>
        <v>XL</v>
      </c>
      <c r="W221" t="str">
        <f>VLOOKUP(Table8_16[[#This Row],[Product_ID]],Table3__211[],4,FALSE)</f>
        <v>Electronics</v>
      </c>
      <c r="X221" t="str">
        <f>VLOOKUP(Table8_16[[#This Row],[Product_ID]],Table3__211[],5,FALSE)</f>
        <v>Accessories</v>
      </c>
      <c r="Y221" t="str">
        <f>VLOOKUP(Table8_16[[#This Row],[Product_ID]],Table3__211[],6,FALSE)</f>
        <v>Sharp, Taylor and Rodriguez</v>
      </c>
      <c r="Z221">
        <f>VLOOKUP(Table8_16[[#This Row],[Product_ID]],Table3__211[],7,FALSE)</f>
        <v>340.14</v>
      </c>
      <c r="AA221">
        <f>VLOOKUP(Table8_16[[#This Row],[Product_ID]],Table3__211[],8,FALSE)</f>
        <v>361</v>
      </c>
      <c r="AB221" t="str">
        <f>VLOOKUP(Table8_16[[#This Row],[Store_ID]],Store!$A$2:$E$21,2,FALSE)</f>
        <v>Shelton PLC</v>
      </c>
      <c r="AC221" t="str">
        <f>VLOOKUP(Table8_16[[#This Row],[Store_ID]],Store!$A$2:$E$21,3,FALSE)</f>
        <v>North</v>
      </c>
      <c r="AD221" t="str">
        <f>VLOOKUP(Table8_16[[#This Row],[Store_ID]],Store!$A$2:$E$21,4,FALSE)</f>
        <v>East Jenniferstad</v>
      </c>
      <c r="AE221" t="str">
        <f>VLOOKUP(Table8_16[[#This Row],[Store_ID]],Store!$A$2:$E$21,5,FALSE)</f>
        <v>Flagship</v>
      </c>
      <c r="AF221" s="22" t="str">
        <f>VLOOKUP(Table8_16[[#This Row],[Store_ID]],Store!$A$2:$F$21,6,FALSE)</f>
        <v>Physical Store</v>
      </c>
    </row>
    <row r="222" spans="1:32" x14ac:dyDescent="0.3">
      <c r="A222" t="s">
        <v>2185</v>
      </c>
      <c r="B222" s="5">
        <v>45754</v>
      </c>
      <c r="C222" t="s">
        <v>279</v>
      </c>
      <c r="D222" t="s">
        <v>1998</v>
      </c>
      <c r="E222" t="s">
        <v>1945</v>
      </c>
      <c r="F222">
        <v>3</v>
      </c>
      <c r="G222">
        <v>434.55</v>
      </c>
      <c r="H222">
        <v>0.08</v>
      </c>
      <c r="I222" t="s">
        <v>1964</v>
      </c>
      <c r="J222">
        <v>1199.3579999999999</v>
      </c>
      <c r="K222">
        <v>1199.3580000000002</v>
      </c>
      <c r="L222" t="str">
        <f>_xlfn.IFS(Table8_1[[#This Row],[Unit_Price]]&lt;500,"Low Price",Table8_1[[#This Row],[Unit_Price]]&lt;2000,"Medium Price",Table8_1[[#This Row],[Unit_Price]]&gt;=2000, "High Price")</f>
        <v>Low Price</v>
      </c>
      <c r="M222" t="str">
        <f>VLOOKUP(Table8_16[[#This Row],[Customer_ID]],Table1__2[],2,FALSE)</f>
        <v>Rhonda Morales</v>
      </c>
      <c r="N222">
        <f>VLOOKUP(Table8_16[[#This Row],[Customer_ID]],Table1__2[],3,FALSE)</f>
        <v>61</v>
      </c>
      <c r="O222" t="str">
        <f>VLOOKUP(Table8_16[[#This Row],[Customer_ID]],Table1__2[],4,FALSE)</f>
        <v>Female</v>
      </c>
      <c r="P222" t="str">
        <f>VLOOKUP(Table8_16[[#This Row],[Customer_ID]],Table1__2[],5,FALSE)</f>
        <v>Lake Barryfurt</v>
      </c>
      <c r="Q222" t="str">
        <f>VLOOKUP(Table8_16[[#This Row],[Customer_ID]],Table1__2[],6,FALSE)</f>
        <v>California</v>
      </c>
      <c r="R222" t="str">
        <f>VLOOKUP(Table8_16[[#This Row],[Customer_ID]],Table1__2[],7,FALSE)</f>
        <v>USA</v>
      </c>
      <c r="S222" t="str">
        <f>VLOOKUP(Table8_16[[#This Row],[Customer_ID]],Table1__2[],8,FALSE)</f>
        <v>Gold</v>
      </c>
      <c r="T222" t="str">
        <f>VLOOKUP(Table8_16[[#This Row],[Customer_ID]],Table1__2[],9,FALSE)</f>
        <v>Retired</v>
      </c>
      <c r="U222" t="str">
        <f>VLOOKUP(Table8_16[[#This Row],[Product_ID]],Table3__211[],2,FALSE)</f>
        <v>Beard Grooming</v>
      </c>
      <c r="V222" t="str">
        <f>VLOOKUP(Table8_16[[#This Row],[Product_ID]],Table3__211[],3,FALSE)</f>
        <v>Kit</v>
      </c>
      <c r="W222" t="str">
        <f>VLOOKUP(Table8_16[[#This Row],[Product_ID]],Table3__211[],4,FALSE)</f>
        <v>Beauty</v>
      </c>
      <c r="X222" t="str">
        <f>VLOOKUP(Table8_16[[#This Row],[Product_ID]],Table3__211[],5,FALSE)</f>
        <v>Grooming</v>
      </c>
      <c r="Y222" t="str">
        <f>VLOOKUP(Table8_16[[#This Row],[Product_ID]],Table3__211[],6,FALSE)</f>
        <v>Erickson-Green</v>
      </c>
      <c r="Z222">
        <f>VLOOKUP(Table8_16[[#This Row],[Product_ID]],Table3__211[],7,FALSE)</f>
        <v>337.42</v>
      </c>
      <c r="AA222">
        <f>VLOOKUP(Table8_16[[#This Row],[Product_ID]],Table3__211[],8,FALSE)</f>
        <v>256</v>
      </c>
      <c r="AB222" t="str">
        <f>VLOOKUP(Table8_16[[#This Row],[Store_ID]],Store!$A$2:$E$21,2,FALSE)</f>
        <v>Guerrero-Schmitt</v>
      </c>
      <c r="AC222" t="str">
        <f>VLOOKUP(Table8_16[[#This Row],[Store_ID]],Store!$A$2:$E$21,3,FALSE)</f>
        <v>East</v>
      </c>
      <c r="AD222" t="str">
        <f>VLOOKUP(Table8_16[[#This Row],[Store_ID]],Store!$A$2:$E$21,4,FALSE)</f>
        <v>East Stevechester</v>
      </c>
      <c r="AE222" t="str">
        <f>VLOOKUP(Table8_16[[#This Row],[Store_ID]],Store!$A$2:$E$21,5,FALSE)</f>
        <v>Flagship</v>
      </c>
      <c r="AF222" s="22" t="str">
        <f>VLOOKUP(Table8_16[[#This Row],[Store_ID]],Store!$A$2:$F$21,6,FALSE)</f>
        <v>Physical Store</v>
      </c>
    </row>
    <row r="223" spans="1:32" x14ac:dyDescent="0.3">
      <c r="A223" t="s">
        <v>2186</v>
      </c>
      <c r="B223" s="5">
        <v>45729</v>
      </c>
      <c r="C223" t="s">
        <v>357</v>
      </c>
      <c r="D223" t="s">
        <v>1655</v>
      </c>
      <c r="E223" t="s">
        <v>1934</v>
      </c>
      <c r="F223">
        <v>4</v>
      </c>
      <c r="G223">
        <v>652.28</v>
      </c>
      <c r="H223">
        <v>0.15</v>
      </c>
      <c r="I223" t="s">
        <v>1959</v>
      </c>
      <c r="J223">
        <v>2217.752</v>
      </c>
      <c r="K223">
        <v>2217.752</v>
      </c>
      <c r="L223" t="str">
        <f>_xlfn.IFS(Table8_1[[#This Row],[Unit_Price]]&lt;500,"Low Price",Table8_1[[#This Row],[Unit_Price]]&lt;2000,"Medium Price",Table8_1[[#This Row],[Unit_Price]]&gt;=2000, "High Price")</f>
        <v>Medium Price</v>
      </c>
      <c r="M223" t="str">
        <f>VLOOKUP(Table8_16[[#This Row],[Customer_ID]],Table1__2[],2,FALSE)</f>
        <v>Sheila Wilson</v>
      </c>
      <c r="N223">
        <f>VLOOKUP(Table8_16[[#This Row],[Customer_ID]],Table1__2[],3,FALSE)</f>
        <v>35</v>
      </c>
      <c r="O223" t="str">
        <f>VLOOKUP(Table8_16[[#This Row],[Customer_ID]],Table1__2[],4,FALSE)</f>
        <v>Male</v>
      </c>
      <c r="P223" t="str">
        <f>VLOOKUP(Table8_16[[#This Row],[Customer_ID]],Table1__2[],5,FALSE)</f>
        <v>South Dustin</v>
      </c>
      <c r="Q223" t="str">
        <f>VLOOKUP(Table8_16[[#This Row],[Customer_ID]],Table1__2[],6,FALSE)</f>
        <v>Tennessee</v>
      </c>
      <c r="R223" t="str">
        <f>VLOOKUP(Table8_16[[#This Row],[Customer_ID]],Table1__2[],7,FALSE)</f>
        <v>USA</v>
      </c>
      <c r="S223" t="str">
        <f>VLOOKUP(Table8_16[[#This Row],[Customer_ID]],Table1__2[],8,FALSE)</f>
        <v>Silver</v>
      </c>
      <c r="T223" t="str">
        <f>VLOOKUP(Table8_16[[#This Row],[Customer_ID]],Table1__2[],9,FALSE)</f>
        <v>Experienced</v>
      </c>
      <c r="U223" t="str">
        <f>VLOOKUP(Table8_16[[#This Row],[Product_ID]],Table3__211[],2,FALSE)</f>
        <v>Wireless Bluetooth</v>
      </c>
      <c r="V223" t="str">
        <f>VLOOKUP(Table8_16[[#This Row],[Product_ID]],Table3__211[],3,FALSE)</f>
        <v>Speaker</v>
      </c>
      <c r="W223" t="str">
        <f>VLOOKUP(Table8_16[[#This Row],[Product_ID]],Table3__211[],4,FALSE)</f>
        <v>Electronics</v>
      </c>
      <c r="X223" t="str">
        <f>VLOOKUP(Table8_16[[#This Row],[Product_ID]],Table3__211[],5,FALSE)</f>
        <v>Audio</v>
      </c>
      <c r="Y223" t="str">
        <f>VLOOKUP(Table8_16[[#This Row],[Product_ID]],Table3__211[],6,FALSE)</f>
        <v>Reed-Schmidt</v>
      </c>
      <c r="Z223">
        <f>VLOOKUP(Table8_16[[#This Row],[Product_ID]],Table3__211[],7,FALSE)</f>
        <v>322.41000000000003</v>
      </c>
      <c r="AA223">
        <f>VLOOKUP(Table8_16[[#This Row],[Product_ID]],Table3__211[],8,FALSE)</f>
        <v>213</v>
      </c>
      <c r="AB223" t="str">
        <f>VLOOKUP(Table8_16[[#This Row],[Store_ID]],Store!$A$2:$E$21,2,FALSE)</f>
        <v>Mcdonald Inc</v>
      </c>
      <c r="AC223" t="str">
        <f>VLOOKUP(Table8_16[[#This Row],[Store_ID]],Store!$A$2:$E$21,3,FALSE)</f>
        <v>South</v>
      </c>
      <c r="AD223" t="str">
        <f>VLOOKUP(Table8_16[[#This Row],[Store_ID]],Store!$A$2:$E$21,4,FALSE)</f>
        <v>Christopherland</v>
      </c>
      <c r="AE223" t="str">
        <f>VLOOKUP(Table8_16[[#This Row],[Store_ID]],Store!$A$2:$E$21,5,FALSE)</f>
        <v>Outlet</v>
      </c>
      <c r="AF223" s="22" t="str">
        <f>VLOOKUP(Table8_16[[#This Row],[Store_ID]],Store!$A$2:$F$21,6,FALSE)</f>
        <v>Physical Store</v>
      </c>
    </row>
    <row r="224" spans="1:32" x14ac:dyDescent="0.3">
      <c r="A224" t="s">
        <v>2187</v>
      </c>
      <c r="B224" s="5">
        <v>45480</v>
      </c>
      <c r="C224" t="s">
        <v>868</v>
      </c>
      <c r="D224" t="s">
        <v>1811</v>
      </c>
      <c r="E224" t="s">
        <v>1942</v>
      </c>
      <c r="F224">
        <v>3</v>
      </c>
      <c r="G224">
        <v>207.8</v>
      </c>
      <c r="H224">
        <v>0.15</v>
      </c>
      <c r="I224" t="s">
        <v>1959</v>
      </c>
      <c r="J224">
        <v>529.89</v>
      </c>
      <c r="K224">
        <v>529.8900000000001</v>
      </c>
      <c r="L224" t="str">
        <f>_xlfn.IFS(Table8_1[[#This Row],[Unit_Price]]&lt;500,"Low Price",Table8_1[[#This Row],[Unit_Price]]&lt;2000,"Medium Price",Table8_1[[#This Row],[Unit_Price]]&gt;=2000, "High Price")</f>
        <v>Low Price</v>
      </c>
      <c r="M224" t="str">
        <f>VLOOKUP(Table8_16[[#This Row],[Customer_ID]],Table1__2[],2,FALSE)</f>
        <v>Tyrone Olson</v>
      </c>
      <c r="N224">
        <f>VLOOKUP(Table8_16[[#This Row],[Customer_ID]],Table1__2[],3,FALSE)</f>
        <v>45</v>
      </c>
      <c r="O224" t="str">
        <f>VLOOKUP(Table8_16[[#This Row],[Customer_ID]],Table1__2[],4,FALSE)</f>
        <v>Female</v>
      </c>
      <c r="P224" t="str">
        <f>VLOOKUP(Table8_16[[#This Row],[Customer_ID]],Table1__2[],5,FALSE)</f>
        <v>Emilytown</v>
      </c>
      <c r="Q224" t="str">
        <f>VLOOKUP(Table8_16[[#This Row],[Customer_ID]],Table1__2[],6,FALSE)</f>
        <v>California</v>
      </c>
      <c r="R224" t="str">
        <f>VLOOKUP(Table8_16[[#This Row],[Customer_ID]],Table1__2[],7,FALSE)</f>
        <v>USA</v>
      </c>
      <c r="S224" t="str">
        <f>VLOOKUP(Table8_16[[#This Row],[Customer_ID]],Table1__2[],8,FALSE)</f>
        <v>Silver</v>
      </c>
      <c r="T224" t="str">
        <f>VLOOKUP(Table8_16[[#This Row],[Customer_ID]],Table1__2[],9,FALSE)</f>
        <v>Experienced</v>
      </c>
      <c r="U224" t="str">
        <f>VLOOKUP(Table8_16[[#This Row],[Product_ID]],Table3__211[],2,FALSE)</f>
        <v>Wireless</v>
      </c>
      <c r="V224" t="str">
        <f>VLOOKUP(Table8_16[[#This Row],[Product_ID]],Table3__211[],3,FALSE)</f>
        <v>Mouse</v>
      </c>
      <c r="W224" t="str">
        <f>VLOOKUP(Table8_16[[#This Row],[Product_ID]],Table3__211[],4,FALSE)</f>
        <v>Electronics</v>
      </c>
      <c r="X224" t="str">
        <f>VLOOKUP(Table8_16[[#This Row],[Product_ID]],Table3__211[],5,FALSE)</f>
        <v>Computer</v>
      </c>
      <c r="Y224" t="str">
        <f>VLOOKUP(Table8_16[[#This Row],[Product_ID]],Table3__211[],6,FALSE)</f>
        <v>Larson Ltd</v>
      </c>
      <c r="Z224">
        <f>VLOOKUP(Table8_16[[#This Row],[Product_ID]],Table3__211[],7,FALSE)</f>
        <v>392.89</v>
      </c>
      <c r="AA224">
        <f>VLOOKUP(Table8_16[[#This Row],[Product_ID]],Table3__211[],8,FALSE)</f>
        <v>320</v>
      </c>
      <c r="AB224" t="str">
        <f>VLOOKUP(Table8_16[[#This Row],[Store_ID]],Store!$A$2:$E$21,2,FALSE)</f>
        <v>Holloway Ltd</v>
      </c>
      <c r="AC224" t="str">
        <f>VLOOKUP(Table8_16[[#This Row],[Store_ID]],Store!$A$2:$E$21,3,FALSE)</f>
        <v>North</v>
      </c>
      <c r="AD224" t="str">
        <f>VLOOKUP(Table8_16[[#This Row],[Store_ID]],Store!$A$2:$E$21,4,FALSE)</f>
        <v>Bensonhaven</v>
      </c>
      <c r="AE224" t="str">
        <f>VLOOKUP(Table8_16[[#This Row],[Store_ID]],Store!$A$2:$E$21,5,FALSE)</f>
        <v>Flagship</v>
      </c>
      <c r="AF224" s="22" t="str">
        <f>VLOOKUP(Table8_16[[#This Row],[Store_ID]],Store!$A$2:$F$21,6,FALSE)</f>
        <v>Physical Store</v>
      </c>
    </row>
    <row r="225" spans="1:32" x14ac:dyDescent="0.3">
      <c r="A225" t="s">
        <v>2188</v>
      </c>
      <c r="B225" s="5">
        <v>45361</v>
      </c>
      <c r="C225" t="s">
        <v>1533</v>
      </c>
      <c r="D225" t="s">
        <v>1765</v>
      </c>
      <c r="E225" t="s">
        <v>1936</v>
      </c>
      <c r="F225">
        <v>4</v>
      </c>
      <c r="G225">
        <v>385.5</v>
      </c>
      <c r="H225">
        <v>0.03</v>
      </c>
      <c r="I225" t="s">
        <v>1961</v>
      </c>
      <c r="J225">
        <v>1495.74</v>
      </c>
      <c r="K225">
        <v>1495.74</v>
      </c>
      <c r="L225" t="str">
        <f>_xlfn.IFS(Table8_1[[#This Row],[Unit_Price]]&lt;500,"Low Price",Table8_1[[#This Row],[Unit_Price]]&lt;2000,"Medium Price",Table8_1[[#This Row],[Unit_Price]]&gt;=2000, "High Price")</f>
        <v>Low Price</v>
      </c>
      <c r="M225" t="str">
        <f>VLOOKUP(Table8_16[[#This Row],[Customer_ID]],Table1__2[],2,FALSE)</f>
        <v>James Berger</v>
      </c>
      <c r="N225">
        <f>VLOOKUP(Table8_16[[#This Row],[Customer_ID]],Table1__2[],3,FALSE)</f>
        <v>23</v>
      </c>
      <c r="O225" t="str">
        <f>VLOOKUP(Table8_16[[#This Row],[Customer_ID]],Table1__2[],4,FALSE)</f>
        <v>Female</v>
      </c>
      <c r="P225" t="str">
        <f>VLOOKUP(Table8_16[[#This Row],[Customer_ID]],Table1__2[],5,FALSE)</f>
        <v>Bryanmouth</v>
      </c>
      <c r="Q225" t="str">
        <f>VLOOKUP(Table8_16[[#This Row],[Customer_ID]],Table1__2[],6,FALSE)</f>
        <v>Delaware</v>
      </c>
      <c r="R225" t="str">
        <f>VLOOKUP(Table8_16[[#This Row],[Customer_ID]],Table1__2[],7,FALSE)</f>
        <v>USA</v>
      </c>
      <c r="S225" t="str">
        <f>VLOOKUP(Table8_16[[#This Row],[Customer_ID]],Table1__2[],8,FALSE)</f>
        <v>Bronze</v>
      </c>
      <c r="T225" t="str">
        <f>VLOOKUP(Table8_16[[#This Row],[Customer_ID]],Table1__2[],9,FALSE)</f>
        <v>Students</v>
      </c>
      <c r="U225" t="str">
        <f>VLOOKUP(Table8_16[[#This Row],[Product_ID]],Table3__211[],2,FALSE)</f>
        <v>Tennis Ball</v>
      </c>
      <c r="V225" t="str">
        <f>VLOOKUP(Table8_16[[#This Row],[Product_ID]],Table3__211[],3,FALSE)</f>
        <v>3-Pack</v>
      </c>
      <c r="W225" t="str">
        <f>VLOOKUP(Table8_16[[#This Row],[Product_ID]],Table3__211[],4,FALSE)</f>
        <v>Sports</v>
      </c>
      <c r="X225" t="str">
        <f>VLOOKUP(Table8_16[[#This Row],[Product_ID]],Table3__211[],5,FALSE)</f>
        <v>Equipment</v>
      </c>
      <c r="Y225" t="str">
        <f>VLOOKUP(Table8_16[[#This Row],[Product_ID]],Table3__211[],6,FALSE)</f>
        <v>Lopez LLC</v>
      </c>
      <c r="Z225">
        <f>VLOOKUP(Table8_16[[#This Row],[Product_ID]],Table3__211[],7,FALSE)</f>
        <v>103.45</v>
      </c>
      <c r="AA225">
        <f>VLOOKUP(Table8_16[[#This Row],[Product_ID]],Table3__211[],8,FALSE)</f>
        <v>465</v>
      </c>
      <c r="AB225" t="str">
        <f>VLOOKUP(Table8_16[[#This Row],[Store_ID]],Store!$A$2:$E$21,2,FALSE)</f>
        <v>Shelton PLC</v>
      </c>
      <c r="AC225" t="str">
        <f>VLOOKUP(Table8_16[[#This Row],[Store_ID]],Store!$A$2:$E$21,3,FALSE)</f>
        <v>North</v>
      </c>
      <c r="AD225" t="str">
        <f>VLOOKUP(Table8_16[[#This Row],[Store_ID]],Store!$A$2:$E$21,4,FALSE)</f>
        <v>East Jenniferstad</v>
      </c>
      <c r="AE225" t="str">
        <f>VLOOKUP(Table8_16[[#This Row],[Store_ID]],Store!$A$2:$E$21,5,FALSE)</f>
        <v>Flagship</v>
      </c>
      <c r="AF225" s="22" t="str">
        <f>VLOOKUP(Table8_16[[#This Row],[Store_ID]],Store!$A$2:$F$21,6,FALSE)</f>
        <v>Physical Store</v>
      </c>
    </row>
    <row r="226" spans="1:32" x14ac:dyDescent="0.3">
      <c r="A226" t="s">
        <v>2189</v>
      </c>
      <c r="B226" s="5">
        <v>45915</v>
      </c>
      <c r="C226" t="s">
        <v>348</v>
      </c>
      <c r="D226" t="s">
        <v>1777</v>
      </c>
      <c r="E226" t="s">
        <v>1911</v>
      </c>
      <c r="F226">
        <v>3</v>
      </c>
      <c r="G226">
        <v>548.19000000000005</v>
      </c>
      <c r="H226">
        <v>0.12</v>
      </c>
      <c r="I226" t="s">
        <v>1959</v>
      </c>
      <c r="J226">
        <v>1447.2216000000001</v>
      </c>
      <c r="K226">
        <v>1447.2216000000001</v>
      </c>
      <c r="L226" t="str">
        <f>_xlfn.IFS(Table8_1[[#This Row],[Unit_Price]]&lt;500,"Low Price",Table8_1[[#This Row],[Unit_Price]]&lt;2000,"Medium Price",Table8_1[[#This Row],[Unit_Price]]&gt;=2000, "High Price")</f>
        <v>Medium Price</v>
      </c>
      <c r="M226" t="str">
        <f>VLOOKUP(Table8_16[[#This Row],[Customer_ID]],Table1__2[],2,FALSE)</f>
        <v>Samantha Walker</v>
      </c>
      <c r="N226">
        <f>VLOOKUP(Table8_16[[#This Row],[Customer_ID]],Table1__2[],3,FALSE)</f>
        <v>30</v>
      </c>
      <c r="O226" t="str">
        <f>VLOOKUP(Table8_16[[#This Row],[Customer_ID]],Table1__2[],4,FALSE)</f>
        <v>Female</v>
      </c>
      <c r="P226" t="str">
        <f>VLOOKUP(Table8_16[[#This Row],[Customer_ID]],Table1__2[],5,FALSE)</f>
        <v>Timothyburgh</v>
      </c>
      <c r="Q226" t="str">
        <f>VLOOKUP(Table8_16[[#This Row],[Customer_ID]],Table1__2[],6,FALSE)</f>
        <v>Louisiana</v>
      </c>
      <c r="R226" t="str">
        <f>VLOOKUP(Table8_16[[#This Row],[Customer_ID]],Table1__2[],7,FALSE)</f>
        <v>USA</v>
      </c>
      <c r="S226" t="str">
        <f>VLOOKUP(Table8_16[[#This Row],[Customer_ID]],Table1__2[],8,FALSE)</f>
        <v>Platinum</v>
      </c>
      <c r="T226" t="str">
        <f>VLOOKUP(Table8_16[[#This Row],[Customer_ID]],Table1__2[],9,FALSE)</f>
        <v>Entry level Professionel</v>
      </c>
      <c r="U226" t="str">
        <f>VLOOKUP(Table8_16[[#This Row],[Product_ID]],Table3__211[],2,FALSE)</f>
        <v>Adjustable Dumbbells</v>
      </c>
      <c r="V226" t="str">
        <f>VLOOKUP(Table8_16[[#This Row],[Product_ID]],Table3__211[],3,FALSE)</f>
        <v>20kg</v>
      </c>
      <c r="W226" t="str">
        <f>VLOOKUP(Table8_16[[#This Row],[Product_ID]],Table3__211[],4,FALSE)</f>
        <v>Sports</v>
      </c>
      <c r="X226" t="str">
        <f>VLOOKUP(Table8_16[[#This Row],[Product_ID]],Table3__211[],5,FALSE)</f>
        <v>Fitness</v>
      </c>
      <c r="Y226" t="str">
        <f>VLOOKUP(Table8_16[[#This Row],[Product_ID]],Table3__211[],6,FALSE)</f>
        <v>Montgomery, Benton and Miller</v>
      </c>
      <c r="Z226">
        <f>VLOOKUP(Table8_16[[#This Row],[Product_ID]],Table3__211[],7,FALSE)</f>
        <v>240.63</v>
      </c>
      <c r="AA226">
        <f>VLOOKUP(Table8_16[[#This Row],[Product_ID]],Table3__211[],8,FALSE)</f>
        <v>423</v>
      </c>
      <c r="AB226" t="str">
        <f>VLOOKUP(Table8_16[[#This Row],[Store_ID]],Store!$A$2:$E$21,2,FALSE)</f>
        <v>Benson-Elliott</v>
      </c>
      <c r="AC226" t="str">
        <f>VLOOKUP(Table8_16[[#This Row],[Store_ID]],Store!$A$2:$E$21,3,FALSE)</f>
        <v>East</v>
      </c>
      <c r="AD226" t="str">
        <f>VLOOKUP(Table8_16[[#This Row],[Store_ID]],Store!$A$2:$E$21,4,FALSE)</f>
        <v>Port Josephberg</v>
      </c>
      <c r="AE226" t="str">
        <f>VLOOKUP(Table8_16[[#This Row],[Store_ID]],Store!$A$2:$E$21,5,FALSE)</f>
        <v>Online</v>
      </c>
      <c r="AF226" s="22" t="str">
        <f>VLOOKUP(Table8_16[[#This Row],[Store_ID]],Store!$A$2:$F$21,6,FALSE)</f>
        <v>Digital Store</v>
      </c>
    </row>
    <row r="227" spans="1:32" x14ac:dyDescent="0.3">
      <c r="A227" t="s">
        <v>2190</v>
      </c>
      <c r="B227" s="5">
        <v>45607</v>
      </c>
      <c r="C227" t="s">
        <v>259</v>
      </c>
      <c r="D227" t="s">
        <v>1802</v>
      </c>
      <c r="E227" t="s">
        <v>1921</v>
      </c>
      <c r="F227">
        <v>3</v>
      </c>
      <c r="G227">
        <v>927.6</v>
      </c>
      <c r="H227">
        <v>0.09</v>
      </c>
      <c r="I227" t="s">
        <v>1959</v>
      </c>
      <c r="J227">
        <v>2532.348</v>
      </c>
      <c r="K227">
        <v>2532.348</v>
      </c>
      <c r="L227" t="str">
        <f>_xlfn.IFS(Table8_1[[#This Row],[Unit_Price]]&lt;500,"Low Price",Table8_1[[#This Row],[Unit_Price]]&lt;2000,"Medium Price",Table8_1[[#This Row],[Unit_Price]]&gt;=2000, "High Price")</f>
        <v>Medium Price</v>
      </c>
      <c r="M227" t="str">
        <f>VLOOKUP(Table8_16[[#This Row],[Customer_ID]],Table1__2[],2,FALSE)</f>
        <v>Roy Cole</v>
      </c>
      <c r="N227">
        <f>VLOOKUP(Table8_16[[#This Row],[Customer_ID]],Table1__2[],3,FALSE)</f>
        <v>24</v>
      </c>
      <c r="O227" t="str">
        <f>VLOOKUP(Table8_16[[#This Row],[Customer_ID]],Table1__2[],4,FALSE)</f>
        <v>Female</v>
      </c>
      <c r="P227" t="str">
        <f>VLOOKUP(Table8_16[[#This Row],[Customer_ID]],Table1__2[],5,FALSE)</f>
        <v>North Cynthiatown</v>
      </c>
      <c r="Q227" t="str">
        <f>VLOOKUP(Table8_16[[#This Row],[Customer_ID]],Table1__2[],6,FALSE)</f>
        <v>New Jersey</v>
      </c>
      <c r="R227" t="str">
        <f>VLOOKUP(Table8_16[[#This Row],[Customer_ID]],Table1__2[],7,FALSE)</f>
        <v>USA</v>
      </c>
      <c r="S227" t="str">
        <f>VLOOKUP(Table8_16[[#This Row],[Customer_ID]],Table1__2[],8,FALSE)</f>
        <v>Platinum</v>
      </c>
      <c r="T227" t="str">
        <f>VLOOKUP(Table8_16[[#This Row],[Customer_ID]],Table1__2[],9,FALSE)</f>
        <v>Students</v>
      </c>
      <c r="U227" t="str">
        <f>VLOOKUP(Table8_16[[#This Row],[Product_ID]],Table3__211[],2,FALSE)</f>
        <v>Shin Guards –</v>
      </c>
      <c r="V227" t="str">
        <f>VLOOKUP(Table8_16[[#This Row],[Product_ID]],Table3__211[],3,FALSE)</f>
        <v>Adult</v>
      </c>
      <c r="W227" t="str">
        <f>VLOOKUP(Table8_16[[#This Row],[Product_ID]],Table3__211[],4,FALSE)</f>
        <v>Sports</v>
      </c>
      <c r="X227" t="str">
        <f>VLOOKUP(Table8_16[[#This Row],[Product_ID]],Table3__211[],5,FALSE)</f>
        <v>Team Sports</v>
      </c>
      <c r="Y227" t="str">
        <f>VLOOKUP(Table8_16[[#This Row],[Product_ID]],Table3__211[],6,FALSE)</f>
        <v>French Ltd</v>
      </c>
      <c r="Z227">
        <f>VLOOKUP(Table8_16[[#This Row],[Product_ID]],Table3__211[],7,FALSE)</f>
        <v>107.06</v>
      </c>
      <c r="AA227">
        <f>VLOOKUP(Table8_16[[#This Row],[Product_ID]],Table3__211[],8,FALSE)</f>
        <v>359</v>
      </c>
      <c r="AB227" t="str">
        <f>VLOOKUP(Table8_16[[#This Row],[Store_ID]],Store!$A$2:$E$21,2,FALSE)</f>
        <v>Moore, Padilla and Butler</v>
      </c>
      <c r="AC227" t="str">
        <f>VLOOKUP(Table8_16[[#This Row],[Store_ID]],Store!$A$2:$E$21,3,FALSE)</f>
        <v>South</v>
      </c>
      <c r="AD227" t="str">
        <f>VLOOKUP(Table8_16[[#This Row],[Store_ID]],Store!$A$2:$E$21,4,FALSE)</f>
        <v>East Johnstad</v>
      </c>
      <c r="AE227" t="str">
        <f>VLOOKUP(Table8_16[[#This Row],[Store_ID]],Store!$A$2:$E$21,5,FALSE)</f>
        <v>Flagship</v>
      </c>
      <c r="AF227" s="22" t="str">
        <f>VLOOKUP(Table8_16[[#This Row],[Store_ID]],Store!$A$2:$F$21,6,FALSE)</f>
        <v>Physical Store</v>
      </c>
    </row>
    <row r="228" spans="1:32" x14ac:dyDescent="0.3">
      <c r="A228" t="s">
        <v>2191</v>
      </c>
      <c r="B228" s="5">
        <v>45666</v>
      </c>
      <c r="C228" t="s">
        <v>860</v>
      </c>
      <c r="D228" t="s">
        <v>1765</v>
      </c>
      <c r="E228" t="s">
        <v>1901</v>
      </c>
      <c r="F228">
        <v>4</v>
      </c>
      <c r="G228">
        <v>585.04</v>
      </c>
      <c r="H228">
        <v>0.22</v>
      </c>
      <c r="I228" t="s">
        <v>1961</v>
      </c>
      <c r="J228">
        <v>1825.3248000000001</v>
      </c>
      <c r="K228">
        <v>1825.3247999999999</v>
      </c>
      <c r="L228" t="str">
        <f>_xlfn.IFS(Table8_1[[#This Row],[Unit_Price]]&lt;500,"Low Price",Table8_1[[#This Row],[Unit_Price]]&lt;2000,"Medium Price",Table8_1[[#This Row],[Unit_Price]]&gt;=2000, "High Price")</f>
        <v>Medium Price</v>
      </c>
      <c r="M228" t="str">
        <f>VLOOKUP(Table8_16[[#This Row],[Customer_ID]],Table1__2[],2,FALSE)</f>
        <v>Cynthia Payne</v>
      </c>
      <c r="N228">
        <f>VLOOKUP(Table8_16[[#This Row],[Customer_ID]],Table1__2[],3,FALSE)</f>
        <v>32</v>
      </c>
      <c r="O228" t="str">
        <f>VLOOKUP(Table8_16[[#This Row],[Customer_ID]],Table1__2[],4,FALSE)</f>
        <v>Female</v>
      </c>
      <c r="P228" t="str">
        <f>VLOOKUP(Table8_16[[#This Row],[Customer_ID]],Table1__2[],5,FALSE)</f>
        <v>South Gina</v>
      </c>
      <c r="Q228" t="str">
        <f>VLOOKUP(Table8_16[[#This Row],[Customer_ID]],Table1__2[],6,FALSE)</f>
        <v>Kentucky</v>
      </c>
      <c r="R228" t="str">
        <f>VLOOKUP(Table8_16[[#This Row],[Customer_ID]],Table1__2[],7,FALSE)</f>
        <v>USA</v>
      </c>
      <c r="S228" t="str">
        <f>VLOOKUP(Table8_16[[#This Row],[Customer_ID]],Table1__2[],8,FALSE)</f>
        <v>Bronze</v>
      </c>
      <c r="T228" t="str">
        <f>VLOOKUP(Table8_16[[#This Row],[Customer_ID]],Table1__2[],9,FALSE)</f>
        <v>Experienced</v>
      </c>
      <c r="U228" t="str">
        <f>VLOOKUP(Table8_16[[#This Row],[Product_ID]],Table3__211[],2,FALSE)</f>
        <v>Tennis Ball</v>
      </c>
      <c r="V228" t="str">
        <f>VLOOKUP(Table8_16[[#This Row],[Product_ID]],Table3__211[],3,FALSE)</f>
        <v>3-Pack</v>
      </c>
      <c r="W228" t="str">
        <f>VLOOKUP(Table8_16[[#This Row],[Product_ID]],Table3__211[],4,FALSE)</f>
        <v>Sports</v>
      </c>
      <c r="X228" t="str">
        <f>VLOOKUP(Table8_16[[#This Row],[Product_ID]],Table3__211[],5,FALSE)</f>
        <v>Equipment</v>
      </c>
      <c r="Y228" t="str">
        <f>VLOOKUP(Table8_16[[#This Row],[Product_ID]],Table3__211[],6,FALSE)</f>
        <v>Lopez LLC</v>
      </c>
      <c r="Z228">
        <f>VLOOKUP(Table8_16[[#This Row],[Product_ID]],Table3__211[],7,FALSE)</f>
        <v>103.45</v>
      </c>
      <c r="AA228">
        <f>VLOOKUP(Table8_16[[#This Row],[Product_ID]],Table3__211[],8,FALSE)</f>
        <v>465</v>
      </c>
      <c r="AB228" t="str">
        <f>VLOOKUP(Table8_16[[#This Row],[Store_ID]],Store!$A$2:$E$21,2,FALSE)</f>
        <v>Johnson-Wright</v>
      </c>
      <c r="AC228" t="str">
        <f>VLOOKUP(Table8_16[[#This Row],[Store_ID]],Store!$A$2:$E$21,3,FALSE)</f>
        <v>North</v>
      </c>
      <c r="AD228" t="str">
        <f>VLOOKUP(Table8_16[[#This Row],[Store_ID]],Store!$A$2:$E$21,4,FALSE)</f>
        <v>Hoodberg</v>
      </c>
      <c r="AE228" t="str">
        <f>VLOOKUP(Table8_16[[#This Row],[Store_ID]],Store!$A$2:$E$21,5,FALSE)</f>
        <v>Outlet</v>
      </c>
      <c r="AF228" s="22" t="str">
        <f>VLOOKUP(Table8_16[[#This Row],[Store_ID]],Store!$A$2:$F$21,6,FALSE)</f>
        <v>Physical Store</v>
      </c>
    </row>
    <row r="229" spans="1:32" x14ac:dyDescent="0.3">
      <c r="A229" t="s">
        <v>2192</v>
      </c>
      <c r="B229" s="5">
        <v>45406</v>
      </c>
      <c r="C229" t="s">
        <v>2142</v>
      </c>
      <c r="D229" t="s">
        <v>1696</v>
      </c>
      <c r="E229" t="s">
        <v>1896</v>
      </c>
      <c r="F229">
        <v>2</v>
      </c>
      <c r="G229">
        <v>999.89</v>
      </c>
      <c r="H229">
        <v>0.09</v>
      </c>
      <c r="I229" t="s">
        <v>1959</v>
      </c>
      <c r="J229">
        <v>1819.7998</v>
      </c>
      <c r="K229">
        <v>1819.7998</v>
      </c>
      <c r="L229" t="str">
        <f>_xlfn.IFS(Table8_1[[#This Row],[Unit_Price]]&lt;500,"Low Price",Table8_1[[#This Row],[Unit_Price]]&lt;2000,"Medium Price",Table8_1[[#This Row],[Unit_Price]]&gt;=2000, "High Price")</f>
        <v>Medium Price</v>
      </c>
      <c r="M229" t="str">
        <f>VLOOKUP(Table8_16[[#This Row],[Customer_ID]],Table1__2[],2,FALSE)</f>
        <v>Philip Pennington</v>
      </c>
      <c r="N229">
        <f>VLOOKUP(Table8_16[[#This Row],[Customer_ID]],Table1__2[],3,FALSE)</f>
        <v>27</v>
      </c>
      <c r="O229" t="str">
        <f>VLOOKUP(Table8_16[[#This Row],[Customer_ID]],Table1__2[],4,FALSE)</f>
        <v>Female</v>
      </c>
      <c r="P229" t="str">
        <f>VLOOKUP(Table8_16[[#This Row],[Customer_ID]],Table1__2[],5,FALSE)</f>
        <v>East Valerieview</v>
      </c>
      <c r="Q229" t="str">
        <f>VLOOKUP(Table8_16[[#This Row],[Customer_ID]],Table1__2[],6,FALSE)</f>
        <v>Oregon</v>
      </c>
      <c r="R229" t="str">
        <f>VLOOKUP(Table8_16[[#This Row],[Customer_ID]],Table1__2[],7,FALSE)</f>
        <v>USA</v>
      </c>
      <c r="S229" t="str">
        <f>VLOOKUP(Table8_16[[#This Row],[Customer_ID]],Table1__2[],8,FALSE)</f>
        <v>Platinum</v>
      </c>
      <c r="T229" t="str">
        <f>VLOOKUP(Table8_16[[#This Row],[Customer_ID]],Table1__2[],9,FALSE)</f>
        <v>Entry level Professionel</v>
      </c>
      <c r="U229" t="str">
        <f>VLOOKUP(Table8_16[[#This Row],[Product_ID]],Table3__211[],2,FALSE)</f>
        <v>Portable Power</v>
      </c>
      <c r="V229" t="str">
        <f>VLOOKUP(Table8_16[[#This Row],[Product_ID]],Table3__211[],3,FALSE)</f>
        <v>Bank</v>
      </c>
      <c r="W229" t="str">
        <f>VLOOKUP(Table8_16[[#This Row],[Product_ID]],Table3__211[],4,FALSE)</f>
        <v>Electronics</v>
      </c>
      <c r="X229" t="str">
        <f>VLOOKUP(Table8_16[[#This Row],[Product_ID]],Table3__211[],5,FALSE)</f>
        <v>Mobile</v>
      </c>
      <c r="Y229" t="str">
        <f>VLOOKUP(Table8_16[[#This Row],[Product_ID]],Table3__211[],6,FALSE)</f>
        <v>Cummings and Sons</v>
      </c>
      <c r="Z229">
        <f>VLOOKUP(Table8_16[[#This Row],[Product_ID]],Table3__211[],7,FALSE)</f>
        <v>326.06</v>
      </c>
      <c r="AA229">
        <f>VLOOKUP(Table8_16[[#This Row],[Product_ID]],Table3__211[],8,FALSE)</f>
        <v>301</v>
      </c>
      <c r="AB229" t="str">
        <f>VLOOKUP(Table8_16[[#This Row],[Store_ID]],Store!$A$2:$E$21,2,FALSE)</f>
        <v>Black-Horn</v>
      </c>
      <c r="AC229" t="str">
        <f>VLOOKUP(Table8_16[[#This Row],[Store_ID]],Store!$A$2:$E$21,3,FALSE)</f>
        <v>South</v>
      </c>
      <c r="AD229" t="str">
        <f>VLOOKUP(Table8_16[[#This Row],[Store_ID]],Store!$A$2:$E$21,4,FALSE)</f>
        <v>North Nancyview</v>
      </c>
      <c r="AE229" t="str">
        <f>VLOOKUP(Table8_16[[#This Row],[Store_ID]],Store!$A$2:$E$21,5,FALSE)</f>
        <v>Outlet</v>
      </c>
      <c r="AF229" s="22" t="str">
        <f>VLOOKUP(Table8_16[[#This Row],[Store_ID]],Store!$A$2:$F$21,6,FALSE)</f>
        <v>Physical Store</v>
      </c>
    </row>
    <row r="230" spans="1:32" x14ac:dyDescent="0.3">
      <c r="A230" t="s">
        <v>2193</v>
      </c>
      <c r="B230" s="5">
        <v>45284</v>
      </c>
      <c r="C230" t="s">
        <v>382</v>
      </c>
      <c r="D230" t="s">
        <v>1808</v>
      </c>
      <c r="E230" t="s">
        <v>1901</v>
      </c>
      <c r="F230">
        <v>2</v>
      </c>
      <c r="G230">
        <v>848.98</v>
      </c>
      <c r="H230">
        <v>0.04</v>
      </c>
      <c r="I230" t="s">
        <v>1961</v>
      </c>
      <c r="J230">
        <v>1630.0416</v>
      </c>
      <c r="K230">
        <v>1630.0416</v>
      </c>
      <c r="L230" t="str">
        <f>_xlfn.IFS(Table8_1[[#This Row],[Unit_Price]]&lt;500,"Low Price",Table8_1[[#This Row],[Unit_Price]]&lt;2000,"Medium Price",Table8_1[[#This Row],[Unit_Price]]&gt;=2000, "High Price")</f>
        <v>Medium Price</v>
      </c>
      <c r="M230" t="str">
        <f>VLOOKUP(Table8_16[[#This Row],[Customer_ID]],Table1__2[],2,FALSE)</f>
        <v>Erica Carney</v>
      </c>
      <c r="N230">
        <f>VLOOKUP(Table8_16[[#This Row],[Customer_ID]],Table1__2[],3,FALSE)</f>
        <v>62</v>
      </c>
      <c r="O230" t="str">
        <f>VLOOKUP(Table8_16[[#This Row],[Customer_ID]],Table1__2[],4,FALSE)</f>
        <v>Female</v>
      </c>
      <c r="P230" t="str">
        <f>VLOOKUP(Table8_16[[#This Row],[Customer_ID]],Table1__2[],5,FALSE)</f>
        <v>North Justin</v>
      </c>
      <c r="Q230" t="str">
        <f>VLOOKUP(Table8_16[[#This Row],[Customer_ID]],Table1__2[],6,FALSE)</f>
        <v>North Dakota</v>
      </c>
      <c r="R230" t="str">
        <f>VLOOKUP(Table8_16[[#This Row],[Customer_ID]],Table1__2[],7,FALSE)</f>
        <v>USA</v>
      </c>
      <c r="S230" t="str">
        <f>VLOOKUP(Table8_16[[#This Row],[Customer_ID]],Table1__2[],8,FALSE)</f>
        <v>Platinum</v>
      </c>
      <c r="T230" t="str">
        <f>VLOOKUP(Table8_16[[#This Row],[Customer_ID]],Table1__2[],9,FALSE)</f>
        <v>Retired</v>
      </c>
      <c r="U230" t="str">
        <f>VLOOKUP(Table8_16[[#This Row],[Product_ID]],Table3__211[],2,FALSE)</f>
        <v>Women's Ankle</v>
      </c>
      <c r="V230" t="str">
        <f>VLOOKUP(Table8_16[[#This Row],[Product_ID]],Table3__211[],3,FALSE)</f>
        <v>Boots</v>
      </c>
      <c r="W230" t="str">
        <f>VLOOKUP(Table8_16[[#This Row],[Product_ID]],Table3__211[],4,FALSE)</f>
        <v>Clothing</v>
      </c>
      <c r="X230" t="str">
        <f>VLOOKUP(Table8_16[[#This Row],[Product_ID]],Table3__211[],5,FALSE)</f>
        <v>Footwear</v>
      </c>
      <c r="Y230" t="str">
        <f>VLOOKUP(Table8_16[[#This Row],[Product_ID]],Table3__211[],6,FALSE)</f>
        <v>Poole PLC</v>
      </c>
      <c r="Z230">
        <f>VLOOKUP(Table8_16[[#This Row],[Product_ID]],Table3__211[],7,FALSE)</f>
        <v>158.13999999999999</v>
      </c>
      <c r="AA230">
        <f>VLOOKUP(Table8_16[[#This Row],[Product_ID]],Table3__211[],8,FALSE)</f>
        <v>82</v>
      </c>
      <c r="AB230" t="str">
        <f>VLOOKUP(Table8_16[[#This Row],[Store_ID]],Store!$A$2:$E$21,2,FALSE)</f>
        <v>Johnson-Wright</v>
      </c>
      <c r="AC230" t="str">
        <f>VLOOKUP(Table8_16[[#This Row],[Store_ID]],Store!$A$2:$E$21,3,FALSE)</f>
        <v>North</v>
      </c>
      <c r="AD230" t="str">
        <f>VLOOKUP(Table8_16[[#This Row],[Store_ID]],Store!$A$2:$E$21,4,FALSE)</f>
        <v>Hoodberg</v>
      </c>
      <c r="AE230" t="str">
        <f>VLOOKUP(Table8_16[[#This Row],[Store_ID]],Store!$A$2:$E$21,5,FALSE)</f>
        <v>Outlet</v>
      </c>
      <c r="AF230" s="22" t="str">
        <f>VLOOKUP(Table8_16[[#This Row],[Store_ID]],Store!$A$2:$F$21,6,FALSE)</f>
        <v>Physical Store</v>
      </c>
    </row>
    <row r="231" spans="1:32" x14ac:dyDescent="0.3">
      <c r="A231" t="s">
        <v>2194</v>
      </c>
      <c r="B231" s="5">
        <v>45348</v>
      </c>
      <c r="C231" t="s">
        <v>488</v>
      </c>
      <c r="D231" t="s">
        <v>1762</v>
      </c>
      <c r="E231" t="s">
        <v>1934</v>
      </c>
      <c r="F231">
        <v>3</v>
      </c>
      <c r="G231">
        <v>769.56</v>
      </c>
      <c r="H231">
        <v>0.08</v>
      </c>
      <c r="I231" t="s">
        <v>1959</v>
      </c>
      <c r="J231">
        <v>2123.9856</v>
      </c>
      <c r="K231">
        <v>2123.9856</v>
      </c>
      <c r="L231" t="str">
        <f>_xlfn.IFS(Table8_1[[#This Row],[Unit_Price]]&lt;500,"Low Price",Table8_1[[#This Row],[Unit_Price]]&lt;2000,"Medium Price",Table8_1[[#This Row],[Unit_Price]]&gt;=2000, "High Price")</f>
        <v>Medium Price</v>
      </c>
      <c r="M231" t="str">
        <f>VLOOKUP(Table8_16[[#This Row],[Customer_ID]],Table1__2[],2,FALSE)</f>
        <v>Maria Ramirez</v>
      </c>
      <c r="N231">
        <f>VLOOKUP(Table8_16[[#This Row],[Customer_ID]],Table1__2[],3,FALSE)</f>
        <v>37</v>
      </c>
      <c r="O231" t="str">
        <f>VLOOKUP(Table8_16[[#This Row],[Customer_ID]],Table1__2[],4,FALSE)</f>
        <v>Male</v>
      </c>
      <c r="P231" t="str">
        <f>VLOOKUP(Table8_16[[#This Row],[Customer_ID]],Table1__2[],5,FALSE)</f>
        <v>West Brandon</v>
      </c>
      <c r="Q231" t="str">
        <f>VLOOKUP(Table8_16[[#This Row],[Customer_ID]],Table1__2[],6,FALSE)</f>
        <v>Montana</v>
      </c>
      <c r="R231" t="str">
        <f>VLOOKUP(Table8_16[[#This Row],[Customer_ID]],Table1__2[],7,FALSE)</f>
        <v>USA</v>
      </c>
      <c r="S231" t="str">
        <f>VLOOKUP(Table8_16[[#This Row],[Customer_ID]],Table1__2[],8,FALSE)</f>
        <v>Bronze</v>
      </c>
      <c r="T231" t="str">
        <f>VLOOKUP(Table8_16[[#This Row],[Customer_ID]],Table1__2[],9,FALSE)</f>
        <v>Experienced</v>
      </c>
      <c r="U231" t="str">
        <f>VLOOKUP(Table8_16[[#This Row],[Product_ID]],Table3__211[],2,FALSE)</f>
        <v>Luxury Perfume</v>
      </c>
      <c r="V231" t="str">
        <f>VLOOKUP(Table8_16[[#This Row],[Product_ID]],Table3__211[],3,FALSE)</f>
        <v>Spray</v>
      </c>
      <c r="W231" t="str">
        <f>VLOOKUP(Table8_16[[#This Row],[Product_ID]],Table3__211[],4,FALSE)</f>
        <v>Beauty</v>
      </c>
      <c r="X231" t="str">
        <f>VLOOKUP(Table8_16[[#This Row],[Product_ID]],Table3__211[],5,FALSE)</f>
        <v>Fragrance</v>
      </c>
      <c r="Y231" t="str">
        <f>VLOOKUP(Table8_16[[#This Row],[Product_ID]],Table3__211[],6,FALSE)</f>
        <v>Gibson, Green and Lopez</v>
      </c>
      <c r="Z231">
        <f>VLOOKUP(Table8_16[[#This Row],[Product_ID]],Table3__211[],7,FALSE)</f>
        <v>482.75</v>
      </c>
      <c r="AA231">
        <f>VLOOKUP(Table8_16[[#This Row],[Product_ID]],Table3__211[],8,FALSE)</f>
        <v>444</v>
      </c>
      <c r="AB231" t="str">
        <f>VLOOKUP(Table8_16[[#This Row],[Store_ID]],Store!$A$2:$E$21,2,FALSE)</f>
        <v>Mcdonald Inc</v>
      </c>
      <c r="AC231" t="str">
        <f>VLOOKUP(Table8_16[[#This Row],[Store_ID]],Store!$A$2:$E$21,3,FALSE)</f>
        <v>South</v>
      </c>
      <c r="AD231" t="str">
        <f>VLOOKUP(Table8_16[[#This Row],[Store_ID]],Store!$A$2:$E$21,4,FALSE)</f>
        <v>Christopherland</v>
      </c>
      <c r="AE231" t="str">
        <f>VLOOKUP(Table8_16[[#This Row],[Store_ID]],Store!$A$2:$E$21,5,FALSE)</f>
        <v>Outlet</v>
      </c>
      <c r="AF231" s="22" t="str">
        <f>VLOOKUP(Table8_16[[#This Row],[Store_ID]],Store!$A$2:$F$21,6,FALSE)</f>
        <v>Physical Store</v>
      </c>
    </row>
    <row r="232" spans="1:32" x14ac:dyDescent="0.3">
      <c r="A232" t="s">
        <v>2195</v>
      </c>
      <c r="B232" s="5">
        <v>45676</v>
      </c>
      <c r="C232" t="s">
        <v>192</v>
      </c>
      <c r="D232" t="s">
        <v>1725</v>
      </c>
      <c r="E232" t="s">
        <v>1932</v>
      </c>
      <c r="F232">
        <v>3</v>
      </c>
      <c r="G232">
        <v>449.88</v>
      </c>
      <c r="H232">
        <v>0.1</v>
      </c>
      <c r="I232" t="s">
        <v>1961</v>
      </c>
      <c r="J232">
        <v>1214.6759999999999</v>
      </c>
      <c r="K232">
        <v>1214.6759999999999</v>
      </c>
      <c r="L232" t="str">
        <f>_xlfn.IFS(Table8_1[[#This Row],[Unit_Price]]&lt;500,"Low Price",Table8_1[[#This Row],[Unit_Price]]&lt;2000,"Medium Price",Table8_1[[#This Row],[Unit_Price]]&gt;=2000, "High Price")</f>
        <v>Low Price</v>
      </c>
      <c r="M232" t="str">
        <f>VLOOKUP(Table8_16[[#This Row],[Customer_ID]],Table1__2[],2,FALSE)</f>
        <v>Timothy Weaver</v>
      </c>
      <c r="N232">
        <f>VLOOKUP(Table8_16[[#This Row],[Customer_ID]],Table1__2[],3,FALSE)</f>
        <v>45</v>
      </c>
      <c r="O232" t="str">
        <f>VLOOKUP(Table8_16[[#This Row],[Customer_ID]],Table1__2[],4,FALSE)</f>
        <v>Female</v>
      </c>
      <c r="P232" t="str">
        <f>VLOOKUP(Table8_16[[#This Row],[Customer_ID]],Table1__2[],5,FALSE)</f>
        <v>New Amy</v>
      </c>
      <c r="Q232" t="str">
        <f>VLOOKUP(Table8_16[[#This Row],[Customer_ID]],Table1__2[],6,FALSE)</f>
        <v>Ohio</v>
      </c>
      <c r="R232" t="str">
        <f>VLOOKUP(Table8_16[[#This Row],[Customer_ID]],Table1__2[],7,FALSE)</f>
        <v>USA</v>
      </c>
      <c r="S232" t="str">
        <f>VLOOKUP(Table8_16[[#This Row],[Customer_ID]],Table1__2[],8,FALSE)</f>
        <v>Gold</v>
      </c>
      <c r="T232" t="str">
        <f>VLOOKUP(Table8_16[[#This Row],[Customer_ID]],Table1__2[],9,FALSE)</f>
        <v>Experienced</v>
      </c>
      <c r="U232" t="str">
        <f>VLOOKUP(Table8_16[[#This Row],[Product_ID]],Table3__211[],2,FALSE)</f>
        <v>Car Dashboard Phone</v>
      </c>
      <c r="V232" t="str">
        <f>VLOOKUP(Table8_16[[#This Row],[Product_ID]],Table3__211[],3,FALSE)</f>
        <v>Holder</v>
      </c>
      <c r="W232" t="str">
        <f>VLOOKUP(Table8_16[[#This Row],[Product_ID]],Table3__211[],4,FALSE)</f>
        <v>Electronics</v>
      </c>
      <c r="X232" t="str">
        <f>VLOOKUP(Table8_16[[#This Row],[Product_ID]],Table3__211[],5,FALSE)</f>
        <v>Accessories</v>
      </c>
      <c r="Y232" t="str">
        <f>VLOOKUP(Table8_16[[#This Row],[Product_ID]],Table3__211[],6,FALSE)</f>
        <v>Byrd, Stewart and Valdez</v>
      </c>
      <c r="Z232">
        <f>VLOOKUP(Table8_16[[#This Row],[Product_ID]],Table3__211[],7,FALSE)</f>
        <v>177.98</v>
      </c>
      <c r="AA232">
        <f>VLOOKUP(Table8_16[[#This Row],[Product_ID]],Table3__211[],8,FALSE)</f>
        <v>103</v>
      </c>
      <c r="AB232" t="str">
        <f>VLOOKUP(Table8_16[[#This Row],[Store_ID]],Store!$A$2:$E$21,2,FALSE)</f>
        <v>Gardner, Humphrey and Contreras</v>
      </c>
      <c r="AC232" t="str">
        <f>VLOOKUP(Table8_16[[#This Row],[Store_ID]],Store!$A$2:$E$21,3,FALSE)</f>
        <v>East</v>
      </c>
      <c r="AD232" t="str">
        <f>VLOOKUP(Table8_16[[#This Row],[Store_ID]],Store!$A$2:$E$21,4,FALSE)</f>
        <v>Johnsonville</v>
      </c>
      <c r="AE232" t="str">
        <f>VLOOKUP(Table8_16[[#This Row],[Store_ID]],Store!$A$2:$E$21,5,FALSE)</f>
        <v>Flagship</v>
      </c>
      <c r="AF232" s="22" t="str">
        <f>VLOOKUP(Table8_16[[#This Row],[Store_ID]],Store!$A$2:$F$21,6,FALSE)</f>
        <v>Physical Store</v>
      </c>
    </row>
    <row r="233" spans="1:32" x14ac:dyDescent="0.3">
      <c r="A233" t="s">
        <v>2196</v>
      </c>
      <c r="B233" s="5">
        <v>45863</v>
      </c>
      <c r="C233" t="s">
        <v>886</v>
      </c>
      <c r="D233" t="s">
        <v>1790</v>
      </c>
      <c r="E233" t="s">
        <v>1929</v>
      </c>
      <c r="F233">
        <v>4</v>
      </c>
      <c r="G233">
        <v>383.74</v>
      </c>
      <c r="H233">
        <v>0.01</v>
      </c>
      <c r="I233" t="s">
        <v>1959</v>
      </c>
      <c r="J233">
        <v>1519.6104</v>
      </c>
      <c r="K233">
        <v>1519.6104</v>
      </c>
      <c r="L233" t="str">
        <f>_xlfn.IFS(Table8_1[[#This Row],[Unit_Price]]&lt;500,"Low Price",Table8_1[[#This Row],[Unit_Price]]&lt;2000,"Medium Price",Table8_1[[#This Row],[Unit_Price]]&gt;=2000, "High Price")</f>
        <v>Low Price</v>
      </c>
      <c r="M233" t="str">
        <f>VLOOKUP(Table8_16[[#This Row],[Customer_ID]],Table1__2[],2,FALSE)</f>
        <v>Shannon Miller</v>
      </c>
      <c r="N233">
        <f>VLOOKUP(Table8_16[[#This Row],[Customer_ID]],Table1__2[],3,FALSE)</f>
        <v>22</v>
      </c>
      <c r="O233" t="str">
        <f>VLOOKUP(Table8_16[[#This Row],[Customer_ID]],Table1__2[],4,FALSE)</f>
        <v>Male</v>
      </c>
      <c r="P233" t="str">
        <f>VLOOKUP(Table8_16[[#This Row],[Customer_ID]],Table1__2[],5,FALSE)</f>
        <v>North Austinport</v>
      </c>
      <c r="Q233" t="str">
        <f>VLOOKUP(Table8_16[[#This Row],[Customer_ID]],Table1__2[],6,FALSE)</f>
        <v>Kentucky</v>
      </c>
      <c r="R233" t="str">
        <f>VLOOKUP(Table8_16[[#This Row],[Customer_ID]],Table1__2[],7,FALSE)</f>
        <v>USA</v>
      </c>
      <c r="S233" t="str">
        <f>VLOOKUP(Table8_16[[#This Row],[Customer_ID]],Table1__2[],8,FALSE)</f>
        <v>Gold</v>
      </c>
      <c r="T233" t="str">
        <f>VLOOKUP(Table8_16[[#This Row],[Customer_ID]],Table1__2[],9,FALSE)</f>
        <v>Students</v>
      </c>
      <c r="U233" t="str">
        <f>VLOOKUP(Table8_16[[#This Row],[Product_ID]],Table3__211[],2,FALSE)</f>
        <v>Men's Sports</v>
      </c>
      <c r="V233" t="str">
        <f>VLOOKUP(Table8_16[[#This Row],[Product_ID]],Table3__211[],3,FALSE)</f>
        <v>Shorts</v>
      </c>
      <c r="W233" t="str">
        <f>VLOOKUP(Table8_16[[#This Row],[Product_ID]],Table3__211[],4,FALSE)</f>
        <v>Clothing</v>
      </c>
      <c r="X233" t="str">
        <f>VLOOKUP(Table8_16[[#This Row],[Product_ID]],Table3__211[],5,FALSE)</f>
        <v>Bottoms</v>
      </c>
      <c r="Y233" t="str">
        <f>VLOOKUP(Table8_16[[#This Row],[Product_ID]],Table3__211[],6,FALSE)</f>
        <v>Fitzpatrick Ltd</v>
      </c>
      <c r="Z233">
        <f>VLOOKUP(Table8_16[[#This Row],[Product_ID]],Table3__211[],7,FALSE)</f>
        <v>218.22</v>
      </c>
      <c r="AA233">
        <f>VLOOKUP(Table8_16[[#This Row],[Product_ID]],Table3__211[],8,FALSE)</f>
        <v>224</v>
      </c>
      <c r="AB233" t="str">
        <f>VLOOKUP(Table8_16[[#This Row],[Store_ID]],Store!$A$2:$E$21,2,FALSE)</f>
        <v>Thomas, Bridges and Harris</v>
      </c>
      <c r="AC233" t="str">
        <f>VLOOKUP(Table8_16[[#This Row],[Store_ID]],Store!$A$2:$E$21,3,FALSE)</f>
        <v>North</v>
      </c>
      <c r="AD233" t="str">
        <f>VLOOKUP(Table8_16[[#This Row],[Store_ID]],Store!$A$2:$E$21,4,FALSE)</f>
        <v>Sabrinatown</v>
      </c>
      <c r="AE233" t="str">
        <f>VLOOKUP(Table8_16[[#This Row],[Store_ID]],Store!$A$2:$E$21,5,FALSE)</f>
        <v>Online</v>
      </c>
      <c r="AF233" s="22" t="str">
        <f>VLOOKUP(Table8_16[[#This Row],[Store_ID]],Store!$A$2:$F$21,6,FALSE)</f>
        <v>Digital Store</v>
      </c>
    </row>
    <row r="234" spans="1:32" x14ac:dyDescent="0.3">
      <c r="A234" t="s">
        <v>2197</v>
      </c>
      <c r="B234" s="5">
        <v>45409</v>
      </c>
      <c r="C234" t="s">
        <v>506</v>
      </c>
      <c r="D234" t="s">
        <v>1756</v>
      </c>
      <c r="E234" t="s">
        <v>1924</v>
      </c>
      <c r="F234">
        <v>4</v>
      </c>
      <c r="G234">
        <v>794.97</v>
      </c>
      <c r="H234">
        <v>0.24</v>
      </c>
      <c r="I234" t="s">
        <v>1961</v>
      </c>
      <c r="J234">
        <v>2416.7087999999999</v>
      </c>
      <c r="K234">
        <v>2416.7088000000003</v>
      </c>
      <c r="L234" t="str">
        <f>_xlfn.IFS(Table8_1[[#This Row],[Unit_Price]]&lt;500,"Low Price",Table8_1[[#This Row],[Unit_Price]]&lt;2000,"Medium Price",Table8_1[[#This Row],[Unit_Price]]&gt;=2000, "High Price")</f>
        <v>Medium Price</v>
      </c>
      <c r="M234" t="str">
        <f>VLOOKUP(Table8_16[[#This Row],[Customer_ID]],Table1__2[],2,FALSE)</f>
        <v>Theresa Campbell</v>
      </c>
      <c r="N234">
        <f>VLOOKUP(Table8_16[[#This Row],[Customer_ID]],Table1__2[],3,FALSE)</f>
        <v>42</v>
      </c>
      <c r="O234" t="str">
        <f>VLOOKUP(Table8_16[[#This Row],[Customer_ID]],Table1__2[],4,FALSE)</f>
        <v>Female</v>
      </c>
      <c r="P234" t="str">
        <f>VLOOKUP(Table8_16[[#This Row],[Customer_ID]],Table1__2[],5,FALSE)</f>
        <v>New Brian</v>
      </c>
      <c r="Q234" t="str">
        <f>VLOOKUP(Table8_16[[#This Row],[Customer_ID]],Table1__2[],6,FALSE)</f>
        <v>Wisconsin</v>
      </c>
      <c r="R234" t="str">
        <f>VLOOKUP(Table8_16[[#This Row],[Customer_ID]],Table1__2[],7,FALSE)</f>
        <v>USA</v>
      </c>
      <c r="S234" t="str">
        <f>VLOOKUP(Table8_16[[#This Row],[Customer_ID]],Table1__2[],8,FALSE)</f>
        <v>Bronze</v>
      </c>
      <c r="T234" t="str">
        <f>VLOOKUP(Table8_16[[#This Row],[Customer_ID]],Table1__2[],9,FALSE)</f>
        <v>Experienced</v>
      </c>
      <c r="U234" t="str">
        <f>VLOOKUP(Table8_16[[#This Row],[Product_ID]],Table3__211[],2,FALSE)</f>
        <v>Womens Cotton</v>
      </c>
      <c r="V234" t="str">
        <f>VLOOKUP(Table8_16[[#This Row],[Product_ID]],Table3__211[],3,FALSE)</f>
        <v>Scarf</v>
      </c>
      <c r="W234" t="str">
        <f>VLOOKUP(Table8_16[[#This Row],[Product_ID]],Table3__211[],4,FALSE)</f>
        <v>Clothing</v>
      </c>
      <c r="X234" t="str">
        <f>VLOOKUP(Table8_16[[#This Row],[Product_ID]],Table3__211[],5,FALSE)</f>
        <v>Accessories</v>
      </c>
      <c r="Y234" t="str">
        <f>VLOOKUP(Table8_16[[#This Row],[Product_ID]],Table3__211[],6,FALSE)</f>
        <v>Shepherd-Gould</v>
      </c>
      <c r="Z234">
        <f>VLOOKUP(Table8_16[[#This Row],[Product_ID]],Table3__211[],7,FALSE)</f>
        <v>113.83</v>
      </c>
      <c r="AA234">
        <f>VLOOKUP(Table8_16[[#This Row],[Product_ID]],Table3__211[],8,FALSE)</f>
        <v>485</v>
      </c>
      <c r="AB234" t="str">
        <f>VLOOKUP(Table8_16[[#This Row],[Store_ID]],Store!$A$2:$E$21,2,FALSE)</f>
        <v>Hill, Wagner and Ballard</v>
      </c>
      <c r="AC234" t="str">
        <f>VLOOKUP(Table8_16[[#This Row],[Store_ID]],Store!$A$2:$E$21,3,FALSE)</f>
        <v>East</v>
      </c>
      <c r="AD234" t="str">
        <f>VLOOKUP(Table8_16[[#This Row],[Store_ID]],Store!$A$2:$E$21,4,FALSE)</f>
        <v>East Davidville</v>
      </c>
      <c r="AE234" t="str">
        <f>VLOOKUP(Table8_16[[#This Row],[Store_ID]],Store!$A$2:$E$21,5,FALSE)</f>
        <v>Online</v>
      </c>
      <c r="AF234" s="22" t="str">
        <f>VLOOKUP(Table8_16[[#This Row],[Store_ID]],Store!$A$2:$F$21,6,FALSE)</f>
        <v>Digital Store</v>
      </c>
    </row>
    <row r="235" spans="1:32" x14ac:dyDescent="0.3">
      <c r="A235" t="s">
        <v>2198</v>
      </c>
      <c r="B235" s="5">
        <v>45880</v>
      </c>
      <c r="C235" t="s">
        <v>55</v>
      </c>
      <c r="D235" t="s">
        <v>1820</v>
      </c>
      <c r="E235" t="s">
        <v>1908</v>
      </c>
      <c r="F235">
        <v>1</v>
      </c>
      <c r="G235">
        <v>989.63</v>
      </c>
      <c r="H235">
        <v>0.05</v>
      </c>
      <c r="I235" t="s">
        <v>1961</v>
      </c>
      <c r="J235">
        <v>940.14850000000001</v>
      </c>
      <c r="K235">
        <v>940.14850000000001</v>
      </c>
      <c r="L235" t="str">
        <f>_xlfn.IFS(Table8_1[[#This Row],[Unit_Price]]&lt;500,"Low Price",Table8_1[[#This Row],[Unit_Price]]&lt;2000,"Medium Price",Table8_1[[#This Row],[Unit_Price]]&gt;=2000, "High Price")</f>
        <v>Medium Price</v>
      </c>
      <c r="M235" t="str">
        <f>VLOOKUP(Table8_16[[#This Row],[Customer_ID]],Table1__2[],2,FALSE)</f>
        <v>Dominic Page</v>
      </c>
      <c r="N235">
        <f>VLOOKUP(Table8_16[[#This Row],[Customer_ID]],Table1__2[],3,FALSE)</f>
        <v>53</v>
      </c>
      <c r="O235" t="str">
        <f>VLOOKUP(Table8_16[[#This Row],[Customer_ID]],Table1__2[],4,FALSE)</f>
        <v>Male</v>
      </c>
      <c r="P235" t="str">
        <f>VLOOKUP(Table8_16[[#This Row],[Customer_ID]],Table1__2[],5,FALSE)</f>
        <v>Port Michaelburgh</v>
      </c>
      <c r="Q235" t="str">
        <f>VLOOKUP(Table8_16[[#This Row],[Customer_ID]],Table1__2[],6,FALSE)</f>
        <v>Pennsylvania</v>
      </c>
      <c r="R235" t="str">
        <f>VLOOKUP(Table8_16[[#This Row],[Customer_ID]],Table1__2[],7,FALSE)</f>
        <v>USA</v>
      </c>
      <c r="S235" t="str">
        <f>VLOOKUP(Table8_16[[#This Row],[Customer_ID]],Table1__2[],8,FALSE)</f>
        <v>Bronze</v>
      </c>
      <c r="T235" t="str">
        <f>VLOOKUP(Table8_16[[#This Row],[Customer_ID]],Table1__2[],9,FALSE)</f>
        <v>Experienced</v>
      </c>
      <c r="U235" t="str">
        <f>VLOOKUP(Table8_16[[#This Row],[Product_ID]],Table3__211[],2,FALSE)</f>
        <v>Decorative Lamp</v>
      </c>
      <c r="V235" t="str">
        <f>VLOOKUP(Table8_16[[#This Row],[Product_ID]],Table3__211[],3,FALSE)</f>
        <v>Shade</v>
      </c>
      <c r="W235" t="str">
        <f>VLOOKUP(Table8_16[[#This Row],[Product_ID]],Table3__211[],4,FALSE)</f>
        <v>Home</v>
      </c>
      <c r="X235" t="str">
        <f>VLOOKUP(Table8_16[[#This Row],[Product_ID]],Table3__211[],5,FALSE)</f>
        <v>Lighting</v>
      </c>
      <c r="Y235" t="str">
        <f>VLOOKUP(Table8_16[[#This Row],[Product_ID]],Table3__211[],6,FALSE)</f>
        <v>Ramirez-Hanson</v>
      </c>
      <c r="Z235">
        <f>VLOOKUP(Table8_16[[#This Row],[Product_ID]],Table3__211[],7,FALSE)</f>
        <v>228.53</v>
      </c>
      <c r="AA235">
        <f>VLOOKUP(Table8_16[[#This Row],[Product_ID]],Table3__211[],8,FALSE)</f>
        <v>469</v>
      </c>
      <c r="AB235" t="str">
        <f>VLOOKUP(Table8_16[[#This Row],[Store_ID]],Store!$A$2:$E$21,2,FALSE)</f>
        <v>Gray Ltd</v>
      </c>
      <c r="AC235" t="str">
        <f>VLOOKUP(Table8_16[[#This Row],[Store_ID]],Store!$A$2:$E$21,3,FALSE)</f>
        <v>North</v>
      </c>
      <c r="AD235" t="str">
        <f>VLOOKUP(Table8_16[[#This Row],[Store_ID]],Store!$A$2:$E$21,4,FALSE)</f>
        <v>New Michaelchester</v>
      </c>
      <c r="AE235" t="str">
        <f>VLOOKUP(Table8_16[[#This Row],[Store_ID]],Store!$A$2:$E$21,5,FALSE)</f>
        <v>Outlet</v>
      </c>
      <c r="AF235" s="22" t="str">
        <f>VLOOKUP(Table8_16[[#This Row],[Store_ID]],Store!$A$2:$F$21,6,FALSE)</f>
        <v>Physical Store</v>
      </c>
    </row>
    <row r="236" spans="1:32" x14ac:dyDescent="0.3">
      <c r="A236" t="s">
        <v>2199</v>
      </c>
      <c r="B236" s="5">
        <v>45731</v>
      </c>
      <c r="C236" t="s">
        <v>1064</v>
      </c>
      <c r="D236" t="s">
        <v>1744</v>
      </c>
      <c r="E236" t="s">
        <v>1887</v>
      </c>
      <c r="F236">
        <v>1</v>
      </c>
      <c r="G236">
        <v>447.16</v>
      </c>
      <c r="H236">
        <v>0.22</v>
      </c>
      <c r="I236" t="s">
        <v>1964</v>
      </c>
      <c r="J236">
        <v>348.78480000000002</v>
      </c>
      <c r="K236">
        <v>348.78480000000002</v>
      </c>
      <c r="L236" t="str">
        <f>_xlfn.IFS(Table8_1[[#This Row],[Unit_Price]]&lt;500,"Low Price",Table8_1[[#This Row],[Unit_Price]]&lt;2000,"Medium Price",Table8_1[[#This Row],[Unit_Price]]&gt;=2000, "High Price")</f>
        <v>Low Price</v>
      </c>
      <c r="M236" t="str">
        <f>VLOOKUP(Table8_16[[#This Row],[Customer_ID]],Table1__2[],2,FALSE)</f>
        <v>Jennifer Woods</v>
      </c>
      <c r="N236">
        <f>VLOOKUP(Table8_16[[#This Row],[Customer_ID]],Table1__2[],3,FALSE)</f>
        <v>37</v>
      </c>
      <c r="O236" t="str">
        <f>VLOOKUP(Table8_16[[#This Row],[Customer_ID]],Table1__2[],4,FALSE)</f>
        <v>Male</v>
      </c>
      <c r="P236" t="str">
        <f>VLOOKUP(Table8_16[[#This Row],[Customer_ID]],Table1__2[],5,FALSE)</f>
        <v>West Brendamouth</v>
      </c>
      <c r="Q236" t="str">
        <f>VLOOKUP(Table8_16[[#This Row],[Customer_ID]],Table1__2[],6,FALSE)</f>
        <v>North Carolina</v>
      </c>
      <c r="R236" t="str">
        <f>VLOOKUP(Table8_16[[#This Row],[Customer_ID]],Table1__2[],7,FALSE)</f>
        <v>USA</v>
      </c>
      <c r="S236" t="str">
        <f>VLOOKUP(Table8_16[[#This Row],[Customer_ID]],Table1__2[],8,FALSE)</f>
        <v>Platinum</v>
      </c>
      <c r="T236" t="str">
        <f>VLOOKUP(Table8_16[[#This Row],[Customer_ID]],Table1__2[],9,FALSE)</f>
        <v>Experienced</v>
      </c>
      <c r="U236" t="str">
        <f>VLOOKUP(Table8_16[[#This Row],[Product_ID]],Table3__211[],2,FALSE)</f>
        <v>Sports Stopwatch</v>
      </c>
      <c r="V236" t="str">
        <f>VLOOKUP(Table8_16[[#This Row],[Product_ID]],Table3__211[],3,FALSE)</f>
        <v>Pro</v>
      </c>
      <c r="W236" t="str">
        <f>VLOOKUP(Table8_16[[#This Row],[Product_ID]],Table3__211[],4,FALSE)</f>
        <v>Sports</v>
      </c>
      <c r="X236" t="str">
        <f>VLOOKUP(Table8_16[[#This Row],[Product_ID]],Table3__211[],5,FALSE)</f>
        <v>Accessories</v>
      </c>
      <c r="Y236" t="str">
        <f>VLOOKUP(Table8_16[[#This Row],[Product_ID]],Table3__211[],6,FALSE)</f>
        <v>Thompson-French</v>
      </c>
      <c r="Z236">
        <f>VLOOKUP(Table8_16[[#This Row],[Product_ID]],Table3__211[],7,FALSE)</f>
        <v>434.84</v>
      </c>
      <c r="AA236">
        <f>VLOOKUP(Table8_16[[#This Row],[Product_ID]],Table3__211[],8,FALSE)</f>
        <v>185</v>
      </c>
      <c r="AB236" t="str">
        <f>VLOOKUP(Table8_16[[#This Row],[Store_ID]],Store!$A$2:$E$21,2,FALSE)</f>
        <v>Rivera-Warner</v>
      </c>
      <c r="AC236" t="str">
        <f>VLOOKUP(Table8_16[[#This Row],[Store_ID]],Store!$A$2:$E$21,3,FALSE)</f>
        <v>East</v>
      </c>
      <c r="AD236" t="str">
        <f>VLOOKUP(Table8_16[[#This Row],[Store_ID]],Store!$A$2:$E$21,4,FALSE)</f>
        <v>Washingtonfurt</v>
      </c>
      <c r="AE236" t="str">
        <f>VLOOKUP(Table8_16[[#This Row],[Store_ID]],Store!$A$2:$E$21,5,FALSE)</f>
        <v>Flagship</v>
      </c>
      <c r="AF236" s="22" t="str">
        <f>VLOOKUP(Table8_16[[#This Row],[Store_ID]],Store!$A$2:$F$21,6,FALSE)</f>
        <v>Physical Store</v>
      </c>
    </row>
    <row r="237" spans="1:32" x14ac:dyDescent="0.3">
      <c r="A237" t="s">
        <v>2200</v>
      </c>
      <c r="B237" s="5">
        <v>45671</v>
      </c>
      <c r="C237" t="s">
        <v>46</v>
      </c>
      <c r="D237" t="s">
        <v>1865</v>
      </c>
      <c r="E237" t="s">
        <v>1911</v>
      </c>
      <c r="F237">
        <v>1</v>
      </c>
      <c r="G237">
        <v>946.9</v>
      </c>
      <c r="H237">
        <v>0.28999999999999998</v>
      </c>
      <c r="I237" t="s">
        <v>1964</v>
      </c>
      <c r="J237">
        <v>672.29899999999998</v>
      </c>
      <c r="K237">
        <v>672.29899999999998</v>
      </c>
      <c r="L237" t="str">
        <f>_xlfn.IFS(Table8_1[[#This Row],[Unit_Price]]&lt;500,"Low Price",Table8_1[[#This Row],[Unit_Price]]&lt;2000,"Medium Price",Table8_1[[#This Row],[Unit_Price]]&gt;=2000, "High Price")</f>
        <v>Medium Price</v>
      </c>
      <c r="M237" t="str">
        <f>VLOOKUP(Table8_16[[#This Row],[Customer_ID]],Table1__2[],2,FALSE)</f>
        <v>Melissa Howard</v>
      </c>
      <c r="N237">
        <f>VLOOKUP(Table8_16[[#This Row],[Customer_ID]],Table1__2[],3,FALSE)</f>
        <v>53</v>
      </c>
      <c r="O237" t="str">
        <f>VLOOKUP(Table8_16[[#This Row],[Customer_ID]],Table1__2[],4,FALSE)</f>
        <v>Female</v>
      </c>
      <c r="P237" t="str">
        <f>VLOOKUP(Table8_16[[#This Row],[Customer_ID]],Table1__2[],5,FALSE)</f>
        <v>Maynardton</v>
      </c>
      <c r="Q237" t="str">
        <f>VLOOKUP(Table8_16[[#This Row],[Customer_ID]],Table1__2[],6,FALSE)</f>
        <v>New Hampshire</v>
      </c>
      <c r="R237" t="str">
        <f>VLOOKUP(Table8_16[[#This Row],[Customer_ID]],Table1__2[],7,FALSE)</f>
        <v>USA</v>
      </c>
      <c r="S237" t="str">
        <f>VLOOKUP(Table8_16[[#This Row],[Customer_ID]],Table1__2[],8,FALSE)</f>
        <v>Gold</v>
      </c>
      <c r="T237" t="str">
        <f>VLOOKUP(Table8_16[[#This Row],[Customer_ID]],Table1__2[],9,FALSE)</f>
        <v>Experienced</v>
      </c>
      <c r="U237" t="str">
        <f>VLOOKUP(Table8_16[[#This Row],[Product_ID]],Table3__211[],2,FALSE)</f>
        <v>Vitamin E Body</v>
      </c>
      <c r="V237" t="str">
        <f>VLOOKUP(Table8_16[[#This Row],[Product_ID]],Table3__211[],3,FALSE)</f>
        <v>Lotion</v>
      </c>
      <c r="W237" t="str">
        <f>VLOOKUP(Table8_16[[#This Row],[Product_ID]],Table3__211[],4,FALSE)</f>
        <v>Beauty</v>
      </c>
      <c r="X237" t="str">
        <f>VLOOKUP(Table8_16[[#This Row],[Product_ID]],Table3__211[],5,FALSE)</f>
        <v>Skincare</v>
      </c>
      <c r="Y237" t="str">
        <f>VLOOKUP(Table8_16[[#This Row],[Product_ID]],Table3__211[],6,FALSE)</f>
        <v>Hoffman-Williams</v>
      </c>
      <c r="Z237">
        <f>VLOOKUP(Table8_16[[#This Row],[Product_ID]],Table3__211[],7,FALSE)</f>
        <v>358.47</v>
      </c>
      <c r="AA237">
        <f>VLOOKUP(Table8_16[[#This Row],[Product_ID]],Table3__211[],8,FALSE)</f>
        <v>213</v>
      </c>
      <c r="AB237" t="str">
        <f>VLOOKUP(Table8_16[[#This Row],[Store_ID]],Store!$A$2:$E$21,2,FALSE)</f>
        <v>Benson-Elliott</v>
      </c>
      <c r="AC237" t="str">
        <f>VLOOKUP(Table8_16[[#This Row],[Store_ID]],Store!$A$2:$E$21,3,FALSE)</f>
        <v>East</v>
      </c>
      <c r="AD237" t="str">
        <f>VLOOKUP(Table8_16[[#This Row],[Store_ID]],Store!$A$2:$E$21,4,FALSE)</f>
        <v>Port Josephberg</v>
      </c>
      <c r="AE237" t="str">
        <f>VLOOKUP(Table8_16[[#This Row],[Store_ID]],Store!$A$2:$E$21,5,FALSE)</f>
        <v>Online</v>
      </c>
      <c r="AF237" s="22" t="str">
        <f>VLOOKUP(Table8_16[[#This Row],[Store_ID]],Store!$A$2:$F$21,6,FALSE)</f>
        <v>Digital Store</v>
      </c>
    </row>
    <row r="238" spans="1:32" x14ac:dyDescent="0.3">
      <c r="A238" t="s">
        <v>2201</v>
      </c>
      <c r="B238" s="5">
        <v>45809</v>
      </c>
      <c r="C238" t="s">
        <v>569</v>
      </c>
      <c r="D238" t="s">
        <v>1625</v>
      </c>
      <c r="E238" t="s">
        <v>1887</v>
      </c>
      <c r="F238">
        <v>4</v>
      </c>
      <c r="G238">
        <v>469.68</v>
      </c>
      <c r="H238">
        <v>0.19</v>
      </c>
      <c r="I238" t="s">
        <v>1959</v>
      </c>
      <c r="J238">
        <v>1521.7632000000001</v>
      </c>
      <c r="K238">
        <v>1521.7632000000001</v>
      </c>
      <c r="L238" t="str">
        <f>_xlfn.IFS(Table8_1[[#This Row],[Unit_Price]]&lt;500,"Low Price",Table8_1[[#This Row],[Unit_Price]]&lt;2000,"Medium Price",Table8_1[[#This Row],[Unit_Price]]&gt;=2000, "High Price")</f>
        <v>Low Price</v>
      </c>
      <c r="M238" t="str">
        <f>VLOOKUP(Table8_16[[#This Row],[Customer_ID]],Table1__2[],2,FALSE)</f>
        <v>Steve Mclaughlin</v>
      </c>
      <c r="N238">
        <f>VLOOKUP(Table8_16[[#This Row],[Customer_ID]],Table1__2[],3,FALSE)</f>
        <v>64</v>
      </c>
      <c r="O238" t="str">
        <f>VLOOKUP(Table8_16[[#This Row],[Customer_ID]],Table1__2[],4,FALSE)</f>
        <v>Male</v>
      </c>
      <c r="P238" t="str">
        <f>VLOOKUP(Table8_16[[#This Row],[Customer_ID]],Table1__2[],5,FALSE)</f>
        <v>Josephmouth</v>
      </c>
      <c r="Q238" t="str">
        <f>VLOOKUP(Table8_16[[#This Row],[Customer_ID]],Table1__2[],6,FALSE)</f>
        <v>New Hampshire</v>
      </c>
      <c r="R238" t="str">
        <f>VLOOKUP(Table8_16[[#This Row],[Customer_ID]],Table1__2[],7,FALSE)</f>
        <v>USA</v>
      </c>
      <c r="S238" t="str">
        <f>VLOOKUP(Table8_16[[#This Row],[Customer_ID]],Table1__2[],8,FALSE)</f>
        <v>Bronze</v>
      </c>
      <c r="T238" t="str">
        <f>VLOOKUP(Table8_16[[#This Row],[Customer_ID]],Table1__2[],9,FALSE)</f>
        <v>Retired</v>
      </c>
      <c r="U238" t="str">
        <f>VLOOKUP(Table8_16[[#This Row],[Product_ID]],Table3__211[],2,FALSE)</f>
        <v>Soccer Training Cone</v>
      </c>
      <c r="V238" t="str">
        <f>VLOOKUP(Table8_16[[#This Row],[Product_ID]],Table3__211[],3,FALSE)</f>
        <v>Set</v>
      </c>
      <c r="W238" t="str">
        <f>VLOOKUP(Table8_16[[#This Row],[Product_ID]],Table3__211[],4,FALSE)</f>
        <v>Sports</v>
      </c>
      <c r="X238" t="str">
        <f>VLOOKUP(Table8_16[[#This Row],[Product_ID]],Table3__211[],5,FALSE)</f>
        <v>Accessories</v>
      </c>
      <c r="Y238" t="str">
        <f>VLOOKUP(Table8_16[[#This Row],[Product_ID]],Table3__211[],6,FALSE)</f>
        <v>Ford, Murphy and Wilson</v>
      </c>
      <c r="Z238">
        <f>VLOOKUP(Table8_16[[#This Row],[Product_ID]],Table3__211[],7,FALSE)</f>
        <v>144.53</v>
      </c>
      <c r="AA238">
        <f>VLOOKUP(Table8_16[[#This Row],[Product_ID]],Table3__211[],8,FALSE)</f>
        <v>367</v>
      </c>
      <c r="AB238" t="str">
        <f>VLOOKUP(Table8_16[[#This Row],[Store_ID]],Store!$A$2:$E$21,2,FALSE)</f>
        <v>Rivera-Warner</v>
      </c>
      <c r="AC238" t="str">
        <f>VLOOKUP(Table8_16[[#This Row],[Store_ID]],Store!$A$2:$E$21,3,FALSE)</f>
        <v>East</v>
      </c>
      <c r="AD238" t="str">
        <f>VLOOKUP(Table8_16[[#This Row],[Store_ID]],Store!$A$2:$E$21,4,FALSE)</f>
        <v>Washingtonfurt</v>
      </c>
      <c r="AE238" t="str">
        <f>VLOOKUP(Table8_16[[#This Row],[Store_ID]],Store!$A$2:$E$21,5,FALSE)</f>
        <v>Flagship</v>
      </c>
      <c r="AF238" s="22" t="str">
        <f>VLOOKUP(Table8_16[[#This Row],[Store_ID]],Store!$A$2:$F$21,6,FALSE)</f>
        <v>Physical Store</v>
      </c>
    </row>
    <row r="239" spans="1:32" x14ac:dyDescent="0.3">
      <c r="A239" t="s">
        <v>2202</v>
      </c>
      <c r="B239" s="5">
        <v>45559</v>
      </c>
      <c r="C239" t="s">
        <v>1530</v>
      </c>
      <c r="D239" t="s">
        <v>1661</v>
      </c>
      <c r="E239" t="s">
        <v>1942</v>
      </c>
      <c r="F239">
        <v>4</v>
      </c>
      <c r="G239">
        <v>320.64</v>
      </c>
      <c r="H239">
        <v>0.2</v>
      </c>
      <c r="I239" t="s">
        <v>1964</v>
      </c>
      <c r="J239">
        <v>1026.048</v>
      </c>
      <c r="K239">
        <v>1026.048</v>
      </c>
      <c r="L239" t="str">
        <f>_xlfn.IFS(Table8_1[[#This Row],[Unit_Price]]&lt;500,"Low Price",Table8_1[[#This Row],[Unit_Price]]&lt;2000,"Medium Price",Table8_1[[#This Row],[Unit_Price]]&gt;=2000, "High Price")</f>
        <v>Low Price</v>
      </c>
      <c r="M239" t="str">
        <f>VLOOKUP(Table8_16[[#This Row],[Customer_ID]],Table1__2[],2,FALSE)</f>
        <v>Justin Lopez</v>
      </c>
      <c r="N239">
        <f>VLOOKUP(Table8_16[[#This Row],[Customer_ID]],Table1__2[],3,FALSE)</f>
        <v>21</v>
      </c>
      <c r="O239" t="str">
        <f>VLOOKUP(Table8_16[[#This Row],[Customer_ID]],Table1__2[],4,FALSE)</f>
        <v>Male</v>
      </c>
      <c r="P239" t="str">
        <f>VLOOKUP(Table8_16[[#This Row],[Customer_ID]],Table1__2[],5,FALSE)</f>
        <v>Port Cheryl</v>
      </c>
      <c r="Q239" t="str">
        <f>VLOOKUP(Table8_16[[#This Row],[Customer_ID]],Table1__2[],6,FALSE)</f>
        <v>Texas</v>
      </c>
      <c r="R239" t="str">
        <f>VLOOKUP(Table8_16[[#This Row],[Customer_ID]],Table1__2[],7,FALSE)</f>
        <v>USA</v>
      </c>
      <c r="S239" t="str">
        <f>VLOOKUP(Table8_16[[#This Row],[Customer_ID]],Table1__2[],8,FALSE)</f>
        <v>Gold</v>
      </c>
      <c r="T239" t="str">
        <f>VLOOKUP(Table8_16[[#This Row],[Customer_ID]],Table1__2[],9,FALSE)</f>
        <v>Students</v>
      </c>
      <c r="U239" t="str">
        <f>VLOOKUP(Table8_16[[#This Row],[Product_ID]],Table3__211[],2,FALSE)</f>
        <v>Sports Stopwatch</v>
      </c>
      <c r="V239" t="str">
        <f>VLOOKUP(Table8_16[[#This Row],[Product_ID]],Table3__211[],3,FALSE)</f>
        <v>Timer</v>
      </c>
      <c r="W239" t="str">
        <f>VLOOKUP(Table8_16[[#This Row],[Product_ID]],Table3__211[],4,FALSE)</f>
        <v>Sports</v>
      </c>
      <c r="X239" t="str">
        <f>VLOOKUP(Table8_16[[#This Row],[Product_ID]],Table3__211[],5,FALSE)</f>
        <v>Accessories</v>
      </c>
      <c r="Y239" t="str">
        <f>VLOOKUP(Table8_16[[#This Row],[Product_ID]],Table3__211[],6,FALSE)</f>
        <v>Burns-Hansen</v>
      </c>
      <c r="Z239">
        <f>VLOOKUP(Table8_16[[#This Row],[Product_ID]],Table3__211[],7,FALSE)</f>
        <v>38.76</v>
      </c>
      <c r="AA239">
        <f>VLOOKUP(Table8_16[[#This Row],[Product_ID]],Table3__211[],8,FALSE)</f>
        <v>137</v>
      </c>
      <c r="AB239" t="str">
        <f>VLOOKUP(Table8_16[[#This Row],[Store_ID]],Store!$A$2:$E$21,2,FALSE)</f>
        <v>Holloway Ltd</v>
      </c>
      <c r="AC239" t="str">
        <f>VLOOKUP(Table8_16[[#This Row],[Store_ID]],Store!$A$2:$E$21,3,FALSE)</f>
        <v>North</v>
      </c>
      <c r="AD239" t="str">
        <f>VLOOKUP(Table8_16[[#This Row],[Store_ID]],Store!$A$2:$E$21,4,FALSE)</f>
        <v>Bensonhaven</v>
      </c>
      <c r="AE239" t="str">
        <f>VLOOKUP(Table8_16[[#This Row],[Store_ID]],Store!$A$2:$E$21,5,FALSE)</f>
        <v>Flagship</v>
      </c>
      <c r="AF239" s="22" t="str">
        <f>VLOOKUP(Table8_16[[#This Row],[Store_ID]],Store!$A$2:$F$21,6,FALSE)</f>
        <v>Physical Store</v>
      </c>
    </row>
    <row r="240" spans="1:32" x14ac:dyDescent="0.3">
      <c r="A240" t="s">
        <v>2203</v>
      </c>
      <c r="B240" s="5">
        <v>45253</v>
      </c>
      <c r="C240" t="s">
        <v>468</v>
      </c>
      <c r="D240" t="s">
        <v>1617</v>
      </c>
      <c r="E240" t="s">
        <v>1908</v>
      </c>
      <c r="F240">
        <v>1</v>
      </c>
      <c r="G240">
        <v>594.44000000000005</v>
      </c>
      <c r="H240">
        <v>0.21</v>
      </c>
      <c r="I240" t="s">
        <v>1959</v>
      </c>
      <c r="J240">
        <v>469.60759999999999</v>
      </c>
      <c r="K240">
        <v>469.60760000000005</v>
      </c>
      <c r="L240" t="str">
        <f>_xlfn.IFS(Table8_1[[#This Row],[Unit_Price]]&lt;500,"Low Price",Table8_1[[#This Row],[Unit_Price]]&lt;2000,"Medium Price",Table8_1[[#This Row],[Unit_Price]]&gt;=2000, "High Price")</f>
        <v>Medium Price</v>
      </c>
      <c r="M240" t="str">
        <f>VLOOKUP(Table8_16[[#This Row],[Customer_ID]],Table1__2[],2,FALSE)</f>
        <v>Matthew Hanna</v>
      </c>
      <c r="N240">
        <f>VLOOKUP(Table8_16[[#This Row],[Customer_ID]],Table1__2[],3,FALSE)</f>
        <v>33</v>
      </c>
      <c r="O240" t="str">
        <f>VLOOKUP(Table8_16[[#This Row],[Customer_ID]],Table1__2[],4,FALSE)</f>
        <v>Female</v>
      </c>
      <c r="P240" t="str">
        <f>VLOOKUP(Table8_16[[#This Row],[Customer_ID]],Table1__2[],5,FALSE)</f>
        <v>Gonzalezbury</v>
      </c>
      <c r="Q240" t="str">
        <f>VLOOKUP(Table8_16[[#This Row],[Customer_ID]],Table1__2[],6,FALSE)</f>
        <v>Michigan</v>
      </c>
      <c r="R240" t="str">
        <f>VLOOKUP(Table8_16[[#This Row],[Customer_ID]],Table1__2[],7,FALSE)</f>
        <v>USA</v>
      </c>
      <c r="S240" t="str">
        <f>VLOOKUP(Table8_16[[#This Row],[Customer_ID]],Table1__2[],8,FALSE)</f>
        <v>Platinum</v>
      </c>
      <c r="T240" t="str">
        <f>VLOOKUP(Table8_16[[#This Row],[Customer_ID]],Table1__2[],9,FALSE)</f>
        <v>Experienced</v>
      </c>
      <c r="U240" t="str">
        <f>VLOOKUP(Table8_16[[#This Row],[Product_ID]],Table3__211[],2,FALSE)</f>
        <v>4K Home</v>
      </c>
      <c r="V240" t="str">
        <f>VLOOKUP(Table8_16[[#This Row],[Product_ID]],Table3__211[],3,FALSE)</f>
        <v>Projector</v>
      </c>
      <c r="W240" t="str">
        <f>VLOOKUP(Table8_16[[#This Row],[Product_ID]],Table3__211[],4,FALSE)</f>
        <v>Electronics</v>
      </c>
      <c r="X240" t="str">
        <f>VLOOKUP(Table8_16[[#This Row],[Product_ID]],Table3__211[],5,FALSE)</f>
        <v>Appliances</v>
      </c>
      <c r="Y240" t="str">
        <f>VLOOKUP(Table8_16[[#This Row],[Product_ID]],Table3__211[],6,FALSE)</f>
        <v>Thomas LLC</v>
      </c>
      <c r="Z240">
        <f>VLOOKUP(Table8_16[[#This Row],[Product_ID]],Table3__211[],7,FALSE)</f>
        <v>465.34</v>
      </c>
      <c r="AA240">
        <f>VLOOKUP(Table8_16[[#This Row],[Product_ID]],Table3__211[],8,FALSE)</f>
        <v>301</v>
      </c>
      <c r="AB240" t="str">
        <f>VLOOKUP(Table8_16[[#This Row],[Store_ID]],Store!$A$2:$E$21,2,FALSE)</f>
        <v>Gray Ltd</v>
      </c>
      <c r="AC240" t="str">
        <f>VLOOKUP(Table8_16[[#This Row],[Store_ID]],Store!$A$2:$E$21,3,FALSE)</f>
        <v>North</v>
      </c>
      <c r="AD240" t="str">
        <f>VLOOKUP(Table8_16[[#This Row],[Store_ID]],Store!$A$2:$E$21,4,FALSE)</f>
        <v>New Michaelchester</v>
      </c>
      <c r="AE240" t="str">
        <f>VLOOKUP(Table8_16[[#This Row],[Store_ID]],Store!$A$2:$E$21,5,FALSE)</f>
        <v>Outlet</v>
      </c>
      <c r="AF240" s="22" t="str">
        <f>VLOOKUP(Table8_16[[#This Row],[Store_ID]],Store!$A$2:$F$21,6,FALSE)</f>
        <v>Physical Store</v>
      </c>
    </row>
    <row r="241" spans="1:32" x14ac:dyDescent="0.3">
      <c r="A241" t="s">
        <v>2204</v>
      </c>
      <c r="B241" s="5">
        <v>45861</v>
      </c>
      <c r="C241" t="s">
        <v>710</v>
      </c>
      <c r="D241" t="s">
        <v>1841</v>
      </c>
      <c r="E241" t="s">
        <v>1917</v>
      </c>
      <c r="F241">
        <v>3</v>
      </c>
      <c r="G241">
        <v>91.7</v>
      </c>
      <c r="H241">
        <v>0.08</v>
      </c>
      <c r="I241" t="s">
        <v>1964</v>
      </c>
      <c r="J241">
        <v>253.09200000000001</v>
      </c>
      <c r="K241">
        <v>253.09200000000001</v>
      </c>
      <c r="L241" t="str">
        <f>_xlfn.IFS(Table8_1[[#This Row],[Unit_Price]]&lt;500,"Low Price",Table8_1[[#This Row],[Unit_Price]]&lt;2000,"Medium Price",Table8_1[[#This Row],[Unit_Price]]&gt;=2000, "High Price")</f>
        <v>Low Price</v>
      </c>
      <c r="M241" t="str">
        <f>VLOOKUP(Table8_16[[#This Row],[Customer_ID]],Table1__2[],2,FALSE)</f>
        <v>Kathryn Garcia</v>
      </c>
      <c r="N241">
        <f>VLOOKUP(Table8_16[[#This Row],[Customer_ID]],Table1__2[],3,FALSE)</f>
        <v>44</v>
      </c>
      <c r="O241" t="str">
        <f>VLOOKUP(Table8_16[[#This Row],[Customer_ID]],Table1__2[],4,FALSE)</f>
        <v>Male</v>
      </c>
      <c r="P241" t="str">
        <f>VLOOKUP(Table8_16[[#This Row],[Customer_ID]],Table1__2[],5,FALSE)</f>
        <v>Morrismouth</v>
      </c>
      <c r="Q241" t="str">
        <f>VLOOKUP(Table8_16[[#This Row],[Customer_ID]],Table1__2[],6,FALSE)</f>
        <v>California</v>
      </c>
      <c r="R241" t="str">
        <f>VLOOKUP(Table8_16[[#This Row],[Customer_ID]],Table1__2[],7,FALSE)</f>
        <v>USA</v>
      </c>
      <c r="S241" t="str">
        <f>VLOOKUP(Table8_16[[#This Row],[Customer_ID]],Table1__2[],8,FALSE)</f>
        <v>Platinum</v>
      </c>
      <c r="T241" t="str">
        <f>VLOOKUP(Table8_16[[#This Row],[Customer_ID]],Table1__2[],9,FALSE)</f>
        <v>Experienced</v>
      </c>
      <c r="U241" t="str">
        <f>VLOOKUP(Table8_16[[#This Row],[Product_ID]],Table3__211[],2,FALSE)</f>
        <v>Kitchen Cutting</v>
      </c>
      <c r="V241" t="str">
        <f>VLOOKUP(Table8_16[[#This Row],[Product_ID]],Table3__211[],3,FALSE)</f>
        <v>Board</v>
      </c>
      <c r="W241" t="str">
        <f>VLOOKUP(Table8_16[[#This Row],[Product_ID]],Table3__211[],4,FALSE)</f>
        <v>Home</v>
      </c>
      <c r="X241" t="str">
        <f>VLOOKUP(Table8_16[[#This Row],[Product_ID]],Table3__211[],5,FALSE)</f>
        <v>Kitchen</v>
      </c>
      <c r="Y241" t="str">
        <f>VLOOKUP(Table8_16[[#This Row],[Product_ID]],Table3__211[],6,FALSE)</f>
        <v>Taylor, Dodson and Johnston</v>
      </c>
      <c r="Z241">
        <f>VLOOKUP(Table8_16[[#This Row],[Product_ID]],Table3__211[],7,FALSE)</f>
        <v>176.07</v>
      </c>
      <c r="AA241">
        <f>VLOOKUP(Table8_16[[#This Row],[Product_ID]],Table3__211[],8,FALSE)</f>
        <v>82</v>
      </c>
      <c r="AB241" t="str">
        <f>VLOOKUP(Table8_16[[#This Row],[Store_ID]],Store!$A$2:$E$21,2,FALSE)</f>
        <v>Bean, Jones and Park</v>
      </c>
      <c r="AC241" t="str">
        <f>VLOOKUP(Table8_16[[#This Row],[Store_ID]],Store!$A$2:$E$21,3,FALSE)</f>
        <v>West</v>
      </c>
      <c r="AD241" t="str">
        <f>VLOOKUP(Table8_16[[#This Row],[Store_ID]],Store!$A$2:$E$21,4,FALSE)</f>
        <v>Thompsonborough</v>
      </c>
      <c r="AE241" t="str">
        <f>VLOOKUP(Table8_16[[#This Row],[Store_ID]],Store!$A$2:$E$21,5,FALSE)</f>
        <v>Online</v>
      </c>
      <c r="AF241" s="22" t="str">
        <f>VLOOKUP(Table8_16[[#This Row],[Store_ID]],Store!$A$2:$F$21,6,FALSE)</f>
        <v>Digital Store</v>
      </c>
    </row>
    <row r="242" spans="1:32" x14ac:dyDescent="0.3">
      <c r="A242" t="s">
        <v>2205</v>
      </c>
      <c r="B242" s="5">
        <v>45917</v>
      </c>
      <c r="C242" t="s">
        <v>131</v>
      </c>
      <c r="D242" t="s">
        <v>1768</v>
      </c>
      <c r="E242" t="s">
        <v>1929</v>
      </c>
      <c r="F242">
        <v>3</v>
      </c>
      <c r="G242">
        <v>741.33</v>
      </c>
      <c r="H242">
        <v>0.03</v>
      </c>
      <c r="I242" t="s">
        <v>1959</v>
      </c>
      <c r="J242">
        <v>2157.2703000000001</v>
      </c>
      <c r="K242">
        <v>2157.2703000000001</v>
      </c>
      <c r="L242" t="str">
        <f>_xlfn.IFS(Table8_1[[#This Row],[Unit_Price]]&lt;500,"Low Price",Table8_1[[#This Row],[Unit_Price]]&lt;2000,"Medium Price",Table8_1[[#This Row],[Unit_Price]]&gt;=2000, "High Price")</f>
        <v>Medium Price</v>
      </c>
      <c r="M242" t="str">
        <f>VLOOKUP(Table8_16[[#This Row],[Customer_ID]],Table1__2[],2,FALSE)</f>
        <v>Sarah Vance</v>
      </c>
      <c r="N242">
        <f>VLOOKUP(Table8_16[[#This Row],[Customer_ID]],Table1__2[],3,FALSE)</f>
        <v>41</v>
      </c>
      <c r="O242" t="str">
        <f>VLOOKUP(Table8_16[[#This Row],[Customer_ID]],Table1__2[],4,FALSE)</f>
        <v>Male</v>
      </c>
      <c r="P242" t="str">
        <f>VLOOKUP(Table8_16[[#This Row],[Customer_ID]],Table1__2[],5,FALSE)</f>
        <v>Johnsonville</v>
      </c>
      <c r="Q242" t="str">
        <f>VLOOKUP(Table8_16[[#This Row],[Customer_ID]],Table1__2[],6,FALSE)</f>
        <v>Oregon</v>
      </c>
      <c r="R242" t="str">
        <f>VLOOKUP(Table8_16[[#This Row],[Customer_ID]],Table1__2[],7,FALSE)</f>
        <v>USA</v>
      </c>
      <c r="S242" t="str">
        <f>VLOOKUP(Table8_16[[#This Row],[Customer_ID]],Table1__2[],8,FALSE)</f>
        <v>Silver</v>
      </c>
      <c r="T242" t="str">
        <f>VLOOKUP(Table8_16[[#This Row],[Customer_ID]],Table1__2[],9,FALSE)</f>
        <v>Experienced</v>
      </c>
      <c r="U242" t="str">
        <f>VLOOKUP(Table8_16[[#This Row],[Product_ID]],Table3__211[],2,FALSE)</f>
        <v>Laptop Cooling</v>
      </c>
      <c r="V242" t="str">
        <f>VLOOKUP(Table8_16[[#This Row],[Product_ID]],Table3__211[],3,FALSE)</f>
        <v>Pad</v>
      </c>
      <c r="W242" t="str">
        <f>VLOOKUP(Table8_16[[#This Row],[Product_ID]],Table3__211[],4,FALSE)</f>
        <v>Electronics</v>
      </c>
      <c r="X242" t="str">
        <f>VLOOKUP(Table8_16[[#This Row],[Product_ID]],Table3__211[],5,FALSE)</f>
        <v>Computer</v>
      </c>
      <c r="Y242" t="str">
        <f>VLOOKUP(Table8_16[[#This Row],[Product_ID]],Table3__211[],6,FALSE)</f>
        <v>Murray, Gould and Ware</v>
      </c>
      <c r="Z242">
        <f>VLOOKUP(Table8_16[[#This Row],[Product_ID]],Table3__211[],7,FALSE)</f>
        <v>86.42</v>
      </c>
      <c r="AA242">
        <f>VLOOKUP(Table8_16[[#This Row],[Product_ID]],Table3__211[],8,FALSE)</f>
        <v>222</v>
      </c>
      <c r="AB242" t="str">
        <f>VLOOKUP(Table8_16[[#This Row],[Store_ID]],Store!$A$2:$E$21,2,FALSE)</f>
        <v>Thomas, Bridges and Harris</v>
      </c>
      <c r="AC242" t="str">
        <f>VLOOKUP(Table8_16[[#This Row],[Store_ID]],Store!$A$2:$E$21,3,FALSE)</f>
        <v>North</v>
      </c>
      <c r="AD242" t="str">
        <f>VLOOKUP(Table8_16[[#This Row],[Store_ID]],Store!$A$2:$E$21,4,FALSE)</f>
        <v>Sabrinatown</v>
      </c>
      <c r="AE242" t="str">
        <f>VLOOKUP(Table8_16[[#This Row],[Store_ID]],Store!$A$2:$E$21,5,FALSE)</f>
        <v>Online</v>
      </c>
      <c r="AF242" s="22" t="str">
        <f>VLOOKUP(Table8_16[[#This Row],[Store_ID]],Store!$A$2:$F$21,6,FALSE)</f>
        <v>Digital Store</v>
      </c>
    </row>
    <row r="243" spans="1:32" x14ac:dyDescent="0.3">
      <c r="A243" t="s">
        <v>2206</v>
      </c>
      <c r="B243" s="5">
        <v>45754</v>
      </c>
      <c r="C243" t="s">
        <v>1478</v>
      </c>
      <c r="D243" t="s">
        <v>1998</v>
      </c>
      <c r="E243" t="s">
        <v>1948</v>
      </c>
      <c r="F243">
        <v>1</v>
      </c>
      <c r="G243">
        <v>922.78</v>
      </c>
      <c r="H243">
        <v>0.28999999999999998</v>
      </c>
      <c r="I243" t="s">
        <v>1964</v>
      </c>
      <c r="J243">
        <v>655.17380000000003</v>
      </c>
      <c r="K243">
        <v>655.17380000000003</v>
      </c>
      <c r="L243" t="str">
        <f>_xlfn.IFS(Table8_1[[#This Row],[Unit_Price]]&lt;500,"Low Price",Table8_1[[#This Row],[Unit_Price]]&lt;2000,"Medium Price",Table8_1[[#This Row],[Unit_Price]]&gt;=2000, "High Price")</f>
        <v>Medium Price</v>
      </c>
      <c r="M243" t="str">
        <f>VLOOKUP(Table8_16[[#This Row],[Customer_ID]],Table1__2[],2,FALSE)</f>
        <v>Elizabeth Foster</v>
      </c>
      <c r="N243">
        <f>VLOOKUP(Table8_16[[#This Row],[Customer_ID]],Table1__2[],3,FALSE)</f>
        <v>33</v>
      </c>
      <c r="O243" t="str">
        <f>VLOOKUP(Table8_16[[#This Row],[Customer_ID]],Table1__2[],4,FALSE)</f>
        <v>Female</v>
      </c>
      <c r="P243" t="str">
        <f>VLOOKUP(Table8_16[[#This Row],[Customer_ID]],Table1__2[],5,FALSE)</f>
        <v>Anthonymouth</v>
      </c>
      <c r="Q243" t="str">
        <f>VLOOKUP(Table8_16[[#This Row],[Customer_ID]],Table1__2[],6,FALSE)</f>
        <v>Oklahoma</v>
      </c>
      <c r="R243" t="str">
        <f>VLOOKUP(Table8_16[[#This Row],[Customer_ID]],Table1__2[],7,FALSE)</f>
        <v>USA</v>
      </c>
      <c r="S243" t="str">
        <f>VLOOKUP(Table8_16[[#This Row],[Customer_ID]],Table1__2[],8,FALSE)</f>
        <v>Gold</v>
      </c>
      <c r="T243" t="str">
        <f>VLOOKUP(Table8_16[[#This Row],[Customer_ID]],Table1__2[],9,FALSE)</f>
        <v>Experienced</v>
      </c>
      <c r="U243" t="str">
        <f>VLOOKUP(Table8_16[[#This Row],[Product_ID]],Table3__211[],2,FALSE)</f>
        <v>Beard Grooming</v>
      </c>
      <c r="V243" t="str">
        <f>VLOOKUP(Table8_16[[#This Row],[Product_ID]],Table3__211[],3,FALSE)</f>
        <v>Kit</v>
      </c>
      <c r="W243" t="str">
        <f>VLOOKUP(Table8_16[[#This Row],[Product_ID]],Table3__211[],4,FALSE)</f>
        <v>Beauty</v>
      </c>
      <c r="X243" t="str">
        <f>VLOOKUP(Table8_16[[#This Row],[Product_ID]],Table3__211[],5,FALSE)</f>
        <v>Grooming</v>
      </c>
      <c r="Y243" t="str">
        <f>VLOOKUP(Table8_16[[#This Row],[Product_ID]],Table3__211[],6,FALSE)</f>
        <v>Erickson-Green</v>
      </c>
      <c r="Z243">
        <f>VLOOKUP(Table8_16[[#This Row],[Product_ID]],Table3__211[],7,FALSE)</f>
        <v>337.42</v>
      </c>
      <c r="AA243">
        <f>VLOOKUP(Table8_16[[#This Row],[Product_ID]],Table3__211[],8,FALSE)</f>
        <v>256</v>
      </c>
      <c r="AB243" t="str">
        <f>VLOOKUP(Table8_16[[#This Row],[Store_ID]],Store!$A$2:$E$21,2,FALSE)</f>
        <v>Mann-Austin</v>
      </c>
      <c r="AC243" t="str">
        <f>VLOOKUP(Table8_16[[#This Row],[Store_ID]],Store!$A$2:$E$21,3,FALSE)</f>
        <v>East</v>
      </c>
      <c r="AD243" t="str">
        <f>VLOOKUP(Table8_16[[#This Row],[Store_ID]],Store!$A$2:$E$21,4,FALSE)</f>
        <v>Vasquezborough</v>
      </c>
      <c r="AE243" t="str">
        <f>VLOOKUP(Table8_16[[#This Row],[Store_ID]],Store!$A$2:$E$21,5,FALSE)</f>
        <v>Online</v>
      </c>
      <c r="AF243" s="22" t="str">
        <f>VLOOKUP(Table8_16[[#This Row],[Store_ID]],Store!$A$2:$F$21,6,FALSE)</f>
        <v>Digital Store</v>
      </c>
    </row>
    <row r="244" spans="1:32" x14ac:dyDescent="0.3">
      <c r="A244" t="s">
        <v>2207</v>
      </c>
      <c r="B244" s="5">
        <v>45312</v>
      </c>
      <c r="C244" t="s">
        <v>1034</v>
      </c>
      <c r="D244" t="s">
        <v>1590</v>
      </c>
      <c r="E244" t="s">
        <v>1939</v>
      </c>
      <c r="F244">
        <v>1</v>
      </c>
      <c r="G244">
        <v>394.35</v>
      </c>
      <c r="H244">
        <v>0.09</v>
      </c>
      <c r="I244" t="s">
        <v>1961</v>
      </c>
      <c r="J244">
        <v>358.85849999999999</v>
      </c>
      <c r="K244">
        <v>358.85850000000005</v>
      </c>
      <c r="L244" t="str">
        <f>_xlfn.IFS(Table8_1[[#This Row],[Unit_Price]]&lt;500,"Low Price",Table8_1[[#This Row],[Unit_Price]]&lt;2000,"Medium Price",Table8_1[[#This Row],[Unit_Price]]&gt;=2000, "High Price")</f>
        <v>Low Price</v>
      </c>
      <c r="M244" t="str">
        <f>VLOOKUP(Table8_16[[#This Row],[Customer_ID]],Table1__2[],2,FALSE)</f>
        <v>Andrew Smith</v>
      </c>
      <c r="N244">
        <f>VLOOKUP(Table8_16[[#This Row],[Customer_ID]],Table1__2[],3,FALSE)</f>
        <v>60</v>
      </c>
      <c r="O244" t="str">
        <f>VLOOKUP(Table8_16[[#This Row],[Customer_ID]],Table1__2[],4,FALSE)</f>
        <v>Male</v>
      </c>
      <c r="P244" t="str">
        <f>VLOOKUP(Table8_16[[#This Row],[Customer_ID]],Table1__2[],5,FALSE)</f>
        <v>East Matthew</v>
      </c>
      <c r="Q244" t="str">
        <f>VLOOKUP(Table8_16[[#This Row],[Customer_ID]],Table1__2[],6,FALSE)</f>
        <v>Wisconsin</v>
      </c>
      <c r="R244" t="str">
        <f>VLOOKUP(Table8_16[[#This Row],[Customer_ID]],Table1__2[],7,FALSE)</f>
        <v>USA</v>
      </c>
      <c r="S244" t="str">
        <f>VLOOKUP(Table8_16[[#This Row],[Customer_ID]],Table1__2[],8,FALSE)</f>
        <v>Bronze</v>
      </c>
      <c r="T244" t="str">
        <f>VLOOKUP(Table8_16[[#This Row],[Customer_ID]],Table1__2[],9,FALSE)</f>
        <v>Experienced</v>
      </c>
      <c r="U244" t="str">
        <f>VLOOKUP(Table8_16[[#This Row],[Product_ID]],Table3__211[],2,FALSE)</f>
        <v>Wireless Bluetooth</v>
      </c>
      <c r="V244" t="str">
        <f>VLOOKUP(Table8_16[[#This Row],[Product_ID]],Table3__211[],3,FALSE)</f>
        <v>Earbuds</v>
      </c>
      <c r="W244" t="str">
        <f>VLOOKUP(Table8_16[[#This Row],[Product_ID]],Table3__211[],4,FALSE)</f>
        <v>Electronics</v>
      </c>
      <c r="X244" t="str">
        <f>VLOOKUP(Table8_16[[#This Row],[Product_ID]],Table3__211[],5,FALSE)</f>
        <v>Audio</v>
      </c>
      <c r="Y244" t="str">
        <f>VLOOKUP(Table8_16[[#This Row],[Product_ID]],Table3__211[],6,FALSE)</f>
        <v>Perez-Johnston</v>
      </c>
      <c r="Z244">
        <f>VLOOKUP(Table8_16[[#This Row],[Product_ID]],Table3__211[],7,FALSE)</f>
        <v>439.07</v>
      </c>
      <c r="AA244">
        <f>VLOOKUP(Table8_16[[#This Row],[Product_ID]],Table3__211[],8,FALSE)</f>
        <v>142</v>
      </c>
      <c r="AB244" t="str">
        <f>VLOOKUP(Table8_16[[#This Row],[Store_ID]],Store!$A$2:$E$21,2,FALSE)</f>
        <v>Frederick-Wright</v>
      </c>
      <c r="AC244" t="str">
        <f>VLOOKUP(Table8_16[[#This Row],[Store_ID]],Store!$A$2:$E$21,3,FALSE)</f>
        <v>West</v>
      </c>
      <c r="AD244" t="str">
        <f>VLOOKUP(Table8_16[[#This Row],[Store_ID]],Store!$A$2:$E$21,4,FALSE)</f>
        <v>New Jimmymouth</v>
      </c>
      <c r="AE244" t="str">
        <f>VLOOKUP(Table8_16[[#This Row],[Store_ID]],Store!$A$2:$E$21,5,FALSE)</f>
        <v>Flagship</v>
      </c>
      <c r="AF244" s="22" t="str">
        <f>VLOOKUP(Table8_16[[#This Row],[Store_ID]],Store!$A$2:$F$21,6,FALSE)</f>
        <v>Physical Store</v>
      </c>
    </row>
    <row r="245" spans="1:32" x14ac:dyDescent="0.3">
      <c r="A245" t="s">
        <v>2208</v>
      </c>
      <c r="B245" s="5">
        <v>45480</v>
      </c>
      <c r="C245" t="s">
        <v>1151</v>
      </c>
      <c r="D245" t="s">
        <v>1777</v>
      </c>
      <c r="E245" t="s">
        <v>1927</v>
      </c>
      <c r="F245">
        <v>2</v>
      </c>
      <c r="G245">
        <v>703.95</v>
      </c>
      <c r="H245">
        <v>0.03</v>
      </c>
      <c r="I245" t="s">
        <v>1959</v>
      </c>
      <c r="J245">
        <v>1365.663</v>
      </c>
      <c r="K245">
        <v>1365.663</v>
      </c>
      <c r="L245" t="str">
        <f>_xlfn.IFS(Table8_1[[#This Row],[Unit_Price]]&lt;500,"Low Price",Table8_1[[#This Row],[Unit_Price]]&lt;2000,"Medium Price",Table8_1[[#This Row],[Unit_Price]]&gt;=2000, "High Price")</f>
        <v>Medium Price</v>
      </c>
      <c r="M245" t="str">
        <f>VLOOKUP(Table8_16[[#This Row],[Customer_ID]],Table1__2[],2,FALSE)</f>
        <v>Chloe Aguilar</v>
      </c>
      <c r="N245">
        <f>VLOOKUP(Table8_16[[#This Row],[Customer_ID]],Table1__2[],3,FALSE)</f>
        <v>58</v>
      </c>
      <c r="O245" t="str">
        <f>VLOOKUP(Table8_16[[#This Row],[Customer_ID]],Table1__2[],4,FALSE)</f>
        <v>Male</v>
      </c>
      <c r="P245" t="str">
        <f>VLOOKUP(Table8_16[[#This Row],[Customer_ID]],Table1__2[],5,FALSE)</f>
        <v>Lake Johnside</v>
      </c>
      <c r="Q245" t="str">
        <f>VLOOKUP(Table8_16[[#This Row],[Customer_ID]],Table1__2[],6,FALSE)</f>
        <v>Arizona</v>
      </c>
      <c r="R245" t="str">
        <f>VLOOKUP(Table8_16[[#This Row],[Customer_ID]],Table1__2[],7,FALSE)</f>
        <v>USA</v>
      </c>
      <c r="S245" t="str">
        <f>VLOOKUP(Table8_16[[#This Row],[Customer_ID]],Table1__2[],8,FALSE)</f>
        <v>Bronze</v>
      </c>
      <c r="T245" t="str">
        <f>VLOOKUP(Table8_16[[#This Row],[Customer_ID]],Table1__2[],9,FALSE)</f>
        <v>Experienced</v>
      </c>
      <c r="U245" t="str">
        <f>VLOOKUP(Table8_16[[#This Row],[Product_ID]],Table3__211[],2,FALSE)</f>
        <v>Adjustable Dumbbells</v>
      </c>
      <c r="V245" t="str">
        <f>VLOOKUP(Table8_16[[#This Row],[Product_ID]],Table3__211[],3,FALSE)</f>
        <v>20kg</v>
      </c>
      <c r="W245" t="str">
        <f>VLOOKUP(Table8_16[[#This Row],[Product_ID]],Table3__211[],4,FALSE)</f>
        <v>Sports</v>
      </c>
      <c r="X245" t="str">
        <f>VLOOKUP(Table8_16[[#This Row],[Product_ID]],Table3__211[],5,FALSE)</f>
        <v>Fitness</v>
      </c>
      <c r="Y245" t="str">
        <f>VLOOKUP(Table8_16[[#This Row],[Product_ID]],Table3__211[],6,FALSE)</f>
        <v>Montgomery, Benton and Miller</v>
      </c>
      <c r="Z245">
        <f>VLOOKUP(Table8_16[[#This Row],[Product_ID]],Table3__211[],7,FALSE)</f>
        <v>240.63</v>
      </c>
      <c r="AA245">
        <f>VLOOKUP(Table8_16[[#This Row],[Product_ID]],Table3__211[],8,FALSE)</f>
        <v>423</v>
      </c>
      <c r="AB245" t="str">
        <f>VLOOKUP(Table8_16[[#This Row],[Store_ID]],Store!$A$2:$E$21,2,FALSE)</f>
        <v>Aguirre-Keller</v>
      </c>
      <c r="AC245" t="str">
        <f>VLOOKUP(Table8_16[[#This Row],[Store_ID]],Store!$A$2:$E$21,3,FALSE)</f>
        <v>South</v>
      </c>
      <c r="AD245" t="str">
        <f>VLOOKUP(Table8_16[[#This Row],[Store_ID]],Store!$A$2:$E$21,4,FALSE)</f>
        <v>Lake Michael</v>
      </c>
      <c r="AE245" t="str">
        <f>VLOOKUP(Table8_16[[#This Row],[Store_ID]],Store!$A$2:$E$21,5,FALSE)</f>
        <v>Online</v>
      </c>
      <c r="AF245" s="22" t="str">
        <f>VLOOKUP(Table8_16[[#This Row],[Store_ID]],Store!$A$2:$F$21,6,FALSE)</f>
        <v>Digital Store</v>
      </c>
    </row>
    <row r="246" spans="1:32" x14ac:dyDescent="0.3">
      <c r="A246" t="s">
        <v>2209</v>
      </c>
      <c r="B246" s="5">
        <v>45780</v>
      </c>
      <c r="C246" t="s">
        <v>662</v>
      </c>
      <c r="D246" t="s">
        <v>1613</v>
      </c>
      <c r="E246" t="s">
        <v>1887</v>
      </c>
      <c r="F246">
        <v>4</v>
      </c>
      <c r="G246">
        <v>452.67</v>
      </c>
      <c r="H246">
        <v>0.28000000000000003</v>
      </c>
      <c r="I246" t="s">
        <v>1961</v>
      </c>
      <c r="J246">
        <v>1303.6895999999999</v>
      </c>
      <c r="K246">
        <v>1303.6895999999999</v>
      </c>
      <c r="L246" t="str">
        <f>_xlfn.IFS(Table8_1[[#This Row],[Unit_Price]]&lt;500,"Low Price",Table8_1[[#This Row],[Unit_Price]]&lt;2000,"Medium Price",Table8_1[[#This Row],[Unit_Price]]&gt;=2000, "High Price")</f>
        <v>Low Price</v>
      </c>
      <c r="M246" t="str">
        <f>VLOOKUP(Table8_16[[#This Row],[Customer_ID]],Table1__2[],2,FALSE)</f>
        <v>Anna Perez</v>
      </c>
      <c r="N246">
        <f>VLOOKUP(Table8_16[[#This Row],[Customer_ID]],Table1__2[],3,FALSE)</f>
        <v>30</v>
      </c>
      <c r="O246" t="str">
        <f>VLOOKUP(Table8_16[[#This Row],[Customer_ID]],Table1__2[],4,FALSE)</f>
        <v>Male</v>
      </c>
      <c r="P246" t="str">
        <f>VLOOKUP(Table8_16[[#This Row],[Customer_ID]],Table1__2[],5,FALSE)</f>
        <v>South Jerry</v>
      </c>
      <c r="Q246" t="str">
        <f>VLOOKUP(Table8_16[[#This Row],[Customer_ID]],Table1__2[],6,FALSE)</f>
        <v>Maine</v>
      </c>
      <c r="R246" t="str">
        <f>VLOOKUP(Table8_16[[#This Row],[Customer_ID]],Table1__2[],7,FALSE)</f>
        <v>USA</v>
      </c>
      <c r="S246" t="str">
        <f>VLOOKUP(Table8_16[[#This Row],[Customer_ID]],Table1__2[],8,FALSE)</f>
        <v>Platinum</v>
      </c>
      <c r="T246" t="str">
        <f>VLOOKUP(Table8_16[[#This Row],[Customer_ID]],Table1__2[],9,FALSE)</f>
        <v>Entry level Professionel</v>
      </c>
      <c r="U246" t="str">
        <f>VLOOKUP(Table8_16[[#This Row],[Product_ID]],Table3__211[],2,FALSE)</f>
        <v>Decorative Wall</v>
      </c>
      <c r="V246" t="str">
        <f>VLOOKUP(Table8_16[[#This Row],[Product_ID]],Table3__211[],3,FALSE)</f>
        <v>Mirror</v>
      </c>
      <c r="W246" t="str">
        <f>VLOOKUP(Table8_16[[#This Row],[Product_ID]],Table3__211[],4,FALSE)</f>
        <v>Home</v>
      </c>
      <c r="X246" t="str">
        <f>VLOOKUP(Table8_16[[#This Row],[Product_ID]],Table3__211[],5,FALSE)</f>
        <v>Decor</v>
      </c>
      <c r="Y246" t="str">
        <f>VLOOKUP(Table8_16[[#This Row],[Product_ID]],Table3__211[],6,FALSE)</f>
        <v>Luna, Anderson and Bowman</v>
      </c>
      <c r="Z246">
        <f>VLOOKUP(Table8_16[[#This Row],[Product_ID]],Table3__211[],7,FALSE)</f>
        <v>48.01</v>
      </c>
      <c r="AA246">
        <f>VLOOKUP(Table8_16[[#This Row],[Product_ID]],Table3__211[],8,FALSE)</f>
        <v>439</v>
      </c>
      <c r="AB246" t="str">
        <f>VLOOKUP(Table8_16[[#This Row],[Store_ID]],Store!$A$2:$E$21,2,FALSE)</f>
        <v>Rivera-Warner</v>
      </c>
      <c r="AC246" t="str">
        <f>VLOOKUP(Table8_16[[#This Row],[Store_ID]],Store!$A$2:$E$21,3,FALSE)</f>
        <v>East</v>
      </c>
      <c r="AD246" t="str">
        <f>VLOOKUP(Table8_16[[#This Row],[Store_ID]],Store!$A$2:$E$21,4,FALSE)</f>
        <v>Washingtonfurt</v>
      </c>
      <c r="AE246" t="str">
        <f>VLOOKUP(Table8_16[[#This Row],[Store_ID]],Store!$A$2:$E$21,5,FALSE)</f>
        <v>Flagship</v>
      </c>
      <c r="AF246" s="22" t="str">
        <f>VLOOKUP(Table8_16[[#This Row],[Store_ID]],Store!$A$2:$F$21,6,FALSE)</f>
        <v>Physical Store</v>
      </c>
    </row>
    <row r="247" spans="1:32" x14ac:dyDescent="0.3">
      <c r="A247" t="s">
        <v>2210</v>
      </c>
      <c r="B247" s="5">
        <v>45349</v>
      </c>
      <c r="C247" t="s">
        <v>1440</v>
      </c>
      <c r="D247" t="s">
        <v>1590</v>
      </c>
      <c r="E247" t="s">
        <v>1914</v>
      </c>
      <c r="F247">
        <v>2</v>
      </c>
      <c r="G247">
        <v>377.3</v>
      </c>
      <c r="H247">
        <v>0.15</v>
      </c>
      <c r="I247" t="s">
        <v>1961</v>
      </c>
      <c r="J247">
        <v>641.41</v>
      </c>
      <c r="K247">
        <v>641.41000000000008</v>
      </c>
      <c r="L247" t="str">
        <f>_xlfn.IFS(Table8_1[[#This Row],[Unit_Price]]&lt;500,"Low Price",Table8_1[[#This Row],[Unit_Price]]&lt;2000,"Medium Price",Table8_1[[#This Row],[Unit_Price]]&gt;=2000, "High Price")</f>
        <v>Low Price</v>
      </c>
      <c r="M247" t="str">
        <f>VLOOKUP(Table8_16[[#This Row],[Customer_ID]],Table1__2[],2,FALSE)</f>
        <v>Samantha Lee</v>
      </c>
      <c r="N247">
        <f>VLOOKUP(Table8_16[[#This Row],[Customer_ID]],Table1__2[],3,FALSE)</f>
        <v>36</v>
      </c>
      <c r="O247" t="str">
        <f>VLOOKUP(Table8_16[[#This Row],[Customer_ID]],Table1__2[],4,FALSE)</f>
        <v>Female</v>
      </c>
      <c r="P247" t="str">
        <f>VLOOKUP(Table8_16[[#This Row],[Customer_ID]],Table1__2[],5,FALSE)</f>
        <v>Port Anthony</v>
      </c>
      <c r="Q247" t="str">
        <f>VLOOKUP(Table8_16[[#This Row],[Customer_ID]],Table1__2[],6,FALSE)</f>
        <v>Connecticut</v>
      </c>
      <c r="R247" t="str">
        <f>VLOOKUP(Table8_16[[#This Row],[Customer_ID]],Table1__2[],7,FALSE)</f>
        <v>USA</v>
      </c>
      <c r="S247" t="str">
        <f>VLOOKUP(Table8_16[[#This Row],[Customer_ID]],Table1__2[],8,FALSE)</f>
        <v>Bronze</v>
      </c>
      <c r="T247" t="str">
        <f>VLOOKUP(Table8_16[[#This Row],[Customer_ID]],Table1__2[],9,FALSE)</f>
        <v>Experienced</v>
      </c>
      <c r="U247" t="str">
        <f>VLOOKUP(Table8_16[[#This Row],[Product_ID]],Table3__211[],2,FALSE)</f>
        <v>Wireless Bluetooth</v>
      </c>
      <c r="V247" t="str">
        <f>VLOOKUP(Table8_16[[#This Row],[Product_ID]],Table3__211[],3,FALSE)</f>
        <v>Earbuds</v>
      </c>
      <c r="W247" t="str">
        <f>VLOOKUP(Table8_16[[#This Row],[Product_ID]],Table3__211[],4,FALSE)</f>
        <v>Electronics</v>
      </c>
      <c r="X247" t="str">
        <f>VLOOKUP(Table8_16[[#This Row],[Product_ID]],Table3__211[],5,FALSE)</f>
        <v>Audio</v>
      </c>
      <c r="Y247" t="str">
        <f>VLOOKUP(Table8_16[[#This Row],[Product_ID]],Table3__211[],6,FALSE)</f>
        <v>Perez-Johnston</v>
      </c>
      <c r="Z247">
        <f>VLOOKUP(Table8_16[[#This Row],[Product_ID]],Table3__211[],7,FALSE)</f>
        <v>439.07</v>
      </c>
      <c r="AA247">
        <f>VLOOKUP(Table8_16[[#This Row],[Product_ID]],Table3__211[],8,FALSE)</f>
        <v>142</v>
      </c>
      <c r="AB247" t="str">
        <f>VLOOKUP(Table8_16[[#This Row],[Store_ID]],Store!$A$2:$E$21,2,FALSE)</f>
        <v>Martinez-Mullins</v>
      </c>
      <c r="AC247" t="str">
        <f>VLOOKUP(Table8_16[[#This Row],[Store_ID]],Store!$A$2:$E$21,3,FALSE)</f>
        <v>South</v>
      </c>
      <c r="AD247" t="str">
        <f>VLOOKUP(Table8_16[[#This Row],[Store_ID]],Store!$A$2:$E$21,4,FALSE)</f>
        <v>Williamsfurt</v>
      </c>
      <c r="AE247" t="str">
        <f>VLOOKUP(Table8_16[[#This Row],[Store_ID]],Store!$A$2:$E$21,5,FALSE)</f>
        <v>Online</v>
      </c>
      <c r="AF247" s="22" t="str">
        <f>VLOOKUP(Table8_16[[#This Row],[Store_ID]],Store!$A$2:$F$21,6,FALSE)</f>
        <v>Digital Store</v>
      </c>
    </row>
    <row r="248" spans="1:32" x14ac:dyDescent="0.3">
      <c r="A248" t="s">
        <v>2211</v>
      </c>
      <c r="B248" s="5">
        <v>45846</v>
      </c>
      <c r="C248" t="s">
        <v>1091</v>
      </c>
      <c r="D248" t="s">
        <v>1805</v>
      </c>
      <c r="E248" t="s">
        <v>1914</v>
      </c>
      <c r="F248">
        <v>2</v>
      </c>
      <c r="G248">
        <v>130.47999999999999</v>
      </c>
      <c r="H248">
        <v>0.23</v>
      </c>
      <c r="I248" t="s">
        <v>1961</v>
      </c>
      <c r="J248">
        <v>200.9392</v>
      </c>
      <c r="K248">
        <v>200.93919999999997</v>
      </c>
      <c r="L248" t="str">
        <f>_xlfn.IFS(Table8_1[[#This Row],[Unit_Price]]&lt;500,"Low Price",Table8_1[[#This Row],[Unit_Price]]&lt;2000,"Medium Price",Table8_1[[#This Row],[Unit_Price]]&gt;=2000, "High Price")</f>
        <v>Low Price</v>
      </c>
      <c r="M248" t="str">
        <f>VLOOKUP(Table8_16[[#This Row],[Customer_ID]],Table1__2[],2,FALSE)</f>
        <v>Evelyn Brown</v>
      </c>
      <c r="N248">
        <f>VLOOKUP(Table8_16[[#This Row],[Customer_ID]],Table1__2[],3,FALSE)</f>
        <v>39</v>
      </c>
      <c r="O248" t="str">
        <f>VLOOKUP(Table8_16[[#This Row],[Customer_ID]],Table1__2[],4,FALSE)</f>
        <v>Male</v>
      </c>
      <c r="P248" t="str">
        <f>VLOOKUP(Table8_16[[#This Row],[Customer_ID]],Table1__2[],5,FALSE)</f>
        <v>West Victoriaborough</v>
      </c>
      <c r="Q248" t="str">
        <f>VLOOKUP(Table8_16[[#This Row],[Customer_ID]],Table1__2[],6,FALSE)</f>
        <v>New Mexico</v>
      </c>
      <c r="R248" t="str">
        <f>VLOOKUP(Table8_16[[#This Row],[Customer_ID]],Table1__2[],7,FALSE)</f>
        <v>USA</v>
      </c>
      <c r="S248" t="str">
        <f>VLOOKUP(Table8_16[[#This Row],[Customer_ID]],Table1__2[],8,FALSE)</f>
        <v>Gold</v>
      </c>
      <c r="T248" t="str">
        <f>VLOOKUP(Table8_16[[#This Row],[Customer_ID]],Table1__2[],9,FALSE)</f>
        <v>Experienced</v>
      </c>
      <c r="U248" t="str">
        <f>VLOOKUP(Table8_16[[#This Row],[Product_ID]],Table3__211[],2,FALSE)</f>
        <v>Bluetooth Car Audio</v>
      </c>
      <c r="V248" t="str">
        <f>VLOOKUP(Table8_16[[#This Row],[Product_ID]],Table3__211[],3,FALSE)</f>
        <v>System</v>
      </c>
      <c r="W248" t="str">
        <f>VLOOKUP(Table8_16[[#This Row],[Product_ID]],Table3__211[],4,FALSE)</f>
        <v>Electronics</v>
      </c>
      <c r="X248" t="str">
        <f>VLOOKUP(Table8_16[[#This Row],[Product_ID]],Table3__211[],5,FALSE)</f>
        <v>Audio</v>
      </c>
      <c r="Y248" t="str">
        <f>VLOOKUP(Table8_16[[#This Row],[Product_ID]],Table3__211[],6,FALSE)</f>
        <v>Bruce-Bowen</v>
      </c>
      <c r="Z248">
        <f>VLOOKUP(Table8_16[[#This Row],[Product_ID]],Table3__211[],7,FALSE)</f>
        <v>403.71</v>
      </c>
      <c r="AA248">
        <f>VLOOKUP(Table8_16[[#This Row],[Product_ID]],Table3__211[],8,FALSE)</f>
        <v>159</v>
      </c>
      <c r="AB248" t="str">
        <f>VLOOKUP(Table8_16[[#This Row],[Store_ID]],Store!$A$2:$E$21,2,FALSE)</f>
        <v>Martinez-Mullins</v>
      </c>
      <c r="AC248" t="str">
        <f>VLOOKUP(Table8_16[[#This Row],[Store_ID]],Store!$A$2:$E$21,3,FALSE)</f>
        <v>South</v>
      </c>
      <c r="AD248" t="str">
        <f>VLOOKUP(Table8_16[[#This Row],[Store_ID]],Store!$A$2:$E$21,4,FALSE)</f>
        <v>Williamsfurt</v>
      </c>
      <c r="AE248" t="str">
        <f>VLOOKUP(Table8_16[[#This Row],[Store_ID]],Store!$A$2:$E$21,5,FALSE)</f>
        <v>Online</v>
      </c>
      <c r="AF248" s="22" t="str">
        <f>VLOOKUP(Table8_16[[#This Row],[Store_ID]],Store!$A$2:$F$21,6,FALSE)</f>
        <v>Digital Store</v>
      </c>
    </row>
    <row r="249" spans="1:32" x14ac:dyDescent="0.3">
      <c r="A249" t="s">
        <v>2212</v>
      </c>
      <c r="B249" s="5">
        <v>45729</v>
      </c>
      <c r="C249" t="s">
        <v>1361</v>
      </c>
      <c r="D249" t="s">
        <v>1865</v>
      </c>
      <c r="E249" t="s">
        <v>1929</v>
      </c>
      <c r="F249">
        <v>1</v>
      </c>
      <c r="G249">
        <v>809.45</v>
      </c>
      <c r="H249">
        <v>0.09</v>
      </c>
      <c r="I249" t="s">
        <v>1964</v>
      </c>
      <c r="J249">
        <v>736.59950000000003</v>
      </c>
      <c r="K249">
        <v>736.59950000000003</v>
      </c>
      <c r="L249" t="str">
        <f>_xlfn.IFS(Table8_1[[#This Row],[Unit_Price]]&lt;500,"Low Price",Table8_1[[#This Row],[Unit_Price]]&lt;2000,"Medium Price",Table8_1[[#This Row],[Unit_Price]]&gt;=2000, "High Price")</f>
        <v>Medium Price</v>
      </c>
      <c r="M249" t="str">
        <f>VLOOKUP(Table8_16[[#This Row],[Customer_ID]],Table1__2[],2,FALSE)</f>
        <v>Lindsay Beasley</v>
      </c>
      <c r="N249">
        <f>VLOOKUP(Table8_16[[#This Row],[Customer_ID]],Table1__2[],3,FALSE)</f>
        <v>37</v>
      </c>
      <c r="O249" t="str">
        <f>VLOOKUP(Table8_16[[#This Row],[Customer_ID]],Table1__2[],4,FALSE)</f>
        <v>Female</v>
      </c>
      <c r="P249" t="str">
        <f>VLOOKUP(Table8_16[[#This Row],[Customer_ID]],Table1__2[],5,FALSE)</f>
        <v>Wesleyhaven</v>
      </c>
      <c r="Q249" t="str">
        <f>VLOOKUP(Table8_16[[#This Row],[Customer_ID]],Table1__2[],6,FALSE)</f>
        <v>Idaho</v>
      </c>
      <c r="R249" t="str">
        <f>VLOOKUP(Table8_16[[#This Row],[Customer_ID]],Table1__2[],7,FALSE)</f>
        <v>USA</v>
      </c>
      <c r="S249" t="str">
        <f>VLOOKUP(Table8_16[[#This Row],[Customer_ID]],Table1__2[],8,FALSE)</f>
        <v>Silver</v>
      </c>
      <c r="T249" t="str">
        <f>VLOOKUP(Table8_16[[#This Row],[Customer_ID]],Table1__2[],9,FALSE)</f>
        <v>Experienced</v>
      </c>
      <c r="U249" t="str">
        <f>VLOOKUP(Table8_16[[#This Row],[Product_ID]],Table3__211[],2,FALSE)</f>
        <v>Vitamin E Body</v>
      </c>
      <c r="V249" t="str">
        <f>VLOOKUP(Table8_16[[#This Row],[Product_ID]],Table3__211[],3,FALSE)</f>
        <v>Lotion</v>
      </c>
      <c r="W249" t="str">
        <f>VLOOKUP(Table8_16[[#This Row],[Product_ID]],Table3__211[],4,FALSE)</f>
        <v>Beauty</v>
      </c>
      <c r="X249" t="str">
        <f>VLOOKUP(Table8_16[[#This Row],[Product_ID]],Table3__211[],5,FALSE)</f>
        <v>Skincare</v>
      </c>
      <c r="Y249" t="str">
        <f>VLOOKUP(Table8_16[[#This Row],[Product_ID]],Table3__211[],6,FALSE)</f>
        <v>Hoffman-Williams</v>
      </c>
      <c r="Z249">
        <f>VLOOKUP(Table8_16[[#This Row],[Product_ID]],Table3__211[],7,FALSE)</f>
        <v>358.47</v>
      </c>
      <c r="AA249">
        <f>VLOOKUP(Table8_16[[#This Row],[Product_ID]],Table3__211[],8,FALSE)</f>
        <v>213</v>
      </c>
      <c r="AB249" t="str">
        <f>VLOOKUP(Table8_16[[#This Row],[Store_ID]],Store!$A$2:$E$21,2,FALSE)</f>
        <v>Thomas, Bridges and Harris</v>
      </c>
      <c r="AC249" t="str">
        <f>VLOOKUP(Table8_16[[#This Row],[Store_ID]],Store!$A$2:$E$21,3,FALSE)</f>
        <v>North</v>
      </c>
      <c r="AD249" t="str">
        <f>VLOOKUP(Table8_16[[#This Row],[Store_ID]],Store!$A$2:$E$21,4,FALSE)</f>
        <v>Sabrinatown</v>
      </c>
      <c r="AE249" t="str">
        <f>VLOOKUP(Table8_16[[#This Row],[Store_ID]],Store!$A$2:$E$21,5,FALSE)</f>
        <v>Online</v>
      </c>
      <c r="AF249" s="22" t="str">
        <f>VLOOKUP(Table8_16[[#This Row],[Store_ID]],Store!$A$2:$F$21,6,FALSE)</f>
        <v>Digital Store</v>
      </c>
    </row>
    <row r="250" spans="1:32" x14ac:dyDescent="0.3">
      <c r="A250" t="s">
        <v>2213</v>
      </c>
      <c r="B250" s="5">
        <v>45768</v>
      </c>
      <c r="C250" t="s">
        <v>305</v>
      </c>
      <c r="D250" t="s">
        <v>1715</v>
      </c>
      <c r="E250" t="s">
        <v>1921</v>
      </c>
      <c r="F250">
        <v>3</v>
      </c>
      <c r="G250">
        <v>499.12</v>
      </c>
      <c r="H250">
        <v>0.05</v>
      </c>
      <c r="I250" t="s">
        <v>1961</v>
      </c>
      <c r="J250">
        <v>1422.492</v>
      </c>
      <c r="K250">
        <v>1422.4920000000002</v>
      </c>
      <c r="L250" t="str">
        <f>_xlfn.IFS(Table8_1[[#This Row],[Unit_Price]]&lt;500,"Low Price",Table8_1[[#This Row],[Unit_Price]]&lt;2000,"Medium Price",Table8_1[[#This Row],[Unit_Price]]&gt;=2000, "High Price")</f>
        <v>Low Price</v>
      </c>
      <c r="M250" t="str">
        <f>VLOOKUP(Table8_16[[#This Row],[Customer_ID]],Table1__2[],2,FALSE)</f>
        <v>Thomas Robinson</v>
      </c>
      <c r="N250">
        <f>VLOOKUP(Table8_16[[#This Row],[Customer_ID]],Table1__2[],3,FALSE)</f>
        <v>48</v>
      </c>
      <c r="O250" t="str">
        <f>VLOOKUP(Table8_16[[#This Row],[Customer_ID]],Table1__2[],4,FALSE)</f>
        <v>Female</v>
      </c>
      <c r="P250" t="str">
        <f>VLOOKUP(Table8_16[[#This Row],[Customer_ID]],Table1__2[],5,FALSE)</f>
        <v>Nicholastown</v>
      </c>
      <c r="Q250" t="str">
        <f>VLOOKUP(Table8_16[[#This Row],[Customer_ID]],Table1__2[],6,FALSE)</f>
        <v>Georgia</v>
      </c>
      <c r="R250" t="str">
        <f>VLOOKUP(Table8_16[[#This Row],[Customer_ID]],Table1__2[],7,FALSE)</f>
        <v>USA</v>
      </c>
      <c r="S250" t="str">
        <f>VLOOKUP(Table8_16[[#This Row],[Customer_ID]],Table1__2[],8,FALSE)</f>
        <v>Bronze</v>
      </c>
      <c r="T250" t="str">
        <f>VLOOKUP(Table8_16[[#This Row],[Customer_ID]],Table1__2[],9,FALSE)</f>
        <v>Experienced</v>
      </c>
      <c r="U250" t="str">
        <f>VLOOKUP(Table8_16[[#This Row],[Product_ID]],Table3__211[],2,FALSE)</f>
        <v>High-Grip</v>
      </c>
      <c r="V250" t="str">
        <f>VLOOKUP(Table8_16[[#This Row],[Product_ID]],Table3__211[],3,FALSE)</f>
        <v>Football</v>
      </c>
      <c r="W250" t="str">
        <f>VLOOKUP(Table8_16[[#This Row],[Product_ID]],Table3__211[],4,FALSE)</f>
        <v>Sports</v>
      </c>
      <c r="X250" t="str">
        <f>VLOOKUP(Table8_16[[#This Row],[Product_ID]],Table3__211[],5,FALSE)</f>
        <v>Team Sports</v>
      </c>
      <c r="Y250" t="str">
        <f>VLOOKUP(Table8_16[[#This Row],[Product_ID]],Table3__211[],6,FALSE)</f>
        <v>Bridges, Banks and Cummings</v>
      </c>
      <c r="Z250">
        <f>VLOOKUP(Table8_16[[#This Row],[Product_ID]],Table3__211[],7,FALSE)</f>
        <v>318.91000000000003</v>
      </c>
      <c r="AA250">
        <f>VLOOKUP(Table8_16[[#This Row],[Product_ID]],Table3__211[],8,FALSE)</f>
        <v>114</v>
      </c>
      <c r="AB250" t="str">
        <f>VLOOKUP(Table8_16[[#This Row],[Store_ID]],Store!$A$2:$E$21,2,FALSE)</f>
        <v>Moore, Padilla and Butler</v>
      </c>
      <c r="AC250" t="str">
        <f>VLOOKUP(Table8_16[[#This Row],[Store_ID]],Store!$A$2:$E$21,3,FALSE)</f>
        <v>South</v>
      </c>
      <c r="AD250" t="str">
        <f>VLOOKUP(Table8_16[[#This Row],[Store_ID]],Store!$A$2:$E$21,4,FALSE)</f>
        <v>East Johnstad</v>
      </c>
      <c r="AE250" t="str">
        <f>VLOOKUP(Table8_16[[#This Row],[Store_ID]],Store!$A$2:$E$21,5,FALSE)</f>
        <v>Flagship</v>
      </c>
      <c r="AF250" s="22" t="str">
        <f>VLOOKUP(Table8_16[[#This Row],[Store_ID]],Store!$A$2:$F$21,6,FALSE)</f>
        <v>Physical Store</v>
      </c>
    </row>
    <row r="251" spans="1:32" x14ac:dyDescent="0.3">
      <c r="A251" t="s">
        <v>2214</v>
      </c>
      <c r="B251" s="5">
        <v>45606</v>
      </c>
      <c r="C251" t="s">
        <v>104</v>
      </c>
      <c r="D251" t="s">
        <v>1786</v>
      </c>
      <c r="E251" t="s">
        <v>1901</v>
      </c>
      <c r="F251">
        <v>2</v>
      </c>
      <c r="G251">
        <v>894.58</v>
      </c>
      <c r="H251">
        <v>0.25</v>
      </c>
      <c r="I251" t="s">
        <v>1959</v>
      </c>
      <c r="J251">
        <v>1341.87</v>
      </c>
      <c r="K251">
        <v>1341.8700000000001</v>
      </c>
      <c r="L251" t="str">
        <f>_xlfn.IFS(Table8_1[[#This Row],[Unit_Price]]&lt;500,"Low Price",Table8_1[[#This Row],[Unit_Price]]&lt;2000,"Medium Price",Table8_1[[#This Row],[Unit_Price]]&gt;=2000, "High Price")</f>
        <v>Medium Price</v>
      </c>
      <c r="M251" t="str">
        <f>VLOOKUP(Table8_16[[#This Row],[Customer_ID]],Table1__2[],2,FALSE)</f>
        <v>Jonathan Steele</v>
      </c>
      <c r="N251">
        <f>VLOOKUP(Table8_16[[#This Row],[Customer_ID]],Table1__2[],3,FALSE)</f>
        <v>52</v>
      </c>
      <c r="O251" t="str">
        <f>VLOOKUP(Table8_16[[#This Row],[Customer_ID]],Table1__2[],4,FALSE)</f>
        <v>Female</v>
      </c>
      <c r="P251" t="str">
        <f>VLOOKUP(Table8_16[[#This Row],[Customer_ID]],Table1__2[],5,FALSE)</f>
        <v>Molinabury</v>
      </c>
      <c r="Q251" t="str">
        <f>VLOOKUP(Table8_16[[#This Row],[Customer_ID]],Table1__2[],6,FALSE)</f>
        <v>Oregon</v>
      </c>
      <c r="R251" t="str">
        <f>VLOOKUP(Table8_16[[#This Row],[Customer_ID]],Table1__2[],7,FALSE)</f>
        <v>USA</v>
      </c>
      <c r="S251" t="str">
        <f>VLOOKUP(Table8_16[[#This Row],[Customer_ID]],Table1__2[],8,FALSE)</f>
        <v>Silver</v>
      </c>
      <c r="T251" t="str">
        <f>VLOOKUP(Table8_16[[#This Row],[Customer_ID]],Table1__2[],9,FALSE)</f>
        <v>Experienced</v>
      </c>
      <c r="U251" t="str">
        <f>VLOOKUP(Table8_16[[#This Row],[Product_ID]],Table3__211[],2,FALSE)</f>
        <v>Wooden</v>
      </c>
      <c r="V251" t="str">
        <f>VLOOKUP(Table8_16[[#This Row],[Product_ID]],Table3__211[],3,FALSE)</f>
        <v>Nightstand</v>
      </c>
      <c r="W251" t="str">
        <f>VLOOKUP(Table8_16[[#This Row],[Product_ID]],Table3__211[],4,FALSE)</f>
        <v>Home</v>
      </c>
      <c r="X251" t="str">
        <f>VLOOKUP(Table8_16[[#This Row],[Product_ID]],Table3__211[],5,FALSE)</f>
        <v>Furniture</v>
      </c>
      <c r="Y251" t="str">
        <f>VLOOKUP(Table8_16[[#This Row],[Product_ID]],Table3__211[],6,FALSE)</f>
        <v>Wolfe, Ross and Hester</v>
      </c>
      <c r="Z251">
        <f>VLOOKUP(Table8_16[[#This Row],[Product_ID]],Table3__211[],7,FALSE)</f>
        <v>243.7</v>
      </c>
      <c r="AA251">
        <f>VLOOKUP(Table8_16[[#This Row],[Product_ID]],Table3__211[],8,FALSE)</f>
        <v>130</v>
      </c>
      <c r="AB251" t="str">
        <f>VLOOKUP(Table8_16[[#This Row],[Store_ID]],Store!$A$2:$E$21,2,FALSE)</f>
        <v>Johnson-Wright</v>
      </c>
      <c r="AC251" t="str">
        <f>VLOOKUP(Table8_16[[#This Row],[Store_ID]],Store!$A$2:$E$21,3,FALSE)</f>
        <v>North</v>
      </c>
      <c r="AD251" t="str">
        <f>VLOOKUP(Table8_16[[#This Row],[Store_ID]],Store!$A$2:$E$21,4,FALSE)</f>
        <v>Hoodberg</v>
      </c>
      <c r="AE251" t="str">
        <f>VLOOKUP(Table8_16[[#This Row],[Store_ID]],Store!$A$2:$E$21,5,FALSE)</f>
        <v>Outlet</v>
      </c>
      <c r="AF251" s="22" t="str">
        <f>VLOOKUP(Table8_16[[#This Row],[Store_ID]],Store!$A$2:$F$21,6,FALSE)</f>
        <v>Physical Store</v>
      </c>
    </row>
    <row r="252" spans="1:32" x14ac:dyDescent="0.3">
      <c r="A252" t="s">
        <v>2215</v>
      </c>
      <c r="B252" s="5">
        <v>45513</v>
      </c>
      <c r="C252" t="s">
        <v>456</v>
      </c>
      <c r="D252" t="s">
        <v>1808</v>
      </c>
      <c r="E252" t="s">
        <v>1921</v>
      </c>
      <c r="F252">
        <v>4</v>
      </c>
      <c r="G252">
        <v>578.39</v>
      </c>
      <c r="H252">
        <v>0.01</v>
      </c>
      <c r="I252" t="s">
        <v>1959</v>
      </c>
      <c r="J252">
        <v>2290.4243999999999</v>
      </c>
      <c r="K252">
        <v>2290.4243999999999</v>
      </c>
      <c r="L252" t="str">
        <f>_xlfn.IFS(Table8_1[[#This Row],[Unit_Price]]&lt;500,"Low Price",Table8_1[[#This Row],[Unit_Price]]&lt;2000,"Medium Price",Table8_1[[#This Row],[Unit_Price]]&gt;=2000, "High Price")</f>
        <v>Medium Price</v>
      </c>
      <c r="M252" t="str">
        <f>VLOOKUP(Table8_16[[#This Row],[Customer_ID]],Table1__2[],2,FALSE)</f>
        <v>Joseph Richards</v>
      </c>
      <c r="N252">
        <f>VLOOKUP(Table8_16[[#This Row],[Customer_ID]],Table1__2[],3,FALSE)</f>
        <v>34</v>
      </c>
      <c r="O252" t="str">
        <f>VLOOKUP(Table8_16[[#This Row],[Customer_ID]],Table1__2[],4,FALSE)</f>
        <v>Female</v>
      </c>
      <c r="P252" t="str">
        <f>VLOOKUP(Table8_16[[#This Row],[Customer_ID]],Table1__2[],5,FALSE)</f>
        <v>Wigginsville</v>
      </c>
      <c r="Q252" t="str">
        <f>VLOOKUP(Table8_16[[#This Row],[Customer_ID]],Table1__2[],6,FALSE)</f>
        <v>Alabama</v>
      </c>
      <c r="R252" t="str">
        <f>VLOOKUP(Table8_16[[#This Row],[Customer_ID]],Table1__2[],7,FALSE)</f>
        <v>USA</v>
      </c>
      <c r="S252" t="str">
        <f>VLOOKUP(Table8_16[[#This Row],[Customer_ID]],Table1__2[],8,FALSE)</f>
        <v>Bronze</v>
      </c>
      <c r="T252" t="str">
        <f>VLOOKUP(Table8_16[[#This Row],[Customer_ID]],Table1__2[],9,FALSE)</f>
        <v>Experienced</v>
      </c>
      <c r="U252" t="str">
        <f>VLOOKUP(Table8_16[[#This Row],[Product_ID]],Table3__211[],2,FALSE)</f>
        <v>Women's Ankle</v>
      </c>
      <c r="V252" t="str">
        <f>VLOOKUP(Table8_16[[#This Row],[Product_ID]],Table3__211[],3,FALSE)</f>
        <v>Boots</v>
      </c>
      <c r="W252" t="str">
        <f>VLOOKUP(Table8_16[[#This Row],[Product_ID]],Table3__211[],4,FALSE)</f>
        <v>Clothing</v>
      </c>
      <c r="X252" t="str">
        <f>VLOOKUP(Table8_16[[#This Row],[Product_ID]],Table3__211[],5,FALSE)</f>
        <v>Footwear</v>
      </c>
      <c r="Y252" t="str">
        <f>VLOOKUP(Table8_16[[#This Row],[Product_ID]],Table3__211[],6,FALSE)</f>
        <v>Poole PLC</v>
      </c>
      <c r="Z252">
        <f>VLOOKUP(Table8_16[[#This Row],[Product_ID]],Table3__211[],7,FALSE)</f>
        <v>158.13999999999999</v>
      </c>
      <c r="AA252">
        <f>VLOOKUP(Table8_16[[#This Row],[Product_ID]],Table3__211[],8,FALSE)</f>
        <v>82</v>
      </c>
      <c r="AB252" t="str">
        <f>VLOOKUP(Table8_16[[#This Row],[Store_ID]],Store!$A$2:$E$21,2,FALSE)</f>
        <v>Moore, Padilla and Butler</v>
      </c>
      <c r="AC252" t="str">
        <f>VLOOKUP(Table8_16[[#This Row],[Store_ID]],Store!$A$2:$E$21,3,FALSE)</f>
        <v>South</v>
      </c>
      <c r="AD252" t="str">
        <f>VLOOKUP(Table8_16[[#This Row],[Store_ID]],Store!$A$2:$E$21,4,FALSE)</f>
        <v>East Johnstad</v>
      </c>
      <c r="AE252" t="str">
        <f>VLOOKUP(Table8_16[[#This Row],[Store_ID]],Store!$A$2:$E$21,5,FALSE)</f>
        <v>Flagship</v>
      </c>
      <c r="AF252" s="22" t="str">
        <f>VLOOKUP(Table8_16[[#This Row],[Store_ID]],Store!$A$2:$F$21,6,FALSE)</f>
        <v>Physical Store</v>
      </c>
    </row>
    <row r="253" spans="1:32" x14ac:dyDescent="0.3">
      <c r="A253" t="s">
        <v>2216</v>
      </c>
      <c r="B253" s="5">
        <v>45356</v>
      </c>
      <c r="C253" t="s">
        <v>1504</v>
      </c>
      <c r="D253" t="s">
        <v>1703</v>
      </c>
      <c r="E253" t="s">
        <v>1942</v>
      </c>
      <c r="F253">
        <v>4</v>
      </c>
      <c r="G253">
        <v>982.45</v>
      </c>
      <c r="H253">
        <v>0.2</v>
      </c>
      <c r="I253" t="s">
        <v>1961</v>
      </c>
      <c r="J253">
        <v>3143.84</v>
      </c>
      <c r="K253">
        <v>3143.84</v>
      </c>
      <c r="L253" t="str">
        <f>_xlfn.IFS(Table8_1[[#This Row],[Unit_Price]]&lt;500,"Low Price",Table8_1[[#This Row],[Unit_Price]]&lt;2000,"Medium Price",Table8_1[[#This Row],[Unit_Price]]&gt;=2000, "High Price")</f>
        <v>Medium Price</v>
      </c>
      <c r="M253" t="str">
        <f>VLOOKUP(Table8_16[[#This Row],[Customer_ID]],Table1__2[],2,FALSE)</f>
        <v>Sara Ingram</v>
      </c>
      <c r="N253">
        <f>VLOOKUP(Table8_16[[#This Row],[Customer_ID]],Table1__2[],3,FALSE)</f>
        <v>46</v>
      </c>
      <c r="O253" t="str">
        <f>VLOOKUP(Table8_16[[#This Row],[Customer_ID]],Table1__2[],4,FALSE)</f>
        <v>Female</v>
      </c>
      <c r="P253" t="str">
        <f>VLOOKUP(Table8_16[[#This Row],[Customer_ID]],Table1__2[],5,FALSE)</f>
        <v>East Dillonview</v>
      </c>
      <c r="Q253" t="str">
        <f>VLOOKUP(Table8_16[[#This Row],[Customer_ID]],Table1__2[],6,FALSE)</f>
        <v>Virginia</v>
      </c>
      <c r="R253" t="str">
        <f>VLOOKUP(Table8_16[[#This Row],[Customer_ID]],Table1__2[],7,FALSE)</f>
        <v>USA</v>
      </c>
      <c r="S253" t="str">
        <f>VLOOKUP(Table8_16[[#This Row],[Customer_ID]],Table1__2[],8,FALSE)</f>
        <v>Bronze</v>
      </c>
      <c r="T253" t="str">
        <f>VLOOKUP(Table8_16[[#This Row],[Customer_ID]],Table1__2[],9,FALSE)</f>
        <v>Experienced</v>
      </c>
      <c r="U253" t="str">
        <f>VLOOKUP(Table8_16[[#This Row],[Product_ID]],Table3__211[],2,FALSE)</f>
        <v>Yoga Exercise</v>
      </c>
      <c r="V253" t="str">
        <f>VLOOKUP(Table8_16[[#This Row],[Product_ID]],Table3__211[],3,FALSE)</f>
        <v>Mat</v>
      </c>
      <c r="W253" t="str">
        <f>VLOOKUP(Table8_16[[#This Row],[Product_ID]],Table3__211[],4,FALSE)</f>
        <v>Sports</v>
      </c>
      <c r="X253" t="str">
        <f>VLOOKUP(Table8_16[[#This Row],[Product_ID]],Table3__211[],5,FALSE)</f>
        <v>Fitness</v>
      </c>
      <c r="Y253" t="str">
        <f>VLOOKUP(Table8_16[[#This Row],[Product_ID]],Table3__211[],6,FALSE)</f>
        <v>Carroll, Long and Mendoza</v>
      </c>
      <c r="Z253">
        <f>VLOOKUP(Table8_16[[#This Row],[Product_ID]],Table3__211[],7,FALSE)</f>
        <v>313.26</v>
      </c>
      <c r="AA253">
        <f>VLOOKUP(Table8_16[[#This Row],[Product_ID]],Table3__211[],8,FALSE)</f>
        <v>369</v>
      </c>
      <c r="AB253" t="str">
        <f>VLOOKUP(Table8_16[[#This Row],[Store_ID]],Store!$A$2:$E$21,2,FALSE)</f>
        <v>Holloway Ltd</v>
      </c>
      <c r="AC253" t="str">
        <f>VLOOKUP(Table8_16[[#This Row],[Store_ID]],Store!$A$2:$E$21,3,FALSE)</f>
        <v>North</v>
      </c>
      <c r="AD253" t="str">
        <f>VLOOKUP(Table8_16[[#This Row],[Store_ID]],Store!$A$2:$E$21,4,FALSE)</f>
        <v>Bensonhaven</v>
      </c>
      <c r="AE253" t="str">
        <f>VLOOKUP(Table8_16[[#This Row],[Store_ID]],Store!$A$2:$E$21,5,FALSE)</f>
        <v>Flagship</v>
      </c>
      <c r="AF253" s="22" t="str">
        <f>VLOOKUP(Table8_16[[#This Row],[Store_ID]],Store!$A$2:$F$21,6,FALSE)</f>
        <v>Physical Store</v>
      </c>
    </row>
    <row r="254" spans="1:32" x14ac:dyDescent="0.3">
      <c r="A254" t="s">
        <v>2217</v>
      </c>
      <c r="B254" s="5">
        <v>45925</v>
      </c>
      <c r="C254" t="s">
        <v>1401</v>
      </c>
      <c r="D254" t="s">
        <v>1877</v>
      </c>
      <c r="E254" t="s">
        <v>1948</v>
      </c>
      <c r="F254">
        <v>1</v>
      </c>
      <c r="G254">
        <v>549.52</v>
      </c>
      <c r="H254">
        <v>0.1</v>
      </c>
      <c r="I254" t="s">
        <v>1961</v>
      </c>
      <c r="J254">
        <v>494.56799999999998</v>
      </c>
      <c r="K254">
        <v>494.56799999999998</v>
      </c>
      <c r="L254" t="str">
        <f>_xlfn.IFS(Table8_1[[#This Row],[Unit_Price]]&lt;500,"Low Price",Table8_1[[#This Row],[Unit_Price]]&lt;2000,"Medium Price",Table8_1[[#This Row],[Unit_Price]]&gt;=2000, "High Price")</f>
        <v>Medium Price</v>
      </c>
      <c r="M254" t="str">
        <f>VLOOKUP(Table8_16[[#This Row],[Customer_ID]],Table1__2[],2,FALSE)</f>
        <v>William Cortez</v>
      </c>
      <c r="N254">
        <f>VLOOKUP(Table8_16[[#This Row],[Customer_ID]],Table1__2[],3,FALSE)</f>
        <v>29</v>
      </c>
      <c r="O254" t="str">
        <f>VLOOKUP(Table8_16[[#This Row],[Customer_ID]],Table1__2[],4,FALSE)</f>
        <v>Male</v>
      </c>
      <c r="P254" t="str">
        <f>VLOOKUP(Table8_16[[#This Row],[Customer_ID]],Table1__2[],5,FALSE)</f>
        <v>Port Hannahport</v>
      </c>
      <c r="Q254" t="str">
        <f>VLOOKUP(Table8_16[[#This Row],[Customer_ID]],Table1__2[],6,FALSE)</f>
        <v>Ohio</v>
      </c>
      <c r="R254" t="str">
        <f>VLOOKUP(Table8_16[[#This Row],[Customer_ID]],Table1__2[],7,FALSE)</f>
        <v>USA</v>
      </c>
      <c r="S254" t="str">
        <f>VLOOKUP(Table8_16[[#This Row],[Customer_ID]],Table1__2[],8,FALSE)</f>
        <v>Bronze</v>
      </c>
      <c r="T254" t="str">
        <f>VLOOKUP(Table8_16[[#This Row],[Customer_ID]],Table1__2[],9,FALSE)</f>
        <v>Entry level Professionel</v>
      </c>
      <c r="U254" t="str">
        <f>VLOOKUP(Table8_16[[#This Row],[Product_ID]],Table3__211[],2,FALSE)</f>
        <v>Portable Bluetooth</v>
      </c>
      <c r="V254" t="str">
        <f>VLOOKUP(Table8_16[[#This Row],[Product_ID]],Table3__211[],3,FALSE)</f>
        <v>Speaker</v>
      </c>
      <c r="W254" t="str">
        <f>VLOOKUP(Table8_16[[#This Row],[Product_ID]],Table3__211[],4,FALSE)</f>
        <v>Electronics</v>
      </c>
      <c r="X254" t="str">
        <f>VLOOKUP(Table8_16[[#This Row],[Product_ID]],Table3__211[],5,FALSE)</f>
        <v>Audio</v>
      </c>
      <c r="Y254" t="str">
        <f>VLOOKUP(Table8_16[[#This Row],[Product_ID]],Table3__211[],6,FALSE)</f>
        <v>Flores-King</v>
      </c>
      <c r="Z254">
        <f>VLOOKUP(Table8_16[[#This Row],[Product_ID]],Table3__211[],7,FALSE)</f>
        <v>431.67</v>
      </c>
      <c r="AA254">
        <f>VLOOKUP(Table8_16[[#This Row],[Product_ID]],Table3__211[],8,FALSE)</f>
        <v>73</v>
      </c>
      <c r="AB254" t="str">
        <f>VLOOKUP(Table8_16[[#This Row],[Store_ID]],Store!$A$2:$E$21,2,FALSE)</f>
        <v>Mann-Austin</v>
      </c>
      <c r="AC254" t="str">
        <f>VLOOKUP(Table8_16[[#This Row],[Store_ID]],Store!$A$2:$E$21,3,FALSE)</f>
        <v>East</v>
      </c>
      <c r="AD254" t="str">
        <f>VLOOKUP(Table8_16[[#This Row],[Store_ID]],Store!$A$2:$E$21,4,FALSE)</f>
        <v>Vasquezborough</v>
      </c>
      <c r="AE254" t="str">
        <f>VLOOKUP(Table8_16[[#This Row],[Store_ID]],Store!$A$2:$E$21,5,FALSE)</f>
        <v>Online</v>
      </c>
      <c r="AF254" s="22" t="str">
        <f>VLOOKUP(Table8_16[[#This Row],[Store_ID]],Store!$A$2:$F$21,6,FALSE)</f>
        <v>Digital Store</v>
      </c>
    </row>
    <row r="255" spans="1:32" x14ac:dyDescent="0.3">
      <c r="A255" t="s">
        <v>2218</v>
      </c>
      <c r="B255" s="5">
        <v>45876</v>
      </c>
      <c r="C255" t="s">
        <v>781</v>
      </c>
      <c r="D255" t="s">
        <v>1859</v>
      </c>
      <c r="E255" t="s">
        <v>1945</v>
      </c>
      <c r="F255">
        <v>2</v>
      </c>
      <c r="G255">
        <v>239.92</v>
      </c>
      <c r="H255">
        <v>0.16</v>
      </c>
      <c r="I255" t="s">
        <v>1959</v>
      </c>
      <c r="J255">
        <v>403.06560000000002</v>
      </c>
      <c r="K255">
        <v>403.06559999999996</v>
      </c>
      <c r="L255" t="str">
        <f>_xlfn.IFS(Table8_1[[#This Row],[Unit_Price]]&lt;500,"Low Price",Table8_1[[#This Row],[Unit_Price]]&lt;2000,"Medium Price",Table8_1[[#This Row],[Unit_Price]]&gt;=2000, "High Price")</f>
        <v>Low Price</v>
      </c>
      <c r="M255" t="str">
        <f>VLOOKUP(Table8_16[[#This Row],[Customer_ID]],Table1__2[],2,FALSE)</f>
        <v>William Hull</v>
      </c>
      <c r="N255">
        <f>VLOOKUP(Table8_16[[#This Row],[Customer_ID]],Table1__2[],3,FALSE)</f>
        <v>59</v>
      </c>
      <c r="O255" t="str">
        <f>VLOOKUP(Table8_16[[#This Row],[Customer_ID]],Table1__2[],4,FALSE)</f>
        <v>Female</v>
      </c>
      <c r="P255" t="str">
        <f>VLOOKUP(Table8_16[[#This Row],[Customer_ID]],Table1__2[],5,FALSE)</f>
        <v>Heathfort</v>
      </c>
      <c r="Q255" t="str">
        <f>VLOOKUP(Table8_16[[#This Row],[Customer_ID]],Table1__2[],6,FALSE)</f>
        <v>Michigan</v>
      </c>
      <c r="R255" t="str">
        <f>VLOOKUP(Table8_16[[#This Row],[Customer_ID]],Table1__2[],7,FALSE)</f>
        <v>USA</v>
      </c>
      <c r="S255" t="str">
        <f>VLOOKUP(Table8_16[[#This Row],[Customer_ID]],Table1__2[],8,FALSE)</f>
        <v>Platinum</v>
      </c>
      <c r="T255" t="str">
        <f>VLOOKUP(Table8_16[[#This Row],[Customer_ID]],Table1__2[],9,FALSE)</f>
        <v>Experienced</v>
      </c>
      <c r="U255" t="str">
        <f>VLOOKUP(Table8_16[[#This Row],[Product_ID]],Table3__211[],2,FALSE)</f>
        <v>Microwave</v>
      </c>
      <c r="V255" t="str">
        <f>VLOOKUP(Table8_16[[#This Row],[Product_ID]],Table3__211[],3,FALSE)</f>
        <v>Oven</v>
      </c>
      <c r="W255" t="str">
        <f>VLOOKUP(Table8_16[[#This Row],[Product_ID]],Table3__211[],4,FALSE)</f>
        <v>Home</v>
      </c>
      <c r="X255" t="str">
        <f>VLOOKUP(Table8_16[[#This Row],[Product_ID]],Table3__211[],5,FALSE)</f>
        <v>Appliances</v>
      </c>
      <c r="Y255" t="str">
        <f>VLOOKUP(Table8_16[[#This Row],[Product_ID]],Table3__211[],6,FALSE)</f>
        <v>Green, Powell and Palmer</v>
      </c>
      <c r="Z255">
        <f>VLOOKUP(Table8_16[[#This Row],[Product_ID]],Table3__211[],7,FALSE)</f>
        <v>447.43</v>
      </c>
      <c r="AA255">
        <f>VLOOKUP(Table8_16[[#This Row],[Product_ID]],Table3__211[],8,FALSE)</f>
        <v>191</v>
      </c>
      <c r="AB255" t="str">
        <f>VLOOKUP(Table8_16[[#This Row],[Store_ID]],Store!$A$2:$E$21,2,FALSE)</f>
        <v>Guerrero-Schmitt</v>
      </c>
      <c r="AC255" t="str">
        <f>VLOOKUP(Table8_16[[#This Row],[Store_ID]],Store!$A$2:$E$21,3,FALSE)</f>
        <v>East</v>
      </c>
      <c r="AD255" t="str">
        <f>VLOOKUP(Table8_16[[#This Row],[Store_ID]],Store!$A$2:$E$21,4,FALSE)</f>
        <v>East Stevechester</v>
      </c>
      <c r="AE255" t="str">
        <f>VLOOKUP(Table8_16[[#This Row],[Store_ID]],Store!$A$2:$E$21,5,FALSE)</f>
        <v>Flagship</v>
      </c>
      <c r="AF255" s="22" t="str">
        <f>VLOOKUP(Table8_16[[#This Row],[Store_ID]],Store!$A$2:$F$21,6,FALSE)</f>
        <v>Physical Store</v>
      </c>
    </row>
    <row r="256" spans="1:32" x14ac:dyDescent="0.3">
      <c r="A256" t="s">
        <v>2219</v>
      </c>
      <c r="B256" s="5">
        <v>45338</v>
      </c>
      <c r="C256" t="s">
        <v>302</v>
      </c>
      <c r="D256" t="s">
        <v>1859</v>
      </c>
      <c r="E256" t="s">
        <v>1911</v>
      </c>
      <c r="F256">
        <v>2</v>
      </c>
      <c r="G256">
        <v>878.05</v>
      </c>
      <c r="H256">
        <v>0.11</v>
      </c>
      <c r="I256" t="s">
        <v>1961</v>
      </c>
      <c r="J256">
        <v>1562.9290000000001</v>
      </c>
      <c r="K256">
        <v>1562.9289999999999</v>
      </c>
      <c r="L256" t="str">
        <f>_xlfn.IFS(Table8_1[[#This Row],[Unit_Price]]&lt;500,"Low Price",Table8_1[[#This Row],[Unit_Price]]&lt;2000,"Medium Price",Table8_1[[#This Row],[Unit_Price]]&gt;=2000, "High Price")</f>
        <v>Medium Price</v>
      </c>
      <c r="M256" t="str">
        <f>VLOOKUP(Table8_16[[#This Row],[Customer_ID]],Table1__2[],2,FALSE)</f>
        <v>George Rosario</v>
      </c>
      <c r="N256">
        <f>VLOOKUP(Table8_16[[#This Row],[Customer_ID]],Table1__2[],3,FALSE)</f>
        <v>53</v>
      </c>
      <c r="O256" t="str">
        <f>VLOOKUP(Table8_16[[#This Row],[Customer_ID]],Table1__2[],4,FALSE)</f>
        <v>Male</v>
      </c>
      <c r="P256" t="str">
        <f>VLOOKUP(Table8_16[[#This Row],[Customer_ID]],Table1__2[],5,FALSE)</f>
        <v>Leburgh</v>
      </c>
      <c r="Q256" t="str">
        <f>VLOOKUP(Table8_16[[#This Row],[Customer_ID]],Table1__2[],6,FALSE)</f>
        <v>Florida</v>
      </c>
      <c r="R256" t="str">
        <f>VLOOKUP(Table8_16[[#This Row],[Customer_ID]],Table1__2[],7,FALSE)</f>
        <v>USA</v>
      </c>
      <c r="S256" t="str">
        <f>VLOOKUP(Table8_16[[#This Row],[Customer_ID]],Table1__2[],8,FALSE)</f>
        <v>Bronze</v>
      </c>
      <c r="T256" t="str">
        <f>VLOOKUP(Table8_16[[#This Row],[Customer_ID]],Table1__2[],9,FALSE)</f>
        <v>Experienced</v>
      </c>
      <c r="U256" t="str">
        <f>VLOOKUP(Table8_16[[#This Row],[Product_ID]],Table3__211[],2,FALSE)</f>
        <v>Microwave</v>
      </c>
      <c r="V256" t="str">
        <f>VLOOKUP(Table8_16[[#This Row],[Product_ID]],Table3__211[],3,FALSE)</f>
        <v>Oven</v>
      </c>
      <c r="W256" t="str">
        <f>VLOOKUP(Table8_16[[#This Row],[Product_ID]],Table3__211[],4,FALSE)</f>
        <v>Home</v>
      </c>
      <c r="X256" t="str">
        <f>VLOOKUP(Table8_16[[#This Row],[Product_ID]],Table3__211[],5,FALSE)</f>
        <v>Appliances</v>
      </c>
      <c r="Y256" t="str">
        <f>VLOOKUP(Table8_16[[#This Row],[Product_ID]],Table3__211[],6,FALSE)</f>
        <v>Green, Powell and Palmer</v>
      </c>
      <c r="Z256">
        <f>VLOOKUP(Table8_16[[#This Row],[Product_ID]],Table3__211[],7,FALSE)</f>
        <v>447.43</v>
      </c>
      <c r="AA256">
        <f>VLOOKUP(Table8_16[[#This Row],[Product_ID]],Table3__211[],8,FALSE)</f>
        <v>191</v>
      </c>
      <c r="AB256" t="str">
        <f>VLOOKUP(Table8_16[[#This Row],[Store_ID]],Store!$A$2:$E$21,2,FALSE)</f>
        <v>Benson-Elliott</v>
      </c>
      <c r="AC256" t="str">
        <f>VLOOKUP(Table8_16[[#This Row],[Store_ID]],Store!$A$2:$E$21,3,FALSE)</f>
        <v>East</v>
      </c>
      <c r="AD256" t="str">
        <f>VLOOKUP(Table8_16[[#This Row],[Store_ID]],Store!$A$2:$E$21,4,FALSE)</f>
        <v>Port Josephberg</v>
      </c>
      <c r="AE256" t="str">
        <f>VLOOKUP(Table8_16[[#This Row],[Store_ID]],Store!$A$2:$E$21,5,FALSE)</f>
        <v>Online</v>
      </c>
      <c r="AF256" s="22" t="str">
        <f>VLOOKUP(Table8_16[[#This Row],[Store_ID]],Store!$A$2:$F$21,6,FALSE)</f>
        <v>Digital Store</v>
      </c>
    </row>
    <row r="257" spans="1:32" x14ac:dyDescent="0.3">
      <c r="A257" t="s">
        <v>2220</v>
      </c>
      <c r="B257" s="5">
        <v>45746</v>
      </c>
      <c r="C257" t="s">
        <v>176</v>
      </c>
      <c r="D257" t="s">
        <v>1560</v>
      </c>
      <c r="E257" t="s">
        <v>1921</v>
      </c>
      <c r="F257">
        <v>3</v>
      </c>
      <c r="G257">
        <v>546.96</v>
      </c>
      <c r="H257">
        <v>0.19</v>
      </c>
      <c r="I257" t="s">
        <v>1959</v>
      </c>
      <c r="J257">
        <v>1329.1128000000001</v>
      </c>
      <c r="K257">
        <v>1329.1128000000001</v>
      </c>
      <c r="L257" t="str">
        <f>_xlfn.IFS(Table8_1[[#This Row],[Unit_Price]]&lt;500,"Low Price",Table8_1[[#This Row],[Unit_Price]]&lt;2000,"Medium Price",Table8_1[[#This Row],[Unit_Price]]&gt;=2000, "High Price")</f>
        <v>Medium Price</v>
      </c>
      <c r="M257" t="str">
        <f>VLOOKUP(Table8_16[[#This Row],[Customer_ID]],Table1__2[],2,FALSE)</f>
        <v>Denise Williams</v>
      </c>
      <c r="N257">
        <f>VLOOKUP(Table8_16[[#This Row],[Customer_ID]],Table1__2[],3,FALSE)</f>
        <v>34</v>
      </c>
      <c r="O257" t="str">
        <f>VLOOKUP(Table8_16[[#This Row],[Customer_ID]],Table1__2[],4,FALSE)</f>
        <v>Male</v>
      </c>
      <c r="P257" t="str">
        <f>VLOOKUP(Table8_16[[#This Row],[Customer_ID]],Table1__2[],5,FALSE)</f>
        <v>Christianstad</v>
      </c>
      <c r="Q257" t="str">
        <f>VLOOKUP(Table8_16[[#This Row],[Customer_ID]],Table1__2[],6,FALSE)</f>
        <v>Hawaii</v>
      </c>
      <c r="R257" t="str">
        <f>VLOOKUP(Table8_16[[#This Row],[Customer_ID]],Table1__2[],7,FALSE)</f>
        <v>USA</v>
      </c>
      <c r="S257" t="str">
        <f>VLOOKUP(Table8_16[[#This Row],[Customer_ID]],Table1__2[],8,FALSE)</f>
        <v>Bronze</v>
      </c>
      <c r="T257" t="str">
        <f>VLOOKUP(Table8_16[[#This Row],[Customer_ID]],Table1__2[],9,FALSE)</f>
        <v>Experienced</v>
      </c>
      <c r="U257" t="str">
        <f>VLOOKUP(Table8_16[[#This Row],[Product_ID]],Table3__211[],2,FALSE)</f>
        <v>Men's Graphic</v>
      </c>
      <c r="V257" t="str">
        <f>VLOOKUP(Table8_16[[#This Row],[Product_ID]],Table3__211[],3,FALSE)</f>
        <v>T-Shirt</v>
      </c>
      <c r="W257" t="str">
        <f>VLOOKUP(Table8_16[[#This Row],[Product_ID]],Table3__211[],4,FALSE)</f>
        <v>Clothing</v>
      </c>
      <c r="X257" t="str">
        <f>VLOOKUP(Table8_16[[#This Row],[Product_ID]],Table3__211[],5,FALSE)</f>
        <v>Tops</v>
      </c>
      <c r="Y257" t="str">
        <f>VLOOKUP(Table8_16[[#This Row],[Product_ID]],Table3__211[],6,FALSE)</f>
        <v>Terry-Moore</v>
      </c>
      <c r="Z257">
        <f>VLOOKUP(Table8_16[[#This Row],[Product_ID]],Table3__211[],7,FALSE)</f>
        <v>342.56</v>
      </c>
      <c r="AA257">
        <f>VLOOKUP(Table8_16[[#This Row],[Product_ID]],Table3__211[],8,FALSE)</f>
        <v>181</v>
      </c>
      <c r="AB257" t="str">
        <f>VLOOKUP(Table8_16[[#This Row],[Store_ID]],Store!$A$2:$E$21,2,FALSE)</f>
        <v>Moore, Padilla and Butler</v>
      </c>
      <c r="AC257" t="str">
        <f>VLOOKUP(Table8_16[[#This Row],[Store_ID]],Store!$A$2:$E$21,3,FALSE)</f>
        <v>South</v>
      </c>
      <c r="AD257" t="str">
        <f>VLOOKUP(Table8_16[[#This Row],[Store_ID]],Store!$A$2:$E$21,4,FALSE)</f>
        <v>East Johnstad</v>
      </c>
      <c r="AE257" t="str">
        <f>VLOOKUP(Table8_16[[#This Row],[Store_ID]],Store!$A$2:$E$21,5,FALSE)</f>
        <v>Flagship</v>
      </c>
      <c r="AF257" s="22" t="str">
        <f>VLOOKUP(Table8_16[[#This Row],[Store_ID]],Store!$A$2:$F$21,6,FALSE)</f>
        <v>Physical Store</v>
      </c>
    </row>
    <row r="258" spans="1:32" x14ac:dyDescent="0.3">
      <c r="A258" t="s">
        <v>2221</v>
      </c>
      <c r="B258" s="5">
        <v>45706</v>
      </c>
      <c r="C258" t="s">
        <v>1464</v>
      </c>
      <c r="D258" t="s">
        <v>1625</v>
      </c>
      <c r="E258" t="s">
        <v>1924</v>
      </c>
      <c r="F258">
        <v>2</v>
      </c>
      <c r="G258">
        <v>71.77</v>
      </c>
      <c r="H258">
        <v>0.22</v>
      </c>
      <c r="I258" t="s">
        <v>1959</v>
      </c>
      <c r="J258">
        <v>111.96120000000001</v>
      </c>
      <c r="K258">
        <v>111.96119999999999</v>
      </c>
      <c r="L258" t="str">
        <f>_xlfn.IFS(Table8_1[[#This Row],[Unit_Price]]&lt;500,"Low Price",Table8_1[[#This Row],[Unit_Price]]&lt;2000,"Medium Price",Table8_1[[#This Row],[Unit_Price]]&gt;=2000, "High Price")</f>
        <v>Low Price</v>
      </c>
      <c r="M258" t="str">
        <f>VLOOKUP(Table8_16[[#This Row],[Customer_ID]],Table1__2[],2,FALSE)</f>
        <v>Debra Mccullough</v>
      </c>
      <c r="N258">
        <f>VLOOKUP(Table8_16[[#This Row],[Customer_ID]],Table1__2[],3,FALSE)</f>
        <v>42</v>
      </c>
      <c r="O258" t="str">
        <f>VLOOKUP(Table8_16[[#This Row],[Customer_ID]],Table1__2[],4,FALSE)</f>
        <v>Male</v>
      </c>
      <c r="P258" t="str">
        <f>VLOOKUP(Table8_16[[#This Row],[Customer_ID]],Table1__2[],5,FALSE)</f>
        <v>Mcdanielfurt</v>
      </c>
      <c r="Q258" t="str">
        <f>VLOOKUP(Table8_16[[#This Row],[Customer_ID]],Table1__2[],6,FALSE)</f>
        <v>Montana</v>
      </c>
      <c r="R258" t="str">
        <f>VLOOKUP(Table8_16[[#This Row],[Customer_ID]],Table1__2[],7,FALSE)</f>
        <v>USA</v>
      </c>
      <c r="S258" t="str">
        <f>VLOOKUP(Table8_16[[#This Row],[Customer_ID]],Table1__2[],8,FALSE)</f>
        <v>Platinum</v>
      </c>
      <c r="T258" t="str">
        <f>VLOOKUP(Table8_16[[#This Row],[Customer_ID]],Table1__2[],9,FALSE)</f>
        <v>Experienced</v>
      </c>
      <c r="U258" t="str">
        <f>VLOOKUP(Table8_16[[#This Row],[Product_ID]],Table3__211[],2,FALSE)</f>
        <v>Soccer Training Cone</v>
      </c>
      <c r="V258" t="str">
        <f>VLOOKUP(Table8_16[[#This Row],[Product_ID]],Table3__211[],3,FALSE)</f>
        <v>Set</v>
      </c>
      <c r="W258" t="str">
        <f>VLOOKUP(Table8_16[[#This Row],[Product_ID]],Table3__211[],4,FALSE)</f>
        <v>Sports</v>
      </c>
      <c r="X258" t="str">
        <f>VLOOKUP(Table8_16[[#This Row],[Product_ID]],Table3__211[],5,FALSE)</f>
        <v>Accessories</v>
      </c>
      <c r="Y258" t="str">
        <f>VLOOKUP(Table8_16[[#This Row],[Product_ID]],Table3__211[],6,FALSE)</f>
        <v>Ford, Murphy and Wilson</v>
      </c>
      <c r="Z258">
        <f>VLOOKUP(Table8_16[[#This Row],[Product_ID]],Table3__211[],7,FALSE)</f>
        <v>144.53</v>
      </c>
      <c r="AA258">
        <f>VLOOKUP(Table8_16[[#This Row],[Product_ID]],Table3__211[],8,FALSE)</f>
        <v>367</v>
      </c>
      <c r="AB258" t="str">
        <f>VLOOKUP(Table8_16[[#This Row],[Store_ID]],Store!$A$2:$E$21,2,FALSE)</f>
        <v>Hill, Wagner and Ballard</v>
      </c>
      <c r="AC258" t="str">
        <f>VLOOKUP(Table8_16[[#This Row],[Store_ID]],Store!$A$2:$E$21,3,FALSE)</f>
        <v>East</v>
      </c>
      <c r="AD258" t="str">
        <f>VLOOKUP(Table8_16[[#This Row],[Store_ID]],Store!$A$2:$E$21,4,FALSE)</f>
        <v>East Davidville</v>
      </c>
      <c r="AE258" t="str">
        <f>VLOOKUP(Table8_16[[#This Row],[Store_ID]],Store!$A$2:$E$21,5,FALSE)</f>
        <v>Online</v>
      </c>
      <c r="AF258" s="22" t="str">
        <f>VLOOKUP(Table8_16[[#This Row],[Store_ID]],Store!$A$2:$F$21,6,FALSE)</f>
        <v>Digital Store</v>
      </c>
    </row>
    <row r="259" spans="1:32" x14ac:dyDescent="0.3">
      <c r="A259" t="s">
        <v>2222</v>
      </c>
      <c r="B259" s="5">
        <v>45717</v>
      </c>
      <c r="C259" t="s">
        <v>66</v>
      </c>
      <c r="D259" t="s">
        <v>1648</v>
      </c>
      <c r="E259" t="s">
        <v>1892</v>
      </c>
      <c r="F259">
        <v>2</v>
      </c>
      <c r="G259">
        <v>679.86</v>
      </c>
      <c r="H259">
        <v>0.22</v>
      </c>
      <c r="I259" t="s">
        <v>1964</v>
      </c>
      <c r="J259">
        <v>1060.5816</v>
      </c>
      <c r="K259">
        <v>1060.5816</v>
      </c>
      <c r="L259" t="str">
        <f>_xlfn.IFS(Table8_1[[#This Row],[Unit_Price]]&lt;500,"Low Price",Table8_1[[#This Row],[Unit_Price]]&lt;2000,"Medium Price",Table8_1[[#This Row],[Unit_Price]]&gt;=2000, "High Price")</f>
        <v>Medium Price</v>
      </c>
      <c r="M259" t="str">
        <f>VLOOKUP(Table8_16[[#This Row],[Customer_ID]],Table1__2[],2,FALSE)</f>
        <v>Nathan Hernandez</v>
      </c>
      <c r="N259">
        <f>VLOOKUP(Table8_16[[#This Row],[Customer_ID]],Table1__2[],3,FALSE)</f>
        <v>32</v>
      </c>
      <c r="O259" t="str">
        <f>VLOOKUP(Table8_16[[#This Row],[Customer_ID]],Table1__2[],4,FALSE)</f>
        <v>Female</v>
      </c>
      <c r="P259" t="str">
        <f>VLOOKUP(Table8_16[[#This Row],[Customer_ID]],Table1__2[],5,FALSE)</f>
        <v>New Becky</v>
      </c>
      <c r="Q259" t="str">
        <f>VLOOKUP(Table8_16[[#This Row],[Customer_ID]],Table1__2[],6,FALSE)</f>
        <v>Montana</v>
      </c>
      <c r="R259" t="str">
        <f>VLOOKUP(Table8_16[[#This Row],[Customer_ID]],Table1__2[],7,FALSE)</f>
        <v>USA</v>
      </c>
      <c r="S259" t="str">
        <f>VLOOKUP(Table8_16[[#This Row],[Customer_ID]],Table1__2[],8,FALSE)</f>
        <v>Silver</v>
      </c>
      <c r="T259" t="str">
        <f>VLOOKUP(Table8_16[[#This Row],[Customer_ID]],Table1__2[],9,FALSE)</f>
        <v>Experienced</v>
      </c>
      <c r="U259" t="str">
        <f>VLOOKUP(Table8_16[[#This Row],[Product_ID]],Table3__211[],2,FALSE)</f>
        <v>Foldable Camping</v>
      </c>
      <c r="V259" t="str">
        <f>VLOOKUP(Table8_16[[#This Row],[Product_ID]],Table3__211[],3,FALSE)</f>
        <v>Chair</v>
      </c>
      <c r="W259" t="str">
        <f>VLOOKUP(Table8_16[[#This Row],[Product_ID]],Table3__211[],4,FALSE)</f>
        <v>Sports</v>
      </c>
      <c r="X259" t="str">
        <f>VLOOKUP(Table8_16[[#This Row],[Product_ID]],Table3__211[],5,FALSE)</f>
        <v>Outdoor</v>
      </c>
      <c r="Y259" t="str">
        <f>VLOOKUP(Table8_16[[#This Row],[Product_ID]],Table3__211[],6,FALSE)</f>
        <v>Cook Ltd</v>
      </c>
      <c r="Z259">
        <f>VLOOKUP(Table8_16[[#This Row],[Product_ID]],Table3__211[],7,FALSE)</f>
        <v>166.06</v>
      </c>
      <c r="AA259">
        <f>VLOOKUP(Table8_16[[#This Row],[Product_ID]],Table3__211[],8,FALSE)</f>
        <v>340</v>
      </c>
      <c r="AB259" t="str">
        <f>VLOOKUP(Table8_16[[#This Row],[Store_ID]],Store!$A$2:$E$21,2,FALSE)</f>
        <v>Martinez, Adkins and Johnson</v>
      </c>
      <c r="AC259" t="str">
        <f>VLOOKUP(Table8_16[[#This Row],[Store_ID]],Store!$A$2:$E$21,3,FALSE)</f>
        <v>North</v>
      </c>
      <c r="AD259" t="str">
        <f>VLOOKUP(Table8_16[[#This Row],[Store_ID]],Store!$A$2:$E$21,4,FALSE)</f>
        <v>Danielmouth</v>
      </c>
      <c r="AE259" t="str">
        <f>VLOOKUP(Table8_16[[#This Row],[Store_ID]],Store!$A$2:$E$21,5,FALSE)</f>
        <v>Flagship</v>
      </c>
      <c r="AF259" s="22" t="str">
        <f>VLOOKUP(Table8_16[[#This Row],[Store_ID]],Store!$A$2:$F$21,6,FALSE)</f>
        <v>Physical Store</v>
      </c>
    </row>
    <row r="260" spans="1:32" x14ac:dyDescent="0.3">
      <c r="A260" t="s">
        <v>2223</v>
      </c>
      <c r="B260" s="5">
        <v>45300</v>
      </c>
      <c r="C260" t="s">
        <v>471</v>
      </c>
      <c r="D260" t="s">
        <v>1683</v>
      </c>
      <c r="E260" t="s">
        <v>1942</v>
      </c>
      <c r="F260">
        <v>1</v>
      </c>
      <c r="G260">
        <v>222.94</v>
      </c>
      <c r="H260">
        <v>0.19</v>
      </c>
      <c r="I260" t="s">
        <v>1959</v>
      </c>
      <c r="J260">
        <v>180.5814</v>
      </c>
      <c r="K260">
        <v>180.5814</v>
      </c>
      <c r="L260" t="str">
        <f>_xlfn.IFS(Table8_1[[#This Row],[Unit_Price]]&lt;500,"Low Price",Table8_1[[#This Row],[Unit_Price]]&lt;2000,"Medium Price",Table8_1[[#This Row],[Unit_Price]]&gt;=2000, "High Price")</f>
        <v>Low Price</v>
      </c>
      <c r="M260" t="str">
        <f>VLOOKUP(Table8_16[[#This Row],[Customer_ID]],Table1__2[],2,FALSE)</f>
        <v>Patrick Coleman</v>
      </c>
      <c r="N260">
        <f>VLOOKUP(Table8_16[[#This Row],[Customer_ID]],Table1__2[],3,FALSE)</f>
        <v>29</v>
      </c>
      <c r="O260" t="str">
        <f>VLOOKUP(Table8_16[[#This Row],[Customer_ID]],Table1__2[],4,FALSE)</f>
        <v>Male</v>
      </c>
      <c r="P260" t="str">
        <f>VLOOKUP(Table8_16[[#This Row],[Customer_ID]],Table1__2[],5,FALSE)</f>
        <v>New Jeffrey</v>
      </c>
      <c r="Q260" t="str">
        <f>VLOOKUP(Table8_16[[#This Row],[Customer_ID]],Table1__2[],6,FALSE)</f>
        <v>Nebraska</v>
      </c>
      <c r="R260" t="str">
        <f>VLOOKUP(Table8_16[[#This Row],[Customer_ID]],Table1__2[],7,FALSE)</f>
        <v>USA</v>
      </c>
      <c r="S260" t="str">
        <f>VLOOKUP(Table8_16[[#This Row],[Customer_ID]],Table1__2[],8,FALSE)</f>
        <v>Silver</v>
      </c>
      <c r="T260" t="str">
        <f>VLOOKUP(Table8_16[[#This Row],[Customer_ID]],Table1__2[],9,FALSE)</f>
        <v>Entry level Professionel</v>
      </c>
      <c r="U260" t="str">
        <f>VLOOKUP(Table8_16[[#This Row],[Product_ID]],Table3__211[],2,FALSE)</f>
        <v>Bedroom Table</v>
      </c>
      <c r="V260" t="str">
        <f>VLOOKUP(Table8_16[[#This Row],[Product_ID]],Table3__211[],3,FALSE)</f>
        <v>Lamp</v>
      </c>
      <c r="W260" t="str">
        <f>VLOOKUP(Table8_16[[#This Row],[Product_ID]],Table3__211[],4,FALSE)</f>
        <v>Home</v>
      </c>
      <c r="X260" t="str">
        <f>VLOOKUP(Table8_16[[#This Row],[Product_ID]],Table3__211[],5,FALSE)</f>
        <v>Lighting</v>
      </c>
      <c r="Y260" t="str">
        <f>VLOOKUP(Table8_16[[#This Row],[Product_ID]],Table3__211[],6,FALSE)</f>
        <v>Jones LLC</v>
      </c>
      <c r="Z260">
        <f>VLOOKUP(Table8_16[[#This Row],[Product_ID]],Table3__211[],7,FALSE)</f>
        <v>382.22</v>
      </c>
      <c r="AA260">
        <f>VLOOKUP(Table8_16[[#This Row],[Product_ID]],Table3__211[],8,FALSE)</f>
        <v>329</v>
      </c>
      <c r="AB260" t="str">
        <f>VLOOKUP(Table8_16[[#This Row],[Store_ID]],Store!$A$2:$E$21,2,FALSE)</f>
        <v>Holloway Ltd</v>
      </c>
      <c r="AC260" t="str">
        <f>VLOOKUP(Table8_16[[#This Row],[Store_ID]],Store!$A$2:$E$21,3,FALSE)</f>
        <v>North</v>
      </c>
      <c r="AD260" t="str">
        <f>VLOOKUP(Table8_16[[#This Row],[Store_ID]],Store!$A$2:$E$21,4,FALSE)</f>
        <v>Bensonhaven</v>
      </c>
      <c r="AE260" t="str">
        <f>VLOOKUP(Table8_16[[#This Row],[Store_ID]],Store!$A$2:$E$21,5,FALSE)</f>
        <v>Flagship</v>
      </c>
      <c r="AF260" s="22" t="str">
        <f>VLOOKUP(Table8_16[[#This Row],[Store_ID]],Store!$A$2:$F$21,6,FALSE)</f>
        <v>Physical Store</v>
      </c>
    </row>
    <row r="261" spans="1:32" x14ac:dyDescent="0.3">
      <c r="A261" t="s">
        <v>2224</v>
      </c>
      <c r="B261" s="5">
        <v>45773</v>
      </c>
      <c r="C261" t="s">
        <v>805</v>
      </c>
      <c r="D261" t="s">
        <v>1683</v>
      </c>
      <c r="E261" t="s">
        <v>1896</v>
      </c>
      <c r="F261">
        <v>2</v>
      </c>
      <c r="G261">
        <v>355.3</v>
      </c>
      <c r="H261">
        <v>0.14000000000000001</v>
      </c>
      <c r="I261" t="s">
        <v>1961</v>
      </c>
      <c r="J261">
        <v>589.798</v>
      </c>
      <c r="K261">
        <v>611.11599999999999</v>
      </c>
      <c r="L261" t="str">
        <f>_xlfn.IFS(Table8_1[[#This Row],[Unit_Price]]&lt;500,"Low Price",Table8_1[[#This Row],[Unit_Price]]&lt;2000,"Medium Price",Table8_1[[#This Row],[Unit_Price]]&gt;=2000, "High Price")</f>
        <v>Low Price</v>
      </c>
      <c r="M261" t="str">
        <f>VLOOKUP(Table8_16[[#This Row],[Customer_ID]],Table1__2[],2,FALSE)</f>
        <v>Nicholas Webb</v>
      </c>
      <c r="N261">
        <f>VLOOKUP(Table8_16[[#This Row],[Customer_ID]],Table1__2[],3,FALSE)</f>
        <v>19</v>
      </c>
      <c r="O261" t="str">
        <f>VLOOKUP(Table8_16[[#This Row],[Customer_ID]],Table1__2[],4,FALSE)</f>
        <v>Male</v>
      </c>
      <c r="P261" t="str">
        <f>VLOOKUP(Table8_16[[#This Row],[Customer_ID]],Table1__2[],5,FALSE)</f>
        <v>Lake Timothy</v>
      </c>
      <c r="Q261" t="str">
        <f>VLOOKUP(Table8_16[[#This Row],[Customer_ID]],Table1__2[],6,FALSE)</f>
        <v>Nevada</v>
      </c>
      <c r="R261" t="str">
        <f>VLOOKUP(Table8_16[[#This Row],[Customer_ID]],Table1__2[],7,FALSE)</f>
        <v>USA</v>
      </c>
      <c r="S261" t="str">
        <f>VLOOKUP(Table8_16[[#This Row],[Customer_ID]],Table1__2[],8,FALSE)</f>
        <v>Gold</v>
      </c>
      <c r="T261" t="str">
        <f>VLOOKUP(Table8_16[[#This Row],[Customer_ID]],Table1__2[],9,FALSE)</f>
        <v>Teenage</v>
      </c>
      <c r="U261" t="str">
        <f>VLOOKUP(Table8_16[[#This Row],[Product_ID]],Table3__211[],2,FALSE)</f>
        <v>Bedroom Table</v>
      </c>
      <c r="V261" t="str">
        <f>VLOOKUP(Table8_16[[#This Row],[Product_ID]],Table3__211[],3,FALSE)</f>
        <v>Lamp</v>
      </c>
      <c r="W261" t="str">
        <f>VLOOKUP(Table8_16[[#This Row],[Product_ID]],Table3__211[],4,FALSE)</f>
        <v>Home</v>
      </c>
      <c r="X261" t="str">
        <f>VLOOKUP(Table8_16[[#This Row],[Product_ID]],Table3__211[],5,FALSE)</f>
        <v>Lighting</v>
      </c>
      <c r="Y261" t="str">
        <f>VLOOKUP(Table8_16[[#This Row],[Product_ID]],Table3__211[],6,FALSE)</f>
        <v>Jones LLC</v>
      </c>
      <c r="Z261">
        <f>VLOOKUP(Table8_16[[#This Row],[Product_ID]],Table3__211[],7,FALSE)</f>
        <v>382.22</v>
      </c>
      <c r="AA261">
        <f>VLOOKUP(Table8_16[[#This Row],[Product_ID]],Table3__211[],8,FALSE)</f>
        <v>329</v>
      </c>
      <c r="AB261" t="str">
        <f>VLOOKUP(Table8_16[[#This Row],[Store_ID]],Store!$A$2:$E$21,2,FALSE)</f>
        <v>Black-Horn</v>
      </c>
      <c r="AC261" t="str">
        <f>VLOOKUP(Table8_16[[#This Row],[Store_ID]],Store!$A$2:$E$21,3,FALSE)</f>
        <v>South</v>
      </c>
      <c r="AD261" t="str">
        <f>VLOOKUP(Table8_16[[#This Row],[Store_ID]],Store!$A$2:$E$21,4,FALSE)</f>
        <v>North Nancyview</v>
      </c>
      <c r="AE261" t="str">
        <f>VLOOKUP(Table8_16[[#This Row],[Store_ID]],Store!$A$2:$E$21,5,FALSE)</f>
        <v>Outlet</v>
      </c>
      <c r="AF261" s="22" t="str">
        <f>VLOOKUP(Table8_16[[#This Row],[Store_ID]],Store!$A$2:$F$21,6,FALSE)</f>
        <v>Physical Store</v>
      </c>
    </row>
    <row r="262" spans="1:32" x14ac:dyDescent="0.3">
      <c r="A262" t="s">
        <v>2225</v>
      </c>
      <c r="B262" s="5">
        <v>45497</v>
      </c>
      <c r="C262" t="s">
        <v>370</v>
      </c>
      <c r="D262" t="s">
        <v>1850</v>
      </c>
      <c r="E262" t="s">
        <v>1948</v>
      </c>
      <c r="F262">
        <v>4</v>
      </c>
      <c r="G262">
        <v>611.29999999999995</v>
      </c>
      <c r="H262">
        <v>0.11</v>
      </c>
      <c r="I262" t="s">
        <v>1961</v>
      </c>
      <c r="J262">
        <v>2176.2280000000001</v>
      </c>
      <c r="K262">
        <v>2176.2280000000001</v>
      </c>
      <c r="L262" t="str">
        <f>_xlfn.IFS(Table8_1[[#This Row],[Unit_Price]]&lt;500,"Low Price",Table8_1[[#This Row],[Unit_Price]]&lt;2000,"Medium Price",Table8_1[[#This Row],[Unit_Price]]&gt;=2000, "High Price")</f>
        <v>Medium Price</v>
      </c>
      <c r="M262" t="str">
        <f>VLOOKUP(Table8_16[[#This Row],[Customer_ID]],Table1__2[],2,FALSE)</f>
        <v>Steven Stein</v>
      </c>
      <c r="N262">
        <f>VLOOKUP(Table8_16[[#This Row],[Customer_ID]],Table1__2[],3,FALSE)</f>
        <v>21</v>
      </c>
      <c r="O262" t="str">
        <f>VLOOKUP(Table8_16[[#This Row],[Customer_ID]],Table1__2[],4,FALSE)</f>
        <v>Male</v>
      </c>
      <c r="P262" t="str">
        <f>VLOOKUP(Table8_16[[#This Row],[Customer_ID]],Table1__2[],5,FALSE)</f>
        <v>West Lauren</v>
      </c>
      <c r="Q262" t="str">
        <f>VLOOKUP(Table8_16[[#This Row],[Customer_ID]],Table1__2[],6,FALSE)</f>
        <v>Connecticut</v>
      </c>
      <c r="R262" t="str">
        <f>VLOOKUP(Table8_16[[#This Row],[Customer_ID]],Table1__2[],7,FALSE)</f>
        <v>USA</v>
      </c>
      <c r="S262" t="str">
        <f>VLOOKUP(Table8_16[[#This Row],[Customer_ID]],Table1__2[],8,FALSE)</f>
        <v>Bronze</v>
      </c>
      <c r="T262" t="str">
        <f>VLOOKUP(Table8_16[[#This Row],[Customer_ID]],Table1__2[],9,FALSE)</f>
        <v>Students</v>
      </c>
      <c r="U262" t="str">
        <f>VLOOKUP(Table8_16[[#This Row],[Product_ID]],Table3__211[],2,FALSE)</f>
        <v>Face Foundation</v>
      </c>
      <c r="V262" t="str">
        <f>VLOOKUP(Table8_16[[#This Row],[Product_ID]],Table3__211[],3,FALSE)</f>
        <v>Kit</v>
      </c>
      <c r="W262" t="str">
        <f>VLOOKUP(Table8_16[[#This Row],[Product_ID]],Table3__211[],4,FALSE)</f>
        <v>Beauty</v>
      </c>
      <c r="X262" t="str">
        <f>VLOOKUP(Table8_16[[#This Row],[Product_ID]],Table3__211[],5,FALSE)</f>
        <v>Makeup</v>
      </c>
      <c r="Y262" t="str">
        <f>VLOOKUP(Table8_16[[#This Row],[Product_ID]],Table3__211[],6,FALSE)</f>
        <v>Taylor-Elliott</v>
      </c>
      <c r="Z262">
        <f>VLOOKUP(Table8_16[[#This Row],[Product_ID]],Table3__211[],7,FALSE)</f>
        <v>183.04</v>
      </c>
      <c r="AA262">
        <f>VLOOKUP(Table8_16[[#This Row],[Product_ID]],Table3__211[],8,FALSE)</f>
        <v>457</v>
      </c>
      <c r="AB262" t="str">
        <f>VLOOKUP(Table8_16[[#This Row],[Store_ID]],Store!$A$2:$E$21,2,FALSE)</f>
        <v>Mann-Austin</v>
      </c>
      <c r="AC262" t="str">
        <f>VLOOKUP(Table8_16[[#This Row],[Store_ID]],Store!$A$2:$E$21,3,FALSE)</f>
        <v>East</v>
      </c>
      <c r="AD262" t="str">
        <f>VLOOKUP(Table8_16[[#This Row],[Store_ID]],Store!$A$2:$E$21,4,FALSE)</f>
        <v>Vasquezborough</v>
      </c>
      <c r="AE262" t="str">
        <f>VLOOKUP(Table8_16[[#This Row],[Store_ID]],Store!$A$2:$E$21,5,FALSE)</f>
        <v>Online</v>
      </c>
      <c r="AF262" s="22" t="str">
        <f>VLOOKUP(Table8_16[[#This Row],[Store_ID]],Store!$A$2:$F$21,6,FALSE)</f>
        <v>Digital Store</v>
      </c>
    </row>
    <row r="263" spans="1:32" x14ac:dyDescent="0.3">
      <c r="A263" t="s">
        <v>2226</v>
      </c>
      <c r="B263" s="5">
        <v>45742</v>
      </c>
      <c r="C263" t="s">
        <v>1058</v>
      </c>
      <c r="D263" t="s">
        <v>1555</v>
      </c>
      <c r="E263" t="s">
        <v>1917</v>
      </c>
      <c r="F263">
        <v>4</v>
      </c>
      <c r="G263">
        <v>849.21</v>
      </c>
      <c r="H263">
        <v>7.0000000000000007E-2</v>
      </c>
      <c r="I263" t="s">
        <v>1959</v>
      </c>
      <c r="J263">
        <v>3159.0612000000001</v>
      </c>
      <c r="K263">
        <v>3159.0612000000001</v>
      </c>
      <c r="L263" t="str">
        <f>_xlfn.IFS(Table8_1[[#This Row],[Unit_Price]]&lt;500,"Low Price",Table8_1[[#This Row],[Unit_Price]]&lt;2000,"Medium Price",Table8_1[[#This Row],[Unit_Price]]&gt;=2000, "High Price")</f>
        <v>Medium Price</v>
      </c>
      <c r="M263" t="str">
        <f>VLOOKUP(Table8_16[[#This Row],[Customer_ID]],Table1__2[],2,FALSE)</f>
        <v>Teresa Johnson</v>
      </c>
      <c r="N263">
        <f>VLOOKUP(Table8_16[[#This Row],[Customer_ID]],Table1__2[],3,FALSE)</f>
        <v>64</v>
      </c>
      <c r="O263" t="str">
        <f>VLOOKUP(Table8_16[[#This Row],[Customer_ID]],Table1__2[],4,FALSE)</f>
        <v>Female</v>
      </c>
      <c r="P263" t="str">
        <f>VLOOKUP(Table8_16[[#This Row],[Customer_ID]],Table1__2[],5,FALSE)</f>
        <v>Johnsonbury</v>
      </c>
      <c r="Q263" t="str">
        <f>VLOOKUP(Table8_16[[#This Row],[Customer_ID]],Table1__2[],6,FALSE)</f>
        <v>Georgia</v>
      </c>
      <c r="R263" t="str">
        <f>VLOOKUP(Table8_16[[#This Row],[Customer_ID]],Table1__2[],7,FALSE)</f>
        <v>USA</v>
      </c>
      <c r="S263" t="str">
        <f>VLOOKUP(Table8_16[[#This Row],[Customer_ID]],Table1__2[],8,FALSE)</f>
        <v>Gold</v>
      </c>
      <c r="T263" t="str">
        <f>VLOOKUP(Table8_16[[#This Row],[Customer_ID]],Table1__2[],9,FALSE)</f>
        <v>Retired</v>
      </c>
      <c r="U263" t="str">
        <f>VLOOKUP(Table8_16[[#This Row],[Product_ID]],Table3__211[],2,FALSE)</f>
        <v>Brother Laser</v>
      </c>
      <c r="V263" t="str">
        <f>VLOOKUP(Table8_16[[#This Row],[Product_ID]],Table3__211[],3,FALSE)</f>
        <v>Printer</v>
      </c>
      <c r="W263" t="str">
        <f>VLOOKUP(Table8_16[[#This Row],[Product_ID]],Table3__211[],4,FALSE)</f>
        <v>Electronics</v>
      </c>
      <c r="X263" t="str">
        <f>VLOOKUP(Table8_16[[#This Row],[Product_ID]],Table3__211[],5,FALSE)</f>
        <v>Computer</v>
      </c>
      <c r="Y263" t="str">
        <f>VLOOKUP(Table8_16[[#This Row],[Product_ID]],Table3__211[],6,FALSE)</f>
        <v>Hunt Inc</v>
      </c>
      <c r="Z263">
        <f>VLOOKUP(Table8_16[[#This Row],[Product_ID]],Table3__211[],7,FALSE)</f>
        <v>112.42</v>
      </c>
      <c r="AA263">
        <f>VLOOKUP(Table8_16[[#This Row],[Product_ID]],Table3__211[],8,FALSE)</f>
        <v>416</v>
      </c>
      <c r="AB263" t="str">
        <f>VLOOKUP(Table8_16[[#This Row],[Store_ID]],Store!$A$2:$E$21,2,FALSE)</f>
        <v>Bean, Jones and Park</v>
      </c>
      <c r="AC263" t="str">
        <f>VLOOKUP(Table8_16[[#This Row],[Store_ID]],Store!$A$2:$E$21,3,FALSE)</f>
        <v>West</v>
      </c>
      <c r="AD263" t="str">
        <f>VLOOKUP(Table8_16[[#This Row],[Store_ID]],Store!$A$2:$E$21,4,FALSE)</f>
        <v>Thompsonborough</v>
      </c>
      <c r="AE263" t="str">
        <f>VLOOKUP(Table8_16[[#This Row],[Store_ID]],Store!$A$2:$E$21,5,FALSE)</f>
        <v>Online</v>
      </c>
      <c r="AF263" s="22" t="str">
        <f>VLOOKUP(Table8_16[[#This Row],[Store_ID]],Store!$A$2:$F$21,6,FALSE)</f>
        <v>Digital Store</v>
      </c>
    </row>
    <row r="264" spans="1:32" x14ac:dyDescent="0.3">
      <c r="A264" t="s">
        <v>2227</v>
      </c>
      <c r="B264" s="5">
        <v>45713</v>
      </c>
      <c r="C264" t="s">
        <v>689</v>
      </c>
      <c r="D264" t="s">
        <v>1706</v>
      </c>
      <c r="E264" t="s">
        <v>1914</v>
      </c>
      <c r="F264">
        <v>3</v>
      </c>
      <c r="G264">
        <v>553.12</v>
      </c>
      <c r="H264">
        <v>0.28000000000000003</v>
      </c>
      <c r="I264" t="s">
        <v>1964</v>
      </c>
      <c r="J264">
        <v>1194.7392</v>
      </c>
      <c r="K264">
        <v>1194.7392</v>
      </c>
      <c r="L264" t="str">
        <f>_xlfn.IFS(Table8_1[[#This Row],[Unit_Price]]&lt;500,"Low Price",Table8_1[[#This Row],[Unit_Price]]&lt;2000,"Medium Price",Table8_1[[#This Row],[Unit_Price]]&gt;=2000, "High Price")</f>
        <v>Medium Price</v>
      </c>
      <c r="M264" t="str">
        <f>VLOOKUP(Table8_16[[#This Row],[Customer_ID]],Table1__2[],2,FALSE)</f>
        <v>Joan Johnson</v>
      </c>
      <c r="N264">
        <f>VLOOKUP(Table8_16[[#This Row],[Customer_ID]],Table1__2[],3,FALSE)</f>
        <v>50</v>
      </c>
      <c r="O264" t="str">
        <f>VLOOKUP(Table8_16[[#This Row],[Customer_ID]],Table1__2[],4,FALSE)</f>
        <v>Female</v>
      </c>
      <c r="P264" t="str">
        <f>VLOOKUP(Table8_16[[#This Row],[Customer_ID]],Table1__2[],5,FALSE)</f>
        <v>Lake Josephport</v>
      </c>
      <c r="Q264" t="str">
        <f>VLOOKUP(Table8_16[[#This Row],[Customer_ID]],Table1__2[],6,FALSE)</f>
        <v>Maine</v>
      </c>
      <c r="R264" t="str">
        <f>VLOOKUP(Table8_16[[#This Row],[Customer_ID]],Table1__2[],7,FALSE)</f>
        <v>USA</v>
      </c>
      <c r="S264" t="str">
        <f>VLOOKUP(Table8_16[[#This Row],[Customer_ID]],Table1__2[],8,FALSE)</f>
        <v>Platinum</v>
      </c>
      <c r="T264" t="str">
        <f>VLOOKUP(Table8_16[[#This Row],[Customer_ID]],Table1__2[],9,FALSE)</f>
        <v>Experienced</v>
      </c>
      <c r="U264" t="str">
        <f>VLOOKUP(Table8_16[[#This Row],[Product_ID]],Table3__211[],2,FALSE)</f>
        <v>Smart Home WiFi</v>
      </c>
      <c r="V264" t="str">
        <f>VLOOKUP(Table8_16[[#This Row],[Product_ID]],Table3__211[],3,FALSE)</f>
        <v>Camera</v>
      </c>
      <c r="W264" t="str">
        <f>VLOOKUP(Table8_16[[#This Row],[Product_ID]],Table3__211[],4,FALSE)</f>
        <v>Electronics</v>
      </c>
      <c r="X264" t="str">
        <f>VLOOKUP(Table8_16[[#This Row],[Product_ID]],Table3__211[],5,FALSE)</f>
        <v>Accessories</v>
      </c>
      <c r="Y264" t="str">
        <f>VLOOKUP(Table8_16[[#This Row],[Product_ID]],Table3__211[],6,FALSE)</f>
        <v>Holmes LLC</v>
      </c>
      <c r="Z264">
        <f>VLOOKUP(Table8_16[[#This Row],[Product_ID]],Table3__211[],7,FALSE)</f>
        <v>450.71</v>
      </c>
      <c r="AA264">
        <f>VLOOKUP(Table8_16[[#This Row],[Product_ID]],Table3__211[],8,FALSE)</f>
        <v>389</v>
      </c>
      <c r="AB264" t="str">
        <f>VLOOKUP(Table8_16[[#This Row],[Store_ID]],Store!$A$2:$E$21,2,FALSE)</f>
        <v>Martinez-Mullins</v>
      </c>
      <c r="AC264" t="str">
        <f>VLOOKUP(Table8_16[[#This Row],[Store_ID]],Store!$A$2:$E$21,3,FALSE)</f>
        <v>South</v>
      </c>
      <c r="AD264" t="str">
        <f>VLOOKUP(Table8_16[[#This Row],[Store_ID]],Store!$A$2:$E$21,4,FALSE)</f>
        <v>Williamsfurt</v>
      </c>
      <c r="AE264" t="str">
        <f>VLOOKUP(Table8_16[[#This Row],[Store_ID]],Store!$A$2:$E$21,5,FALSE)</f>
        <v>Online</v>
      </c>
      <c r="AF264" s="22" t="str">
        <f>VLOOKUP(Table8_16[[#This Row],[Store_ID]],Store!$A$2:$F$21,6,FALSE)</f>
        <v>Digital Store</v>
      </c>
    </row>
    <row r="265" spans="1:32" x14ac:dyDescent="0.3">
      <c r="A265" t="s">
        <v>2228</v>
      </c>
      <c r="B265" s="5">
        <v>45826</v>
      </c>
      <c r="C265" t="s">
        <v>907</v>
      </c>
      <c r="D265" t="s">
        <v>1856</v>
      </c>
      <c r="E265" t="s">
        <v>1921</v>
      </c>
      <c r="F265">
        <v>2</v>
      </c>
      <c r="G265">
        <v>903.08</v>
      </c>
      <c r="H265">
        <v>0.18</v>
      </c>
      <c r="I265" t="s">
        <v>1964</v>
      </c>
      <c r="J265">
        <v>1481.0512000000001</v>
      </c>
      <c r="K265">
        <v>1481.0512000000001</v>
      </c>
      <c r="L265" t="str">
        <f>_xlfn.IFS(Table8_1[[#This Row],[Unit_Price]]&lt;500,"Low Price",Table8_1[[#This Row],[Unit_Price]]&lt;2000,"Medium Price",Table8_1[[#This Row],[Unit_Price]]&gt;=2000, "High Price")</f>
        <v>Medium Price</v>
      </c>
      <c r="M265" t="str">
        <f>VLOOKUP(Table8_16[[#This Row],[Customer_ID]],Table1__2[],2,FALSE)</f>
        <v>Kristi Lopez</v>
      </c>
      <c r="N265">
        <f>VLOOKUP(Table8_16[[#This Row],[Customer_ID]],Table1__2[],3,FALSE)</f>
        <v>46</v>
      </c>
      <c r="O265" t="str">
        <f>VLOOKUP(Table8_16[[#This Row],[Customer_ID]],Table1__2[],4,FALSE)</f>
        <v>Female</v>
      </c>
      <c r="P265" t="str">
        <f>VLOOKUP(Table8_16[[#This Row],[Customer_ID]],Table1__2[],5,FALSE)</f>
        <v>Spencermouth</v>
      </c>
      <c r="Q265" t="str">
        <f>VLOOKUP(Table8_16[[#This Row],[Customer_ID]],Table1__2[],6,FALSE)</f>
        <v>New Jersey</v>
      </c>
      <c r="R265" t="str">
        <f>VLOOKUP(Table8_16[[#This Row],[Customer_ID]],Table1__2[],7,FALSE)</f>
        <v>USA</v>
      </c>
      <c r="S265" t="str">
        <f>VLOOKUP(Table8_16[[#This Row],[Customer_ID]],Table1__2[],8,FALSE)</f>
        <v>Gold</v>
      </c>
      <c r="T265" t="str">
        <f>VLOOKUP(Table8_16[[#This Row],[Customer_ID]],Table1__2[],9,FALSE)</f>
        <v>Experienced</v>
      </c>
      <c r="U265" t="str">
        <f>VLOOKUP(Table8_16[[#This Row],[Product_ID]],Table3__211[],2,FALSE)</f>
        <v>Women's High</v>
      </c>
      <c r="V265" t="str">
        <f>VLOOKUP(Table8_16[[#This Row],[Product_ID]],Table3__211[],3,FALSE)</f>
        <v>Heels</v>
      </c>
      <c r="W265" t="str">
        <f>VLOOKUP(Table8_16[[#This Row],[Product_ID]],Table3__211[],4,FALSE)</f>
        <v>Clothing</v>
      </c>
      <c r="X265" t="str">
        <f>VLOOKUP(Table8_16[[#This Row],[Product_ID]],Table3__211[],5,FALSE)</f>
        <v>Footwear</v>
      </c>
      <c r="Y265" t="str">
        <f>VLOOKUP(Table8_16[[#This Row],[Product_ID]],Table3__211[],6,FALSE)</f>
        <v>Smith-Charles</v>
      </c>
      <c r="Z265">
        <f>VLOOKUP(Table8_16[[#This Row],[Product_ID]],Table3__211[],7,FALSE)</f>
        <v>438.25</v>
      </c>
      <c r="AA265">
        <f>VLOOKUP(Table8_16[[#This Row],[Product_ID]],Table3__211[],8,FALSE)</f>
        <v>496</v>
      </c>
      <c r="AB265" t="str">
        <f>VLOOKUP(Table8_16[[#This Row],[Store_ID]],Store!$A$2:$E$21,2,FALSE)</f>
        <v>Moore, Padilla and Butler</v>
      </c>
      <c r="AC265" t="str">
        <f>VLOOKUP(Table8_16[[#This Row],[Store_ID]],Store!$A$2:$E$21,3,FALSE)</f>
        <v>South</v>
      </c>
      <c r="AD265" t="str">
        <f>VLOOKUP(Table8_16[[#This Row],[Store_ID]],Store!$A$2:$E$21,4,FALSE)</f>
        <v>East Johnstad</v>
      </c>
      <c r="AE265" t="str">
        <f>VLOOKUP(Table8_16[[#This Row],[Store_ID]],Store!$A$2:$E$21,5,FALSE)</f>
        <v>Flagship</v>
      </c>
      <c r="AF265" s="22" t="str">
        <f>VLOOKUP(Table8_16[[#This Row],[Store_ID]],Store!$A$2:$F$21,6,FALSE)</f>
        <v>Physical Store</v>
      </c>
    </row>
    <row r="266" spans="1:32" x14ac:dyDescent="0.3">
      <c r="A266" t="s">
        <v>2229</v>
      </c>
      <c r="B266" s="5">
        <v>45648</v>
      </c>
      <c r="C266" t="s">
        <v>1484</v>
      </c>
      <c r="D266" t="s">
        <v>1998</v>
      </c>
      <c r="E266" t="s">
        <v>1927</v>
      </c>
      <c r="F266">
        <v>4</v>
      </c>
      <c r="G266">
        <v>640.23</v>
      </c>
      <c r="H266">
        <v>0.06</v>
      </c>
      <c r="I266" t="s">
        <v>1964</v>
      </c>
      <c r="J266">
        <v>2407.2647999999999</v>
      </c>
      <c r="K266">
        <v>2407.2647999999999</v>
      </c>
      <c r="L266" t="str">
        <f>_xlfn.IFS(Table8_1[[#This Row],[Unit_Price]]&lt;500,"Low Price",Table8_1[[#This Row],[Unit_Price]]&lt;2000,"Medium Price",Table8_1[[#This Row],[Unit_Price]]&gt;=2000, "High Price")</f>
        <v>Medium Price</v>
      </c>
      <c r="M266" t="str">
        <f>VLOOKUP(Table8_16[[#This Row],[Customer_ID]],Table1__2[],2,FALSE)</f>
        <v>Earl Smith Dds</v>
      </c>
      <c r="N266">
        <f>VLOOKUP(Table8_16[[#This Row],[Customer_ID]],Table1__2[],3,FALSE)</f>
        <v>59</v>
      </c>
      <c r="O266" t="str">
        <f>VLOOKUP(Table8_16[[#This Row],[Customer_ID]],Table1__2[],4,FALSE)</f>
        <v>Male</v>
      </c>
      <c r="P266" t="str">
        <f>VLOOKUP(Table8_16[[#This Row],[Customer_ID]],Table1__2[],5,FALSE)</f>
        <v>West Sarah</v>
      </c>
      <c r="Q266" t="str">
        <f>VLOOKUP(Table8_16[[#This Row],[Customer_ID]],Table1__2[],6,FALSE)</f>
        <v>South Dakota</v>
      </c>
      <c r="R266" t="str">
        <f>VLOOKUP(Table8_16[[#This Row],[Customer_ID]],Table1__2[],7,FALSE)</f>
        <v>USA</v>
      </c>
      <c r="S266" t="str">
        <f>VLOOKUP(Table8_16[[#This Row],[Customer_ID]],Table1__2[],8,FALSE)</f>
        <v>Gold</v>
      </c>
      <c r="T266" t="str">
        <f>VLOOKUP(Table8_16[[#This Row],[Customer_ID]],Table1__2[],9,FALSE)</f>
        <v>Experienced</v>
      </c>
      <c r="U266" t="str">
        <f>VLOOKUP(Table8_16[[#This Row],[Product_ID]],Table3__211[],2,FALSE)</f>
        <v>Beard Grooming</v>
      </c>
      <c r="V266" t="str">
        <f>VLOOKUP(Table8_16[[#This Row],[Product_ID]],Table3__211[],3,FALSE)</f>
        <v>Kit</v>
      </c>
      <c r="W266" t="str">
        <f>VLOOKUP(Table8_16[[#This Row],[Product_ID]],Table3__211[],4,FALSE)</f>
        <v>Beauty</v>
      </c>
      <c r="X266" t="str">
        <f>VLOOKUP(Table8_16[[#This Row],[Product_ID]],Table3__211[],5,FALSE)</f>
        <v>Grooming</v>
      </c>
      <c r="Y266" t="str">
        <f>VLOOKUP(Table8_16[[#This Row],[Product_ID]],Table3__211[],6,FALSE)</f>
        <v>Erickson-Green</v>
      </c>
      <c r="Z266">
        <f>VLOOKUP(Table8_16[[#This Row],[Product_ID]],Table3__211[],7,FALSE)</f>
        <v>337.42</v>
      </c>
      <c r="AA266">
        <f>VLOOKUP(Table8_16[[#This Row],[Product_ID]],Table3__211[],8,FALSE)</f>
        <v>256</v>
      </c>
      <c r="AB266" t="str">
        <f>VLOOKUP(Table8_16[[#This Row],[Store_ID]],Store!$A$2:$E$21,2,FALSE)</f>
        <v>Aguirre-Keller</v>
      </c>
      <c r="AC266" t="str">
        <f>VLOOKUP(Table8_16[[#This Row],[Store_ID]],Store!$A$2:$E$21,3,FALSE)</f>
        <v>South</v>
      </c>
      <c r="AD266" t="str">
        <f>VLOOKUP(Table8_16[[#This Row],[Store_ID]],Store!$A$2:$E$21,4,FALSE)</f>
        <v>Lake Michael</v>
      </c>
      <c r="AE266" t="str">
        <f>VLOOKUP(Table8_16[[#This Row],[Store_ID]],Store!$A$2:$E$21,5,FALSE)</f>
        <v>Online</v>
      </c>
      <c r="AF266" s="22" t="str">
        <f>VLOOKUP(Table8_16[[#This Row],[Store_ID]],Store!$A$2:$F$21,6,FALSE)</f>
        <v>Digital Store</v>
      </c>
    </row>
    <row r="267" spans="1:32" x14ac:dyDescent="0.3">
      <c r="A267" t="s">
        <v>2230</v>
      </c>
      <c r="B267" s="5">
        <v>45836</v>
      </c>
      <c r="C267" t="s">
        <v>485</v>
      </c>
      <c r="D267" t="s">
        <v>1638</v>
      </c>
      <c r="E267" t="s">
        <v>1911</v>
      </c>
      <c r="F267">
        <v>1</v>
      </c>
      <c r="G267">
        <v>518</v>
      </c>
      <c r="H267">
        <v>0.25</v>
      </c>
      <c r="I267" t="s">
        <v>1959</v>
      </c>
      <c r="J267">
        <v>388.5</v>
      </c>
      <c r="K267">
        <v>388.5</v>
      </c>
      <c r="L267" t="str">
        <f>_xlfn.IFS(Table8_1[[#This Row],[Unit_Price]]&lt;500,"Low Price",Table8_1[[#This Row],[Unit_Price]]&lt;2000,"Medium Price",Table8_1[[#This Row],[Unit_Price]]&gt;=2000, "High Price")</f>
        <v>Medium Price</v>
      </c>
      <c r="M267" t="str">
        <f>VLOOKUP(Table8_16[[#This Row],[Customer_ID]],Table1__2[],2,FALSE)</f>
        <v>Cristian Wright</v>
      </c>
      <c r="N267">
        <f>VLOOKUP(Table8_16[[#This Row],[Customer_ID]],Table1__2[],3,FALSE)</f>
        <v>30</v>
      </c>
      <c r="O267" t="str">
        <f>VLOOKUP(Table8_16[[#This Row],[Customer_ID]],Table1__2[],4,FALSE)</f>
        <v>Male</v>
      </c>
      <c r="P267" t="str">
        <f>VLOOKUP(Table8_16[[#This Row],[Customer_ID]],Table1__2[],5,FALSE)</f>
        <v>Port Denise</v>
      </c>
      <c r="Q267" t="str">
        <f>VLOOKUP(Table8_16[[#This Row],[Customer_ID]],Table1__2[],6,FALSE)</f>
        <v>California</v>
      </c>
      <c r="R267" t="str">
        <f>VLOOKUP(Table8_16[[#This Row],[Customer_ID]],Table1__2[],7,FALSE)</f>
        <v>USA</v>
      </c>
      <c r="S267" t="str">
        <f>VLOOKUP(Table8_16[[#This Row],[Customer_ID]],Table1__2[],8,FALSE)</f>
        <v>Bronze</v>
      </c>
      <c r="T267" t="str">
        <f>VLOOKUP(Table8_16[[#This Row],[Customer_ID]],Table1__2[],9,FALSE)</f>
        <v>Entry level Professionel</v>
      </c>
      <c r="U267" t="str">
        <f>VLOOKUP(Table8_16[[#This Row],[Product_ID]],Table3__211[],2,FALSE)</f>
        <v>Multi-Purpose Storage</v>
      </c>
      <c r="V267" t="str">
        <f>VLOOKUP(Table8_16[[#This Row],[Product_ID]],Table3__211[],3,FALSE)</f>
        <v>Box</v>
      </c>
      <c r="W267" t="str">
        <f>VLOOKUP(Table8_16[[#This Row],[Product_ID]],Table3__211[],4,FALSE)</f>
        <v>Home</v>
      </c>
      <c r="X267" t="str">
        <f>VLOOKUP(Table8_16[[#This Row],[Product_ID]],Table3__211[],5,FALSE)</f>
        <v>Storage</v>
      </c>
      <c r="Y267" t="str">
        <f>VLOOKUP(Table8_16[[#This Row],[Product_ID]],Table3__211[],6,FALSE)</f>
        <v>Gardner-Montes</v>
      </c>
      <c r="Z267">
        <f>VLOOKUP(Table8_16[[#This Row],[Product_ID]],Table3__211[],7,FALSE)</f>
        <v>123.46</v>
      </c>
      <c r="AA267">
        <f>VLOOKUP(Table8_16[[#This Row],[Product_ID]],Table3__211[],8,FALSE)</f>
        <v>76</v>
      </c>
      <c r="AB267" t="str">
        <f>VLOOKUP(Table8_16[[#This Row],[Store_ID]],Store!$A$2:$E$21,2,FALSE)</f>
        <v>Benson-Elliott</v>
      </c>
      <c r="AC267" t="str">
        <f>VLOOKUP(Table8_16[[#This Row],[Store_ID]],Store!$A$2:$E$21,3,FALSE)</f>
        <v>East</v>
      </c>
      <c r="AD267" t="str">
        <f>VLOOKUP(Table8_16[[#This Row],[Store_ID]],Store!$A$2:$E$21,4,FALSE)</f>
        <v>Port Josephberg</v>
      </c>
      <c r="AE267" t="str">
        <f>VLOOKUP(Table8_16[[#This Row],[Store_ID]],Store!$A$2:$E$21,5,FALSE)</f>
        <v>Online</v>
      </c>
      <c r="AF267" s="22" t="str">
        <f>VLOOKUP(Table8_16[[#This Row],[Store_ID]],Store!$A$2:$F$21,6,FALSE)</f>
        <v>Digital Store</v>
      </c>
    </row>
    <row r="268" spans="1:32" x14ac:dyDescent="0.3">
      <c r="A268" t="s">
        <v>2231</v>
      </c>
      <c r="B268" s="5">
        <v>45437</v>
      </c>
      <c r="C268" t="s">
        <v>1355</v>
      </c>
      <c r="D268" t="s">
        <v>1774</v>
      </c>
      <c r="E268" t="s">
        <v>1904</v>
      </c>
      <c r="F268">
        <v>4</v>
      </c>
      <c r="G268">
        <v>779.25</v>
      </c>
      <c r="H268">
        <v>0.25</v>
      </c>
      <c r="I268" t="s">
        <v>1959</v>
      </c>
      <c r="J268">
        <v>2337.75</v>
      </c>
      <c r="K268">
        <v>2337.75</v>
      </c>
      <c r="L268" t="str">
        <f>_xlfn.IFS(Table8_1[[#This Row],[Unit_Price]]&lt;500,"Low Price",Table8_1[[#This Row],[Unit_Price]]&lt;2000,"Medium Price",Table8_1[[#This Row],[Unit_Price]]&gt;=2000, "High Price")</f>
        <v>Medium Price</v>
      </c>
      <c r="M268" t="str">
        <f>VLOOKUP(Table8_16[[#This Row],[Customer_ID]],Table1__2[],2,FALSE)</f>
        <v>Thomas Moore</v>
      </c>
      <c r="N268">
        <f>VLOOKUP(Table8_16[[#This Row],[Customer_ID]],Table1__2[],3,FALSE)</f>
        <v>51</v>
      </c>
      <c r="O268" t="str">
        <f>VLOOKUP(Table8_16[[#This Row],[Customer_ID]],Table1__2[],4,FALSE)</f>
        <v>Female</v>
      </c>
      <c r="P268" t="str">
        <f>VLOOKUP(Table8_16[[#This Row],[Customer_ID]],Table1__2[],5,FALSE)</f>
        <v>Williamsberg</v>
      </c>
      <c r="Q268" t="str">
        <f>VLOOKUP(Table8_16[[#This Row],[Customer_ID]],Table1__2[],6,FALSE)</f>
        <v>New York</v>
      </c>
      <c r="R268" t="str">
        <f>VLOOKUP(Table8_16[[#This Row],[Customer_ID]],Table1__2[],7,FALSE)</f>
        <v>USA</v>
      </c>
      <c r="S268" t="str">
        <f>VLOOKUP(Table8_16[[#This Row],[Customer_ID]],Table1__2[],8,FALSE)</f>
        <v>Silver</v>
      </c>
      <c r="T268" t="str">
        <f>VLOOKUP(Table8_16[[#This Row],[Customer_ID]],Table1__2[],9,FALSE)</f>
        <v>Experienced</v>
      </c>
      <c r="U268" t="str">
        <f>VLOOKUP(Table8_16[[#This Row],[Product_ID]],Table3__211[],2,FALSE)</f>
        <v>Matte Lipstick</v>
      </c>
      <c r="V268" t="str">
        <f>VLOOKUP(Table8_16[[#This Row],[Product_ID]],Table3__211[],3,FALSE)</f>
        <v>Set</v>
      </c>
      <c r="W268" t="str">
        <f>VLOOKUP(Table8_16[[#This Row],[Product_ID]],Table3__211[],4,FALSE)</f>
        <v>Beauty</v>
      </c>
      <c r="X268" t="str">
        <f>VLOOKUP(Table8_16[[#This Row],[Product_ID]],Table3__211[],5,FALSE)</f>
        <v>Makeup</v>
      </c>
      <c r="Y268" t="str">
        <f>VLOOKUP(Table8_16[[#This Row],[Product_ID]],Table3__211[],6,FALSE)</f>
        <v>Zhang Inc</v>
      </c>
      <c r="Z268">
        <f>VLOOKUP(Table8_16[[#This Row],[Product_ID]],Table3__211[],7,FALSE)</f>
        <v>299.11</v>
      </c>
      <c r="AA268">
        <f>VLOOKUP(Table8_16[[#This Row],[Product_ID]],Table3__211[],8,FALSE)</f>
        <v>118</v>
      </c>
      <c r="AB268" t="str">
        <f>VLOOKUP(Table8_16[[#This Row],[Store_ID]],Store!$A$2:$E$21,2,FALSE)</f>
        <v>Alexander Group</v>
      </c>
      <c r="AC268" t="str">
        <f>VLOOKUP(Table8_16[[#This Row],[Store_ID]],Store!$A$2:$E$21,3,FALSE)</f>
        <v>South</v>
      </c>
      <c r="AD268" t="str">
        <f>VLOOKUP(Table8_16[[#This Row],[Store_ID]],Store!$A$2:$E$21,4,FALSE)</f>
        <v>Port Sharon</v>
      </c>
      <c r="AE268" t="str">
        <f>VLOOKUP(Table8_16[[#This Row],[Store_ID]],Store!$A$2:$E$21,5,FALSE)</f>
        <v>Online</v>
      </c>
      <c r="AF268" s="22" t="str">
        <f>VLOOKUP(Table8_16[[#This Row],[Store_ID]],Store!$A$2:$F$21,6,FALSE)</f>
        <v>Digital Store</v>
      </c>
    </row>
    <row r="269" spans="1:32" x14ac:dyDescent="0.3">
      <c r="A269" t="s">
        <v>2232</v>
      </c>
      <c r="B269" s="5">
        <v>45807</v>
      </c>
      <c r="C269" t="s">
        <v>415</v>
      </c>
      <c r="D269" t="s">
        <v>1832</v>
      </c>
      <c r="E269" t="s">
        <v>1914</v>
      </c>
      <c r="F269">
        <v>2</v>
      </c>
      <c r="G269">
        <v>467.75</v>
      </c>
      <c r="H269">
        <v>0.26</v>
      </c>
      <c r="I269" t="s">
        <v>1959</v>
      </c>
      <c r="J269">
        <v>692.27</v>
      </c>
      <c r="K269">
        <v>692.27</v>
      </c>
      <c r="L269" t="str">
        <f>_xlfn.IFS(Table8_1[[#This Row],[Unit_Price]]&lt;500,"Low Price",Table8_1[[#This Row],[Unit_Price]]&lt;2000,"Medium Price",Table8_1[[#This Row],[Unit_Price]]&gt;=2000, "High Price")</f>
        <v>Low Price</v>
      </c>
      <c r="M269" t="str">
        <f>VLOOKUP(Table8_16[[#This Row],[Customer_ID]],Table1__2[],2,FALSE)</f>
        <v>Earl Allen</v>
      </c>
      <c r="N269">
        <f>VLOOKUP(Table8_16[[#This Row],[Customer_ID]],Table1__2[],3,FALSE)</f>
        <v>36</v>
      </c>
      <c r="O269" t="str">
        <f>VLOOKUP(Table8_16[[#This Row],[Customer_ID]],Table1__2[],4,FALSE)</f>
        <v>Male</v>
      </c>
      <c r="P269" t="str">
        <f>VLOOKUP(Table8_16[[#This Row],[Customer_ID]],Table1__2[],5,FALSE)</f>
        <v>New Jenniferburgh</v>
      </c>
      <c r="Q269" t="str">
        <f>VLOOKUP(Table8_16[[#This Row],[Customer_ID]],Table1__2[],6,FALSE)</f>
        <v>Nebraska</v>
      </c>
      <c r="R269" t="str">
        <f>VLOOKUP(Table8_16[[#This Row],[Customer_ID]],Table1__2[],7,FALSE)</f>
        <v>USA</v>
      </c>
      <c r="S269" t="str">
        <f>VLOOKUP(Table8_16[[#This Row],[Customer_ID]],Table1__2[],8,FALSE)</f>
        <v>Platinum</v>
      </c>
      <c r="T269" t="str">
        <f>VLOOKUP(Table8_16[[#This Row],[Customer_ID]],Table1__2[],9,FALSE)</f>
        <v>Experienced</v>
      </c>
      <c r="U269" t="str">
        <f>VLOOKUP(Table8_16[[#This Row],[Product_ID]],Table3__211[],2,FALSE)</f>
        <v>Hydrating Face</v>
      </c>
      <c r="V269" t="str">
        <f>VLOOKUP(Table8_16[[#This Row],[Product_ID]],Table3__211[],3,FALSE)</f>
        <v>Cleanser</v>
      </c>
      <c r="W269" t="str">
        <f>VLOOKUP(Table8_16[[#This Row],[Product_ID]],Table3__211[],4,FALSE)</f>
        <v>Beauty</v>
      </c>
      <c r="X269" t="str">
        <f>VLOOKUP(Table8_16[[#This Row],[Product_ID]],Table3__211[],5,FALSE)</f>
        <v>Skincare</v>
      </c>
      <c r="Y269" t="str">
        <f>VLOOKUP(Table8_16[[#This Row],[Product_ID]],Table3__211[],6,FALSE)</f>
        <v>Butler Group</v>
      </c>
      <c r="Z269">
        <f>VLOOKUP(Table8_16[[#This Row],[Product_ID]],Table3__211[],7,FALSE)</f>
        <v>254.04</v>
      </c>
      <c r="AA269">
        <f>VLOOKUP(Table8_16[[#This Row],[Product_ID]],Table3__211[],8,FALSE)</f>
        <v>159</v>
      </c>
      <c r="AB269" t="str">
        <f>VLOOKUP(Table8_16[[#This Row],[Store_ID]],Store!$A$2:$E$21,2,FALSE)</f>
        <v>Martinez-Mullins</v>
      </c>
      <c r="AC269" t="str">
        <f>VLOOKUP(Table8_16[[#This Row],[Store_ID]],Store!$A$2:$E$21,3,FALSE)</f>
        <v>South</v>
      </c>
      <c r="AD269" t="str">
        <f>VLOOKUP(Table8_16[[#This Row],[Store_ID]],Store!$A$2:$E$21,4,FALSE)</f>
        <v>Williamsfurt</v>
      </c>
      <c r="AE269" t="str">
        <f>VLOOKUP(Table8_16[[#This Row],[Store_ID]],Store!$A$2:$E$21,5,FALSE)</f>
        <v>Online</v>
      </c>
      <c r="AF269" s="22" t="str">
        <f>VLOOKUP(Table8_16[[#This Row],[Store_ID]],Store!$A$2:$F$21,6,FALSE)</f>
        <v>Digital Store</v>
      </c>
    </row>
    <row r="270" spans="1:32" x14ac:dyDescent="0.3">
      <c r="A270" t="s">
        <v>2233</v>
      </c>
      <c r="B270" s="5">
        <v>45555</v>
      </c>
      <c r="C270" t="s">
        <v>1275</v>
      </c>
      <c r="D270" t="s">
        <v>1853</v>
      </c>
      <c r="E270" t="s">
        <v>1945</v>
      </c>
      <c r="F270">
        <v>3</v>
      </c>
      <c r="G270">
        <v>513.98</v>
      </c>
      <c r="H270">
        <v>0.06</v>
      </c>
      <c r="I270" t="s">
        <v>1959</v>
      </c>
      <c r="J270">
        <v>315.24779999999998</v>
      </c>
      <c r="K270">
        <v>1449.4236000000001</v>
      </c>
      <c r="L270" t="str">
        <f>_xlfn.IFS(Table8_1[[#This Row],[Unit_Price]]&lt;500,"Low Price",Table8_1[[#This Row],[Unit_Price]]&lt;2000,"Medium Price",Table8_1[[#This Row],[Unit_Price]]&gt;=2000, "High Price")</f>
        <v>Medium Price</v>
      </c>
      <c r="M270" t="str">
        <f>VLOOKUP(Table8_16[[#This Row],[Customer_ID]],Table1__2[],2,FALSE)</f>
        <v>David Lozano</v>
      </c>
      <c r="N270">
        <f>VLOOKUP(Table8_16[[#This Row],[Customer_ID]],Table1__2[],3,FALSE)</f>
        <v>23</v>
      </c>
      <c r="O270" t="str">
        <f>VLOOKUP(Table8_16[[#This Row],[Customer_ID]],Table1__2[],4,FALSE)</f>
        <v>Female</v>
      </c>
      <c r="P270" t="str">
        <f>VLOOKUP(Table8_16[[#This Row],[Customer_ID]],Table1__2[],5,FALSE)</f>
        <v>North Michaelfurt</v>
      </c>
      <c r="Q270" t="str">
        <f>VLOOKUP(Table8_16[[#This Row],[Customer_ID]],Table1__2[],6,FALSE)</f>
        <v>Wisconsin</v>
      </c>
      <c r="R270" t="str">
        <f>VLOOKUP(Table8_16[[#This Row],[Customer_ID]],Table1__2[],7,FALSE)</f>
        <v>USA</v>
      </c>
      <c r="S270" t="str">
        <f>VLOOKUP(Table8_16[[#This Row],[Customer_ID]],Table1__2[],8,FALSE)</f>
        <v>Gold</v>
      </c>
      <c r="T270" t="str">
        <f>VLOOKUP(Table8_16[[#This Row],[Customer_ID]],Table1__2[],9,FALSE)</f>
        <v>Students</v>
      </c>
      <c r="U270" t="str">
        <f>VLOOKUP(Table8_16[[#This Row],[Product_ID]],Table3__211[],2,FALSE)</f>
        <v>Gaming Mouse Pad</v>
      </c>
      <c r="V270" t="str">
        <f>VLOOKUP(Table8_16[[#This Row],[Product_ID]],Table3__211[],3,FALSE)</f>
        <v>XL</v>
      </c>
      <c r="W270" t="str">
        <f>VLOOKUP(Table8_16[[#This Row],[Product_ID]],Table3__211[],4,FALSE)</f>
        <v>Electronics</v>
      </c>
      <c r="X270" t="str">
        <f>VLOOKUP(Table8_16[[#This Row],[Product_ID]],Table3__211[],5,FALSE)</f>
        <v>Accessories</v>
      </c>
      <c r="Y270" t="str">
        <f>VLOOKUP(Table8_16[[#This Row],[Product_ID]],Table3__211[],6,FALSE)</f>
        <v>Sharp, Taylor and Rodriguez</v>
      </c>
      <c r="Z270">
        <f>VLOOKUP(Table8_16[[#This Row],[Product_ID]],Table3__211[],7,FALSE)</f>
        <v>340.14</v>
      </c>
      <c r="AA270">
        <f>VLOOKUP(Table8_16[[#This Row],[Product_ID]],Table3__211[],8,FALSE)</f>
        <v>361</v>
      </c>
      <c r="AB270" t="str">
        <f>VLOOKUP(Table8_16[[#This Row],[Store_ID]],Store!$A$2:$E$21,2,FALSE)</f>
        <v>Guerrero-Schmitt</v>
      </c>
      <c r="AC270" t="str">
        <f>VLOOKUP(Table8_16[[#This Row],[Store_ID]],Store!$A$2:$E$21,3,FALSE)</f>
        <v>East</v>
      </c>
      <c r="AD270" t="str">
        <f>VLOOKUP(Table8_16[[#This Row],[Store_ID]],Store!$A$2:$E$21,4,FALSE)</f>
        <v>East Stevechester</v>
      </c>
      <c r="AE270" t="str">
        <f>VLOOKUP(Table8_16[[#This Row],[Store_ID]],Store!$A$2:$E$21,5,FALSE)</f>
        <v>Flagship</v>
      </c>
      <c r="AF270" s="22" t="str">
        <f>VLOOKUP(Table8_16[[#This Row],[Store_ID]],Store!$A$2:$F$21,6,FALSE)</f>
        <v>Physical Store</v>
      </c>
    </row>
    <row r="271" spans="1:32" x14ac:dyDescent="0.3">
      <c r="A271" t="s">
        <v>2234</v>
      </c>
      <c r="B271" s="5">
        <v>45803</v>
      </c>
      <c r="C271" t="s">
        <v>719</v>
      </c>
      <c r="D271" t="s">
        <v>1689</v>
      </c>
      <c r="E271" t="s">
        <v>1887</v>
      </c>
      <c r="F271">
        <v>4</v>
      </c>
      <c r="G271">
        <v>747.01</v>
      </c>
      <c r="H271">
        <v>0.13</v>
      </c>
      <c r="I271" t="s">
        <v>1961</v>
      </c>
      <c r="J271">
        <v>2599.5947999999999</v>
      </c>
      <c r="K271">
        <v>2599.5947999999999</v>
      </c>
      <c r="L271" t="str">
        <f>_xlfn.IFS(Table8_1[[#This Row],[Unit_Price]]&lt;500,"Low Price",Table8_1[[#This Row],[Unit_Price]]&lt;2000,"Medium Price",Table8_1[[#This Row],[Unit_Price]]&gt;=2000, "High Price")</f>
        <v>Medium Price</v>
      </c>
      <c r="M271" t="str">
        <f>VLOOKUP(Table8_16[[#This Row],[Customer_ID]],Table1__2[],2,FALSE)</f>
        <v>Jordan Wells</v>
      </c>
      <c r="N271">
        <f>VLOOKUP(Table8_16[[#This Row],[Customer_ID]],Table1__2[],3,FALSE)</f>
        <v>47</v>
      </c>
      <c r="O271" t="str">
        <f>VLOOKUP(Table8_16[[#This Row],[Customer_ID]],Table1__2[],4,FALSE)</f>
        <v>Female</v>
      </c>
      <c r="P271" t="str">
        <f>VLOOKUP(Table8_16[[#This Row],[Customer_ID]],Table1__2[],5,FALSE)</f>
        <v xml:space="preserve">Phillipschester   </v>
      </c>
      <c r="Q271" t="str">
        <f>VLOOKUP(Table8_16[[#This Row],[Customer_ID]],Table1__2[],6,FALSE)</f>
        <v>New Jersey</v>
      </c>
      <c r="R271" t="str">
        <f>VLOOKUP(Table8_16[[#This Row],[Customer_ID]],Table1__2[],7,FALSE)</f>
        <v>USA</v>
      </c>
      <c r="S271" t="str">
        <f>VLOOKUP(Table8_16[[#This Row],[Customer_ID]],Table1__2[],8,FALSE)</f>
        <v>Gold</v>
      </c>
      <c r="T271" t="str">
        <f>VLOOKUP(Table8_16[[#This Row],[Customer_ID]],Table1__2[],9,FALSE)</f>
        <v>Experienced</v>
      </c>
      <c r="U271" t="str">
        <f>VLOOKUP(Table8_16[[#This Row],[Product_ID]],Table3__211[],2,FALSE)</f>
        <v>Men's Casual</v>
      </c>
      <c r="V271" t="str">
        <f>VLOOKUP(Table8_16[[#This Row],[Product_ID]],Table3__211[],3,FALSE)</f>
        <v>Sneakers</v>
      </c>
      <c r="W271" t="str">
        <f>VLOOKUP(Table8_16[[#This Row],[Product_ID]],Table3__211[],4,FALSE)</f>
        <v>Clothing</v>
      </c>
      <c r="X271" t="str">
        <f>VLOOKUP(Table8_16[[#This Row],[Product_ID]],Table3__211[],5,FALSE)</f>
        <v>Footwear</v>
      </c>
      <c r="Y271" t="str">
        <f>VLOOKUP(Table8_16[[#This Row],[Product_ID]],Table3__211[],6,FALSE)</f>
        <v>Hogan-Lee</v>
      </c>
      <c r="Z271">
        <f>VLOOKUP(Table8_16[[#This Row],[Product_ID]],Table3__211[],7,FALSE)</f>
        <v>353.47</v>
      </c>
      <c r="AA271">
        <f>VLOOKUP(Table8_16[[#This Row],[Product_ID]],Table3__211[],8,FALSE)</f>
        <v>214</v>
      </c>
      <c r="AB271" t="str">
        <f>VLOOKUP(Table8_16[[#This Row],[Store_ID]],Store!$A$2:$E$21,2,FALSE)</f>
        <v>Rivera-Warner</v>
      </c>
      <c r="AC271" t="str">
        <f>VLOOKUP(Table8_16[[#This Row],[Store_ID]],Store!$A$2:$E$21,3,FALSE)</f>
        <v>East</v>
      </c>
      <c r="AD271" t="str">
        <f>VLOOKUP(Table8_16[[#This Row],[Store_ID]],Store!$A$2:$E$21,4,FALSE)</f>
        <v>Washingtonfurt</v>
      </c>
      <c r="AE271" t="str">
        <f>VLOOKUP(Table8_16[[#This Row],[Store_ID]],Store!$A$2:$E$21,5,FALSE)</f>
        <v>Flagship</v>
      </c>
      <c r="AF271" s="22" t="str">
        <f>VLOOKUP(Table8_16[[#This Row],[Store_ID]],Store!$A$2:$F$21,6,FALSE)</f>
        <v>Physical Store</v>
      </c>
    </row>
    <row r="272" spans="1:32" x14ac:dyDescent="0.3">
      <c r="A272" t="s">
        <v>2235</v>
      </c>
      <c r="B272" s="5">
        <v>45735</v>
      </c>
      <c r="C272" t="s">
        <v>364</v>
      </c>
      <c r="D272" t="s">
        <v>1850</v>
      </c>
      <c r="E272" t="s">
        <v>1929</v>
      </c>
      <c r="F272">
        <v>4</v>
      </c>
      <c r="G272">
        <v>461.83</v>
      </c>
      <c r="H272">
        <v>0.28000000000000003</v>
      </c>
      <c r="I272" t="s">
        <v>1961</v>
      </c>
      <c r="J272">
        <v>1330.0704000000001</v>
      </c>
      <c r="K272">
        <v>1330.0704000000001</v>
      </c>
      <c r="L272" t="str">
        <f>_xlfn.IFS(Table8_1[[#This Row],[Unit_Price]]&lt;500,"Low Price",Table8_1[[#This Row],[Unit_Price]]&lt;2000,"Medium Price",Table8_1[[#This Row],[Unit_Price]]&gt;=2000, "High Price")</f>
        <v>Low Price</v>
      </c>
      <c r="M272" t="str">
        <f>VLOOKUP(Table8_16[[#This Row],[Customer_ID]],Table1__2[],2,FALSE)</f>
        <v>Colleen Maynard</v>
      </c>
      <c r="N272">
        <f>VLOOKUP(Table8_16[[#This Row],[Customer_ID]],Table1__2[],3,FALSE)</f>
        <v>29</v>
      </c>
      <c r="O272" t="str">
        <f>VLOOKUP(Table8_16[[#This Row],[Customer_ID]],Table1__2[],4,FALSE)</f>
        <v>Male</v>
      </c>
      <c r="P272" t="str">
        <f>VLOOKUP(Table8_16[[#This Row],[Customer_ID]],Table1__2[],5,FALSE)</f>
        <v>Singletonmouth</v>
      </c>
      <c r="Q272" t="str">
        <f>VLOOKUP(Table8_16[[#This Row],[Customer_ID]],Table1__2[],6,FALSE)</f>
        <v>Utah</v>
      </c>
      <c r="R272" t="str">
        <f>VLOOKUP(Table8_16[[#This Row],[Customer_ID]],Table1__2[],7,FALSE)</f>
        <v>USA</v>
      </c>
      <c r="S272" t="str">
        <f>VLOOKUP(Table8_16[[#This Row],[Customer_ID]],Table1__2[],8,FALSE)</f>
        <v>Gold</v>
      </c>
      <c r="T272" t="str">
        <f>VLOOKUP(Table8_16[[#This Row],[Customer_ID]],Table1__2[],9,FALSE)</f>
        <v>Entry level Professionel</v>
      </c>
      <c r="U272" t="str">
        <f>VLOOKUP(Table8_16[[#This Row],[Product_ID]],Table3__211[],2,FALSE)</f>
        <v>Face Foundation</v>
      </c>
      <c r="V272" t="str">
        <f>VLOOKUP(Table8_16[[#This Row],[Product_ID]],Table3__211[],3,FALSE)</f>
        <v>Kit</v>
      </c>
      <c r="W272" t="str">
        <f>VLOOKUP(Table8_16[[#This Row],[Product_ID]],Table3__211[],4,FALSE)</f>
        <v>Beauty</v>
      </c>
      <c r="X272" t="str">
        <f>VLOOKUP(Table8_16[[#This Row],[Product_ID]],Table3__211[],5,FALSE)</f>
        <v>Makeup</v>
      </c>
      <c r="Y272" t="str">
        <f>VLOOKUP(Table8_16[[#This Row],[Product_ID]],Table3__211[],6,FALSE)</f>
        <v>Taylor-Elliott</v>
      </c>
      <c r="Z272">
        <f>VLOOKUP(Table8_16[[#This Row],[Product_ID]],Table3__211[],7,FALSE)</f>
        <v>183.04</v>
      </c>
      <c r="AA272">
        <f>VLOOKUP(Table8_16[[#This Row],[Product_ID]],Table3__211[],8,FALSE)</f>
        <v>457</v>
      </c>
      <c r="AB272" t="str">
        <f>VLOOKUP(Table8_16[[#This Row],[Store_ID]],Store!$A$2:$E$21,2,FALSE)</f>
        <v>Thomas, Bridges and Harris</v>
      </c>
      <c r="AC272" t="str">
        <f>VLOOKUP(Table8_16[[#This Row],[Store_ID]],Store!$A$2:$E$21,3,FALSE)</f>
        <v>North</v>
      </c>
      <c r="AD272" t="str">
        <f>VLOOKUP(Table8_16[[#This Row],[Store_ID]],Store!$A$2:$E$21,4,FALSE)</f>
        <v>Sabrinatown</v>
      </c>
      <c r="AE272" t="str">
        <f>VLOOKUP(Table8_16[[#This Row],[Store_ID]],Store!$A$2:$E$21,5,FALSE)</f>
        <v>Online</v>
      </c>
      <c r="AF272" s="22" t="str">
        <f>VLOOKUP(Table8_16[[#This Row],[Store_ID]],Store!$A$2:$F$21,6,FALSE)</f>
        <v>Digital Store</v>
      </c>
    </row>
    <row r="273" spans="1:32" x14ac:dyDescent="0.3">
      <c r="A273" t="s">
        <v>2236</v>
      </c>
      <c r="B273" s="5">
        <v>45750</v>
      </c>
      <c r="C273" t="s">
        <v>465</v>
      </c>
      <c r="D273" t="s">
        <v>1793</v>
      </c>
      <c r="E273" t="s">
        <v>1917</v>
      </c>
      <c r="F273">
        <v>2</v>
      </c>
      <c r="G273">
        <v>105.15</v>
      </c>
      <c r="H273">
        <v>0.06</v>
      </c>
      <c r="I273" t="s">
        <v>1959</v>
      </c>
      <c r="J273">
        <v>197.68199999999999</v>
      </c>
      <c r="K273">
        <v>197.68200000000002</v>
      </c>
      <c r="L273" t="str">
        <f>_xlfn.IFS(Table8_1[[#This Row],[Unit_Price]]&lt;500,"Low Price",Table8_1[[#This Row],[Unit_Price]]&lt;2000,"Medium Price",Table8_1[[#This Row],[Unit_Price]]&gt;=2000, "High Price")</f>
        <v>Low Price</v>
      </c>
      <c r="M273" t="str">
        <f>VLOOKUP(Table8_16[[#This Row],[Customer_ID]],Table1__2[],2,FALSE)</f>
        <v>Morgan Bowen</v>
      </c>
      <c r="N273">
        <f>VLOOKUP(Table8_16[[#This Row],[Customer_ID]],Table1__2[],3,FALSE)</f>
        <v>54</v>
      </c>
      <c r="O273" t="str">
        <f>VLOOKUP(Table8_16[[#This Row],[Customer_ID]],Table1__2[],4,FALSE)</f>
        <v>Male</v>
      </c>
      <c r="P273" t="str">
        <f>VLOOKUP(Table8_16[[#This Row],[Customer_ID]],Table1__2[],5,FALSE)</f>
        <v>Parksfort</v>
      </c>
      <c r="Q273" t="str">
        <f>VLOOKUP(Table8_16[[#This Row],[Customer_ID]],Table1__2[],6,FALSE)</f>
        <v>Washington</v>
      </c>
      <c r="R273" t="str">
        <f>VLOOKUP(Table8_16[[#This Row],[Customer_ID]],Table1__2[],7,FALSE)</f>
        <v>USA</v>
      </c>
      <c r="S273" t="str">
        <f>VLOOKUP(Table8_16[[#This Row],[Customer_ID]],Table1__2[],8,FALSE)</f>
        <v>Gold</v>
      </c>
      <c r="T273" t="str">
        <f>VLOOKUP(Table8_16[[#This Row],[Customer_ID]],Table1__2[],9,FALSE)</f>
        <v>Experienced</v>
      </c>
      <c r="U273" t="str">
        <f>VLOOKUP(Table8_16[[#This Row],[Product_ID]],Table3__211[],2,FALSE)</f>
        <v>Kitchen Storage</v>
      </c>
      <c r="V273" t="str">
        <f>VLOOKUP(Table8_16[[#This Row],[Product_ID]],Table3__211[],3,FALSE)</f>
        <v>Rack</v>
      </c>
      <c r="W273" t="str">
        <f>VLOOKUP(Table8_16[[#This Row],[Product_ID]],Table3__211[],4,FALSE)</f>
        <v>Home</v>
      </c>
      <c r="X273" t="str">
        <f>VLOOKUP(Table8_16[[#This Row],[Product_ID]],Table3__211[],5,FALSE)</f>
        <v>Storage</v>
      </c>
      <c r="Y273" t="str">
        <f>VLOOKUP(Table8_16[[#This Row],[Product_ID]],Table3__211[],6,FALSE)</f>
        <v>Duran Group</v>
      </c>
      <c r="Z273">
        <f>VLOOKUP(Table8_16[[#This Row],[Product_ID]],Table3__211[],7,FALSE)</f>
        <v>138.05000000000001</v>
      </c>
      <c r="AA273">
        <f>VLOOKUP(Table8_16[[#This Row],[Product_ID]],Table3__211[],8,FALSE)</f>
        <v>89</v>
      </c>
      <c r="AB273" t="str">
        <f>VLOOKUP(Table8_16[[#This Row],[Store_ID]],Store!$A$2:$E$21,2,FALSE)</f>
        <v>Bean, Jones and Park</v>
      </c>
      <c r="AC273" t="str">
        <f>VLOOKUP(Table8_16[[#This Row],[Store_ID]],Store!$A$2:$E$21,3,FALSE)</f>
        <v>West</v>
      </c>
      <c r="AD273" t="str">
        <f>VLOOKUP(Table8_16[[#This Row],[Store_ID]],Store!$A$2:$E$21,4,FALSE)</f>
        <v>Thompsonborough</v>
      </c>
      <c r="AE273" t="str">
        <f>VLOOKUP(Table8_16[[#This Row],[Store_ID]],Store!$A$2:$E$21,5,FALSE)</f>
        <v>Online</v>
      </c>
      <c r="AF273" s="22" t="str">
        <f>VLOOKUP(Table8_16[[#This Row],[Store_ID]],Store!$A$2:$F$21,6,FALSE)</f>
        <v>Digital Store</v>
      </c>
    </row>
    <row r="274" spans="1:32" x14ac:dyDescent="0.3">
      <c r="A274" t="s">
        <v>2237</v>
      </c>
      <c r="B274" s="5">
        <v>45693</v>
      </c>
      <c r="C274" t="s">
        <v>138</v>
      </c>
      <c r="D274" t="s">
        <v>1645</v>
      </c>
      <c r="E274" t="s">
        <v>1901</v>
      </c>
      <c r="F274">
        <v>3</v>
      </c>
      <c r="G274">
        <v>610.24</v>
      </c>
      <c r="H274">
        <v>0.17</v>
      </c>
      <c r="I274" t="s">
        <v>1964</v>
      </c>
      <c r="J274">
        <v>1519.4975999999999</v>
      </c>
      <c r="K274">
        <v>1519.4975999999999</v>
      </c>
      <c r="L274" t="str">
        <f>_xlfn.IFS(Table8_1[[#This Row],[Unit_Price]]&lt;500,"Low Price",Table8_1[[#This Row],[Unit_Price]]&lt;2000,"Medium Price",Table8_1[[#This Row],[Unit_Price]]&gt;=2000, "High Price")</f>
        <v>Medium Price</v>
      </c>
      <c r="M274" t="str">
        <f>VLOOKUP(Table8_16[[#This Row],[Customer_ID]],Table1__2[],2,FALSE)</f>
        <v>Robert Jones Dds</v>
      </c>
      <c r="N274">
        <f>VLOOKUP(Table8_16[[#This Row],[Customer_ID]],Table1__2[],3,FALSE)</f>
        <v>25</v>
      </c>
      <c r="O274" t="str">
        <f>VLOOKUP(Table8_16[[#This Row],[Customer_ID]],Table1__2[],4,FALSE)</f>
        <v>Male</v>
      </c>
      <c r="P274" t="str">
        <f>VLOOKUP(Table8_16[[#This Row],[Customer_ID]],Table1__2[],5,FALSE)</f>
        <v>Tristanton</v>
      </c>
      <c r="Q274" t="str">
        <f>VLOOKUP(Table8_16[[#This Row],[Customer_ID]],Table1__2[],6,FALSE)</f>
        <v>Oklahoma</v>
      </c>
      <c r="R274" t="str">
        <f>VLOOKUP(Table8_16[[#This Row],[Customer_ID]],Table1__2[],7,FALSE)</f>
        <v>USA</v>
      </c>
      <c r="S274" t="str">
        <f>VLOOKUP(Table8_16[[#This Row],[Customer_ID]],Table1__2[],8,FALSE)</f>
        <v>Platinum</v>
      </c>
      <c r="T274" t="str">
        <f>VLOOKUP(Table8_16[[#This Row],[Customer_ID]],Table1__2[],9,FALSE)</f>
        <v>Entry level Professionel</v>
      </c>
      <c r="U274" t="str">
        <f>VLOOKUP(Table8_16[[#This Row],[Product_ID]],Table3__211[],2,FALSE)</f>
        <v>Men's Formal</v>
      </c>
      <c r="V274" t="str">
        <f>VLOOKUP(Table8_16[[#This Row],[Product_ID]],Table3__211[],3,FALSE)</f>
        <v>Shirt</v>
      </c>
      <c r="W274" t="str">
        <f>VLOOKUP(Table8_16[[#This Row],[Product_ID]],Table3__211[],4,FALSE)</f>
        <v>Clothing</v>
      </c>
      <c r="X274" t="str">
        <f>VLOOKUP(Table8_16[[#This Row],[Product_ID]],Table3__211[],5,FALSE)</f>
        <v>Tops</v>
      </c>
      <c r="Y274" t="str">
        <f>VLOOKUP(Table8_16[[#This Row],[Product_ID]],Table3__211[],6,FALSE)</f>
        <v>Moon, Mora and Santos</v>
      </c>
      <c r="Z274">
        <f>VLOOKUP(Table8_16[[#This Row],[Product_ID]],Table3__211[],7,FALSE)</f>
        <v>254.04</v>
      </c>
      <c r="AA274">
        <f>VLOOKUP(Table8_16[[#This Row],[Product_ID]],Table3__211[],8,FALSE)</f>
        <v>360</v>
      </c>
      <c r="AB274" t="str">
        <f>VLOOKUP(Table8_16[[#This Row],[Store_ID]],Store!$A$2:$E$21,2,FALSE)</f>
        <v>Johnson-Wright</v>
      </c>
      <c r="AC274" t="str">
        <f>VLOOKUP(Table8_16[[#This Row],[Store_ID]],Store!$A$2:$E$21,3,FALSE)</f>
        <v>North</v>
      </c>
      <c r="AD274" t="str">
        <f>VLOOKUP(Table8_16[[#This Row],[Store_ID]],Store!$A$2:$E$21,4,FALSE)</f>
        <v>Hoodberg</v>
      </c>
      <c r="AE274" t="str">
        <f>VLOOKUP(Table8_16[[#This Row],[Store_ID]],Store!$A$2:$E$21,5,FALSE)</f>
        <v>Outlet</v>
      </c>
      <c r="AF274" s="22" t="str">
        <f>VLOOKUP(Table8_16[[#This Row],[Store_ID]],Store!$A$2:$F$21,6,FALSE)</f>
        <v>Physical Store</v>
      </c>
    </row>
    <row r="275" spans="1:32" x14ac:dyDescent="0.3">
      <c r="A275" t="s">
        <v>2238</v>
      </c>
      <c r="B275" s="5">
        <v>45667</v>
      </c>
      <c r="C275" t="s">
        <v>995</v>
      </c>
      <c r="D275" t="s">
        <v>1805</v>
      </c>
      <c r="E275" t="s">
        <v>1917</v>
      </c>
      <c r="F275">
        <v>1</v>
      </c>
      <c r="G275">
        <v>872.12</v>
      </c>
      <c r="H275">
        <v>7.0000000000000007E-2</v>
      </c>
      <c r="I275" t="s">
        <v>1961</v>
      </c>
      <c r="J275">
        <v>811.07159999999999</v>
      </c>
      <c r="K275">
        <v>811.07159999999999</v>
      </c>
      <c r="L275" t="str">
        <f>_xlfn.IFS(Table8_1[[#This Row],[Unit_Price]]&lt;500,"Low Price",Table8_1[[#This Row],[Unit_Price]]&lt;2000,"Medium Price",Table8_1[[#This Row],[Unit_Price]]&gt;=2000, "High Price")</f>
        <v>Medium Price</v>
      </c>
      <c r="M275" t="str">
        <f>VLOOKUP(Table8_16[[#This Row],[Customer_ID]],Table1__2[],2,FALSE)</f>
        <v>Jason Mullins</v>
      </c>
      <c r="N275">
        <f>VLOOKUP(Table8_16[[#This Row],[Customer_ID]],Table1__2[],3,FALSE)</f>
        <v>47</v>
      </c>
      <c r="O275" t="str">
        <f>VLOOKUP(Table8_16[[#This Row],[Customer_ID]],Table1__2[],4,FALSE)</f>
        <v>Female</v>
      </c>
      <c r="P275" t="str">
        <f>VLOOKUP(Table8_16[[#This Row],[Customer_ID]],Table1__2[],5,FALSE)</f>
        <v>Brianchester</v>
      </c>
      <c r="Q275" t="str">
        <f>VLOOKUP(Table8_16[[#This Row],[Customer_ID]],Table1__2[],6,FALSE)</f>
        <v>Delaware</v>
      </c>
      <c r="R275" t="str">
        <f>VLOOKUP(Table8_16[[#This Row],[Customer_ID]],Table1__2[],7,FALSE)</f>
        <v>USA</v>
      </c>
      <c r="S275" t="str">
        <f>VLOOKUP(Table8_16[[#This Row],[Customer_ID]],Table1__2[],8,FALSE)</f>
        <v>Silver</v>
      </c>
      <c r="T275" t="str">
        <f>VLOOKUP(Table8_16[[#This Row],[Customer_ID]],Table1__2[],9,FALSE)</f>
        <v>Experienced</v>
      </c>
      <c r="U275" t="str">
        <f>VLOOKUP(Table8_16[[#This Row],[Product_ID]],Table3__211[],2,FALSE)</f>
        <v>Bluetooth Car Audio</v>
      </c>
      <c r="V275" t="str">
        <f>VLOOKUP(Table8_16[[#This Row],[Product_ID]],Table3__211[],3,FALSE)</f>
        <v>System</v>
      </c>
      <c r="W275" t="str">
        <f>VLOOKUP(Table8_16[[#This Row],[Product_ID]],Table3__211[],4,FALSE)</f>
        <v>Electronics</v>
      </c>
      <c r="X275" t="str">
        <f>VLOOKUP(Table8_16[[#This Row],[Product_ID]],Table3__211[],5,FALSE)</f>
        <v>Audio</v>
      </c>
      <c r="Y275" t="str">
        <f>VLOOKUP(Table8_16[[#This Row],[Product_ID]],Table3__211[],6,FALSE)</f>
        <v>Bruce-Bowen</v>
      </c>
      <c r="Z275">
        <f>VLOOKUP(Table8_16[[#This Row],[Product_ID]],Table3__211[],7,FALSE)</f>
        <v>403.71</v>
      </c>
      <c r="AA275">
        <f>VLOOKUP(Table8_16[[#This Row],[Product_ID]],Table3__211[],8,FALSE)</f>
        <v>159</v>
      </c>
      <c r="AB275" t="str">
        <f>VLOOKUP(Table8_16[[#This Row],[Store_ID]],Store!$A$2:$E$21,2,FALSE)</f>
        <v>Bean, Jones and Park</v>
      </c>
      <c r="AC275" t="str">
        <f>VLOOKUP(Table8_16[[#This Row],[Store_ID]],Store!$A$2:$E$21,3,FALSE)</f>
        <v>West</v>
      </c>
      <c r="AD275" t="str">
        <f>VLOOKUP(Table8_16[[#This Row],[Store_ID]],Store!$A$2:$E$21,4,FALSE)</f>
        <v>Thompsonborough</v>
      </c>
      <c r="AE275" t="str">
        <f>VLOOKUP(Table8_16[[#This Row],[Store_ID]],Store!$A$2:$E$21,5,FALSE)</f>
        <v>Online</v>
      </c>
      <c r="AF275" s="22" t="str">
        <f>VLOOKUP(Table8_16[[#This Row],[Store_ID]],Store!$A$2:$F$21,6,FALSE)</f>
        <v>Digital Store</v>
      </c>
    </row>
    <row r="276" spans="1:32" x14ac:dyDescent="0.3">
      <c r="A276" t="s">
        <v>2239</v>
      </c>
      <c r="B276" s="5">
        <v>45316</v>
      </c>
      <c r="C276" t="s">
        <v>1355</v>
      </c>
      <c r="D276" t="s">
        <v>1599</v>
      </c>
      <c r="E276" t="s">
        <v>1892</v>
      </c>
      <c r="F276">
        <v>1</v>
      </c>
      <c r="G276">
        <v>406.79</v>
      </c>
      <c r="H276">
        <v>0.03</v>
      </c>
      <c r="I276" t="s">
        <v>1964</v>
      </c>
      <c r="J276">
        <v>394.58629999999999</v>
      </c>
      <c r="K276">
        <v>394.58629999999999</v>
      </c>
      <c r="L276" t="str">
        <f>_xlfn.IFS(Table8_1[[#This Row],[Unit_Price]]&lt;500,"Low Price",Table8_1[[#This Row],[Unit_Price]]&lt;2000,"Medium Price",Table8_1[[#This Row],[Unit_Price]]&gt;=2000, "High Price")</f>
        <v>Low Price</v>
      </c>
      <c r="M276" t="str">
        <f>VLOOKUP(Table8_16[[#This Row],[Customer_ID]],Table1__2[],2,FALSE)</f>
        <v>Thomas Moore</v>
      </c>
      <c r="N276">
        <f>VLOOKUP(Table8_16[[#This Row],[Customer_ID]],Table1__2[],3,FALSE)</f>
        <v>51</v>
      </c>
      <c r="O276" t="str">
        <f>VLOOKUP(Table8_16[[#This Row],[Customer_ID]],Table1__2[],4,FALSE)</f>
        <v>Female</v>
      </c>
      <c r="P276" t="str">
        <f>VLOOKUP(Table8_16[[#This Row],[Customer_ID]],Table1__2[],5,FALSE)</f>
        <v>Williamsberg</v>
      </c>
      <c r="Q276" t="str">
        <f>VLOOKUP(Table8_16[[#This Row],[Customer_ID]],Table1__2[],6,FALSE)</f>
        <v>New York</v>
      </c>
      <c r="R276" t="str">
        <f>VLOOKUP(Table8_16[[#This Row],[Customer_ID]],Table1__2[],7,FALSE)</f>
        <v>USA</v>
      </c>
      <c r="S276" t="str">
        <f>VLOOKUP(Table8_16[[#This Row],[Customer_ID]],Table1__2[],8,FALSE)</f>
        <v>Silver</v>
      </c>
      <c r="T276" t="str">
        <f>VLOOKUP(Table8_16[[#This Row],[Customer_ID]],Table1__2[],9,FALSE)</f>
        <v>Experienced</v>
      </c>
      <c r="U276" t="str">
        <f>VLOOKUP(Table8_16[[#This Row],[Product_ID]],Table3__211[],2,FALSE)</f>
        <v>Ceramic Kitchen Bowl</v>
      </c>
      <c r="V276" t="str">
        <f>VLOOKUP(Table8_16[[#This Row],[Product_ID]],Table3__211[],3,FALSE)</f>
        <v>Set</v>
      </c>
      <c r="W276" t="str">
        <f>VLOOKUP(Table8_16[[#This Row],[Product_ID]],Table3__211[],4,FALSE)</f>
        <v>Home</v>
      </c>
      <c r="X276" t="str">
        <f>VLOOKUP(Table8_16[[#This Row],[Product_ID]],Table3__211[],5,FALSE)</f>
        <v>Kitchen</v>
      </c>
      <c r="Y276" t="str">
        <f>VLOOKUP(Table8_16[[#This Row],[Product_ID]],Table3__211[],6,FALSE)</f>
        <v>Hamilton Group</v>
      </c>
      <c r="Z276">
        <f>VLOOKUP(Table8_16[[#This Row],[Product_ID]],Table3__211[],7,FALSE)</f>
        <v>298.86</v>
      </c>
      <c r="AA276">
        <f>VLOOKUP(Table8_16[[#This Row],[Product_ID]],Table3__211[],8,FALSE)</f>
        <v>308</v>
      </c>
      <c r="AB276" t="str">
        <f>VLOOKUP(Table8_16[[#This Row],[Store_ID]],Store!$A$2:$E$21,2,FALSE)</f>
        <v>Martinez, Adkins and Johnson</v>
      </c>
      <c r="AC276" t="str">
        <f>VLOOKUP(Table8_16[[#This Row],[Store_ID]],Store!$A$2:$E$21,3,FALSE)</f>
        <v>North</v>
      </c>
      <c r="AD276" t="str">
        <f>VLOOKUP(Table8_16[[#This Row],[Store_ID]],Store!$A$2:$E$21,4,FALSE)</f>
        <v>Danielmouth</v>
      </c>
      <c r="AE276" t="str">
        <f>VLOOKUP(Table8_16[[#This Row],[Store_ID]],Store!$A$2:$E$21,5,FALSE)</f>
        <v>Flagship</v>
      </c>
      <c r="AF276" s="22" t="str">
        <f>VLOOKUP(Table8_16[[#This Row],[Store_ID]],Store!$A$2:$F$21,6,FALSE)</f>
        <v>Physical Store</v>
      </c>
    </row>
    <row r="277" spans="1:32" x14ac:dyDescent="0.3">
      <c r="A277" t="s">
        <v>2240</v>
      </c>
      <c r="B277" s="5">
        <v>45932</v>
      </c>
      <c r="C277" t="s">
        <v>1175</v>
      </c>
      <c r="D277" t="s">
        <v>1744</v>
      </c>
      <c r="E277" t="s">
        <v>1934</v>
      </c>
      <c r="F277">
        <v>1</v>
      </c>
      <c r="G277">
        <v>606.01</v>
      </c>
      <c r="H277">
        <v>0.04</v>
      </c>
      <c r="I277" t="s">
        <v>1961</v>
      </c>
      <c r="J277">
        <v>581.76959999999997</v>
      </c>
      <c r="K277">
        <v>581.76959999999997</v>
      </c>
      <c r="L277" t="str">
        <f>_xlfn.IFS(Table8_1[[#This Row],[Unit_Price]]&lt;500,"Low Price",Table8_1[[#This Row],[Unit_Price]]&lt;2000,"Medium Price",Table8_1[[#This Row],[Unit_Price]]&gt;=2000, "High Price")</f>
        <v>Medium Price</v>
      </c>
      <c r="M277" t="str">
        <f>VLOOKUP(Table8_16[[#This Row],[Customer_ID]],Table1__2[],2,FALSE)</f>
        <v>Jacqueline Anthony</v>
      </c>
      <c r="N277">
        <f>VLOOKUP(Table8_16[[#This Row],[Customer_ID]],Table1__2[],3,FALSE)</f>
        <v>28</v>
      </c>
      <c r="O277" t="str">
        <f>VLOOKUP(Table8_16[[#This Row],[Customer_ID]],Table1__2[],4,FALSE)</f>
        <v>Male</v>
      </c>
      <c r="P277" t="str">
        <f>VLOOKUP(Table8_16[[#This Row],[Customer_ID]],Table1__2[],5,FALSE)</f>
        <v>Vincentside</v>
      </c>
      <c r="Q277" t="str">
        <f>VLOOKUP(Table8_16[[#This Row],[Customer_ID]],Table1__2[],6,FALSE)</f>
        <v>Ohio</v>
      </c>
      <c r="R277" t="str">
        <f>VLOOKUP(Table8_16[[#This Row],[Customer_ID]],Table1__2[],7,FALSE)</f>
        <v>USA</v>
      </c>
      <c r="S277" t="str">
        <f>VLOOKUP(Table8_16[[#This Row],[Customer_ID]],Table1__2[],8,FALSE)</f>
        <v>Bronze</v>
      </c>
      <c r="T277" t="str">
        <f>VLOOKUP(Table8_16[[#This Row],[Customer_ID]],Table1__2[],9,FALSE)</f>
        <v>Entry level Professionel</v>
      </c>
      <c r="U277" t="str">
        <f>VLOOKUP(Table8_16[[#This Row],[Product_ID]],Table3__211[],2,FALSE)</f>
        <v>Sports Stopwatch</v>
      </c>
      <c r="V277" t="str">
        <f>VLOOKUP(Table8_16[[#This Row],[Product_ID]],Table3__211[],3,FALSE)</f>
        <v>Pro</v>
      </c>
      <c r="W277" t="str">
        <f>VLOOKUP(Table8_16[[#This Row],[Product_ID]],Table3__211[],4,FALSE)</f>
        <v>Sports</v>
      </c>
      <c r="X277" t="str">
        <f>VLOOKUP(Table8_16[[#This Row],[Product_ID]],Table3__211[],5,FALSE)</f>
        <v>Accessories</v>
      </c>
      <c r="Y277" t="str">
        <f>VLOOKUP(Table8_16[[#This Row],[Product_ID]],Table3__211[],6,FALSE)</f>
        <v>Thompson-French</v>
      </c>
      <c r="Z277">
        <f>VLOOKUP(Table8_16[[#This Row],[Product_ID]],Table3__211[],7,FALSE)</f>
        <v>434.84</v>
      </c>
      <c r="AA277">
        <f>VLOOKUP(Table8_16[[#This Row],[Product_ID]],Table3__211[],8,FALSE)</f>
        <v>185</v>
      </c>
      <c r="AB277" t="str">
        <f>VLOOKUP(Table8_16[[#This Row],[Store_ID]],Store!$A$2:$E$21,2,FALSE)</f>
        <v>Mcdonald Inc</v>
      </c>
      <c r="AC277" t="str">
        <f>VLOOKUP(Table8_16[[#This Row],[Store_ID]],Store!$A$2:$E$21,3,FALSE)</f>
        <v>South</v>
      </c>
      <c r="AD277" t="str">
        <f>VLOOKUP(Table8_16[[#This Row],[Store_ID]],Store!$A$2:$E$21,4,FALSE)</f>
        <v>Christopherland</v>
      </c>
      <c r="AE277" t="str">
        <f>VLOOKUP(Table8_16[[#This Row],[Store_ID]],Store!$A$2:$E$21,5,FALSE)</f>
        <v>Outlet</v>
      </c>
      <c r="AF277" s="22" t="str">
        <f>VLOOKUP(Table8_16[[#This Row],[Store_ID]],Store!$A$2:$F$21,6,FALSE)</f>
        <v>Physical Store</v>
      </c>
    </row>
    <row r="278" spans="1:32" x14ac:dyDescent="0.3">
      <c r="A278" t="s">
        <v>2241</v>
      </c>
      <c r="B278" s="5">
        <v>45483</v>
      </c>
      <c r="C278" t="s">
        <v>1106</v>
      </c>
      <c r="D278" t="s">
        <v>1625</v>
      </c>
      <c r="E278" t="s">
        <v>1908</v>
      </c>
      <c r="F278">
        <v>4</v>
      </c>
      <c r="G278">
        <v>322.58</v>
      </c>
      <c r="H278">
        <v>0.06</v>
      </c>
      <c r="I278" t="s">
        <v>1959</v>
      </c>
      <c r="J278">
        <v>1212.9007999999999</v>
      </c>
      <c r="K278">
        <v>1212.9007999999999</v>
      </c>
      <c r="L278" t="str">
        <f>_xlfn.IFS(Table8_1[[#This Row],[Unit_Price]]&lt;500,"Low Price",Table8_1[[#This Row],[Unit_Price]]&lt;2000,"Medium Price",Table8_1[[#This Row],[Unit_Price]]&gt;=2000, "High Price")</f>
        <v>Low Price</v>
      </c>
      <c r="M278" t="str">
        <f>VLOOKUP(Table8_16[[#This Row],[Customer_ID]],Table1__2[],2,FALSE)</f>
        <v>Heather Valenzuela</v>
      </c>
      <c r="N278">
        <f>VLOOKUP(Table8_16[[#This Row],[Customer_ID]],Table1__2[],3,FALSE)</f>
        <v>31</v>
      </c>
      <c r="O278" t="str">
        <f>VLOOKUP(Table8_16[[#This Row],[Customer_ID]],Table1__2[],4,FALSE)</f>
        <v>Male</v>
      </c>
      <c r="P278" t="str">
        <f>VLOOKUP(Table8_16[[#This Row],[Customer_ID]],Table1__2[],5,FALSE)</f>
        <v>New Angiefurt</v>
      </c>
      <c r="Q278" t="str">
        <f>VLOOKUP(Table8_16[[#This Row],[Customer_ID]],Table1__2[],6,FALSE)</f>
        <v>Alaska</v>
      </c>
      <c r="R278" t="str">
        <f>VLOOKUP(Table8_16[[#This Row],[Customer_ID]],Table1__2[],7,FALSE)</f>
        <v>USA</v>
      </c>
      <c r="S278" t="str">
        <f>VLOOKUP(Table8_16[[#This Row],[Customer_ID]],Table1__2[],8,FALSE)</f>
        <v>Bronze</v>
      </c>
      <c r="T278" t="str">
        <f>VLOOKUP(Table8_16[[#This Row],[Customer_ID]],Table1__2[],9,FALSE)</f>
        <v>Experienced</v>
      </c>
      <c r="U278" t="str">
        <f>VLOOKUP(Table8_16[[#This Row],[Product_ID]],Table3__211[],2,FALSE)</f>
        <v>Soccer Training Cone</v>
      </c>
      <c r="V278" t="str">
        <f>VLOOKUP(Table8_16[[#This Row],[Product_ID]],Table3__211[],3,FALSE)</f>
        <v>Set</v>
      </c>
      <c r="W278" t="str">
        <f>VLOOKUP(Table8_16[[#This Row],[Product_ID]],Table3__211[],4,FALSE)</f>
        <v>Sports</v>
      </c>
      <c r="X278" t="str">
        <f>VLOOKUP(Table8_16[[#This Row],[Product_ID]],Table3__211[],5,FALSE)</f>
        <v>Accessories</v>
      </c>
      <c r="Y278" t="str">
        <f>VLOOKUP(Table8_16[[#This Row],[Product_ID]],Table3__211[],6,FALSE)</f>
        <v>Ford, Murphy and Wilson</v>
      </c>
      <c r="Z278">
        <f>VLOOKUP(Table8_16[[#This Row],[Product_ID]],Table3__211[],7,FALSE)</f>
        <v>144.53</v>
      </c>
      <c r="AA278">
        <f>VLOOKUP(Table8_16[[#This Row],[Product_ID]],Table3__211[],8,FALSE)</f>
        <v>367</v>
      </c>
      <c r="AB278" t="str">
        <f>VLOOKUP(Table8_16[[#This Row],[Store_ID]],Store!$A$2:$E$21,2,FALSE)</f>
        <v>Gray Ltd</v>
      </c>
      <c r="AC278" t="str">
        <f>VLOOKUP(Table8_16[[#This Row],[Store_ID]],Store!$A$2:$E$21,3,FALSE)</f>
        <v>North</v>
      </c>
      <c r="AD278" t="str">
        <f>VLOOKUP(Table8_16[[#This Row],[Store_ID]],Store!$A$2:$E$21,4,FALSE)</f>
        <v>New Michaelchester</v>
      </c>
      <c r="AE278" t="str">
        <f>VLOOKUP(Table8_16[[#This Row],[Store_ID]],Store!$A$2:$E$21,5,FALSE)</f>
        <v>Outlet</v>
      </c>
      <c r="AF278" s="22" t="str">
        <f>VLOOKUP(Table8_16[[#This Row],[Store_ID]],Store!$A$2:$F$21,6,FALSE)</f>
        <v>Physical Store</v>
      </c>
    </row>
    <row r="279" spans="1:32" x14ac:dyDescent="0.3">
      <c r="A279" t="s">
        <v>2242</v>
      </c>
      <c r="B279" s="5">
        <v>45661</v>
      </c>
      <c r="C279" t="s">
        <v>1501</v>
      </c>
      <c r="D279" t="s">
        <v>1814</v>
      </c>
      <c r="E279" t="s">
        <v>1945</v>
      </c>
      <c r="F279">
        <v>4</v>
      </c>
      <c r="G279">
        <v>463.17</v>
      </c>
      <c r="H279">
        <v>0.06</v>
      </c>
      <c r="I279" t="s">
        <v>1961</v>
      </c>
      <c r="J279">
        <v>1741.5192</v>
      </c>
      <c r="K279">
        <v>1741.5192000000002</v>
      </c>
      <c r="L279" t="str">
        <f>_xlfn.IFS(Table8_1[[#This Row],[Unit_Price]]&lt;500,"Low Price",Table8_1[[#This Row],[Unit_Price]]&lt;2000,"Medium Price",Table8_1[[#This Row],[Unit_Price]]&gt;=2000, "High Price")</f>
        <v>Low Price</v>
      </c>
      <c r="M279" t="str">
        <f>VLOOKUP(Table8_16[[#This Row],[Customer_ID]],Table1__2[],2,FALSE)</f>
        <v>Jessica Castro</v>
      </c>
      <c r="N279">
        <f>VLOOKUP(Table8_16[[#This Row],[Customer_ID]],Table1__2[],3,FALSE)</f>
        <v>32</v>
      </c>
      <c r="O279" t="str">
        <f>VLOOKUP(Table8_16[[#This Row],[Customer_ID]],Table1__2[],4,FALSE)</f>
        <v>Male</v>
      </c>
      <c r="P279" t="str">
        <f>VLOOKUP(Table8_16[[#This Row],[Customer_ID]],Table1__2[],5,FALSE)</f>
        <v>West Markton</v>
      </c>
      <c r="Q279" t="str">
        <f>VLOOKUP(Table8_16[[#This Row],[Customer_ID]],Table1__2[],6,FALSE)</f>
        <v>Massachusetts</v>
      </c>
      <c r="R279" t="str">
        <f>VLOOKUP(Table8_16[[#This Row],[Customer_ID]],Table1__2[],7,FALSE)</f>
        <v>USA</v>
      </c>
      <c r="S279" t="str">
        <f>VLOOKUP(Table8_16[[#This Row],[Customer_ID]],Table1__2[],8,FALSE)</f>
        <v>Bronze</v>
      </c>
      <c r="T279" t="str">
        <f>VLOOKUP(Table8_16[[#This Row],[Customer_ID]],Table1__2[],9,FALSE)</f>
        <v>Experienced</v>
      </c>
      <c r="U279" t="str">
        <f>VLOOKUP(Table8_16[[#This Row],[Product_ID]],Table3__211[],2,FALSE)</f>
        <v>WiFi Mesh</v>
      </c>
      <c r="V279" t="str">
        <f>VLOOKUP(Table8_16[[#This Row],[Product_ID]],Table3__211[],3,FALSE)</f>
        <v>Router</v>
      </c>
      <c r="W279" t="str">
        <f>VLOOKUP(Table8_16[[#This Row],[Product_ID]],Table3__211[],4,FALSE)</f>
        <v>Electronics</v>
      </c>
      <c r="X279" t="str">
        <f>VLOOKUP(Table8_16[[#This Row],[Product_ID]],Table3__211[],5,FALSE)</f>
        <v>Appliances</v>
      </c>
      <c r="Y279" t="str">
        <f>VLOOKUP(Table8_16[[#This Row],[Product_ID]],Table3__211[],6,FALSE)</f>
        <v>White, Reeves and Woods</v>
      </c>
      <c r="Z279">
        <f>VLOOKUP(Table8_16[[#This Row],[Product_ID]],Table3__211[],7,FALSE)</f>
        <v>480.9</v>
      </c>
      <c r="AA279">
        <f>VLOOKUP(Table8_16[[#This Row],[Product_ID]],Table3__211[],8,FALSE)</f>
        <v>104</v>
      </c>
      <c r="AB279" t="str">
        <f>VLOOKUP(Table8_16[[#This Row],[Store_ID]],Store!$A$2:$E$21,2,FALSE)</f>
        <v>Guerrero-Schmitt</v>
      </c>
      <c r="AC279" t="str">
        <f>VLOOKUP(Table8_16[[#This Row],[Store_ID]],Store!$A$2:$E$21,3,FALSE)</f>
        <v>East</v>
      </c>
      <c r="AD279" t="str">
        <f>VLOOKUP(Table8_16[[#This Row],[Store_ID]],Store!$A$2:$E$21,4,FALSE)</f>
        <v>East Stevechester</v>
      </c>
      <c r="AE279" t="str">
        <f>VLOOKUP(Table8_16[[#This Row],[Store_ID]],Store!$A$2:$E$21,5,FALSE)</f>
        <v>Flagship</v>
      </c>
      <c r="AF279" s="22" t="str">
        <f>VLOOKUP(Table8_16[[#This Row],[Store_ID]],Store!$A$2:$F$21,6,FALSE)</f>
        <v>Physical Store</v>
      </c>
    </row>
    <row r="280" spans="1:32" x14ac:dyDescent="0.3">
      <c r="A280" t="s">
        <v>2243</v>
      </c>
      <c r="B280" s="5">
        <v>45798</v>
      </c>
      <c r="C280" t="s">
        <v>1007</v>
      </c>
      <c r="D280" t="s">
        <v>1652</v>
      </c>
      <c r="E280" t="s">
        <v>1914</v>
      </c>
      <c r="F280">
        <v>4</v>
      </c>
      <c r="G280">
        <v>285.82</v>
      </c>
      <c r="H280">
        <v>0.18</v>
      </c>
      <c r="I280" t="s">
        <v>1961</v>
      </c>
      <c r="J280">
        <v>937.4896</v>
      </c>
      <c r="K280">
        <v>937.4896</v>
      </c>
      <c r="L280" t="str">
        <f>_xlfn.IFS(Table8_1[[#This Row],[Unit_Price]]&lt;500,"Low Price",Table8_1[[#This Row],[Unit_Price]]&lt;2000,"Medium Price",Table8_1[[#This Row],[Unit_Price]]&gt;=2000, "High Price")</f>
        <v>Low Price</v>
      </c>
      <c r="M280" t="str">
        <f>VLOOKUP(Table8_16[[#This Row],[Customer_ID]],Table1__2[],2,FALSE)</f>
        <v>Robert House</v>
      </c>
      <c r="N280">
        <f>VLOOKUP(Table8_16[[#This Row],[Customer_ID]],Table1__2[],3,FALSE)</f>
        <v>34</v>
      </c>
      <c r="O280" t="str">
        <f>VLOOKUP(Table8_16[[#This Row],[Customer_ID]],Table1__2[],4,FALSE)</f>
        <v>Male</v>
      </c>
      <c r="P280" t="str">
        <f>VLOOKUP(Table8_16[[#This Row],[Customer_ID]],Table1__2[],5,FALSE)</f>
        <v>Lake James</v>
      </c>
      <c r="Q280" t="str">
        <f>VLOOKUP(Table8_16[[#This Row],[Customer_ID]],Table1__2[],6,FALSE)</f>
        <v>Maryland</v>
      </c>
      <c r="R280" t="str">
        <f>VLOOKUP(Table8_16[[#This Row],[Customer_ID]],Table1__2[],7,FALSE)</f>
        <v>USA</v>
      </c>
      <c r="S280" t="str">
        <f>VLOOKUP(Table8_16[[#This Row],[Customer_ID]],Table1__2[],8,FALSE)</f>
        <v>Gold</v>
      </c>
      <c r="T280" t="str">
        <f>VLOOKUP(Table8_16[[#This Row],[Customer_ID]],Table1__2[],9,FALSE)</f>
        <v>Experienced</v>
      </c>
      <c r="U280" t="str">
        <f>VLOOKUP(Table8_16[[#This Row],[Product_ID]],Table3__211[],2,FALSE)</f>
        <v>Women's Scarf</v>
      </c>
      <c r="V280" t="str">
        <f>VLOOKUP(Table8_16[[#This Row],[Product_ID]],Table3__211[],3,FALSE)</f>
        <v>Set</v>
      </c>
      <c r="W280" t="str">
        <f>VLOOKUP(Table8_16[[#This Row],[Product_ID]],Table3__211[],4,FALSE)</f>
        <v>Clothing</v>
      </c>
      <c r="X280" t="str">
        <f>VLOOKUP(Table8_16[[#This Row],[Product_ID]],Table3__211[],5,FALSE)</f>
        <v>Accessories</v>
      </c>
      <c r="Y280" t="str">
        <f>VLOOKUP(Table8_16[[#This Row],[Product_ID]],Table3__211[],6,FALSE)</f>
        <v>Brown and Sons</v>
      </c>
      <c r="Z280">
        <f>VLOOKUP(Table8_16[[#This Row],[Product_ID]],Table3__211[],7,FALSE)</f>
        <v>174.02</v>
      </c>
      <c r="AA280">
        <f>VLOOKUP(Table8_16[[#This Row],[Product_ID]],Table3__211[],8,FALSE)</f>
        <v>268</v>
      </c>
      <c r="AB280" t="str">
        <f>VLOOKUP(Table8_16[[#This Row],[Store_ID]],Store!$A$2:$E$21,2,FALSE)</f>
        <v>Martinez-Mullins</v>
      </c>
      <c r="AC280" t="str">
        <f>VLOOKUP(Table8_16[[#This Row],[Store_ID]],Store!$A$2:$E$21,3,FALSE)</f>
        <v>South</v>
      </c>
      <c r="AD280" t="str">
        <f>VLOOKUP(Table8_16[[#This Row],[Store_ID]],Store!$A$2:$E$21,4,FALSE)</f>
        <v>Williamsfurt</v>
      </c>
      <c r="AE280" t="str">
        <f>VLOOKUP(Table8_16[[#This Row],[Store_ID]],Store!$A$2:$E$21,5,FALSE)</f>
        <v>Online</v>
      </c>
      <c r="AF280" s="22" t="str">
        <f>VLOOKUP(Table8_16[[#This Row],[Store_ID]],Store!$A$2:$F$21,6,FALSE)</f>
        <v>Digital Store</v>
      </c>
    </row>
    <row r="281" spans="1:32" x14ac:dyDescent="0.3">
      <c r="A281" t="s">
        <v>2244</v>
      </c>
      <c r="B281" s="5">
        <v>45868</v>
      </c>
      <c r="C281" t="s">
        <v>1037</v>
      </c>
      <c r="D281" t="s">
        <v>1689</v>
      </c>
      <c r="E281" t="s">
        <v>1927</v>
      </c>
      <c r="F281">
        <v>3</v>
      </c>
      <c r="G281">
        <v>995.38</v>
      </c>
      <c r="H281">
        <v>0.1</v>
      </c>
      <c r="I281" t="s">
        <v>1961</v>
      </c>
      <c r="J281">
        <v>2687.5259999999998</v>
      </c>
      <c r="K281">
        <v>2687.5259999999998</v>
      </c>
      <c r="L281" t="str">
        <f>_xlfn.IFS(Table8_1[[#This Row],[Unit_Price]]&lt;500,"Low Price",Table8_1[[#This Row],[Unit_Price]]&lt;2000,"Medium Price",Table8_1[[#This Row],[Unit_Price]]&gt;=2000, "High Price")</f>
        <v>Medium Price</v>
      </c>
      <c r="M281" t="str">
        <f>VLOOKUP(Table8_16[[#This Row],[Customer_ID]],Table1__2[],2,FALSE)</f>
        <v>Robert King</v>
      </c>
      <c r="N281">
        <f>VLOOKUP(Table8_16[[#This Row],[Customer_ID]],Table1__2[],3,FALSE)</f>
        <v>58</v>
      </c>
      <c r="O281" t="str">
        <f>VLOOKUP(Table8_16[[#This Row],[Customer_ID]],Table1__2[],4,FALSE)</f>
        <v>Female</v>
      </c>
      <c r="P281" t="str">
        <f>VLOOKUP(Table8_16[[#This Row],[Customer_ID]],Table1__2[],5,FALSE)</f>
        <v>Cindyton</v>
      </c>
      <c r="Q281" t="str">
        <f>VLOOKUP(Table8_16[[#This Row],[Customer_ID]],Table1__2[],6,FALSE)</f>
        <v>Rhode Island</v>
      </c>
      <c r="R281" t="str">
        <f>VLOOKUP(Table8_16[[#This Row],[Customer_ID]],Table1__2[],7,FALSE)</f>
        <v>USA</v>
      </c>
      <c r="S281" t="str">
        <f>VLOOKUP(Table8_16[[#This Row],[Customer_ID]],Table1__2[],8,FALSE)</f>
        <v>Gold</v>
      </c>
      <c r="T281" t="str">
        <f>VLOOKUP(Table8_16[[#This Row],[Customer_ID]],Table1__2[],9,FALSE)</f>
        <v>Experienced</v>
      </c>
      <c r="U281" t="str">
        <f>VLOOKUP(Table8_16[[#This Row],[Product_ID]],Table3__211[],2,FALSE)</f>
        <v>Men's Casual</v>
      </c>
      <c r="V281" t="str">
        <f>VLOOKUP(Table8_16[[#This Row],[Product_ID]],Table3__211[],3,FALSE)</f>
        <v>Sneakers</v>
      </c>
      <c r="W281" t="str">
        <f>VLOOKUP(Table8_16[[#This Row],[Product_ID]],Table3__211[],4,FALSE)</f>
        <v>Clothing</v>
      </c>
      <c r="X281" t="str">
        <f>VLOOKUP(Table8_16[[#This Row],[Product_ID]],Table3__211[],5,FALSE)</f>
        <v>Footwear</v>
      </c>
      <c r="Y281" t="str">
        <f>VLOOKUP(Table8_16[[#This Row],[Product_ID]],Table3__211[],6,FALSE)</f>
        <v>Hogan-Lee</v>
      </c>
      <c r="Z281">
        <f>VLOOKUP(Table8_16[[#This Row],[Product_ID]],Table3__211[],7,FALSE)</f>
        <v>353.47</v>
      </c>
      <c r="AA281">
        <f>VLOOKUP(Table8_16[[#This Row],[Product_ID]],Table3__211[],8,FALSE)</f>
        <v>214</v>
      </c>
      <c r="AB281" t="str">
        <f>VLOOKUP(Table8_16[[#This Row],[Store_ID]],Store!$A$2:$E$21,2,FALSE)</f>
        <v>Aguirre-Keller</v>
      </c>
      <c r="AC281" t="str">
        <f>VLOOKUP(Table8_16[[#This Row],[Store_ID]],Store!$A$2:$E$21,3,FALSE)</f>
        <v>South</v>
      </c>
      <c r="AD281" t="str">
        <f>VLOOKUP(Table8_16[[#This Row],[Store_ID]],Store!$A$2:$E$21,4,FALSE)</f>
        <v>Lake Michael</v>
      </c>
      <c r="AE281" t="str">
        <f>VLOOKUP(Table8_16[[#This Row],[Store_ID]],Store!$A$2:$E$21,5,FALSE)</f>
        <v>Online</v>
      </c>
      <c r="AF281" s="22" t="str">
        <f>VLOOKUP(Table8_16[[#This Row],[Store_ID]],Store!$A$2:$F$21,6,FALSE)</f>
        <v>Digital Store</v>
      </c>
    </row>
    <row r="282" spans="1:32" x14ac:dyDescent="0.3">
      <c r="A282" t="s">
        <v>2245</v>
      </c>
      <c r="B282" s="5">
        <v>45757</v>
      </c>
      <c r="C282" t="s">
        <v>418</v>
      </c>
      <c r="D282" t="s">
        <v>1768</v>
      </c>
      <c r="E282" t="s">
        <v>1917</v>
      </c>
      <c r="F282">
        <v>1</v>
      </c>
      <c r="G282">
        <v>329.31</v>
      </c>
      <c r="H282">
        <v>0.09</v>
      </c>
      <c r="I282" t="s">
        <v>1959</v>
      </c>
      <c r="J282">
        <v>299.6721</v>
      </c>
      <c r="K282">
        <v>299.6721</v>
      </c>
      <c r="L282" t="str">
        <f>_xlfn.IFS(Table8_1[[#This Row],[Unit_Price]]&lt;500,"Low Price",Table8_1[[#This Row],[Unit_Price]]&lt;2000,"Medium Price",Table8_1[[#This Row],[Unit_Price]]&gt;=2000, "High Price")</f>
        <v>Low Price</v>
      </c>
      <c r="M282" t="str">
        <f>VLOOKUP(Table8_16[[#This Row],[Customer_ID]],Table1__2[],2,FALSE)</f>
        <v>Michael Jones</v>
      </c>
      <c r="N282">
        <f>VLOOKUP(Table8_16[[#This Row],[Customer_ID]],Table1__2[],3,FALSE)</f>
        <v>40</v>
      </c>
      <c r="O282" t="str">
        <f>VLOOKUP(Table8_16[[#This Row],[Customer_ID]],Table1__2[],4,FALSE)</f>
        <v>Male</v>
      </c>
      <c r="P282" t="str">
        <f>VLOOKUP(Table8_16[[#This Row],[Customer_ID]],Table1__2[],5,FALSE)</f>
        <v>North Edwardton</v>
      </c>
      <c r="Q282" t="str">
        <f>VLOOKUP(Table8_16[[#This Row],[Customer_ID]],Table1__2[],6,FALSE)</f>
        <v>Tennessee</v>
      </c>
      <c r="R282" t="str">
        <f>VLOOKUP(Table8_16[[#This Row],[Customer_ID]],Table1__2[],7,FALSE)</f>
        <v>USA</v>
      </c>
      <c r="S282" t="str">
        <f>VLOOKUP(Table8_16[[#This Row],[Customer_ID]],Table1__2[],8,FALSE)</f>
        <v>Bronze</v>
      </c>
      <c r="T282" t="str">
        <f>VLOOKUP(Table8_16[[#This Row],[Customer_ID]],Table1__2[],9,FALSE)</f>
        <v>Experienced</v>
      </c>
      <c r="U282" t="str">
        <f>VLOOKUP(Table8_16[[#This Row],[Product_ID]],Table3__211[],2,FALSE)</f>
        <v>Laptop Cooling</v>
      </c>
      <c r="V282" t="str">
        <f>VLOOKUP(Table8_16[[#This Row],[Product_ID]],Table3__211[],3,FALSE)</f>
        <v>Pad</v>
      </c>
      <c r="W282" t="str">
        <f>VLOOKUP(Table8_16[[#This Row],[Product_ID]],Table3__211[],4,FALSE)</f>
        <v>Electronics</v>
      </c>
      <c r="X282" t="str">
        <f>VLOOKUP(Table8_16[[#This Row],[Product_ID]],Table3__211[],5,FALSE)</f>
        <v>Computer</v>
      </c>
      <c r="Y282" t="str">
        <f>VLOOKUP(Table8_16[[#This Row],[Product_ID]],Table3__211[],6,FALSE)</f>
        <v>Murray, Gould and Ware</v>
      </c>
      <c r="Z282">
        <f>VLOOKUP(Table8_16[[#This Row],[Product_ID]],Table3__211[],7,FALSE)</f>
        <v>86.42</v>
      </c>
      <c r="AA282">
        <f>VLOOKUP(Table8_16[[#This Row],[Product_ID]],Table3__211[],8,FALSE)</f>
        <v>222</v>
      </c>
      <c r="AB282" t="str">
        <f>VLOOKUP(Table8_16[[#This Row],[Store_ID]],Store!$A$2:$E$21,2,FALSE)</f>
        <v>Bean, Jones and Park</v>
      </c>
      <c r="AC282" t="str">
        <f>VLOOKUP(Table8_16[[#This Row],[Store_ID]],Store!$A$2:$E$21,3,FALSE)</f>
        <v>West</v>
      </c>
      <c r="AD282" t="str">
        <f>VLOOKUP(Table8_16[[#This Row],[Store_ID]],Store!$A$2:$E$21,4,FALSE)</f>
        <v>Thompsonborough</v>
      </c>
      <c r="AE282" t="str">
        <f>VLOOKUP(Table8_16[[#This Row],[Store_ID]],Store!$A$2:$E$21,5,FALSE)</f>
        <v>Online</v>
      </c>
      <c r="AF282" s="22" t="str">
        <f>VLOOKUP(Table8_16[[#This Row],[Store_ID]],Store!$A$2:$F$21,6,FALSE)</f>
        <v>Digital Store</v>
      </c>
    </row>
    <row r="283" spans="1:32" x14ac:dyDescent="0.3">
      <c r="A283" t="s">
        <v>2246</v>
      </c>
      <c r="B283" s="5">
        <v>45475</v>
      </c>
      <c r="C283" t="s">
        <v>1519</v>
      </c>
      <c r="D283" t="s">
        <v>1721</v>
      </c>
      <c r="E283" t="s">
        <v>1939</v>
      </c>
      <c r="F283">
        <v>3</v>
      </c>
      <c r="G283">
        <v>64.2</v>
      </c>
      <c r="H283">
        <v>0.08</v>
      </c>
      <c r="I283" t="s">
        <v>1964</v>
      </c>
      <c r="J283">
        <v>177.19200000000001</v>
      </c>
      <c r="K283">
        <v>177.19200000000001</v>
      </c>
      <c r="L283" t="str">
        <f>_xlfn.IFS(Table8_1[[#This Row],[Unit_Price]]&lt;500,"Low Price",Table8_1[[#This Row],[Unit_Price]]&lt;2000,"Medium Price",Table8_1[[#This Row],[Unit_Price]]&gt;=2000, "High Price")</f>
        <v>Low Price</v>
      </c>
      <c r="M283" t="str">
        <f>VLOOKUP(Table8_16[[#This Row],[Customer_ID]],Table1__2[],2,FALSE)</f>
        <v>Scott Harris</v>
      </c>
      <c r="N283">
        <f>VLOOKUP(Table8_16[[#This Row],[Customer_ID]],Table1__2[],3,FALSE)</f>
        <v>23</v>
      </c>
      <c r="O283" t="str">
        <f>VLOOKUP(Table8_16[[#This Row],[Customer_ID]],Table1__2[],4,FALSE)</f>
        <v>Male</v>
      </c>
      <c r="P283" t="str">
        <f>VLOOKUP(Table8_16[[#This Row],[Customer_ID]],Table1__2[],5,FALSE)</f>
        <v>North Nataliemouth</v>
      </c>
      <c r="Q283" t="str">
        <f>VLOOKUP(Table8_16[[#This Row],[Customer_ID]],Table1__2[],6,FALSE)</f>
        <v>Maryland</v>
      </c>
      <c r="R283" t="str">
        <f>VLOOKUP(Table8_16[[#This Row],[Customer_ID]],Table1__2[],7,FALSE)</f>
        <v>USA</v>
      </c>
      <c r="S283" t="str">
        <f>VLOOKUP(Table8_16[[#This Row],[Customer_ID]],Table1__2[],8,FALSE)</f>
        <v>Platinum</v>
      </c>
      <c r="T283" t="str">
        <f>VLOOKUP(Table8_16[[#This Row],[Customer_ID]],Table1__2[],9,FALSE)</f>
        <v>Students</v>
      </c>
      <c r="U283" t="str">
        <f>VLOOKUP(Table8_16[[#This Row],[Product_ID]],Table3__211[],2,FALSE)</f>
        <v>Makeup Brush</v>
      </c>
      <c r="V283" t="str">
        <f>VLOOKUP(Table8_16[[#This Row],[Product_ID]],Table3__211[],3,FALSE)</f>
        <v>Set</v>
      </c>
      <c r="W283" t="str">
        <f>VLOOKUP(Table8_16[[#This Row],[Product_ID]],Table3__211[],4,FALSE)</f>
        <v>Beauty</v>
      </c>
      <c r="X283" t="str">
        <f>VLOOKUP(Table8_16[[#This Row],[Product_ID]],Table3__211[],5,FALSE)</f>
        <v>Makeup</v>
      </c>
      <c r="Y283" t="str">
        <f>VLOOKUP(Table8_16[[#This Row],[Product_ID]],Table3__211[],6,FALSE)</f>
        <v>Cook Inc</v>
      </c>
      <c r="Z283">
        <f>VLOOKUP(Table8_16[[#This Row],[Product_ID]],Table3__211[],7,FALSE)</f>
        <v>254.04</v>
      </c>
      <c r="AA283">
        <f>VLOOKUP(Table8_16[[#This Row],[Product_ID]],Table3__211[],8,FALSE)</f>
        <v>431</v>
      </c>
      <c r="AB283" t="str">
        <f>VLOOKUP(Table8_16[[#This Row],[Store_ID]],Store!$A$2:$E$21,2,FALSE)</f>
        <v>Frederick-Wright</v>
      </c>
      <c r="AC283" t="str">
        <f>VLOOKUP(Table8_16[[#This Row],[Store_ID]],Store!$A$2:$E$21,3,FALSE)</f>
        <v>West</v>
      </c>
      <c r="AD283" t="str">
        <f>VLOOKUP(Table8_16[[#This Row],[Store_ID]],Store!$A$2:$E$21,4,FALSE)</f>
        <v>New Jimmymouth</v>
      </c>
      <c r="AE283" t="str">
        <f>VLOOKUP(Table8_16[[#This Row],[Store_ID]],Store!$A$2:$E$21,5,FALSE)</f>
        <v>Flagship</v>
      </c>
      <c r="AF283" s="22" t="str">
        <f>VLOOKUP(Table8_16[[#This Row],[Store_ID]],Store!$A$2:$F$21,6,FALSE)</f>
        <v>Physical Store</v>
      </c>
    </row>
    <row r="284" spans="1:32" x14ac:dyDescent="0.3">
      <c r="A284" t="s">
        <v>2247</v>
      </c>
      <c r="B284" s="5">
        <v>45829</v>
      </c>
      <c r="C284" t="s">
        <v>847</v>
      </c>
      <c r="D284" t="s">
        <v>1603</v>
      </c>
      <c r="E284" t="s">
        <v>1932</v>
      </c>
      <c r="F284">
        <v>3</v>
      </c>
      <c r="G284">
        <v>697.13</v>
      </c>
      <c r="H284">
        <v>0.25</v>
      </c>
      <c r="I284" t="s">
        <v>1964</v>
      </c>
      <c r="J284">
        <v>1568.5425</v>
      </c>
      <c r="K284">
        <v>1568.5425</v>
      </c>
      <c r="L284" t="str">
        <f>_xlfn.IFS(Table8_1[[#This Row],[Unit_Price]]&lt;500,"Low Price",Table8_1[[#This Row],[Unit_Price]]&lt;2000,"Medium Price",Table8_1[[#This Row],[Unit_Price]]&gt;=2000, "High Price")</f>
        <v>Medium Price</v>
      </c>
      <c r="M284" t="str">
        <f>VLOOKUP(Table8_16[[#This Row],[Customer_ID]],Table1__2[],2,FALSE)</f>
        <v>Katherine Cowan</v>
      </c>
      <c r="N284">
        <f>VLOOKUP(Table8_16[[#This Row],[Customer_ID]],Table1__2[],3,FALSE)</f>
        <v>60</v>
      </c>
      <c r="O284" t="str">
        <f>VLOOKUP(Table8_16[[#This Row],[Customer_ID]],Table1__2[],4,FALSE)</f>
        <v>Female</v>
      </c>
      <c r="P284" t="str">
        <f>VLOOKUP(Table8_16[[#This Row],[Customer_ID]],Table1__2[],5,FALSE)</f>
        <v>New Ana</v>
      </c>
      <c r="Q284" t="str">
        <f>VLOOKUP(Table8_16[[#This Row],[Customer_ID]],Table1__2[],6,FALSE)</f>
        <v>Montana</v>
      </c>
      <c r="R284" t="str">
        <f>VLOOKUP(Table8_16[[#This Row],[Customer_ID]],Table1__2[],7,FALSE)</f>
        <v>USA</v>
      </c>
      <c r="S284" t="str">
        <f>VLOOKUP(Table8_16[[#This Row],[Customer_ID]],Table1__2[],8,FALSE)</f>
        <v>Silver</v>
      </c>
      <c r="T284" t="str">
        <f>VLOOKUP(Table8_16[[#This Row],[Customer_ID]],Table1__2[],9,FALSE)</f>
        <v>Experienced</v>
      </c>
      <c r="U284" t="str">
        <f>VLOOKUP(Table8_16[[#This Row],[Product_ID]],Table3__211[],2,FALSE)</f>
        <v>HD Smart TV</v>
      </c>
      <c r="V284" t="str">
        <f>VLOOKUP(Table8_16[[#This Row],[Product_ID]],Table3__211[],3,FALSE)</f>
        <v>Stick</v>
      </c>
      <c r="W284" t="str">
        <f>VLOOKUP(Table8_16[[#This Row],[Product_ID]],Table3__211[],4,FALSE)</f>
        <v>Electronics</v>
      </c>
      <c r="X284" t="str">
        <f>VLOOKUP(Table8_16[[#This Row],[Product_ID]],Table3__211[],5,FALSE)</f>
        <v>Accessories</v>
      </c>
      <c r="Y284" t="str">
        <f>VLOOKUP(Table8_16[[#This Row],[Product_ID]],Table3__211[],6,FALSE)</f>
        <v>Gibson, Hobbs and Weaver</v>
      </c>
      <c r="Z284">
        <f>VLOOKUP(Table8_16[[#This Row],[Product_ID]],Table3__211[],7,FALSE)</f>
        <v>449.4</v>
      </c>
      <c r="AA284">
        <f>VLOOKUP(Table8_16[[#This Row],[Product_ID]],Table3__211[],8,FALSE)</f>
        <v>273</v>
      </c>
      <c r="AB284" t="str">
        <f>VLOOKUP(Table8_16[[#This Row],[Store_ID]],Store!$A$2:$E$21,2,FALSE)</f>
        <v>Gardner, Humphrey and Contreras</v>
      </c>
      <c r="AC284" t="str">
        <f>VLOOKUP(Table8_16[[#This Row],[Store_ID]],Store!$A$2:$E$21,3,FALSE)</f>
        <v>East</v>
      </c>
      <c r="AD284" t="str">
        <f>VLOOKUP(Table8_16[[#This Row],[Store_ID]],Store!$A$2:$E$21,4,FALSE)</f>
        <v>Johnsonville</v>
      </c>
      <c r="AE284" t="str">
        <f>VLOOKUP(Table8_16[[#This Row],[Store_ID]],Store!$A$2:$E$21,5,FALSE)</f>
        <v>Flagship</v>
      </c>
      <c r="AF284" s="22" t="str">
        <f>VLOOKUP(Table8_16[[#This Row],[Store_ID]],Store!$A$2:$F$21,6,FALSE)</f>
        <v>Physical Store</v>
      </c>
    </row>
    <row r="285" spans="1:32" x14ac:dyDescent="0.3">
      <c r="A285" t="s">
        <v>2248</v>
      </c>
      <c r="B285" s="5">
        <v>45639</v>
      </c>
      <c r="C285" t="s">
        <v>100</v>
      </c>
      <c r="D285" t="s">
        <v>1594</v>
      </c>
      <c r="E285" t="s">
        <v>1908</v>
      </c>
      <c r="F285">
        <v>3</v>
      </c>
      <c r="G285">
        <v>134.30000000000001</v>
      </c>
      <c r="H285">
        <v>0.14000000000000001</v>
      </c>
      <c r="I285" t="s">
        <v>1959</v>
      </c>
      <c r="J285">
        <v>346.49400000000003</v>
      </c>
      <c r="K285">
        <v>346.49400000000003</v>
      </c>
      <c r="L285" t="str">
        <f>_xlfn.IFS(Table8_1[[#This Row],[Unit_Price]]&lt;500,"Low Price",Table8_1[[#This Row],[Unit_Price]]&lt;2000,"Medium Price",Table8_1[[#This Row],[Unit_Price]]&gt;=2000, "High Price")</f>
        <v>Low Price</v>
      </c>
      <c r="M285" t="str">
        <f>VLOOKUP(Table8_16[[#This Row],[Customer_ID]],Table1__2[],2,FALSE)</f>
        <v>Paul Fox</v>
      </c>
      <c r="N285">
        <f>VLOOKUP(Table8_16[[#This Row],[Customer_ID]],Table1__2[],3,FALSE)</f>
        <v>33</v>
      </c>
      <c r="O285" t="str">
        <f>VLOOKUP(Table8_16[[#This Row],[Customer_ID]],Table1__2[],4,FALSE)</f>
        <v>Female</v>
      </c>
      <c r="P285" t="str">
        <f>VLOOKUP(Table8_16[[#This Row],[Customer_ID]],Table1__2[],5,FALSE)</f>
        <v>Michaelton</v>
      </c>
      <c r="Q285" t="str">
        <f>VLOOKUP(Table8_16[[#This Row],[Customer_ID]],Table1__2[],6,FALSE)</f>
        <v>Hawaii</v>
      </c>
      <c r="R285" t="str">
        <f>VLOOKUP(Table8_16[[#This Row],[Customer_ID]],Table1__2[],7,FALSE)</f>
        <v>USA</v>
      </c>
      <c r="S285" t="str">
        <f>VLOOKUP(Table8_16[[#This Row],[Customer_ID]],Table1__2[],8,FALSE)</f>
        <v>Silver</v>
      </c>
      <c r="T285" t="str">
        <f>VLOOKUP(Table8_16[[#This Row],[Customer_ID]],Table1__2[],9,FALSE)</f>
        <v>Experienced</v>
      </c>
      <c r="U285" t="str">
        <f>VLOOKUP(Table8_16[[#This Row],[Product_ID]],Table3__211[],2,FALSE)</f>
        <v>Adjustable Dumbbell</v>
      </c>
      <c r="V285" t="str">
        <f>VLOOKUP(Table8_16[[#This Row],[Product_ID]],Table3__211[],3,FALSE)</f>
        <v>Set</v>
      </c>
      <c r="W285" t="str">
        <f>VLOOKUP(Table8_16[[#This Row],[Product_ID]],Table3__211[],4,FALSE)</f>
        <v>Sports</v>
      </c>
      <c r="X285" t="str">
        <f>VLOOKUP(Table8_16[[#This Row],[Product_ID]],Table3__211[],5,FALSE)</f>
        <v>Fitness</v>
      </c>
      <c r="Y285" t="str">
        <f>VLOOKUP(Table8_16[[#This Row],[Product_ID]],Table3__211[],6,FALSE)</f>
        <v>Hill PLC</v>
      </c>
      <c r="Z285">
        <f>VLOOKUP(Table8_16[[#This Row],[Product_ID]],Table3__211[],7,FALSE)</f>
        <v>495.72</v>
      </c>
      <c r="AA285">
        <f>VLOOKUP(Table8_16[[#This Row],[Product_ID]],Table3__211[],8,FALSE)</f>
        <v>323</v>
      </c>
      <c r="AB285" t="str">
        <f>VLOOKUP(Table8_16[[#This Row],[Store_ID]],Store!$A$2:$E$21,2,FALSE)</f>
        <v>Gray Ltd</v>
      </c>
      <c r="AC285" t="str">
        <f>VLOOKUP(Table8_16[[#This Row],[Store_ID]],Store!$A$2:$E$21,3,FALSE)</f>
        <v>North</v>
      </c>
      <c r="AD285" t="str">
        <f>VLOOKUP(Table8_16[[#This Row],[Store_ID]],Store!$A$2:$E$21,4,FALSE)</f>
        <v>New Michaelchester</v>
      </c>
      <c r="AE285" t="str">
        <f>VLOOKUP(Table8_16[[#This Row],[Store_ID]],Store!$A$2:$E$21,5,FALSE)</f>
        <v>Outlet</v>
      </c>
      <c r="AF285" s="22" t="str">
        <f>VLOOKUP(Table8_16[[#This Row],[Store_ID]],Store!$A$2:$F$21,6,FALSE)</f>
        <v>Physical Store</v>
      </c>
    </row>
    <row r="286" spans="1:32" x14ac:dyDescent="0.3">
      <c r="A286" t="s">
        <v>2249</v>
      </c>
      <c r="B286" s="5">
        <v>45518</v>
      </c>
      <c r="C286" t="s">
        <v>841</v>
      </c>
      <c r="D286" t="s">
        <v>1835</v>
      </c>
      <c r="E286" t="s">
        <v>1932</v>
      </c>
      <c r="F286">
        <v>1</v>
      </c>
      <c r="G286">
        <v>520.92999999999995</v>
      </c>
      <c r="H286">
        <v>0.15</v>
      </c>
      <c r="I286" t="s">
        <v>1959</v>
      </c>
      <c r="J286">
        <v>442.79050000000001</v>
      </c>
      <c r="K286">
        <v>442.79049999999995</v>
      </c>
      <c r="L286" t="str">
        <f>_xlfn.IFS(Table8_1[[#This Row],[Unit_Price]]&lt;500,"Low Price",Table8_1[[#This Row],[Unit_Price]]&lt;2000,"Medium Price",Table8_1[[#This Row],[Unit_Price]]&gt;=2000, "High Price")</f>
        <v>Medium Price</v>
      </c>
      <c r="M286" t="str">
        <f>VLOOKUP(Table8_16[[#This Row],[Customer_ID]],Table1__2[],2,FALSE)</f>
        <v>Russell Lamb</v>
      </c>
      <c r="N286">
        <f>VLOOKUP(Table8_16[[#This Row],[Customer_ID]],Table1__2[],3,FALSE)</f>
        <v>63</v>
      </c>
      <c r="O286" t="str">
        <f>VLOOKUP(Table8_16[[#This Row],[Customer_ID]],Table1__2[],4,FALSE)</f>
        <v>Female</v>
      </c>
      <c r="P286" t="str">
        <f>VLOOKUP(Table8_16[[#This Row],[Customer_ID]],Table1__2[],5,FALSE)</f>
        <v>North Jonathon</v>
      </c>
      <c r="Q286" t="str">
        <f>VLOOKUP(Table8_16[[#This Row],[Customer_ID]],Table1__2[],6,FALSE)</f>
        <v>Arizona</v>
      </c>
      <c r="R286" t="str">
        <f>VLOOKUP(Table8_16[[#This Row],[Customer_ID]],Table1__2[],7,FALSE)</f>
        <v>USA</v>
      </c>
      <c r="S286" t="str">
        <f>VLOOKUP(Table8_16[[#This Row],[Customer_ID]],Table1__2[],8,FALSE)</f>
        <v>Platinum</v>
      </c>
      <c r="T286" t="str">
        <f>VLOOKUP(Table8_16[[#This Row],[Customer_ID]],Table1__2[],9,FALSE)</f>
        <v>Retired</v>
      </c>
      <c r="U286" t="str">
        <f>VLOOKUP(Table8_16[[#This Row],[Product_ID]],Table3__211[],2,FALSE)</f>
        <v>Wooden</v>
      </c>
      <c r="V286" t="str">
        <f>VLOOKUP(Table8_16[[#This Row],[Product_ID]],Table3__211[],3,FALSE)</f>
        <v>Bookshelf</v>
      </c>
      <c r="W286" t="str">
        <f>VLOOKUP(Table8_16[[#This Row],[Product_ID]],Table3__211[],4,FALSE)</f>
        <v>Home</v>
      </c>
      <c r="X286" t="str">
        <f>VLOOKUP(Table8_16[[#This Row],[Product_ID]],Table3__211[],5,FALSE)</f>
        <v>Furniture</v>
      </c>
      <c r="Y286" t="str">
        <f>VLOOKUP(Table8_16[[#This Row],[Product_ID]],Table3__211[],6,FALSE)</f>
        <v>Collins-Stephenson</v>
      </c>
      <c r="Z286">
        <f>VLOOKUP(Table8_16[[#This Row],[Product_ID]],Table3__211[],7,FALSE)</f>
        <v>388.46</v>
      </c>
      <c r="AA286">
        <f>VLOOKUP(Table8_16[[#This Row],[Product_ID]],Table3__211[],8,FALSE)</f>
        <v>208</v>
      </c>
      <c r="AB286" t="str">
        <f>VLOOKUP(Table8_16[[#This Row],[Store_ID]],Store!$A$2:$E$21,2,FALSE)</f>
        <v>Gardner, Humphrey and Contreras</v>
      </c>
      <c r="AC286" t="str">
        <f>VLOOKUP(Table8_16[[#This Row],[Store_ID]],Store!$A$2:$E$21,3,FALSE)</f>
        <v>East</v>
      </c>
      <c r="AD286" t="str">
        <f>VLOOKUP(Table8_16[[#This Row],[Store_ID]],Store!$A$2:$E$21,4,FALSE)</f>
        <v>Johnsonville</v>
      </c>
      <c r="AE286" t="str">
        <f>VLOOKUP(Table8_16[[#This Row],[Store_ID]],Store!$A$2:$E$21,5,FALSE)</f>
        <v>Flagship</v>
      </c>
      <c r="AF286" s="22" t="str">
        <f>VLOOKUP(Table8_16[[#This Row],[Store_ID]],Store!$A$2:$F$21,6,FALSE)</f>
        <v>Physical Store</v>
      </c>
    </row>
    <row r="287" spans="1:32" x14ac:dyDescent="0.3">
      <c r="A287" t="s">
        <v>2250</v>
      </c>
      <c r="B287" s="5">
        <v>45721</v>
      </c>
      <c r="C287" t="s">
        <v>738</v>
      </c>
      <c r="D287" t="s">
        <v>1631</v>
      </c>
      <c r="E287" t="s">
        <v>1914</v>
      </c>
      <c r="F287">
        <v>2</v>
      </c>
      <c r="G287">
        <v>350.12</v>
      </c>
      <c r="H287">
        <v>0.21</v>
      </c>
      <c r="I287" t="s">
        <v>1964</v>
      </c>
      <c r="J287">
        <v>553.18960000000004</v>
      </c>
      <c r="K287">
        <v>553.18960000000004</v>
      </c>
      <c r="L287" t="str">
        <f>_xlfn.IFS(Table8_1[[#This Row],[Unit_Price]]&lt;500,"Low Price",Table8_1[[#This Row],[Unit_Price]]&lt;2000,"Medium Price",Table8_1[[#This Row],[Unit_Price]]&gt;=2000, "High Price")</f>
        <v>Low Price</v>
      </c>
      <c r="M287" t="str">
        <f>VLOOKUP(Table8_16[[#This Row],[Customer_ID]],Table1__2[],2,FALSE)</f>
        <v>Elizabeth Stanley</v>
      </c>
      <c r="N287">
        <f>VLOOKUP(Table8_16[[#This Row],[Customer_ID]],Table1__2[],3,FALSE)</f>
        <v>46</v>
      </c>
      <c r="O287" t="str">
        <f>VLOOKUP(Table8_16[[#This Row],[Customer_ID]],Table1__2[],4,FALSE)</f>
        <v>Female</v>
      </c>
      <c r="P287" t="str">
        <f>VLOOKUP(Table8_16[[#This Row],[Customer_ID]],Table1__2[],5,FALSE)</f>
        <v>Bethanyton</v>
      </c>
      <c r="Q287" t="str">
        <f>VLOOKUP(Table8_16[[#This Row],[Customer_ID]],Table1__2[],6,FALSE)</f>
        <v>Utah</v>
      </c>
      <c r="R287" t="str">
        <f>VLOOKUP(Table8_16[[#This Row],[Customer_ID]],Table1__2[],7,FALSE)</f>
        <v>USA</v>
      </c>
      <c r="S287" t="str">
        <f>VLOOKUP(Table8_16[[#This Row],[Customer_ID]],Table1__2[],8,FALSE)</f>
        <v>Platinum</v>
      </c>
      <c r="T287" t="str">
        <f>VLOOKUP(Table8_16[[#This Row],[Customer_ID]],Table1__2[],9,FALSE)</f>
        <v>Experienced</v>
      </c>
      <c r="U287" t="str">
        <f>VLOOKUP(Table8_16[[#This Row],[Product_ID]],Table3__211[],2,FALSE)</f>
        <v>Knee Support</v>
      </c>
      <c r="V287" t="str">
        <f>VLOOKUP(Table8_16[[#This Row],[Product_ID]],Table3__211[],3,FALSE)</f>
        <v>Brace</v>
      </c>
      <c r="W287" t="str">
        <f>VLOOKUP(Table8_16[[#This Row],[Product_ID]],Table3__211[],4,FALSE)</f>
        <v>Sports</v>
      </c>
      <c r="X287" t="str">
        <f>VLOOKUP(Table8_16[[#This Row],[Product_ID]],Table3__211[],5,FALSE)</f>
        <v>Equipment</v>
      </c>
      <c r="Y287" t="str">
        <f>VLOOKUP(Table8_16[[#This Row],[Product_ID]],Table3__211[],6,FALSE)</f>
        <v>May-Reese</v>
      </c>
      <c r="Z287">
        <f>VLOOKUP(Table8_16[[#This Row],[Product_ID]],Table3__211[],7,FALSE)</f>
        <v>21.34</v>
      </c>
      <c r="AA287">
        <f>VLOOKUP(Table8_16[[#This Row],[Product_ID]],Table3__211[],8,FALSE)</f>
        <v>65</v>
      </c>
      <c r="AB287" t="str">
        <f>VLOOKUP(Table8_16[[#This Row],[Store_ID]],Store!$A$2:$E$21,2,FALSE)</f>
        <v>Martinez-Mullins</v>
      </c>
      <c r="AC287" t="str">
        <f>VLOOKUP(Table8_16[[#This Row],[Store_ID]],Store!$A$2:$E$21,3,FALSE)</f>
        <v>South</v>
      </c>
      <c r="AD287" t="str">
        <f>VLOOKUP(Table8_16[[#This Row],[Store_ID]],Store!$A$2:$E$21,4,FALSE)</f>
        <v>Williamsfurt</v>
      </c>
      <c r="AE287" t="str">
        <f>VLOOKUP(Table8_16[[#This Row],[Store_ID]],Store!$A$2:$E$21,5,FALSE)</f>
        <v>Online</v>
      </c>
      <c r="AF287" s="22" t="str">
        <f>VLOOKUP(Table8_16[[#This Row],[Store_ID]],Store!$A$2:$F$21,6,FALSE)</f>
        <v>Digital Store</v>
      </c>
    </row>
    <row r="288" spans="1:32" x14ac:dyDescent="0.3">
      <c r="A288" t="s">
        <v>2251</v>
      </c>
      <c r="B288" s="5">
        <v>45308</v>
      </c>
      <c r="C288" t="s">
        <v>1449</v>
      </c>
      <c r="D288" t="s">
        <v>1725</v>
      </c>
      <c r="E288" t="s">
        <v>1948</v>
      </c>
      <c r="F288">
        <v>3</v>
      </c>
      <c r="G288">
        <v>807.95</v>
      </c>
      <c r="H288">
        <v>0.1</v>
      </c>
      <c r="I288" t="s">
        <v>1961</v>
      </c>
      <c r="J288">
        <v>2181.4650000000001</v>
      </c>
      <c r="K288">
        <v>2181.4650000000001</v>
      </c>
      <c r="L288" t="str">
        <f>_xlfn.IFS(Table8_1[[#This Row],[Unit_Price]]&lt;500,"Low Price",Table8_1[[#This Row],[Unit_Price]]&lt;2000,"Medium Price",Table8_1[[#This Row],[Unit_Price]]&gt;=2000, "High Price")</f>
        <v>Medium Price</v>
      </c>
      <c r="M288" t="str">
        <f>VLOOKUP(Table8_16[[#This Row],[Customer_ID]],Table1__2[],2,FALSE)</f>
        <v>Cynthia Parrish</v>
      </c>
      <c r="N288">
        <f>VLOOKUP(Table8_16[[#This Row],[Customer_ID]],Table1__2[],3,FALSE)</f>
        <v>18</v>
      </c>
      <c r="O288" t="str">
        <f>VLOOKUP(Table8_16[[#This Row],[Customer_ID]],Table1__2[],4,FALSE)</f>
        <v>Male</v>
      </c>
      <c r="P288" t="str">
        <f>VLOOKUP(Table8_16[[#This Row],[Customer_ID]],Table1__2[],5,FALSE)</f>
        <v>Espinozaberg</v>
      </c>
      <c r="Q288" t="str">
        <f>VLOOKUP(Table8_16[[#This Row],[Customer_ID]],Table1__2[],6,FALSE)</f>
        <v>Minnesota</v>
      </c>
      <c r="R288" t="str">
        <f>VLOOKUP(Table8_16[[#This Row],[Customer_ID]],Table1__2[],7,FALSE)</f>
        <v>USA</v>
      </c>
      <c r="S288" t="str">
        <f>VLOOKUP(Table8_16[[#This Row],[Customer_ID]],Table1__2[],8,FALSE)</f>
        <v>Silver</v>
      </c>
      <c r="T288" t="str">
        <f>VLOOKUP(Table8_16[[#This Row],[Customer_ID]],Table1__2[],9,FALSE)</f>
        <v>Teenage</v>
      </c>
      <c r="U288" t="str">
        <f>VLOOKUP(Table8_16[[#This Row],[Product_ID]],Table3__211[],2,FALSE)</f>
        <v>Car Dashboard Phone</v>
      </c>
      <c r="V288" t="str">
        <f>VLOOKUP(Table8_16[[#This Row],[Product_ID]],Table3__211[],3,FALSE)</f>
        <v>Holder</v>
      </c>
      <c r="W288" t="str">
        <f>VLOOKUP(Table8_16[[#This Row],[Product_ID]],Table3__211[],4,FALSE)</f>
        <v>Electronics</v>
      </c>
      <c r="X288" t="str">
        <f>VLOOKUP(Table8_16[[#This Row],[Product_ID]],Table3__211[],5,FALSE)</f>
        <v>Accessories</v>
      </c>
      <c r="Y288" t="str">
        <f>VLOOKUP(Table8_16[[#This Row],[Product_ID]],Table3__211[],6,FALSE)</f>
        <v>Byrd, Stewart and Valdez</v>
      </c>
      <c r="Z288">
        <f>VLOOKUP(Table8_16[[#This Row],[Product_ID]],Table3__211[],7,FALSE)</f>
        <v>177.98</v>
      </c>
      <c r="AA288">
        <f>VLOOKUP(Table8_16[[#This Row],[Product_ID]],Table3__211[],8,FALSE)</f>
        <v>103</v>
      </c>
      <c r="AB288" t="str">
        <f>VLOOKUP(Table8_16[[#This Row],[Store_ID]],Store!$A$2:$E$21,2,FALSE)</f>
        <v>Mann-Austin</v>
      </c>
      <c r="AC288" t="str">
        <f>VLOOKUP(Table8_16[[#This Row],[Store_ID]],Store!$A$2:$E$21,3,FALSE)</f>
        <v>East</v>
      </c>
      <c r="AD288" t="str">
        <f>VLOOKUP(Table8_16[[#This Row],[Store_ID]],Store!$A$2:$E$21,4,FALSE)</f>
        <v>Vasquezborough</v>
      </c>
      <c r="AE288" t="str">
        <f>VLOOKUP(Table8_16[[#This Row],[Store_ID]],Store!$A$2:$E$21,5,FALSE)</f>
        <v>Online</v>
      </c>
      <c r="AF288" s="22" t="str">
        <f>VLOOKUP(Table8_16[[#This Row],[Store_ID]],Store!$A$2:$F$21,6,FALSE)</f>
        <v>Digital Store</v>
      </c>
    </row>
    <row r="289" spans="1:32" x14ac:dyDescent="0.3">
      <c r="A289" t="s">
        <v>2252</v>
      </c>
      <c r="B289" s="5">
        <v>45889</v>
      </c>
      <c r="C289" t="s">
        <v>1064</v>
      </c>
      <c r="D289" t="s">
        <v>1693</v>
      </c>
      <c r="E289" t="s">
        <v>1911</v>
      </c>
      <c r="F289">
        <v>4</v>
      </c>
      <c r="G289">
        <v>766.03</v>
      </c>
      <c r="H289">
        <v>0.28999999999999998</v>
      </c>
      <c r="I289" t="s">
        <v>1961</v>
      </c>
      <c r="J289">
        <v>2175.5252</v>
      </c>
      <c r="K289">
        <v>2175.5252</v>
      </c>
      <c r="L289" t="str">
        <f>_xlfn.IFS(Table8_1[[#This Row],[Unit_Price]]&lt;500,"Low Price",Table8_1[[#This Row],[Unit_Price]]&lt;2000,"Medium Price",Table8_1[[#This Row],[Unit_Price]]&gt;=2000, "High Price")</f>
        <v>Medium Price</v>
      </c>
      <c r="M289" t="str">
        <f>VLOOKUP(Table8_16[[#This Row],[Customer_ID]],Table1__2[],2,FALSE)</f>
        <v>Jennifer Woods</v>
      </c>
      <c r="N289">
        <f>VLOOKUP(Table8_16[[#This Row],[Customer_ID]],Table1__2[],3,FALSE)</f>
        <v>37</v>
      </c>
      <c r="O289" t="str">
        <f>VLOOKUP(Table8_16[[#This Row],[Customer_ID]],Table1__2[],4,FALSE)</f>
        <v>Male</v>
      </c>
      <c r="P289" t="str">
        <f>VLOOKUP(Table8_16[[#This Row],[Customer_ID]],Table1__2[],5,FALSE)</f>
        <v>West Brendamouth</v>
      </c>
      <c r="Q289" t="str">
        <f>VLOOKUP(Table8_16[[#This Row],[Customer_ID]],Table1__2[],6,FALSE)</f>
        <v>North Carolina</v>
      </c>
      <c r="R289" t="str">
        <f>VLOOKUP(Table8_16[[#This Row],[Customer_ID]],Table1__2[],7,FALSE)</f>
        <v>USA</v>
      </c>
      <c r="S289" t="str">
        <f>VLOOKUP(Table8_16[[#This Row],[Customer_ID]],Table1__2[],8,FALSE)</f>
        <v>Platinum</v>
      </c>
      <c r="T289" t="str">
        <f>VLOOKUP(Table8_16[[#This Row],[Customer_ID]],Table1__2[],9,FALSE)</f>
        <v>Experienced</v>
      </c>
      <c r="U289" t="str">
        <f>VLOOKUP(Table8_16[[#This Row],[Product_ID]],Table3__211[],2,FALSE)</f>
        <v>Sports Water Hydration</v>
      </c>
      <c r="V289" t="str">
        <f>VLOOKUP(Table8_16[[#This Row],[Product_ID]],Table3__211[],3,FALSE)</f>
        <v>Pack</v>
      </c>
      <c r="W289" t="str">
        <f>VLOOKUP(Table8_16[[#This Row],[Product_ID]],Table3__211[],4,FALSE)</f>
        <v>Sports</v>
      </c>
      <c r="X289" t="str">
        <f>VLOOKUP(Table8_16[[#This Row],[Product_ID]],Table3__211[],5,FALSE)</f>
        <v>Outdoor</v>
      </c>
      <c r="Y289" t="str">
        <f>VLOOKUP(Table8_16[[#This Row],[Product_ID]],Table3__211[],6,FALSE)</f>
        <v>Sims-Smith</v>
      </c>
      <c r="Z289">
        <f>VLOOKUP(Table8_16[[#This Row],[Product_ID]],Table3__211[],7,FALSE)</f>
        <v>135.61000000000001</v>
      </c>
      <c r="AA289">
        <f>VLOOKUP(Table8_16[[#This Row],[Product_ID]],Table3__211[],8,FALSE)</f>
        <v>394</v>
      </c>
      <c r="AB289" t="str">
        <f>VLOOKUP(Table8_16[[#This Row],[Store_ID]],Store!$A$2:$E$21,2,FALSE)</f>
        <v>Benson-Elliott</v>
      </c>
      <c r="AC289" t="str">
        <f>VLOOKUP(Table8_16[[#This Row],[Store_ID]],Store!$A$2:$E$21,3,FALSE)</f>
        <v>East</v>
      </c>
      <c r="AD289" t="str">
        <f>VLOOKUP(Table8_16[[#This Row],[Store_ID]],Store!$A$2:$E$21,4,FALSE)</f>
        <v>Port Josephberg</v>
      </c>
      <c r="AE289" t="str">
        <f>VLOOKUP(Table8_16[[#This Row],[Store_ID]],Store!$A$2:$E$21,5,FALSE)</f>
        <v>Online</v>
      </c>
      <c r="AF289" s="22" t="str">
        <f>VLOOKUP(Table8_16[[#This Row],[Store_ID]],Store!$A$2:$F$21,6,FALSE)</f>
        <v>Digital Store</v>
      </c>
    </row>
    <row r="290" spans="1:32" x14ac:dyDescent="0.3">
      <c r="A290" t="s">
        <v>2253</v>
      </c>
      <c r="B290" s="5">
        <v>45386</v>
      </c>
      <c r="C290" t="s">
        <v>609</v>
      </c>
      <c r="D290" t="s">
        <v>1753</v>
      </c>
      <c r="E290" t="s">
        <v>1917</v>
      </c>
      <c r="F290">
        <v>3</v>
      </c>
      <c r="G290">
        <v>545.1</v>
      </c>
      <c r="H290">
        <v>0.08</v>
      </c>
      <c r="I290" t="s">
        <v>1964</v>
      </c>
      <c r="J290">
        <v>1504.4760000000001</v>
      </c>
      <c r="K290">
        <v>1504.4760000000001</v>
      </c>
      <c r="L290" t="str">
        <f>_xlfn.IFS(Table8_1[[#This Row],[Unit_Price]]&lt;500,"Low Price",Table8_1[[#This Row],[Unit_Price]]&lt;2000,"Medium Price",Table8_1[[#This Row],[Unit_Price]]&gt;=2000, "High Price")</f>
        <v>Medium Price</v>
      </c>
      <c r="M290" t="str">
        <f>VLOOKUP(Table8_16[[#This Row],[Customer_ID]],Table1__2[],2,FALSE)</f>
        <v>Melissa Hamilton</v>
      </c>
      <c r="N290">
        <f>VLOOKUP(Table8_16[[#This Row],[Customer_ID]],Table1__2[],3,FALSE)</f>
        <v>23</v>
      </c>
      <c r="O290" t="str">
        <f>VLOOKUP(Table8_16[[#This Row],[Customer_ID]],Table1__2[],4,FALSE)</f>
        <v>Female</v>
      </c>
      <c r="P290" t="str">
        <f>VLOOKUP(Table8_16[[#This Row],[Customer_ID]],Table1__2[],5,FALSE)</f>
        <v>Hutchinsonville</v>
      </c>
      <c r="Q290" t="str">
        <f>VLOOKUP(Table8_16[[#This Row],[Customer_ID]],Table1__2[],6,FALSE)</f>
        <v>Oklahoma</v>
      </c>
      <c r="R290" t="str">
        <f>VLOOKUP(Table8_16[[#This Row],[Customer_ID]],Table1__2[],7,FALSE)</f>
        <v>USA</v>
      </c>
      <c r="S290" t="str">
        <f>VLOOKUP(Table8_16[[#This Row],[Customer_ID]],Table1__2[],8,FALSE)</f>
        <v>Silver</v>
      </c>
      <c r="T290" t="str">
        <f>VLOOKUP(Table8_16[[#This Row],[Customer_ID]],Table1__2[],9,FALSE)</f>
        <v>Students</v>
      </c>
      <c r="U290" t="str">
        <f>VLOOKUP(Table8_16[[#This Row],[Product_ID]],Table3__211[],2,FALSE)</f>
        <v>Foam</v>
      </c>
      <c r="V290" t="str">
        <f>VLOOKUP(Table8_16[[#This Row],[Product_ID]],Table3__211[],3,FALSE)</f>
        <v>Roller</v>
      </c>
      <c r="W290" t="str">
        <f>VLOOKUP(Table8_16[[#This Row],[Product_ID]],Table3__211[],4,FALSE)</f>
        <v>Sports</v>
      </c>
      <c r="X290" t="str">
        <f>VLOOKUP(Table8_16[[#This Row],[Product_ID]],Table3__211[],5,FALSE)</f>
        <v>Fitness</v>
      </c>
      <c r="Y290" t="str">
        <f>VLOOKUP(Table8_16[[#This Row],[Product_ID]],Table3__211[],6,FALSE)</f>
        <v>Atkinson, Camacho and Oliver</v>
      </c>
      <c r="Z290">
        <f>VLOOKUP(Table8_16[[#This Row],[Product_ID]],Table3__211[],7,FALSE)</f>
        <v>30.62</v>
      </c>
      <c r="AA290">
        <f>VLOOKUP(Table8_16[[#This Row],[Product_ID]],Table3__211[],8,FALSE)</f>
        <v>138</v>
      </c>
      <c r="AB290" t="str">
        <f>VLOOKUP(Table8_16[[#This Row],[Store_ID]],Store!$A$2:$E$21,2,FALSE)</f>
        <v>Bean, Jones and Park</v>
      </c>
      <c r="AC290" t="str">
        <f>VLOOKUP(Table8_16[[#This Row],[Store_ID]],Store!$A$2:$E$21,3,FALSE)</f>
        <v>West</v>
      </c>
      <c r="AD290" t="str">
        <f>VLOOKUP(Table8_16[[#This Row],[Store_ID]],Store!$A$2:$E$21,4,FALSE)</f>
        <v>Thompsonborough</v>
      </c>
      <c r="AE290" t="str">
        <f>VLOOKUP(Table8_16[[#This Row],[Store_ID]],Store!$A$2:$E$21,5,FALSE)</f>
        <v>Online</v>
      </c>
      <c r="AF290" s="22" t="str">
        <f>VLOOKUP(Table8_16[[#This Row],[Store_ID]],Store!$A$2:$F$21,6,FALSE)</f>
        <v>Digital Store</v>
      </c>
    </row>
    <row r="291" spans="1:32" x14ac:dyDescent="0.3">
      <c r="A291" t="s">
        <v>2254</v>
      </c>
      <c r="B291" s="5">
        <v>45438</v>
      </c>
      <c r="C291" t="s">
        <v>850</v>
      </c>
      <c r="D291" t="s">
        <v>1777</v>
      </c>
      <c r="E291" t="s">
        <v>1914</v>
      </c>
      <c r="F291">
        <v>1</v>
      </c>
      <c r="G291">
        <v>203.61</v>
      </c>
      <c r="H291">
        <v>0.24</v>
      </c>
      <c r="I291" t="s">
        <v>1964</v>
      </c>
      <c r="J291">
        <v>154.74359999999999</v>
      </c>
      <c r="K291">
        <v>154.74360000000001</v>
      </c>
      <c r="L291" t="str">
        <f>_xlfn.IFS(Table8_1[[#This Row],[Unit_Price]]&lt;500,"Low Price",Table8_1[[#This Row],[Unit_Price]]&lt;2000,"Medium Price",Table8_1[[#This Row],[Unit_Price]]&gt;=2000, "High Price")</f>
        <v>Low Price</v>
      </c>
      <c r="M291" t="str">
        <f>VLOOKUP(Table8_16[[#This Row],[Customer_ID]],Table1__2[],2,FALSE)</f>
        <v>Crystal Davis</v>
      </c>
      <c r="N291">
        <f>VLOOKUP(Table8_16[[#This Row],[Customer_ID]],Table1__2[],3,FALSE)</f>
        <v>50</v>
      </c>
      <c r="O291" t="str">
        <f>VLOOKUP(Table8_16[[#This Row],[Customer_ID]],Table1__2[],4,FALSE)</f>
        <v>Male</v>
      </c>
      <c r="P291" t="str">
        <f>VLOOKUP(Table8_16[[#This Row],[Customer_ID]],Table1__2[],5,FALSE)</f>
        <v>Sallymouth</v>
      </c>
      <c r="Q291" t="str">
        <f>VLOOKUP(Table8_16[[#This Row],[Customer_ID]],Table1__2[],6,FALSE)</f>
        <v>Louisiana</v>
      </c>
      <c r="R291" t="str">
        <f>VLOOKUP(Table8_16[[#This Row],[Customer_ID]],Table1__2[],7,FALSE)</f>
        <v>USA</v>
      </c>
      <c r="S291" t="str">
        <f>VLOOKUP(Table8_16[[#This Row],[Customer_ID]],Table1__2[],8,FALSE)</f>
        <v>Bronze</v>
      </c>
      <c r="T291" t="str">
        <f>VLOOKUP(Table8_16[[#This Row],[Customer_ID]],Table1__2[],9,FALSE)</f>
        <v>Experienced</v>
      </c>
      <c r="U291" t="str">
        <f>VLOOKUP(Table8_16[[#This Row],[Product_ID]],Table3__211[],2,FALSE)</f>
        <v>Adjustable Dumbbells</v>
      </c>
      <c r="V291" t="str">
        <f>VLOOKUP(Table8_16[[#This Row],[Product_ID]],Table3__211[],3,FALSE)</f>
        <v>20kg</v>
      </c>
      <c r="W291" t="str">
        <f>VLOOKUP(Table8_16[[#This Row],[Product_ID]],Table3__211[],4,FALSE)</f>
        <v>Sports</v>
      </c>
      <c r="X291" t="str">
        <f>VLOOKUP(Table8_16[[#This Row],[Product_ID]],Table3__211[],5,FALSE)</f>
        <v>Fitness</v>
      </c>
      <c r="Y291" t="str">
        <f>VLOOKUP(Table8_16[[#This Row],[Product_ID]],Table3__211[],6,FALSE)</f>
        <v>Montgomery, Benton and Miller</v>
      </c>
      <c r="Z291">
        <f>VLOOKUP(Table8_16[[#This Row],[Product_ID]],Table3__211[],7,FALSE)</f>
        <v>240.63</v>
      </c>
      <c r="AA291">
        <f>VLOOKUP(Table8_16[[#This Row],[Product_ID]],Table3__211[],8,FALSE)</f>
        <v>423</v>
      </c>
      <c r="AB291" t="str">
        <f>VLOOKUP(Table8_16[[#This Row],[Store_ID]],Store!$A$2:$E$21,2,FALSE)</f>
        <v>Martinez-Mullins</v>
      </c>
      <c r="AC291" t="str">
        <f>VLOOKUP(Table8_16[[#This Row],[Store_ID]],Store!$A$2:$E$21,3,FALSE)</f>
        <v>South</v>
      </c>
      <c r="AD291" t="str">
        <f>VLOOKUP(Table8_16[[#This Row],[Store_ID]],Store!$A$2:$E$21,4,FALSE)</f>
        <v>Williamsfurt</v>
      </c>
      <c r="AE291" t="str">
        <f>VLOOKUP(Table8_16[[#This Row],[Store_ID]],Store!$A$2:$E$21,5,FALSE)</f>
        <v>Online</v>
      </c>
      <c r="AF291" s="22" t="str">
        <f>VLOOKUP(Table8_16[[#This Row],[Store_ID]],Store!$A$2:$F$21,6,FALSE)</f>
        <v>Digital Store</v>
      </c>
    </row>
    <row r="292" spans="1:32" x14ac:dyDescent="0.3">
      <c r="A292" t="s">
        <v>2255</v>
      </c>
      <c r="B292" s="5">
        <v>45856</v>
      </c>
      <c r="C292" t="s">
        <v>1307</v>
      </c>
      <c r="D292" t="s">
        <v>1874</v>
      </c>
      <c r="E292" t="s">
        <v>1936</v>
      </c>
      <c r="F292">
        <v>4</v>
      </c>
      <c r="G292">
        <v>493.8</v>
      </c>
      <c r="H292">
        <v>0.24</v>
      </c>
      <c r="I292" t="s">
        <v>1964</v>
      </c>
      <c r="J292">
        <v>1501.152</v>
      </c>
      <c r="K292">
        <v>1501.152</v>
      </c>
      <c r="L292" t="str">
        <f>_xlfn.IFS(Table8_1[[#This Row],[Unit_Price]]&lt;500,"Low Price",Table8_1[[#This Row],[Unit_Price]]&lt;2000,"Medium Price",Table8_1[[#This Row],[Unit_Price]]&gt;=2000, "High Price")</f>
        <v>Low Price</v>
      </c>
      <c r="M292" t="str">
        <f>VLOOKUP(Table8_16[[#This Row],[Customer_ID]],Table1__2[],2,FALSE)</f>
        <v>Karen King</v>
      </c>
      <c r="N292">
        <f>VLOOKUP(Table8_16[[#This Row],[Customer_ID]],Table1__2[],3,FALSE)</f>
        <v>64</v>
      </c>
      <c r="O292" t="str">
        <f>VLOOKUP(Table8_16[[#This Row],[Customer_ID]],Table1__2[],4,FALSE)</f>
        <v>Female</v>
      </c>
      <c r="P292" t="str">
        <f>VLOOKUP(Table8_16[[#This Row],[Customer_ID]],Table1__2[],5,FALSE)</f>
        <v>Kimburgh</v>
      </c>
      <c r="Q292" t="str">
        <f>VLOOKUP(Table8_16[[#This Row],[Customer_ID]],Table1__2[],6,FALSE)</f>
        <v>North Carolina</v>
      </c>
      <c r="R292" t="str">
        <f>VLOOKUP(Table8_16[[#This Row],[Customer_ID]],Table1__2[],7,FALSE)</f>
        <v>USA</v>
      </c>
      <c r="S292" t="str">
        <f>VLOOKUP(Table8_16[[#This Row],[Customer_ID]],Table1__2[],8,FALSE)</f>
        <v>Bronze</v>
      </c>
      <c r="T292" t="str">
        <f>VLOOKUP(Table8_16[[#This Row],[Customer_ID]],Table1__2[],9,FALSE)</f>
        <v>Retired</v>
      </c>
      <c r="U292" t="str">
        <f>VLOOKUP(Table8_16[[#This Row],[Product_ID]],Table3__211[],2,FALSE)</f>
        <v>Cricket</v>
      </c>
      <c r="V292" t="str">
        <f>VLOOKUP(Table8_16[[#This Row],[Product_ID]],Table3__211[],3,FALSE)</f>
        <v>Bat</v>
      </c>
      <c r="W292" t="str">
        <f>VLOOKUP(Table8_16[[#This Row],[Product_ID]],Table3__211[],4,FALSE)</f>
        <v>Sports</v>
      </c>
      <c r="X292" t="str">
        <f>VLOOKUP(Table8_16[[#This Row],[Product_ID]],Table3__211[],5,FALSE)</f>
        <v>Team Sports</v>
      </c>
      <c r="Y292" t="str">
        <f>VLOOKUP(Table8_16[[#This Row],[Product_ID]],Table3__211[],6,FALSE)</f>
        <v>Khan LLC</v>
      </c>
      <c r="Z292">
        <f>VLOOKUP(Table8_16[[#This Row],[Product_ID]],Table3__211[],7,FALSE)</f>
        <v>245.98</v>
      </c>
      <c r="AA292">
        <f>VLOOKUP(Table8_16[[#This Row],[Product_ID]],Table3__211[],8,FALSE)</f>
        <v>471</v>
      </c>
      <c r="AB292" t="str">
        <f>VLOOKUP(Table8_16[[#This Row],[Store_ID]],Store!$A$2:$E$21,2,FALSE)</f>
        <v>Shelton PLC</v>
      </c>
      <c r="AC292" t="str">
        <f>VLOOKUP(Table8_16[[#This Row],[Store_ID]],Store!$A$2:$E$21,3,FALSE)</f>
        <v>North</v>
      </c>
      <c r="AD292" t="str">
        <f>VLOOKUP(Table8_16[[#This Row],[Store_ID]],Store!$A$2:$E$21,4,FALSE)</f>
        <v>East Jenniferstad</v>
      </c>
      <c r="AE292" t="str">
        <f>VLOOKUP(Table8_16[[#This Row],[Store_ID]],Store!$A$2:$E$21,5,FALSE)</f>
        <v>Flagship</v>
      </c>
      <c r="AF292" s="22" t="str">
        <f>VLOOKUP(Table8_16[[#This Row],[Store_ID]],Store!$A$2:$F$21,6,FALSE)</f>
        <v>Physical Store</v>
      </c>
    </row>
    <row r="293" spans="1:32" x14ac:dyDescent="0.3">
      <c r="A293" t="s">
        <v>2256</v>
      </c>
      <c r="B293" s="5">
        <v>45485</v>
      </c>
      <c r="C293" t="s">
        <v>81</v>
      </c>
      <c r="D293" t="s">
        <v>1703</v>
      </c>
      <c r="E293" t="s">
        <v>1942</v>
      </c>
      <c r="F293">
        <v>1</v>
      </c>
      <c r="G293">
        <v>640.54999999999995</v>
      </c>
      <c r="H293">
        <v>0.25</v>
      </c>
      <c r="I293" t="s">
        <v>1959</v>
      </c>
      <c r="J293">
        <v>480.41250000000002</v>
      </c>
      <c r="K293">
        <v>480.41249999999997</v>
      </c>
      <c r="L293" t="str">
        <f>_xlfn.IFS(Table8_1[[#This Row],[Unit_Price]]&lt;500,"Low Price",Table8_1[[#This Row],[Unit_Price]]&lt;2000,"Medium Price",Table8_1[[#This Row],[Unit_Price]]&gt;=2000, "High Price")</f>
        <v>Medium Price</v>
      </c>
      <c r="M293" t="str">
        <f>VLOOKUP(Table8_16[[#This Row],[Customer_ID]],Table1__2[],2,FALSE)</f>
        <v>Adam Cruz</v>
      </c>
      <c r="N293">
        <f>VLOOKUP(Table8_16[[#This Row],[Customer_ID]],Table1__2[],3,FALSE)</f>
        <v>60</v>
      </c>
      <c r="O293" t="str">
        <f>VLOOKUP(Table8_16[[#This Row],[Customer_ID]],Table1__2[],4,FALSE)</f>
        <v>Female</v>
      </c>
      <c r="P293" t="str">
        <f>VLOOKUP(Table8_16[[#This Row],[Customer_ID]],Table1__2[],5,FALSE)</f>
        <v>Brandonville</v>
      </c>
      <c r="Q293" t="str">
        <f>VLOOKUP(Table8_16[[#This Row],[Customer_ID]],Table1__2[],6,FALSE)</f>
        <v>Georgia</v>
      </c>
      <c r="R293" t="str">
        <f>VLOOKUP(Table8_16[[#This Row],[Customer_ID]],Table1__2[],7,FALSE)</f>
        <v>USA</v>
      </c>
      <c r="S293" t="str">
        <f>VLOOKUP(Table8_16[[#This Row],[Customer_ID]],Table1__2[],8,FALSE)</f>
        <v>Platinum</v>
      </c>
      <c r="T293" t="str">
        <f>VLOOKUP(Table8_16[[#This Row],[Customer_ID]],Table1__2[],9,FALSE)</f>
        <v>Experienced</v>
      </c>
      <c r="U293" t="str">
        <f>VLOOKUP(Table8_16[[#This Row],[Product_ID]],Table3__211[],2,FALSE)</f>
        <v>Yoga Exercise</v>
      </c>
      <c r="V293" t="str">
        <f>VLOOKUP(Table8_16[[#This Row],[Product_ID]],Table3__211[],3,FALSE)</f>
        <v>Mat</v>
      </c>
      <c r="W293" t="str">
        <f>VLOOKUP(Table8_16[[#This Row],[Product_ID]],Table3__211[],4,FALSE)</f>
        <v>Sports</v>
      </c>
      <c r="X293" t="str">
        <f>VLOOKUP(Table8_16[[#This Row],[Product_ID]],Table3__211[],5,FALSE)</f>
        <v>Fitness</v>
      </c>
      <c r="Y293" t="str">
        <f>VLOOKUP(Table8_16[[#This Row],[Product_ID]],Table3__211[],6,FALSE)</f>
        <v>Carroll, Long and Mendoza</v>
      </c>
      <c r="Z293">
        <f>VLOOKUP(Table8_16[[#This Row],[Product_ID]],Table3__211[],7,FALSE)</f>
        <v>313.26</v>
      </c>
      <c r="AA293">
        <f>VLOOKUP(Table8_16[[#This Row],[Product_ID]],Table3__211[],8,FALSE)</f>
        <v>369</v>
      </c>
      <c r="AB293" t="str">
        <f>VLOOKUP(Table8_16[[#This Row],[Store_ID]],Store!$A$2:$E$21,2,FALSE)</f>
        <v>Holloway Ltd</v>
      </c>
      <c r="AC293" t="str">
        <f>VLOOKUP(Table8_16[[#This Row],[Store_ID]],Store!$A$2:$E$21,3,FALSE)</f>
        <v>North</v>
      </c>
      <c r="AD293" t="str">
        <f>VLOOKUP(Table8_16[[#This Row],[Store_ID]],Store!$A$2:$E$21,4,FALSE)</f>
        <v>Bensonhaven</v>
      </c>
      <c r="AE293" t="str">
        <f>VLOOKUP(Table8_16[[#This Row],[Store_ID]],Store!$A$2:$E$21,5,FALSE)</f>
        <v>Flagship</v>
      </c>
      <c r="AF293" s="22" t="str">
        <f>VLOOKUP(Table8_16[[#This Row],[Store_ID]],Store!$A$2:$F$21,6,FALSE)</f>
        <v>Physical Store</v>
      </c>
    </row>
    <row r="294" spans="1:32" x14ac:dyDescent="0.3">
      <c r="A294" t="s">
        <v>2257</v>
      </c>
      <c r="B294" s="5">
        <v>45545</v>
      </c>
      <c r="C294" t="s">
        <v>418</v>
      </c>
      <c r="D294" t="s">
        <v>1805</v>
      </c>
      <c r="E294" t="s">
        <v>1904</v>
      </c>
      <c r="F294">
        <v>1</v>
      </c>
      <c r="G294">
        <v>702.53</v>
      </c>
      <c r="H294">
        <v>0.3</v>
      </c>
      <c r="I294" t="s">
        <v>1959</v>
      </c>
      <c r="J294">
        <v>491.77100000000002</v>
      </c>
      <c r="K294">
        <v>491.77099999999996</v>
      </c>
      <c r="L294" t="str">
        <f>_xlfn.IFS(Table8_1[[#This Row],[Unit_Price]]&lt;500,"Low Price",Table8_1[[#This Row],[Unit_Price]]&lt;2000,"Medium Price",Table8_1[[#This Row],[Unit_Price]]&gt;=2000, "High Price")</f>
        <v>Medium Price</v>
      </c>
      <c r="M294" t="str">
        <f>VLOOKUP(Table8_16[[#This Row],[Customer_ID]],Table1__2[],2,FALSE)</f>
        <v>Michael Jones</v>
      </c>
      <c r="N294">
        <f>VLOOKUP(Table8_16[[#This Row],[Customer_ID]],Table1__2[],3,FALSE)</f>
        <v>40</v>
      </c>
      <c r="O294" t="str">
        <f>VLOOKUP(Table8_16[[#This Row],[Customer_ID]],Table1__2[],4,FALSE)</f>
        <v>Male</v>
      </c>
      <c r="P294" t="str">
        <f>VLOOKUP(Table8_16[[#This Row],[Customer_ID]],Table1__2[],5,FALSE)</f>
        <v>North Edwardton</v>
      </c>
      <c r="Q294" t="str">
        <f>VLOOKUP(Table8_16[[#This Row],[Customer_ID]],Table1__2[],6,FALSE)</f>
        <v>Tennessee</v>
      </c>
      <c r="R294" t="str">
        <f>VLOOKUP(Table8_16[[#This Row],[Customer_ID]],Table1__2[],7,FALSE)</f>
        <v>USA</v>
      </c>
      <c r="S294" t="str">
        <f>VLOOKUP(Table8_16[[#This Row],[Customer_ID]],Table1__2[],8,FALSE)</f>
        <v>Bronze</v>
      </c>
      <c r="T294" t="str">
        <f>VLOOKUP(Table8_16[[#This Row],[Customer_ID]],Table1__2[],9,FALSE)</f>
        <v>Experienced</v>
      </c>
      <c r="U294" t="str">
        <f>VLOOKUP(Table8_16[[#This Row],[Product_ID]],Table3__211[],2,FALSE)</f>
        <v>Bluetooth Car Audio</v>
      </c>
      <c r="V294" t="str">
        <f>VLOOKUP(Table8_16[[#This Row],[Product_ID]],Table3__211[],3,FALSE)</f>
        <v>System</v>
      </c>
      <c r="W294" t="str">
        <f>VLOOKUP(Table8_16[[#This Row],[Product_ID]],Table3__211[],4,FALSE)</f>
        <v>Electronics</v>
      </c>
      <c r="X294" t="str">
        <f>VLOOKUP(Table8_16[[#This Row],[Product_ID]],Table3__211[],5,FALSE)</f>
        <v>Audio</v>
      </c>
      <c r="Y294" t="str">
        <f>VLOOKUP(Table8_16[[#This Row],[Product_ID]],Table3__211[],6,FALSE)</f>
        <v>Bruce-Bowen</v>
      </c>
      <c r="Z294">
        <f>VLOOKUP(Table8_16[[#This Row],[Product_ID]],Table3__211[],7,FALSE)</f>
        <v>403.71</v>
      </c>
      <c r="AA294">
        <f>VLOOKUP(Table8_16[[#This Row],[Product_ID]],Table3__211[],8,FALSE)</f>
        <v>159</v>
      </c>
      <c r="AB294" t="str">
        <f>VLOOKUP(Table8_16[[#This Row],[Store_ID]],Store!$A$2:$E$21,2,FALSE)</f>
        <v>Alexander Group</v>
      </c>
      <c r="AC294" t="str">
        <f>VLOOKUP(Table8_16[[#This Row],[Store_ID]],Store!$A$2:$E$21,3,FALSE)</f>
        <v>South</v>
      </c>
      <c r="AD294" t="str">
        <f>VLOOKUP(Table8_16[[#This Row],[Store_ID]],Store!$A$2:$E$21,4,FALSE)</f>
        <v>Port Sharon</v>
      </c>
      <c r="AE294" t="str">
        <f>VLOOKUP(Table8_16[[#This Row],[Store_ID]],Store!$A$2:$E$21,5,FALSE)</f>
        <v>Online</v>
      </c>
      <c r="AF294" s="22" t="str">
        <f>VLOOKUP(Table8_16[[#This Row],[Store_ID]],Store!$A$2:$F$21,6,FALSE)</f>
        <v>Digital Store</v>
      </c>
    </row>
    <row r="295" spans="1:32" x14ac:dyDescent="0.3">
      <c r="A295" t="s">
        <v>2258</v>
      </c>
      <c r="B295" s="5">
        <v>45826</v>
      </c>
      <c r="C295" t="s">
        <v>735</v>
      </c>
      <c r="D295" t="s">
        <v>1696</v>
      </c>
      <c r="E295" t="s">
        <v>1917</v>
      </c>
      <c r="F295">
        <v>4</v>
      </c>
      <c r="G295">
        <v>139.94</v>
      </c>
      <c r="H295">
        <v>0.24</v>
      </c>
      <c r="I295" t="s">
        <v>1959</v>
      </c>
      <c r="J295">
        <v>425.41759999999999</v>
      </c>
      <c r="K295">
        <v>425.41759999999999</v>
      </c>
      <c r="L295" t="str">
        <f>_xlfn.IFS(Table8_1[[#This Row],[Unit_Price]]&lt;500,"Low Price",Table8_1[[#This Row],[Unit_Price]]&lt;2000,"Medium Price",Table8_1[[#This Row],[Unit_Price]]&gt;=2000, "High Price")</f>
        <v>Low Price</v>
      </c>
      <c r="M295" t="str">
        <f>VLOOKUP(Table8_16[[#This Row],[Customer_ID]],Table1__2[],2,FALSE)</f>
        <v>Anthony Morgan</v>
      </c>
      <c r="N295">
        <f>VLOOKUP(Table8_16[[#This Row],[Customer_ID]],Table1__2[],3,FALSE)</f>
        <v>29</v>
      </c>
      <c r="O295" t="str">
        <f>VLOOKUP(Table8_16[[#This Row],[Customer_ID]],Table1__2[],4,FALSE)</f>
        <v>Male</v>
      </c>
      <c r="P295" t="str">
        <f>VLOOKUP(Table8_16[[#This Row],[Customer_ID]],Table1__2[],5,FALSE)</f>
        <v>New Anthonyfurt</v>
      </c>
      <c r="Q295" t="str">
        <f>VLOOKUP(Table8_16[[#This Row],[Customer_ID]],Table1__2[],6,FALSE)</f>
        <v>Missouri</v>
      </c>
      <c r="R295" t="str">
        <f>VLOOKUP(Table8_16[[#This Row],[Customer_ID]],Table1__2[],7,FALSE)</f>
        <v>USA</v>
      </c>
      <c r="S295" t="str">
        <f>VLOOKUP(Table8_16[[#This Row],[Customer_ID]],Table1__2[],8,FALSE)</f>
        <v>Silver</v>
      </c>
      <c r="T295" t="str">
        <f>VLOOKUP(Table8_16[[#This Row],[Customer_ID]],Table1__2[],9,FALSE)</f>
        <v>Entry level Professionel</v>
      </c>
      <c r="U295" t="str">
        <f>VLOOKUP(Table8_16[[#This Row],[Product_ID]],Table3__211[],2,FALSE)</f>
        <v>Portable Power</v>
      </c>
      <c r="V295" t="str">
        <f>VLOOKUP(Table8_16[[#This Row],[Product_ID]],Table3__211[],3,FALSE)</f>
        <v>Bank</v>
      </c>
      <c r="W295" t="str">
        <f>VLOOKUP(Table8_16[[#This Row],[Product_ID]],Table3__211[],4,FALSE)</f>
        <v>Electronics</v>
      </c>
      <c r="X295" t="str">
        <f>VLOOKUP(Table8_16[[#This Row],[Product_ID]],Table3__211[],5,FALSE)</f>
        <v>Mobile</v>
      </c>
      <c r="Y295" t="str">
        <f>VLOOKUP(Table8_16[[#This Row],[Product_ID]],Table3__211[],6,FALSE)</f>
        <v>Cummings and Sons</v>
      </c>
      <c r="Z295">
        <f>VLOOKUP(Table8_16[[#This Row],[Product_ID]],Table3__211[],7,FALSE)</f>
        <v>326.06</v>
      </c>
      <c r="AA295">
        <f>VLOOKUP(Table8_16[[#This Row],[Product_ID]],Table3__211[],8,FALSE)</f>
        <v>301</v>
      </c>
      <c r="AB295" t="str">
        <f>VLOOKUP(Table8_16[[#This Row],[Store_ID]],Store!$A$2:$E$21,2,FALSE)</f>
        <v>Bean, Jones and Park</v>
      </c>
      <c r="AC295" t="str">
        <f>VLOOKUP(Table8_16[[#This Row],[Store_ID]],Store!$A$2:$E$21,3,FALSE)</f>
        <v>West</v>
      </c>
      <c r="AD295" t="str">
        <f>VLOOKUP(Table8_16[[#This Row],[Store_ID]],Store!$A$2:$E$21,4,FALSE)</f>
        <v>Thompsonborough</v>
      </c>
      <c r="AE295" t="str">
        <f>VLOOKUP(Table8_16[[#This Row],[Store_ID]],Store!$A$2:$E$21,5,FALSE)</f>
        <v>Online</v>
      </c>
      <c r="AF295" s="22" t="str">
        <f>VLOOKUP(Table8_16[[#This Row],[Store_ID]],Store!$A$2:$F$21,6,FALSE)</f>
        <v>Digital Store</v>
      </c>
    </row>
    <row r="296" spans="1:32" x14ac:dyDescent="0.3">
      <c r="A296" t="s">
        <v>2259</v>
      </c>
      <c r="B296" s="5">
        <v>45654</v>
      </c>
      <c r="C296" t="s">
        <v>892</v>
      </c>
      <c r="D296" t="s">
        <v>1631</v>
      </c>
      <c r="E296" t="s">
        <v>1917</v>
      </c>
      <c r="F296">
        <v>2</v>
      </c>
      <c r="G296">
        <v>230.85</v>
      </c>
      <c r="H296">
        <v>0.18</v>
      </c>
      <c r="I296" t="s">
        <v>1959</v>
      </c>
      <c r="J296">
        <v>378.59399999999999</v>
      </c>
      <c r="K296">
        <v>378.59399999999999</v>
      </c>
      <c r="L296" t="str">
        <f>_xlfn.IFS(Table8_1[[#This Row],[Unit_Price]]&lt;500,"Low Price",Table8_1[[#This Row],[Unit_Price]]&lt;2000,"Medium Price",Table8_1[[#This Row],[Unit_Price]]&gt;=2000, "High Price")</f>
        <v>Low Price</v>
      </c>
      <c r="M296" t="str">
        <f>VLOOKUP(Table8_16[[#This Row],[Customer_ID]],Table1__2[],2,FALSE)</f>
        <v>Jeffrey Gomez</v>
      </c>
      <c r="N296">
        <f>VLOOKUP(Table8_16[[#This Row],[Customer_ID]],Table1__2[],3,FALSE)</f>
        <v>22</v>
      </c>
      <c r="O296" t="str">
        <f>VLOOKUP(Table8_16[[#This Row],[Customer_ID]],Table1__2[],4,FALSE)</f>
        <v>Female</v>
      </c>
      <c r="P296" t="str">
        <f>VLOOKUP(Table8_16[[#This Row],[Customer_ID]],Table1__2[],5,FALSE)</f>
        <v>Lake Nicole</v>
      </c>
      <c r="Q296" t="str">
        <f>VLOOKUP(Table8_16[[#This Row],[Customer_ID]],Table1__2[],6,FALSE)</f>
        <v>Colorado</v>
      </c>
      <c r="R296" t="str">
        <f>VLOOKUP(Table8_16[[#This Row],[Customer_ID]],Table1__2[],7,FALSE)</f>
        <v>USA</v>
      </c>
      <c r="S296" t="str">
        <f>VLOOKUP(Table8_16[[#This Row],[Customer_ID]],Table1__2[],8,FALSE)</f>
        <v>Platinum</v>
      </c>
      <c r="T296" t="str">
        <f>VLOOKUP(Table8_16[[#This Row],[Customer_ID]],Table1__2[],9,FALSE)</f>
        <v>Students</v>
      </c>
      <c r="U296" t="str">
        <f>VLOOKUP(Table8_16[[#This Row],[Product_ID]],Table3__211[],2,FALSE)</f>
        <v>Knee Support</v>
      </c>
      <c r="V296" t="str">
        <f>VLOOKUP(Table8_16[[#This Row],[Product_ID]],Table3__211[],3,FALSE)</f>
        <v>Brace</v>
      </c>
      <c r="W296" t="str">
        <f>VLOOKUP(Table8_16[[#This Row],[Product_ID]],Table3__211[],4,FALSE)</f>
        <v>Sports</v>
      </c>
      <c r="X296" t="str">
        <f>VLOOKUP(Table8_16[[#This Row],[Product_ID]],Table3__211[],5,FALSE)</f>
        <v>Equipment</v>
      </c>
      <c r="Y296" t="str">
        <f>VLOOKUP(Table8_16[[#This Row],[Product_ID]],Table3__211[],6,FALSE)</f>
        <v>May-Reese</v>
      </c>
      <c r="Z296">
        <f>VLOOKUP(Table8_16[[#This Row],[Product_ID]],Table3__211[],7,FALSE)</f>
        <v>21.34</v>
      </c>
      <c r="AA296">
        <f>VLOOKUP(Table8_16[[#This Row],[Product_ID]],Table3__211[],8,FALSE)</f>
        <v>65</v>
      </c>
      <c r="AB296" t="str">
        <f>VLOOKUP(Table8_16[[#This Row],[Store_ID]],Store!$A$2:$E$21,2,FALSE)</f>
        <v>Bean, Jones and Park</v>
      </c>
      <c r="AC296" t="str">
        <f>VLOOKUP(Table8_16[[#This Row],[Store_ID]],Store!$A$2:$E$21,3,FALSE)</f>
        <v>West</v>
      </c>
      <c r="AD296" t="str">
        <f>VLOOKUP(Table8_16[[#This Row],[Store_ID]],Store!$A$2:$E$21,4,FALSE)</f>
        <v>Thompsonborough</v>
      </c>
      <c r="AE296" t="str">
        <f>VLOOKUP(Table8_16[[#This Row],[Store_ID]],Store!$A$2:$E$21,5,FALSE)</f>
        <v>Online</v>
      </c>
      <c r="AF296" s="22" t="str">
        <f>VLOOKUP(Table8_16[[#This Row],[Store_ID]],Store!$A$2:$F$21,6,FALSE)</f>
        <v>Digital Store</v>
      </c>
    </row>
    <row r="297" spans="1:32" x14ac:dyDescent="0.3">
      <c r="A297" t="s">
        <v>2260</v>
      </c>
      <c r="B297" s="5">
        <v>45556</v>
      </c>
      <c r="C297" t="s">
        <v>695</v>
      </c>
      <c r="D297" t="s">
        <v>1838</v>
      </c>
      <c r="E297" t="s">
        <v>1942</v>
      </c>
      <c r="F297">
        <v>4</v>
      </c>
      <c r="G297">
        <v>626.35</v>
      </c>
      <c r="H297">
        <v>0.25</v>
      </c>
      <c r="I297" t="s">
        <v>1964</v>
      </c>
      <c r="J297">
        <v>1879.05</v>
      </c>
      <c r="K297">
        <v>1879.0500000000002</v>
      </c>
      <c r="L297" t="str">
        <f>_xlfn.IFS(Table8_1[[#This Row],[Unit_Price]]&lt;500,"Low Price",Table8_1[[#This Row],[Unit_Price]]&lt;2000,"Medium Price",Table8_1[[#This Row],[Unit_Price]]&gt;=2000, "High Price")</f>
        <v>Medium Price</v>
      </c>
      <c r="M297" t="str">
        <f>VLOOKUP(Table8_16[[#This Row],[Customer_ID]],Table1__2[],2,FALSE)</f>
        <v>Rodney Huffman</v>
      </c>
      <c r="N297">
        <f>VLOOKUP(Table8_16[[#This Row],[Customer_ID]],Table1__2[],3,FALSE)</f>
        <v>20</v>
      </c>
      <c r="O297" t="str">
        <f>VLOOKUP(Table8_16[[#This Row],[Customer_ID]],Table1__2[],4,FALSE)</f>
        <v>Female</v>
      </c>
      <c r="P297" t="str">
        <f>VLOOKUP(Table8_16[[#This Row],[Customer_ID]],Table1__2[],5,FALSE)</f>
        <v>Garzafort</v>
      </c>
      <c r="Q297" t="str">
        <f>VLOOKUP(Table8_16[[#This Row],[Customer_ID]],Table1__2[],6,FALSE)</f>
        <v>Delaware</v>
      </c>
      <c r="R297" t="str">
        <f>VLOOKUP(Table8_16[[#This Row],[Customer_ID]],Table1__2[],7,FALSE)</f>
        <v>USA</v>
      </c>
      <c r="S297" t="str">
        <f>VLOOKUP(Table8_16[[#This Row],[Customer_ID]],Table1__2[],8,FALSE)</f>
        <v>Silver</v>
      </c>
      <c r="T297" t="str">
        <f>VLOOKUP(Table8_16[[#This Row],[Customer_ID]],Table1__2[],9,FALSE)</f>
        <v>Students</v>
      </c>
      <c r="U297" t="str">
        <f>VLOOKUP(Table8_16[[#This Row],[Product_ID]],Table3__211[],2,FALSE)</f>
        <v>Women's Beanie</v>
      </c>
      <c r="V297" t="str">
        <f>VLOOKUP(Table8_16[[#This Row],[Product_ID]],Table3__211[],3,FALSE)</f>
        <v>Hat</v>
      </c>
      <c r="W297" t="str">
        <f>VLOOKUP(Table8_16[[#This Row],[Product_ID]],Table3__211[],4,FALSE)</f>
        <v>Clothing</v>
      </c>
      <c r="X297" t="str">
        <f>VLOOKUP(Table8_16[[#This Row],[Product_ID]],Table3__211[],5,FALSE)</f>
        <v>Accessories</v>
      </c>
      <c r="Y297" t="str">
        <f>VLOOKUP(Table8_16[[#This Row],[Product_ID]],Table3__211[],6,FALSE)</f>
        <v>Richardson-Carrillo</v>
      </c>
      <c r="Z297">
        <f>VLOOKUP(Table8_16[[#This Row],[Product_ID]],Table3__211[],7,FALSE)</f>
        <v>119.57</v>
      </c>
      <c r="AA297">
        <f>VLOOKUP(Table8_16[[#This Row],[Product_ID]],Table3__211[],8,FALSE)</f>
        <v>210</v>
      </c>
      <c r="AB297" t="str">
        <f>VLOOKUP(Table8_16[[#This Row],[Store_ID]],Store!$A$2:$E$21,2,FALSE)</f>
        <v>Holloway Ltd</v>
      </c>
      <c r="AC297" t="str">
        <f>VLOOKUP(Table8_16[[#This Row],[Store_ID]],Store!$A$2:$E$21,3,FALSE)</f>
        <v>North</v>
      </c>
      <c r="AD297" t="str">
        <f>VLOOKUP(Table8_16[[#This Row],[Store_ID]],Store!$A$2:$E$21,4,FALSE)</f>
        <v>Bensonhaven</v>
      </c>
      <c r="AE297" t="str">
        <f>VLOOKUP(Table8_16[[#This Row],[Store_ID]],Store!$A$2:$E$21,5,FALSE)</f>
        <v>Flagship</v>
      </c>
      <c r="AF297" s="22" t="str">
        <f>VLOOKUP(Table8_16[[#This Row],[Store_ID]],Store!$A$2:$F$21,6,FALSE)</f>
        <v>Physical Store</v>
      </c>
    </row>
    <row r="298" spans="1:32" x14ac:dyDescent="0.3">
      <c r="A298" t="s">
        <v>2261</v>
      </c>
      <c r="B298" s="5">
        <v>45434</v>
      </c>
      <c r="C298" t="s">
        <v>302</v>
      </c>
      <c r="D298" t="s">
        <v>1703</v>
      </c>
      <c r="E298" t="s">
        <v>1934</v>
      </c>
      <c r="F298">
        <v>4</v>
      </c>
      <c r="G298">
        <v>108.55</v>
      </c>
      <c r="H298">
        <v>0.18</v>
      </c>
      <c r="I298" t="s">
        <v>1961</v>
      </c>
      <c r="J298">
        <v>356.04399999999998</v>
      </c>
      <c r="K298">
        <v>356.04399999999998</v>
      </c>
      <c r="L298" t="str">
        <f>_xlfn.IFS(Table8_1[[#This Row],[Unit_Price]]&lt;500,"Low Price",Table8_1[[#This Row],[Unit_Price]]&lt;2000,"Medium Price",Table8_1[[#This Row],[Unit_Price]]&gt;=2000, "High Price")</f>
        <v>Low Price</v>
      </c>
      <c r="M298" t="str">
        <f>VLOOKUP(Table8_16[[#This Row],[Customer_ID]],Table1__2[],2,FALSE)</f>
        <v>George Rosario</v>
      </c>
      <c r="N298">
        <f>VLOOKUP(Table8_16[[#This Row],[Customer_ID]],Table1__2[],3,FALSE)</f>
        <v>53</v>
      </c>
      <c r="O298" t="str">
        <f>VLOOKUP(Table8_16[[#This Row],[Customer_ID]],Table1__2[],4,FALSE)</f>
        <v>Male</v>
      </c>
      <c r="P298" t="str">
        <f>VLOOKUP(Table8_16[[#This Row],[Customer_ID]],Table1__2[],5,FALSE)</f>
        <v>Leburgh</v>
      </c>
      <c r="Q298" t="str">
        <f>VLOOKUP(Table8_16[[#This Row],[Customer_ID]],Table1__2[],6,FALSE)</f>
        <v>Florida</v>
      </c>
      <c r="R298" t="str">
        <f>VLOOKUP(Table8_16[[#This Row],[Customer_ID]],Table1__2[],7,FALSE)</f>
        <v>USA</v>
      </c>
      <c r="S298" t="str">
        <f>VLOOKUP(Table8_16[[#This Row],[Customer_ID]],Table1__2[],8,FALSE)</f>
        <v>Bronze</v>
      </c>
      <c r="T298" t="str">
        <f>VLOOKUP(Table8_16[[#This Row],[Customer_ID]],Table1__2[],9,FALSE)</f>
        <v>Experienced</v>
      </c>
      <c r="U298" t="str">
        <f>VLOOKUP(Table8_16[[#This Row],[Product_ID]],Table3__211[],2,FALSE)</f>
        <v>Yoga Exercise</v>
      </c>
      <c r="V298" t="str">
        <f>VLOOKUP(Table8_16[[#This Row],[Product_ID]],Table3__211[],3,FALSE)</f>
        <v>Mat</v>
      </c>
      <c r="W298" t="str">
        <f>VLOOKUP(Table8_16[[#This Row],[Product_ID]],Table3__211[],4,FALSE)</f>
        <v>Sports</v>
      </c>
      <c r="X298" t="str">
        <f>VLOOKUP(Table8_16[[#This Row],[Product_ID]],Table3__211[],5,FALSE)</f>
        <v>Fitness</v>
      </c>
      <c r="Y298" t="str">
        <f>VLOOKUP(Table8_16[[#This Row],[Product_ID]],Table3__211[],6,FALSE)</f>
        <v>Carroll, Long and Mendoza</v>
      </c>
      <c r="Z298">
        <f>VLOOKUP(Table8_16[[#This Row],[Product_ID]],Table3__211[],7,FALSE)</f>
        <v>313.26</v>
      </c>
      <c r="AA298">
        <f>VLOOKUP(Table8_16[[#This Row],[Product_ID]],Table3__211[],8,FALSE)</f>
        <v>369</v>
      </c>
      <c r="AB298" t="str">
        <f>VLOOKUP(Table8_16[[#This Row],[Store_ID]],Store!$A$2:$E$21,2,FALSE)</f>
        <v>Mcdonald Inc</v>
      </c>
      <c r="AC298" t="str">
        <f>VLOOKUP(Table8_16[[#This Row],[Store_ID]],Store!$A$2:$E$21,3,FALSE)</f>
        <v>South</v>
      </c>
      <c r="AD298" t="str">
        <f>VLOOKUP(Table8_16[[#This Row],[Store_ID]],Store!$A$2:$E$21,4,FALSE)</f>
        <v>Christopherland</v>
      </c>
      <c r="AE298" t="str">
        <f>VLOOKUP(Table8_16[[#This Row],[Store_ID]],Store!$A$2:$E$21,5,FALSE)</f>
        <v>Outlet</v>
      </c>
      <c r="AF298" s="22" t="str">
        <f>VLOOKUP(Table8_16[[#This Row],[Store_ID]],Store!$A$2:$F$21,6,FALSE)</f>
        <v>Physical Store</v>
      </c>
    </row>
    <row r="299" spans="1:32" x14ac:dyDescent="0.3">
      <c r="A299" t="s">
        <v>2262</v>
      </c>
      <c r="B299" s="5">
        <v>45871</v>
      </c>
      <c r="C299" t="s">
        <v>636</v>
      </c>
      <c r="D299" t="s">
        <v>1625</v>
      </c>
      <c r="E299" t="s">
        <v>1892</v>
      </c>
      <c r="F299">
        <v>4</v>
      </c>
      <c r="G299">
        <v>353.67</v>
      </c>
      <c r="H299">
        <v>0.03</v>
      </c>
      <c r="I299" t="s">
        <v>1964</v>
      </c>
      <c r="J299">
        <v>1372.2396000000001</v>
      </c>
      <c r="K299">
        <v>1372.2396000000001</v>
      </c>
      <c r="L299" t="str">
        <f>_xlfn.IFS(Table8_1[[#This Row],[Unit_Price]]&lt;500,"Low Price",Table8_1[[#This Row],[Unit_Price]]&lt;2000,"Medium Price",Table8_1[[#This Row],[Unit_Price]]&gt;=2000, "High Price")</f>
        <v>Low Price</v>
      </c>
      <c r="M299" t="str">
        <f>VLOOKUP(Table8_16[[#This Row],[Customer_ID]],Table1__2[],2,FALSE)</f>
        <v>Todd Poole</v>
      </c>
      <c r="N299">
        <f>VLOOKUP(Table8_16[[#This Row],[Customer_ID]],Table1__2[],3,FALSE)</f>
        <v>29</v>
      </c>
      <c r="O299" t="str">
        <f>VLOOKUP(Table8_16[[#This Row],[Customer_ID]],Table1__2[],4,FALSE)</f>
        <v>Female</v>
      </c>
      <c r="P299" t="str">
        <f>VLOOKUP(Table8_16[[#This Row],[Customer_ID]],Table1__2[],5,FALSE)</f>
        <v>Johnsonshire</v>
      </c>
      <c r="Q299" t="str">
        <f>VLOOKUP(Table8_16[[#This Row],[Customer_ID]],Table1__2[],6,FALSE)</f>
        <v>Ohio</v>
      </c>
      <c r="R299" t="str">
        <f>VLOOKUP(Table8_16[[#This Row],[Customer_ID]],Table1__2[],7,FALSE)</f>
        <v>USA</v>
      </c>
      <c r="S299" t="str">
        <f>VLOOKUP(Table8_16[[#This Row],[Customer_ID]],Table1__2[],8,FALSE)</f>
        <v>Bronze</v>
      </c>
      <c r="T299" t="str">
        <f>VLOOKUP(Table8_16[[#This Row],[Customer_ID]],Table1__2[],9,FALSE)</f>
        <v>Entry level Professionel</v>
      </c>
      <c r="U299" t="str">
        <f>VLOOKUP(Table8_16[[#This Row],[Product_ID]],Table3__211[],2,FALSE)</f>
        <v>Soccer Training Cone</v>
      </c>
      <c r="V299" t="str">
        <f>VLOOKUP(Table8_16[[#This Row],[Product_ID]],Table3__211[],3,FALSE)</f>
        <v>Set</v>
      </c>
      <c r="W299" t="str">
        <f>VLOOKUP(Table8_16[[#This Row],[Product_ID]],Table3__211[],4,FALSE)</f>
        <v>Sports</v>
      </c>
      <c r="X299" t="str">
        <f>VLOOKUP(Table8_16[[#This Row],[Product_ID]],Table3__211[],5,FALSE)</f>
        <v>Accessories</v>
      </c>
      <c r="Y299" t="str">
        <f>VLOOKUP(Table8_16[[#This Row],[Product_ID]],Table3__211[],6,FALSE)</f>
        <v>Ford, Murphy and Wilson</v>
      </c>
      <c r="Z299">
        <f>VLOOKUP(Table8_16[[#This Row],[Product_ID]],Table3__211[],7,FALSE)</f>
        <v>144.53</v>
      </c>
      <c r="AA299">
        <f>VLOOKUP(Table8_16[[#This Row],[Product_ID]],Table3__211[],8,FALSE)</f>
        <v>367</v>
      </c>
      <c r="AB299" t="str">
        <f>VLOOKUP(Table8_16[[#This Row],[Store_ID]],Store!$A$2:$E$21,2,FALSE)</f>
        <v>Martinez, Adkins and Johnson</v>
      </c>
      <c r="AC299" t="str">
        <f>VLOOKUP(Table8_16[[#This Row],[Store_ID]],Store!$A$2:$E$21,3,FALSE)</f>
        <v>North</v>
      </c>
      <c r="AD299" t="str">
        <f>VLOOKUP(Table8_16[[#This Row],[Store_ID]],Store!$A$2:$E$21,4,FALSE)</f>
        <v>Danielmouth</v>
      </c>
      <c r="AE299" t="str">
        <f>VLOOKUP(Table8_16[[#This Row],[Store_ID]],Store!$A$2:$E$21,5,FALSE)</f>
        <v>Flagship</v>
      </c>
      <c r="AF299" s="22" t="str">
        <f>VLOOKUP(Table8_16[[#This Row],[Store_ID]],Store!$A$2:$F$21,6,FALSE)</f>
        <v>Physical Store</v>
      </c>
    </row>
    <row r="300" spans="1:32" x14ac:dyDescent="0.3">
      <c r="A300" t="s">
        <v>2263</v>
      </c>
      <c r="B300" s="5">
        <v>45583</v>
      </c>
      <c r="C300" t="s">
        <v>245</v>
      </c>
      <c r="D300" t="s">
        <v>1853</v>
      </c>
      <c r="E300" t="s">
        <v>1892</v>
      </c>
      <c r="F300">
        <v>4</v>
      </c>
      <c r="G300">
        <v>61.98</v>
      </c>
      <c r="H300">
        <v>0.16</v>
      </c>
      <c r="I300" t="s">
        <v>1959</v>
      </c>
      <c r="J300">
        <v>208.25280000000001</v>
      </c>
      <c r="K300">
        <v>208.25279999999998</v>
      </c>
      <c r="L300" t="str">
        <f>_xlfn.IFS(Table8_1[[#This Row],[Unit_Price]]&lt;500,"Low Price",Table8_1[[#This Row],[Unit_Price]]&lt;2000,"Medium Price",Table8_1[[#This Row],[Unit_Price]]&gt;=2000, "High Price")</f>
        <v>Low Price</v>
      </c>
      <c r="M300" t="str">
        <f>VLOOKUP(Table8_16[[#This Row],[Customer_ID]],Table1__2[],2,FALSE)</f>
        <v>Michael Thomas</v>
      </c>
      <c r="N300">
        <f>VLOOKUP(Table8_16[[#This Row],[Customer_ID]],Table1__2[],3,FALSE)</f>
        <v>21</v>
      </c>
      <c r="O300" t="str">
        <f>VLOOKUP(Table8_16[[#This Row],[Customer_ID]],Table1__2[],4,FALSE)</f>
        <v>Female</v>
      </c>
      <c r="P300" t="str">
        <f>VLOOKUP(Table8_16[[#This Row],[Customer_ID]],Table1__2[],5,FALSE)</f>
        <v>Woodmouth</v>
      </c>
      <c r="Q300" t="str">
        <f>VLOOKUP(Table8_16[[#This Row],[Customer_ID]],Table1__2[],6,FALSE)</f>
        <v>Nevada</v>
      </c>
      <c r="R300" t="str">
        <f>VLOOKUP(Table8_16[[#This Row],[Customer_ID]],Table1__2[],7,FALSE)</f>
        <v>USA</v>
      </c>
      <c r="S300" t="str">
        <f>VLOOKUP(Table8_16[[#This Row],[Customer_ID]],Table1__2[],8,FALSE)</f>
        <v>Silver</v>
      </c>
      <c r="T300" t="str">
        <f>VLOOKUP(Table8_16[[#This Row],[Customer_ID]],Table1__2[],9,FALSE)</f>
        <v>Students</v>
      </c>
      <c r="U300" t="str">
        <f>VLOOKUP(Table8_16[[#This Row],[Product_ID]],Table3__211[],2,FALSE)</f>
        <v>Gaming Mouse Pad</v>
      </c>
      <c r="V300" t="str">
        <f>VLOOKUP(Table8_16[[#This Row],[Product_ID]],Table3__211[],3,FALSE)</f>
        <v>XL</v>
      </c>
      <c r="W300" t="str">
        <f>VLOOKUP(Table8_16[[#This Row],[Product_ID]],Table3__211[],4,FALSE)</f>
        <v>Electronics</v>
      </c>
      <c r="X300" t="str">
        <f>VLOOKUP(Table8_16[[#This Row],[Product_ID]],Table3__211[],5,FALSE)</f>
        <v>Accessories</v>
      </c>
      <c r="Y300" t="str">
        <f>VLOOKUP(Table8_16[[#This Row],[Product_ID]],Table3__211[],6,FALSE)</f>
        <v>Sharp, Taylor and Rodriguez</v>
      </c>
      <c r="Z300">
        <f>VLOOKUP(Table8_16[[#This Row],[Product_ID]],Table3__211[],7,FALSE)</f>
        <v>340.14</v>
      </c>
      <c r="AA300">
        <f>VLOOKUP(Table8_16[[#This Row],[Product_ID]],Table3__211[],8,FALSE)</f>
        <v>361</v>
      </c>
      <c r="AB300" t="str">
        <f>VLOOKUP(Table8_16[[#This Row],[Store_ID]],Store!$A$2:$E$21,2,FALSE)</f>
        <v>Martinez, Adkins and Johnson</v>
      </c>
      <c r="AC300" t="str">
        <f>VLOOKUP(Table8_16[[#This Row],[Store_ID]],Store!$A$2:$E$21,3,FALSE)</f>
        <v>North</v>
      </c>
      <c r="AD300" t="str">
        <f>VLOOKUP(Table8_16[[#This Row],[Store_ID]],Store!$A$2:$E$21,4,FALSE)</f>
        <v>Danielmouth</v>
      </c>
      <c r="AE300" t="str">
        <f>VLOOKUP(Table8_16[[#This Row],[Store_ID]],Store!$A$2:$E$21,5,FALSE)</f>
        <v>Flagship</v>
      </c>
      <c r="AF300" s="22" t="str">
        <f>VLOOKUP(Table8_16[[#This Row],[Store_ID]],Store!$A$2:$F$21,6,FALSE)</f>
        <v>Physical Store</v>
      </c>
    </row>
    <row r="301" spans="1:32" x14ac:dyDescent="0.3">
      <c r="A301" t="s">
        <v>2264</v>
      </c>
      <c r="B301" s="5">
        <v>45348</v>
      </c>
      <c r="C301" t="s">
        <v>710</v>
      </c>
      <c r="D301" t="s">
        <v>1642</v>
      </c>
      <c r="E301" t="s">
        <v>1948</v>
      </c>
      <c r="F301">
        <v>2</v>
      </c>
      <c r="G301">
        <v>873.1</v>
      </c>
      <c r="H301">
        <v>0.12</v>
      </c>
      <c r="I301" t="s">
        <v>1961</v>
      </c>
      <c r="J301">
        <v>1536.6559999999999</v>
      </c>
      <c r="K301">
        <v>1536.6559999999999</v>
      </c>
      <c r="L301" t="str">
        <f>_xlfn.IFS(Table8_1[[#This Row],[Unit_Price]]&lt;500,"Low Price",Table8_1[[#This Row],[Unit_Price]]&lt;2000,"Medium Price",Table8_1[[#This Row],[Unit_Price]]&gt;=2000, "High Price")</f>
        <v>Medium Price</v>
      </c>
      <c r="M301" t="str">
        <f>VLOOKUP(Table8_16[[#This Row],[Customer_ID]],Table1__2[],2,FALSE)</f>
        <v>Kathryn Garcia</v>
      </c>
      <c r="N301">
        <f>VLOOKUP(Table8_16[[#This Row],[Customer_ID]],Table1__2[],3,FALSE)</f>
        <v>44</v>
      </c>
      <c r="O301" t="str">
        <f>VLOOKUP(Table8_16[[#This Row],[Customer_ID]],Table1__2[],4,FALSE)</f>
        <v>Male</v>
      </c>
      <c r="P301" t="str">
        <f>VLOOKUP(Table8_16[[#This Row],[Customer_ID]],Table1__2[],5,FALSE)</f>
        <v>Morrismouth</v>
      </c>
      <c r="Q301" t="str">
        <f>VLOOKUP(Table8_16[[#This Row],[Customer_ID]],Table1__2[],6,FALSE)</f>
        <v>California</v>
      </c>
      <c r="R301" t="str">
        <f>VLOOKUP(Table8_16[[#This Row],[Customer_ID]],Table1__2[],7,FALSE)</f>
        <v>USA</v>
      </c>
      <c r="S301" t="str">
        <f>VLOOKUP(Table8_16[[#This Row],[Customer_ID]],Table1__2[],8,FALSE)</f>
        <v>Platinum</v>
      </c>
      <c r="T301" t="str">
        <f>VLOOKUP(Table8_16[[#This Row],[Customer_ID]],Table1__2[],9,FALSE)</f>
        <v>Experienced</v>
      </c>
      <c r="U301" t="str">
        <f>VLOOKUP(Table8_16[[#This Row],[Product_ID]],Table3__211[],2,FALSE)</f>
        <v>Carbon Fiber Tennis</v>
      </c>
      <c r="V301" t="str">
        <f>VLOOKUP(Table8_16[[#This Row],[Product_ID]],Table3__211[],3,FALSE)</f>
        <v>Racket</v>
      </c>
      <c r="W301" t="str">
        <f>VLOOKUP(Table8_16[[#This Row],[Product_ID]],Table3__211[],4,FALSE)</f>
        <v>Sports</v>
      </c>
      <c r="X301" t="str">
        <f>VLOOKUP(Table8_16[[#This Row],[Product_ID]],Table3__211[],5,FALSE)</f>
        <v>Equipment</v>
      </c>
      <c r="Y301" t="str">
        <f>VLOOKUP(Table8_16[[#This Row],[Product_ID]],Table3__211[],6,FALSE)</f>
        <v>Flores, Pineda and Rodriguez</v>
      </c>
      <c r="Z301">
        <f>VLOOKUP(Table8_16[[#This Row],[Product_ID]],Table3__211[],7,FALSE)</f>
        <v>484.62</v>
      </c>
      <c r="AA301">
        <f>VLOOKUP(Table8_16[[#This Row],[Product_ID]],Table3__211[],8,FALSE)</f>
        <v>432</v>
      </c>
      <c r="AB301" t="str">
        <f>VLOOKUP(Table8_16[[#This Row],[Store_ID]],Store!$A$2:$E$21,2,FALSE)</f>
        <v>Mann-Austin</v>
      </c>
      <c r="AC301" t="str">
        <f>VLOOKUP(Table8_16[[#This Row],[Store_ID]],Store!$A$2:$E$21,3,FALSE)</f>
        <v>East</v>
      </c>
      <c r="AD301" t="str">
        <f>VLOOKUP(Table8_16[[#This Row],[Store_ID]],Store!$A$2:$E$21,4,FALSE)</f>
        <v>Vasquezborough</v>
      </c>
      <c r="AE301" t="str">
        <f>VLOOKUP(Table8_16[[#This Row],[Store_ID]],Store!$A$2:$E$21,5,FALSE)</f>
        <v>Online</v>
      </c>
      <c r="AF301" s="22" t="str">
        <f>VLOOKUP(Table8_16[[#This Row],[Store_ID]],Store!$A$2:$F$21,6,FALSE)</f>
        <v>Digital Store</v>
      </c>
    </row>
    <row r="302" spans="1:32" x14ac:dyDescent="0.3">
      <c r="A302" t="s">
        <v>2265</v>
      </c>
      <c r="B302" s="5">
        <v>45268</v>
      </c>
      <c r="C302" t="s">
        <v>656</v>
      </c>
      <c r="D302" t="s">
        <v>1606</v>
      </c>
      <c r="E302" t="s">
        <v>1936</v>
      </c>
      <c r="F302">
        <v>4</v>
      </c>
      <c r="G302">
        <v>889.47</v>
      </c>
      <c r="H302">
        <v>0.24</v>
      </c>
      <c r="I302" t="s">
        <v>1959</v>
      </c>
      <c r="J302">
        <v>2703.9888000000001</v>
      </c>
      <c r="K302">
        <v>2703.9888000000001</v>
      </c>
      <c r="L302" t="str">
        <f>_xlfn.IFS(Table8_1[[#This Row],[Unit_Price]]&lt;500,"Low Price",Table8_1[[#This Row],[Unit_Price]]&lt;2000,"Medium Price",Table8_1[[#This Row],[Unit_Price]]&gt;=2000, "High Price")</f>
        <v>Medium Price</v>
      </c>
      <c r="M302" t="str">
        <f>VLOOKUP(Table8_16[[#This Row],[Customer_ID]],Table1__2[],2,FALSE)</f>
        <v>Wanda Snyder</v>
      </c>
      <c r="N302">
        <f>VLOOKUP(Table8_16[[#This Row],[Customer_ID]],Table1__2[],3,FALSE)</f>
        <v>54</v>
      </c>
      <c r="O302" t="str">
        <f>VLOOKUP(Table8_16[[#This Row],[Customer_ID]],Table1__2[],4,FALSE)</f>
        <v>Male</v>
      </c>
      <c r="P302" t="str">
        <f>VLOOKUP(Table8_16[[#This Row],[Customer_ID]],Table1__2[],5,FALSE)</f>
        <v>Frostmouth</v>
      </c>
      <c r="Q302" t="str">
        <f>VLOOKUP(Table8_16[[#This Row],[Customer_ID]],Table1__2[],6,FALSE)</f>
        <v>Vermont</v>
      </c>
      <c r="R302" t="str">
        <f>VLOOKUP(Table8_16[[#This Row],[Customer_ID]],Table1__2[],7,FALSE)</f>
        <v>USA</v>
      </c>
      <c r="S302" t="str">
        <f>VLOOKUP(Table8_16[[#This Row],[Customer_ID]],Table1__2[],8,FALSE)</f>
        <v>Bronze</v>
      </c>
      <c r="T302" t="str">
        <f>VLOOKUP(Table8_16[[#This Row],[Customer_ID]],Table1__2[],9,FALSE)</f>
        <v>Experienced</v>
      </c>
      <c r="U302" t="str">
        <f>VLOOKUP(Table8_16[[#This Row],[Product_ID]],Table3__211[],2,FALSE)</f>
        <v>Hair Strengthening</v>
      </c>
      <c r="V302" t="str">
        <f>VLOOKUP(Table8_16[[#This Row],[Product_ID]],Table3__211[],3,FALSE)</f>
        <v>Shampoo</v>
      </c>
      <c r="W302" t="str">
        <f>VLOOKUP(Table8_16[[#This Row],[Product_ID]],Table3__211[],4,FALSE)</f>
        <v>Beauty</v>
      </c>
      <c r="X302" t="str">
        <f>VLOOKUP(Table8_16[[#This Row],[Product_ID]],Table3__211[],5,FALSE)</f>
        <v>Haircare</v>
      </c>
      <c r="Y302" t="str">
        <f>VLOOKUP(Table8_16[[#This Row],[Product_ID]],Table3__211[],6,FALSE)</f>
        <v>Rice LLC</v>
      </c>
      <c r="Z302">
        <f>VLOOKUP(Table8_16[[#This Row],[Product_ID]],Table3__211[],7,FALSE)</f>
        <v>115.82</v>
      </c>
      <c r="AA302">
        <f>VLOOKUP(Table8_16[[#This Row],[Product_ID]],Table3__211[],8,FALSE)</f>
        <v>460</v>
      </c>
      <c r="AB302" t="str">
        <f>VLOOKUP(Table8_16[[#This Row],[Store_ID]],Store!$A$2:$E$21,2,FALSE)</f>
        <v>Shelton PLC</v>
      </c>
      <c r="AC302" t="str">
        <f>VLOOKUP(Table8_16[[#This Row],[Store_ID]],Store!$A$2:$E$21,3,FALSE)</f>
        <v>North</v>
      </c>
      <c r="AD302" t="str">
        <f>VLOOKUP(Table8_16[[#This Row],[Store_ID]],Store!$A$2:$E$21,4,FALSE)</f>
        <v>East Jenniferstad</v>
      </c>
      <c r="AE302" t="str">
        <f>VLOOKUP(Table8_16[[#This Row],[Store_ID]],Store!$A$2:$E$21,5,FALSE)</f>
        <v>Flagship</v>
      </c>
      <c r="AF302" s="22" t="str">
        <f>VLOOKUP(Table8_16[[#This Row],[Store_ID]],Store!$A$2:$F$21,6,FALSE)</f>
        <v>Physical Store</v>
      </c>
    </row>
    <row r="303" spans="1:32" x14ac:dyDescent="0.3">
      <c r="A303" t="s">
        <v>2266</v>
      </c>
      <c r="B303" s="5">
        <v>45596</v>
      </c>
      <c r="C303" t="s">
        <v>122</v>
      </c>
      <c r="D303" t="s">
        <v>1805</v>
      </c>
      <c r="E303" t="s">
        <v>1927</v>
      </c>
      <c r="F303">
        <v>3</v>
      </c>
      <c r="G303">
        <v>803.76</v>
      </c>
      <c r="H303">
        <v>0.19</v>
      </c>
      <c r="I303" t="s">
        <v>1964</v>
      </c>
      <c r="J303">
        <v>1953.1368</v>
      </c>
      <c r="K303">
        <v>1953.1367999999998</v>
      </c>
      <c r="L303" t="str">
        <f>_xlfn.IFS(Table8_1[[#This Row],[Unit_Price]]&lt;500,"Low Price",Table8_1[[#This Row],[Unit_Price]]&lt;2000,"Medium Price",Table8_1[[#This Row],[Unit_Price]]&gt;=2000, "High Price")</f>
        <v>Medium Price</v>
      </c>
      <c r="M303" t="str">
        <f>VLOOKUP(Table8_16[[#This Row],[Customer_ID]],Table1__2[],2,FALSE)</f>
        <v>Joshua Ryan</v>
      </c>
      <c r="N303">
        <f>VLOOKUP(Table8_16[[#This Row],[Customer_ID]],Table1__2[],3,FALSE)</f>
        <v>27</v>
      </c>
      <c r="O303" t="str">
        <f>VLOOKUP(Table8_16[[#This Row],[Customer_ID]],Table1__2[],4,FALSE)</f>
        <v>Female</v>
      </c>
      <c r="P303" t="str">
        <f>VLOOKUP(Table8_16[[#This Row],[Customer_ID]],Table1__2[],5,FALSE)</f>
        <v>New David</v>
      </c>
      <c r="Q303" t="str">
        <f>VLOOKUP(Table8_16[[#This Row],[Customer_ID]],Table1__2[],6,FALSE)</f>
        <v>New Jersey</v>
      </c>
      <c r="R303" t="str">
        <f>VLOOKUP(Table8_16[[#This Row],[Customer_ID]],Table1__2[],7,FALSE)</f>
        <v>USA</v>
      </c>
      <c r="S303" t="str">
        <f>VLOOKUP(Table8_16[[#This Row],[Customer_ID]],Table1__2[],8,FALSE)</f>
        <v>Platinum</v>
      </c>
      <c r="T303" t="str">
        <f>VLOOKUP(Table8_16[[#This Row],[Customer_ID]],Table1__2[],9,FALSE)</f>
        <v>Entry level Professionel</v>
      </c>
      <c r="U303" t="str">
        <f>VLOOKUP(Table8_16[[#This Row],[Product_ID]],Table3__211[],2,FALSE)</f>
        <v>Bluetooth Car Audio</v>
      </c>
      <c r="V303" t="str">
        <f>VLOOKUP(Table8_16[[#This Row],[Product_ID]],Table3__211[],3,FALSE)</f>
        <v>System</v>
      </c>
      <c r="W303" t="str">
        <f>VLOOKUP(Table8_16[[#This Row],[Product_ID]],Table3__211[],4,FALSE)</f>
        <v>Electronics</v>
      </c>
      <c r="X303" t="str">
        <f>VLOOKUP(Table8_16[[#This Row],[Product_ID]],Table3__211[],5,FALSE)</f>
        <v>Audio</v>
      </c>
      <c r="Y303" t="str">
        <f>VLOOKUP(Table8_16[[#This Row],[Product_ID]],Table3__211[],6,FALSE)</f>
        <v>Bruce-Bowen</v>
      </c>
      <c r="Z303">
        <f>VLOOKUP(Table8_16[[#This Row],[Product_ID]],Table3__211[],7,FALSE)</f>
        <v>403.71</v>
      </c>
      <c r="AA303">
        <f>VLOOKUP(Table8_16[[#This Row],[Product_ID]],Table3__211[],8,FALSE)</f>
        <v>159</v>
      </c>
      <c r="AB303" t="str">
        <f>VLOOKUP(Table8_16[[#This Row],[Store_ID]],Store!$A$2:$E$21,2,FALSE)</f>
        <v>Aguirre-Keller</v>
      </c>
      <c r="AC303" t="str">
        <f>VLOOKUP(Table8_16[[#This Row],[Store_ID]],Store!$A$2:$E$21,3,FALSE)</f>
        <v>South</v>
      </c>
      <c r="AD303" t="str">
        <f>VLOOKUP(Table8_16[[#This Row],[Store_ID]],Store!$A$2:$E$21,4,FALSE)</f>
        <v>Lake Michael</v>
      </c>
      <c r="AE303" t="str">
        <f>VLOOKUP(Table8_16[[#This Row],[Store_ID]],Store!$A$2:$E$21,5,FALSE)</f>
        <v>Online</v>
      </c>
      <c r="AF303" s="22" t="str">
        <f>VLOOKUP(Table8_16[[#This Row],[Store_ID]],Store!$A$2:$F$21,6,FALSE)</f>
        <v>Digital Store</v>
      </c>
    </row>
    <row r="304" spans="1:32" x14ac:dyDescent="0.3">
      <c r="A304" t="s">
        <v>2267</v>
      </c>
      <c r="B304" s="5">
        <v>45624</v>
      </c>
      <c r="C304" t="s">
        <v>1455</v>
      </c>
      <c r="D304" t="s">
        <v>1808</v>
      </c>
      <c r="E304" t="s">
        <v>1908</v>
      </c>
      <c r="F304">
        <v>2</v>
      </c>
      <c r="G304">
        <v>865.14</v>
      </c>
      <c r="H304">
        <v>0.2</v>
      </c>
      <c r="I304" t="s">
        <v>1961</v>
      </c>
      <c r="J304">
        <v>1384.2239999999999</v>
      </c>
      <c r="K304">
        <v>1384.2239999999999</v>
      </c>
      <c r="L304" t="str">
        <f>_xlfn.IFS(Table8_1[[#This Row],[Unit_Price]]&lt;500,"Low Price",Table8_1[[#This Row],[Unit_Price]]&lt;2000,"Medium Price",Table8_1[[#This Row],[Unit_Price]]&gt;=2000, "High Price")</f>
        <v>Medium Price</v>
      </c>
      <c r="M304" t="str">
        <f>VLOOKUP(Table8_16[[#This Row],[Customer_ID]],Table1__2[],2,FALSE)</f>
        <v>Gregory Curtis</v>
      </c>
      <c r="N304">
        <f>VLOOKUP(Table8_16[[#This Row],[Customer_ID]],Table1__2[],3,FALSE)</f>
        <v>45</v>
      </c>
      <c r="O304" t="str">
        <f>VLOOKUP(Table8_16[[#This Row],[Customer_ID]],Table1__2[],4,FALSE)</f>
        <v>Male</v>
      </c>
      <c r="P304" t="str">
        <f>VLOOKUP(Table8_16[[#This Row],[Customer_ID]],Table1__2[],5,FALSE)</f>
        <v>Bergermouth</v>
      </c>
      <c r="Q304" t="str">
        <f>VLOOKUP(Table8_16[[#This Row],[Customer_ID]],Table1__2[],6,FALSE)</f>
        <v>Vermont</v>
      </c>
      <c r="R304" t="str">
        <f>VLOOKUP(Table8_16[[#This Row],[Customer_ID]],Table1__2[],7,FALSE)</f>
        <v>USA</v>
      </c>
      <c r="S304" t="str">
        <f>VLOOKUP(Table8_16[[#This Row],[Customer_ID]],Table1__2[],8,FALSE)</f>
        <v>Bronze</v>
      </c>
      <c r="T304" t="str">
        <f>VLOOKUP(Table8_16[[#This Row],[Customer_ID]],Table1__2[],9,FALSE)</f>
        <v>Experienced</v>
      </c>
      <c r="U304" t="str">
        <f>VLOOKUP(Table8_16[[#This Row],[Product_ID]],Table3__211[],2,FALSE)</f>
        <v>Women's Ankle</v>
      </c>
      <c r="V304" t="str">
        <f>VLOOKUP(Table8_16[[#This Row],[Product_ID]],Table3__211[],3,FALSE)</f>
        <v>Boots</v>
      </c>
      <c r="W304" t="str">
        <f>VLOOKUP(Table8_16[[#This Row],[Product_ID]],Table3__211[],4,FALSE)</f>
        <v>Clothing</v>
      </c>
      <c r="X304" t="str">
        <f>VLOOKUP(Table8_16[[#This Row],[Product_ID]],Table3__211[],5,FALSE)</f>
        <v>Footwear</v>
      </c>
      <c r="Y304" t="str">
        <f>VLOOKUP(Table8_16[[#This Row],[Product_ID]],Table3__211[],6,FALSE)</f>
        <v>Poole PLC</v>
      </c>
      <c r="Z304">
        <f>VLOOKUP(Table8_16[[#This Row],[Product_ID]],Table3__211[],7,FALSE)</f>
        <v>158.13999999999999</v>
      </c>
      <c r="AA304">
        <f>VLOOKUP(Table8_16[[#This Row],[Product_ID]],Table3__211[],8,FALSE)</f>
        <v>82</v>
      </c>
      <c r="AB304" t="str">
        <f>VLOOKUP(Table8_16[[#This Row],[Store_ID]],Store!$A$2:$E$21,2,FALSE)</f>
        <v>Gray Ltd</v>
      </c>
      <c r="AC304" t="str">
        <f>VLOOKUP(Table8_16[[#This Row],[Store_ID]],Store!$A$2:$E$21,3,FALSE)</f>
        <v>North</v>
      </c>
      <c r="AD304" t="str">
        <f>VLOOKUP(Table8_16[[#This Row],[Store_ID]],Store!$A$2:$E$21,4,FALSE)</f>
        <v>New Michaelchester</v>
      </c>
      <c r="AE304" t="str">
        <f>VLOOKUP(Table8_16[[#This Row],[Store_ID]],Store!$A$2:$E$21,5,FALSE)</f>
        <v>Outlet</v>
      </c>
      <c r="AF304" s="22" t="str">
        <f>VLOOKUP(Table8_16[[#This Row],[Store_ID]],Store!$A$2:$F$21,6,FALSE)</f>
        <v>Physical Store</v>
      </c>
    </row>
    <row r="305" spans="1:32" x14ac:dyDescent="0.3">
      <c r="A305" t="s">
        <v>2268</v>
      </c>
      <c r="B305" s="5">
        <v>45813</v>
      </c>
      <c r="C305" t="s">
        <v>351</v>
      </c>
      <c r="D305" t="s">
        <v>1670</v>
      </c>
      <c r="E305" t="s">
        <v>1921</v>
      </c>
      <c r="F305">
        <v>2</v>
      </c>
      <c r="G305">
        <v>916.49</v>
      </c>
      <c r="H305">
        <v>0.3</v>
      </c>
      <c r="I305" t="s">
        <v>1964</v>
      </c>
      <c r="J305">
        <v>1283.086</v>
      </c>
      <c r="K305">
        <v>1283.086</v>
      </c>
      <c r="L305" t="str">
        <f>_xlfn.IFS(Table8_1[[#This Row],[Unit_Price]]&lt;500,"Low Price",Table8_1[[#This Row],[Unit_Price]]&lt;2000,"Medium Price",Table8_1[[#This Row],[Unit_Price]]&gt;=2000, "High Price")</f>
        <v>Medium Price</v>
      </c>
      <c r="M305" t="str">
        <f>VLOOKUP(Table8_16[[#This Row],[Customer_ID]],Table1__2[],2,FALSE)</f>
        <v>David Cobb</v>
      </c>
      <c r="N305">
        <f>VLOOKUP(Table8_16[[#This Row],[Customer_ID]],Table1__2[],3,FALSE)</f>
        <v>36</v>
      </c>
      <c r="O305" t="str">
        <f>VLOOKUP(Table8_16[[#This Row],[Customer_ID]],Table1__2[],4,FALSE)</f>
        <v>Male</v>
      </c>
      <c r="P305" t="str">
        <f>VLOOKUP(Table8_16[[#This Row],[Customer_ID]],Table1__2[],5,FALSE)</f>
        <v>Lake Thomas</v>
      </c>
      <c r="Q305" t="str">
        <f>VLOOKUP(Table8_16[[#This Row],[Customer_ID]],Table1__2[],6,FALSE)</f>
        <v>South Dakota</v>
      </c>
      <c r="R305" t="str">
        <f>VLOOKUP(Table8_16[[#This Row],[Customer_ID]],Table1__2[],7,FALSE)</f>
        <v>USA</v>
      </c>
      <c r="S305" t="str">
        <f>VLOOKUP(Table8_16[[#This Row],[Customer_ID]],Table1__2[],8,FALSE)</f>
        <v>Silver</v>
      </c>
      <c r="T305" t="str">
        <f>VLOOKUP(Table8_16[[#This Row],[Customer_ID]],Table1__2[],9,FALSE)</f>
        <v>Experienced</v>
      </c>
      <c r="U305" t="str">
        <f>VLOOKUP(Table8_16[[#This Row],[Product_ID]],Table3__211[],2,FALSE)</f>
        <v>Basketball</v>
      </c>
      <c r="V305" t="str">
        <f>VLOOKUP(Table8_16[[#This Row],[Product_ID]],Table3__211[],3,FALSE)</f>
        <v>Ball</v>
      </c>
      <c r="W305" t="str">
        <f>VLOOKUP(Table8_16[[#This Row],[Product_ID]],Table3__211[],4,FALSE)</f>
        <v>Sports</v>
      </c>
      <c r="X305" t="str">
        <f>VLOOKUP(Table8_16[[#This Row],[Product_ID]],Table3__211[],5,FALSE)</f>
        <v>Team Sports</v>
      </c>
      <c r="Y305" t="str">
        <f>VLOOKUP(Table8_16[[#This Row],[Product_ID]],Table3__211[],6,FALSE)</f>
        <v>Nolan-Snow</v>
      </c>
      <c r="Z305">
        <f>VLOOKUP(Table8_16[[#This Row],[Product_ID]],Table3__211[],7,FALSE)</f>
        <v>204.39</v>
      </c>
      <c r="AA305">
        <f>VLOOKUP(Table8_16[[#This Row],[Product_ID]],Table3__211[],8,FALSE)</f>
        <v>281</v>
      </c>
      <c r="AB305" t="str">
        <f>VLOOKUP(Table8_16[[#This Row],[Store_ID]],Store!$A$2:$E$21,2,FALSE)</f>
        <v>Moore, Padilla and Butler</v>
      </c>
      <c r="AC305" t="str">
        <f>VLOOKUP(Table8_16[[#This Row],[Store_ID]],Store!$A$2:$E$21,3,FALSE)</f>
        <v>South</v>
      </c>
      <c r="AD305" t="str">
        <f>VLOOKUP(Table8_16[[#This Row],[Store_ID]],Store!$A$2:$E$21,4,FALSE)</f>
        <v>East Johnstad</v>
      </c>
      <c r="AE305" t="str">
        <f>VLOOKUP(Table8_16[[#This Row],[Store_ID]],Store!$A$2:$E$21,5,FALSE)</f>
        <v>Flagship</v>
      </c>
      <c r="AF305" s="22" t="str">
        <f>VLOOKUP(Table8_16[[#This Row],[Store_ID]],Store!$A$2:$F$21,6,FALSE)</f>
        <v>Physical Store</v>
      </c>
    </row>
    <row r="306" spans="1:32" x14ac:dyDescent="0.3">
      <c r="A306" t="s">
        <v>2269</v>
      </c>
      <c r="B306" s="5">
        <v>45615</v>
      </c>
      <c r="C306" t="s">
        <v>168</v>
      </c>
      <c r="D306" t="s">
        <v>1735</v>
      </c>
      <c r="E306" t="s">
        <v>1929</v>
      </c>
      <c r="F306">
        <v>3</v>
      </c>
      <c r="G306">
        <v>781.39</v>
      </c>
      <c r="H306">
        <v>0.12</v>
      </c>
      <c r="I306" t="s">
        <v>1959</v>
      </c>
      <c r="J306">
        <v>2062.8696</v>
      </c>
      <c r="K306">
        <v>2062.8696</v>
      </c>
      <c r="L306" t="str">
        <f>_xlfn.IFS(Table8_1[[#This Row],[Unit_Price]]&lt;500,"Low Price",Table8_1[[#This Row],[Unit_Price]]&lt;2000,"Medium Price",Table8_1[[#This Row],[Unit_Price]]&gt;=2000, "High Price")</f>
        <v>Medium Price</v>
      </c>
      <c r="M306" t="str">
        <f>VLOOKUP(Table8_16[[#This Row],[Customer_ID]],Table1__2[],2,FALSE)</f>
        <v>William Martin</v>
      </c>
      <c r="N306">
        <f>VLOOKUP(Table8_16[[#This Row],[Customer_ID]],Table1__2[],3,FALSE)</f>
        <v>19</v>
      </c>
      <c r="O306" t="str">
        <f>VLOOKUP(Table8_16[[#This Row],[Customer_ID]],Table1__2[],4,FALSE)</f>
        <v>Male</v>
      </c>
      <c r="P306" t="str">
        <f>VLOOKUP(Table8_16[[#This Row],[Customer_ID]],Table1__2[],5,FALSE)</f>
        <v>Ryanburgh</v>
      </c>
      <c r="Q306" t="str">
        <f>VLOOKUP(Table8_16[[#This Row],[Customer_ID]],Table1__2[],6,FALSE)</f>
        <v>Connecticut</v>
      </c>
      <c r="R306" t="str">
        <f>VLOOKUP(Table8_16[[#This Row],[Customer_ID]],Table1__2[],7,FALSE)</f>
        <v>USA</v>
      </c>
      <c r="S306" t="str">
        <f>VLOOKUP(Table8_16[[#This Row],[Customer_ID]],Table1__2[],8,FALSE)</f>
        <v>Platinum</v>
      </c>
      <c r="T306" t="str">
        <f>VLOOKUP(Table8_16[[#This Row],[Customer_ID]],Table1__2[],9,FALSE)</f>
        <v>Teenage</v>
      </c>
      <c r="U306" t="str">
        <f>VLOOKUP(Table8_16[[#This Row],[Product_ID]],Table3__211[],2,FALSE)</f>
        <v>HDMI Cable –</v>
      </c>
      <c r="V306" t="str">
        <f>VLOOKUP(Table8_16[[#This Row],[Product_ID]],Table3__211[],3,FALSE)</f>
        <v>2m</v>
      </c>
      <c r="W306" t="str">
        <f>VLOOKUP(Table8_16[[#This Row],[Product_ID]],Table3__211[],4,FALSE)</f>
        <v>Electronics</v>
      </c>
      <c r="X306" t="str">
        <f>VLOOKUP(Table8_16[[#This Row],[Product_ID]],Table3__211[],5,FALSE)</f>
        <v>Accessories</v>
      </c>
      <c r="Y306" t="str">
        <f>VLOOKUP(Table8_16[[#This Row],[Product_ID]],Table3__211[],6,FALSE)</f>
        <v>Bautista, Green and Hale</v>
      </c>
      <c r="Z306">
        <f>VLOOKUP(Table8_16[[#This Row],[Product_ID]],Table3__211[],7,FALSE)</f>
        <v>88.49</v>
      </c>
      <c r="AA306">
        <f>VLOOKUP(Table8_16[[#This Row],[Product_ID]],Table3__211[],8,FALSE)</f>
        <v>246</v>
      </c>
      <c r="AB306" t="str">
        <f>VLOOKUP(Table8_16[[#This Row],[Store_ID]],Store!$A$2:$E$21,2,FALSE)</f>
        <v>Thomas, Bridges and Harris</v>
      </c>
      <c r="AC306" t="str">
        <f>VLOOKUP(Table8_16[[#This Row],[Store_ID]],Store!$A$2:$E$21,3,FALSE)</f>
        <v>North</v>
      </c>
      <c r="AD306" t="str">
        <f>VLOOKUP(Table8_16[[#This Row],[Store_ID]],Store!$A$2:$E$21,4,FALSE)</f>
        <v>Sabrinatown</v>
      </c>
      <c r="AE306" t="str">
        <f>VLOOKUP(Table8_16[[#This Row],[Store_ID]],Store!$A$2:$E$21,5,FALSE)</f>
        <v>Online</v>
      </c>
      <c r="AF306" s="22" t="str">
        <f>VLOOKUP(Table8_16[[#This Row],[Store_ID]],Store!$A$2:$F$21,6,FALSE)</f>
        <v>Digital Store</v>
      </c>
    </row>
    <row r="307" spans="1:32" x14ac:dyDescent="0.3">
      <c r="A307" t="s">
        <v>2270</v>
      </c>
      <c r="B307" s="5">
        <v>45431</v>
      </c>
      <c r="C307" t="s">
        <v>695</v>
      </c>
      <c r="D307" t="s">
        <v>1693</v>
      </c>
      <c r="E307" t="s">
        <v>1929</v>
      </c>
      <c r="F307">
        <v>4</v>
      </c>
      <c r="G307">
        <v>619.74</v>
      </c>
      <c r="H307">
        <v>0.13</v>
      </c>
      <c r="I307" t="s">
        <v>1964</v>
      </c>
      <c r="J307">
        <v>2156.6952000000001</v>
      </c>
      <c r="K307">
        <v>2156.6952000000001</v>
      </c>
      <c r="L307" t="str">
        <f>_xlfn.IFS(Table8_1[[#This Row],[Unit_Price]]&lt;500,"Low Price",Table8_1[[#This Row],[Unit_Price]]&lt;2000,"Medium Price",Table8_1[[#This Row],[Unit_Price]]&gt;=2000, "High Price")</f>
        <v>Medium Price</v>
      </c>
      <c r="M307" t="str">
        <f>VLOOKUP(Table8_16[[#This Row],[Customer_ID]],Table1__2[],2,FALSE)</f>
        <v>Rodney Huffman</v>
      </c>
      <c r="N307">
        <f>VLOOKUP(Table8_16[[#This Row],[Customer_ID]],Table1__2[],3,FALSE)</f>
        <v>20</v>
      </c>
      <c r="O307" t="str">
        <f>VLOOKUP(Table8_16[[#This Row],[Customer_ID]],Table1__2[],4,FALSE)</f>
        <v>Female</v>
      </c>
      <c r="P307" t="str">
        <f>VLOOKUP(Table8_16[[#This Row],[Customer_ID]],Table1__2[],5,FALSE)</f>
        <v>Garzafort</v>
      </c>
      <c r="Q307" t="str">
        <f>VLOOKUP(Table8_16[[#This Row],[Customer_ID]],Table1__2[],6,FALSE)</f>
        <v>Delaware</v>
      </c>
      <c r="R307" t="str">
        <f>VLOOKUP(Table8_16[[#This Row],[Customer_ID]],Table1__2[],7,FALSE)</f>
        <v>USA</v>
      </c>
      <c r="S307" t="str">
        <f>VLOOKUP(Table8_16[[#This Row],[Customer_ID]],Table1__2[],8,FALSE)</f>
        <v>Silver</v>
      </c>
      <c r="T307" t="str">
        <f>VLOOKUP(Table8_16[[#This Row],[Customer_ID]],Table1__2[],9,FALSE)</f>
        <v>Students</v>
      </c>
      <c r="U307" t="str">
        <f>VLOOKUP(Table8_16[[#This Row],[Product_ID]],Table3__211[],2,FALSE)</f>
        <v>Sports Water Hydration</v>
      </c>
      <c r="V307" t="str">
        <f>VLOOKUP(Table8_16[[#This Row],[Product_ID]],Table3__211[],3,FALSE)</f>
        <v>Pack</v>
      </c>
      <c r="W307" t="str">
        <f>VLOOKUP(Table8_16[[#This Row],[Product_ID]],Table3__211[],4,FALSE)</f>
        <v>Sports</v>
      </c>
      <c r="X307" t="str">
        <f>VLOOKUP(Table8_16[[#This Row],[Product_ID]],Table3__211[],5,FALSE)</f>
        <v>Outdoor</v>
      </c>
      <c r="Y307" t="str">
        <f>VLOOKUP(Table8_16[[#This Row],[Product_ID]],Table3__211[],6,FALSE)</f>
        <v>Sims-Smith</v>
      </c>
      <c r="Z307">
        <f>VLOOKUP(Table8_16[[#This Row],[Product_ID]],Table3__211[],7,FALSE)</f>
        <v>135.61000000000001</v>
      </c>
      <c r="AA307">
        <f>VLOOKUP(Table8_16[[#This Row],[Product_ID]],Table3__211[],8,FALSE)</f>
        <v>394</v>
      </c>
      <c r="AB307" t="str">
        <f>VLOOKUP(Table8_16[[#This Row],[Store_ID]],Store!$A$2:$E$21,2,FALSE)</f>
        <v>Thomas, Bridges and Harris</v>
      </c>
      <c r="AC307" t="str">
        <f>VLOOKUP(Table8_16[[#This Row],[Store_ID]],Store!$A$2:$E$21,3,FALSE)</f>
        <v>North</v>
      </c>
      <c r="AD307" t="str">
        <f>VLOOKUP(Table8_16[[#This Row],[Store_ID]],Store!$A$2:$E$21,4,FALSE)</f>
        <v>Sabrinatown</v>
      </c>
      <c r="AE307" t="str">
        <f>VLOOKUP(Table8_16[[#This Row],[Store_ID]],Store!$A$2:$E$21,5,FALSE)</f>
        <v>Online</v>
      </c>
      <c r="AF307" s="22" t="str">
        <f>VLOOKUP(Table8_16[[#This Row],[Store_ID]],Store!$A$2:$F$21,6,FALSE)</f>
        <v>Digital Store</v>
      </c>
    </row>
    <row r="308" spans="1:32" x14ac:dyDescent="0.3">
      <c r="A308" t="s">
        <v>2271</v>
      </c>
      <c r="B308" s="5">
        <v>45679</v>
      </c>
      <c r="C308" t="s">
        <v>1493</v>
      </c>
      <c r="D308" t="s">
        <v>1768</v>
      </c>
      <c r="E308" t="s">
        <v>1934</v>
      </c>
      <c r="F308">
        <v>2</v>
      </c>
      <c r="G308">
        <v>837.76</v>
      </c>
      <c r="H308">
        <v>0.03</v>
      </c>
      <c r="I308" t="s">
        <v>1964</v>
      </c>
      <c r="J308">
        <v>1625.2544</v>
      </c>
      <c r="K308">
        <v>1625.2544</v>
      </c>
      <c r="L308" t="str">
        <f>_xlfn.IFS(Table8_1[[#This Row],[Unit_Price]]&lt;500,"Low Price",Table8_1[[#This Row],[Unit_Price]]&lt;2000,"Medium Price",Table8_1[[#This Row],[Unit_Price]]&gt;=2000, "High Price")</f>
        <v>Medium Price</v>
      </c>
      <c r="M308" t="str">
        <f>VLOOKUP(Table8_16[[#This Row],[Customer_ID]],Table1__2[],2,FALSE)</f>
        <v>Bryan Tran</v>
      </c>
      <c r="N308">
        <f>VLOOKUP(Table8_16[[#This Row],[Customer_ID]],Table1__2[],3,FALSE)</f>
        <v>21</v>
      </c>
      <c r="O308" t="str">
        <f>VLOOKUP(Table8_16[[#This Row],[Customer_ID]],Table1__2[],4,FALSE)</f>
        <v>Male</v>
      </c>
      <c r="P308" t="str">
        <f>VLOOKUP(Table8_16[[#This Row],[Customer_ID]],Table1__2[],5,FALSE)</f>
        <v>Kelseybury</v>
      </c>
      <c r="Q308" t="str">
        <f>VLOOKUP(Table8_16[[#This Row],[Customer_ID]],Table1__2[],6,FALSE)</f>
        <v>Georgia</v>
      </c>
      <c r="R308" t="str">
        <f>VLOOKUP(Table8_16[[#This Row],[Customer_ID]],Table1__2[],7,FALSE)</f>
        <v>USA</v>
      </c>
      <c r="S308" t="str">
        <f>VLOOKUP(Table8_16[[#This Row],[Customer_ID]],Table1__2[],8,FALSE)</f>
        <v>Gold</v>
      </c>
      <c r="T308" t="str">
        <f>VLOOKUP(Table8_16[[#This Row],[Customer_ID]],Table1__2[],9,FALSE)</f>
        <v>Students</v>
      </c>
      <c r="U308" t="str">
        <f>VLOOKUP(Table8_16[[#This Row],[Product_ID]],Table3__211[],2,FALSE)</f>
        <v>Laptop Cooling</v>
      </c>
      <c r="V308" t="str">
        <f>VLOOKUP(Table8_16[[#This Row],[Product_ID]],Table3__211[],3,FALSE)</f>
        <v>Pad</v>
      </c>
      <c r="W308" t="str">
        <f>VLOOKUP(Table8_16[[#This Row],[Product_ID]],Table3__211[],4,FALSE)</f>
        <v>Electronics</v>
      </c>
      <c r="X308" t="str">
        <f>VLOOKUP(Table8_16[[#This Row],[Product_ID]],Table3__211[],5,FALSE)</f>
        <v>Computer</v>
      </c>
      <c r="Y308" t="str">
        <f>VLOOKUP(Table8_16[[#This Row],[Product_ID]],Table3__211[],6,FALSE)</f>
        <v>Murray, Gould and Ware</v>
      </c>
      <c r="Z308">
        <f>VLOOKUP(Table8_16[[#This Row],[Product_ID]],Table3__211[],7,FALSE)</f>
        <v>86.42</v>
      </c>
      <c r="AA308">
        <f>VLOOKUP(Table8_16[[#This Row],[Product_ID]],Table3__211[],8,FALSE)</f>
        <v>222</v>
      </c>
      <c r="AB308" t="str">
        <f>VLOOKUP(Table8_16[[#This Row],[Store_ID]],Store!$A$2:$E$21,2,FALSE)</f>
        <v>Mcdonald Inc</v>
      </c>
      <c r="AC308" t="str">
        <f>VLOOKUP(Table8_16[[#This Row],[Store_ID]],Store!$A$2:$E$21,3,FALSE)</f>
        <v>South</v>
      </c>
      <c r="AD308" t="str">
        <f>VLOOKUP(Table8_16[[#This Row],[Store_ID]],Store!$A$2:$E$21,4,FALSE)</f>
        <v>Christopherland</v>
      </c>
      <c r="AE308" t="str">
        <f>VLOOKUP(Table8_16[[#This Row],[Store_ID]],Store!$A$2:$E$21,5,FALSE)</f>
        <v>Outlet</v>
      </c>
      <c r="AF308" s="22" t="str">
        <f>VLOOKUP(Table8_16[[#This Row],[Store_ID]],Store!$A$2:$F$21,6,FALSE)</f>
        <v>Physical Store</v>
      </c>
    </row>
    <row r="309" spans="1:32" x14ac:dyDescent="0.3">
      <c r="A309" t="s">
        <v>2272</v>
      </c>
      <c r="B309" s="5">
        <v>45842</v>
      </c>
      <c r="C309" t="s">
        <v>1407</v>
      </c>
      <c r="D309" t="s">
        <v>1853</v>
      </c>
      <c r="E309" t="s">
        <v>1892</v>
      </c>
      <c r="F309">
        <v>3</v>
      </c>
      <c r="G309">
        <v>135.94</v>
      </c>
      <c r="H309">
        <v>0.2</v>
      </c>
      <c r="I309" t="s">
        <v>1959</v>
      </c>
      <c r="J309">
        <v>326.25599999999997</v>
      </c>
      <c r="K309">
        <v>326.25599999999997</v>
      </c>
      <c r="L309" t="str">
        <f>_xlfn.IFS(Table8_1[[#This Row],[Unit_Price]]&lt;500,"Low Price",Table8_1[[#This Row],[Unit_Price]]&lt;2000,"Medium Price",Table8_1[[#This Row],[Unit_Price]]&gt;=2000, "High Price")</f>
        <v>Low Price</v>
      </c>
      <c r="M309" t="str">
        <f>VLOOKUP(Table8_16[[#This Row],[Customer_ID]],Table1__2[],2,FALSE)</f>
        <v>Ashley Roberts</v>
      </c>
      <c r="N309">
        <f>VLOOKUP(Table8_16[[#This Row],[Customer_ID]],Table1__2[],3,FALSE)</f>
        <v>46</v>
      </c>
      <c r="O309" t="str">
        <f>VLOOKUP(Table8_16[[#This Row],[Customer_ID]],Table1__2[],4,FALSE)</f>
        <v>Male</v>
      </c>
      <c r="P309" t="str">
        <f>VLOOKUP(Table8_16[[#This Row],[Customer_ID]],Table1__2[],5,FALSE)</f>
        <v>Josephmouth</v>
      </c>
      <c r="Q309" t="str">
        <f>VLOOKUP(Table8_16[[#This Row],[Customer_ID]],Table1__2[],6,FALSE)</f>
        <v>New Mexico</v>
      </c>
      <c r="R309" t="str">
        <f>VLOOKUP(Table8_16[[#This Row],[Customer_ID]],Table1__2[],7,FALSE)</f>
        <v>USA</v>
      </c>
      <c r="S309" t="str">
        <f>VLOOKUP(Table8_16[[#This Row],[Customer_ID]],Table1__2[],8,FALSE)</f>
        <v>Gold</v>
      </c>
      <c r="T309" t="str">
        <f>VLOOKUP(Table8_16[[#This Row],[Customer_ID]],Table1__2[],9,FALSE)</f>
        <v>Experienced</v>
      </c>
      <c r="U309" t="str">
        <f>VLOOKUP(Table8_16[[#This Row],[Product_ID]],Table3__211[],2,FALSE)</f>
        <v>Gaming Mouse Pad</v>
      </c>
      <c r="V309" t="str">
        <f>VLOOKUP(Table8_16[[#This Row],[Product_ID]],Table3__211[],3,FALSE)</f>
        <v>XL</v>
      </c>
      <c r="W309" t="str">
        <f>VLOOKUP(Table8_16[[#This Row],[Product_ID]],Table3__211[],4,FALSE)</f>
        <v>Electronics</v>
      </c>
      <c r="X309" t="str">
        <f>VLOOKUP(Table8_16[[#This Row],[Product_ID]],Table3__211[],5,FALSE)</f>
        <v>Accessories</v>
      </c>
      <c r="Y309" t="str">
        <f>VLOOKUP(Table8_16[[#This Row],[Product_ID]],Table3__211[],6,FALSE)</f>
        <v>Sharp, Taylor and Rodriguez</v>
      </c>
      <c r="Z309">
        <f>VLOOKUP(Table8_16[[#This Row],[Product_ID]],Table3__211[],7,FALSE)</f>
        <v>340.14</v>
      </c>
      <c r="AA309">
        <f>VLOOKUP(Table8_16[[#This Row],[Product_ID]],Table3__211[],8,FALSE)</f>
        <v>361</v>
      </c>
      <c r="AB309" t="str">
        <f>VLOOKUP(Table8_16[[#This Row],[Store_ID]],Store!$A$2:$E$21,2,FALSE)</f>
        <v>Martinez, Adkins and Johnson</v>
      </c>
      <c r="AC309" t="str">
        <f>VLOOKUP(Table8_16[[#This Row],[Store_ID]],Store!$A$2:$E$21,3,FALSE)</f>
        <v>North</v>
      </c>
      <c r="AD309" t="str">
        <f>VLOOKUP(Table8_16[[#This Row],[Store_ID]],Store!$A$2:$E$21,4,FALSE)</f>
        <v>Danielmouth</v>
      </c>
      <c r="AE309" t="str">
        <f>VLOOKUP(Table8_16[[#This Row],[Store_ID]],Store!$A$2:$E$21,5,FALSE)</f>
        <v>Flagship</v>
      </c>
      <c r="AF309" s="22" t="str">
        <f>VLOOKUP(Table8_16[[#This Row],[Store_ID]],Store!$A$2:$F$21,6,FALSE)</f>
        <v>Physical Store</v>
      </c>
    </row>
    <row r="310" spans="1:32" x14ac:dyDescent="0.3">
      <c r="A310" t="s">
        <v>2273</v>
      </c>
      <c r="B310" s="5">
        <v>45796</v>
      </c>
      <c r="C310" t="s">
        <v>1487</v>
      </c>
      <c r="D310" t="s">
        <v>1805</v>
      </c>
      <c r="E310" t="s">
        <v>1892</v>
      </c>
      <c r="F310">
        <v>4</v>
      </c>
      <c r="G310">
        <v>396.53</v>
      </c>
      <c r="H310">
        <v>7.0000000000000007E-2</v>
      </c>
      <c r="I310" t="s">
        <v>1961</v>
      </c>
      <c r="J310">
        <v>1475.0916</v>
      </c>
      <c r="K310">
        <v>1475.0916</v>
      </c>
      <c r="L310" t="str">
        <f>_xlfn.IFS(Table8_1[[#This Row],[Unit_Price]]&lt;500,"Low Price",Table8_1[[#This Row],[Unit_Price]]&lt;2000,"Medium Price",Table8_1[[#This Row],[Unit_Price]]&gt;=2000, "High Price")</f>
        <v>Low Price</v>
      </c>
      <c r="M310" t="str">
        <f>VLOOKUP(Table8_16[[#This Row],[Customer_ID]],Table1__2[],2,FALSE)</f>
        <v>Dylan Gutierrez</v>
      </c>
      <c r="N310">
        <f>VLOOKUP(Table8_16[[#This Row],[Customer_ID]],Table1__2[],3,FALSE)</f>
        <v>40</v>
      </c>
      <c r="O310" t="str">
        <f>VLOOKUP(Table8_16[[#This Row],[Customer_ID]],Table1__2[],4,FALSE)</f>
        <v>Male</v>
      </c>
      <c r="P310" t="str">
        <f>VLOOKUP(Table8_16[[#This Row],[Customer_ID]],Table1__2[],5,FALSE)</f>
        <v>New Jamesview</v>
      </c>
      <c r="Q310" t="str">
        <f>VLOOKUP(Table8_16[[#This Row],[Customer_ID]],Table1__2[],6,FALSE)</f>
        <v>West Virginia</v>
      </c>
      <c r="R310" t="str">
        <f>VLOOKUP(Table8_16[[#This Row],[Customer_ID]],Table1__2[],7,FALSE)</f>
        <v>USA</v>
      </c>
      <c r="S310" t="str">
        <f>VLOOKUP(Table8_16[[#This Row],[Customer_ID]],Table1__2[],8,FALSE)</f>
        <v>Bronze</v>
      </c>
      <c r="T310" t="str">
        <f>VLOOKUP(Table8_16[[#This Row],[Customer_ID]],Table1__2[],9,FALSE)</f>
        <v>Experienced</v>
      </c>
      <c r="U310" t="str">
        <f>VLOOKUP(Table8_16[[#This Row],[Product_ID]],Table3__211[],2,FALSE)</f>
        <v>Bluetooth Car Audio</v>
      </c>
      <c r="V310" t="str">
        <f>VLOOKUP(Table8_16[[#This Row],[Product_ID]],Table3__211[],3,FALSE)</f>
        <v>System</v>
      </c>
      <c r="W310" t="str">
        <f>VLOOKUP(Table8_16[[#This Row],[Product_ID]],Table3__211[],4,FALSE)</f>
        <v>Electronics</v>
      </c>
      <c r="X310" t="str">
        <f>VLOOKUP(Table8_16[[#This Row],[Product_ID]],Table3__211[],5,FALSE)</f>
        <v>Audio</v>
      </c>
      <c r="Y310" t="str">
        <f>VLOOKUP(Table8_16[[#This Row],[Product_ID]],Table3__211[],6,FALSE)</f>
        <v>Bruce-Bowen</v>
      </c>
      <c r="Z310">
        <f>VLOOKUP(Table8_16[[#This Row],[Product_ID]],Table3__211[],7,FALSE)</f>
        <v>403.71</v>
      </c>
      <c r="AA310">
        <f>VLOOKUP(Table8_16[[#This Row],[Product_ID]],Table3__211[],8,FALSE)</f>
        <v>159</v>
      </c>
      <c r="AB310" t="str">
        <f>VLOOKUP(Table8_16[[#This Row],[Store_ID]],Store!$A$2:$E$21,2,FALSE)</f>
        <v>Martinez, Adkins and Johnson</v>
      </c>
      <c r="AC310" t="str">
        <f>VLOOKUP(Table8_16[[#This Row],[Store_ID]],Store!$A$2:$E$21,3,FALSE)</f>
        <v>North</v>
      </c>
      <c r="AD310" t="str">
        <f>VLOOKUP(Table8_16[[#This Row],[Store_ID]],Store!$A$2:$E$21,4,FALSE)</f>
        <v>Danielmouth</v>
      </c>
      <c r="AE310" t="str">
        <f>VLOOKUP(Table8_16[[#This Row],[Store_ID]],Store!$A$2:$E$21,5,FALSE)</f>
        <v>Flagship</v>
      </c>
      <c r="AF310" s="22" t="str">
        <f>VLOOKUP(Table8_16[[#This Row],[Store_ID]],Store!$A$2:$F$21,6,FALSE)</f>
        <v>Physical Store</v>
      </c>
    </row>
    <row r="311" spans="1:32" x14ac:dyDescent="0.3">
      <c r="A311" t="s">
        <v>2274</v>
      </c>
      <c r="B311" s="5">
        <v>45264</v>
      </c>
      <c r="C311" t="s">
        <v>722</v>
      </c>
      <c r="D311" t="s">
        <v>1664</v>
      </c>
      <c r="E311" t="s">
        <v>1934</v>
      </c>
      <c r="F311">
        <v>2</v>
      </c>
      <c r="G311">
        <v>722.45</v>
      </c>
      <c r="H311">
        <v>0.22</v>
      </c>
      <c r="I311" t="s">
        <v>1961</v>
      </c>
      <c r="J311">
        <v>1127.0219999999999</v>
      </c>
      <c r="K311">
        <v>1127.0219999999999</v>
      </c>
      <c r="L311" t="str">
        <f>_xlfn.IFS(Table8_1[[#This Row],[Unit_Price]]&lt;500,"Low Price",Table8_1[[#This Row],[Unit_Price]]&lt;2000,"Medium Price",Table8_1[[#This Row],[Unit_Price]]&gt;=2000, "High Price")</f>
        <v>Medium Price</v>
      </c>
      <c r="M311" t="str">
        <f>VLOOKUP(Table8_16[[#This Row],[Customer_ID]],Table1__2[],2,FALSE)</f>
        <v>George Davis</v>
      </c>
      <c r="N311">
        <f>VLOOKUP(Table8_16[[#This Row],[Customer_ID]],Table1__2[],3,FALSE)</f>
        <v>50</v>
      </c>
      <c r="O311" t="str">
        <f>VLOOKUP(Table8_16[[#This Row],[Customer_ID]],Table1__2[],4,FALSE)</f>
        <v>Female</v>
      </c>
      <c r="P311" t="str">
        <f>VLOOKUP(Table8_16[[#This Row],[Customer_ID]],Table1__2[],5,FALSE)</f>
        <v xml:space="preserve">    lake lisa</v>
      </c>
      <c r="Q311" t="str">
        <f>VLOOKUP(Table8_16[[#This Row],[Customer_ID]],Table1__2[],6,FALSE)</f>
        <v>Massachusetts</v>
      </c>
      <c r="R311" t="str">
        <f>VLOOKUP(Table8_16[[#This Row],[Customer_ID]],Table1__2[],7,FALSE)</f>
        <v>USA</v>
      </c>
      <c r="S311" t="str">
        <f>VLOOKUP(Table8_16[[#This Row],[Customer_ID]],Table1__2[],8,FALSE)</f>
        <v>Bronze</v>
      </c>
      <c r="T311" t="str">
        <f>VLOOKUP(Table8_16[[#This Row],[Customer_ID]],Table1__2[],9,FALSE)</f>
        <v>Experienced</v>
      </c>
      <c r="U311" t="str">
        <f>VLOOKUP(Table8_16[[#This Row],[Product_ID]],Table3__211[],2,FALSE)</f>
        <v>Fabric Sofa Throw</v>
      </c>
      <c r="V311" t="str">
        <f>VLOOKUP(Table8_16[[#This Row],[Product_ID]],Table3__211[],3,FALSE)</f>
        <v>Blanket</v>
      </c>
      <c r="W311" t="str">
        <f>VLOOKUP(Table8_16[[#This Row],[Product_ID]],Table3__211[],4,FALSE)</f>
        <v>Home</v>
      </c>
      <c r="X311" t="str">
        <f>VLOOKUP(Table8_16[[#This Row],[Product_ID]],Table3__211[],5,FALSE)</f>
        <v>Decor</v>
      </c>
      <c r="Y311" t="str">
        <f>VLOOKUP(Table8_16[[#This Row],[Product_ID]],Table3__211[],6,FALSE)</f>
        <v>Hoffman Group</v>
      </c>
      <c r="Z311">
        <f>VLOOKUP(Table8_16[[#This Row],[Product_ID]],Table3__211[],7,FALSE)</f>
        <v>218.48</v>
      </c>
      <c r="AA311">
        <f>VLOOKUP(Table8_16[[#This Row],[Product_ID]],Table3__211[],8,FALSE)</f>
        <v>276</v>
      </c>
      <c r="AB311" t="str">
        <f>VLOOKUP(Table8_16[[#This Row],[Store_ID]],Store!$A$2:$E$21,2,FALSE)</f>
        <v>Mcdonald Inc</v>
      </c>
      <c r="AC311" t="str">
        <f>VLOOKUP(Table8_16[[#This Row],[Store_ID]],Store!$A$2:$E$21,3,FALSE)</f>
        <v>South</v>
      </c>
      <c r="AD311" t="str">
        <f>VLOOKUP(Table8_16[[#This Row],[Store_ID]],Store!$A$2:$E$21,4,FALSE)</f>
        <v>Christopherland</v>
      </c>
      <c r="AE311" t="str">
        <f>VLOOKUP(Table8_16[[#This Row],[Store_ID]],Store!$A$2:$E$21,5,FALSE)</f>
        <v>Outlet</v>
      </c>
      <c r="AF311" s="22" t="str">
        <f>VLOOKUP(Table8_16[[#This Row],[Store_ID]],Store!$A$2:$F$21,6,FALSE)</f>
        <v>Physical Store</v>
      </c>
    </row>
    <row r="312" spans="1:32" x14ac:dyDescent="0.3">
      <c r="A312" t="s">
        <v>2275</v>
      </c>
      <c r="B312" s="5">
        <v>45504</v>
      </c>
      <c r="C312" t="s">
        <v>185</v>
      </c>
      <c r="D312" t="s">
        <v>1774</v>
      </c>
      <c r="E312" t="s">
        <v>1896</v>
      </c>
      <c r="F312">
        <v>2</v>
      </c>
      <c r="G312">
        <v>138.41</v>
      </c>
      <c r="H312">
        <v>0.02</v>
      </c>
      <c r="I312" t="s">
        <v>1959</v>
      </c>
      <c r="J312">
        <v>271.28359999999998</v>
      </c>
      <c r="K312">
        <v>271.28359999999998</v>
      </c>
      <c r="L312" t="str">
        <f>_xlfn.IFS(Table8_1[[#This Row],[Unit_Price]]&lt;500,"Low Price",Table8_1[[#This Row],[Unit_Price]]&lt;2000,"Medium Price",Table8_1[[#This Row],[Unit_Price]]&gt;=2000, "High Price")</f>
        <v>Low Price</v>
      </c>
      <c r="M312" t="str">
        <f>VLOOKUP(Table8_16[[#This Row],[Customer_ID]],Table1__2[],2,FALSE)</f>
        <v>Gina Knight</v>
      </c>
      <c r="N312">
        <f>VLOOKUP(Table8_16[[#This Row],[Customer_ID]],Table1__2[],3,FALSE)</f>
        <v>54</v>
      </c>
      <c r="O312" t="str">
        <f>VLOOKUP(Table8_16[[#This Row],[Customer_ID]],Table1__2[],4,FALSE)</f>
        <v>Female</v>
      </c>
      <c r="P312" t="str">
        <f>VLOOKUP(Table8_16[[#This Row],[Customer_ID]],Table1__2[],5,FALSE)</f>
        <v>Lake Roberthaven</v>
      </c>
      <c r="Q312" t="str">
        <f>VLOOKUP(Table8_16[[#This Row],[Customer_ID]],Table1__2[],6,FALSE)</f>
        <v>Nevada</v>
      </c>
      <c r="R312" t="str">
        <f>VLOOKUP(Table8_16[[#This Row],[Customer_ID]],Table1__2[],7,FALSE)</f>
        <v>USA</v>
      </c>
      <c r="S312" t="str">
        <f>VLOOKUP(Table8_16[[#This Row],[Customer_ID]],Table1__2[],8,FALSE)</f>
        <v>Silver</v>
      </c>
      <c r="T312" t="str">
        <f>VLOOKUP(Table8_16[[#This Row],[Customer_ID]],Table1__2[],9,FALSE)</f>
        <v>Experienced</v>
      </c>
      <c r="U312" t="str">
        <f>VLOOKUP(Table8_16[[#This Row],[Product_ID]],Table3__211[],2,FALSE)</f>
        <v>Matte Lipstick</v>
      </c>
      <c r="V312" t="str">
        <f>VLOOKUP(Table8_16[[#This Row],[Product_ID]],Table3__211[],3,FALSE)</f>
        <v>Set</v>
      </c>
      <c r="W312" t="str">
        <f>VLOOKUP(Table8_16[[#This Row],[Product_ID]],Table3__211[],4,FALSE)</f>
        <v>Beauty</v>
      </c>
      <c r="X312" t="str">
        <f>VLOOKUP(Table8_16[[#This Row],[Product_ID]],Table3__211[],5,FALSE)</f>
        <v>Makeup</v>
      </c>
      <c r="Y312" t="str">
        <f>VLOOKUP(Table8_16[[#This Row],[Product_ID]],Table3__211[],6,FALSE)</f>
        <v>Zhang Inc</v>
      </c>
      <c r="Z312">
        <f>VLOOKUP(Table8_16[[#This Row],[Product_ID]],Table3__211[],7,FALSE)</f>
        <v>299.11</v>
      </c>
      <c r="AA312">
        <f>VLOOKUP(Table8_16[[#This Row],[Product_ID]],Table3__211[],8,FALSE)</f>
        <v>118</v>
      </c>
      <c r="AB312" t="str">
        <f>VLOOKUP(Table8_16[[#This Row],[Store_ID]],Store!$A$2:$E$21,2,FALSE)</f>
        <v>Black-Horn</v>
      </c>
      <c r="AC312" t="str">
        <f>VLOOKUP(Table8_16[[#This Row],[Store_ID]],Store!$A$2:$E$21,3,FALSE)</f>
        <v>South</v>
      </c>
      <c r="AD312" t="str">
        <f>VLOOKUP(Table8_16[[#This Row],[Store_ID]],Store!$A$2:$E$21,4,FALSE)</f>
        <v>North Nancyview</v>
      </c>
      <c r="AE312" t="str">
        <f>VLOOKUP(Table8_16[[#This Row],[Store_ID]],Store!$A$2:$E$21,5,FALSE)</f>
        <v>Outlet</v>
      </c>
      <c r="AF312" s="22" t="str">
        <f>VLOOKUP(Table8_16[[#This Row],[Store_ID]],Store!$A$2:$F$21,6,FALSE)</f>
        <v>Physical Store</v>
      </c>
    </row>
    <row r="313" spans="1:32" x14ac:dyDescent="0.3">
      <c r="A313" t="s">
        <v>2276</v>
      </c>
      <c r="B313" s="5">
        <v>45679</v>
      </c>
      <c r="C313" t="s">
        <v>440</v>
      </c>
      <c r="D313" t="s">
        <v>1823</v>
      </c>
      <c r="E313" t="s">
        <v>1896</v>
      </c>
      <c r="F313">
        <v>4</v>
      </c>
      <c r="G313">
        <v>741.51</v>
      </c>
      <c r="H313">
        <v>0.09</v>
      </c>
      <c r="I313" t="s">
        <v>1964</v>
      </c>
      <c r="J313">
        <v>2699.0963999999999</v>
      </c>
      <c r="K313">
        <v>2699.0963999999999</v>
      </c>
      <c r="L313" t="str">
        <f>_xlfn.IFS(Table8_1[[#This Row],[Unit_Price]]&lt;500,"Low Price",Table8_1[[#This Row],[Unit_Price]]&lt;2000,"Medium Price",Table8_1[[#This Row],[Unit_Price]]&gt;=2000, "High Price")</f>
        <v>Medium Price</v>
      </c>
      <c r="M313" t="str">
        <f>VLOOKUP(Table8_16[[#This Row],[Customer_ID]],Table1__2[],2,FALSE)</f>
        <v>James Wolfe</v>
      </c>
      <c r="N313">
        <f>VLOOKUP(Table8_16[[#This Row],[Customer_ID]],Table1__2[],3,FALSE)</f>
        <v>62</v>
      </c>
      <c r="O313" t="str">
        <f>VLOOKUP(Table8_16[[#This Row],[Customer_ID]],Table1__2[],4,FALSE)</f>
        <v>Female</v>
      </c>
      <c r="P313" t="str">
        <f>VLOOKUP(Table8_16[[#This Row],[Customer_ID]],Table1__2[],5,FALSE)</f>
        <v>Benjaminton</v>
      </c>
      <c r="Q313" t="str">
        <f>VLOOKUP(Table8_16[[#This Row],[Customer_ID]],Table1__2[],6,FALSE)</f>
        <v>Arizona</v>
      </c>
      <c r="R313" t="str">
        <f>VLOOKUP(Table8_16[[#This Row],[Customer_ID]],Table1__2[],7,FALSE)</f>
        <v>USA</v>
      </c>
      <c r="S313" t="str">
        <f>VLOOKUP(Table8_16[[#This Row],[Customer_ID]],Table1__2[],8,FALSE)</f>
        <v>Gold</v>
      </c>
      <c r="T313" t="str">
        <f>VLOOKUP(Table8_16[[#This Row],[Customer_ID]],Table1__2[],9,FALSE)</f>
        <v>Retired</v>
      </c>
      <c r="U313" t="str">
        <f>VLOOKUP(Table8_16[[#This Row],[Product_ID]],Table3__211[],2,FALSE)</f>
        <v>Wall-Mounted Spice</v>
      </c>
      <c r="V313" t="str">
        <f>VLOOKUP(Table8_16[[#This Row],[Product_ID]],Table3__211[],3,FALSE)</f>
        <v>Rack</v>
      </c>
      <c r="W313" t="str">
        <f>VLOOKUP(Table8_16[[#This Row],[Product_ID]],Table3__211[],4,FALSE)</f>
        <v>Home</v>
      </c>
      <c r="X313" t="str">
        <f>VLOOKUP(Table8_16[[#This Row],[Product_ID]],Table3__211[],5,FALSE)</f>
        <v>Kitchen</v>
      </c>
      <c r="Y313" t="str">
        <f>VLOOKUP(Table8_16[[#This Row],[Product_ID]],Table3__211[],6,FALSE)</f>
        <v>Allison Ltd</v>
      </c>
      <c r="Z313">
        <f>VLOOKUP(Table8_16[[#This Row],[Product_ID]],Table3__211[],7,FALSE)</f>
        <v>143.43</v>
      </c>
      <c r="AA313">
        <f>VLOOKUP(Table8_16[[#This Row],[Product_ID]],Table3__211[],8,FALSE)</f>
        <v>58</v>
      </c>
      <c r="AB313" t="str">
        <f>VLOOKUP(Table8_16[[#This Row],[Store_ID]],Store!$A$2:$E$21,2,FALSE)</f>
        <v>Black-Horn</v>
      </c>
      <c r="AC313" t="str">
        <f>VLOOKUP(Table8_16[[#This Row],[Store_ID]],Store!$A$2:$E$21,3,FALSE)</f>
        <v>South</v>
      </c>
      <c r="AD313" t="str">
        <f>VLOOKUP(Table8_16[[#This Row],[Store_ID]],Store!$A$2:$E$21,4,FALSE)</f>
        <v>North Nancyview</v>
      </c>
      <c r="AE313" t="str">
        <f>VLOOKUP(Table8_16[[#This Row],[Store_ID]],Store!$A$2:$E$21,5,FALSE)</f>
        <v>Outlet</v>
      </c>
      <c r="AF313" s="22" t="str">
        <f>VLOOKUP(Table8_16[[#This Row],[Store_ID]],Store!$A$2:$F$21,6,FALSE)</f>
        <v>Physical Store</v>
      </c>
    </row>
    <row r="314" spans="1:32" x14ac:dyDescent="0.3">
      <c r="A314" t="s">
        <v>2277</v>
      </c>
      <c r="B314" s="5">
        <v>45611</v>
      </c>
      <c r="C314" t="s">
        <v>104</v>
      </c>
      <c r="D314" t="s">
        <v>1823</v>
      </c>
      <c r="E314" t="s">
        <v>1942</v>
      </c>
      <c r="F314">
        <v>2</v>
      </c>
      <c r="G314">
        <v>588.9</v>
      </c>
      <c r="H314">
        <v>0.19</v>
      </c>
      <c r="I314" t="s">
        <v>1961</v>
      </c>
      <c r="J314">
        <v>954.01800000000003</v>
      </c>
      <c r="K314">
        <v>954.01800000000003</v>
      </c>
      <c r="L314" t="str">
        <f>_xlfn.IFS(Table8_1[[#This Row],[Unit_Price]]&lt;500,"Low Price",Table8_1[[#This Row],[Unit_Price]]&lt;2000,"Medium Price",Table8_1[[#This Row],[Unit_Price]]&gt;=2000, "High Price")</f>
        <v>Medium Price</v>
      </c>
      <c r="M314" t="str">
        <f>VLOOKUP(Table8_16[[#This Row],[Customer_ID]],Table1__2[],2,FALSE)</f>
        <v>Jonathan Steele</v>
      </c>
      <c r="N314">
        <f>VLOOKUP(Table8_16[[#This Row],[Customer_ID]],Table1__2[],3,FALSE)</f>
        <v>52</v>
      </c>
      <c r="O314" t="str">
        <f>VLOOKUP(Table8_16[[#This Row],[Customer_ID]],Table1__2[],4,FALSE)</f>
        <v>Female</v>
      </c>
      <c r="P314" t="str">
        <f>VLOOKUP(Table8_16[[#This Row],[Customer_ID]],Table1__2[],5,FALSE)</f>
        <v>Molinabury</v>
      </c>
      <c r="Q314" t="str">
        <f>VLOOKUP(Table8_16[[#This Row],[Customer_ID]],Table1__2[],6,FALSE)</f>
        <v>Oregon</v>
      </c>
      <c r="R314" t="str">
        <f>VLOOKUP(Table8_16[[#This Row],[Customer_ID]],Table1__2[],7,FALSE)</f>
        <v>USA</v>
      </c>
      <c r="S314" t="str">
        <f>VLOOKUP(Table8_16[[#This Row],[Customer_ID]],Table1__2[],8,FALSE)</f>
        <v>Silver</v>
      </c>
      <c r="T314" t="str">
        <f>VLOOKUP(Table8_16[[#This Row],[Customer_ID]],Table1__2[],9,FALSE)</f>
        <v>Experienced</v>
      </c>
      <c r="U314" t="str">
        <f>VLOOKUP(Table8_16[[#This Row],[Product_ID]],Table3__211[],2,FALSE)</f>
        <v>Wall-Mounted Spice</v>
      </c>
      <c r="V314" t="str">
        <f>VLOOKUP(Table8_16[[#This Row],[Product_ID]],Table3__211[],3,FALSE)</f>
        <v>Rack</v>
      </c>
      <c r="W314" t="str">
        <f>VLOOKUP(Table8_16[[#This Row],[Product_ID]],Table3__211[],4,FALSE)</f>
        <v>Home</v>
      </c>
      <c r="X314" t="str">
        <f>VLOOKUP(Table8_16[[#This Row],[Product_ID]],Table3__211[],5,FALSE)</f>
        <v>Kitchen</v>
      </c>
      <c r="Y314" t="str">
        <f>VLOOKUP(Table8_16[[#This Row],[Product_ID]],Table3__211[],6,FALSE)</f>
        <v>Allison Ltd</v>
      </c>
      <c r="Z314">
        <f>VLOOKUP(Table8_16[[#This Row],[Product_ID]],Table3__211[],7,FALSE)</f>
        <v>143.43</v>
      </c>
      <c r="AA314">
        <f>VLOOKUP(Table8_16[[#This Row],[Product_ID]],Table3__211[],8,FALSE)</f>
        <v>58</v>
      </c>
      <c r="AB314" t="str">
        <f>VLOOKUP(Table8_16[[#This Row],[Store_ID]],Store!$A$2:$E$21,2,FALSE)</f>
        <v>Holloway Ltd</v>
      </c>
      <c r="AC314" t="str">
        <f>VLOOKUP(Table8_16[[#This Row],[Store_ID]],Store!$A$2:$E$21,3,FALSE)</f>
        <v>North</v>
      </c>
      <c r="AD314" t="str">
        <f>VLOOKUP(Table8_16[[#This Row],[Store_ID]],Store!$A$2:$E$21,4,FALSE)</f>
        <v>Bensonhaven</v>
      </c>
      <c r="AE314" t="str">
        <f>VLOOKUP(Table8_16[[#This Row],[Store_ID]],Store!$A$2:$E$21,5,FALSE)</f>
        <v>Flagship</v>
      </c>
      <c r="AF314" s="22" t="str">
        <f>VLOOKUP(Table8_16[[#This Row],[Store_ID]],Store!$A$2:$F$21,6,FALSE)</f>
        <v>Physical Store</v>
      </c>
    </row>
    <row r="315" spans="1:32" x14ac:dyDescent="0.3">
      <c r="A315" t="s">
        <v>2278</v>
      </c>
      <c r="B315" s="5">
        <v>45389</v>
      </c>
      <c r="C315" t="s">
        <v>971</v>
      </c>
      <c r="D315" t="s">
        <v>1732</v>
      </c>
      <c r="E315" t="s">
        <v>1896</v>
      </c>
      <c r="F315">
        <v>1</v>
      </c>
      <c r="G315">
        <v>88.92</v>
      </c>
      <c r="H315">
        <v>0.19</v>
      </c>
      <c r="I315" t="s">
        <v>1961</v>
      </c>
      <c r="J315">
        <v>72.025199999999998</v>
      </c>
      <c r="K315">
        <v>72.025199999999998</v>
      </c>
      <c r="L315" t="str">
        <f>_xlfn.IFS(Table8_1[[#This Row],[Unit_Price]]&lt;500,"Low Price",Table8_1[[#This Row],[Unit_Price]]&lt;2000,"Medium Price",Table8_1[[#This Row],[Unit_Price]]&gt;=2000, "High Price")</f>
        <v>Low Price</v>
      </c>
      <c r="M315" t="str">
        <f>VLOOKUP(Table8_16[[#This Row],[Customer_ID]],Table1__2[],2,FALSE)</f>
        <v>Miss Alexandria Li Dvm</v>
      </c>
      <c r="N315">
        <f>VLOOKUP(Table8_16[[#This Row],[Customer_ID]],Table1__2[],3,FALSE)</f>
        <v>41</v>
      </c>
      <c r="O315" t="str">
        <f>VLOOKUP(Table8_16[[#This Row],[Customer_ID]],Table1__2[],4,FALSE)</f>
        <v>Male</v>
      </c>
      <c r="P315" t="str">
        <f>VLOOKUP(Table8_16[[#This Row],[Customer_ID]],Table1__2[],5,FALSE)</f>
        <v>Port Jenniferton</v>
      </c>
      <c r="Q315" t="str">
        <f>VLOOKUP(Table8_16[[#This Row],[Customer_ID]],Table1__2[],6,FALSE)</f>
        <v>Kansas</v>
      </c>
      <c r="R315" t="str">
        <f>VLOOKUP(Table8_16[[#This Row],[Customer_ID]],Table1__2[],7,FALSE)</f>
        <v>USA</v>
      </c>
      <c r="S315" t="str">
        <f>VLOOKUP(Table8_16[[#This Row],[Customer_ID]],Table1__2[],8,FALSE)</f>
        <v>Silver</v>
      </c>
      <c r="T315" t="str">
        <f>VLOOKUP(Table8_16[[#This Row],[Customer_ID]],Table1__2[],9,FALSE)</f>
        <v>Experienced</v>
      </c>
      <c r="U315" t="str">
        <f>VLOOKUP(Table8_16[[#This Row],[Product_ID]],Table3__211[],2,FALSE)</f>
        <v>Boxing Hand</v>
      </c>
      <c r="V315" t="str">
        <f>VLOOKUP(Table8_16[[#This Row],[Product_ID]],Table3__211[],3,FALSE)</f>
        <v>Wraps</v>
      </c>
      <c r="W315" t="str">
        <f>VLOOKUP(Table8_16[[#This Row],[Product_ID]],Table3__211[],4,FALSE)</f>
        <v>Sports</v>
      </c>
      <c r="X315" t="str">
        <f>VLOOKUP(Table8_16[[#This Row],[Product_ID]],Table3__211[],5,FALSE)</f>
        <v>Fitness</v>
      </c>
      <c r="Y315" t="str">
        <f>VLOOKUP(Table8_16[[#This Row],[Product_ID]],Table3__211[],6,FALSE)</f>
        <v>Smith-King</v>
      </c>
      <c r="Z315">
        <f>VLOOKUP(Table8_16[[#This Row],[Product_ID]],Table3__211[],7,FALSE)</f>
        <v>190.29</v>
      </c>
      <c r="AA315">
        <f>VLOOKUP(Table8_16[[#This Row],[Product_ID]],Table3__211[],8,FALSE)</f>
        <v>260</v>
      </c>
      <c r="AB315" t="str">
        <f>VLOOKUP(Table8_16[[#This Row],[Store_ID]],Store!$A$2:$E$21,2,FALSE)</f>
        <v>Black-Horn</v>
      </c>
      <c r="AC315" t="str">
        <f>VLOOKUP(Table8_16[[#This Row],[Store_ID]],Store!$A$2:$E$21,3,FALSE)</f>
        <v>South</v>
      </c>
      <c r="AD315" t="str">
        <f>VLOOKUP(Table8_16[[#This Row],[Store_ID]],Store!$A$2:$E$21,4,FALSE)</f>
        <v>North Nancyview</v>
      </c>
      <c r="AE315" t="str">
        <f>VLOOKUP(Table8_16[[#This Row],[Store_ID]],Store!$A$2:$E$21,5,FALSE)</f>
        <v>Outlet</v>
      </c>
      <c r="AF315" s="22" t="str">
        <f>VLOOKUP(Table8_16[[#This Row],[Store_ID]],Store!$A$2:$F$21,6,FALSE)</f>
        <v>Physical Store</v>
      </c>
    </row>
    <row r="316" spans="1:32" x14ac:dyDescent="0.3">
      <c r="A316" t="s">
        <v>2279</v>
      </c>
      <c r="B316" s="5">
        <v>45339</v>
      </c>
      <c r="C316" t="s">
        <v>415</v>
      </c>
      <c r="D316" t="s">
        <v>1765</v>
      </c>
      <c r="E316" t="s">
        <v>1939</v>
      </c>
      <c r="F316">
        <v>1</v>
      </c>
      <c r="G316">
        <v>299.13</v>
      </c>
      <c r="H316">
        <v>0.1</v>
      </c>
      <c r="I316" t="s">
        <v>1964</v>
      </c>
      <c r="J316">
        <v>269.21699999999998</v>
      </c>
      <c r="K316">
        <v>269.21699999999998</v>
      </c>
      <c r="L316" t="str">
        <f>_xlfn.IFS(Table8_1[[#This Row],[Unit_Price]]&lt;500,"Low Price",Table8_1[[#This Row],[Unit_Price]]&lt;2000,"Medium Price",Table8_1[[#This Row],[Unit_Price]]&gt;=2000, "High Price")</f>
        <v>Low Price</v>
      </c>
      <c r="M316" t="str">
        <f>VLOOKUP(Table8_16[[#This Row],[Customer_ID]],Table1__2[],2,FALSE)</f>
        <v>Earl Allen</v>
      </c>
      <c r="N316">
        <f>VLOOKUP(Table8_16[[#This Row],[Customer_ID]],Table1__2[],3,FALSE)</f>
        <v>36</v>
      </c>
      <c r="O316" t="str">
        <f>VLOOKUP(Table8_16[[#This Row],[Customer_ID]],Table1__2[],4,FALSE)</f>
        <v>Male</v>
      </c>
      <c r="P316" t="str">
        <f>VLOOKUP(Table8_16[[#This Row],[Customer_ID]],Table1__2[],5,FALSE)</f>
        <v>New Jenniferburgh</v>
      </c>
      <c r="Q316" t="str">
        <f>VLOOKUP(Table8_16[[#This Row],[Customer_ID]],Table1__2[],6,FALSE)</f>
        <v>Nebraska</v>
      </c>
      <c r="R316" t="str">
        <f>VLOOKUP(Table8_16[[#This Row],[Customer_ID]],Table1__2[],7,FALSE)</f>
        <v>USA</v>
      </c>
      <c r="S316" t="str">
        <f>VLOOKUP(Table8_16[[#This Row],[Customer_ID]],Table1__2[],8,FALSE)</f>
        <v>Platinum</v>
      </c>
      <c r="T316" t="str">
        <f>VLOOKUP(Table8_16[[#This Row],[Customer_ID]],Table1__2[],9,FALSE)</f>
        <v>Experienced</v>
      </c>
      <c r="U316" t="str">
        <f>VLOOKUP(Table8_16[[#This Row],[Product_ID]],Table3__211[],2,FALSE)</f>
        <v>Tennis Ball</v>
      </c>
      <c r="V316" t="str">
        <f>VLOOKUP(Table8_16[[#This Row],[Product_ID]],Table3__211[],3,FALSE)</f>
        <v>3-Pack</v>
      </c>
      <c r="W316" t="str">
        <f>VLOOKUP(Table8_16[[#This Row],[Product_ID]],Table3__211[],4,FALSE)</f>
        <v>Sports</v>
      </c>
      <c r="X316" t="str">
        <f>VLOOKUP(Table8_16[[#This Row],[Product_ID]],Table3__211[],5,FALSE)</f>
        <v>Equipment</v>
      </c>
      <c r="Y316" t="str">
        <f>VLOOKUP(Table8_16[[#This Row],[Product_ID]],Table3__211[],6,FALSE)</f>
        <v>Lopez LLC</v>
      </c>
      <c r="Z316">
        <f>VLOOKUP(Table8_16[[#This Row],[Product_ID]],Table3__211[],7,FALSE)</f>
        <v>103.45</v>
      </c>
      <c r="AA316">
        <f>VLOOKUP(Table8_16[[#This Row],[Product_ID]],Table3__211[],8,FALSE)</f>
        <v>465</v>
      </c>
      <c r="AB316" t="str">
        <f>VLOOKUP(Table8_16[[#This Row],[Store_ID]],Store!$A$2:$E$21,2,FALSE)</f>
        <v>Frederick-Wright</v>
      </c>
      <c r="AC316" t="str">
        <f>VLOOKUP(Table8_16[[#This Row],[Store_ID]],Store!$A$2:$E$21,3,FALSE)</f>
        <v>West</v>
      </c>
      <c r="AD316" t="str">
        <f>VLOOKUP(Table8_16[[#This Row],[Store_ID]],Store!$A$2:$E$21,4,FALSE)</f>
        <v>New Jimmymouth</v>
      </c>
      <c r="AE316" t="str">
        <f>VLOOKUP(Table8_16[[#This Row],[Store_ID]],Store!$A$2:$E$21,5,FALSE)</f>
        <v>Flagship</v>
      </c>
      <c r="AF316" s="22" t="str">
        <f>VLOOKUP(Table8_16[[#This Row],[Store_ID]],Store!$A$2:$F$21,6,FALSE)</f>
        <v>Physical Store</v>
      </c>
    </row>
    <row r="317" spans="1:32" x14ac:dyDescent="0.3">
      <c r="A317" t="s">
        <v>2280</v>
      </c>
      <c r="B317" s="5">
        <v>45433</v>
      </c>
      <c r="C317" t="s">
        <v>409</v>
      </c>
      <c r="D317" t="s">
        <v>1814</v>
      </c>
      <c r="E317" t="s">
        <v>1901</v>
      </c>
      <c r="F317">
        <v>2</v>
      </c>
      <c r="G317">
        <v>548.29999999999995</v>
      </c>
      <c r="H317">
        <v>0.23</v>
      </c>
      <c r="I317" t="s">
        <v>1959</v>
      </c>
      <c r="J317">
        <v>844.38199999999995</v>
      </c>
      <c r="K317">
        <v>844.38199999999995</v>
      </c>
      <c r="L317" t="str">
        <f>_xlfn.IFS(Table8_1[[#This Row],[Unit_Price]]&lt;500,"Low Price",Table8_1[[#This Row],[Unit_Price]]&lt;2000,"Medium Price",Table8_1[[#This Row],[Unit_Price]]&gt;=2000, "High Price")</f>
        <v>Medium Price</v>
      </c>
      <c r="M317" t="str">
        <f>VLOOKUP(Table8_16[[#This Row],[Customer_ID]],Table1__2[],2,FALSE)</f>
        <v>Anthony Phillips</v>
      </c>
      <c r="N317">
        <f>VLOOKUP(Table8_16[[#This Row],[Customer_ID]],Table1__2[],3,FALSE)</f>
        <v>18</v>
      </c>
      <c r="O317" t="str">
        <f>VLOOKUP(Table8_16[[#This Row],[Customer_ID]],Table1__2[],4,FALSE)</f>
        <v>Female</v>
      </c>
      <c r="P317" t="str">
        <f>VLOOKUP(Table8_16[[#This Row],[Customer_ID]],Table1__2[],5,FALSE)</f>
        <v>North Davidport</v>
      </c>
      <c r="Q317" t="str">
        <f>VLOOKUP(Table8_16[[#This Row],[Customer_ID]],Table1__2[],6,FALSE)</f>
        <v>Rhode Island</v>
      </c>
      <c r="R317" t="str">
        <f>VLOOKUP(Table8_16[[#This Row],[Customer_ID]],Table1__2[],7,FALSE)</f>
        <v>USA</v>
      </c>
      <c r="S317" t="str">
        <f>VLOOKUP(Table8_16[[#This Row],[Customer_ID]],Table1__2[],8,FALSE)</f>
        <v>Platinum</v>
      </c>
      <c r="T317" t="str">
        <f>VLOOKUP(Table8_16[[#This Row],[Customer_ID]],Table1__2[],9,FALSE)</f>
        <v>Teenage</v>
      </c>
      <c r="U317" t="str">
        <f>VLOOKUP(Table8_16[[#This Row],[Product_ID]],Table3__211[],2,FALSE)</f>
        <v>WiFi Mesh</v>
      </c>
      <c r="V317" t="str">
        <f>VLOOKUP(Table8_16[[#This Row],[Product_ID]],Table3__211[],3,FALSE)</f>
        <v>Router</v>
      </c>
      <c r="W317" t="str">
        <f>VLOOKUP(Table8_16[[#This Row],[Product_ID]],Table3__211[],4,FALSE)</f>
        <v>Electronics</v>
      </c>
      <c r="X317" t="str">
        <f>VLOOKUP(Table8_16[[#This Row],[Product_ID]],Table3__211[],5,FALSE)</f>
        <v>Appliances</v>
      </c>
      <c r="Y317" t="str">
        <f>VLOOKUP(Table8_16[[#This Row],[Product_ID]],Table3__211[],6,FALSE)</f>
        <v>White, Reeves and Woods</v>
      </c>
      <c r="Z317">
        <f>VLOOKUP(Table8_16[[#This Row],[Product_ID]],Table3__211[],7,FALSE)</f>
        <v>480.9</v>
      </c>
      <c r="AA317">
        <f>VLOOKUP(Table8_16[[#This Row],[Product_ID]],Table3__211[],8,FALSE)</f>
        <v>104</v>
      </c>
      <c r="AB317" t="str">
        <f>VLOOKUP(Table8_16[[#This Row],[Store_ID]],Store!$A$2:$E$21,2,FALSE)</f>
        <v>Johnson-Wright</v>
      </c>
      <c r="AC317" t="str">
        <f>VLOOKUP(Table8_16[[#This Row],[Store_ID]],Store!$A$2:$E$21,3,FALSE)</f>
        <v>North</v>
      </c>
      <c r="AD317" t="str">
        <f>VLOOKUP(Table8_16[[#This Row],[Store_ID]],Store!$A$2:$E$21,4,FALSE)</f>
        <v>Hoodberg</v>
      </c>
      <c r="AE317" t="str">
        <f>VLOOKUP(Table8_16[[#This Row],[Store_ID]],Store!$A$2:$E$21,5,FALSE)</f>
        <v>Outlet</v>
      </c>
      <c r="AF317" s="22" t="str">
        <f>VLOOKUP(Table8_16[[#This Row],[Store_ID]],Store!$A$2:$F$21,6,FALSE)</f>
        <v>Physical Store</v>
      </c>
    </row>
    <row r="318" spans="1:32" x14ac:dyDescent="0.3">
      <c r="A318" t="s">
        <v>2281</v>
      </c>
      <c r="B318" s="5">
        <v>45435</v>
      </c>
      <c r="C318" t="s">
        <v>847</v>
      </c>
      <c r="D318" t="s">
        <v>1744</v>
      </c>
      <c r="E318" t="s">
        <v>1924</v>
      </c>
      <c r="F318">
        <v>3</v>
      </c>
      <c r="G318">
        <v>977.55</v>
      </c>
      <c r="H318">
        <v>0.02</v>
      </c>
      <c r="I318" t="s">
        <v>1961</v>
      </c>
      <c r="J318">
        <v>2873.9969999999998</v>
      </c>
      <c r="K318">
        <v>2873.9969999999998</v>
      </c>
      <c r="L318" t="str">
        <f>_xlfn.IFS(Table8_1[[#This Row],[Unit_Price]]&lt;500,"Low Price",Table8_1[[#This Row],[Unit_Price]]&lt;2000,"Medium Price",Table8_1[[#This Row],[Unit_Price]]&gt;=2000, "High Price")</f>
        <v>Medium Price</v>
      </c>
      <c r="M318" t="str">
        <f>VLOOKUP(Table8_16[[#This Row],[Customer_ID]],Table1__2[],2,FALSE)</f>
        <v>Katherine Cowan</v>
      </c>
      <c r="N318">
        <f>VLOOKUP(Table8_16[[#This Row],[Customer_ID]],Table1__2[],3,FALSE)</f>
        <v>60</v>
      </c>
      <c r="O318" t="str">
        <f>VLOOKUP(Table8_16[[#This Row],[Customer_ID]],Table1__2[],4,FALSE)</f>
        <v>Female</v>
      </c>
      <c r="P318" t="str">
        <f>VLOOKUP(Table8_16[[#This Row],[Customer_ID]],Table1__2[],5,FALSE)</f>
        <v>New Ana</v>
      </c>
      <c r="Q318" t="str">
        <f>VLOOKUP(Table8_16[[#This Row],[Customer_ID]],Table1__2[],6,FALSE)</f>
        <v>Montana</v>
      </c>
      <c r="R318" t="str">
        <f>VLOOKUP(Table8_16[[#This Row],[Customer_ID]],Table1__2[],7,FALSE)</f>
        <v>USA</v>
      </c>
      <c r="S318" t="str">
        <f>VLOOKUP(Table8_16[[#This Row],[Customer_ID]],Table1__2[],8,FALSE)</f>
        <v>Silver</v>
      </c>
      <c r="T318" t="str">
        <f>VLOOKUP(Table8_16[[#This Row],[Customer_ID]],Table1__2[],9,FALSE)</f>
        <v>Experienced</v>
      </c>
      <c r="U318" t="str">
        <f>VLOOKUP(Table8_16[[#This Row],[Product_ID]],Table3__211[],2,FALSE)</f>
        <v>Sports Stopwatch</v>
      </c>
      <c r="V318" t="str">
        <f>VLOOKUP(Table8_16[[#This Row],[Product_ID]],Table3__211[],3,FALSE)</f>
        <v>Pro</v>
      </c>
      <c r="W318" t="str">
        <f>VLOOKUP(Table8_16[[#This Row],[Product_ID]],Table3__211[],4,FALSE)</f>
        <v>Sports</v>
      </c>
      <c r="X318" t="str">
        <f>VLOOKUP(Table8_16[[#This Row],[Product_ID]],Table3__211[],5,FALSE)</f>
        <v>Accessories</v>
      </c>
      <c r="Y318" t="str">
        <f>VLOOKUP(Table8_16[[#This Row],[Product_ID]],Table3__211[],6,FALSE)</f>
        <v>Thompson-French</v>
      </c>
      <c r="Z318">
        <f>VLOOKUP(Table8_16[[#This Row],[Product_ID]],Table3__211[],7,FALSE)</f>
        <v>434.84</v>
      </c>
      <c r="AA318">
        <f>VLOOKUP(Table8_16[[#This Row],[Product_ID]],Table3__211[],8,FALSE)</f>
        <v>185</v>
      </c>
      <c r="AB318" t="str">
        <f>VLOOKUP(Table8_16[[#This Row],[Store_ID]],Store!$A$2:$E$21,2,FALSE)</f>
        <v>Hill, Wagner and Ballard</v>
      </c>
      <c r="AC318" t="str">
        <f>VLOOKUP(Table8_16[[#This Row],[Store_ID]],Store!$A$2:$E$21,3,FALSE)</f>
        <v>East</v>
      </c>
      <c r="AD318" t="str">
        <f>VLOOKUP(Table8_16[[#This Row],[Store_ID]],Store!$A$2:$E$21,4,FALSE)</f>
        <v>East Davidville</v>
      </c>
      <c r="AE318" t="str">
        <f>VLOOKUP(Table8_16[[#This Row],[Store_ID]],Store!$A$2:$E$21,5,FALSE)</f>
        <v>Online</v>
      </c>
      <c r="AF318" s="22" t="str">
        <f>VLOOKUP(Table8_16[[#This Row],[Store_ID]],Store!$A$2:$F$21,6,FALSE)</f>
        <v>Digital Store</v>
      </c>
    </row>
    <row r="319" spans="1:32" x14ac:dyDescent="0.3">
      <c r="A319" t="s">
        <v>2282</v>
      </c>
      <c r="B319" s="5">
        <v>45823</v>
      </c>
      <c r="C319" t="s">
        <v>1097</v>
      </c>
      <c r="D319" t="s">
        <v>1712</v>
      </c>
      <c r="E319" t="s">
        <v>1945</v>
      </c>
      <c r="F319">
        <v>1</v>
      </c>
      <c r="G319">
        <v>459.42</v>
      </c>
      <c r="H319">
        <v>0.28000000000000003</v>
      </c>
      <c r="I319" t="s">
        <v>1964</v>
      </c>
      <c r="J319">
        <v>330.7824</v>
      </c>
      <c r="K319">
        <v>330.7824</v>
      </c>
      <c r="L319" t="str">
        <f>_xlfn.IFS(Table8_1[[#This Row],[Unit_Price]]&lt;500,"Low Price",Table8_1[[#This Row],[Unit_Price]]&lt;2000,"Medium Price",Table8_1[[#This Row],[Unit_Price]]&gt;=2000, "High Price")</f>
        <v>Low Price</v>
      </c>
      <c r="M319" t="str">
        <f>VLOOKUP(Table8_16[[#This Row],[Customer_ID]],Table1__2[],2,FALSE)</f>
        <v>John Jordan</v>
      </c>
      <c r="N319">
        <f>VLOOKUP(Table8_16[[#This Row],[Customer_ID]],Table1__2[],3,FALSE)</f>
        <v>58</v>
      </c>
      <c r="O319" t="str">
        <f>VLOOKUP(Table8_16[[#This Row],[Customer_ID]],Table1__2[],4,FALSE)</f>
        <v>Female</v>
      </c>
      <c r="P319" t="str">
        <f>VLOOKUP(Table8_16[[#This Row],[Customer_ID]],Table1__2[],5,FALSE)</f>
        <v>Port Crystalberg</v>
      </c>
      <c r="Q319" t="str">
        <f>VLOOKUP(Table8_16[[#This Row],[Customer_ID]],Table1__2[],6,FALSE)</f>
        <v>Tennessee</v>
      </c>
      <c r="R319" t="str">
        <f>VLOOKUP(Table8_16[[#This Row],[Customer_ID]],Table1__2[],7,FALSE)</f>
        <v>USA</v>
      </c>
      <c r="S319" t="str">
        <f>VLOOKUP(Table8_16[[#This Row],[Customer_ID]],Table1__2[],8,FALSE)</f>
        <v>Platinum</v>
      </c>
      <c r="T319" t="str">
        <f>VLOOKUP(Table8_16[[#This Row],[Customer_ID]],Table1__2[],9,FALSE)</f>
        <v>Experienced</v>
      </c>
      <c r="U319" t="str">
        <f>VLOOKUP(Table8_16[[#This Row],[Product_ID]],Table3__211[],2,FALSE)</f>
        <v>Adjustable Jump</v>
      </c>
      <c r="V319" t="str">
        <f>VLOOKUP(Table8_16[[#This Row],[Product_ID]],Table3__211[],3,FALSE)</f>
        <v>Rope</v>
      </c>
      <c r="W319" t="str">
        <f>VLOOKUP(Table8_16[[#This Row],[Product_ID]],Table3__211[],4,FALSE)</f>
        <v>Sports</v>
      </c>
      <c r="X319" t="str">
        <f>VLOOKUP(Table8_16[[#This Row],[Product_ID]],Table3__211[],5,FALSE)</f>
        <v>Fitness</v>
      </c>
      <c r="Y319" t="str">
        <f>VLOOKUP(Table8_16[[#This Row],[Product_ID]],Table3__211[],6,FALSE)</f>
        <v>Cox Inc</v>
      </c>
      <c r="Z319">
        <f>VLOOKUP(Table8_16[[#This Row],[Product_ID]],Table3__211[],7,FALSE)</f>
        <v>167.12</v>
      </c>
      <c r="AA319">
        <f>VLOOKUP(Table8_16[[#This Row],[Product_ID]],Table3__211[],8,FALSE)</f>
        <v>316</v>
      </c>
      <c r="AB319" t="str">
        <f>VLOOKUP(Table8_16[[#This Row],[Store_ID]],Store!$A$2:$E$21,2,FALSE)</f>
        <v>Guerrero-Schmitt</v>
      </c>
      <c r="AC319" t="str">
        <f>VLOOKUP(Table8_16[[#This Row],[Store_ID]],Store!$A$2:$E$21,3,FALSE)</f>
        <v>East</v>
      </c>
      <c r="AD319" t="str">
        <f>VLOOKUP(Table8_16[[#This Row],[Store_ID]],Store!$A$2:$E$21,4,FALSE)</f>
        <v>East Stevechester</v>
      </c>
      <c r="AE319" t="str">
        <f>VLOOKUP(Table8_16[[#This Row],[Store_ID]],Store!$A$2:$E$21,5,FALSE)</f>
        <v>Flagship</v>
      </c>
      <c r="AF319" s="22" t="str">
        <f>VLOOKUP(Table8_16[[#This Row],[Store_ID]],Store!$A$2:$F$21,6,FALSE)</f>
        <v>Physical Store</v>
      </c>
    </row>
    <row r="320" spans="1:32" x14ac:dyDescent="0.3">
      <c r="A320" t="s">
        <v>2283</v>
      </c>
      <c r="B320" s="5">
        <v>45663</v>
      </c>
      <c r="C320" t="s">
        <v>322</v>
      </c>
      <c r="D320" t="s">
        <v>1565</v>
      </c>
      <c r="E320" t="s">
        <v>1904</v>
      </c>
      <c r="F320">
        <v>2</v>
      </c>
      <c r="G320">
        <v>123.19</v>
      </c>
      <c r="H320">
        <v>0.19</v>
      </c>
      <c r="I320" t="s">
        <v>1959</v>
      </c>
      <c r="J320">
        <v>199.56780000000001</v>
      </c>
      <c r="K320">
        <v>199.56780000000001</v>
      </c>
      <c r="L320" t="str">
        <f>_xlfn.IFS(Table8_1[[#This Row],[Unit_Price]]&lt;500,"Low Price",Table8_1[[#This Row],[Unit_Price]]&lt;2000,"Medium Price",Table8_1[[#This Row],[Unit_Price]]&gt;=2000, "High Price")</f>
        <v>Low Price</v>
      </c>
      <c r="M320" t="str">
        <f>VLOOKUP(Table8_16[[#This Row],[Customer_ID]],Table1__2[],2,FALSE)</f>
        <v>Timothy Wright</v>
      </c>
      <c r="N320">
        <f>VLOOKUP(Table8_16[[#This Row],[Customer_ID]],Table1__2[],3,FALSE)</f>
        <v>58</v>
      </c>
      <c r="O320" t="str">
        <f>VLOOKUP(Table8_16[[#This Row],[Customer_ID]],Table1__2[],4,FALSE)</f>
        <v>Male</v>
      </c>
      <c r="P320" t="str">
        <f>VLOOKUP(Table8_16[[#This Row],[Customer_ID]],Table1__2[],5,FALSE)</f>
        <v>Ashleystad</v>
      </c>
      <c r="Q320" t="str">
        <f>VLOOKUP(Table8_16[[#This Row],[Customer_ID]],Table1__2[],6,FALSE)</f>
        <v>Arkansas</v>
      </c>
      <c r="R320" t="str">
        <f>VLOOKUP(Table8_16[[#This Row],[Customer_ID]],Table1__2[],7,FALSE)</f>
        <v>USA</v>
      </c>
      <c r="S320" t="str">
        <f>VLOOKUP(Table8_16[[#This Row],[Customer_ID]],Table1__2[],8,FALSE)</f>
        <v>Silver</v>
      </c>
      <c r="T320" t="str">
        <f>VLOOKUP(Table8_16[[#This Row],[Customer_ID]],Table1__2[],9,FALSE)</f>
        <v>Experienced</v>
      </c>
      <c r="U320" t="str">
        <f>VLOOKUP(Table8_16[[#This Row],[Product_ID]],Table3__211[],2,FALSE)</f>
        <v>Women's Casual</v>
      </c>
      <c r="V320" t="str">
        <f>VLOOKUP(Table8_16[[#This Row],[Product_ID]],Table3__211[],3,FALSE)</f>
        <v>Hoodie</v>
      </c>
      <c r="W320" t="str">
        <f>VLOOKUP(Table8_16[[#This Row],[Product_ID]],Table3__211[],4,FALSE)</f>
        <v>Clothing</v>
      </c>
      <c r="X320" t="str">
        <f>VLOOKUP(Table8_16[[#This Row],[Product_ID]],Table3__211[],5,FALSE)</f>
        <v>Outerwear</v>
      </c>
      <c r="Y320" t="str">
        <f>VLOOKUP(Table8_16[[#This Row],[Product_ID]],Table3__211[],6,FALSE)</f>
        <v>Sims Inc</v>
      </c>
      <c r="Z320">
        <f>VLOOKUP(Table8_16[[#This Row],[Product_ID]],Table3__211[],7,FALSE)</f>
        <v>254.04</v>
      </c>
      <c r="AA320">
        <f>VLOOKUP(Table8_16[[#This Row],[Product_ID]],Table3__211[],8,FALSE)</f>
        <v>352</v>
      </c>
      <c r="AB320" t="str">
        <f>VLOOKUP(Table8_16[[#This Row],[Store_ID]],Store!$A$2:$E$21,2,FALSE)</f>
        <v>Alexander Group</v>
      </c>
      <c r="AC320" t="str">
        <f>VLOOKUP(Table8_16[[#This Row],[Store_ID]],Store!$A$2:$E$21,3,FALSE)</f>
        <v>South</v>
      </c>
      <c r="AD320" t="str">
        <f>VLOOKUP(Table8_16[[#This Row],[Store_ID]],Store!$A$2:$E$21,4,FALSE)</f>
        <v>Port Sharon</v>
      </c>
      <c r="AE320" t="str">
        <f>VLOOKUP(Table8_16[[#This Row],[Store_ID]],Store!$A$2:$E$21,5,FALSE)</f>
        <v>Online</v>
      </c>
      <c r="AF320" s="22" t="str">
        <f>VLOOKUP(Table8_16[[#This Row],[Store_ID]],Store!$A$2:$F$21,6,FALSE)</f>
        <v>Digital Store</v>
      </c>
    </row>
    <row r="321" spans="1:32" x14ac:dyDescent="0.3">
      <c r="A321" t="s">
        <v>2284</v>
      </c>
      <c r="B321" s="5">
        <v>45879</v>
      </c>
      <c r="C321" t="s">
        <v>1133</v>
      </c>
      <c r="D321" t="s">
        <v>1747</v>
      </c>
      <c r="E321" t="s">
        <v>1948</v>
      </c>
      <c r="F321">
        <v>1</v>
      </c>
      <c r="G321">
        <v>222.95</v>
      </c>
      <c r="H321">
        <v>0.02</v>
      </c>
      <c r="I321" t="s">
        <v>1961</v>
      </c>
      <c r="J321">
        <v>218.49100000000001</v>
      </c>
      <c r="K321">
        <v>218.49099999999999</v>
      </c>
      <c r="L321" t="str">
        <f>_xlfn.IFS(Table8_1[[#This Row],[Unit_Price]]&lt;500,"Low Price",Table8_1[[#This Row],[Unit_Price]]&lt;2000,"Medium Price",Table8_1[[#This Row],[Unit_Price]]&gt;=2000, "High Price")</f>
        <v>Low Price</v>
      </c>
      <c r="M321" t="str">
        <f>VLOOKUP(Table8_16[[#This Row],[Customer_ID]],Table1__2[],2,FALSE)</f>
        <v>Ashley Anderson</v>
      </c>
      <c r="N321">
        <f>VLOOKUP(Table8_16[[#This Row],[Customer_ID]],Table1__2[],3,FALSE)</f>
        <v>60</v>
      </c>
      <c r="O321" t="str">
        <f>VLOOKUP(Table8_16[[#This Row],[Customer_ID]],Table1__2[],4,FALSE)</f>
        <v>Female</v>
      </c>
      <c r="P321" t="str">
        <f>VLOOKUP(Table8_16[[#This Row],[Customer_ID]],Table1__2[],5,FALSE)</f>
        <v>West Johnmouth</v>
      </c>
      <c r="Q321" t="str">
        <f>VLOOKUP(Table8_16[[#This Row],[Customer_ID]],Table1__2[],6,FALSE)</f>
        <v>Mississippi</v>
      </c>
      <c r="R321" t="str">
        <f>VLOOKUP(Table8_16[[#This Row],[Customer_ID]],Table1__2[],7,FALSE)</f>
        <v>USA</v>
      </c>
      <c r="S321" t="str">
        <f>VLOOKUP(Table8_16[[#This Row],[Customer_ID]],Table1__2[],8,FALSE)</f>
        <v>Gold</v>
      </c>
      <c r="T321" t="str">
        <f>VLOOKUP(Table8_16[[#This Row],[Customer_ID]],Table1__2[],9,FALSE)</f>
        <v>Experienced</v>
      </c>
      <c r="U321" t="str">
        <f>VLOOKUP(Table8_16[[#This Row],[Product_ID]],Table3__211[],2,FALSE)</f>
        <v>Ceramic Plant</v>
      </c>
      <c r="V321" t="str">
        <f>VLOOKUP(Table8_16[[#This Row],[Product_ID]],Table3__211[],3,FALSE)</f>
        <v>Pot</v>
      </c>
      <c r="W321" t="str">
        <f>VLOOKUP(Table8_16[[#This Row],[Product_ID]],Table3__211[],4,FALSE)</f>
        <v>Home</v>
      </c>
      <c r="X321" t="str">
        <f>VLOOKUP(Table8_16[[#This Row],[Product_ID]],Table3__211[],5,FALSE)</f>
        <v>Decor</v>
      </c>
      <c r="Y321" t="str">
        <f>VLOOKUP(Table8_16[[#This Row],[Product_ID]],Table3__211[],6,FALSE)</f>
        <v>Hatfield, Baird and Torres</v>
      </c>
      <c r="Z321">
        <f>VLOOKUP(Table8_16[[#This Row],[Product_ID]],Table3__211[],7,FALSE)</f>
        <v>81.75</v>
      </c>
      <c r="AA321">
        <f>VLOOKUP(Table8_16[[#This Row],[Product_ID]],Table3__211[],8,FALSE)</f>
        <v>273</v>
      </c>
      <c r="AB321" t="str">
        <f>VLOOKUP(Table8_16[[#This Row],[Store_ID]],Store!$A$2:$E$21,2,FALSE)</f>
        <v>Mann-Austin</v>
      </c>
      <c r="AC321" t="str">
        <f>VLOOKUP(Table8_16[[#This Row],[Store_ID]],Store!$A$2:$E$21,3,FALSE)</f>
        <v>East</v>
      </c>
      <c r="AD321" t="str">
        <f>VLOOKUP(Table8_16[[#This Row],[Store_ID]],Store!$A$2:$E$21,4,FALSE)</f>
        <v>Vasquezborough</v>
      </c>
      <c r="AE321" t="str">
        <f>VLOOKUP(Table8_16[[#This Row],[Store_ID]],Store!$A$2:$E$21,5,FALSE)</f>
        <v>Online</v>
      </c>
      <c r="AF321" s="22" t="str">
        <f>VLOOKUP(Table8_16[[#This Row],[Store_ID]],Store!$A$2:$F$21,6,FALSE)</f>
        <v>Digital Store</v>
      </c>
    </row>
    <row r="322" spans="1:32" x14ac:dyDescent="0.3">
      <c r="A322" t="s">
        <v>2285</v>
      </c>
      <c r="B322" s="5">
        <v>45840</v>
      </c>
      <c r="C322" t="s">
        <v>1055</v>
      </c>
      <c r="D322" t="s">
        <v>1674</v>
      </c>
      <c r="E322" t="s">
        <v>1904</v>
      </c>
      <c r="F322">
        <v>3</v>
      </c>
      <c r="G322">
        <v>601.92999999999995</v>
      </c>
      <c r="H322">
        <v>0.14000000000000001</v>
      </c>
      <c r="I322" t="s">
        <v>1959</v>
      </c>
      <c r="J322">
        <v>1552.9793999999999</v>
      </c>
      <c r="K322">
        <v>1552.9793999999999</v>
      </c>
      <c r="L322" t="str">
        <f>_xlfn.IFS(Table8_1[[#This Row],[Unit_Price]]&lt;500,"Low Price",Table8_1[[#This Row],[Unit_Price]]&lt;2000,"Medium Price",Table8_1[[#This Row],[Unit_Price]]&gt;=2000, "High Price")</f>
        <v>Medium Price</v>
      </c>
      <c r="M322" t="str">
        <f>VLOOKUP(Table8_16[[#This Row],[Customer_ID]],Table1__2[],2,FALSE)</f>
        <v>Dr. Lindsay Hanna</v>
      </c>
      <c r="N322">
        <f>VLOOKUP(Table8_16[[#This Row],[Customer_ID]],Table1__2[],3,FALSE)</f>
        <v>34</v>
      </c>
      <c r="O322" t="str">
        <f>VLOOKUP(Table8_16[[#This Row],[Customer_ID]],Table1__2[],4,FALSE)</f>
        <v>Female</v>
      </c>
      <c r="P322" t="str">
        <f>VLOOKUP(Table8_16[[#This Row],[Customer_ID]],Table1__2[],5,FALSE)</f>
        <v>New Paulstad</v>
      </c>
      <c r="Q322" t="str">
        <f>VLOOKUP(Table8_16[[#This Row],[Customer_ID]],Table1__2[],6,FALSE)</f>
        <v>Hawaii</v>
      </c>
      <c r="R322" t="str">
        <f>VLOOKUP(Table8_16[[#This Row],[Customer_ID]],Table1__2[],7,FALSE)</f>
        <v>USA</v>
      </c>
      <c r="S322" t="str">
        <f>VLOOKUP(Table8_16[[#This Row],[Customer_ID]],Table1__2[],8,FALSE)</f>
        <v>Bronze</v>
      </c>
      <c r="T322" t="str">
        <f>VLOOKUP(Table8_16[[#This Row],[Customer_ID]],Table1__2[],9,FALSE)</f>
        <v>Experienced</v>
      </c>
      <c r="U322" t="str">
        <f>VLOOKUP(Table8_16[[#This Row],[Product_ID]],Table3__211[],2,FALSE)</f>
        <v>Vitamin C Face</v>
      </c>
      <c r="V322" t="str">
        <f>VLOOKUP(Table8_16[[#This Row],[Product_ID]],Table3__211[],3,FALSE)</f>
        <v>Serum</v>
      </c>
      <c r="W322" t="str">
        <f>VLOOKUP(Table8_16[[#This Row],[Product_ID]],Table3__211[],4,FALSE)</f>
        <v>Beauty</v>
      </c>
      <c r="X322" t="str">
        <f>VLOOKUP(Table8_16[[#This Row],[Product_ID]],Table3__211[],5,FALSE)</f>
        <v>Skincare</v>
      </c>
      <c r="Y322" t="str">
        <f>VLOOKUP(Table8_16[[#This Row],[Product_ID]],Table3__211[],6,FALSE)</f>
        <v>Griffin Ltd</v>
      </c>
      <c r="Z322">
        <f>VLOOKUP(Table8_16[[#This Row],[Product_ID]],Table3__211[],7,FALSE)</f>
        <v>283.83</v>
      </c>
      <c r="AA322">
        <f>VLOOKUP(Table8_16[[#This Row],[Product_ID]],Table3__211[],8,FALSE)</f>
        <v>244</v>
      </c>
      <c r="AB322" t="str">
        <f>VLOOKUP(Table8_16[[#This Row],[Store_ID]],Store!$A$2:$E$21,2,FALSE)</f>
        <v>Alexander Group</v>
      </c>
      <c r="AC322" t="str">
        <f>VLOOKUP(Table8_16[[#This Row],[Store_ID]],Store!$A$2:$E$21,3,FALSE)</f>
        <v>South</v>
      </c>
      <c r="AD322" t="str">
        <f>VLOOKUP(Table8_16[[#This Row],[Store_ID]],Store!$A$2:$E$21,4,FALSE)</f>
        <v>Port Sharon</v>
      </c>
      <c r="AE322" t="str">
        <f>VLOOKUP(Table8_16[[#This Row],[Store_ID]],Store!$A$2:$E$21,5,FALSE)</f>
        <v>Online</v>
      </c>
      <c r="AF322" s="22" t="str">
        <f>VLOOKUP(Table8_16[[#This Row],[Store_ID]],Store!$A$2:$F$21,6,FALSE)</f>
        <v>Digital Store</v>
      </c>
    </row>
    <row r="323" spans="1:32" x14ac:dyDescent="0.3">
      <c r="A323" t="s">
        <v>2286</v>
      </c>
      <c r="B323" s="5">
        <v>45380</v>
      </c>
      <c r="C323" t="s">
        <v>950</v>
      </c>
      <c r="D323" t="s">
        <v>1790</v>
      </c>
      <c r="E323" t="s">
        <v>1896</v>
      </c>
      <c r="F323">
        <v>1</v>
      </c>
      <c r="G323">
        <v>564.1</v>
      </c>
      <c r="H323">
        <v>0.03</v>
      </c>
      <c r="I323" t="s">
        <v>1959</v>
      </c>
      <c r="J323">
        <v>547.17700000000002</v>
      </c>
      <c r="K323">
        <v>547.17700000000002</v>
      </c>
      <c r="L323" t="str">
        <f>_xlfn.IFS(Table8_1[[#This Row],[Unit_Price]]&lt;500,"Low Price",Table8_1[[#This Row],[Unit_Price]]&lt;2000,"Medium Price",Table8_1[[#This Row],[Unit_Price]]&gt;=2000, "High Price")</f>
        <v>Medium Price</v>
      </c>
      <c r="M323" t="str">
        <f>VLOOKUP(Table8_16[[#This Row],[Customer_ID]],Table1__2[],2,FALSE)</f>
        <v>Jennifer Carr</v>
      </c>
      <c r="N323">
        <f>VLOOKUP(Table8_16[[#This Row],[Customer_ID]],Table1__2[],3,FALSE)</f>
        <v>47</v>
      </c>
      <c r="O323" t="str">
        <f>VLOOKUP(Table8_16[[#This Row],[Customer_ID]],Table1__2[],4,FALSE)</f>
        <v>Female</v>
      </c>
      <c r="P323" t="str">
        <f>VLOOKUP(Table8_16[[#This Row],[Customer_ID]],Table1__2[],5,FALSE)</f>
        <v>Lake Brett</v>
      </c>
      <c r="Q323" t="str">
        <f>VLOOKUP(Table8_16[[#This Row],[Customer_ID]],Table1__2[],6,FALSE)</f>
        <v>Missouri</v>
      </c>
      <c r="R323" t="str">
        <f>VLOOKUP(Table8_16[[#This Row],[Customer_ID]],Table1__2[],7,FALSE)</f>
        <v>USA</v>
      </c>
      <c r="S323" t="str">
        <f>VLOOKUP(Table8_16[[#This Row],[Customer_ID]],Table1__2[],8,FALSE)</f>
        <v>Silver</v>
      </c>
      <c r="T323" t="str">
        <f>VLOOKUP(Table8_16[[#This Row],[Customer_ID]],Table1__2[],9,FALSE)</f>
        <v>Experienced</v>
      </c>
      <c r="U323" t="str">
        <f>VLOOKUP(Table8_16[[#This Row],[Product_ID]],Table3__211[],2,FALSE)</f>
        <v>Men's Sports</v>
      </c>
      <c r="V323" t="str">
        <f>VLOOKUP(Table8_16[[#This Row],[Product_ID]],Table3__211[],3,FALSE)</f>
        <v>Shorts</v>
      </c>
      <c r="W323" t="str">
        <f>VLOOKUP(Table8_16[[#This Row],[Product_ID]],Table3__211[],4,FALSE)</f>
        <v>Clothing</v>
      </c>
      <c r="X323" t="str">
        <f>VLOOKUP(Table8_16[[#This Row],[Product_ID]],Table3__211[],5,FALSE)</f>
        <v>Bottoms</v>
      </c>
      <c r="Y323" t="str">
        <f>VLOOKUP(Table8_16[[#This Row],[Product_ID]],Table3__211[],6,FALSE)</f>
        <v>Fitzpatrick Ltd</v>
      </c>
      <c r="Z323">
        <f>VLOOKUP(Table8_16[[#This Row],[Product_ID]],Table3__211[],7,FALSE)</f>
        <v>218.22</v>
      </c>
      <c r="AA323">
        <f>VLOOKUP(Table8_16[[#This Row],[Product_ID]],Table3__211[],8,FALSE)</f>
        <v>224</v>
      </c>
      <c r="AB323" t="str">
        <f>VLOOKUP(Table8_16[[#This Row],[Store_ID]],Store!$A$2:$E$21,2,FALSE)</f>
        <v>Black-Horn</v>
      </c>
      <c r="AC323" t="str">
        <f>VLOOKUP(Table8_16[[#This Row],[Store_ID]],Store!$A$2:$E$21,3,FALSE)</f>
        <v>South</v>
      </c>
      <c r="AD323" t="str">
        <f>VLOOKUP(Table8_16[[#This Row],[Store_ID]],Store!$A$2:$E$21,4,FALSE)</f>
        <v>North Nancyview</v>
      </c>
      <c r="AE323" t="str">
        <f>VLOOKUP(Table8_16[[#This Row],[Store_ID]],Store!$A$2:$E$21,5,FALSE)</f>
        <v>Outlet</v>
      </c>
      <c r="AF323" s="22" t="str">
        <f>VLOOKUP(Table8_16[[#This Row],[Store_ID]],Store!$A$2:$F$21,6,FALSE)</f>
        <v>Physical Store</v>
      </c>
    </row>
    <row r="324" spans="1:32" x14ac:dyDescent="0.3">
      <c r="A324" t="s">
        <v>2287</v>
      </c>
      <c r="B324" s="5">
        <v>45672</v>
      </c>
      <c r="C324" t="s">
        <v>345</v>
      </c>
      <c r="D324" t="s">
        <v>1823</v>
      </c>
      <c r="E324" t="s">
        <v>1908</v>
      </c>
      <c r="F324">
        <v>1</v>
      </c>
      <c r="G324">
        <v>516.62</v>
      </c>
      <c r="H324">
        <v>0.18</v>
      </c>
      <c r="I324" t="s">
        <v>1959</v>
      </c>
      <c r="J324">
        <v>423.6284</v>
      </c>
      <c r="K324">
        <v>423.6284</v>
      </c>
      <c r="L324" t="str">
        <f>_xlfn.IFS(Table8_1[[#This Row],[Unit_Price]]&lt;500,"Low Price",Table8_1[[#This Row],[Unit_Price]]&lt;2000,"Medium Price",Table8_1[[#This Row],[Unit_Price]]&gt;=2000, "High Price")</f>
        <v>Medium Price</v>
      </c>
      <c r="M324" t="str">
        <f>VLOOKUP(Table8_16[[#This Row],[Customer_ID]],Table1__2[],2,FALSE)</f>
        <v>Amy Fowler</v>
      </c>
      <c r="N324">
        <f>VLOOKUP(Table8_16[[#This Row],[Customer_ID]],Table1__2[],3,FALSE)</f>
        <v>62</v>
      </c>
      <c r="O324" t="str">
        <f>VLOOKUP(Table8_16[[#This Row],[Customer_ID]],Table1__2[],4,FALSE)</f>
        <v>Female</v>
      </c>
      <c r="P324" t="str">
        <f>VLOOKUP(Table8_16[[#This Row],[Customer_ID]],Table1__2[],5,FALSE)</f>
        <v>West Bobbyshire</v>
      </c>
      <c r="Q324" t="str">
        <f>VLOOKUP(Table8_16[[#This Row],[Customer_ID]],Table1__2[],6,FALSE)</f>
        <v>New York</v>
      </c>
      <c r="R324" t="str">
        <f>VLOOKUP(Table8_16[[#This Row],[Customer_ID]],Table1__2[],7,FALSE)</f>
        <v>USA</v>
      </c>
      <c r="S324" t="str">
        <f>VLOOKUP(Table8_16[[#This Row],[Customer_ID]],Table1__2[],8,FALSE)</f>
        <v>Platinum</v>
      </c>
      <c r="T324" t="str">
        <f>VLOOKUP(Table8_16[[#This Row],[Customer_ID]],Table1__2[],9,FALSE)</f>
        <v>Retired</v>
      </c>
      <c r="U324" t="str">
        <f>VLOOKUP(Table8_16[[#This Row],[Product_ID]],Table3__211[],2,FALSE)</f>
        <v>Wall-Mounted Spice</v>
      </c>
      <c r="V324" t="str">
        <f>VLOOKUP(Table8_16[[#This Row],[Product_ID]],Table3__211[],3,FALSE)</f>
        <v>Rack</v>
      </c>
      <c r="W324" t="str">
        <f>VLOOKUP(Table8_16[[#This Row],[Product_ID]],Table3__211[],4,FALSE)</f>
        <v>Home</v>
      </c>
      <c r="X324" t="str">
        <f>VLOOKUP(Table8_16[[#This Row],[Product_ID]],Table3__211[],5,FALSE)</f>
        <v>Kitchen</v>
      </c>
      <c r="Y324" t="str">
        <f>VLOOKUP(Table8_16[[#This Row],[Product_ID]],Table3__211[],6,FALSE)</f>
        <v>Allison Ltd</v>
      </c>
      <c r="Z324">
        <f>VLOOKUP(Table8_16[[#This Row],[Product_ID]],Table3__211[],7,FALSE)</f>
        <v>143.43</v>
      </c>
      <c r="AA324">
        <f>VLOOKUP(Table8_16[[#This Row],[Product_ID]],Table3__211[],8,FALSE)</f>
        <v>58</v>
      </c>
      <c r="AB324" t="str">
        <f>VLOOKUP(Table8_16[[#This Row],[Store_ID]],Store!$A$2:$E$21,2,FALSE)</f>
        <v>Gray Ltd</v>
      </c>
      <c r="AC324" t="str">
        <f>VLOOKUP(Table8_16[[#This Row],[Store_ID]],Store!$A$2:$E$21,3,FALSE)</f>
        <v>North</v>
      </c>
      <c r="AD324" t="str">
        <f>VLOOKUP(Table8_16[[#This Row],[Store_ID]],Store!$A$2:$E$21,4,FALSE)</f>
        <v>New Michaelchester</v>
      </c>
      <c r="AE324" t="str">
        <f>VLOOKUP(Table8_16[[#This Row],[Store_ID]],Store!$A$2:$E$21,5,FALSE)</f>
        <v>Outlet</v>
      </c>
      <c r="AF324" s="22" t="str">
        <f>VLOOKUP(Table8_16[[#This Row],[Store_ID]],Store!$A$2:$F$21,6,FALSE)</f>
        <v>Physical Store</v>
      </c>
    </row>
    <row r="325" spans="1:32" x14ac:dyDescent="0.3">
      <c r="A325" t="s">
        <v>2288</v>
      </c>
      <c r="B325" s="5">
        <v>45497</v>
      </c>
      <c r="C325" t="s">
        <v>1369</v>
      </c>
      <c r="D325" t="s">
        <v>1771</v>
      </c>
      <c r="E325" t="s">
        <v>1929</v>
      </c>
      <c r="F325">
        <v>1</v>
      </c>
      <c r="G325">
        <v>934.75</v>
      </c>
      <c r="H325">
        <v>0.11</v>
      </c>
      <c r="I325" t="s">
        <v>1961</v>
      </c>
      <c r="J325">
        <v>831.92750000000001</v>
      </c>
      <c r="K325">
        <v>831.92750000000001</v>
      </c>
      <c r="L325" t="str">
        <f>_xlfn.IFS(Table8_1[[#This Row],[Unit_Price]]&lt;500,"Low Price",Table8_1[[#This Row],[Unit_Price]]&lt;2000,"Medium Price",Table8_1[[#This Row],[Unit_Price]]&gt;=2000, "High Price")</f>
        <v>Medium Price</v>
      </c>
      <c r="M325" t="str">
        <f>VLOOKUP(Table8_16[[#This Row],[Customer_ID]],Table1__2[],2,FALSE)</f>
        <v>Monica Flynn</v>
      </c>
      <c r="N325">
        <f>VLOOKUP(Table8_16[[#This Row],[Customer_ID]],Table1__2[],3,FALSE)</f>
        <v>59</v>
      </c>
      <c r="O325" t="str">
        <f>VLOOKUP(Table8_16[[#This Row],[Customer_ID]],Table1__2[],4,FALSE)</f>
        <v>Female</v>
      </c>
      <c r="P325" t="str">
        <f>VLOOKUP(Table8_16[[#This Row],[Customer_ID]],Table1__2[],5,FALSE)</f>
        <v>Amberburgh</v>
      </c>
      <c r="Q325" t="str">
        <f>VLOOKUP(Table8_16[[#This Row],[Customer_ID]],Table1__2[],6,FALSE)</f>
        <v>Tennessee</v>
      </c>
      <c r="R325" t="str">
        <f>VLOOKUP(Table8_16[[#This Row],[Customer_ID]],Table1__2[],7,FALSE)</f>
        <v>USA</v>
      </c>
      <c r="S325" t="str">
        <f>VLOOKUP(Table8_16[[#This Row],[Customer_ID]],Table1__2[],8,FALSE)</f>
        <v>Platinum</v>
      </c>
      <c r="T325" t="str">
        <f>VLOOKUP(Table8_16[[#This Row],[Customer_ID]],Table1__2[],9,FALSE)</f>
        <v>Experienced</v>
      </c>
      <c r="U325" t="str">
        <f>VLOOKUP(Table8_16[[#This Row],[Product_ID]],Table3__211[],2,FALSE)</f>
        <v>Organic Sunscreen</v>
      </c>
      <c r="V325" t="str">
        <f>VLOOKUP(Table8_16[[#This Row],[Product_ID]],Table3__211[],3,FALSE)</f>
        <v>Lotion</v>
      </c>
      <c r="W325" t="str">
        <f>VLOOKUP(Table8_16[[#This Row],[Product_ID]],Table3__211[],4,FALSE)</f>
        <v>Beauty</v>
      </c>
      <c r="X325" t="str">
        <f>VLOOKUP(Table8_16[[#This Row],[Product_ID]],Table3__211[],5,FALSE)</f>
        <v>Skincare</v>
      </c>
      <c r="Y325" t="str">
        <f>VLOOKUP(Table8_16[[#This Row],[Product_ID]],Table3__211[],6,FALSE)</f>
        <v>Anderson-Riley</v>
      </c>
      <c r="Z325">
        <f>VLOOKUP(Table8_16[[#This Row],[Product_ID]],Table3__211[],7,FALSE)</f>
        <v>266.86</v>
      </c>
      <c r="AA325">
        <f>VLOOKUP(Table8_16[[#This Row],[Product_ID]],Table3__211[],8,FALSE)</f>
        <v>458</v>
      </c>
      <c r="AB325" t="str">
        <f>VLOOKUP(Table8_16[[#This Row],[Store_ID]],Store!$A$2:$E$21,2,FALSE)</f>
        <v>Thomas, Bridges and Harris</v>
      </c>
      <c r="AC325" t="str">
        <f>VLOOKUP(Table8_16[[#This Row],[Store_ID]],Store!$A$2:$E$21,3,FALSE)</f>
        <v>North</v>
      </c>
      <c r="AD325" t="str">
        <f>VLOOKUP(Table8_16[[#This Row],[Store_ID]],Store!$A$2:$E$21,4,FALSE)</f>
        <v>Sabrinatown</v>
      </c>
      <c r="AE325" t="str">
        <f>VLOOKUP(Table8_16[[#This Row],[Store_ID]],Store!$A$2:$E$21,5,FALSE)</f>
        <v>Online</v>
      </c>
      <c r="AF325" s="22" t="str">
        <f>VLOOKUP(Table8_16[[#This Row],[Store_ID]],Store!$A$2:$F$21,6,FALSE)</f>
        <v>Digital Store</v>
      </c>
    </row>
    <row r="326" spans="1:32" x14ac:dyDescent="0.3">
      <c r="A326" t="s">
        <v>2289</v>
      </c>
      <c r="B326" s="5">
        <v>45407</v>
      </c>
      <c r="C326" t="s">
        <v>763</v>
      </c>
      <c r="D326" t="s">
        <v>1877</v>
      </c>
      <c r="E326" t="s">
        <v>1914</v>
      </c>
      <c r="F326">
        <v>4</v>
      </c>
      <c r="G326">
        <v>548.44000000000005</v>
      </c>
      <c r="H326">
        <v>0.05</v>
      </c>
      <c r="I326" t="s">
        <v>1961</v>
      </c>
      <c r="J326">
        <v>2084.0720000000001</v>
      </c>
      <c r="K326">
        <v>2084.0720000000001</v>
      </c>
      <c r="L326" t="str">
        <f>_xlfn.IFS(Table8_1[[#This Row],[Unit_Price]]&lt;500,"Low Price",Table8_1[[#This Row],[Unit_Price]]&lt;2000,"Medium Price",Table8_1[[#This Row],[Unit_Price]]&gt;=2000, "High Price")</f>
        <v>Medium Price</v>
      </c>
      <c r="M326" t="str">
        <f>VLOOKUP(Table8_16[[#This Row],[Customer_ID]],Table1__2[],2,FALSE)</f>
        <v>Nathaniel Hill</v>
      </c>
      <c r="N326">
        <f>VLOOKUP(Table8_16[[#This Row],[Customer_ID]],Table1__2[],3,FALSE)</f>
        <v>43</v>
      </c>
      <c r="O326" t="str">
        <f>VLOOKUP(Table8_16[[#This Row],[Customer_ID]],Table1__2[],4,FALSE)</f>
        <v>Female</v>
      </c>
      <c r="P326" t="str">
        <f>VLOOKUP(Table8_16[[#This Row],[Customer_ID]],Table1__2[],5,FALSE)</f>
        <v>Lake Mark</v>
      </c>
      <c r="Q326" t="str">
        <f>VLOOKUP(Table8_16[[#This Row],[Customer_ID]],Table1__2[],6,FALSE)</f>
        <v>Kansas</v>
      </c>
      <c r="R326" t="str">
        <f>VLOOKUP(Table8_16[[#This Row],[Customer_ID]],Table1__2[],7,FALSE)</f>
        <v>USA</v>
      </c>
      <c r="S326" t="str">
        <f>VLOOKUP(Table8_16[[#This Row],[Customer_ID]],Table1__2[],8,FALSE)</f>
        <v>Gold</v>
      </c>
      <c r="T326" t="str">
        <f>VLOOKUP(Table8_16[[#This Row],[Customer_ID]],Table1__2[],9,FALSE)</f>
        <v>Experienced</v>
      </c>
      <c r="U326" t="str">
        <f>VLOOKUP(Table8_16[[#This Row],[Product_ID]],Table3__211[],2,FALSE)</f>
        <v>Portable Bluetooth</v>
      </c>
      <c r="V326" t="str">
        <f>VLOOKUP(Table8_16[[#This Row],[Product_ID]],Table3__211[],3,FALSE)</f>
        <v>Speaker</v>
      </c>
      <c r="W326" t="str">
        <f>VLOOKUP(Table8_16[[#This Row],[Product_ID]],Table3__211[],4,FALSE)</f>
        <v>Electronics</v>
      </c>
      <c r="X326" t="str">
        <f>VLOOKUP(Table8_16[[#This Row],[Product_ID]],Table3__211[],5,FALSE)</f>
        <v>Audio</v>
      </c>
      <c r="Y326" t="str">
        <f>VLOOKUP(Table8_16[[#This Row],[Product_ID]],Table3__211[],6,FALSE)</f>
        <v>Flores-King</v>
      </c>
      <c r="Z326">
        <f>VLOOKUP(Table8_16[[#This Row],[Product_ID]],Table3__211[],7,FALSE)</f>
        <v>431.67</v>
      </c>
      <c r="AA326">
        <f>VLOOKUP(Table8_16[[#This Row],[Product_ID]],Table3__211[],8,FALSE)</f>
        <v>73</v>
      </c>
      <c r="AB326" t="str">
        <f>VLOOKUP(Table8_16[[#This Row],[Store_ID]],Store!$A$2:$E$21,2,FALSE)</f>
        <v>Martinez-Mullins</v>
      </c>
      <c r="AC326" t="str">
        <f>VLOOKUP(Table8_16[[#This Row],[Store_ID]],Store!$A$2:$E$21,3,FALSE)</f>
        <v>South</v>
      </c>
      <c r="AD326" t="str">
        <f>VLOOKUP(Table8_16[[#This Row],[Store_ID]],Store!$A$2:$E$21,4,FALSE)</f>
        <v>Williamsfurt</v>
      </c>
      <c r="AE326" t="str">
        <f>VLOOKUP(Table8_16[[#This Row],[Store_ID]],Store!$A$2:$E$21,5,FALSE)</f>
        <v>Online</v>
      </c>
      <c r="AF326" s="22" t="str">
        <f>VLOOKUP(Table8_16[[#This Row],[Store_ID]],Store!$A$2:$F$21,6,FALSE)</f>
        <v>Digital Store</v>
      </c>
    </row>
    <row r="327" spans="1:32" x14ac:dyDescent="0.3">
      <c r="A327" t="s">
        <v>2290</v>
      </c>
      <c r="B327" s="5">
        <v>45764</v>
      </c>
      <c r="C327" t="s">
        <v>66</v>
      </c>
      <c r="D327" t="s">
        <v>1689</v>
      </c>
      <c r="E327" t="s">
        <v>1901</v>
      </c>
      <c r="F327">
        <v>3</v>
      </c>
      <c r="G327">
        <v>361.11</v>
      </c>
      <c r="H327">
        <v>0.06</v>
      </c>
      <c r="I327" t="s">
        <v>1959</v>
      </c>
      <c r="J327">
        <v>1018.3302</v>
      </c>
      <c r="K327">
        <v>1018.3301999999999</v>
      </c>
      <c r="L327" t="str">
        <f>_xlfn.IFS(Table8_1[[#This Row],[Unit_Price]]&lt;500,"Low Price",Table8_1[[#This Row],[Unit_Price]]&lt;2000,"Medium Price",Table8_1[[#This Row],[Unit_Price]]&gt;=2000, "High Price")</f>
        <v>Low Price</v>
      </c>
      <c r="M327" t="str">
        <f>VLOOKUP(Table8_16[[#This Row],[Customer_ID]],Table1__2[],2,FALSE)</f>
        <v>Nathan Hernandez</v>
      </c>
      <c r="N327">
        <f>VLOOKUP(Table8_16[[#This Row],[Customer_ID]],Table1__2[],3,FALSE)</f>
        <v>32</v>
      </c>
      <c r="O327" t="str">
        <f>VLOOKUP(Table8_16[[#This Row],[Customer_ID]],Table1__2[],4,FALSE)</f>
        <v>Female</v>
      </c>
      <c r="P327" t="str">
        <f>VLOOKUP(Table8_16[[#This Row],[Customer_ID]],Table1__2[],5,FALSE)</f>
        <v>New Becky</v>
      </c>
      <c r="Q327" t="str">
        <f>VLOOKUP(Table8_16[[#This Row],[Customer_ID]],Table1__2[],6,FALSE)</f>
        <v>Montana</v>
      </c>
      <c r="R327" t="str">
        <f>VLOOKUP(Table8_16[[#This Row],[Customer_ID]],Table1__2[],7,FALSE)</f>
        <v>USA</v>
      </c>
      <c r="S327" t="str">
        <f>VLOOKUP(Table8_16[[#This Row],[Customer_ID]],Table1__2[],8,FALSE)</f>
        <v>Silver</v>
      </c>
      <c r="T327" t="str">
        <f>VLOOKUP(Table8_16[[#This Row],[Customer_ID]],Table1__2[],9,FALSE)</f>
        <v>Experienced</v>
      </c>
      <c r="U327" t="str">
        <f>VLOOKUP(Table8_16[[#This Row],[Product_ID]],Table3__211[],2,FALSE)</f>
        <v>Men's Casual</v>
      </c>
      <c r="V327" t="str">
        <f>VLOOKUP(Table8_16[[#This Row],[Product_ID]],Table3__211[],3,FALSE)</f>
        <v>Sneakers</v>
      </c>
      <c r="W327" t="str">
        <f>VLOOKUP(Table8_16[[#This Row],[Product_ID]],Table3__211[],4,FALSE)</f>
        <v>Clothing</v>
      </c>
      <c r="X327" t="str">
        <f>VLOOKUP(Table8_16[[#This Row],[Product_ID]],Table3__211[],5,FALSE)</f>
        <v>Footwear</v>
      </c>
      <c r="Y327" t="str">
        <f>VLOOKUP(Table8_16[[#This Row],[Product_ID]],Table3__211[],6,FALSE)</f>
        <v>Hogan-Lee</v>
      </c>
      <c r="Z327">
        <f>VLOOKUP(Table8_16[[#This Row],[Product_ID]],Table3__211[],7,FALSE)</f>
        <v>353.47</v>
      </c>
      <c r="AA327">
        <f>VLOOKUP(Table8_16[[#This Row],[Product_ID]],Table3__211[],8,FALSE)</f>
        <v>214</v>
      </c>
      <c r="AB327" t="str">
        <f>VLOOKUP(Table8_16[[#This Row],[Store_ID]],Store!$A$2:$E$21,2,FALSE)</f>
        <v>Johnson-Wright</v>
      </c>
      <c r="AC327" t="str">
        <f>VLOOKUP(Table8_16[[#This Row],[Store_ID]],Store!$A$2:$E$21,3,FALSE)</f>
        <v>North</v>
      </c>
      <c r="AD327" t="str">
        <f>VLOOKUP(Table8_16[[#This Row],[Store_ID]],Store!$A$2:$E$21,4,FALSE)</f>
        <v>Hoodberg</v>
      </c>
      <c r="AE327" t="str">
        <f>VLOOKUP(Table8_16[[#This Row],[Store_ID]],Store!$A$2:$E$21,5,FALSE)</f>
        <v>Outlet</v>
      </c>
      <c r="AF327" s="22" t="str">
        <f>VLOOKUP(Table8_16[[#This Row],[Store_ID]],Store!$A$2:$F$21,6,FALSE)</f>
        <v>Physical Store</v>
      </c>
    </row>
    <row r="328" spans="1:32" x14ac:dyDescent="0.3">
      <c r="A328" t="s">
        <v>2291</v>
      </c>
      <c r="B328" s="5">
        <v>45924</v>
      </c>
      <c r="C328" t="s">
        <v>624</v>
      </c>
      <c r="D328" t="s">
        <v>1610</v>
      </c>
      <c r="E328" t="s">
        <v>1892</v>
      </c>
      <c r="F328">
        <v>2</v>
      </c>
      <c r="G328">
        <v>610.37</v>
      </c>
      <c r="H328">
        <v>0.1</v>
      </c>
      <c r="I328" t="s">
        <v>1961</v>
      </c>
      <c r="J328">
        <v>1098.6659999999999</v>
      </c>
      <c r="K328">
        <v>1098.6659999999999</v>
      </c>
      <c r="L328" t="str">
        <f>_xlfn.IFS(Table8_1[[#This Row],[Unit_Price]]&lt;500,"Low Price",Table8_1[[#This Row],[Unit_Price]]&lt;2000,"Medium Price",Table8_1[[#This Row],[Unit_Price]]&gt;=2000, "High Price")</f>
        <v>Medium Price</v>
      </c>
      <c r="M328" t="str">
        <f>VLOOKUP(Table8_16[[#This Row],[Customer_ID]],Table1__2[],2,FALSE)</f>
        <v>Dr. Suzanne Bullock</v>
      </c>
      <c r="N328">
        <f>VLOOKUP(Table8_16[[#This Row],[Customer_ID]],Table1__2[],3,FALSE)</f>
        <v>60</v>
      </c>
      <c r="O328" t="str">
        <f>VLOOKUP(Table8_16[[#This Row],[Customer_ID]],Table1__2[],4,FALSE)</f>
        <v>Female</v>
      </c>
      <c r="P328" t="str">
        <f>VLOOKUP(Table8_16[[#This Row],[Customer_ID]],Table1__2[],5,FALSE)</f>
        <v>Lake Blaketon</v>
      </c>
      <c r="Q328" t="str">
        <f>VLOOKUP(Table8_16[[#This Row],[Customer_ID]],Table1__2[],6,FALSE)</f>
        <v>Alabama</v>
      </c>
      <c r="R328" t="str">
        <f>VLOOKUP(Table8_16[[#This Row],[Customer_ID]],Table1__2[],7,FALSE)</f>
        <v>USA</v>
      </c>
      <c r="S328" t="str">
        <f>VLOOKUP(Table8_16[[#This Row],[Customer_ID]],Table1__2[],8,FALSE)</f>
        <v>Platinum</v>
      </c>
      <c r="T328" t="str">
        <f>VLOOKUP(Table8_16[[#This Row],[Customer_ID]],Table1__2[],9,FALSE)</f>
        <v>Experienced</v>
      </c>
      <c r="U328" t="str">
        <f>VLOOKUP(Table8_16[[#This Row],[Product_ID]],Table3__211[],2,FALSE)</f>
        <v>USB-C Fast</v>
      </c>
      <c r="V328" t="str">
        <f>VLOOKUP(Table8_16[[#This Row],[Product_ID]],Table3__211[],3,FALSE)</f>
        <v>Charger</v>
      </c>
      <c r="W328" t="str">
        <f>VLOOKUP(Table8_16[[#This Row],[Product_ID]],Table3__211[],4,FALSE)</f>
        <v>Electronics</v>
      </c>
      <c r="X328" t="str">
        <f>VLOOKUP(Table8_16[[#This Row],[Product_ID]],Table3__211[],5,FALSE)</f>
        <v>Accessories</v>
      </c>
      <c r="Y328" t="str">
        <f>VLOOKUP(Table8_16[[#This Row],[Product_ID]],Table3__211[],6,FALSE)</f>
        <v>Dawson-Perkins</v>
      </c>
      <c r="Z328">
        <f>VLOOKUP(Table8_16[[#This Row],[Product_ID]],Table3__211[],7,FALSE)</f>
        <v>242.23</v>
      </c>
      <c r="AA328">
        <f>VLOOKUP(Table8_16[[#This Row],[Product_ID]],Table3__211[],8,FALSE)</f>
        <v>453</v>
      </c>
      <c r="AB328" t="str">
        <f>VLOOKUP(Table8_16[[#This Row],[Store_ID]],Store!$A$2:$E$21,2,FALSE)</f>
        <v>Martinez, Adkins and Johnson</v>
      </c>
      <c r="AC328" t="str">
        <f>VLOOKUP(Table8_16[[#This Row],[Store_ID]],Store!$A$2:$E$21,3,FALSE)</f>
        <v>North</v>
      </c>
      <c r="AD328" t="str">
        <f>VLOOKUP(Table8_16[[#This Row],[Store_ID]],Store!$A$2:$E$21,4,FALSE)</f>
        <v>Danielmouth</v>
      </c>
      <c r="AE328" t="str">
        <f>VLOOKUP(Table8_16[[#This Row],[Store_ID]],Store!$A$2:$E$21,5,FALSE)</f>
        <v>Flagship</v>
      </c>
      <c r="AF328" s="22" t="str">
        <f>VLOOKUP(Table8_16[[#This Row],[Store_ID]],Store!$A$2:$F$21,6,FALSE)</f>
        <v>Physical Store</v>
      </c>
    </row>
    <row r="329" spans="1:32" x14ac:dyDescent="0.3">
      <c r="A329" t="s">
        <v>2292</v>
      </c>
      <c r="B329" s="5">
        <v>45240</v>
      </c>
      <c r="C329" t="s">
        <v>1061</v>
      </c>
      <c r="D329" t="s">
        <v>1735</v>
      </c>
      <c r="E329" t="s">
        <v>1939</v>
      </c>
      <c r="F329">
        <v>1</v>
      </c>
      <c r="G329">
        <v>272.2</v>
      </c>
      <c r="H329">
        <v>0.3</v>
      </c>
      <c r="I329" t="s">
        <v>1959</v>
      </c>
      <c r="J329">
        <v>190.54</v>
      </c>
      <c r="K329">
        <v>190.54</v>
      </c>
      <c r="L329" t="str">
        <f>_xlfn.IFS(Table8_1[[#This Row],[Unit_Price]]&lt;500,"Low Price",Table8_1[[#This Row],[Unit_Price]]&lt;2000,"Medium Price",Table8_1[[#This Row],[Unit_Price]]&gt;=2000, "High Price")</f>
        <v>Low Price</v>
      </c>
      <c r="M329" t="str">
        <f>VLOOKUP(Table8_16[[#This Row],[Customer_ID]],Table1__2[],2,FALSE)</f>
        <v>Mr. Christopher Sims</v>
      </c>
      <c r="N329">
        <f>VLOOKUP(Table8_16[[#This Row],[Customer_ID]],Table1__2[],3,FALSE)</f>
        <v>50</v>
      </c>
      <c r="O329" t="str">
        <f>VLOOKUP(Table8_16[[#This Row],[Customer_ID]],Table1__2[],4,FALSE)</f>
        <v>Female</v>
      </c>
      <c r="P329" t="str">
        <f>VLOOKUP(Table8_16[[#This Row],[Customer_ID]],Table1__2[],5,FALSE)</f>
        <v>Donaldsontown</v>
      </c>
      <c r="Q329" t="str">
        <f>VLOOKUP(Table8_16[[#This Row],[Customer_ID]],Table1__2[],6,FALSE)</f>
        <v>Connecticut</v>
      </c>
      <c r="R329" t="str">
        <f>VLOOKUP(Table8_16[[#This Row],[Customer_ID]],Table1__2[],7,FALSE)</f>
        <v>USA</v>
      </c>
      <c r="S329" t="str">
        <f>VLOOKUP(Table8_16[[#This Row],[Customer_ID]],Table1__2[],8,FALSE)</f>
        <v>Silver</v>
      </c>
      <c r="T329" t="str">
        <f>VLOOKUP(Table8_16[[#This Row],[Customer_ID]],Table1__2[],9,FALSE)</f>
        <v>Experienced</v>
      </c>
      <c r="U329" t="str">
        <f>VLOOKUP(Table8_16[[#This Row],[Product_ID]],Table3__211[],2,FALSE)</f>
        <v>HDMI Cable –</v>
      </c>
      <c r="V329" t="str">
        <f>VLOOKUP(Table8_16[[#This Row],[Product_ID]],Table3__211[],3,FALSE)</f>
        <v>2m</v>
      </c>
      <c r="W329" t="str">
        <f>VLOOKUP(Table8_16[[#This Row],[Product_ID]],Table3__211[],4,FALSE)</f>
        <v>Electronics</v>
      </c>
      <c r="X329" t="str">
        <f>VLOOKUP(Table8_16[[#This Row],[Product_ID]],Table3__211[],5,FALSE)</f>
        <v>Accessories</v>
      </c>
      <c r="Y329" t="str">
        <f>VLOOKUP(Table8_16[[#This Row],[Product_ID]],Table3__211[],6,FALSE)</f>
        <v>Bautista, Green and Hale</v>
      </c>
      <c r="Z329">
        <f>VLOOKUP(Table8_16[[#This Row],[Product_ID]],Table3__211[],7,FALSE)</f>
        <v>88.49</v>
      </c>
      <c r="AA329">
        <f>VLOOKUP(Table8_16[[#This Row],[Product_ID]],Table3__211[],8,FALSE)</f>
        <v>246</v>
      </c>
      <c r="AB329" t="str">
        <f>VLOOKUP(Table8_16[[#This Row],[Store_ID]],Store!$A$2:$E$21,2,FALSE)</f>
        <v>Frederick-Wright</v>
      </c>
      <c r="AC329" t="str">
        <f>VLOOKUP(Table8_16[[#This Row],[Store_ID]],Store!$A$2:$E$21,3,FALSE)</f>
        <v>West</v>
      </c>
      <c r="AD329" t="str">
        <f>VLOOKUP(Table8_16[[#This Row],[Store_ID]],Store!$A$2:$E$21,4,FALSE)</f>
        <v>New Jimmymouth</v>
      </c>
      <c r="AE329" t="str">
        <f>VLOOKUP(Table8_16[[#This Row],[Store_ID]],Store!$A$2:$E$21,5,FALSE)</f>
        <v>Flagship</v>
      </c>
      <c r="AF329" s="22" t="str">
        <f>VLOOKUP(Table8_16[[#This Row],[Store_ID]],Store!$A$2:$F$21,6,FALSE)</f>
        <v>Physical Store</v>
      </c>
    </row>
    <row r="330" spans="1:32" x14ac:dyDescent="0.3">
      <c r="A330" t="s">
        <v>2293</v>
      </c>
      <c r="B330" s="5">
        <v>45349</v>
      </c>
      <c r="C330" t="s">
        <v>1369</v>
      </c>
      <c r="D330" t="s">
        <v>1814</v>
      </c>
      <c r="E330" t="s">
        <v>1911</v>
      </c>
      <c r="F330">
        <v>3</v>
      </c>
      <c r="G330">
        <v>573.1</v>
      </c>
      <c r="H330">
        <v>0.16</v>
      </c>
      <c r="I330" t="s">
        <v>1964</v>
      </c>
      <c r="J330">
        <v>1444.212</v>
      </c>
      <c r="K330">
        <v>1444.2120000000002</v>
      </c>
      <c r="L330" t="str">
        <f>_xlfn.IFS(Table8_1[[#This Row],[Unit_Price]]&lt;500,"Low Price",Table8_1[[#This Row],[Unit_Price]]&lt;2000,"Medium Price",Table8_1[[#This Row],[Unit_Price]]&gt;=2000, "High Price")</f>
        <v>Medium Price</v>
      </c>
      <c r="M330" t="str">
        <f>VLOOKUP(Table8_16[[#This Row],[Customer_ID]],Table1__2[],2,FALSE)</f>
        <v>Monica Flynn</v>
      </c>
      <c r="N330">
        <f>VLOOKUP(Table8_16[[#This Row],[Customer_ID]],Table1__2[],3,FALSE)</f>
        <v>59</v>
      </c>
      <c r="O330" t="str">
        <f>VLOOKUP(Table8_16[[#This Row],[Customer_ID]],Table1__2[],4,FALSE)</f>
        <v>Female</v>
      </c>
      <c r="P330" t="str">
        <f>VLOOKUP(Table8_16[[#This Row],[Customer_ID]],Table1__2[],5,FALSE)</f>
        <v>Amberburgh</v>
      </c>
      <c r="Q330" t="str">
        <f>VLOOKUP(Table8_16[[#This Row],[Customer_ID]],Table1__2[],6,FALSE)</f>
        <v>Tennessee</v>
      </c>
      <c r="R330" t="str">
        <f>VLOOKUP(Table8_16[[#This Row],[Customer_ID]],Table1__2[],7,FALSE)</f>
        <v>USA</v>
      </c>
      <c r="S330" t="str">
        <f>VLOOKUP(Table8_16[[#This Row],[Customer_ID]],Table1__2[],8,FALSE)</f>
        <v>Platinum</v>
      </c>
      <c r="T330" t="str">
        <f>VLOOKUP(Table8_16[[#This Row],[Customer_ID]],Table1__2[],9,FALSE)</f>
        <v>Experienced</v>
      </c>
      <c r="U330" t="str">
        <f>VLOOKUP(Table8_16[[#This Row],[Product_ID]],Table3__211[],2,FALSE)</f>
        <v>WiFi Mesh</v>
      </c>
      <c r="V330" t="str">
        <f>VLOOKUP(Table8_16[[#This Row],[Product_ID]],Table3__211[],3,FALSE)</f>
        <v>Router</v>
      </c>
      <c r="W330" t="str">
        <f>VLOOKUP(Table8_16[[#This Row],[Product_ID]],Table3__211[],4,FALSE)</f>
        <v>Electronics</v>
      </c>
      <c r="X330" t="str">
        <f>VLOOKUP(Table8_16[[#This Row],[Product_ID]],Table3__211[],5,FALSE)</f>
        <v>Appliances</v>
      </c>
      <c r="Y330" t="str">
        <f>VLOOKUP(Table8_16[[#This Row],[Product_ID]],Table3__211[],6,FALSE)</f>
        <v>White, Reeves and Woods</v>
      </c>
      <c r="Z330">
        <f>VLOOKUP(Table8_16[[#This Row],[Product_ID]],Table3__211[],7,FALSE)</f>
        <v>480.9</v>
      </c>
      <c r="AA330">
        <f>VLOOKUP(Table8_16[[#This Row],[Product_ID]],Table3__211[],8,FALSE)</f>
        <v>104</v>
      </c>
      <c r="AB330" t="str">
        <f>VLOOKUP(Table8_16[[#This Row],[Store_ID]],Store!$A$2:$E$21,2,FALSE)</f>
        <v>Benson-Elliott</v>
      </c>
      <c r="AC330" t="str">
        <f>VLOOKUP(Table8_16[[#This Row],[Store_ID]],Store!$A$2:$E$21,3,FALSE)</f>
        <v>East</v>
      </c>
      <c r="AD330" t="str">
        <f>VLOOKUP(Table8_16[[#This Row],[Store_ID]],Store!$A$2:$E$21,4,FALSE)</f>
        <v>Port Josephberg</v>
      </c>
      <c r="AE330" t="str">
        <f>VLOOKUP(Table8_16[[#This Row],[Store_ID]],Store!$A$2:$E$21,5,FALSE)</f>
        <v>Online</v>
      </c>
      <c r="AF330" s="22" t="str">
        <f>VLOOKUP(Table8_16[[#This Row],[Store_ID]],Store!$A$2:$F$21,6,FALSE)</f>
        <v>Digital Store</v>
      </c>
    </row>
    <row r="331" spans="1:32" x14ac:dyDescent="0.3">
      <c r="A331" t="s">
        <v>2294</v>
      </c>
      <c r="B331" s="5">
        <v>45756</v>
      </c>
      <c r="C331" t="s">
        <v>1025</v>
      </c>
      <c r="D331" t="s">
        <v>1580</v>
      </c>
      <c r="E331" t="s">
        <v>1887</v>
      </c>
      <c r="F331">
        <v>4</v>
      </c>
      <c r="G331">
        <v>24.72</v>
      </c>
      <c r="H331">
        <v>0.28000000000000003</v>
      </c>
      <c r="I331" t="s">
        <v>1959</v>
      </c>
      <c r="J331">
        <v>71.193600000000004</v>
      </c>
      <c r="K331">
        <v>71.193599999999989</v>
      </c>
      <c r="L331" t="str">
        <f>_xlfn.IFS(Table8_1[[#This Row],[Unit_Price]]&lt;500,"Low Price",Table8_1[[#This Row],[Unit_Price]]&lt;2000,"Medium Price",Table8_1[[#This Row],[Unit_Price]]&gt;=2000, "High Price")</f>
        <v>Low Price</v>
      </c>
      <c r="M331" t="str">
        <f>VLOOKUP(Table8_16[[#This Row],[Customer_ID]],Table1__2[],2,FALSE)</f>
        <v>Samuel Arias</v>
      </c>
      <c r="N331">
        <f>VLOOKUP(Table8_16[[#This Row],[Customer_ID]],Table1__2[],3,FALSE)</f>
        <v>54</v>
      </c>
      <c r="O331" t="str">
        <f>VLOOKUP(Table8_16[[#This Row],[Customer_ID]],Table1__2[],4,FALSE)</f>
        <v>Male</v>
      </c>
      <c r="P331" t="str">
        <f>VLOOKUP(Table8_16[[#This Row],[Customer_ID]],Table1__2[],5,FALSE)</f>
        <v>North Nicole</v>
      </c>
      <c r="Q331" t="str">
        <f>VLOOKUP(Table8_16[[#This Row],[Customer_ID]],Table1__2[],6,FALSE)</f>
        <v>Wyoming</v>
      </c>
      <c r="R331" t="str">
        <f>VLOOKUP(Table8_16[[#This Row],[Customer_ID]],Table1__2[],7,FALSE)</f>
        <v>USA</v>
      </c>
      <c r="S331" t="str">
        <f>VLOOKUP(Table8_16[[#This Row],[Customer_ID]],Table1__2[],8,FALSE)</f>
        <v>Bronze</v>
      </c>
      <c r="T331" t="str">
        <f>VLOOKUP(Table8_16[[#This Row],[Customer_ID]],Table1__2[],9,FALSE)</f>
        <v>Experienced</v>
      </c>
      <c r="U331" t="str">
        <f>VLOOKUP(Table8_16[[#This Row],[Product_ID]],Table3__211[],2,FALSE)</f>
        <v>Herbal Face</v>
      </c>
      <c r="V331" t="str">
        <f>VLOOKUP(Table8_16[[#This Row],[Product_ID]],Table3__211[],3,FALSE)</f>
        <v>Moisturizer</v>
      </c>
      <c r="W331" t="str">
        <f>VLOOKUP(Table8_16[[#This Row],[Product_ID]],Table3__211[],4,FALSE)</f>
        <v>Beauty</v>
      </c>
      <c r="X331" t="str">
        <f>VLOOKUP(Table8_16[[#This Row],[Product_ID]],Table3__211[],5,FALSE)</f>
        <v>Skincare</v>
      </c>
      <c r="Y331" t="str">
        <f>VLOOKUP(Table8_16[[#This Row],[Product_ID]],Table3__211[],6,FALSE)</f>
        <v>Davidson PLC</v>
      </c>
      <c r="Z331">
        <f>VLOOKUP(Table8_16[[#This Row],[Product_ID]],Table3__211[],7,FALSE)</f>
        <v>312.8</v>
      </c>
      <c r="AA331">
        <f>VLOOKUP(Table8_16[[#This Row],[Product_ID]],Table3__211[],8,FALSE)</f>
        <v>350</v>
      </c>
      <c r="AB331" t="str">
        <f>VLOOKUP(Table8_16[[#This Row],[Store_ID]],Store!$A$2:$E$21,2,FALSE)</f>
        <v>Rivera-Warner</v>
      </c>
      <c r="AC331" t="str">
        <f>VLOOKUP(Table8_16[[#This Row],[Store_ID]],Store!$A$2:$E$21,3,FALSE)</f>
        <v>East</v>
      </c>
      <c r="AD331" t="str">
        <f>VLOOKUP(Table8_16[[#This Row],[Store_ID]],Store!$A$2:$E$21,4,FALSE)</f>
        <v>Washingtonfurt</v>
      </c>
      <c r="AE331" t="str">
        <f>VLOOKUP(Table8_16[[#This Row],[Store_ID]],Store!$A$2:$E$21,5,FALSE)</f>
        <v>Flagship</v>
      </c>
      <c r="AF331" s="22" t="str">
        <f>VLOOKUP(Table8_16[[#This Row],[Store_ID]],Store!$A$2:$F$21,6,FALSE)</f>
        <v>Physical Store</v>
      </c>
    </row>
    <row r="332" spans="1:32" x14ac:dyDescent="0.3">
      <c r="A332" t="s">
        <v>2295</v>
      </c>
      <c r="B332" s="5">
        <v>45478</v>
      </c>
      <c r="C332" t="s">
        <v>814</v>
      </c>
      <c r="D332" t="s">
        <v>1594</v>
      </c>
      <c r="E332" t="s">
        <v>1921</v>
      </c>
      <c r="F332">
        <v>3</v>
      </c>
      <c r="G332">
        <v>268.89</v>
      </c>
      <c r="H332">
        <v>7.0000000000000007E-2</v>
      </c>
      <c r="I332" t="s">
        <v>1964</v>
      </c>
      <c r="J332">
        <v>750.20309999999995</v>
      </c>
      <c r="K332">
        <v>750.20309999999995</v>
      </c>
      <c r="L332" t="str">
        <f>_xlfn.IFS(Table8_1[[#This Row],[Unit_Price]]&lt;500,"Low Price",Table8_1[[#This Row],[Unit_Price]]&lt;2000,"Medium Price",Table8_1[[#This Row],[Unit_Price]]&gt;=2000, "High Price")</f>
        <v>Low Price</v>
      </c>
      <c r="M332" t="str">
        <f>VLOOKUP(Table8_16[[#This Row],[Customer_ID]],Table1__2[],2,FALSE)</f>
        <v>Tyler Garner</v>
      </c>
      <c r="N332">
        <f>VLOOKUP(Table8_16[[#This Row],[Customer_ID]],Table1__2[],3,FALSE)</f>
        <v>64</v>
      </c>
      <c r="O332" t="str">
        <f>VLOOKUP(Table8_16[[#This Row],[Customer_ID]],Table1__2[],4,FALSE)</f>
        <v>Male</v>
      </c>
      <c r="P332" t="str">
        <f>VLOOKUP(Table8_16[[#This Row],[Customer_ID]],Table1__2[],5,FALSE)</f>
        <v>Port Coreyfort</v>
      </c>
      <c r="Q332" t="str">
        <f>VLOOKUP(Table8_16[[#This Row],[Customer_ID]],Table1__2[],6,FALSE)</f>
        <v>Alabama</v>
      </c>
      <c r="R332" t="str">
        <f>VLOOKUP(Table8_16[[#This Row],[Customer_ID]],Table1__2[],7,FALSE)</f>
        <v>USA</v>
      </c>
      <c r="S332" t="str">
        <f>VLOOKUP(Table8_16[[#This Row],[Customer_ID]],Table1__2[],8,FALSE)</f>
        <v>Silver</v>
      </c>
      <c r="T332" t="str">
        <f>VLOOKUP(Table8_16[[#This Row],[Customer_ID]],Table1__2[],9,FALSE)</f>
        <v>Retired</v>
      </c>
      <c r="U332" t="str">
        <f>VLOOKUP(Table8_16[[#This Row],[Product_ID]],Table3__211[],2,FALSE)</f>
        <v>Adjustable Dumbbell</v>
      </c>
      <c r="V332" t="str">
        <f>VLOOKUP(Table8_16[[#This Row],[Product_ID]],Table3__211[],3,FALSE)</f>
        <v>Set</v>
      </c>
      <c r="W332" t="str">
        <f>VLOOKUP(Table8_16[[#This Row],[Product_ID]],Table3__211[],4,FALSE)</f>
        <v>Sports</v>
      </c>
      <c r="X332" t="str">
        <f>VLOOKUP(Table8_16[[#This Row],[Product_ID]],Table3__211[],5,FALSE)</f>
        <v>Fitness</v>
      </c>
      <c r="Y332" t="str">
        <f>VLOOKUP(Table8_16[[#This Row],[Product_ID]],Table3__211[],6,FALSE)</f>
        <v>Hill PLC</v>
      </c>
      <c r="Z332">
        <f>VLOOKUP(Table8_16[[#This Row],[Product_ID]],Table3__211[],7,FALSE)</f>
        <v>495.72</v>
      </c>
      <c r="AA332">
        <f>VLOOKUP(Table8_16[[#This Row],[Product_ID]],Table3__211[],8,FALSE)</f>
        <v>323</v>
      </c>
      <c r="AB332" t="str">
        <f>VLOOKUP(Table8_16[[#This Row],[Store_ID]],Store!$A$2:$E$21,2,FALSE)</f>
        <v>Moore, Padilla and Butler</v>
      </c>
      <c r="AC332" t="str">
        <f>VLOOKUP(Table8_16[[#This Row],[Store_ID]],Store!$A$2:$E$21,3,FALSE)</f>
        <v>South</v>
      </c>
      <c r="AD332" t="str">
        <f>VLOOKUP(Table8_16[[#This Row],[Store_ID]],Store!$A$2:$E$21,4,FALSE)</f>
        <v>East Johnstad</v>
      </c>
      <c r="AE332" t="str">
        <f>VLOOKUP(Table8_16[[#This Row],[Store_ID]],Store!$A$2:$E$21,5,FALSE)</f>
        <v>Flagship</v>
      </c>
      <c r="AF332" s="22" t="str">
        <f>VLOOKUP(Table8_16[[#This Row],[Store_ID]],Store!$A$2:$F$21,6,FALSE)</f>
        <v>Physical Store</v>
      </c>
    </row>
    <row r="333" spans="1:32" x14ac:dyDescent="0.3">
      <c r="A333" t="s">
        <v>2296</v>
      </c>
      <c r="B333" s="5">
        <v>45890</v>
      </c>
      <c r="C333" t="s">
        <v>832</v>
      </c>
      <c r="D333" t="s">
        <v>1786</v>
      </c>
      <c r="E333" t="s">
        <v>1921</v>
      </c>
      <c r="F333">
        <v>1</v>
      </c>
      <c r="G333">
        <v>78.5</v>
      </c>
      <c r="H333">
        <v>0.17</v>
      </c>
      <c r="I333" t="s">
        <v>1964</v>
      </c>
      <c r="J333">
        <v>65.155000000000001</v>
      </c>
      <c r="K333">
        <v>65.155000000000001</v>
      </c>
      <c r="L333" t="str">
        <f>_xlfn.IFS(Table8_1[[#This Row],[Unit_Price]]&lt;500,"Low Price",Table8_1[[#This Row],[Unit_Price]]&lt;2000,"Medium Price",Table8_1[[#This Row],[Unit_Price]]&gt;=2000, "High Price")</f>
        <v>Low Price</v>
      </c>
      <c r="M333" t="str">
        <f>VLOOKUP(Table8_16[[#This Row],[Customer_ID]],Table1__2[],2,FALSE)</f>
        <v>Christopher David</v>
      </c>
      <c r="N333">
        <f>VLOOKUP(Table8_16[[#This Row],[Customer_ID]],Table1__2[],3,FALSE)</f>
        <v>42</v>
      </c>
      <c r="O333" t="str">
        <f>VLOOKUP(Table8_16[[#This Row],[Customer_ID]],Table1__2[],4,FALSE)</f>
        <v>Male</v>
      </c>
      <c r="P333" t="str">
        <f>VLOOKUP(Table8_16[[#This Row],[Customer_ID]],Table1__2[],5,FALSE)</f>
        <v>Karenmouth</v>
      </c>
      <c r="Q333" t="str">
        <f>VLOOKUP(Table8_16[[#This Row],[Customer_ID]],Table1__2[],6,FALSE)</f>
        <v>Massachusetts</v>
      </c>
      <c r="R333" t="str">
        <f>VLOOKUP(Table8_16[[#This Row],[Customer_ID]],Table1__2[],7,FALSE)</f>
        <v>USA</v>
      </c>
      <c r="S333" t="str">
        <f>VLOOKUP(Table8_16[[#This Row],[Customer_ID]],Table1__2[],8,FALSE)</f>
        <v>Silver</v>
      </c>
      <c r="T333" t="str">
        <f>VLOOKUP(Table8_16[[#This Row],[Customer_ID]],Table1__2[],9,FALSE)</f>
        <v>Experienced</v>
      </c>
      <c r="U333" t="str">
        <f>VLOOKUP(Table8_16[[#This Row],[Product_ID]],Table3__211[],2,FALSE)</f>
        <v>Wooden</v>
      </c>
      <c r="V333" t="str">
        <f>VLOOKUP(Table8_16[[#This Row],[Product_ID]],Table3__211[],3,FALSE)</f>
        <v>Nightstand</v>
      </c>
      <c r="W333" t="str">
        <f>VLOOKUP(Table8_16[[#This Row],[Product_ID]],Table3__211[],4,FALSE)</f>
        <v>Home</v>
      </c>
      <c r="X333" t="str">
        <f>VLOOKUP(Table8_16[[#This Row],[Product_ID]],Table3__211[],5,FALSE)</f>
        <v>Furniture</v>
      </c>
      <c r="Y333" t="str">
        <f>VLOOKUP(Table8_16[[#This Row],[Product_ID]],Table3__211[],6,FALSE)</f>
        <v>Wolfe, Ross and Hester</v>
      </c>
      <c r="Z333">
        <f>VLOOKUP(Table8_16[[#This Row],[Product_ID]],Table3__211[],7,FALSE)</f>
        <v>243.7</v>
      </c>
      <c r="AA333">
        <f>VLOOKUP(Table8_16[[#This Row],[Product_ID]],Table3__211[],8,FALSE)</f>
        <v>130</v>
      </c>
      <c r="AB333" t="str">
        <f>VLOOKUP(Table8_16[[#This Row],[Store_ID]],Store!$A$2:$E$21,2,FALSE)</f>
        <v>Moore, Padilla and Butler</v>
      </c>
      <c r="AC333" t="str">
        <f>VLOOKUP(Table8_16[[#This Row],[Store_ID]],Store!$A$2:$E$21,3,FALSE)</f>
        <v>South</v>
      </c>
      <c r="AD333" t="str">
        <f>VLOOKUP(Table8_16[[#This Row],[Store_ID]],Store!$A$2:$E$21,4,FALSE)</f>
        <v>East Johnstad</v>
      </c>
      <c r="AE333" t="str">
        <f>VLOOKUP(Table8_16[[#This Row],[Store_ID]],Store!$A$2:$E$21,5,FALSE)</f>
        <v>Flagship</v>
      </c>
      <c r="AF333" s="22" t="str">
        <f>VLOOKUP(Table8_16[[#This Row],[Store_ID]],Store!$A$2:$F$21,6,FALSE)</f>
        <v>Physical Store</v>
      </c>
    </row>
    <row r="334" spans="1:32" x14ac:dyDescent="0.3">
      <c r="A334" t="s">
        <v>2297</v>
      </c>
      <c r="B334" s="5">
        <v>45815</v>
      </c>
      <c r="C334" t="s">
        <v>462</v>
      </c>
      <c r="D334" t="s">
        <v>1686</v>
      </c>
      <c r="E334" t="s">
        <v>1904</v>
      </c>
      <c r="F334">
        <v>3</v>
      </c>
      <c r="G334">
        <v>399.42</v>
      </c>
      <c r="H334">
        <v>0.02</v>
      </c>
      <c r="I334" t="s">
        <v>1959</v>
      </c>
      <c r="J334">
        <v>1174.2947999999999</v>
      </c>
      <c r="K334">
        <v>1174.2947999999999</v>
      </c>
      <c r="L334" t="str">
        <f>_xlfn.IFS(Table8_1[[#This Row],[Unit_Price]]&lt;500,"Low Price",Table8_1[[#This Row],[Unit_Price]]&lt;2000,"Medium Price",Table8_1[[#This Row],[Unit_Price]]&gt;=2000, "High Price")</f>
        <v>Low Price</v>
      </c>
      <c r="M334" t="str">
        <f>VLOOKUP(Table8_16[[#This Row],[Customer_ID]],Table1__2[],2,FALSE)</f>
        <v>Hayley Pope</v>
      </c>
      <c r="N334">
        <f>VLOOKUP(Table8_16[[#This Row],[Customer_ID]],Table1__2[],3,FALSE)</f>
        <v>62</v>
      </c>
      <c r="O334" t="str">
        <f>VLOOKUP(Table8_16[[#This Row],[Customer_ID]],Table1__2[],4,FALSE)</f>
        <v>Female</v>
      </c>
      <c r="P334" t="str">
        <f>VLOOKUP(Table8_16[[#This Row],[Customer_ID]],Table1__2[],5,FALSE)</f>
        <v>West Stephenville</v>
      </c>
      <c r="Q334" t="str">
        <f>VLOOKUP(Table8_16[[#This Row],[Customer_ID]],Table1__2[],6,FALSE)</f>
        <v>Florida</v>
      </c>
      <c r="R334" t="str">
        <f>VLOOKUP(Table8_16[[#This Row],[Customer_ID]],Table1__2[],7,FALSE)</f>
        <v>USA</v>
      </c>
      <c r="S334" t="str">
        <f>VLOOKUP(Table8_16[[#This Row],[Customer_ID]],Table1__2[],8,FALSE)</f>
        <v>Bronze</v>
      </c>
      <c r="T334" t="str">
        <f>VLOOKUP(Table8_16[[#This Row],[Customer_ID]],Table1__2[],9,FALSE)</f>
        <v>Retired</v>
      </c>
      <c r="U334" t="str">
        <f>VLOOKUP(Table8_16[[#This Row],[Product_ID]],Table3__211[],2,FALSE)</f>
        <v>Women's Summer</v>
      </c>
      <c r="V334" t="str">
        <f>VLOOKUP(Table8_16[[#This Row],[Product_ID]],Table3__211[],3,FALSE)</f>
        <v>Dress</v>
      </c>
      <c r="W334" t="str">
        <f>VLOOKUP(Table8_16[[#This Row],[Product_ID]],Table3__211[],4,FALSE)</f>
        <v>Clothing</v>
      </c>
      <c r="X334" t="str">
        <f>VLOOKUP(Table8_16[[#This Row],[Product_ID]],Table3__211[],5,FALSE)</f>
        <v>Tops</v>
      </c>
      <c r="Y334" t="str">
        <f>VLOOKUP(Table8_16[[#This Row],[Product_ID]],Table3__211[],6,FALSE)</f>
        <v>Smith-Mills</v>
      </c>
      <c r="Z334">
        <f>VLOOKUP(Table8_16[[#This Row],[Product_ID]],Table3__211[],7,FALSE)</f>
        <v>223.43</v>
      </c>
      <c r="AA334">
        <f>VLOOKUP(Table8_16[[#This Row],[Product_ID]],Table3__211[],8,FALSE)</f>
        <v>154</v>
      </c>
      <c r="AB334" t="str">
        <f>VLOOKUP(Table8_16[[#This Row],[Store_ID]],Store!$A$2:$E$21,2,FALSE)</f>
        <v>Alexander Group</v>
      </c>
      <c r="AC334" t="str">
        <f>VLOOKUP(Table8_16[[#This Row],[Store_ID]],Store!$A$2:$E$21,3,FALSE)</f>
        <v>South</v>
      </c>
      <c r="AD334" t="str">
        <f>VLOOKUP(Table8_16[[#This Row],[Store_ID]],Store!$A$2:$E$21,4,FALSE)</f>
        <v>Port Sharon</v>
      </c>
      <c r="AE334" t="str">
        <f>VLOOKUP(Table8_16[[#This Row],[Store_ID]],Store!$A$2:$E$21,5,FALSE)</f>
        <v>Online</v>
      </c>
      <c r="AF334" s="22" t="str">
        <f>VLOOKUP(Table8_16[[#This Row],[Store_ID]],Store!$A$2:$F$21,6,FALSE)</f>
        <v>Digital Store</v>
      </c>
    </row>
    <row r="335" spans="1:32" x14ac:dyDescent="0.3">
      <c r="A335" t="s">
        <v>2298</v>
      </c>
      <c r="B335" s="5">
        <v>45891</v>
      </c>
      <c r="C335" t="s">
        <v>311</v>
      </c>
      <c r="D335" t="s">
        <v>1670</v>
      </c>
      <c r="E335" t="s">
        <v>1948</v>
      </c>
      <c r="F335">
        <v>3</v>
      </c>
      <c r="G335">
        <v>455.82</v>
      </c>
      <c r="H335">
        <v>0.01</v>
      </c>
      <c r="I335" t="s">
        <v>1961</v>
      </c>
      <c r="J335">
        <v>1353.7854</v>
      </c>
      <c r="K335">
        <v>1353.7854</v>
      </c>
      <c r="L335" t="str">
        <f>_xlfn.IFS(Table8_1[[#This Row],[Unit_Price]]&lt;500,"Low Price",Table8_1[[#This Row],[Unit_Price]]&lt;2000,"Medium Price",Table8_1[[#This Row],[Unit_Price]]&gt;=2000, "High Price")</f>
        <v>Low Price</v>
      </c>
      <c r="M335" t="str">
        <f>VLOOKUP(Table8_16[[#This Row],[Customer_ID]],Table1__2[],2,FALSE)</f>
        <v>Richard Delgado</v>
      </c>
      <c r="N335">
        <f>VLOOKUP(Table8_16[[#This Row],[Customer_ID]],Table1__2[],3,FALSE)</f>
        <v>36</v>
      </c>
      <c r="O335" t="str">
        <f>VLOOKUP(Table8_16[[#This Row],[Customer_ID]],Table1__2[],4,FALSE)</f>
        <v>Male</v>
      </c>
      <c r="P335" t="str">
        <f>VLOOKUP(Table8_16[[#This Row],[Customer_ID]],Table1__2[],5,FALSE)</f>
        <v>West Theodorechester</v>
      </c>
      <c r="Q335" t="str">
        <f>VLOOKUP(Table8_16[[#This Row],[Customer_ID]],Table1__2[],6,FALSE)</f>
        <v>Pennsylvania</v>
      </c>
      <c r="R335" t="str">
        <f>VLOOKUP(Table8_16[[#This Row],[Customer_ID]],Table1__2[],7,FALSE)</f>
        <v>USA</v>
      </c>
      <c r="S335" t="str">
        <f>VLOOKUP(Table8_16[[#This Row],[Customer_ID]],Table1__2[],8,FALSE)</f>
        <v>Silver</v>
      </c>
      <c r="T335" t="str">
        <f>VLOOKUP(Table8_16[[#This Row],[Customer_ID]],Table1__2[],9,FALSE)</f>
        <v>Experienced</v>
      </c>
      <c r="U335" t="str">
        <f>VLOOKUP(Table8_16[[#This Row],[Product_ID]],Table3__211[],2,FALSE)</f>
        <v>Basketball</v>
      </c>
      <c r="V335" t="str">
        <f>VLOOKUP(Table8_16[[#This Row],[Product_ID]],Table3__211[],3,FALSE)</f>
        <v>Ball</v>
      </c>
      <c r="W335" t="str">
        <f>VLOOKUP(Table8_16[[#This Row],[Product_ID]],Table3__211[],4,FALSE)</f>
        <v>Sports</v>
      </c>
      <c r="X335" t="str">
        <f>VLOOKUP(Table8_16[[#This Row],[Product_ID]],Table3__211[],5,FALSE)</f>
        <v>Team Sports</v>
      </c>
      <c r="Y335" t="str">
        <f>VLOOKUP(Table8_16[[#This Row],[Product_ID]],Table3__211[],6,FALSE)</f>
        <v>Nolan-Snow</v>
      </c>
      <c r="Z335">
        <f>VLOOKUP(Table8_16[[#This Row],[Product_ID]],Table3__211[],7,FALSE)</f>
        <v>204.39</v>
      </c>
      <c r="AA335">
        <f>VLOOKUP(Table8_16[[#This Row],[Product_ID]],Table3__211[],8,FALSE)</f>
        <v>281</v>
      </c>
      <c r="AB335" t="str">
        <f>VLOOKUP(Table8_16[[#This Row],[Store_ID]],Store!$A$2:$E$21,2,FALSE)</f>
        <v>Mann-Austin</v>
      </c>
      <c r="AC335" t="str">
        <f>VLOOKUP(Table8_16[[#This Row],[Store_ID]],Store!$A$2:$E$21,3,FALSE)</f>
        <v>East</v>
      </c>
      <c r="AD335" t="str">
        <f>VLOOKUP(Table8_16[[#This Row],[Store_ID]],Store!$A$2:$E$21,4,FALSE)</f>
        <v>Vasquezborough</v>
      </c>
      <c r="AE335" t="str">
        <f>VLOOKUP(Table8_16[[#This Row],[Store_ID]],Store!$A$2:$E$21,5,FALSE)</f>
        <v>Online</v>
      </c>
      <c r="AF335" s="22" t="str">
        <f>VLOOKUP(Table8_16[[#This Row],[Store_ID]],Store!$A$2:$F$21,6,FALSE)</f>
        <v>Digital Store</v>
      </c>
    </row>
    <row r="336" spans="1:32" x14ac:dyDescent="0.3">
      <c r="A336" t="s">
        <v>2299</v>
      </c>
      <c r="B336" s="5">
        <v>45609</v>
      </c>
      <c r="C336" t="s">
        <v>1106</v>
      </c>
      <c r="D336" t="s">
        <v>1732</v>
      </c>
      <c r="E336" t="s">
        <v>1908</v>
      </c>
      <c r="F336">
        <v>2</v>
      </c>
      <c r="G336">
        <v>613.23</v>
      </c>
      <c r="H336">
        <v>0.15</v>
      </c>
      <c r="I336" t="s">
        <v>1961</v>
      </c>
      <c r="J336">
        <v>1042.491</v>
      </c>
      <c r="K336">
        <v>1042.491</v>
      </c>
      <c r="L336" t="str">
        <f>_xlfn.IFS(Table8_1[[#This Row],[Unit_Price]]&lt;500,"Low Price",Table8_1[[#This Row],[Unit_Price]]&lt;2000,"Medium Price",Table8_1[[#This Row],[Unit_Price]]&gt;=2000, "High Price")</f>
        <v>Medium Price</v>
      </c>
      <c r="M336" t="str">
        <f>VLOOKUP(Table8_16[[#This Row],[Customer_ID]],Table1__2[],2,FALSE)</f>
        <v>Heather Valenzuela</v>
      </c>
      <c r="N336">
        <f>VLOOKUP(Table8_16[[#This Row],[Customer_ID]],Table1__2[],3,FALSE)</f>
        <v>31</v>
      </c>
      <c r="O336" t="str">
        <f>VLOOKUP(Table8_16[[#This Row],[Customer_ID]],Table1__2[],4,FALSE)</f>
        <v>Male</v>
      </c>
      <c r="P336" t="str">
        <f>VLOOKUP(Table8_16[[#This Row],[Customer_ID]],Table1__2[],5,FALSE)</f>
        <v>New Angiefurt</v>
      </c>
      <c r="Q336" t="str">
        <f>VLOOKUP(Table8_16[[#This Row],[Customer_ID]],Table1__2[],6,FALSE)</f>
        <v>Alaska</v>
      </c>
      <c r="R336" t="str">
        <f>VLOOKUP(Table8_16[[#This Row],[Customer_ID]],Table1__2[],7,FALSE)</f>
        <v>USA</v>
      </c>
      <c r="S336" t="str">
        <f>VLOOKUP(Table8_16[[#This Row],[Customer_ID]],Table1__2[],8,FALSE)</f>
        <v>Bronze</v>
      </c>
      <c r="T336" t="str">
        <f>VLOOKUP(Table8_16[[#This Row],[Customer_ID]],Table1__2[],9,FALSE)</f>
        <v>Experienced</v>
      </c>
      <c r="U336" t="str">
        <f>VLOOKUP(Table8_16[[#This Row],[Product_ID]],Table3__211[],2,FALSE)</f>
        <v>Boxing Hand</v>
      </c>
      <c r="V336" t="str">
        <f>VLOOKUP(Table8_16[[#This Row],[Product_ID]],Table3__211[],3,FALSE)</f>
        <v>Wraps</v>
      </c>
      <c r="W336" t="str">
        <f>VLOOKUP(Table8_16[[#This Row],[Product_ID]],Table3__211[],4,FALSE)</f>
        <v>Sports</v>
      </c>
      <c r="X336" t="str">
        <f>VLOOKUP(Table8_16[[#This Row],[Product_ID]],Table3__211[],5,FALSE)</f>
        <v>Fitness</v>
      </c>
      <c r="Y336" t="str">
        <f>VLOOKUP(Table8_16[[#This Row],[Product_ID]],Table3__211[],6,FALSE)</f>
        <v>Smith-King</v>
      </c>
      <c r="Z336">
        <f>VLOOKUP(Table8_16[[#This Row],[Product_ID]],Table3__211[],7,FALSE)</f>
        <v>190.29</v>
      </c>
      <c r="AA336">
        <f>VLOOKUP(Table8_16[[#This Row],[Product_ID]],Table3__211[],8,FALSE)</f>
        <v>260</v>
      </c>
      <c r="AB336" t="str">
        <f>VLOOKUP(Table8_16[[#This Row],[Store_ID]],Store!$A$2:$E$21,2,FALSE)</f>
        <v>Gray Ltd</v>
      </c>
      <c r="AC336" t="str">
        <f>VLOOKUP(Table8_16[[#This Row],[Store_ID]],Store!$A$2:$E$21,3,FALSE)</f>
        <v>North</v>
      </c>
      <c r="AD336" t="str">
        <f>VLOOKUP(Table8_16[[#This Row],[Store_ID]],Store!$A$2:$E$21,4,FALSE)</f>
        <v>New Michaelchester</v>
      </c>
      <c r="AE336" t="str">
        <f>VLOOKUP(Table8_16[[#This Row],[Store_ID]],Store!$A$2:$E$21,5,FALSE)</f>
        <v>Outlet</v>
      </c>
      <c r="AF336" s="22" t="str">
        <f>VLOOKUP(Table8_16[[#This Row],[Store_ID]],Store!$A$2:$F$21,6,FALSE)</f>
        <v>Physical Store</v>
      </c>
    </row>
    <row r="337" spans="1:32" x14ac:dyDescent="0.3">
      <c r="A337" t="s">
        <v>2300</v>
      </c>
      <c r="B337" s="5">
        <v>45309</v>
      </c>
      <c r="C337" t="s">
        <v>1426</v>
      </c>
      <c r="D337" t="s">
        <v>1565</v>
      </c>
      <c r="E337" t="s">
        <v>1934</v>
      </c>
      <c r="F337">
        <v>4</v>
      </c>
      <c r="G337">
        <v>971.9</v>
      </c>
      <c r="H337">
        <v>0.28000000000000003</v>
      </c>
      <c r="I337" t="s">
        <v>1961</v>
      </c>
      <c r="J337">
        <v>2799.0720000000001</v>
      </c>
      <c r="K337">
        <v>2799.0720000000001</v>
      </c>
      <c r="L337" t="str">
        <f>_xlfn.IFS(Table8_1[[#This Row],[Unit_Price]]&lt;500,"Low Price",Table8_1[[#This Row],[Unit_Price]]&lt;2000,"Medium Price",Table8_1[[#This Row],[Unit_Price]]&gt;=2000, "High Price")</f>
        <v>Medium Price</v>
      </c>
      <c r="M337" t="str">
        <f>VLOOKUP(Table8_16[[#This Row],[Customer_ID]],Table1__2[],2,FALSE)</f>
        <v>Kelly Garrett</v>
      </c>
      <c r="N337">
        <f>VLOOKUP(Table8_16[[#This Row],[Customer_ID]],Table1__2[],3,FALSE)</f>
        <v>62</v>
      </c>
      <c r="O337" t="str">
        <f>VLOOKUP(Table8_16[[#This Row],[Customer_ID]],Table1__2[],4,FALSE)</f>
        <v>Female</v>
      </c>
      <c r="P337" t="str">
        <f>VLOOKUP(Table8_16[[#This Row],[Customer_ID]],Table1__2[],5,FALSE)</f>
        <v>Port Taylorberg</v>
      </c>
      <c r="Q337" t="str">
        <f>VLOOKUP(Table8_16[[#This Row],[Customer_ID]],Table1__2[],6,FALSE)</f>
        <v>Pennsylvania</v>
      </c>
      <c r="R337" t="str">
        <f>VLOOKUP(Table8_16[[#This Row],[Customer_ID]],Table1__2[],7,FALSE)</f>
        <v>USA</v>
      </c>
      <c r="S337" t="str">
        <f>VLOOKUP(Table8_16[[#This Row],[Customer_ID]],Table1__2[],8,FALSE)</f>
        <v>Silver</v>
      </c>
      <c r="T337" t="str">
        <f>VLOOKUP(Table8_16[[#This Row],[Customer_ID]],Table1__2[],9,FALSE)</f>
        <v>Retired</v>
      </c>
      <c r="U337" t="str">
        <f>VLOOKUP(Table8_16[[#This Row],[Product_ID]],Table3__211[],2,FALSE)</f>
        <v>Women's Casual</v>
      </c>
      <c r="V337" t="str">
        <f>VLOOKUP(Table8_16[[#This Row],[Product_ID]],Table3__211[],3,FALSE)</f>
        <v>Hoodie</v>
      </c>
      <c r="W337" t="str">
        <f>VLOOKUP(Table8_16[[#This Row],[Product_ID]],Table3__211[],4,FALSE)</f>
        <v>Clothing</v>
      </c>
      <c r="X337" t="str">
        <f>VLOOKUP(Table8_16[[#This Row],[Product_ID]],Table3__211[],5,FALSE)</f>
        <v>Outerwear</v>
      </c>
      <c r="Y337" t="str">
        <f>VLOOKUP(Table8_16[[#This Row],[Product_ID]],Table3__211[],6,FALSE)</f>
        <v>Sims Inc</v>
      </c>
      <c r="Z337">
        <f>VLOOKUP(Table8_16[[#This Row],[Product_ID]],Table3__211[],7,FALSE)</f>
        <v>254.04</v>
      </c>
      <c r="AA337">
        <f>VLOOKUP(Table8_16[[#This Row],[Product_ID]],Table3__211[],8,FALSE)</f>
        <v>352</v>
      </c>
      <c r="AB337" t="str">
        <f>VLOOKUP(Table8_16[[#This Row],[Store_ID]],Store!$A$2:$E$21,2,FALSE)</f>
        <v>Mcdonald Inc</v>
      </c>
      <c r="AC337" t="str">
        <f>VLOOKUP(Table8_16[[#This Row],[Store_ID]],Store!$A$2:$E$21,3,FALSE)</f>
        <v>South</v>
      </c>
      <c r="AD337" t="str">
        <f>VLOOKUP(Table8_16[[#This Row],[Store_ID]],Store!$A$2:$E$21,4,FALSE)</f>
        <v>Christopherland</v>
      </c>
      <c r="AE337" t="str">
        <f>VLOOKUP(Table8_16[[#This Row],[Store_ID]],Store!$A$2:$E$21,5,FALSE)</f>
        <v>Outlet</v>
      </c>
      <c r="AF337" s="22" t="str">
        <f>VLOOKUP(Table8_16[[#This Row],[Store_ID]],Store!$A$2:$F$21,6,FALSE)</f>
        <v>Physical Store</v>
      </c>
    </row>
    <row r="338" spans="1:32" x14ac:dyDescent="0.3">
      <c r="A338" t="s">
        <v>2301</v>
      </c>
      <c r="B338" s="5">
        <v>45519</v>
      </c>
      <c r="C338" t="s">
        <v>141</v>
      </c>
      <c r="D338" t="s">
        <v>1661</v>
      </c>
      <c r="E338" t="s">
        <v>1914</v>
      </c>
      <c r="F338">
        <v>3</v>
      </c>
      <c r="G338">
        <v>884.92</v>
      </c>
      <c r="H338">
        <v>0.06</v>
      </c>
      <c r="I338" t="s">
        <v>1961</v>
      </c>
      <c r="J338">
        <v>2495.4744000000001</v>
      </c>
      <c r="K338">
        <v>2495.4743999999996</v>
      </c>
      <c r="L338" t="str">
        <f>_xlfn.IFS(Table8_1[[#This Row],[Unit_Price]]&lt;500,"Low Price",Table8_1[[#This Row],[Unit_Price]]&lt;2000,"Medium Price",Table8_1[[#This Row],[Unit_Price]]&gt;=2000, "High Price")</f>
        <v>Medium Price</v>
      </c>
      <c r="M338" t="str">
        <f>VLOOKUP(Table8_16[[#This Row],[Customer_ID]],Table1__2[],2,FALSE)</f>
        <v>Christopher Olson</v>
      </c>
      <c r="N338">
        <f>VLOOKUP(Table8_16[[#This Row],[Customer_ID]],Table1__2[],3,FALSE)</f>
        <v>27</v>
      </c>
      <c r="O338" t="str">
        <f>VLOOKUP(Table8_16[[#This Row],[Customer_ID]],Table1__2[],4,FALSE)</f>
        <v>Female</v>
      </c>
      <c r="P338" t="str">
        <f>VLOOKUP(Table8_16[[#This Row],[Customer_ID]],Table1__2[],5,FALSE)</f>
        <v>West Richard</v>
      </c>
      <c r="Q338" t="str">
        <f>VLOOKUP(Table8_16[[#This Row],[Customer_ID]],Table1__2[],6,FALSE)</f>
        <v>Maryland</v>
      </c>
      <c r="R338" t="str">
        <f>VLOOKUP(Table8_16[[#This Row],[Customer_ID]],Table1__2[],7,FALSE)</f>
        <v>USA</v>
      </c>
      <c r="S338" t="str">
        <f>VLOOKUP(Table8_16[[#This Row],[Customer_ID]],Table1__2[],8,FALSE)</f>
        <v>Platinum</v>
      </c>
      <c r="T338" t="str">
        <f>VLOOKUP(Table8_16[[#This Row],[Customer_ID]],Table1__2[],9,FALSE)</f>
        <v>Entry level Professionel</v>
      </c>
      <c r="U338" t="str">
        <f>VLOOKUP(Table8_16[[#This Row],[Product_ID]],Table3__211[],2,FALSE)</f>
        <v>Sports Stopwatch</v>
      </c>
      <c r="V338" t="str">
        <f>VLOOKUP(Table8_16[[#This Row],[Product_ID]],Table3__211[],3,FALSE)</f>
        <v>Timer</v>
      </c>
      <c r="W338" t="str">
        <f>VLOOKUP(Table8_16[[#This Row],[Product_ID]],Table3__211[],4,FALSE)</f>
        <v>Sports</v>
      </c>
      <c r="X338" t="str">
        <f>VLOOKUP(Table8_16[[#This Row],[Product_ID]],Table3__211[],5,FALSE)</f>
        <v>Accessories</v>
      </c>
      <c r="Y338" t="str">
        <f>VLOOKUP(Table8_16[[#This Row],[Product_ID]],Table3__211[],6,FALSE)</f>
        <v>Burns-Hansen</v>
      </c>
      <c r="Z338">
        <f>VLOOKUP(Table8_16[[#This Row],[Product_ID]],Table3__211[],7,FALSE)</f>
        <v>38.76</v>
      </c>
      <c r="AA338">
        <f>VLOOKUP(Table8_16[[#This Row],[Product_ID]],Table3__211[],8,FALSE)</f>
        <v>137</v>
      </c>
      <c r="AB338" t="str">
        <f>VLOOKUP(Table8_16[[#This Row],[Store_ID]],Store!$A$2:$E$21,2,FALSE)</f>
        <v>Martinez-Mullins</v>
      </c>
      <c r="AC338" t="str">
        <f>VLOOKUP(Table8_16[[#This Row],[Store_ID]],Store!$A$2:$E$21,3,FALSE)</f>
        <v>South</v>
      </c>
      <c r="AD338" t="str">
        <f>VLOOKUP(Table8_16[[#This Row],[Store_ID]],Store!$A$2:$E$21,4,FALSE)</f>
        <v>Williamsfurt</v>
      </c>
      <c r="AE338" t="str">
        <f>VLOOKUP(Table8_16[[#This Row],[Store_ID]],Store!$A$2:$E$21,5,FALSE)</f>
        <v>Online</v>
      </c>
      <c r="AF338" s="22" t="str">
        <f>VLOOKUP(Table8_16[[#This Row],[Store_ID]],Store!$A$2:$F$21,6,FALSE)</f>
        <v>Digital Store</v>
      </c>
    </row>
    <row r="339" spans="1:32" x14ac:dyDescent="0.3">
      <c r="A339" t="s">
        <v>2302</v>
      </c>
      <c r="B339" s="5">
        <v>45921</v>
      </c>
      <c r="C339" t="s">
        <v>318</v>
      </c>
      <c r="D339" t="s">
        <v>1590</v>
      </c>
      <c r="E339" t="s">
        <v>1921</v>
      </c>
      <c r="F339">
        <v>1</v>
      </c>
      <c r="G339">
        <v>125</v>
      </c>
      <c r="H339">
        <v>0.23</v>
      </c>
      <c r="I339" t="s">
        <v>1959</v>
      </c>
      <c r="J339">
        <v>96.25</v>
      </c>
      <c r="K339">
        <v>96.25</v>
      </c>
      <c r="L339" t="str">
        <f>_xlfn.IFS(Table8_1[[#This Row],[Unit_Price]]&lt;500,"Low Price",Table8_1[[#This Row],[Unit_Price]]&lt;2000,"Medium Price",Table8_1[[#This Row],[Unit_Price]]&gt;=2000, "High Price")</f>
        <v>Low Price</v>
      </c>
      <c r="M339" t="str">
        <f>VLOOKUP(Table8_16[[#This Row],[Customer_ID]],Table1__2[],2,FALSE)</f>
        <v>Melissa Duffy Md</v>
      </c>
      <c r="N339">
        <f>VLOOKUP(Table8_16[[#This Row],[Customer_ID]],Table1__2[],3,FALSE)</f>
        <v>58</v>
      </c>
      <c r="O339" t="str">
        <f>VLOOKUP(Table8_16[[#This Row],[Customer_ID]],Table1__2[],4,FALSE)</f>
        <v>Female</v>
      </c>
      <c r="P339" t="str">
        <f>VLOOKUP(Table8_16[[#This Row],[Customer_ID]],Table1__2[],5,FALSE)</f>
        <v>East Jenna</v>
      </c>
      <c r="Q339" t="str">
        <f>VLOOKUP(Table8_16[[#This Row],[Customer_ID]],Table1__2[],6,FALSE)</f>
        <v>South Carolina</v>
      </c>
      <c r="R339" t="str">
        <f>VLOOKUP(Table8_16[[#This Row],[Customer_ID]],Table1__2[],7,FALSE)</f>
        <v>USA</v>
      </c>
      <c r="S339" t="str">
        <f>VLOOKUP(Table8_16[[#This Row],[Customer_ID]],Table1__2[],8,FALSE)</f>
        <v>Bronze</v>
      </c>
      <c r="T339" t="str">
        <f>VLOOKUP(Table8_16[[#This Row],[Customer_ID]],Table1__2[],9,FALSE)</f>
        <v>Experienced</v>
      </c>
      <c r="U339" t="str">
        <f>VLOOKUP(Table8_16[[#This Row],[Product_ID]],Table3__211[],2,FALSE)</f>
        <v>Wireless Bluetooth</v>
      </c>
      <c r="V339" t="str">
        <f>VLOOKUP(Table8_16[[#This Row],[Product_ID]],Table3__211[],3,FALSE)</f>
        <v>Earbuds</v>
      </c>
      <c r="W339" t="str">
        <f>VLOOKUP(Table8_16[[#This Row],[Product_ID]],Table3__211[],4,FALSE)</f>
        <v>Electronics</v>
      </c>
      <c r="X339" t="str">
        <f>VLOOKUP(Table8_16[[#This Row],[Product_ID]],Table3__211[],5,FALSE)</f>
        <v>Audio</v>
      </c>
      <c r="Y339" t="str">
        <f>VLOOKUP(Table8_16[[#This Row],[Product_ID]],Table3__211[],6,FALSE)</f>
        <v>Perez-Johnston</v>
      </c>
      <c r="Z339">
        <f>VLOOKUP(Table8_16[[#This Row],[Product_ID]],Table3__211[],7,FALSE)</f>
        <v>439.07</v>
      </c>
      <c r="AA339">
        <f>VLOOKUP(Table8_16[[#This Row],[Product_ID]],Table3__211[],8,FALSE)</f>
        <v>142</v>
      </c>
      <c r="AB339" t="str">
        <f>VLOOKUP(Table8_16[[#This Row],[Store_ID]],Store!$A$2:$E$21,2,FALSE)</f>
        <v>Moore, Padilla and Butler</v>
      </c>
      <c r="AC339" t="str">
        <f>VLOOKUP(Table8_16[[#This Row],[Store_ID]],Store!$A$2:$E$21,3,FALSE)</f>
        <v>South</v>
      </c>
      <c r="AD339" t="str">
        <f>VLOOKUP(Table8_16[[#This Row],[Store_ID]],Store!$A$2:$E$21,4,FALSE)</f>
        <v>East Johnstad</v>
      </c>
      <c r="AE339" t="str">
        <f>VLOOKUP(Table8_16[[#This Row],[Store_ID]],Store!$A$2:$E$21,5,FALSE)</f>
        <v>Flagship</v>
      </c>
      <c r="AF339" s="22" t="str">
        <f>VLOOKUP(Table8_16[[#This Row],[Store_ID]],Store!$A$2:$F$21,6,FALSE)</f>
        <v>Physical Store</v>
      </c>
    </row>
    <row r="340" spans="1:32" x14ac:dyDescent="0.3">
      <c r="A340" t="s">
        <v>2303</v>
      </c>
      <c r="B340" s="5">
        <v>45465</v>
      </c>
      <c r="C340" t="s">
        <v>446</v>
      </c>
      <c r="D340" t="s">
        <v>1599</v>
      </c>
      <c r="E340" t="s">
        <v>1936</v>
      </c>
      <c r="F340">
        <v>2</v>
      </c>
      <c r="G340">
        <v>188.25</v>
      </c>
      <c r="H340">
        <v>0.08</v>
      </c>
      <c r="I340" t="s">
        <v>1961</v>
      </c>
      <c r="J340">
        <v>346.38</v>
      </c>
      <c r="K340">
        <v>346.38</v>
      </c>
      <c r="L340" t="str">
        <f>_xlfn.IFS(Table8_1[[#This Row],[Unit_Price]]&lt;500,"Low Price",Table8_1[[#This Row],[Unit_Price]]&lt;2000,"Medium Price",Table8_1[[#This Row],[Unit_Price]]&gt;=2000, "High Price")</f>
        <v>Low Price</v>
      </c>
      <c r="M340" t="str">
        <f>VLOOKUP(Table8_16[[#This Row],[Customer_ID]],Table1__2[],2,FALSE)</f>
        <v>Susan Mcdonald</v>
      </c>
      <c r="N340">
        <f>VLOOKUP(Table8_16[[#This Row],[Customer_ID]],Table1__2[],3,FALSE)</f>
        <v>45</v>
      </c>
      <c r="O340" t="str">
        <f>VLOOKUP(Table8_16[[#This Row],[Customer_ID]],Table1__2[],4,FALSE)</f>
        <v>Male</v>
      </c>
      <c r="P340" t="str">
        <f>VLOOKUP(Table8_16[[#This Row],[Customer_ID]],Table1__2[],5,FALSE)</f>
        <v>East Ellen</v>
      </c>
      <c r="Q340" t="str">
        <f>VLOOKUP(Table8_16[[#This Row],[Customer_ID]],Table1__2[],6,FALSE)</f>
        <v>Arkansas</v>
      </c>
      <c r="R340" t="str">
        <f>VLOOKUP(Table8_16[[#This Row],[Customer_ID]],Table1__2[],7,FALSE)</f>
        <v>USA</v>
      </c>
      <c r="S340" t="str">
        <f>VLOOKUP(Table8_16[[#This Row],[Customer_ID]],Table1__2[],8,FALSE)</f>
        <v>Silver</v>
      </c>
      <c r="T340" t="str">
        <f>VLOOKUP(Table8_16[[#This Row],[Customer_ID]],Table1__2[],9,FALSE)</f>
        <v>Experienced</v>
      </c>
      <c r="U340" t="str">
        <f>VLOOKUP(Table8_16[[#This Row],[Product_ID]],Table3__211[],2,FALSE)</f>
        <v>Ceramic Kitchen Bowl</v>
      </c>
      <c r="V340" t="str">
        <f>VLOOKUP(Table8_16[[#This Row],[Product_ID]],Table3__211[],3,FALSE)</f>
        <v>Set</v>
      </c>
      <c r="W340" t="str">
        <f>VLOOKUP(Table8_16[[#This Row],[Product_ID]],Table3__211[],4,FALSE)</f>
        <v>Home</v>
      </c>
      <c r="X340" t="str">
        <f>VLOOKUP(Table8_16[[#This Row],[Product_ID]],Table3__211[],5,FALSE)</f>
        <v>Kitchen</v>
      </c>
      <c r="Y340" t="str">
        <f>VLOOKUP(Table8_16[[#This Row],[Product_ID]],Table3__211[],6,FALSE)</f>
        <v>Hamilton Group</v>
      </c>
      <c r="Z340">
        <f>VLOOKUP(Table8_16[[#This Row],[Product_ID]],Table3__211[],7,FALSE)</f>
        <v>298.86</v>
      </c>
      <c r="AA340">
        <f>VLOOKUP(Table8_16[[#This Row],[Product_ID]],Table3__211[],8,FALSE)</f>
        <v>308</v>
      </c>
      <c r="AB340" t="str">
        <f>VLOOKUP(Table8_16[[#This Row],[Store_ID]],Store!$A$2:$E$21,2,FALSE)</f>
        <v>Shelton PLC</v>
      </c>
      <c r="AC340" t="str">
        <f>VLOOKUP(Table8_16[[#This Row],[Store_ID]],Store!$A$2:$E$21,3,FALSE)</f>
        <v>North</v>
      </c>
      <c r="AD340" t="str">
        <f>VLOOKUP(Table8_16[[#This Row],[Store_ID]],Store!$A$2:$E$21,4,FALSE)</f>
        <v>East Jenniferstad</v>
      </c>
      <c r="AE340" t="str">
        <f>VLOOKUP(Table8_16[[#This Row],[Store_ID]],Store!$A$2:$E$21,5,FALSE)</f>
        <v>Flagship</v>
      </c>
      <c r="AF340" s="22" t="str">
        <f>VLOOKUP(Table8_16[[#This Row],[Store_ID]],Store!$A$2:$F$21,6,FALSE)</f>
        <v>Physical Store</v>
      </c>
    </row>
    <row r="341" spans="1:32" x14ac:dyDescent="0.3">
      <c r="A341" t="s">
        <v>2304</v>
      </c>
      <c r="B341" s="5">
        <v>45303</v>
      </c>
      <c r="C341" t="s">
        <v>729</v>
      </c>
      <c r="D341" t="s">
        <v>1718</v>
      </c>
      <c r="E341" t="s">
        <v>1911</v>
      </c>
      <c r="F341">
        <v>4</v>
      </c>
      <c r="G341">
        <v>344.12</v>
      </c>
      <c r="H341">
        <v>0.25</v>
      </c>
      <c r="I341" t="s">
        <v>1961</v>
      </c>
      <c r="J341">
        <v>1032.3599999999999</v>
      </c>
      <c r="K341">
        <v>1032.3600000000001</v>
      </c>
      <c r="L341" t="str">
        <f>_xlfn.IFS(Table8_1[[#This Row],[Unit_Price]]&lt;500,"Low Price",Table8_1[[#This Row],[Unit_Price]]&lt;2000,"Medium Price",Table8_1[[#This Row],[Unit_Price]]&gt;=2000, "High Price")</f>
        <v>Low Price</v>
      </c>
      <c r="M341" t="str">
        <f>VLOOKUP(Table8_16[[#This Row],[Customer_ID]],Table1__2[],2,FALSE)</f>
        <v>Alejandro Doyle</v>
      </c>
      <c r="N341">
        <f>VLOOKUP(Table8_16[[#This Row],[Customer_ID]],Table1__2[],3,FALSE)</f>
        <v>35</v>
      </c>
      <c r="O341" t="str">
        <f>VLOOKUP(Table8_16[[#This Row],[Customer_ID]],Table1__2[],4,FALSE)</f>
        <v>Male</v>
      </c>
      <c r="P341" t="str">
        <f>VLOOKUP(Table8_16[[#This Row],[Customer_ID]],Table1__2[],5,FALSE)</f>
        <v>East Crystalton</v>
      </c>
      <c r="Q341" t="str">
        <f>VLOOKUP(Table8_16[[#This Row],[Customer_ID]],Table1__2[],6,FALSE)</f>
        <v>New Mexico</v>
      </c>
      <c r="R341" t="str">
        <f>VLOOKUP(Table8_16[[#This Row],[Customer_ID]],Table1__2[],7,FALSE)</f>
        <v>USA</v>
      </c>
      <c r="S341" t="str">
        <f>VLOOKUP(Table8_16[[#This Row],[Customer_ID]],Table1__2[],8,FALSE)</f>
        <v>Platinum</v>
      </c>
      <c r="T341" t="str">
        <f>VLOOKUP(Table8_16[[#This Row],[Customer_ID]],Table1__2[],9,FALSE)</f>
        <v>Experienced</v>
      </c>
      <c r="U341" t="str">
        <f>VLOOKUP(Table8_16[[#This Row],[Product_ID]],Table3__211[],2,FALSE)</f>
        <v>Men's Winter</v>
      </c>
      <c r="V341" t="str">
        <f>VLOOKUP(Table8_16[[#This Row],[Product_ID]],Table3__211[],3,FALSE)</f>
        <v>Jacket</v>
      </c>
      <c r="W341" t="str">
        <f>VLOOKUP(Table8_16[[#This Row],[Product_ID]],Table3__211[],4,FALSE)</f>
        <v>Clothing</v>
      </c>
      <c r="X341" t="str">
        <f>VLOOKUP(Table8_16[[#This Row],[Product_ID]],Table3__211[],5,FALSE)</f>
        <v>Outerwear</v>
      </c>
      <c r="Y341" t="str">
        <f>VLOOKUP(Table8_16[[#This Row],[Product_ID]],Table3__211[],6,FALSE)</f>
        <v>Kelly, Smith and Perez</v>
      </c>
      <c r="Z341">
        <f>VLOOKUP(Table8_16[[#This Row],[Product_ID]],Table3__211[],7,FALSE)</f>
        <v>167.34</v>
      </c>
      <c r="AA341">
        <f>VLOOKUP(Table8_16[[#This Row],[Product_ID]],Table3__211[],8,FALSE)</f>
        <v>296</v>
      </c>
      <c r="AB341" t="str">
        <f>VLOOKUP(Table8_16[[#This Row],[Store_ID]],Store!$A$2:$E$21,2,FALSE)</f>
        <v>Benson-Elliott</v>
      </c>
      <c r="AC341" t="str">
        <f>VLOOKUP(Table8_16[[#This Row],[Store_ID]],Store!$A$2:$E$21,3,FALSE)</f>
        <v>East</v>
      </c>
      <c r="AD341" t="str">
        <f>VLOOKUP(Table8_16[[#This Row],[Store_ID]],Store!$A$2:$E$21,4,FALSE)</f>
        <v>Port Josephberg</v>
      </c>
      <c r="AE341" t="str">
        <f>VLOOKUP(Table8_16[[#This Row],[Store_ID]],Store!$A$2:$E$21,5,FALSE)</f>
        <v>Online</v>
      </c>
      <c r="AF341" s="22" t="str">
        <f>VLOOKUP(Table8_16[[#This Row],[Store_ID]],Store!$A$2:$F$21,6,FALSE)</f>
        <v>Digital Store</v>
      </c>
    </row>
    <row r="342" spans="1:32" x14ac:dyDescent="0.3">
      <c r="A342" t="s">
        <v>2305</v>
      </c>
      <c r="B342" s="5">
        <v>45218</v>
      </c>
      <c r="C342" t="s">
        <v>185</v>
      </c>
      <c r="D342" t="s">
        <v>1625</v>
      </c>
      <c r="E342" t="s">
        <v>1948</v>
      </c>
      <c r="F342">
        <v>3</v>
      </c>
      <c r="G342">
        <v>997.95</v>
      </c>
      <c r="H342">
        <v>0.09</v>
      </c>
      <c r="I342" t="s">
        <v>1964</v>
      </c>
      <c r="J342">
        <v>2724.4034999999999</v>
      </c>
      <c r="K342">
        <v>2724.4035000000003</v>
      </c>
      <c r="L342" t="str">
        <f>_xlfn.IFS(Table8_1[[#This Row],[Unit_Price]]&lt;500,"Low Price",Table8_1[[#This Row],[Unit_Price]]&lt;2000,"Medium Price",Table8_1[[#This Row],[Unit_Price]]&gt;=2000, "High Price")</f>
        <v>Medium Price</v>
      </c>
      <c r="M342" t="str">
        <f>VLOOKUP(Table8_16[[#This Row],[Customer_ID]],Table1__2[],2,FALSE)</f>
        <v>Gina Knight</v>
      </c>
      <c r="N342">
        <f>VLOOKUP(Table8_16[[#This Row],[Customer_ID]],Table1__2[],3,FALSE)</f>
        <v>54</v>
      </c>
      <c r="O342" t="str">
        <f>VLOOKUP(Table8_16[[#This Row],[Customer_ID]],Table1__2[],4,FALSE)</f>
        <v>Female</v>
      </c>
      <c r="P342" t="str">
        <f>VLOOKUP(Table8_16[[#This Row],[Customer_ID]],Table1__2[],5,FALSE)</f>
        <v>Lake Roberthaven</v>
      </c>
      <c r="Q342" t="str">
        <f>VLOOKUP(Table8_16[[#This Row],[Customer_ID]],Table1__2[],6,FALSE)</f>
        <v>Nevada</v>
      </c>
      <c r="R342" t="str">
        <f>VLOOKUP(Table8_16[[#This Row],[Customer_ID]],Table1__2[],7,FALSE)</f>
        <v>USA</v>
      </c>
      <c r="S342" t="str">
        <f>VLOOKUP(Table8_16[[#This Row],[Customer_ID]],Table1__2[],8,FALSE)</f>
        <v>Silver</v>
      </c>
      <c r="T342" t="str">
        <f>VLOOKUP(Table8_16[[#This Row],[Customer_ID]],Table1__2[],9,FALSE)</f>
        <v>Experienced</v>
      </c>
      <c r="U342" t="str">
        <f>VLOOKUP(Table8_16[[#This Row],[Product_ID]],Table3__211[],2,FALSE)</f>
        <v>Soccer Training Cone</v>
      </c>
      <c r="V342" t="str">
        <f>VLOOKUP(Table8_16[[#This Row],[Product_ID]],Table3__211[],3,FALSE)</f>
        <v>Set</v>
      </c>
      <c r="W342" t="str">
        <f>VLOOKUP(Table8_16[[#This Row],[Product_ID]],Table3__211[],4,FALSE)</f>
        <v>Sports</v>
      </c>
      <c r="X342" t="str">
        <f>VLOOKUP(Table8_16[[#This Row],[Product_ID]],Table3__211[],5,FALSE)</f>
        <v>Accessories</v>
      </c>
      <c r="Y342" t="str">
        <f>VLOOKUP(Table8_16[[#This Row],[Product_ID]],Table3__211[],6,FALSE)</f>
        <v>Ford, Murphy and Wilson</v>
      </c>
      <c r="Z342">
        <f>VLOOKUP(Table8_16[[#This Row],[Product_ID]],Table3__211[],7,FALSE)</f>
        <v>144.53</v>
      </c>
      <c r="AA342">
        <f>VLOOKUP(Table8_16[[#This Row],[Product_ID]],Table3__211[],8,FALSE)</f>
        <v>367</v>
      </c>
      <c r="AB342" t="str">
        <f>VLOOKUP(Table8_16[[#This Row],[Store_ID]],Store!$A$2:$E$21,2,FALSE)</f>
        <v>Mann-Austin</v>
      </c>
      <c r="AC342" t="str">
        <f>VLOOKUP(Table8_16[[#This Row],[Store_ID]],Store!$A$2:$E$21,3,FALSE)</f>
        <v>East</v>
      </c>
      <c r="AD342" t="str">
        <f>VLOOKUP(Table8_16[[#This Row],[Store_ID]],Store!$A$2:$E$21,4,FALSE)</f>
        <v>Vasquezborough</v>
      </c>
      <c r="AE342" t="str">
        <f>VLOOKUP(Table8_16[[#This Row],[Store_ID]],Store!$A$2:$E$21,5,FALSE)</f>
        <v>Online</v>
      </c>
      <c r="AF342" s="22" t="str">
        <f>VLOOKUP(Table8_16[[#This Row],[Store_ID]],Store!$A$2:$F$21,6,FALSE)</f>
        <v>Digital Store</v>
      </c>
    </row>
    <row r="343" spans="1:32" x14ac:dyDescent="0.3">
      <c r="A343" t="s">
        <v>2306</v>
      </c>
      <c r="B343" s="5">
        <v>45727</v>
      </c>
      <c r="C343" t="s">
        <v>512</v>
      </c>
      <c r="D343" t="s">
        <v>1603</v>
      </c>
      <c r="E343" t="s">
        <v>1936</v>
      </c>
      <c r="F343">
        <v>3</v>
      </c>
      <c r="G343">
        <v>121.64</v>
      </c>
      <c r="H343">
        <v>7.0000000000000007E-2</v>
      </c>
      <c r="I343" t="s">
        <v>1961</v>
      </c>
      <c r="J343">
        <v>339.37560000000002</v>
      </c>
      <c r="K343">
        <v>339.37560000000002</v>
      </c>
      <c r="L343" t="str">
        <f>_xlfn.IFS(Table8_1[[#This Row],[Unit_Price]]&lt;500,"Low Price",Table8_1[[#This Row],[Unit_Price]]&lt;2000,"Medium Price",Table8_1[[#This Row],[Unit_Price]]&gt;=2000, "High Price")</f>
        <v>Low Price</v>
      </c>
      <c r="M343" t="str">
        <f>VLOOKUP(Table8_16[[#This Row],[Customer_ID]],Table1__2[],2,FALSE)</f>
        <v>Stephanie Conway</v>
      </c>
      <c r="N343">
        <f>VLOOKUP(Table8_16[[#This Row],[Customer_ID]],Table1__2[],3,FALSE)</f>
        <v>24</v>
      </c>
      <c r="O343" t="str">
        <f>VLOOKUP(Table8_16[[#This Row],[Customer_ID]],Table1__2[],4,FALSE)</f>
        <v>Male</v>
      </c>
      <c r="P343" t="str">
        <f>VLOOKUP(Table8_16[[#This Row],[Customer_ID]],Table1__2[],5,FALSE)</f>
        <v>Port Frankmouth</v>
      </c>
      <c r="Q343" t="str">
        <f>VLOOKUP(Table8_16[[#This Row],[Customer_ID]],Table1__2[],6,FALSE)</f>
        <v>Mississippi</v>
      </c>
      <c r="R343" t="str">
        <f>VLOOKUP(Table8_16[[#This Row],[Customer_ID]],Table1__2[],7,FALSE)</f>
        <v>USA</v>
      </c>
      <c r="S343" t="str">
        <f>VLOOKUP(Table8_16[[#This Row],[Customer_ID]],Table1__2[],8,FALSE)</f>
        <v>Gold</v>
      </c>
      <c r="T343" t="str">
        <f>VLOOKUP(Table8_16[[#This Row],[Customer_ID]],Table1__2[],9,FALSE)</f>
        <v>Students</v>
      </c>
      <c r="U343" t="str">
        <f>VLOOKUP(Table8_16[[#This Row],[Product_ID]],Table3__211[],2,FALSE)</f>
        <v>HD Smart TV</v>
      </c>
      <c r="V343" t="str">
        <f>VLOOKUP(Table8_16[[#This Row],[Product_ID]],Table3__211[],3,FALSE)</f>
        <v>Stick</v>
      </c>
      <c r="W343" t="str">
        <f>VLOOKUP(Table8_16[[#This Row],[Product_ID]],Table3__211[],4,FALSE)</f>
        <v>Electronics</v>
      </c>
      <c r="X343" t="str">
        <f>VLOOKUP(Table8_16[[#This Row],[Product_ID]],Table3__211[],5,FALSE)</f>
        <v>Accessories</v>
      </c>
      <c r="Y343" t="str">
        <f>VLOOKUP(Table8_16[[#This Row],[Product_ID]],Table3__211[],6,FALSE)</f>
        <v>Gibson, Hobbs and Weaver</v>
      </c>
      <c r="Z343">
        <f>VLOOKUP(Table8_16[[#This Row],[Product_ID]],Table3__211[],7,FALSE)</f>
        <v>449.4</v>
      </c>
      <c r="AA343">
        <f>VLOOKUP(Table8_16[[#This Row],[Product_ID]],Table3__211[],8,FALSE)</f>
        <v>273</v>
      </c>
      <c r="AB343" t="str">
        <f>VLOOKUP(Table8_16[[#This Row],[Store_ID]],Store!$A$2:$E$21,2,FALSE)</f>
        <v>Shelton PLC</v>
      </c>
      <c r="AC343" t="str">
        <f>VLOOKUP(Table8_16[[#This Row],[Store_ID]],Store!$A$2:$E$21,3,FALSE)</f>
        <v>North</v>
      </c>
      <c r="AD343" t="str">
        <f>VLOOKUP(Table8_16[[#This Row],[Store_ID]],Store!$A$2:$E$21,4,FALSE)</f>
        <v>East Jenniferstad</v>
      </c>
      <c r="AE343" t="str">
        <f>VLOOKUP(Table8_16[[#This Row],[Store_ID]],Store!$A$2:$E$21,5,FALSE)</f>
        <v>Flagship</v>
      </c>
      <c r="AF343" s="22" t="str">
        <f>VLOOKUP(Table8_16[[#This Row],[Store_ID]],Store!$A$2:$F$21,6,FALSE)</f>
        <v>Physical Store</v>
      </c>
    </row>
    <row r="344" spans="1:32" x14ac:dyDescent="0.3">
      <c r="A344" t="s">
        <v>2307</v>
      </c>
      <c r="B344" s="5">
        <v>45557</v>
      </c>
      <c r="C344" t="s">
        <v>726</v>
      </c>
      <c r="D344" t="s">
        <v>1786</v>
      </c>
      <c r="E344" t="s">
        <v>1924</v>
      </c>
      <c r="F344">
        <v>2</v>
      </c>
      <c r="G344">
        <v>692.72</v>
      </c>
      <c r="H344">
        <v>0.13</v>
      </c>
      <c r="I344" t="s">
        <v>1961</v>
      </c>
      <c r="J344">
        <v>1205.3327999999999</v>
      </c>
      <c r="K344">
        <v>1205.3328000000001</v>
      </c>
      <c r="L344" t="str">
        <f>_xlfn.IFS(Table8_1[[#This Row],[Unit_Price]]&lt;500,"Low Price",Table8_1[[#This Row],[Unit_Price]]&lt;2000,"Medium Price",Table8_1[[#This Row],[Unit_Price]]&gt;=2000, "High Price")</f>
        <v>Medium Price</v>
      </c>
      <c r="M344" t="str">
        <f>VLOOKUP(Table8_16[[#This Row],[Customer_ID]],Table1__2[],2,FALSE)</f>
        <v>Lisa Young</v>
      </c>
      <c r="N344">
        <f>VLOOKUP(Table8_16[[#This Row],[Customer_ID]],Table1__2[],3,FALSE)</f>
        <v>38</v>
      </c>
      <c r="O344" t="str">
        <f>VLOOKUP(Table8_16[[#This Row],[Customer_ID]],Table1__2[],4,FALSE)</f>
        <v>Male</v>
      </c>
      <c r="P344" t="str">
        <f>VLOOKUP(Table8_16[[#This Row],[Customer_ID]],Table1__2[],5,FALSE)</f>
        <v>Maybury</v>
      </c>
      <c r="Q344" t="str">
        <f>VLOOKUP(Table8_16[[#This Row],[Customer_ID]],Table1__2[],6,FALSE)</f>
        <v>Georgia</v>
      </c>
      <c r="R344" t="str">
        <f>VLOOKUP(Table8_16[[#This Row],[Customer_ID]],Table1__2[],7,FALSE)</f>
        <v>USA</v>
      </c>
      <c r="S344" t="str">
        <f>VLOOKUP(Table8_16[[#This Row],[Customer_ID]],Table1__2[],8,FALSE)</f>
        <v>Platinum</v>
      </c>
      <c r="T344" t="str">
        <f>VLOOKUP(Table8_16[[#This Row],[Customer_ID]],Table1__2[],9,FALSE)</f>
        <v>Experienced</v>
      </c>
      <c r="U344" t="str">
        <f>VLOOKUP(Table8_16[[#This Row],[Product_ID]],Table3__211[],2,FALSE)</f>
        <v>Wooden</v>
      </c>
      <c r="V344" t="str">
        <f>VLOOKUP(Table8_16[[#This Row],[Product_ID]],Table3__211[],3,FALSE)</f>
        <v>Nightstand</v>
      </c>
      <c r="W344" t="str">
        <f>VLOOKUP(Table8_16[[#This Row],[Product_ID]],Table3__211[],4,FALSE)</f>
        <v>Home</v>
      </c>
      <c r="X344" t="str">
        <f>VLOOKUP(Table8_16[[#This Row],[Product_ID]],Table3__211[],5,FALSE)</f>
        <v>Furniture</v>
      </c>
      <c r="Y344" t="str">
        <f>VLOOKUP(Table8_16[[#This Row],[Product_ID]],Table3__211[],6,FALSE)</f>
        <v>Wolfe, Ross and Hester</v>
      </c>
      <c r="Z344">
        <f>VLOOKUP(Table8_16[[#This Row],[Product_ID]],Table3__211[],7,FALSE)</f>
        <v>243.7</v>
      </c>
      <c r="AA344">
        <f>VLOOKUP(Table8_16[[#This Row],[Product_ID]],Table3__211[],8,FALSE)</f>
        <v>130</v>
      </c>
      <c r="AB344" t="str">
        <f>VLOOKUP(Table8_16[[#This Row],[Store_ID]],Store!$A$2:$E$21,2,FALSE)</f>
        <v>Hill, Wagner and Ballard</v>
      </c>
      <c r="AC344" t="str">
        <f>VLOOKUP(Table8_16[[#This Row],[Store_ID]],Store!$A$2:$E$21,3,FALSE)</f>
        <v>East</v>
      </c>
      <c r="AD344" t="str">
        <f>VLOOKUP(Table8_16[[#This Row],[Store_ID]],Store!$A$2:$E$21,4,FALSE)</f>
        <v>East Davidville</v>
      </c>
      <c r="AE344" t="str">
        <f>VLOOKUP(Table8_16[[#This Row],[Store_ID]],Store!$A$2:$E$21,5,FALSE)</f>
        <v>Online</v>
      </c>
      <c r="AF344" s="22" t="str">
        <f>VLOOKUP(Table8_16[[#This Row],[Store_ID]],Store!$A$2:$F$21,6,FALSE)</f>
        <v>Digital Store</v>
      </c>
    </row>
    <row r="345" spans="1:32" x14ac:dyDescent="0.3">
      <c r="A345" t="s">
        <v>2308</v>
      </c>
      <c r="B345" s="5">
        <v>45623</v>
      </c>
      <c r="C345" t="s">
        <v>118</v>
      </c>
      <c r="D345" t="s">
        <v>1648</v>
      </c>
      <c r="E345" t="s">
        <v>1948</v>
      </c>
      <c r="F345">
        <v>3</v>
      </c>
      <c r="G345">
        <v>794.59</v>
      </c>
      <c r="H345">
        <v>0.03</v>
      </c>
      <c r="I345" t="s">
        <v>1961</v>
      </c>
      <c r="J345">
        <v>2312.2568999999999</v>
      </c>
      <c r="K345">
        <v>2312.2568999999999</v>
      </c>
      <c r="L345" t="str">
        <f>_xlfn.IFS(Table8_1[[#This Row],[Unit_Price]]&lt;500,"Low Price",Table8_1[[#This Row],[Unit_Price]]&lt;2000,"Medium Price",Table8_1[[#This Row],[Unit_Price]]&gt;=2000, "High Price")</f>
        <v>Medium Price</v>
      </c>
      <c r="M345" t="str">
        <f>VLOOKUP(Table8_16[[#This Row],[Customer_ID]],Table1__2[],2,FALSE)</f>
        <v>Leslie Johnson</v>
      </c>
      <c r="N345">
        <f>VLOOKUP(Table8_16[[#This Row],[Customer_ID]],Table1__2[],3,FALSE)</f>
        <v>31</v>
      </c>
      <c r="O345" t="str">
        <f>VLOOKUP(Table8_16[[#This Row],[Customer_ID]],Table1__2[],4,FALSE)</f>
        <v>Male</v>
      </c>
      <c r="P345" t="str">
        <f>VLOOKUP(Table8_16[[#This Row],[Customer_ID]],Table1__2[],5,FALSE)</f>
        <v>Mollyshire</v>
      </c>
      <c r="Q345" t="str">
        <f>VLOOKUP(Table8_16[[#This Row],[Customer_ID]],Table1__2[],6,FALSE)</f>
        <v>Utah</v>
      </c>
      <c r="R345" t="str">
        <f>VLOOKUP(Table8_16[[#This Row],[Customer_ID]],Table1__2[],7,FALSE)</f>
        <v>USA</v>
      </c>
      <c r="S345" t="str">
        <f>VLOOKUP(Table8_16[[#This Row],[Customer_ID]],Table1__2[],8,FALSE)</f>
        <v>unknown</v>
      </c>
      <c r="T345" t="str">
        <f>VLOOKUP(Table8_16[[#This Row],[Customer_ID]],Table1__2[],9,FALSE)</f>
        <v>Experienced</v>
      </c>
      <c r="U345" t="str">
        <f>VLOOKUP(Table8_16[[#This Row],[Product_ID]],Table3__211[],2,FALSE)</f>
        <v>Foldable Camping</v>
      </c>
      <c r="V345" t="str">
        <f>VLOOKUP(Table8_16[[#This Row],[Product_ID]],Table3__211[],3,FALSE)</f>
        <v>Chair</v>
      </c>
      <c r="W345" t="str">
        <f>VLOOKUP(Table8_16[[#This Row],[Product_ID]],Table3__211[],4,FALSE)</f>
        <v>Sports</v>
      </c>
      <c r="X345" t="str">
        <f>VLOOKUP(Table8_16[[#This Row],[Product_ID]],Table3__211[],5,FALSE)</f>
        <v>Outdoor</v>
      </c>
      <c r="Y345" t="str">
        <f>VLOOKUP(Table8_16[[#This Row],[Product_ID]],Table3__211[],6,FALSE)</f>
        <v>Cook Ltd</v>
      </c>
      <c r="Z345">
        <f>VLOOKUP(Table8_16[[#This Row],[Product_ID]],Table3__211[],7,FALSE)</f>
        <v>166.06</v>
      </c>
      <c r="AA345">
        <f>VLOOKUP(Table8_16[[#This Row],[Product_ID]],Table3__211[],8,FALSE)</f>
        <v>340</v>
      </c>
      <c r="AB345" t="str">
        <f>VLOOKUP(Table8_16[[#This Row],[Store_ID]],Store!$A$2:$E$21,2,FALSE)</f>
        <v>Mann-Austin</v>
      </c>
      <c r="AC345" t="str">
        <f>VLOOKUP(Table8_16[[#This Row],[Store_ID]],Store!$A$2:$E$21,3,FALSE)</f>
        <v>East</v>
      </c>
      <c r="AD345" t="str">
        <f>VLOOKUP(Table8_16[[#This Row],[Store_ID]],Store!$A$2:$E$21,4,FALSE)</f>
        <v>Vasquezborough</v>
      </c>
      <c r="AE345" t="str">
        <f>VLOOKUP(Table8_16[[#This Row],[Store_ID]],Store!$A$2:$E$21,5,FALSE)</f>
        <v>Online</v>
      </c>
      <c r="AF345" s="22" t="str">
        <f>VLOOKUP(Table8_16[[#This Row],[Store_ID]],Store!$A$2:$F$21,6,FALSE)</f>
        <v>Digital Store</v>
      </c>
    </row>
    <row r="346" spans="1:32" x14ac:dyDescent="0.3">
      <c r="A346" t="s">
        <v>2309</v>
      </c>
      <c r="B346" s="5">
        <v>45224</v>
      </c>
      <c r="C346" t="s">
        <v>70</v>
      </c>
      <c r="D346" t="s">
        <v>1655</v>
      </c>
      <c r="E346" t="s">
        <v>1921</v>
      </c>
      <c r="F346">
        <v>1</v>
      </c>
      <c r="G346">
        <v>907.95</v>
      </c>
      <c r="H346">
        <v>0.1</v>
      </c>
      <c r="I346" t="s">
        <v>1961</v>
      </c>
      <c r="J346">
        <v>817.15499999999997</v>
      </c>
      <c r="K346">
        <v>817.15499999999997</v>
      </c>
      <c r="L346" t="str">
        <f>_xlfn.IFS(Table8_1[[#This Row],[Unit_Price]]&lt;500,"Low Price",Table8_1[[#This Row],[Unit_Price]]&lt;2000,"Medium Price",Table8_1[[#This Row],[Unit_Price]]&gt;=2000, "High Price")</f>
        <v>Medium Price</v>
      </c>
      <c r="M346" t="str">
        <f>VLOOKUP(Table8_16[[#This Row],[Customer_ID]],Table1__2[],2,FALSE)</f>
        <v>Ashley Cohen</v>
      </c>
      <c r="N346">
        <f>VLOOKUP(Table8_16[[#This Row],[Customer_ID]],Table1__2[],3,FALSE)</f>
        <v>53</v>
      </c>
      <c r="O346" t="str">
        <f>VLOOKUP(Table8_16[[#This Row],[Customer_ID]],Table1__2[],4,FALSE)</f>
        <v>Female</v>
      </c>
      <c r="P346" t="str">
        <f>VLOOKUP(Table8_16[[#This Row],[Customer_ID]],Table1__2[],5,FALSE)</f>
        <v>Lake Kristamouth</v>
      </c>
      <c r="Q346" t="str">
        <f>VLOOKUP(Table8_16[[#This Row],[Customer_ID]],Table1__2[],6,FALSE)</f>
        <v>Nebraska</v>
      </c>
      <c r="R346" t="str">
        <f>VLOOKUP(Table8_16[[#This Row],[Customer_ID]],Table1__2[],7,FALSE)</f>
        <v>USA</v>
      </c>
      <c r="S346" t="str">
        <f>VLOOKUP(Table8_16[[#This Row],[Customer_ID]],Table1__2[],8,FALSE)</f>
        <v>Silver</v>
      </c>
      <c r="T346" t="str">
        <f>VLOOKUP(Table8_16[[#This Row],[Customer_ID]],Table1__2[],9,FALSE)</f>
        <v>Experienced</v>
      </c>
      <c r="U346" t="str">
        <f>VLOOKUP(Table8_16[[#This Row],[Product_ID]],Table3__211[],2,FALSE)</f>
        <v>Wireless Bluetooth</v>
      </c>
      <c r="V346" t="str">
        <f>VLOOKUP(Table8_16[[#This Row],[Product_ID]],Table3__211[],3,FALSE)</f>
        <v>Speaker</v>
      </c>
      <c r="W346" t="str">
        <f>VLOOKUP(Table8_16[[#This Row],[Product_ID]],Table3__211[],4,FALSE)</f>
        <v>Electronics</v>
      </c>
      <c r="X346" t="str">
        <f>VLOOKUP(Table8_16[[#This Row],[Product_ID]],Table3__211[],5,FALSE)</f>
        <v>Audio</v>
      </c>
      <c r="Y346" t="str">
        <f>VLOOKUP(Table8_16[[#This Row],[Product_ID]],Table3__211[],6,FALSE)</f>
        <v>Reed-Schmidt</v>
      </c>
      <c r="Z346">
        <f>VLOOKUP(Table8_16[[#This Row],[Product_ID]],Table3__211[],7,FALSE)</f>
        <v>322.41000000000003</v>
      </c>
      <c r="AA346">
        <f>VLOOKUP(Table8_16[[#This Row],[Product_ID]],Table3__211[],8,FALSE)</f>
        <v>213</v>
      </c>
      <c r="AB346" t="str">
        <f>VLOOKUP(Table8_16[[#This Row],[Store_ID]],Store!$A$2:$E$21,2,FALSE)</f>
        <v>Moore, Padilla and Butler</v>
      </c>
      <c r="AC346" t="str">
        <f>VLOOKUP(Table8_16[[#This Row],[Store_ID]],Store!$A$2:$E$21,3,FALSE)</f>
        <v>South</v>
      </c>
      <c r="AD346" t="str">
        <f>VLOOKUP(Table8_16[[#This Row],[Store_ID]],Store!$A$2:$E$21,4,FALSE)</f>
        <v>East Johnstad</v>
      </c>
      <c r="AE346" t="str">
        <f>VLOOKUP(Table8_16[[#This Row],[Store_ID]],Store!$A$2:$E$21,5,FALSE)</f>
        <v>Flagship</v>
      </c>
      <c r="AF346" s="22" t="str">
        <f>VLOOKUP(Table8_16[[#This Row],[Store_ID]],Store!$A$2:$F$21,6,FALSE)</f>
        <v>Physical Store</v>
      </c>
    </row>
    <row r="347" spans="1:32" x14ac:dyDescent="0.3">
      <c r="A347" t="s">
        <v>2310</v>
      </c>
      <c r="B347" s="5">
        <v>45940</v>
      </c>
      <c r="C347" t="s">
        <v>922</v>
      </c>
      <c r="D347" t="s">
        <v>1732</v>
      </c>
      <c r="E347" t="s">
        <v>1887</v>
      </c>
      <c r="F347">
        <v>2</v>
      </c>
      <c r="G347">
        <v>660.81</v>
      </c>
      <c r="H347">
        <v>0.18</v>
      </c>
      <c r="I347" t="s">
        <v>1959</v>
      </c>
      <c r="J347">
        <v>1083.7284</v>
      </c>
      <c r="K347">
        <v>1083.7284</v>
      </c>
      <c r="L347" t="str">
        <f>_xlfn.IFS(Table8_1[[#This Row],[Unit_Price]]&lt;500,"Low Price",Table8_1[[#This Row],[Unit_Price]]&lt;2000,"Medium Price",Table8_1[[#This Row],[Unit_Price]]&gt;=2000, "High Price")</f>
        <v>Medium Price</v>
      </c>
      <c r="M347" t="str">
        <f>VLOOKUP(Table8_16[[#This Row],[Customer_ID]],Table1__2[],2,FALSE)</f>
        <v>Cynthia Roberts</v>
      </c>
      <c r="N347">
        <f>VLOOKUP(Table8_16[[#This Row],[Customer_ID]],Table1__2[],3,FALSE)</f>
        <v>22</v>
      </c>
      <c r="O347" t="str">
        <f>VLOOKUP(Table8_16[[#This Row],[Customer_ID]],Table1__2[],4,FALSE)</f>
        <v>Female</v>
      </c>
      <c r="P347" t="str">
        <f>VLOOKUP(Table8_16[[#This Row],[Customer_ID]],Table1__2[],5,FALSE)</f>
        <v>Millerfort</v>
      </c>
      <c r="Q347" t="str">
        <f>VLOOKUP(Table8_16[[#This Row],[Customer_ID]],Table1__2[],6,FALSE)</f>
        <v>Vermont</v>
      </c>
      <c r="R347" t="str">
        <f>VLOOKUP(Table8_16[[#This Row],[Customer_ID]],Table1__2[],7,FALSE)</f>
        <v>USA</v>
      </c>
      <c r="S347" t="str">
        <f>VLOOKUP(Table8_16[[#This Row],[Customer_ID]],Table1__2[],8,FALSE)</f>
        <v>Gold</v>
      </c>
      <c r="T347" t="str">
        <f>VLOOKUP(Table8_16[[#This Row],[Customer_ID]],Table1__2[],9,FALSE)</f>
        <v>Students</v>
      </c>
      <c r="U347" t="str">
        <f>VLOOKUP(Table8_16[[#This Row],[Product_ID]],Table3__211[],2,FALSE)</f>
        <v>Boxing Hand</v>
      </c>
      <c r="V347" t="str">
        <f>VLOOKUP(Table8_16[[#This Row],[Product_ID]],Table3__211[],3,FALSE)</f>
        <v>Wraps</v>
      </c>
      <c r="W347" t="str">
        <f>VLOOKUP(Table8_16[[#This Row],[Product_ID]],Table3__211[],4,FALSE)</f>
        <v>Sports</v>
      </c>
      <c r="X347" t="str">
        <f>VLOOKUP(Table8_16[[#This Row],[Product_ID]],Table3__211[],5,FALSE)</f>
        <v>Fitness</v>
      </c>
      <c r="Y347" t="str">
        <f>VLOOKUP(Table8_16[[#This Row],[Product_ID]],Table3__211[],6,FALSE)</f>
        <v>Smith-King</v>
      </c>
      <c r="Z347">
        <f>VLOOKUP(Table8_16[[#This Row],[Product_ID]],Table3__211[],7,FALSE)</f>
        <v>190.29</v>
      </c>
      <c r="AA347">
        <f>VLOOKUP(Table8_16[[#This Row],[Product_ID]],Table3__211[],8,FALSE)</f>
        <v>260</v>
      </c>
      <c r="AB347" t="str">
        <f>VLOOKUP(Table8_16[[#This Row],[Store_ID]],Store!$A$2:$E$21,2,FALSE)</f>
        <v>Rivera-Warner</v>
      </c>
      <c r="AC347" t="str">
        <f>VLOOKUP(Table8_16[[#This Row],[Store_ID]],Store!$A$2:$E$21,3,FALSE)</f>
        <v>East</v>
      </c>
      <c r="AD347" t="str">
        <f>VLOOKUP(Table8_16[[#This Row],[Store_ID]],Store!$A$2:$E$21,4,FALSE)</f>
        <v>Washingtonfurt</v>
      </c>
      <c r="AE347" t="str">
        <f>VLOOKUP(Table8_16[[#This Row],[Store_ID]],Store!$A$2:$E$21,5,FALSE)</f>
        <v>Flagship</v>
      </c>
      <c r="AF347" s="22" t="str">
        <f>VLOOKUP(Table8_16[[#This Row],[Store_ID]],Store!$A$2:$F$21,6,FALSE)</f>
        <v>Physical Store</v>
      </c>
    </row>
    <row r="348" spans="1:32" x14ac:dyDescent="0.3">
      <c r="A348" t="s">
        <v>2311</v>
      </c>
      <c r="B348" s="5">
        <v>45915</v>
      </c>
      <c r="C348" t="s">
        <v>231</v>
      </c>
      <c r="D348" t="s">
        <v>1735</v>
      </c>
      <c r="E348" t="s">
        <v>1917</v>
      </c>
      <c r="F348">
        <v>3</v>
      </c>
      <c r="G348">
        <v>564.94000000000005</v>
      </c>
      <c r="H348">
        <v>0.22</v>
      </c>
      <c r="I348" t="s">
        <v>1964</v>
      </c>
      <c r="J348">
        <v>1321.9595999999999</v>
      </c>
      <c r="K348">
        <v>1321.9596000000001</v>
      </c>
      <c r="L348" t="str">
        <f>_xlfn.IFS(Table8_1[[#This Row],[Unit_Price]]&lt;500,"Low Price",Table8_1[[#This Row],[Unit_Price]]&lt;2000,"Medium Price",Table8_1[[#This Row],[Unit_Price]]&gt;=2000, "High Price")</f>
        <v>Medium Price</v>
      </c>
      <c r="M348" t="str">
        <f>VLOOKUP(Table8_16[[#This Row],[Customer_ID]],Table1__2[],2,FALSE)</f>
        <v>Kristin Stein</v>
      </c>
      <c r="N348">
        <f>VLOOKUP(Table8_16[[#This Row],[Customer_ID]],Table1__2[],3,FALSE)</f>
        <v>23</v>
      </c>
      <c r="O348" t="str">
        <f>VLOOKUP(Table8_16[[#This Row],[Customer_ID]],Table1__2[],4,FALSE)</f>
        <v>Male</v>
      </c>
      <c r="P348" t="str">
        <f>VLOOKUP(Table8_16[[#This Row],[Customer_ID]],Table1__2[],5,FALSE)</f>
        <v>Jennifermouth</v>
      </c>
      <c r="Q348" t="str">
        <f>VLOOKUP(Table8_16[[#This Row],[Customer_ID]],Table1__2[],6,FALSE)</f>
        <v>Missouri</v>
      </c>
      <c r="R348" t="str">
        <f>VLOOKUP(Table8_16[[#This Row],[Customer_ID]],Table1__2[],7,FALSE)</f>
        <v>USA</v>
      </c>
      <c r="S348" t="str">
        <f>VLOOKUP(Table8_16[[#This Row],[Customer_ID]],Table1__2[],8,FALSE)</f>
        <v>Silver</v>
      </c>
      <c r="T348" t="str">
        <f>VLOOKUP(Table8_16[[#This Row],[Customer_ID]],Table1__2[],9,FALSE)</f>
        <v>Students</v>
      </c>
      <c r="U348" t="str">
        <f>VLOOKUP(Table8_16[[#This Row],[Product_ID]],Table3__211[],2,FALSE)</f>
        <v>HDMI Cable –</v>
      </c>
      <c r="V348" t="str">
        <f>VLOOKUP(Table8_16[[#This Row],[Product_ID]],Table3__211[],3,FALSE)</f>
        <v>2m</v>
      </c>
      <c r="W348" t="str">
        <f>VLOOKUP(Table8_16[[#This Row],[Product_ID]],Table3__211[],4,FALSE)</f>
        <v>Electronics</v>
      </c>
      <c r="X348" t="str">
        <f>VLOOKUP(Table8_16[[#This Row],[Product_ID]],Table3__211[],5,FALSE)</f>
        <v>Accessories</v>
      </c>
      <c r="Y348" t="str">
        <f>VLOOKUP(Table8_16[[#This Row],[Product_ID]],Table3__211[],6,FALSE)</f>
        <v>Bautista, Green and Hale</v>
      </c>
      <c r="Z348">
        <f>VLOOKUP(Table8_16[[#This Row],[Product_ID]],Table3__211[],7,FALSE)</f>
        <v>88.49</v>
      </c>
      <c r="AA348">
        <f>VLOOKUP(Table8_16[[#This Row],[Product_ID]],Table3__211[],8,FALSE)</f>
        <v>246</v>
      </c>
      <c r="AB348" t="str">
        <f>VLOOKUP(Table8_16[[#This Row],[Store_ID]],Store!$A$2:$E$21,2,FALSE)</f>
        <v>Bean, Jones and Park</v>
      </c>
      <c r="AC348" t="str">
        <f>VLOOKUP(Table8_16[[#This Row],[Store_ID]],Store!$A$2:$E$21,3,FALSE)</f>
        <v>West</v>
      </c>
      <c r="AD348" t="str">
        <f>VLOOKUP(Table8_16[[#This Row],[Store_ID]],Store!$A$2:$E$21,4,FALSE)</f>
        <v>Thompsonborough</v>
      </c>
      <c r="AE348" t="str">
        <f>VLOOKUP(Table8_16[[#This Row],[Store_ID]],Store!$A$2:$E$21,5,FALSE)</f>
        <v>Online</v>
      </c>
      <c r="AF348" s="22" t="str">
        <f>VLOOKUP(Table8_16[[#This Row],[Store_ID]],Store!$A$2:$F$21,6,FALSE)</f>
        <v>Digital Store</v>
      </c>
    </row>
    <row r="349" spans="1:32" x14ac:dyDescent="0.3">
      <c r="A349" t="s">
        <v>2312</v>
      </c>
      <c r="B349" s="5">
        <v>45541</v>
      </c>
      <c r="C349" t="s">
        <v>209</v>
      </c>
      <c r="D349" t="s">
        <v>1617</v>
      </c>
      <c r="E349" t="s">
        <v>1936</v>
      </c>
      <c r="F349">
        <v>2</v>
      </c>
      <c r="G349">
        <v>280.37</v>
      </c>
      <c r="H349">
        <v>0.22</v>
      </c>
      <c r="I349" t="s">
        <v>1964</v>
      </c>
      <c r="J349">
        <v>437.37720000000002</v>
      </c>
      <c r="K349">
        <v>437.37720000000002</v>
      </c>
      <c r="L349" t="str">
        <f>_xlfn.IFS(Table8_1[[#This Row],[Unit_Price]]&lt;500,"Low Price",Table8_1[[#This Row],[Unit_Price]]&lt;2000,"Medium Price",Table8_1[[#This Row],[Unit_Price]]&gt;=2000, "High Price")</f>
        <v>Low Price</v>
      </c>
      <c r="M349" t="str">
        <f>VLOOKUP(Table8_16[[#This Row],[Customer_ID]],Table1__2[],2,FALSE)</f>
        <v>Katherine Dorsey</v>
      </c>
      <c r="N349">
        <f>VLOOKUP(Table8_16[[#This Row],[Customer_ID]],Table1__2[],3,FALSE)</f>
        <v>24</v>
      </c>
      <c r="O349" t="str">
        <f>VLOOKUP(Table8_16[[#This Row],[Customer_ID]],Table1__2[],4,FALSE)</f>
        <v>Male</v>
      </c>
      <c r="P349" t="str">
        <f>VLOOKUP(Table8_16[[#This Row],[Customer_ID]],Table1__2[],5,FALSE)</f>
        <v>Christopherland</v>
      </c>
      <c r="Q349" t="str">
        <f>VLOOKUP(Table8_16[[#This Row],[Customer_ID]],Table1__2[],6,FALSE)</f>
        <v>Oklahoma</v>
      </c>
      <c r="R349" t="str">
        <f>VLOOKUP(Table8_16[[#This Row],[Customer_ID]],Table1__2[],7,FALSE)</f>
        <v>USA</v>
      </c>
      <c r="S349" t="str">
        <f>VLOOKUP(Table8_16[[#This Row],[Customer_ID]],Table1__2[],8,FALSE)</f>
        <v>Platinum</v>
      </c>
      <c r="T349" t="str">
        <f>VLOOKUP(Table8_16[[#This Row],[Customer_ID]],Table1__2[],9,FALSE)</f>
        <v>Students</v>
      </c>
      <c r="U349" t="str">
        <f>VLOOKUP(Table8_16[[#This Row],[Product_ID]],Table3__211[],2,FALSE)</f>
        <v>4K Home</v>
      </c>
      <c r="V349" t="str">
        <f>VLOOKUP(Table8_16[[#This Row],[Product_ID]],Table3__211[],3,FALSE)</f>
        <v>Projector</v>
      </c>
      <c r="W349" t="str">
        <f>VLOOKUP(Table8_16[[#This Row],[Product_ID]],Table3__211[],4,FALSE)</f>
        <v>Electronics</v>
      </c>
      <c r="X349" t="str">
        <f>VLOOKUP(Table8_16[[#This Row],[Product_ID]],Table3__211[],5,FALSE)</f>
        <v>Appliances</v>
      </c>
      <c r="Y349" t="str">
        <f>VLOOKUP(Table8_16[[#This Row],[Product_ID]],Table3__211[],6,FALSE)</f>
        <v>Thomas LLC</v>
      </c>
      <c r="Z349">
        <f>VLOOKUP(Table8_16[[#This Row],[Product_ID]],Table3__211[],7,FALSE)</f>
        <v>465.34</v>
      </c>
      <c r="AA349">
        <f>VLOOKUP(Table8_16[[#This Row],[Product_ID]],Table3__211[],8,FALSE)</f>
        <v>301</v>
      </c>
      <c r="AB349" t="str">
        <f>VLOOKUP(Table8_16[[#This Row],[Store_ID]],Store!$A$2:$E$21,2,FALSE)</f>
        <v>Shelton PLC</v>
      </c>
      <c r="AC349" t="str">
        <f>VLOOKUP(Table8_16[[#This Row],[Store_ID]],Store!$A$2:$E$21,3,FALSE)</f>
        <v>North</v>
      </c>
      <c r="AD349" t="str">
        <f>VLOOKUP(Table8_16[[#This Row],[Store_ID]],Store!$A$2:$E$21,4,FALSE)</f>
        <v>East Jenniferstad</v>
      </c>
      <c r="AE349" t="str">
        <f>VLOOKUP(Table8_16[[#This Row],[Store_ID]],Store!$A$2:$E$21,5,FALSE)</f>
        <v>Flagship</v>
      </c>
      <c r="AF349" s="22" t="str">
        <f>VLOOKUP(Table8_16[[#This Row],[Store_ID]],Store!$A$2:$F$21,6,FALSE)</f>
        <v>Physical Store</v>
      </c>
    </row>
    <row r="350" spans="1:32" x14ac:dyDescent="0.3">
      <c r="A350" t="s">
        <v>2313</v>
      </c>
      <c r="B350" s="5">
        <v>45489</v>
      </c>
      <c r="C350" t="s">
        <v>1175</v>
      </c>
      <c r="D350" t="s">
        <v>1732</v>
      </c>
      <c r="E350" t="s">
        <v>1901</v>
      </c>
      <c r="F350">
        <v>2</v>
      </c>
      <c r="G350">
        <v>85.23</v>
      </c>
      <c r="H350">
        <v>0.13</v>
      </c>
      <c r="I350" t="s">
        <v>1959</v>
      </c>
      <c r="J350">
        <v>148.30019999999999</v>
      </c>
      <c r="K350">
        <v>148.30020000000002</v>
      </c>
      <c r="L350" t="str">
        <f>_xlfn.IFS(Table8_1[[#This Row],[Unit_Price]]&lt;500,"Low Price",Table8_1[[#This Row],[Unit_Price]]&lt;2000,"Medium Price",Table8_1[[#This Row],[Unit_Price]]&gt;=2000, "High Price")</f>
        <v>Low Price</v>
      </c>
      <c r="M350" t="str">
        <f>VLOOKUP(Table8_16[[#This Row],[Customer_ID]],Table1__2[],2,FALSE)</f>
        <v>Jacqueline Anthony</v>
      </c>
      <c r="N350">
        <f>VLOOKUP(Table8_16[[#This Row],[Customer_ID]],Table1__2[],3,FALSE)</f>
        <v>28</v>
      </c>
      <c r="O350" t="str">
        <f>VLOOKUP(Table8_16[[#This Row],[Customer_ID]],Table1__2[],4,FALSE)</f>
        <v>Male</v>
      </c>
      <c r="P350" t="str">
        <f>VLOOKUP(Table8_16[[#This Row],[Customer_ID]],Table1__2[],5,FALSE)</f>
        <v>Vincentside</v>
      </c>
      <c r="Q350" t="str">
        <f>VLOOKUP(Table8_16[[#This Row],[Customer_ID]],Table1__2[],6,FALSE)</f>
        <v>Ohio</v>
      </c>
      <c r="R350" t="str">
        <f>VLOOKUP(Table8_16[[#This Row],[Customer_ID]],Table1__2[],7,FALSE)</f>
        <v>USA</v>
      </c>
      <c r="S350" t="str">
        <f>VLOOKUP(Table8_16[[#This Row],[Customer_ID]],Table1__2[],8,FALSE)</f>
        <v>Bronze</v>
      </c>
      <c r="T350" t="str">
        <f>VLOOKUP(Table8_16[[#This Row],[Customer_ID]],Table1__2[],9,FALSE)</f>
        <v>Entry level Professionel</v>
      </c>
      <c r="U350" t="str">
        <f>VLOOKUP(Table8_16[[#This Row],[Product_ID]],Table3__211[],2,FALSE)</f>
        <v>Boxing Hand</v>
      </c>
      <c r="V350" t="str">
        <f>VLOOKUP(Table8_16[[#This Row],[Product_ID]],Table3__211[],3,FALSE)</f>
        <v>Wraps</v>
      </c>
      <c r="W350" t="str">
        <f>VLOOKUP(Table8_16[[#This Row],[Product_ID]],Table3__211[],4,FALSE)</f>
        <v>Sports</v>
      </c>
      <c r="X350" t="str">
        <f>VLOOKUP(Table8_16[[#This Row],[Product_ID]],Table3__211[],5,FALSE)</f>
        <v>Fitness</v>
      </c>
      <c r="Y350" t="str">
        <f>VLOOKUP(Table8_16[[#This Row],[Product_ID]],Table3__211[],6,FALSE)</f>
        <v>Smith-King</v>
      </c>
      <c r="Z350">
        <f>VLOOKUP(Table8_16[[#This Row],[Product_ID]],Table3__211[],7,FALSE)</f>
        <v>190.29</v>
      </c>
      <c r="AA350">
        <f>VLOOKUP(Table8_16[[#This Row],[Product_ID]],Table3__211[],8,FALSE)</f>
        <v>260</v>
      </c>
      <c r="AB350" t="str">
        <f>VLOOKUP(Table8_16[[#This Row],[Store_ID]],Store!$A$2:$E$21,2,FALSE)</f>
        <v>Johnson-Wright</v>
      </c>
      <c r="AC350" t="str">
        <f>VLOOKUP(Table8_16[[#This Row],[Store_ID]],Store!$A$2:$E$21,3,FALSE)</f>
        <v>North</v>
      </c>
      <c r="AD350" t="str">
        <f>VLOOKUP(Table8_16[[#This Row],[Store_ID]],Store!$A$2:$E$21,4,FALSE)</f>
        <v>Hoodberg</v>
      </c>
      <c r="AE350" t="str">
        <f>VLOOKUP(Table8_16[[#This Row],[Store_ID]],Store!$A$2:$E$21,5,FALSE)</f>
        <v>Outlet</v>
      </c>
      <c r="AF350" s="22" t="str">
        <f>VLOOKUP(Table8_16[[#This Row],[Store_ID]],Store!$A$2:$F$21,6,FALSE)</f>
        <v>Physical Store</v>
      </c>
    </row>
    <row r="351" spans="1:32" x14ac:dyDescent="0.3">
      <c r="A351" t="s">
        <v>2314</v>
      </c>
      <c r="B351" s="5">
        <v>45748</v>
      </c>
      <c r="C351" t="s">
        <v>995</v>
      </c>
      <c r="D351" t="s">
        <v>1658</v>
      </c>
      <c r="E351" t="s">
        <v>1932</v>
      </c>
      <c r="F351">
        <v>2</v>
      </c>
      <c r="G351">
        <v>563.29999999999995</v>
      </c>
      <c r="H351">
        <v>0.26</v>
      </c>
      <c r="I351" t="s">
        <v>1959</v>
      </c>
      <c r="J351">
        <v>833.68399999999997</v>
      </c>
      <c r="K351">
        <v>833.68399999999997</v>
      </c>
      <c r="L351" t="str">
        <f>_xlfn.IFS(Table8_1[[#This Row],[Unit_Price]]&lt;500,"Low Price",Table8_1[[#This Row],[Unit_Price]]&lt;2000,"Medium Price",Table8_1[[#This Row],[Unit_Price]]&gt;=2000, "High Price")</f>
        <v>Medium Price</v>
      </c>
      <c r="M351" t="str">
        <f>VLOOKUP(Table8_16[[#This Row],[Customer_ID]],Table1__2[],2,FALSE)</f>
        <v>Jason Mullins</v>
      </c>
      <c r="N351">
        <f>VLOOKUP(Table8_16[[#This Row],[Customer_ID]],Table1__2[],3,FALSE)</f>
        <v>47</v>
      </c>
      <c r="O351" t="str">
        <f>VLOOKUP(Table8_16[[#This Row],[Customer_ID]],Table1__2[],4,FALSE)</f>
        <v>Female</v>
      </c>
      <c r="P351" t="str">
        <f>VLOOKUP(Table8_16[[#This Row],[Customer_ID]],Table1__2[],5,FALSE)</f>
        <v>Brianchester</v>
      </c>
      <c r="Q351" t="str">
        <f>VLOOKUP(Table8_16[[#This Row],[Customer_ID]],Table1__2[],6,FALSE)</f>
        <v>Delaware</v>
      </c>
      <c r="R351" t="str">
        <f>VLOOKUP(Table8_16[[#This Row],[Customer_ID]],Table1__2[],7,FALSE)</f>
        <v>USA</v>
      </c>
      <c r="S351" t="str">
        <f>VLOOKUP(Table8_16[[#This Row],[Customer_ID]],Table1__2[],8,FALSE)</f>
        <v>Silver</v>
      </c>
      <c r="T351" t="str">
        <f>VLOOKUP(Table8_16[[#This Row],[Customer_ID]],Table1__2[],9,FALSE)</f>
        <v>Experienced</v>
      </c>
      <c r="U351" t="str">
        <f>VLOOKUP(Table8_16[[#This Row],[Product_ID]],Table3__211[],2,FALSE)</f>
        <v>Decorative Floor</v>
      </c>
      <c r="V351" t="str">
        <f>VLOOKUP(Table8_16[[#This Row],[Product_ID]],Table3__211[],3,FALSE)</f>
        <v>Vase</v>
      </c>
      <c r="W351" t="str">
        <f>VLOOKUP(Table8_16[[#This Row],[Product_ID]],Table3__211[],4,FALSE)</f>
        <v>Home</v>
      </c>
      <c r="X351" t="str">
        <f>VLOOKUP(Table8_16[[#This Row],[Product_ID]],Table3__211[],5,FALSE)</f>
        <v>Decor</v>
      </c>
      <c r="Y351" t="str">
        <f>VLOOKUP(Table8_16[[#This Row],[Product_ID]],Table3__211[],6,FALSE)</f>
        <v>Khan, Jones and Paul</v>
      </c>
      <c r="Z351">
        <f>VLOOKUP(Table8_16[[#This Row],[Product_ID]],Table3__211[],7,FALSE)</f>
        <v>254.04</v>
      </c>
      <c r="AA351">
        <f>VLOOKUP(Table8_16[[#This Row],[Product_ID]],Table3__211[],8,FALSE)</f>
        <v>378</v>
      </c>
      <c r="AB351" t="str">
        <f>VLOOKUP(Table8_16[[#This Row],[Store_ID]],Store!$A$2:$E$21,2,FALSE)</f>
        <v>Gardner, Humphrey and Contreras</v>
      </c>
      <c r="AC351" t="str">
        <f>VLOOKUP(Table8_16[[#This Row],[Store_ID]],Store!$A$2:$E$21,3,FALSE)</f>
        <v>East</v>
      </c>
      <c r="AD351" t="str">
        <f>VLOOKUP(Table8_16[[#This Row],[Store_ID]],Store!$A$2:$E$21,4,FALSE)</f>
        <v>Johnsonville</v>
      </c>
      <c r="AE351" t="str">
        <f>VLOOKUP(Table8_16[[#This Row],[Store_ID]],Store!$A$2:$E$21,5,FALSE)</f>
        <v>Flagship</v>
      </c>
      <c r="AF351" s="22" t="str">
        <f>VLOOKUP(Table8_16[[#This Row],[Store_ID]],Store!$A$2:$F$21,6,FALSE)</f>
        <v>Physical Store</v>
      </c>
    </row>
    <row r="352" spans="1:32" x14ac:dyDescent="0.3">
      <c r="A352" t="s">
        <v>2315</v>
      </c>
      <c r="B352" s="5">
        <v>45309</v>
      </c>
      <c r="C352" t="s">
        <v>138</v>
      </c>
      <c r="D352" t="s">
        <v>1823</v>
      </c>
      <c r="E352" t="s">
        <v>1945</v>
      </c>
      <c r="F352">
        <v>2</v>
      </c>
      <c r="G352">
        <v>827.81</v>
      </c>
      <c r="H352">
        <v>0.04</v>
      </c>
      <c r="I352" t="s">
        <v>1961</v>
      </c>
      <c r="J352">
        <v>1589.3951999999999</v>
      </c>
      <c r="K352">
        <v>1589.3951999999999</v>
      </c>
      <c r="L352" t="str">
        <f>_xlfn.IFS(Table8_1[[#This Row],[Unit_Price]]&lt;500,"Low Price",Table8_1[[#This Row],[Unit_Price]]&lt;2000,"Medium Price",Table8_1[[#This Row],[Unit_Price]]&gt;=2000, "High Price")</f>
        <v>Medium Price</v>
      </c>
      <c r="M352" t="str">
        <f>VLOOKUP(Table8_16[[#This Row],[Customer_ID]],Table1__2[],2,FALSE)</f>
        <v>Robert Jones Dds</v>
      </c>
      <c r="N352">
        <f>VLOOKUP(Table8_16[[#This Row],[Customer_ID]],Table1__2[],3,FALSE)</f>
        <v>25</v>
      </c>
      <c r="O352" t="str">
        <f>VLOOKUP(Table8_16[[#This Row],[Customer_ID]],Table1__2[],4,FALSE)</f>
        <v>Male</v>
      </c>
      <c r="P352" t="str">
        <f>VLOOKUP(Table8_16[[#This Row],[Customer_ID]],Table1__2[],5,FALSE)</f>
        <v>Tristanton</v>
      </c>
      <c r="Q352" t="str">
        <f>VLOOKUP(Table8_16[[#This Row],[Customer_ID]],Table1__2[],6,FALSE)</f>
        <v>Oklahoma</v>
      </c>
      <c r="R352" t="str">
        <f>VLOOKUP(Table8_16[[#This Row],[Customer_ID]],Table1__2[],7,FALSE)</f>
        <v>USA</v>
      </c>
      <c r="S352" t="str">
        <f>VLOOKUP(Table8_16[[#This Row],[Customer_ID]],Table1__2[],8,FALSE)</f>
        <v>Platinum</v>
      </c>
      <c r="T352" t="str">
        <f>VLOOKUP(Table8_16[[#This Row],[Customer_ID]],Table1__2[],9,FALSE)</f>
        <v>Entry level Professionel</v>
      </c>
      <c r="U352" t="str">
        <f>VLOOKUP(Table8_16[[#This Row],[Product_ID]],Table3__211[],2,FALSE)</f>
        <v>Wall-Mounted Spice</v>
      </c>
      <c r="V352" t="str">
        <f>VLOOKUP(Table8_16[[#This Row],[Product_ID]],Table3__211[],3,FALSE)</f>
        <v>Rack</v>
      </c>
      <c r="W352" t="str">
        <f>VLOOKUP(Table8_16[[#This Row],[Product_ID]],Table3__211[],4,FALSE)</f>
        <v>Home</v>
      </c>
      <c r="X352" t="str">
        <f>VLOOKUP(Table8_16[[#This Row],[Product_ID]],Table3__211[],5,FALSE)</f>
        <v>Kitchen</v>
      </c>
      <c r="Y352" t="str">
        <f>VLOOKUP(Table8_16[[#This Row],[Product_ID]],Table3__211[],6,FALSE)</f>
        <v>Allison Ltd</v>
      </c>
      <c r="Z352">
        <f>VLOOKUP(Table8_16[[#This Row],[Product_ID]],Table3__211[],7,FALSE)</f>
        <v>143.43</v>
      </c>
      <c r="AA352">
        <f>VLOOKUP(Table8_16[[#This Row],[Product_ID]],Table3__211[],8,FALSE)</f>
        <v>58</v>
      </c>
      <c r="AB352" t="str">
        <f>VLOOKUP(Table8_16[[#This Row],[Store_ID]],Store!$A$2:$E$21,2,FALSE)</f>
        <v>Guerrero-Schmitt</v>
      </c>
      <c r="AC352" t="str">
        <f>VLOOKUP(Table8_16[[#This Row],[Store_ID]],Store!$A$2:$E$21,3,FALSE)</f>
        <v>East</v>
      </c>
      <c r="AD352" t="str">
        <f>VLOOKUP(Table8_16[[#This Row],[Store_ID]],Store!$A$2:$E$21,4,FALSE)</f>
        <v>East Stevechester</v>
      </c>
      <c r="AE352" t="str">
        <f>VLOOKUP(Table8_16[[#This Row],[Store_ID]],Store!$A$2:$E$21,5,FALSE)</f>
        <v>Flagship</v>
      </c>
      <c r="AF352" s="22" t="str">
        <f>VLOOKUP(Table8_16[[#This Row],[Store_ID]],Store!$A$2:$F$21,6,FALSE)</f>
        <v>Physical Store</v>
      </c>
    </row>
    <row r="353" spans="1:32" x14ac:dyDescent="0.3">
      <c r="A353" t="s">
        <v>2316</v>
      </c>
      <c r="B353" s="5">
        <v>45621</v>
      </c>
      <c r="C353" t="s">
        <v>704</v>
      </c>
      <c r="D353" t="s">
        <v>1606</v>
      </c>
      <c r="E353" t="s">
        <v>1945</v>
      </c>
      <c r="F353">
        <v>3</v>
      </c>
      <c r="G353">
        <v>877.71</v>
      </c>
      <c r="H353">
        <v>0.12</v>
      </c>
      <c r="I353" t="s">
        <v>1961</v>
      </c>
      <c r="J353">
        <v>2317.1543999999999</v>
      </c>
      <c r="K353">
        <v>2317.1544000000004</v>
      </c>
      <c r="L353" t="str">
        <f>_xlfn.IFS(Table8_1[[#This Row],[Unit_Price]]&lt;500,"Low Price",Table8_1[[#This Row],[Unit_Price]]&lt;2000,"Medium Price",Table8_1[[#This Row],[Unit_Price]]&gt;=2000, "High Price")</f>
        <v>Medium Price</v>
      </c>
      <c r="M353" t="str">
        <f>VLOOKUP(Table8_16[[#This Row],[Customer_ID]],Table1__2[],2,FALSE)</f>
        <v>Eric Todd</v>
      </c>
      <c r="N353">
        <f>VLOOKUP(Table8_16[[#This Row],[Customer_ID]],Table1__2[],3,FALSE)</f>
        <v>61</v>
      </c>
      <c r="O353" t="str">
        <f>VLOOKUP(Table8_16[[#This Row],[Customer_ID]],Table1__2[],4,FALSE)</f>
        <v>Male</v>
      </c>
      <c r="P353" t="str">
        <f>VLOOKUP(Table8_16[[#This Row],[Customer_ID]],Table1__2[],5,FALSE)</f>
        <v>Danielstad</v>
      </c>
      <c r="Q353" t="str">
        <f>VLOOKUP(Table8_16[[#This Row],[Customer_ID]],Table1__2[],6,FALSE)</f>
        <v>Montana</v>
      </c>
      <c r="R353" t="str">
        <f>VLOOKUP(Table8_16[[#This Row],[Customer_ID]],Table1__2[],7,FALSE)</f>
        <v>USA</v>
      </c>
      <c r="S353" t="str">
        <f>VLOOKUP(Table8_16[[#This Row],[Customer_ID]],Table1__2[],8,FALSE)</f>
        <v>Gold</v>
      </c>
      <c r="T353" t="str">
        <f>VLOOKUP(Table8_16[[#This Row],[Customer_ID]],Table1__2[],9,FALSE)</f>
        <v>Retired</v>
      </c>
      <c r="U353" t="str">
        <f>VLOOKUP(Table8_16[[#This Row],[Product_ID]],Table3__211[],2,FALSE)</f>
        <v>Hair Strengthening</v>
      </c>
      <c r="V353" t="str">
        <f>VLOOKUP(Table8_16[[#This Row],[Product_ID]],Table3__211[],3,FALSE)</f>
        <v>Shampoo</v>
      </c>
      <c r="W353" t="str">
        <f>VLOOKUP(Table8_16[[#This Row],[Product_ID]],Table3__211[],4,FALSE)</f>
        <v>Beauty</v>
      </c>
      <c r="X353" t="str">
        <f>VLOOKUP(Table8_16[[#This Row],[Product_ID]],Table3__211[],5,FALSE)</f>
        <v>Haircare</v>
      </c>
      <c r="Y353" t="str">
        <f>VLOOKUP(Table8_16[[#This Row],[Product_ID]],Table3__211[],6,FALSE)</f>
        <v>Rice LLC</v>
      </c>
      <c r="Z353">
        <f>VLOOKUP(Table8_16[[#This Row],[Product_ID]],Table3__211[],7,FALSE)</f>
        <v>115.82</v>
      </c>
      <c r="AA353">
        <f>VLOOKUP(Table8_16[[#This Row],[Product_ID]],Table3__211[],8,FALSE)</f>
        <v>460</v>
      </c>
      <c r="AB353" t="str">
        <f>VLOOKUP(Table8_16[[#This Row],[Store_ID]],Store!$A$2:$E$21,2,FALSE)</f>
        <v>Guerrero-Schmitt</v>
      </c>
      <c r="AC353" t="str">
        <f>VLOOKUP(Table8_16[[#This Row],[Store_ID]],Store!$A$2:$E$21,3,FALSE)</f>
        <v>East</v>
      </c>
      <c r="AD353" t="str">
        <f>VLOOKUP(Table8_16[[#This Row],[Store_ID]],Store!$A$2:$E$21,4,FALSE)</f>
        <v>East Stevechester</v>
      </c>
      <c r="AE353" t="str">
        <f>VLOOKUP(Table8_16[[#This Row],[Store_ID]],Store!$A$2:$E$21,5,FALSE)</f>
        <v>Flagship</v>
      </c>
      <c r="AF353" s="22" t="str">
        <f>VLOOKUP(Table8_16[[#This Row],[Store_ID]],Store!$A$2:$F$21,6,FALSE)</f>
        <v>Physical Store</v>
      </c>
    </row>
    <row r="354" spans="1:32" x14ac:dyDescent="0.3">
      <c r="A354" t="s">
        <v>2317</v>
      </c>
      <c r="B354" s="5">
        <v>45603</v>
      </c>
      <c r="C354" t="s">
        <v>832</v>
      </c>
      <c r="D354" t="s">
        <v>1753</v>
      </c>
      <c r="E354" t="s">
        <v>1921</v>
      </c>
      <c r="F354">
        <v>4</v>
      </c>
      <c r="G354">
        <v>488.56</v>
      </c>
      <c r="H354">
        <v>0.26</v>
      </c>
      <c r="I354" t="s">
        <v>1964</v>
      </c>
      <c r="J354">
        <v>1446.1376</v>
      </c>
      <c r="K354">
        <v>1446.1376</v>
      </c>
      <c r="L354" t="str">
        <f>_xlfn.IFS(Table8_1[[#This Row],[Unit_Price]]&lt;500,"Low Price",Table8_1[[#This Row],[Unit_Price]]&lt;2000,"Medium Price",Table8_1[[#This Row],[Unit_Price]]&gt;=2000, "High Price")</f>
        <v>Low Price</v>
      </c>
      <c r="M354" t="str">
        <f>VLOOKUP(Table8_16[[#This Row],[Customer_ID]],Table1__2[],2,FALSE)</f>
        <v>Christopher David</v>
      </c>
      <c r="N354">
        <f>VLOOKUP(Table8_16[[#This Row],[Customer_ID]],Table1__2[],3,FALSE)</f>
        <v>42</v>
      </c>
      <c r="O354" t="str">
        <f>VLOOKUP(Table8_16[[#This Row],[Customer_ID]],Table1__2[],4,FALSE)</f>
        <v>Male</v>
      </c>
      <c r="P354" t="str">
        <f>VLOOKUP(Table8_16[[#This Row],[Customer_ID]],Table1__2[],5,FALSE)</f>
        <v>Karenmouth</v>
      </c>
      <c r="Q354" t="str">
        <f>VLOOKUP(Table8_16[[#This Row],[Customer_ID]],Table1__2[],6,FALSE)</f>
        <v>Massachusetts</v>
      </c>
      <c r="R354" t="str">
        <f>VLOOKUP(Table8_16[[#This Row],[Customer_ID]],Table1__2[],7,FALSE)</f>
        <v>USA</v>
      </c>
      <c r="S354" t="str">
        <f>VLOOKUP(Table8_16[[#This Row],[Customer_ID]],Table1__2[],8,FALSE)</f>
        <v>Silver</v>
      </c>
      <c r="T354" t="str">
        <f>VLOOKUP(Table8_16[[#This Row],[Customer_ID]],Table1__2[],9,FALSE)</f>
        <v>Experienced</v>
      </c>
      <c r="U354" t="str">
        <f>VLOOKUP(Table8_16[[#This Row],[Product_ID]],Table3__211[],2,FALSE)</f>
        <v>Foam</v>
      </c>
      <c r="V354" t="str">
        <f>VLOOKUP(Table8_16[[#This Row],[Product_ID]],Table3__211[],3,FALSE)</f>
        <v>Roller</v>
      </c>
      <c r="W354" t="str">
        <f>VLOOKUP(Table8_16[[#This Row],[Product_ID]],Table3__211[],4,FALSE)</f>
        <v>Sports</v>
      </c>
      <c r="X354" t="str">
        <f>VLOOKUP(Table8_16[[#This Row],[Product_ID]],Table3__211[],5,FALSE)</f>
        <v>Fitness</v>
      </c>
      <c r="Y354" t="str">
        <f>VLOOKUP(Table8_16[[#This Row],[Product_ID]],Table3__211[],6,FALSE)</f>
        <v>Atkinson, Camacho and Oliver</v>
      </c>
      <c r="Z354">
        <f>VLOOKUP(Table8_16[[#This Row],[Product_ID]],Table3__211[],7,FALSE)</f>
        <v>30.62</v>
      </c>
      <c r="AA354">
        <f>VLOOKUP(Table8_16[[#This Row],[Product_ID]],Table3__211[],8,FALSE)</f>
        <v>138</v>
      </c>
      <c r="AB354" t="str">
        <f>VLOOKUP(Table8_16[[#This Row],[Store_ID]],Store!$A$2:$E$21,2,FALSE)</f>
        <v>Moore, Padilla and Butler</v>
      </c>
      <c r="AC354" t="str">
        <f>VLOOKUP(Table8_16[[#This Row],[Store_ID]],Store!$A$2:$E$21,3,FALSE)</f>
        <v>South</v>
      </c>
      <c r="AD354" t="str">
        <f>VLOOKUP(Table8_16[[#This Row],[Store_ID]],Store!$A$2:$E$21,4,FALSE)</f>
        <v>East Johnstad</v>
      </c>
      <c r="AE354" t="str">
        <f>VLOOKUP(Table8_16[[#This Row],[Store_ID]],Store!$A$2:$E$21,5,FALSE)</f>
        <v>Flagship</v>
      </c>
      <c r="AF354" s="22" t="str">
        <f>VLOOKUP(Table8_16[[#This Row],[Store_ID]],Store!$A$2:$F$21,6,FALSE)</f>
        <v>Physical Store</v>
      </c>
    </row>
    <row r="355" spans="1:32" x14ac:dyDescent="0.3">
      <c r="A355" t="s">
        <v>2318</v>
      </c>
      <c r="B355" s="5">
        <v>45501</v>
      </c>
      <c r="C355" t="s">
        <v>373</v>
      </c>
      <c r="D355" t="s">
        <v>1652</v>
      </c>
      <c r="E355" t="s">
        <v>1929</v>
      </c>
      <c r="F355">
        <v>4</v>
      </c>
      <c r="G355">
        <v>175.91</v>
      </c>
      <c r="H355">
        <v>0.13</v>
      </c>
      <c r="I355" t="s">
        <v>1961</v>
      </c>
      <c r="J355">
        <v>612.16679999999997</v>
      </c>
      <c r="K355">
        <v>612.16679999999997</v>
      </c>
      <c r="L355" t="str">
        <f>_xlfn.IFS(Table8_1[[#This Row],[Unit_Price]]&lt;500,"Low Price",Table8_1[[#This Row],[Unit_Price]]&lt;2000,"Medium Price",Table8_1[[#This Row],[Unit_Price]]&gt;=2000, "High Price")</f>
        <v>Low Price</v>
      </c>
      <c r="M355" t="str">
        <f>VLOOKUP(Table8_16[[#This Row],[Customer_ID]],Table1__2[],2,FALSE)</f>
        <v>Christopher Lester</v>
      </c>
      <c r="N355">
        <f>VLOOKUP(Table8_16[[#This Row],[Customer_ID]],Table1__2[],3,FALSE)</f>
        <v>64</v>
      </c>
      <c r="O355" t="str">
        <f>VLOOKUP(Table8_16[[#This Row],[Customer_ID]],Table1__2[],4,FALSE)</f>
        <v>Male</v>
      </c>
      <c r="P355" t="str">
        <f>VLOOKUP(Table8_16[[#This Row],[Customer_ID]],Table1__2[],5,FALSE)</f>
        <v>South Jenniferville</v>
      </c>
      <c r="Q355" t="str">
        <f>VLOOKUP(Table8_16[[#This Row],[Customer_ID]],Table1__2[],6,FALSE)</f>
        <v>Georgia</v>
      </c>
      <c r="R355" t="str">
        <f>VLOOKUP(Table8_16[[#This Row],[Customer_ID]],Table1__2[],7,FALSE)</f>
        <v>USA</v>
      </c>
      <c r="S355" t="str">
        <f>VLOOKUP(Table8_16[[#This Row],[Customer_ID]],Table1__2[],8,FALSE)</f>
        <v>Silver</v>
      </c>
      <c r="T355" t="str">
        <f>VLOOKUP(Table8_16[[#This Row],[Customer_ID]],Table1__2[],9,FALSE)</f>
        <v>Retired</v>
      </c>
      <c r="U355" t="str">
        <f>VLOOKUP(Table8_16[[#This Row],[Product_ID]],Table3__211[],2,FALSE)</f>
        <v>Women's Scarf</v>
      </c>
      <c r="V355" t="str">
        <f>VLOOKUP(Table8_16[[#This Row],[Product_ID]],Table3__211[],3,FALSE)</f>
        <v>Set</v>
      </c>
      <c r="W355" t="str">
        <f>VLOOKUP(Table8_16[[#This Row],[Product_ID]],Table3__211[],4,FALSE)</f>
        <v>Clothing</v>
      </c>
      <c r="X355" t="str">
        <f>VLOOKUP(Table8_16[[#This Row],[Product_ID]],Table3__211[],5,FALSE)</f>
        <v>Accessories</v>
      </c>
      <c r="Y355" t="str">
        <f>VLOOKUP(Table8_16[[#This Row],[Product_ID]],Table3__211[],6,FALSE)</f>
        <v>Brown and Sons</v>
      </c>
      <c r="Z355">
        <f>VLOOKUP(Table8_16[[#This Row],[Product_ID]],Table3__211[],7,FALSE)</f>
        <v>174.02</v>
      </c>
      <c r="AA355">
        <f>VLOOKUP(Table8_16[[#This Row],[Product_ID]],Table3__211[],8,FALSE)</f>
        <v>268</v>
      </c>
      <c r="AB355" t="str">
        <f>VLOOKUP(Table8_16[[#This Row],[Store_ID]],Store!$A$2:$E$21,2,FALSE)</f>
        <v>Thomas, Bridges and Harris</v>
      </c>
      <c r="AC355" t="str">
        <f>VLOOKUP(Table8_16[[#This Row],[Store_ID]],Store!$A$2:$E$21,3,FALSE)</f>
        <v>North</v>
      </c>
      <c r="AD355" t="str">
        <f>VLOOKUP(Table8_16[[#This Row],[Store_ID]],Store!$A$2:$E$21,4,FALSE)</f>
        <v>Sabrinatown</v>
      </c>
      <c r="AE355" t="str">
        <f>VLOOKUP(Table8_16[[#This Row],[Store_ID]],Store!$A$2:$E$21,5,FALSE)</f>
        <v>Online</v>
      </c>
      <c r="AF355" s="22" t="str">
        <f>VLOOKUP(Table8_16[[#This Row],[Store_ID]],Store!$A$2:$F$21,6,FALSE)</f>
        <v>Digital Store</v>
      </c>
    </row>
    <row r="356" spans="1:32" x14ac:dyDescent="0.3">
      <c r="A356" t="s">
        <v>2319</v>
      </c>
      <c r="B356" s="5">
        <v>45398</v>
      </c>
      <c r="C356" t="s">
        <v>805</v>
      </c>
      <c r="D356" t="s">
        <v>1844</v>
      </c>
      <c r="E356" t="s">
        <v>1917</v>
      </c>
      <c r="F356">
        <v>4</v>
      </c>
      <c r="G356">
        <v>289.66000000000003</v>
      </c>
      <c r="H356">
        <v>0.25</v>
      </c>
      <c r="I356" t="s">
        <v>1964</v>
      </c>
      <c r="J356">
        <v>868.98</v>
      </c>
      <c r="K356">
        <v>868.98</v>
      </c>
      <c r="L356" t="str">
        <f>_xlfn.IFS(Table8_1[[#This Row],[Unit_Price]]&lt;500,"Low Price",Table8_1[[#This Row],[Unit_Price]]&lt;2000,"Medium Price",Table8_1[[#This Row],[Unit_Price]]&gt;=2000, "High Price")</f>
        <v>Low Price</v>
      </c>
      <c r="M356" t="str">
        <f>VLOOKUP(Table8_16[[#This Row],[Customer_ID]],Table1__2[],2,FALSE)</f>
        <v>Nicholas Webb</v>
      </c>
      <c r="N356">
        <f>VLOOKUP(Table8_16[[#This Row],[Customer_ID]],Table1__2[],3,FALSE)</f>
        <v>19</v>
      </c>
      <c r="O356" t="str">
        <f>VLOOKUP(Table8_16[[#This Row],[Customer_ID]],Table1__2[],4,FALSE)</f>
        <v>Male</v>
      </c>
      <c r="P356" t="str">
        <f>VLOOKUP(Table8_16[[#This Row],[Customer_ID]],Table1__2[],5,FALSE)</f>
        <v>Lake Timothy</v>
      </c>
      <c r="Q356" t="str">
        <f>VLOOKUP(Table8_16[[#This Row],[Customer_ID]],Table1__2[],6,FALSE)</f>
        <v>Nevada</v>
      </c>
      <c r="R356" t="str">
        <f>VLOOKUP(Table8_16[[#This Row],[Customer_ID]],Table1__2[],7,FALSE)</f>
        <v>USA</v>
      </c>
      <c r="S356" t="str">
        <f>VLOOKUP(Table8_16[[#This Row],[Customer_ID]],Table1__2[],8,FALSE)</f>
        <v>Gold</v>
      </c>
      <c r="T356" t="str">
        <f>VLOOKUP(Table8_16[[#This Row],[Customer_ID]],Table1__2[],9,FALSE)</f>
        <v>Teenage</v>
      </c>
      <c r="U356" t="str">
        <f>VLOOKUP(Table8_16[[#This Row],[Product_ID]],Table3__211[],2,FALSE)</f>
        <v>LED Bedside</v>
      </c>
      <c r="V356" t="str">
        <f>VLOOKUP(Table8_16[[#This Row],[Product_ID]],Table3__211[],3,FALSE)</f>
        <v>Lamp</v>
      </c>
      <c r="W356" t="str">
        <f>VLOOKUP(Table8_16[[#This Row],[Product_ID]],Table3__211[],4,FALSE)</f>
        <v>Home</v>
      </c>
      <c r="X356" t="str">
        <f>VLOOKUP(Table8_16[[#This Row],[Product_ID]],Table3__211[],5,FALSE)</f>
        <v>Lighting</v>
      </c>
      <c r="Y356" t="str">
        <f>VLOOKUP(Table8_16[[#This Row],[Product_ID]],Table3__211[],6,FALSE)</f>
        <v>Aguilar, Horton and Lewis</v>
      </c>
      <c r="Z356">
        <f>VLOOKUP(Table8_16[[#This Row],[Product_ID]],Table3__211[],7,FALSE)</f>
        <v>371.38</v>
      </c>
      <c r="AA356">
        <f>VLOOKUP(Table8_16[[#This Row],[Product_ID]],Table3__211[],8,FALSE)</f>
        <v>220</v>
      </c>
      <c r="AB356" t="str">
        <f>VLOOKUP(Table8_16[[#This Row],[Store_ID]],Store!$A$2:$E$21,2,FALSE)</f>
        <v>Bean, Jones and Park</v>
      </c>
      <c r="AC356" t="str">
        <f>VLOOKUP(Table8_16[[#This Row],[Store_ID]],Store!$A$2:$E$21,3,FALSE)</f>
        <v>West</v>
      </c>
      <c r="AD356" t="str">
        <f>VLOOKUP(Table8_16[[#This Row],[Store_ID]],Store!$A$2:$E$21,4,FALSE)</f>
        <v>Thompsonborough</v>
      </c>
      <c r="AE356" t="str">
        <f>VLOOKUP(Table8_16[[#This Row],[Store_ID]],Store!$A$2:$E$21,5,FALSE)</f>
        <v>Online</v>
      </c>
      <c r="AF356" s="22" t="str">
        <f>VLOOKUP(Table8_16[[#This Row],[Store_ID]],Store!$A$2:$F$21,6,FALSE)</f>
        <v>Digital Store</v>
      </c>
    </row>
    <row r="357" spans="1:32" x14ac:dyDescent="0.3">
      <c r="A357" t="s">
        <v>2320</v>
      </c>
      <c r="B357" s="5">
        <v>45304</v>
      </c>
      <c r="C357" t="s">
        <v>784</v>
      </c>
      <c r="D357" t="s">
        <v>1617</v>
      </c>
      <c r="E357" t="s">
        <v>1936</v>
      </c>
      <c r="F357">
        <v>2</v>
      </c>
      <c r="G357">
        <v>899.27</v>
      </c>
      <c r="H357">
        <v>0.17</v>
      </c>
      <c r="I357" t="s">
        <v>1959</v>
      </c>
      <c r="J357">
        <v>1492.7882</v>
      </c>
      <c r="K357">
        <v>1492.7882</v>
      </c>
      <c r="L357" t="str">
        <f>_xlfn.IFS(Table8_1[[#This Row],[Unit_Price]]&lt;500,"Low Price",Table8_1[[#This Row],[Unit_Price]]&lt;2000,"Medium Price",Table8_1[[#This Row],[Unit_Price]]&gt;=2000, "High Price")</f>
        <v>Medium Price</v>
      </c>
      <c r="M357" t="str">
        <f>VLOOKUP(Table8_16[[#This Row],[Customer_ID]],Table1__2[],2,FALSE)</f>
        <v>Mr. William Horton</v>
      </c>
      <c r="N357">
        <f>VLOOKUP(Table8_16[[#This Row],[Customer_ID]],Table1__2[],3,FALSE)</f>
        <v>31</v>
      </c>
      <c r="O357" t="str">
        <f>VLOOKUP(Table8_16[[#This Row],[Customer_ID]],Table1__2[],4,FALSE)</f>
        <v>Male</v>
      </c>
      <c r="P357" t="str">
        <f>VLOOKUP(Table8_16[[#This Row],[Customer_ID]],Table1__2[],5,FALSE)</f>
        <v>Dawsonchester</v>
      </c>
      <c r="Q357" t="str">
        <f>VLOOKUP(Table8_16[[#This Row],[Customer_ID]],Table1__2[],6,FALSE)</f>
        <v>Virginia</v>
      </c>
      <c r="R357" t="str">
        <f>VLOOKUP(Table8_16[[#This Row],[Customer_ID]],Table1__2[],7,FALSE)</f>
        <v>USA</v>
      </c>
      <c r="S357" t="str">
        <f>VLOOKUP(Table8_16[[#This Row],[Customer_ID]],Table1__2[],8,FALSE)</f>
        <v>Platinum</v>
      </c>
      <c r="T357" t="str">
        <f>VLOOKUP(Table8_16[[#This Row],[Customer_ID]],Table1__2[],9,FALSE)</f>
        <v>Experienced</v>
      </c>
      <c r="U357" t="str">
        <f>VLOOKUP(Table8_16[[#This Row],[Product_ID]],Table3__211[],2,FALSE)</f>
        <v>4K Home</v>
      </c>
      <c r="V357" t="str">
        <f>VLOOKUP(Table8_16[[#This Row],[Product_ID]],Table3__211[],3,FALSE)</f>
        <v>Projector</v>
      </c>
      <c r="W357" t="str">
        <f>VLOOKUP(Table8_16[[#This Row],[Product_ID]],Table3__211[],4,FALSE)</f>
        <v>Electronics</v>
      </c>
      <c r="X357" t="str">
        <f>VLOOKUP(Table8_16[[#This Row],[Product_ID]],Table3__211[],5,FALSE)</f>
        <v>Appliances</v>
      </c>
      <c r="Y357" t="str">
        <f>VLOOKUP(Table8_16[[#This Row],[Product_ID]],Table3__211[],6,FALSE)</f>
        <v>Thomas LLC</v>
      </c>
      <c r="Z357">
        <f>VLOOKUP(Table8_16[[#This Row],[Product_ID]],Table3__211[],7,FALSE)</f>
        <v>465.34</v>
      </c>
      <c r="AA357">
        <f>VLOOKUP(Table8_16[[#This Row],[Product_ID]],Table3__211[],8,FALSE)</f>
        <v>301</v>
      </c>
      <c r="AB357" t="str">
        <f>VLOOKUP(Table8_16[[#This Row],[Store_ID]],Store!$A$2:$E$21,2,FALSE)</f>
        <v>Shelton PLC</v>
      </c>
      <c r="AC357" t="str">
        <f>VLOOKUP(Table8_16[[#This Row],[Store_ID]],Store!$A$2:$E$21,3,FALSE)</f>
        <v>North</v>
      </c>
      <c r="AD357" t="str">
        <f>VLOOKUP(Table8_16[[#This Row],[Store_ID]],Store!$A$2:$E$21,4,FALSE)</f>
        <v>East Jenniferstad</v>
      </c>
      <c r="AE357" t="str">
        <f>VLOOKUP(Table8_16[[#This Row],[Store_ID]],Store!$A$2:$E$21,5,FALSE)</f>
        <v>Flagship</v>
      </c>
      <c r="AF357" s="22" t="str">
        <f>VLOOKUP(Table8_16[[#This Row],[Store_ID]],Store!$A$2:$F$21,6,FALSE)</f>
        <v>Physical Store</v>
      </c>
    </row>
    <row r="358" spans="1:32" x14ac:dyDescent="0.3">
      <c r="A358" t="s">
        <v>2321</v>
      </c>
      <c r="B358" s="5">
        <v>45299</v>
      </c>
      <c r="C358" t="s">
        <v>245</v>
      </c>
      <c r="D358" t="s">
        <v>1628</v>
      </c>
      <c r="E358" t="s">
        <v>1892</v>
      </c>
      <c r="F358">
        <v>1</v>
      </c>
      <c r="G358">
        <v>691.38</v>
      </c>
      <c r="H358">
        <v>0.11</v>
      </c>
      <c r="I358" t="s">
        <v>1964</v>
      </c>
      <c r="J358">
        <v>615.32820000000004</v>
      </c>
      <c r="K358">
        <v>615.32820000000004</v>
      </c>
      <c r="L358" t="str">
        <f>_xlfn.IFS(Table8_1[[#This Row],[Unit_Price]]&lt;500,"Low Price",Table8_1[[#This Row],[Unit_Price]]&lt;2000,"Medium Price",Table8_1[[#This Row],[Unit_Price]]&gt;=2000, "High Price")</f>
        <v>Medium Price</v>
      </c>
      <c r="M358" t="str">
        <f>VLOOKUP(Table8_16[[#This Row],[Customer_ID]],Table1__2[],2,FALSE)</f>
        <v>Michael Thomas</v>
      </c>
      <c r="N358">
        <f>VLOOKUP(Table8_16[[#This Row],[Customer_ID]],Table1__2[],3,FALSE)</f>
        <v>21</v>
      </c>
      <c r="O358" t="str">
        <f>VLOOKUP(Table8_16[[#This Row],[Customer_ID]],Table1__2[],4,FALSE)</f>
        <v>Female</v>
      </c>
      <c r="P358" t="str">
        <f>VLOOKUP(Table8_16[[#This Row],[Customer_ID]],Table1__2[],5,FALSE)</f>
        <v>Woodmouth</v>
      </c>
      <c r="Q358" t="str">
        <f>VLOOKUP(Table8_16[[#This Row],[Customer_ID]],Table1__2[],6,FALSE)</f>
        <v>Nevada</v>
      </c>
      <c r="R358" t="str">
        <f>VLOOKUP(Table8_16[[#This Row],[Customer_ID]],Table1__2[],7,FALSE)</f>
        <v>USA</v>
      </c>
      <c r="S358" t="str">
        <f>VLOOKUP(Table8_16[[#This Row],[Customer_ID]],Table1__2[],8,FALSE)</f>
        <v>Silver</v>
      </c>
      <c r="T358" t="str">
        <f>VLOOKUP(Table8_16[[#This Row],[Customer_ID]],Table1__2[],9,FALSE)</f>
        <v>Students</v>
      </c>
      <c r="U358" t="str">
        <f>VLOOKUP(Table8_16[[#This Row],[Product_ID]],Table3__211[],2,FALSE)</f>
        <v>Women's Denim</v>
      </c>
      <c r="V358" t="str">
        <f>VLOOKUP(Table8_16[[#This Row],[Product_ID]],Table3__211[],3,FALSE)</f>
        <v>Jeans</v>
      </c>
      <c r="W358" t="str">
        <f>VLOOKUP(Table8_16[[#This Row],[Product_ID]],Table3__211[],4,FALSE)</f>
        <v>Clothing</v>
      </c>
      <c r="X358" t="str">
        <f>VLOOKUP(Table8_16[[#This Row],[Product_ID]],Table3__211[],5,FALSE)</f>
        <v>Bottoms</v>
      </c>
      <c r="Y358" t="str">
        <f>VLOOKUP(Table8_16[[#This Row],[Product_ID]],Table3__211[],6,FALSE)</f>
        <v>Guerra-Hendrix</v>
      </c>
      <c r="Z358">
        <f>VLOOKUP(Table8_16[[#This Row],[Product_ID]],Table3__211[],7,FALSE)</f>
        <v>254.04</v>
      </c>
      <c r="AA358">
        <f>VLOOKUP(Table8_16[[#This Row],[Product_ID]],Table3__211[],8,FALSE)</f>
        <v>343</v>
      </c>
      <c r="AB358" t="str">
        <f>VLOOKUP(Table8_16[[#This Row],[Store_ID]],Store!$A$2:$E$21,2,FALSE)</f>
        <v>Martinez, Adkins and Johnson</v>
      </c>
      <c r="AC358" t="str">
        <f>VLOOKUP(Table8_16[[#This Row],[Store_ID]],Store!$A$2:$E$21,3,FALSE)</f>
        <v>North</v>
      </c>
      <c r="AD358" t="str">
        <f>VLOOKUP(Table8_16[[#This Row],[Store_ID]],Store!$A$2:$E$21,4,FALSE)</f>
        <v>Danielmouth</v>
      </c>
      <c r="AE358" t="str">
        <f>VLOOKUP(Table8_16[[#This Row],[Store_ID]],Store!$A$2:$E$21,5,FALSE)</f>
        <v>Flagship</v>
      </c>
      <c r="AF358" s="22" t="str">
        <f>VLOOKUP(Table8_16[[#This Row],[Store_ID]],Store!$A$2:$F$21,6,FALSE)</f>
        <v>Physical Store</v>
      </c>
    </row>
    <row r="359" spans="1:32" x14ac:dyDescent="0.3">
      <c r="A359" t="s">
        <v>2322</v>
      </c>
      <c r="B359" s="5">
        <v>45564</v>
      </c>
      <c r="C359" t="s">
        <v>557</v>
      </c>
      <c r="D359" t="s">
        <v>1658</v>
      </c>
      <c r="E359" t="s">
        <v>1887</v>
      </c>
      <c r="F359">
        <v>3</v>
      </c>
      <c r="G359">
        <v>158.72</v>
      </c>
      <c r="H359">
        <v>0.13</v>
      </c>
      <c r="I359" t="s">
        <v>1959</v>
      </c>
      <c r="J359">
        <v>414.25920000000002</v>
      </c>
      <c r="K359">
        <v>414.25919999999996</v>
      </c>
      <c r="L359" t="str">
        <f>_xlfn.IFS(Table8_1[[#This Row],[Unit_Price]]&lt;500,"Low Price",Table8_1[[#This Row],[Unit_Price]]&lt;2000,"Medium Price",Table8_1[[#This Row],[Unit_Price]]&gt;=2000, "High Price")</f>
        <v>Low Price</v>
      </c>
      <c r="M359" t="str">
        <f>VLOOKUP(Table8_16[[#This Row],[Customer_ID]],Table1__2[],2,FALSE)</f>
        <v>Jason Wheeler</v>
      </c>
      <c r="N359">
        <f>VLOOKUP(Table8_16[[#This Row],[Customer_ID]],Table1__2[],3,FALSE)</f>
        <v>47</v>
      </c>
      <c r="O359" t="str">
        <f>VLOOKUP(Table8_16[[#This Row],[Customer_ID]],Table1__2[],4,FALSE)</f>
        <v>Female</v>
      </c>
      <c r="P359" t="str">
        <f>VLOOKUP(Table8_16[[#This Row],[Customer_ID]],Table1__2[],5,FALSE)</f>
        <v>Carolview</v>
      </c>
      <c r="Q359" t="str">
        <f>VLOOKUP(Table8_16[[#This Row],[Customer_ID]],Table1__2[],6,FALSE)</f>
        <v>Illinois</v>
      </c>
      <c r="R359" t="str">
        <f>VLOOKUP(Table8_16[[#This Row],[Customer_ID]],Table1__2[],7,FALSE)</f>
        <v>USA</v>
      </c>
      <c r="S359" t="str">
        <f>VLOOKUP(Table8_16[[#This Row],[Customer_ID]],Table1__2[],8,FALSE)</f>
        <v>Platinum</v>
      </c>
      <c r="T359" t="str">
        <f>VLOOKUP(Table8_16[[#This Row],[Customer_ID]],Table1__2[],9,FALSE)</f>
        <v>Experienced</v>
      </c>
      <c r="U359" t="str">
        <f>VLOOKUP(Table8_16[[#This Row],[Product_ID]],Table3__211[],2,FALSE)</f>
        <v>Decorative Floor</v>
      </c>
      <c r="V359" t="str">
        <f>VLOOKUP(Table8_16[[#This Row],[Product_ID]],Table3__211[],3,FALSE)</f>
        <v>Vase</v>
      </c>
      <c r="W359" t="str">
        <f>VLOOKUP(Table8_16[[#This Row],[Product_ID]],Table3__211[],4,FALSE)</f>
        <v>Home</v>
      </c>
      <c r="X359" t="str">
        <f>VLOOKUP(Table8_16[[#This Row],[Product_ID]],Table3__211[],5,FALSE)</f>
        <v>Decor</v>
      </c>
      <c r="Y359" t="str">
        <f>VLOOKUP(Table8_16[[#This Row],[Product_ID]],Table3__211[],6,FALSE)</f>
        <v>Khan, Jones and Paul</v>
      </c>
      <c r="Z359">
        <f>VLOOKUP(Table8_16[[#This Row],[Product_ID]],Table3__211[],7,FALSE)</f>
        <v>254.04</v>
      </c>
      <c r="AA359">
        <f>VLOOKUP(Table8_16[[#This Row],[Product_ID]],Table3__211[],8,FALSE)</f>
        <v>378</v>
      </c>
      <c r="AB359" t="str">
        <f>VLOOKUP(Table8_16[[#This Row],[Store_ID]],Store!$A$2:$E$21,2,FALSE)</f>
        <v>Rivera-Warner</v>
      </c>
      <c r="AC359" t="str">
        <f>VLOOKUP(Table8_16[[#This Row],[Store_ID]],Store!$A$2:$E$21,3,FALSE)</f>
        <v>East</v>
      </c>
      <c r="AD359" t="str">
        <f>VLOOKUP(Table8_16[[#This Row],[Store_ID]],Store!$A$2:$E$21,4,FALSE)</f>
        <v>Washingtonfurt</v>
      </c>
      <c r="AE359" t="str">
        <f>VLOOKUP(Table8_16[[#This Row],[Store_ID]],Store!$A$2:$E$21,5,FALSE)</f>
        <v>Flagship</v>
      </c>
      <c r="AF359" s="22" t="str">
        <f>VLOOKUP(Table8_16[[#This Row],[Store_ID]],Store!$A$2:$F$21,6,FALSE)</f>
        <v>Physical Store</v>
      </c>
    </row>
    <row r="360" spans="1:32" x14ac:dyDescent="0.3">
      <c r="A360" t="s">
        <v>2323</v>
      </c>
      <c r="B360" s="5">
        <v>45413</v>
      </c>
      <c r="C360" t="s">
        <v>692</v>
      </c>
      <c r="D360" t="s">
        <v>1762</v>
      </c>
      <c r="E360" t="s">
        <v>1939</v>
      </c>
      <c r="F360">
        <v>4</v>
      </c>
      <c r="G360">
        <v>537.15</v>
      </c>
      <c r="H360">
        <v>0.06</v>
      </c>
      <c r="I360" t="s">
        <v>1964</v>
      </c>
      <c r="J360">
        <v>2019.684</v>
      </c>
      <c r="K360">
        <v>2019.684</v>
      </c>
      <c r="L360" t="str">
        <f>_xlfn.IFS(Table8_1[[#This Row],[Unit_Price]]&lt;500,"Low Price",Table8_1[[#This Row],[Unit_Price]]&lt;2000,"Medium Price",Table8_1[[#This Row],[Unit_Price]]&gt;=2000, "High Price")</f>
        <v>Medium Price</v>
      </c>
      <c r="M360" t="str">
        <f>VLOOKUP(Table8_16[[#This Row],[Customer_ID]],Table1__2[],2,FALSE)</f>
        <v>Antonio Jones</v>
      </c>
      <c r="N360">
        <f>VLOOKUP(Table8_16[[#This Row],[Customer_ID]],Table1__2[],3,FALSE)</f>
        <v>48</v>
      </c>
      <c r="O360" t="str">
        <f>VLOOKUP(Table8_16[[#This Row],[Customer_ID]],Table1__2[],4,FALSE)</f>
        <v>Male</v>
      </c>
      <c r="P360" t="str">
        <f>VLOOKUP(Table8_16[[#This Row],[Customer_ID]],Table1__2[],5,FALSE)</f>
        <v>Matthewborough</v>
      </c>
      <c r="Q360" t="str">
        <f>VLOOKUP(Table8_16[[#This Row],[Customer_ID]],Table1__2[],6,FALSE)</f>
        <v>Georgia</v>
      </c>
      <c r="R360" t="str">
        <f>VLOOKUP(Table8_16[[#This Row],[Customer_ID]],Table1__2[],7,FALSE)</f>
        <v>USA</v>
      </c>
      <c r="S360" t="str">
        <f>VLOOKUP(Table8_16[[#This Row],[Customer_ID]],Table1__2[],8,FALSE)</f>
        <v>Silver</v>
      </c>
      <c r="T360" t="str">
        <f>VLOOKUP(Table8_16[[#This Row],[Customer_ID]],Table1__2[],9,FALSE)</f>
        <v>Experienced</v>
      </c>
      <c r="U360" t="str">
        <f>VLOOKUP(Table8_16[[#This Row],[Product_ID]],Table3__211[],2,FALSE)</f>
        <v>Luxury Perfume</v>
      </c>
      <c r="V360" t="str">
        <f>VLOOKUP(Table8_16[[#This Row],[Product_ID]],Table3__211[],3,FALSE)</f>
        <v>Spray</v>
      </c>
      <c r="W360" t="str">
        <f>VLOOKUP(Table8_16[[#This Row],[Product_ID]],Table3__211[],4,FALSE)</f>
        <v>Beauty</v>
      </c>
      <c r="X360" t="str">
        <f>VLOOKUP(Table8_16[[#This Row],[Product_ID]],Table3__211[],5,FALSE)</f>
        <v>Fragrance</v>
      </c>
      <c r="Y360" t="str">
        <f>VLOOKUP(Table8_16[[#This Row],[Product_ID]],Table3__211[],6,FALSE)</f>
        <v>Gibson, Green and Lopez</v>
      </c>
      <c r="Z360">
        <f>VLOOKUP(Table8_16[[#This Row],[Product_ID]],Table3__211[],7,FALSE)</f>
        <v>482.75</v>
      </c>
      <c r="AA360">
        <f>VLOOKUP(Table8_16[[#This Row],[Product_ID]],Table3__211[],8,FALSE)</f>
        <v>444</v>
      </c>
      <c r="AB360" t="str">
        <f>VLOOKUP(Table8_16[[#This Row],[Store_ID]],Store!$A$2:$E$21,2,FALSE)</f>
        <v>Frederick-Wright</v>
      </c>
      <c r="AC360" t="str">
        <f>VLOOKUP(Table8_16[[#This Row],[Store_ID]],Store!$A$2:$E$21,3,FALSE)</f>
        <v>West</v>
      </c>
      <c r="AD360" t="str">
        <f>VLOOKUP(Table8_16[[#This Row],[Store_ID]],Store!$A$2:$E$21,4,FALSE)</f>
        <v>New Jimmymouth</v>
      </c>
      <c r="AE360" t="str">
        <f>VLOOKUP(Table8_16[[#This Row],[Store_ID]],Store!$A$2:$E$21,5,FALSE)</f>
        <v>Flagship</v>
      </c>
      <c r="AF360" s="22" t="str">
        <f>VLOOKUP(Table8_16[[#This Row],[Store_ID]],Store!$A$2:$F$21,6,FALSE)</f>
        <v>Physical Store</v>
      </c>
    </row>
    <row r="361" spans="1:32" x14ac:dyDescent="0.3">
      <c r="A361" t="s">
        <v>2324</v>
      </c>
      <c r="B361" s="5">
        <v>45480</v>
      </c>
      <c r="C361" t="s">
        <v>1307</v>
      </c>
      <c r="D361" t="s">
        <v>1703</v>
      </c>
      <c r="E361" t="s">
        <v>1921</v>
      </c>
      <c r="F361">
        <v>3</v>
      </c>
      <c r="G361">
        <v>771.7</v>
      </c>
      <c r="H361">
        <v>0.05</v>
      </c>
      <c r="I361" t="s">
        <v>1964</v>
      </c>
      <c r="J361">
        <v>2199.3449999999998</v>
      </c>
      <c r="K361">
        <v>2199.3450000000003</v>
      </c>
      <c r="L361" t="str">
        <f>_xlfn.IFS(Table8_1[[#This Row],[Unit_Price]]&lt;500,"Low Price",Table8_1[[#This Row],[Unit_Price]]&lt;2000,"Medium Price",Table8_1[[#This Row],[Unit_Price]]&gt;=2000, "High Price")</f>
        <v>Medium Price</v>
      </c>
      <c r="M361" t="str">
        <f>VLOOKUP(Table8_16[[#This Row],[Customer_ID]],Table1__2[],2,FALSE)</f>
        <v>Karen King</v>
      </c>
      <c r="N361">
        <f>VLOOKUP(Table8_16[[#This Row],[Customer_ID]],Table1__2[],3,FALSE)</f>
        <v>64</v>
      </c>
      <c r="O361" t="str">
        <f>VLOOKUP(Table8_16[[#This Row],[Customer_ID]],Table1__2[],4,FALSE)</f>
        <v>Female</v>
      </c>
      <c r="P361" t="str">
        <f>VLOOKUP(Table8_16[[#This Row],[Customer_ID]],Table1__2[],5,FALSE)</f>
        <v>Kimburgh</v>
      </c>
      <c r="Q361" t="str">
        <f>VLOOKUP(Table8_16[[#This Row],[Customer_ID]],Table1__2[],6,FALSE)</f>
        <v>North Carolina</v>
      </c>
      <c r="R361" t="str">
        <f>VLOOKUP(Table8_16[[#This Row],[Customer_ID]],Table1__2[],7,FALSE)</f>
        <v>USA</v>
      </c>
      <c r="S361" t="str">
        <f>VLOOKUP(Table8_16[[#This Row],[Customer_ID]],Table1__2[],8,FALSE)</f>
        <v>Bronze</v>
      </c>
      <c r="T361" t="str">
        <f>VLOOKUP(Table8_16[[#This Row],[Customer_ID]],Table1__2[],9,FALSE)</f>
        <v>Retired</v>
      </c>
      <c r="U361" t="str">
        <f>VLOOKUP(Table8_16[[#This Row],[Product_ID]],Table3__211[],2,FALSE)</f>
        <v>Yoga Exercise</v>
      </c>
      <c r="V361" t="str">
        <f>VLOOKUP(Table8_16[[#This Row],[Product_ID]],Table3__211[],3,FALSE)</f>
        <v>Mat</v>
      </c>
      <c r="W361" t="str">
        <f>VLOOKUP(Table8_16[[#This Row],[Product_ID]],Table3__211[],4,FALSE)</f>
        <v>Sports</v>
      </c>
      <c r="X361" t="str">
        <f>VLOOKUP(Table8_16[[#This Row],[Product_ID]],Table3__211[],5,FALSE)</f>
        <v>Fitness</v>
      </c>
      <c r="Y361" t="str">
        <f>VLOOKUP(Table8_16[[#This Row],[Product_ID]],Table3__211[],6,FALSE)</f>
        <v>Carroll, Long and Mendoza</v>
      </c>
      <c r="Z361">
        <f>VLOOKUP(Table8_16[[#This Row],[Product_ID]],Table3__211[],7,FALSE)</f>
        <v>313.26</v>
      </c>
      <c r="AA361">
        <f>VLOOKUP(Table8_16[[#This Row],[Product_ID]],Table3__211[],8,FALSE)</f>
        <v>369</v>
      </c>
      <c r="AB361" t="str">
        <f>VLOOKUP(Table8_16[[#This Row],[Store_ID]],Store!$A$2:$E$21,2,FALSE)</f>
        <v>Moore, Padilla and Butler</v>
      </c>
      <c r="AC361" t="str">
        <f>VLOOKUP(Table8_16[[#This Row],[Store_ID]],Store!$A$2:$E$21,3,FALSE)</f>
        <v>South</v>
      </c>
      <c r="AD361" t="str">
        <f>VLOOKUP(Table8_16[[#This Row],[Store_ID]],Store!$A$2:$E$21,4,FALSE)</f>
        <v>East Johnstad</v>
      </c>
      <c r="AE361" t="str">
        <f>VLOOKUP(Table8_16[[#This Row],[Store_ID]],Store!$A$2:$E$21,5,FALSE)</f>
        <v>Flagship</v>
      </c>
      <c r="AF361" s="22" t="str">
        <f>VLOOKUP(Table8_16[[#This Row],[Store_ID]],Store!$A$2:$F$21,6,FALSE)</f>
        <v>Physical Store</v>
      </c>
    </row>
    <row r="362" spans="1:32" x14ac:dyDescent="0.3">
      <c r="A362" t="s">
        <v>2325</v>
      </c>
      <c r="B362" s="5">
        <v>45610</v>
      </c>
      <c r="C362" t="s">
        <v>385</v>
      </c>
      <c r="D362" t="s">
        <v>1847</v>
      </c>
      <c r="E362" t="s">
        <v>1892</v>
      </c>
      <c r="F362">
        <v>4</v>
      </c>
      <c r="G362">
        <v>677.25</v>
      </c>
      <c r="H362">
        <v>0.14000000000000001</v>
      </c>
      <c r="I362" t="s">
        <v>1961</v>
      </c>
      <c r="J362">
        <v>2329.7399999999998</v>
      </c>
      <c r="K362">
        <v>2329.7399999999998</v>
      </c>
      <c r="L362" t="str">
        <f>_xlfn.IFS(Table8_1[[#This Row],[Unit_Price]]&lt;500,"Low Price",Table8_1[[#This Row],[Unit_Price]]&lt;2000,"Medium Price",Table8_1[[#This Row],[Unit_Price]]&gt;=2000, "High Price")</f>
        <v>Medium Price</v>
      </c>
      <c r="M362" t="str">
        <f>VLOOKUP(Table8_16[[#This Row],[Customer_ID]],Table1__2[],2,FALSE)</f>
        <v>Travis Holland</v>
      </c>
      <c r="N362">
        <f>VLOOKUP(Table8_16[[#This Row],[Customer_ID]],Table1__2[],3,FALSE)</f>
        <v>38</v>
      </c>
      <c r="O362" t="str">
        <f>VLOOKUP(Table8_16[[#This Row],[Customer_ID]],Table1__2[],4,FALSE)</f>
        <v>Male</v>
      </c>
      <c r="P362" t="str">
        <f>VLOOKUP(Table8_16[[#This Row],[Customer_ID]],Table1__2[],5,FALSE)</f>
        <v>Webstermouth</v>
      </c>
      <c r="Q362" t="str">
        <f>VLOOKUP(Table8_16[[#This Row],[Customer_ID]],Table1__2[],6,FALSE)</f>
        <v>New Hampshire</v>
      </c>
      <c r="R362" t="str">
        <f>VLOOKUP(Table8_16[[#This Row],[Customer_ID]],Table1__2[],7,FALSE)</f>
        <v>USA</v>
      </c>
      <c r="S362" t="str">
        <f>VLOOKUP(Table8_16[[#This Row],[Customer_ID]],Table1__2[],8,FALSE)</f>
        <v>Bronze</v>
      </c>
      <c r="T362" t="str">
        <f>VLOOKUP(Table8_16[[#This Row],[Customer_ID]],Table1__2[],9,FALSE)</f>
        <v>Experienced</v>
      </c>
      <c r="U362" t="str">
        <f>VLOOKUP(Table8_16[[#This Row],[Product_ID]],Table3__211[],2,FALSE)</f>
        <v>Sports Wrist</v>
      </c>
      <c r="V362" t="str">
        <f>VLOOKUP(Table8_16[[#This Row],[Product_ID]],Table3__211[],3,FALSE)</f>
        <v>Sweatbands</v>
      </c>
      <c r="W362" t="str">
        <f>VLOOKUP(Table8_16[[#This Row],[Product_ID]],Table3__211[],4,FALSE)</f>
        <v>Sports</v>
      </c>
      <c r="X362" t="str">
        <f>VLOOKUP(Table8_16[[#This Row],[Product_ID]],Table3__211[],5,FALSE)</f>
        <v>Accessories</v>
      </c>
      <c r="Y362" t="str">
        <f>VLOOKUP(Table8_16[[#This Row],[Product_ID]],Table3__211[],6,FALSE)</f>
        <v>Olsen-Daniels</v>
      </c>
      <c r="Z362">
        <f>VLOOKUP(Table8_16[[#This Row],[Product_ID]],Table3__211[],7,FALSE)</f>
        <v>131.24</v>
      </c>
      <c r="AA362">
        <f>VLOOKUP(Table8_16[[#This Row],[Product_ID]],Table3__211[],8,FALSE)</f>
        <v>232</v>
      </c>
      <c r="AB362" t="str">
        <f>VLOOKUP(Table8_16[[#This Row],[Store_ID]],Store!$A$2:$E$21,2,FALSE)</f>
        <v>Martinez, Adkins and Johnson</v>
      </c>
      <c r="AC362" t="str">
        <f>VLOOKUP(Table8_16[[#This Row],[Store_ID]],Store!$A$2:$E$21,3,FALSE)</f>
        <v>North</v>
      </c>
      <c r="AD362" t="str">
        <f>VLOOKUP(Table8_16[[#This Row],[Store_ID]],Store!$A$2:$E$21,4,FALSE)</f>
        <v>Danielmouth</v>
      </c>
      <c r="AE362" t="str">
        <f>VLOOKUP(Table8_16[[#This Row],[Store_ID]],Store!$A$2:$E$21,5,FALSE)</f>
        <v>Flagship</v>
      </c>
      <c r="AF362" s="22" t="str">
        <f>VLOOKUP(Table8_16[[#This Row],[Store_ID]],Store!$A$2:$F$21,6,FALSE)</f>
        <v>Physical Store</v>
      </c>
    </row>
    <row r="363" spans="1:32" x14ac:dyDescent="0.3">
      <c r="A363" t="s">
        <v>2326</v>
      </c>
      <c r="B363" s="5">
        <v>45763</v>
      </c>
      <c r="C363" t="s">
        <v>367</v>
      </c>
      <c r="D363" t="s">
        <v>1877</v>
      </c>
      <c r="E363" t="s">
        <v>1927</v>
      </c>
      <c r="F363">
        <v>1</v>
      </c>
      <c r="G363">
        <v>645.48</v>
      </c>
      <c r="H363">
        <v>0.26</v>
      </c>
      <c r="I363" t="s">
        <v>1964</v>
      </c>
      <c r="J363">
        <v>477.65519999999998</v>
      </c>
      <c r="K363">
        <v>477.65520000000004</v>
      </c>
      <c r="L363" t="str">
        <f>_xlfn.IFS(Table8_1[[#This Row],[Unit_Price]]&lt;500,"Low Price",Table8_1[[#This Row],[Unit_Price]]&lt;2000,"Medium Price",Table8_1[[#This Row],[Unit_Price]]&gt;=2000, "High Price")</f>
        <v>Medium Price</v>
      </c>
      <c r="M363" t="str">
        <f>VLOOKUP(Table8_16[[#This Row],[Customer_ID]],Table1__2[],2,FALSE)</f>
        <v>Sarah Schneider</v>
      </c>
      <c r="N363">
        <f>VLOOKUP(Table8_16[[#This Row],[Customer_ID]],Table1__2[],3,FALSE)</f>
        <v>34</v>
      </c>
      <c r="O363" t="str">
        <f>VLOOKUP(Table8_16[[#This Row],[Customer_ID]],Table1__2[],4,FALSE)</f>
        <v>Female</v>
      </c>
      <c r="P363" t="str">
        <f>VLOOKUP(Table8_16[[#This Row],[Customer_ID]],Table1__2[],5,FALSE)</f>
        <v>Port Joshuachester</v>
      </c>
      <c r="Q363" t="str">
        <f>VLOOKUP(Table8_16[[#This Row],[Customer_ID]],Table1__2[],6,FALSE)</f>
        <v>Pennsylvania</v>
      </c>
      <c r="R363" t="str">
        <f>VLOOKUP(Table8_16[[#This Row],[Customer_ID]],Table1__2[],7,FALSE)</f>
        <v>USA</v>
      </c>
      <c r="S363" t="str">
        <f>VLOOKUP(Table8_16[[#This Row],[Customer_ID]],Table1__2[],8,FALSE)</f>
        <v>Bronze</v>
      </c>
      <c r="T363" t="str">
        <f>VLOOKUP(Table8_16[[#This Row],[Customer_ID]],Table1__2[],9,FALSE)</f>
        <v>Experienced</v>
      </c>
      <c r="U363" t="str">
        <f>VLOOKUP(Table8_16[[#This Row],[Product_ID]],Table3__211[],2,FALSE)</f>
        <v>Portable Bluetooth</v>
      </c>
      <c r="V363" t="str">
        <f>VLOOKUP(Table8_16[[#This Row],[Product_ID]],Table3__211[],3,FALSE)</f>
        <v>Speaker</v>
      </c>
      <c r="W363" t="str">
        <f>VLOOKUP(Table8_16[[#This Row],[Product_ID]],Table3__211[],4,FALSE)</f>
        <v>Electronics</v>
      </c>
      <c r="X363" t="str">
        <f>VLOOKUP(Table8_16[[#This Row],[Product_ID]],Table3__211[],5,FALSE)</f>
        <v>Audio</v>
      </c>
      <c r="Y363" t="str">
        <f>VLOOKUP(Table8_16[[#This Row],[Product_ID]],Table3__211[],6,FALSE)</f>
        <v>Flores-King</v>
      </c>
      <c r="Z363">
        <f>VLOOKUP(Table8_16[[#This Row],[Product_ID]],Table3__211[],7,FALSE)</f>
        <v>431.67</v>
      </c>
      <c r="AA363">
        <f>VLOOKUP(Table8_16[[#This Row],[Product_ID]],Table3__211[],8,FALSE)</f>
        <v>73</v>
      </c>
      <c r="AB363" t="str">
        <f>VLOOKUP(Table8_16[[#This Row],[Store_ID]],Store!$A$2:$E$21,2,FALSE)</f>
        <v>Aguirre-Keller</v>
      </c>
      <c r="AC363" t="str">
        <f>VLOOKUP(Table8_16[[#This Row],[Store_ID]],Store!$A$2:$E$21,3,FALSE)</f>
        <v>South</v>
      </c>
      <c r="AD363" t="str">
        <f>VLOOKUP(Table8_16[[#This Row],[Store_ID]],Store!$A$2:$E$21,4,FALSE)</f>
        <v>Lake Michael</v>
      </c>
      <c r="AE363" t="str">
        <f>VLOOKUP(Table8_16[[#This Row],[Store_ID]],Store!$A$2:$E$21,5,FALSE)</f>
        <v>Online</v>
      </c>
      <c r="AF363" s="22" t="str">
        <f>VLOOKUP(Table8_16[[#This Row],[Store_ID]],Store!$A$2:$F$21,6,FALSE)</f>
        <v>Digital Store</v>
      </c>
    </row>
    <row r="364" spans="1:32" x14ac:dyDescent="0.3">
      <c r="A364" t="s">
        <v>2327</v>
      </c>
      <c r="B364" s="5">
        <v>45856</v>
      </c>
      <c r="C364" t="s">
        <v>1139</v>
      </c>
      <c r="D364" t="s">
        <v>1802</v>
      </c>
      <c r="E364" t="s">
        <v>1896</v>
      </c>
      <c r="F364">
        <v>2</v>
      </c>
      <c r="G364">
        <v>934</v>
      </c>
      <c r="H364">
        <v>0.3</v>
      </c>
      <c r="I364" t="s">
        <v>1964</v>
      </c>
      <c r="J364">
        <v>1307.5999999999999</v>
      </c>
      <c r="K364">
        <v>1307.5999999999999</v>
      </c>
      <c r="L364" t="str">
        <f>_xlfn.IFS(Table8_1[[#This Row],[Unit_Price]]&lt;500,"Low Price",Table8_1[[#This Row],[Unit_Price]]&lt;2000,"Medium Price",Table8_1[[#This Row],[Unit_Price]]&gt;=2000, "High Price")</f>
        <v>Medium Price</v>
      </c>
      <c r="M364" t="str">
        <f>VLOOKUP(Table8_16[[#This Row],[Customer_ID]],Table1__2[],2,FALSE)</f>
        <v>Denise Tate</v>
      </c>
      <c r="N364">
        <f>VLOOKUP(Table8_16[[#This Row],[Customer_ID]],Table1__2[],3,FALSE)</f>
        <v>34</v>
      </c>
      <c r="O364" t="str">
        <f>VLOOKUP(Table8_16[[#This Row],[Customer_ID]],Table1__2[],4,FALSE)</f>
        <v>Male</v>
      </c>
      <c r="P364" t="str">
        <f>VLOOKUP(Table8_16[[#This Row],[Customer_ID]],Table1__2[],5,FALSE)</f>
        <v>Andersonside</v>
      </c>
      <c r="Q364" t="str">
        <f>VLOOKUP(Table8_16[[#This Row],[Customer_ID]],Table1__2[],6,FALSE)</f>
        <v>Arkansas</v>
      </c>
      <c r="R364" t="str">
        <f>VLOOKUP(Table8_16[[#This Row],[Customer_ID]],Table1__2[],7,FALSE)</f>
        <v>USA</v>
      </c>
      <c r="S364" t="str">
        <f>VLOOKUP(Table8_16[[#This Row],[Customer_ID]],Table1__2[],8,FALSE)</f>
        <v>Platinum</v>
      </c>
      <c r="T364" t="str">
        <f>VLOOKUP(Table8_16[[#This Row],[Customer_ID]],Table1__2[],9,FALSE)</f>
        <v>Experienced</v>
      </c>
      <c r="U364" t="str">
        <f>VLOOKUP(Table8_16[[#This Row],[Product_ID]],Table3__211[],2,FALSE)</f>
        <v>Shin Guards –</v>
      </c>
      <c r="V364" t="str">
        <f>VLOOKUP(Table8_16[[#This Row],[Product_ID]],Table3__211[],3,FALSE)</f>
        <v>Adult</v>
      </c>
      <c r="W364" t="str">
        <f>VLOOKUP(Table8_16[[#This Row],[Product_ID]],Table3__211[],4,FALSE)</f>
        <v>Sports</v>
      </c>
      <c r="X364" t="str">
        <f>VLOOKUP(Table8_16[[#This Row],[Product_ID]],Table3__211[],5,FALSE)</f>
        <v>Team Sports</v>
      </c>
      <c r="Y364" t="str">
        <f>VLOOKUP(Table8_16[[#This Row],[Product_ID]],Table3__211[],6,FALSE)</f>
        <v>French Ltd</v>
      </c>
      <c r="Z364">
        <f>VLOOKUP(Table8_16[[#This Row],[Product_ID]],Table3__211[],7,FALSE)</f>
        <v>107.06</v>
      </c>
      <c r="AA364">
        <f>VLOOKUP(Table8_16[[#This Row],[Product_ID]],Table3__211[],8,FALSE)</f>
        <v>359</v>
      </c>
      <c r="AB364" t="str">
        <f>VLOOKUP(Table8_16[[#This Row],[Store_ID]],Store!$A$2:$E$21,2,FALSE)</f>
        <v>Black-Horn</v>
      </c>
      <c r="AC364" t="str">
        <f>VLOOKUP(Table8_16[[#This Row],[Store_ID]],Store!$A$2:$E$21,3,FALSE)</f>
        <v>South</v>
      </c>
      <c r="AD364" t="str">
        <f>VLOOKUP(Table8_16[[#This Row],[Store_ID]],Store!$A$2:$E$21,4,FALSE)</f>
        <v>North Nancyview</v>
      </c>
      <c r="AE364" t="str">
        <f>VLOOKUP(Table8_16[[#This Row],[Store_ID]],Store!$A$2:$E$21,5,FALSE)</f>
        <v>Outlet</v>
      </c>
      <c r="AF364" s="22" t="str">
        <f>VLOOKUP(Table8_16[[#This Row],[Store_ID]],Store!$A$2:$F$21,6,FALSE)</f>
        <v>Physical Store</v>
      </c>
    </row>
    <row r="365" spans="1:32" x14ac:dyDescent="0.3">
      <c r="A365" t="s">
        <v>2328</v>
      </c>
      <c r="B365" s="5">
        <v>45712</v>
      </c>
      <c r="C365" t="s">
        <v>1061</v>
      </c>
      <c r="D365" t="s">
        <v>1718</v>
      </c>
      <c r="E365" t="s">
        <v>1896</v>
      </c>
      <c r="F365">
        <v>1</v>
      </c>
      <c r="G365">
        <v>669.53</v>
      </c>
      <c r="H365">
        <v>0.2</v>
      </c>
      <c r="I365" t="s">
        <v>1959</v>
      </c>
      <c r="J365">
        <v>535.62400000000002</v>
      </c>
      <c r="K365">
        <v>535.62400000000002</v>
      </c>
      <c r="L365" t="str">
        <f>_xlfn.IFS(Table8_1[[#This Row],[Unit_Price]]&lt;500,"Low Price",Table8_1[[#This Row],[Unit_Price]]&lt;2000,"Medium Price",Table8_1[[#This Row],[Unit_Price]]&gt;=2000, "High Price")</f>
        <v>Medium Price</v>
      </c>
      <c r="M365" t="str">
        <f>VLOOKUP(Table8_16[[#This Row],[Customer_ID]],Table1__2[],2,FALSE)</f>
        <v>Mr. Christopher Sims</v>
      </c>
      <c r="N365">
        <f>VLOOKUP(Table8_16[[#This Row],[Customer_ID]],Table1__2[],3,FALSE)</f>
        <v>50</v>
      </c>
      <c r="O365" t="str">
        <f>VLOOKUP(Table8_16[[#This Row],[Customer_ID]],Table1__2[],4,FALSE)</f>
        <v>Female</v>
      </c>
      <c r="P365" t="str">
        <f>VLOOKUP(Table8_16[[#This Row],[Customer_ID]],Table1__2[],5,FALSE)</f>
        <v>Donaldsontown</v>
      </c>
      <c r="Q365" t="str">
        <f>VLOOKUP(Table8_16[[#This Row],[Customer_ID]],Table1__2[],6,FALSE)</f>
        <v>Connecticut</v>
      </c>
      <c r="R365" t="str">
        <f>VLOOKUP(Table8_16[[#This Row],[Customer_ID]],Table1__2[],7,FALSE)</f>
        <v>USA</v>
      </c>
      <c r="S365" t="str">
        <f>VLOOKUP(Table8_16[[#This Row],[Customer_ID]],Table1__2[],8,FALSE)</f>
        <v>Silver</v>
      </c>
      <c r="T365" t="str">
        <f>VLOOKUP(Table8_16[[#This Row],[Customer_ID]],Table1__2[],9,FALSE)</f>
        <v>Experienced</v>
      </c>
      <c r="U365" t="str">
        <f>VLOOKUP(Table8_16[[#This Row],[Product_ID]],Table3__211[],2,FALSE)</f>
        <v>Men's Winter</v>
      </c>
      <c r="V365" t="str">
        <f>VLOOKUP(Table8_16[[#This Row],[Product_ID]],Table3__211[],3,FALSE)</f>
        <v>Jacket</v>
      </c>
      <c r="W365" t="str">
        <f>VLOOKUP(Table8_16[[#This Row],[Product_ID]],Table3__211[],4,FALSE)</f>
        <v>Clothing</v>
      </c>
      <c r="X365" t="str">
        <f>VLOOKUP(Table8_16[[#This Row],[Product_ID]],Table3__211[],5,FALSE)</f>
        <v>Outerwear</v>
      </c>
      <c r="Y365" t="str">
        <f>VLOOKUP(Table8_16[[#This Row],[Product_ID]],Table3__211[],6,FALSE)</f>
        <v>Kelly, Smith and Perez</v>
      </c>
      <c r="Z365">
        <f>VLOOKUP(Table8_16[[#This Row],[Product_ID]],Table3__211[],7,FALSE)</f>
        <v>167.34</v>
      </c>
      <c r="AA365">
        <f>VLOOKUP(Table8_16[[#This Row],[Product_ID]],Table3__211[],8,FALSE)</f>
        <v>296</v>
      </c>
      <c r="AB365" t="str">
        <f>VLOOKUP(Table8_16[[#This Row],[Store_ID]],Store!$A$2:$E$21,2,FALSE)</f>
        <v>Black-Horn</v>
      </c>
      <c r="AC365" t="str">
        <f>VLOOKUP(Table8_16[[#This Row],[Store_ID]],Store!$A$2:$E$21,3,FALSE)</f>
        <v>South</v>
      </c>
      <c r="AD365" t="str">
        <f>VLOOKUP(Table8_16[[#This Row],[Store_ID]],Store!$A$2:$E$21,4,FALSE)</f>
        <v>North Nancyview</v>
      </c>
      <c r="AE365" t="str">
        <f>VLOOKUP(Table8_16[[#This Row],[Store_ID]],Store!$A$2:$E$21,5,FALSE)</f>
        <v>Outlet</v>
      </c>
      <c r="AF365" s="22" t="str">
        <f>VLOOKUP(Table8_16[[#This Row],[Store_ID]],Store!$A$2:$F$21,6,FALSE)</f>
        <v>Physical Store</v>
      </c>
    </row>
    <row r="366" spans="1:32" x14ac:dyDescent="0.3">
      <c r="A366" t="s">
        <v>2329</v>
      </c>
      <c r="B366" s="5">
        <v>45723</v>
      </c>
      <c r="C366" t="s">
        <v>710</v>
      </c>
      <c r="D366" t="s">
        <v>1683</v>
      </c>
      <c r="E366" t="s">
        <v>1945</v>
      </c>
      <c r="F366">
        <v>1</v>
      </c>
      <c r="G366">
        <v>213.69</v>
      </c>
      <c r="H366">
        <v>0.28000000000000003</v>
      </c>
      <c r="I366" t="s">
        <v>1964</v>
      </c>
      <c r="J366">
        <v>153.85679999999999</v>
      </c>
      <c r="K366">
        <v>153.85679999999999</v>
      </c>
      <c r="L366" t="str">
        <f>_xlfn.IFS(Table8_1[[#This Row],[Unit_Price]]&lt;500,"Low Price",Table8_1[[#This Row],[Unit_Price]]&lt;2000,"Medium Price",Table8_1[[#This Row],[Unit_Price]]&gt;=2000, "High Price")</f>
        <v>Low Price</v>
      </c>
      <c r="M366" t="str">
        <f>VLOOKUP(Table8_16[[#This Row],[Customer_ID]],Table1__2[],2,FALSE)</f>
        <v>Kathryn Garcia</v>
      </c>
      <c r="N366">
        <f>VLOOKUP(Table8_16[[#This Row],[Customer_ID]],Table1__2[],3,FALSE)</f>
        <v>44</v>
      </c>
      <c r="O366" t="str">
        <f>VLOOKUP(Table8_16[[#This Row],[Customer_ID]],Table1__2[],4,FALSE)</f>
        <v>Male</v>
      </c>
      <c r="P366" t="str">
        <f>VLOOKUP(Table8_16[[#This Row],[Customer_ID]],Table1__2[],5,FALSE)</f>
        <v>Morrismouth</v>
      </c>
      <c r="Q366" t="str">
        <f>VLOOKUP(Table8_16[[#This Row],[Customer_ID]],Table1__2[],6,FALSE)</f>
        <v>California</v>
      </c>
      <c r="R366" t="str">
        <f>VLOOKUP(Table8_16[[#This Row],[Customer_ID]],Table1__2[],7,FALSE)</f>
        <v>USA</v>
      </c>
      <c r="S366" t="str">
        <f>VLOOKUP(Table8_16[[#This Row],[Customer_ID]],Table1__2[],8,FALSE)</f>
        <v>Platinum</v>
      </c>
      <c r="T366" t="str">
        <f>VLOOKUP(Table8_16[[#This Row],[Customer_ID]],Table1__2[],9,FALSE)</f>
        <v>Experienced</v>
      </c>
      <c r="U366" t="str">
        <f>VLOOKUP(Table8_16[[#This Row],[Product_ID]],Table3__211[],2,FALSE)</f>
        <v>Bedroom Table</v>
      </c>
      <c r="V366" t="str">
        <f>VLOOKUP(Table8_16[[#This Row],[Product_ID]],Table3__211[],3,FALSE)</f>
        <v>Lamp</v>
      </c>
      <c r="W366" t="str">
        <f>VLOOKUP(Table8_16[[#This Row],[Product_ID]],Table3__211[],4,FALSE)</f>
        <v>Home</v>
      </c>
      <c r="X366" t="str">
        <f>VLOOKUP(Table8_16[[#This Row],[Product_ID]],Table3__211[],5,FALSE)</f>
        <v>Lighting</v>
      </c>
      <c r="Y366" t="str">
        <f>VLOOKUP(Table8_16[[#This Row],[Product_ID]],Table3__211[],6,FALSE)</f>
        <v>Jones LLC</v>
      </c>
      <c r="Z366">
        <f>VLOOKUP(Table8_16[[#This Row],[Product_ID]],Table3__211[],7,FALSE)</f>
        <v>382.22</v>
      </c>
      <c r="AA366">
        <f>VLOOKUP(Table8_16[[#This Row],[Product_ID]],Table3__211[],8,FALSE)</f>
        <v>329</v>
      </c>
      <c r="AB366" t="str">
        <f>VLOOKUP(Table8_16[[#This Row],[Store_ID]],Store!$A$2:$E$21,2,FALSE)</f>
        <v>Guerrero-Schmitt</v>
      </c>
      <c r="AC366" t="str">
        <f>VLOOKUP(Table8_16[[#This Row],[Store_ID]],Store!$A$2:$E$21,3,FALSE)</f>
        <v>East</v>
      </c>
      <c r="AD366" t="str">
        <f>VLOOKUP(Table8_16[[#This Row],[Store_ID]],Store!$A$2:$E$21,4,FALSE)</f>
        <v>East Stevechester</v>
      </c>
      <c r="AE366" t="str">
        <f>VLOOKUP(Table8_16[[#This Row],[Store_ID]],Store!$A$2:$E$21,5,FALSE)</f>
        <v>Flagship</v>
      </c>
      <c r="AF366" s="22" t="str">
        <f>VLOOKUP(Table8_16[[#This Row],[Store_ID]],Store!$A$2:$F$21,6,FALSE)</f>
        <v>Physical Store</v>
      </c>
    </row>
    <row r="367" spans="1:32" x14ac:dyDescent="0.3">
      <c r="A367" t="s">
        <v>2330</v>
      </c>
      <c r="B367" s="5">
        <v>45706</v>
      </c>
      <c r="C367" t="s">
        <v>285</v>
      </c>
      <c r="D367" t="s">
        <v>1638</v>
      </c>
      <c r="E367" t="s">
        <v>1948</v>
      </c>
      <c r="F367">
        <v>2</v>
      </c>
      <c r="G367">
        <v>99.1</v>
      </c>
      <c r="H367">
        <v>0.2</v>
      </c>
      <c r="I367" t="s">
        <v>1961</v>
      </c>
      <c r="J367">
        <v>158.56</v>
      </c>
      <c r="K367">
        <v>158.56</v>
      </c>
      <c r="L367" t="str">
        <f>_xlfn.IFS(Table8_1[[#This Row],[Unit_Price]]&lt;500,"Low Price",Table8_1[[#This Row],[Unit_Price]]&lt;2000,"Medium Price",Table8_1[[#This Row],[Unit_Price]]&gt;=2000, "High Price")</f>
        <v>Low Price</v>
      </c>
      <c r="M367" t="str">
        <f>VLOOKUP(Table8_16[[#This Row],[Customer_ID]],Table1__2[],2,FALSE)</f>
        <v>Katherine Young</v>
      </c>
      <c r="N367">
        <f>VLOOKUP(Table8_16[[#This Row],[Customer_ID]],Table1__2[],3,FALSE)</f>
        <v>29</v>
      </c>
      <c r="O367" t="str">
        <f>VLOOKUP(Table8_16[[#This Row],[Customer_ID]],Table1__2[],4,FALSE)</f>
        <v>Male</v>
      </c>
      <c r="P367" t="str">
        <f>VLOOKUP(Table8_16[[#This Row],[Customer_ID]],Table1__2[],5,FALSE)</f>
        <v>North Valeriemouth</v>
      </c>
      <c r="Q367" t="str">
        <f>VLOOKUP(Table8_16[[#This Row],[Customer_ID]],Table1__2[],6,FALSE)</f>
        <v>Vermont</v>
      </c>
      <c r="R367" t="str">
        <f>VLOOKUP(Table8_16[[#This Row],[Customer_ID]],Table1__2[],7,FALSE)</f>
        <v>USA</v>
      </c>
      <c r="S367" t="str">
        <f>VLOOKUP(Table8_16[[#This Row],[Customer_ID]],Table1__2[],8,FALSE)</f>
        <v>Gold</v>
      </c>
      <c r="T367" t="str">
        <f>VLOOKUP(Table8_16[[#This Row],[Customer_ID]],Table1__2[],9,FALSE)</f>
        <v>Entry level Professionel</v>
      </c>
      <c r="U367" t="str">
        <f>VLOOKUP(Table8_16[[#This Row],[Product_ID]],Table3__211[],2,FALSE)</f>
        <v>Multi-Purpose Storage</v>
      </c>
      <c r="V367" t="str">
        <f>VLOOKUP(Table8_16[[#This Row],[Product_ID]],Table3__211[],3,FALSE)</f>
        <v>Box</v>
      </c>
      <c r="W367" t="str">
        <f>VLOOKUP(Table8_16[[#This Row],[Product_ID]],Table3__211[],4,FALSE)</f>
        <v>Home</v>
      </c>
      <c r="X367" t="str">
        <f>VLOOKUP(Table8_16[[#This Row],[Product_ID]],Table3__211[],5,FALSE)</f>
        <v>Storage</v>
      </c>
      <c r="Y367" t="str">
        <f>VLOOKUP(Table8_16[[#This Row],[Product_ID]],Table3__211[],6,FALSE)</f>
        <v>Gardner-Montes</v>
      </c>
      <c r="Z367">
        <f>VLOOKUP(Table8_16[[#This Row],[Product_ID]],Table3__211[],7,FALSE)</f>
        <v>123.46</v>
      </c>
      <c r="AA367">
        <f>VLOOKUP(Table8_16[[#This Row],[Product_ID]],Table3__211[],8,FALSE)</f>
        <v>76</v>
      </c>
      <c r="AB367" t="str">
        <f>VLOOKUP(Table8_16[[#This Row],[Store_ID]],Store!$A$2:$E$21,2,FALSE)</f>
        <v>Mann-Austin</v>
      </c>
      <c r="AC367" t="str">
        <f>VLOOKUP(Table8_16[[#This Row],[Store_ID]],Store!$A$2:$E$21,3,FALSE)</f>
        <v>East</v>
      </c>
      <c r="AD367" t="str">
        <f>VLOOKUP(Table8_16[[#This Row],[Store_ID]],Store!$A$2:$E$21,4,FALSE)</f>
        <v>Vasquezborough</v>
      </c>
      <c r="AE367" t="str">
        <f>VLOOKUP(Table8_16[[#This Row],[Store_ID]],Store!$A$2:$E$21,5,FALSE)</f>
        <v>Online</v>
      </c>
      <c r="AF367" s="22" t="str">
        <f>VLOOKUP(Table8_16[[#This Row],[Store_ID]],Store!$A$2:$F$21,6,FALSE)</f>
        <v>Digital Store</v>
      </c>
    </row>
    <row r="368" spans="1:32" x14ac:dyDescent="0.3">
      <c r="A368" t="s">
        <v>2331</v>
      </c>
      <c r="B368" s="5">
        <v>45469</v>
      </c>
      <c r="C368" t="s">
        <v>1169</v>
      </c>
      <c r="D368" t="s">
        <v>1689</v>
      </c>
      <c r="E368" t="s">
        <v>1939</v>
      </c>
      <c r="F368">
        <v>1</v>
      </c>
      <c r="G368">
        <v>628.98</v>
      </c>
      <c r="H368">
        <v>0.03</v>
      </c>
      <c r="I368" t="s">
        <v>1964</v>
      </c>
      <c r="J368">
        <v>610.11059999999998</v>
      </c>
      <c r="K368">
        <v>610.11059999999998</v>
      </c>
      <c r="L368" t="str">
        <f>_xlfn.IFS(Table8_1[[#This Row],[Unit_Price]]&lt;500,"Low Price",Table8_1[[#This Row],[Unit_Price]]&lt;2000,"Medium Price",Table8_1[[#This Row],[Unit_Price]]&gt;=2000, "High Price")</f>
        <v>Medium Price</v>
      </c>
      <c r="M368" t="str">
        <f>VLOOKUP(Table8_16[[#This Row],[Customer_ID]],Table1__2[],2,FALSE)</f>
        <v>James Holloway Jr.</v>
      </c>
      <c r="N368">
        <f>VLOOKUP(Table8_16[[#This Row],[Customer_ID]],Table1__2[],3,FALSE)</f>
        <v>45</v>
      </c>
      <c r="O368" t="str">
        <f>VLOOKUP(Table8_16[[#This Row],[Customer_ID]],Table1__2[],4,FALSE)</f>
        <v>Male</v>
      </c>
      <c r="P368" t="str">
        <f>VLOOKUP(Table8_16[[#This Row],[Customer_ID]],Table1__2[],5,FALSE)</f>
        <v>Millston</v>
      </c>
      <c r="Q368" t="str">
        <f>VLOOKUP(Table8_16[[#This Row],[Customer_ID]],Table1__2[],6,FALSE)</f>
        <v>Indiana</v>
      </c>
      <c r="R368" t="str">
        <f>VLOOKUP(Table8_16[[#This Row],[Customer_ID]],Table1__2[],7,FALSE)</f>
        <v>USA</v>
      </c>
      <c r="S368" t="str">
        <f>VLOOKUP(Table8_16[[#This Row],[Customer_ID]],Table1__2[],8,FALSE)</f>
        <v>Silver</v>
      </c>
      <c r="T368" t="str">
        <f>VLOOKUP(Table8_16[[#This Row],[Customer_ID]],Table1__2[],9,FALSE)</f>
        <v>Experienced</v>
      </c>
      <c r="U368" t="str">
        <f>VLOOKUP(Table8_16[[#This Row],[Product_ID]],Table3__211[],2,FALSE)</f>
        <v>Men's Casual</v>
      </c>
      <c r="V368" t="str">
        <f>VLOOKUP(Table8_16[[#This Row],[Product_ID]],Table3__211[],3,FALSE)</f>
        <v>Sneakers</v>
      </c>
      <c r="W368" t="str">
        <f>VLOOKUP(Table8_16[[#This Row],[Product_ID]],Table3__211[],4,FALSE)</f>
        <v>Clothing</v>
      </c>
      <c r="X368" t="str">
        <f>VLOOKUP(Table8_16[[#This Row],[Product_ID]],Table3__211[],5,FALSE)</f>
        <v>Footwear</v>
      </c>
      <c r="Y368" t="str">
        <f>VLOOKUP(Table8_16[[#This Row],[Product_ID]],Table3__211[],6,FALSE)</f>
        <v>Hogan-Lee</v>
      </c>
      <c r="Z368">
        <f>VLOOKUP(Table8_16[[#This Row],[Product_ID]],Table3__211[],7,FALSE)</f>
        <v>353.47</v>
      </c>
      <c r="AA368">
        <f>VLOOKUP(Table8_16[[#This Row],[Product_ID]],Table3__211[],8,FALSE)</f>
        <v>214</v>
      </c>
      <c r="AB368" t="str">
        <f>VLOOKUP(Table8_16[[#This Row],[Store_ID]],Store!$A$2:$E$21,2,FALSE)</f>
        <v>Frederick-Wright</v>
      </c>
      <c r="AC368" t="str">
        <f>VLOOKUP(Table8_16[[#This Row],[Store_ID]],Store!$A$2:$E$21,3,FALSE)</f>
        <v>West</v>
      </c>
      <c r="AD368" t="str">
        <f>VLOOKUP(Table8_16[[#This Row],[Store_ID]],Store!$A$2:$E$21,4,FALSE)</f>
        <v>New Jimmymouth</v>
      </c>
      <c r="AE368" t="str">
        <f>VLOOKUP(Table8_16[[#This Row],[Store_ID]],Store!$A$2:$E$21,5,FALSE)</f>
        <v>Flagship</v>
      </c>
      <c r="AF368" s="22" t="str">
        <f>VLOOKUP(Table8_16[[#This Row],[Store_ID]],Store!$A$2:$F$21,6,FALSE)</f>
        <v>Physical Store</v>
      </c>
    </row>
    <row r="369" spans="1:32" x14ac:dyDescent="0.3">
      <c r="A369" t="s">
        <v>2332</v>
      </c>
      <c r="B369" s="5">
        <v>45711</v>
      </c>
      <c r="C369" t="s">
        <v>311</v>
      </c>
      <c r="D369" t="s">
        <v>1835</v>
      </c>
      <c r="E369" t="s">
        <v>1904</v>
      </c>
      <c r="F369">
        <v>3</v>
      </c>
      <c r="G369">
        <v>944.64</v>
      </c>
      <c r="H369">
        <v>0.26</v>
      </c>
      <c r="I369" t="s">
        <v>1959</v>
      </c>
      <c r="J369">
        <v>2097.1008000000002</v>
      </c>
      <c r="K369">
        <v>2097.1008000000002</v>
      </c>
      <c r="L369" t="str">
        <f>_xlfn.IFS(Table8_1[[#This Row],[Unit_Price]]&lt;500,"Low Price",Table8_1[[#This Row],[Unit_Price]]&lt;2000,"Medium Price",Table8_1[[#This Row],[Unit_Price]]&gt;=2000, "High Price")</f>
        <v>Medium Price</v>
      </c>
      <c r="M369" t="str">
        <f>VLOOKUP(Table8_16[[#This Row],[Customer_ID]],Table1__2[],2,FALSE)</f>
        <v>Richard Delgado</v>
      </c>
      <c r="N369">
        <f>VLOOKUP(Table8_16[[#This Row],[Customer_ID]],Table1__2[],3,FALSE)</f>
        <v>36</v>
      </c>
      <c r="O369" t="str">
        <f>VLOOKUP(Table8_16[[#This Row],[Customer_ID]],Table1__2[],4,FALSE)</f>
        <v>Male</v>
      </c>
      <c r="P369" t="str">
        <f>VLOOKUP(Table8_16[[#This Row],[Customer_ID]],Table1__2[],5,FALSE)</f>
        <v>West Theodorechester</v>
      </c>
      <c r="Q369" t="str">
        <f>VLOOKUP(Table8_16[[#This Row],[Customer_ID]],Table1__2[],6,FALSE)</f>
        <v>Pennsylvania</v>
      </c>
      <c r="R369" t="str">
        <f>VLOOKUP(Table8_16[[#This Row],[Customer_ID]],Table1__2[],7,FALSE)</f>
        <v>USA</v>
      </c>
      <c r="S369" t="str">
        <f>VLOOKUP(Table8_16[[#This Row],[Customer_ID]],Table1__2[],8,FALSE)</f>
        <v>Silver</v>
      </c>
      <c r="T369" t="str">
        <f>VLOOKUP(Table8_16[[#This Row],[Customer_ID]],Table1__2[],9,FALSE)</f>
        <v>Experienced</v>
      </c>
      <c r="U369" t="str">
        <f>VLOOKUP(Table8_16[[#This Row],[Product_ID]],Table3__211[],2,FALSE)</f>
        <v>Wooden</v>
      </c>
      <c r="V369" t="str">
        <f>VLOOKUP(Table8_16[[#This Row],[Product_ID]],Table3__211[],3,FALSE)</f>
        <v>Bookshelf</v>
      </c>
      <c r="W369" t="str">
        <f>VLOOKUP(Table8_16[[#This Row],[Product_ID]],Table3__211[],4,FALSE)</f>
        <v>Home</v>
      </c>
      <c r="X369" t="str">
        <f>VLOOKUP(Table8_16[[#This Row],[Product_ID]],Table3__211[],5,FALSE)</f>
        <v>Furniture</v>
      </c>
      <c r="Y369" t="str">
        <f>VLOOKUP(Table8_16[[#This Row],[Product_ID]],Table3__211[],6,FALSE)</f>
        <v>Collins-Stephenson</v>
      </c>
      <c r="Z369">
        <f>VLOOKUP(Table8_16[[#This Row],[Product_ID]],Table3__211[],7,FALSE)</f>
        <v>388.46</v>
      </c>
      <c r="AA369">
        <f>VLOOKUP(Table8_16[[#This Row],[Product_ID]],Table3__211[],8,FALSE)</f>
        <v>208</v>
      </c>
      <c r="AB369" t="str">
        <f>VLOOKUP(Table8_16[[#This Row],[Store_ID]],Store!$A$2:$E$21,2,FALSE)</f>
        <v>Alexander Group</v>
      </c>
      <c r="AC369" t="str">
        <f>VLOOKUP(Table8_16[[#This Row],[Store_ID]],Store!$A$2:$E$21,3,FALSE)</f>
        <v>South</v>
      </c>
      <c r="AD369" t="str">
        <f>VLOOKUP(Table8_16[[#This Row],[Store_ID]],Store!$A$2:$E$21,4,FALSE)</f>
        <v>Port Sharon</v>
      </c>
      <c r="AE369" t="str">
        <f>VLOOKUP(Table8_16[[#This Row],[Store_ID]],Store!$A$2:$E$21,5,FALSE)</f>
        <v>Online</v>
      </c>
      <c r="AF369" s="22" t="str">
        <f>VLOOKUP(Table8_16[[#This Row],[Store_ID]],Store!$A$2:$F$21,6,FALSE)</f>
        <v>Digital Store</v>
      </c>
    </row>
    <row r="370" spans="1:32" x14ac:dyDescent="0.3">
      <c r="A370" t="s">
        <v>2333</v>
      </c>
      <c r="B370" s="5">
        <v>45823</v>
      </c>
      <c r="C370" t="s">
        <v>1464</v>
      </c>
      <c r="D370" t="s">
        <v>1862</v>
      </c>
      <c r="E370" t="s">
        <v>1929</v>
      </c>
      <c r="F370">
        <v>2</v>
      </c>
      <c r="G370">
        <v>121.7</v>
      </c>
      <c r="H370">
        <v>0.06</v>
      </c>
      <c r="I370" t="s">
        <v>1964</v>
      </c>
      <c r="J370">
        <v>228.79599999999999</v>
      </c>
      <c r="K370">
        <v>228.79599999999999</v>
      </c>
      <c r="L370" t="str">
        <f>_xlfn.IFS(Table8_1[[#This Row],[Unit_Price]]&lt;500,"Low Price",Table8_1[[#This Row],[Unit_Price]]&lt;2000,"Medium Price",Table8_1[[#This Row],[Unit_Price]]&gt;=2000, "High Price")</f>
        <v>Low Price</v>
      </c>
      <c r="M370" t="str">
        <f>VLOOKUP(Table8_16[[#This Row],[Customer_ID]],Table1__2[],2,FALSE)</f>
        <v>Debra Mccullough</v>
      </c>
      <c r="N370">
        <f>VLOOKUP(Table8_16[[#This Row],[Customer_ID]],Table1__2[],3,FALSE)</f>
        <v>42</v>
      </c>
      <c r="O370" t="str">
        <f>VLOOKUP(Table8_16[[#This Row],[Customer_ID]],Table1__2[],4,FALSE)</f>
        <v>Male</v>
      </c>
      <c r="P370" t="str">
        <f>VLOOKUP(Table8_16[[#This Row],[Customer_ID]],Table1__2[],5,FALSE)</f>
        <v>Mcdanielfurt</v>
      </c>
      <c r="Q370" t="str">
        <f>VLOOKUP(Table8_16[[#This Row],[Customer_ID]],Table1__2[],6,FALSE)</f>
        <v>Montana</v>
      </c>
      <c r="R370" t="str">
        <f>VLOOKUP(Table8_16[[#This Row],[Customer_ID]],Table1__2[],7,FALSE)</f>
        <v>USA</v>
      </c>
      <c r="S370" t="str">
        <f>VLOOKUP(Table8_16[[#This Row],[Customer_ID]],Table1__2[],8,FALSE)</f>
        <v>Platinum</v>
      </c>
      <c r="T370" t="str">
        <f>VLOOKUP(Table8_16[[#This Row],[Customer_ID]],Table1__2[],9,FALSE)</f>
        <v>Experienced</v>
      </c>
      <c r="U370" t="str">
        <f>VLOOKUP(Table8_16[[#This Row],[Product_ID]],Table3__211[],2,FALSE)</f>
        <v>USB-C Laptop</v>
      </c>
      <c r="V370" t="str">
        <f>VLOOKUP(Table8_16[[#This Row],[Product_ID]],Table3__211[],3,FALSE)</f>
        <v>Charger</v>
      </c>
      <c r="W370" t="str">
        <f>VLOOKUP(Table8_16[[#This Row],[Product_ID]],Table3__211[],4,FALSE)</f>
        <v>Electronics</v>
      </c>
      <c r="X370" t="str">
        <f>VLOOKUP(Table8_16[[#This Row],[Product_ID]],Table3__211[],5,FALSE)</f>
        <v>Computer</v>
      </c>
      <c r="Y370" t="str">
        <f>VLOOKUP(Table8_16[[#This Row],[Product_ID]],Table3__211[],6,FALSE)</f>
        <v>Martin LLC</v>
      </c>
      <c r="Z370">
        <f>VLOOKUP(Table8_16[[#This Row],[Product_ID]],Table3__211[],7,FALSE)</f>
        <v>377.52</v>
      </c>
      <c r="AA370">
        <f>VLOOKUP(Table8_16[[#This Row],[Product_ID]],Table3__211[],8,FALSE)</f>
        <v>485</v>
      </c>
      <c r="AB370" t="str">
        <f>VLOOKUP(Table8_16[[#This Row],[Store_ID]],Store!$A$2:$E$21,2,FALSE)</f>
        <v>Thomas, Bridges and Harris</v>
      </c>
      <c r="AC370" t="str">
        <f>VLOOKUP(Table8_16[[#This Row],[Store_ID]],Store!$A$2:$E$21,3,FALSE)</f>
        <v>North</v>
      </c>
      <c r="AD370" t="str">
        <f>VLOOKUP(Table8_16[[#This Row],[Store_ID]],Store!$A$2:$E$21,4,FALSE)</f>
        <v>Sabrinatown</v>
      </c>
      <c r="AE370" t="str">
        <f>VLOOKUP(Table8_16[[#This Row],[Store_ID]],Store!$A$2:$E$21,5,FALSE)</f>
        <v>Online</v>
      </c>
      <c r="AF370" s="22" t="str">
        <f>VLOOKUP(Table8_16[[#This Row],[Store_ID]],Store!$A$2:$F$21,6,FALSE)</f>
        <v>Digital Store</v>
      </c>
    </row>
    <row r="371" spans="1:32" x14ac:dyDescent="0.3">
      <c r="A371" t="s">
        <v>2334</v>
      </c>
      <c r="B371" s="5">
        <v>45217</v>
      </c>
      <c r="C371" t="s">
        <v>1398</v>
      </c>
      <c r="D371" t="s">
        <v>1777</v>
      </c>
      <c r="E371" t="s">
        <v>1901</v>
      </c>
      <c r="F371">
        <v>4</v>
      </c>
      <c r="G371">
        <v>269.49</v>
      </c>
      <c r="H371">
        <v>7.0000000000000007E-2</v>
      </c>
      <c r="I371" t="s">
        <v>1961</v>
      </c>
      <c r="J371">
        <v>1002.5028</v>
      </c>
      <c r="K371">
        <v>1002.5028</v>
      </c>
      <c r="L371" t="str">
        <f>_xlfn.IFS(Table8_1[[#This Row],[Unit_Price]]&lt;500,"Low Price",Table8_1[[#This Row],[Unit_Price]]&lt;2000,"Medium Price",Table8_1[[#This Row],[Unit_Price]]&gt;=2000, "High Price")</f>
        <v>Low Price</v>
      </c>
      <c r="M371" t="str">
        <f>VLOOKUP(Table8_16[[#This Row],[Customer_ID]],Table1__2[],2,FALSE)</f>
        <v>Eric Holmes</v>
      </c>
      <c r="N371">
        <f>VLOOKUP(Table8_16[[#This Row],[Customer_ID]],Table1__2[],3,FALSE)</f>
        <v>64</v>
      </c>
      <c r="O371" t="str">
        <f>VLOOKUP(Table8_16[[#This Row],[Customer_ID]],Table1__2[],4,FALSE)</f>
        <v>Female</v>
      </c>
      <c r="P371" t="str">
        <f>VLOOKUP(Table8_16[[#This Row],[Customer_ID]],Table1__2[],5,FALSE)</f>
        <v>Smithville</v>
      </c>
      <c r="Q371" t="str">
        <f>VLOOKUP(Table8_16[[#This Row],[Customer_ID]],Table1__2[],6,FALSE)</f>
        <v>Wyoming</v>
      </c>
      <c r="R371" t="str">
        <f>VLOOKUP(Table8_16[[#This Row],[Customer_ID]],Table1__2[],7,FALSE)</f>
        <v>USA</v>
      </c>
      <c r="S371" t="str">
        <f>VLOOKUP(Table8_16[[#This Row],[Customer_ID]],Table1__2[],8,FALSE)</f>
        <v>Bronze</v>
      </c>
      <c r="T371" t="str">
        <f>VLOOKUP(Table8_16[[#This Row],[Customer_ID]],Table1__2[],9,FALSE)</f>
        <v>Retired</v>
      </c>
      <c r="U371" t="str">
        <f>VLOOKUP(Table8_16[[#This Row],[Product_ID]],Table3__211[],2,FALSE)</f>
        <v>Adjustable Dumbbells</v>
      </c>
      <c r="V371" t="str">
        <f>VLOOKUP(Table8_16[[#This Row],[Product_ID]],Table3__211[],3,FALSE)</f>
        <v>20kg</v>
      </c>
      <c r="W371" t="str">
        <f>VLOOKUP(Table8_16[[#This Row],[Product_ID]],Table3__211[],4,FALSE)</f>
        <v>Sports</v>
      </c>
      <c r="X371" t="str">
        <f>VLOOKUP(Table8_16[[#This Row],[Product_ID]],Table3__211[],5,FALSE)</f>
        <v>Fitness</v>
      </c>
      <c r="Y371" t="str">
        <f>VLOOKUP(Table8_16[[#This Row],[Product_ID]],Table3__211[],6,FALSE)</f>
        <v>Montgomery, Benton and Miller</v>
      </c>
      <c r="Z371">
        <f>VLOOKUP(Table8_16[[#This Row],[Product_ID]],Table3__211[],7,FALSE)</f>
        <v>240.63</v>
      </c>
      <c r="AA371">
        <f>VLOOKUP(Table8_16[[#This Row],[Product_ID]],Table3__211[],8,FALSE)</f>
        <v>423</v>
      </c>
      <c r="AB371" t="str">
        <f>VLOOKUP(Table8_16[[#This Row],[Store_ID]],Store!$A$2:$E$21,2,FALSE)</f>
        <v>Johnson-Wright</v>
      </c>
      <c r="AC371" t="str">
        <f>VLOOKUP(Table8_16[[#This Row],[Store_ID]],Store!$A$2:$E$21,3,FALSE)</f>
        <v>North</v>
      </c>
      <c r="AD371" t="str">
        <f>VLOOKUP(Table8_16[[#This Row],[Store_ID]],Store!$A$2:$E$21,4,FALSE)</f>
        <v>Hoodberg</v>
      </c>
      <c r="AE371" t="str">
        <f>VLOOKUP(Table8_16[[#This Row],[Store_ID]],Store!$A$2:$E$21,5,FALSE)</f>
        <v>Outlet</v>
      </c>
      <c r="AF371" s="22" t="str">
        <f>VLOOKUP(Table8_16[[#This Row],[Store_ID]],Store!$A$2:$F$21,6,FALSE)</f>
        <v>Physical Store</v>
      </c>
    </row>
    <row r="372" spans="1:32" x14ac:dyDescent="0.3">
      <c r="A372" t="s">
        <v>2335</v>
      </c>
      <c r="B372" s="5">
        <v>45733</v>
      </c>
      <c r="C372" t="s">
        <v>357</v>
      </c>
      <c r="D372" t="s">
        <v>1642</v>
      </c>
      <c r="E372" t="s">
        <v>1945</v>
      </c>
      <c r="F372">
        <v>1</v>
      </c>
      <c r="G372">
        <v>678.2</v>
      </c>
      <c r="H372">
        <v>0.14000000000000001</v>
      </c>
      <c r="I372" t="s">
        <v>1959</v>
      </c>
      <c r="J372">
        <v>583.25199999999995</v>
      </c>
      <c r="K372">
        <v>583.25200000000007</v>
      </c>
      <c r="L372" t="str">
        <f>_xlfn.IFS(Table8_1[[#This Row],[Unit_Price]]&lt;500,"Low Price",Table8_1[[#This Row],[Unit_Price]]&lt;2000,"Medium Price",Table8_1[[#This Row],[Unit_Price]]&gt;=2000, "High Price")</f>
        <v>Medium Price</v>
      </c>
      <c r="M372" t="str">
        <f>VLOOKUP(Table8_16[[#This Row],[Customer_ID]],Table1__2[],2,FALSE)</f>
        <v>Sheila Wilson</v>
      </c>
      <c r="N372">
        <f>VLOOKUP(Table8_16[[#This Row],[Customer_ID]],Table1__2[],3,FALSE)</f>
        <v>35</v>
      </c>
      <c r="O372" t="str">
        <f>VLOOKUP(Table8_16[[#This Row],[Customer_ID]],Table1__2[],4,FALSE)</f>
        <v>Male</v>
      </c>
      <c r="P372" t="str">
        <f>VLOOKUP(Table8_16[[#This Row],[Customer_ID]],Table1__2[],5,FALSE)</f>
        <v>South Dustin</v>
      </c>
      <c r="Q372" t="str">
        <f>VLOOKUP(Table8_16[[#This Row],[Customer_ID]],Table1__2[],6,FALSE)</f>
        <v>Tennessee</v>
      </c>
      <c r="R372" t="str">
        <f>VLOOKUP(Table8_16[[#This Row],[Customer_ID]],Table1__2[],7,FALSE)</f>
        <v>USA</v>
      </c>
      <c r="S372" t="str">
        <f>VLOOKUP(Table8_16[[#This Row],[Customer_ID]],Table1__2[],8,FALSE)</f>
        <v>Silver</v>
      </c>
      <c r="T372" t="str">
        <f>VLOOKUP(Table8_16[[#This Row],[Customer_ID]],Table1__2[],9,FALSE)</f>
        <v>Experienced</v>
      </c>
      <c r="U372" t="str">
        <f>VLOOKUP(Table8_16[[#This Row],[Product_ID]],Table3__211[],2,FALSE)</f>
        <v>Carbon Fiber Tennis</v>
      </c>
      <c r="V372" t="str">
        <f>VLOOKUP(Table8_16[[#This Row],[Product_ID]],Table3__211[],3,FALSE)</f>
        <v>Racket</v>
      </c>
      <c r="W372" t="str">
        <f>VLOOKUP(Table8_16[[#This Row],[Product_ID]],Table3__211[],4,FALSE)</f>
        <v>Sports</v>
      </c>
      <c r="X372" t="str">
        <f>VLOOKUP(Table8_16[[#This Row],[Product_ID]],Table3__211[],5,FALSE)</f>
        <v>Equipment</v>
      </c>
      <c r="Y372" t="str">
        <f>VLOOKUP(Table8_16[[#This Row],[Product_ID]],Table3__211[],6,FALSE)</f>
        <v>Flores, Pineda and Rodriguez</v>
      </c>
      <c r="Z372">
        <f>VLOOKUP(Table8_16[[#This Row],[Product_ID]],Table3__211[],7,FALSE)</f>
        <v>484.62</v>
      </c>
      <c r="AA372">
        <f>VLOOKUP(Table8_16[[#This Row],[Product_ID]],Table3__211[],8,FALSE)</f>
        <v>432</v>
      </c>
      <c r="AB372" t="str">
        <f>VLOOKUP(Table8_16[[#This Row],[Store_ID]],Store!$A$2:$E$21,2,FALSE)</f>
        <v>Guerrero-Schmitt</v>
      </c>
      <c r="AC372" t="str">
        <f>VLOOKUP(Table8_16[[#This Row],[Store_ID]],Store!$A$2:$E$21,3,FALSE)</f>
        <v>East</v>
      </c>
      <c r="AD372" t="str">
        <f>VLOOKUP(Table8_16[[#This Row],[Store_ID]],Store!$A$2:$E$21,4,FALSE)</f>
        <v>East Stevechester</v>
      </c>
      <c r="AE372" t="str">
        <f>VLOOKUP(Table8_16[[#This Row],[Store_ID]],Store!$A$2:$E$21,5,FALSE)</f>
        <v>Flagship</v>
      </c>
      <c r="AF372" s="22" t="str">
        <f>VLOOKUP(Table8_16[[#This Row],[Store_ID]],Store!$A$2:$F$21,6,FALSE)</f>
        <v>Physical Store</v>
      </c>
    </row>
    <row r="373" spans="1:32" x14ac:dyDescent="0.3">
      <c r="A373" t="s">
        <v>2336</v>
      </c>
      <c r="B373" s="5">
        <v>45520</v>
      </c>
      <c r="C373" t="s">
        <v>754</v>
      </c>
      <c r="D373" t="s">
        <v>1853</v>
      </c>
      <c r="E373" t="s">
        <v>1932</v>
      </c>
      <c r="F373">
        <v>1</v>
      </c>
      <c r="G373">
        <v>752.45</v>
      </c>
      <c r="H373">
        <v>0.21</v>
      </c>
      <c r="I373" t="s">
        <v>1964</v>
      </c>
      <c r="J373">
        <v>594.43550000000005</v>
      </c>
      <c r="K373">
        <v>594.43550000000005</v>
      </c>
      <c r="L373" t="str">
        <f>_xlfn.IFS(Table8_1[[#This Row],[Unit_Price]]&lt;500,"Low Price",Table8_1[[#This Row],[Unit_Price]]&lt;2000,"Medium Price",Table8_1[[#This Row],[Unit_Price]]&gt;=2000, "High Price")</f>
        <v>Medium Price</v>
      </c>
      <c r="M373" t="str">
        <f>VLOOKUP(Table8_16[[#This Row],[Customer_ID]],Table1__2[],2,FALSE)</f>
        <v>Timothy Juarez</v>
      </c>
      <c r="N373">
        <f>VLOOKUP(Table8_16[[#This Row],[Customer_ID]],Table1__2[],3,FALSE)</f>
        <v>22</v>
      </c>
      <c r="O373" t="str">
        <f>VLOOKUP(Table8_16[[#This Row],[Customer_ID]],Table1__2[],4,FALSE)</f>
        <v>Female</v>
      </c>
      <c r="P373" t="str">
        <f>VLOOKUP(Table8_16[[#This Row],[Customer_ID]],Table1__2[],5,FALSE)</f>
        <v>Grahamstad</v>
      </c>
      <c r="Q373" t="str">
        <f>VLOOKUP(Table8_16[[#This Row],[Customer_ID]],Table1__2[],6,FALSE)</f>
        <v>South Carolina</v>
      </c>
      <c r="R373" t="str">
        <f>VLOOKUP(Table8_16[[#This Row],[Customer_ID]],Table1__2[],7,FALSE)</f>
        <v>USA</v>
      </c>
      <c r="S373" t="str">
        <f>VLOOKUP(Table8_16[[#This Row],[Customer_ID]],Table1__2[],8,FALSE)</f>
        <v>Bronze</v>
      </c>
      <c r="T373" t="str">
        <f>VLOOKUP(Table8_16[[#This Row],[Customer_ID]],Table1__2[],9,FALSE)</f>
        <v>Students</v>
      </c>
      <c r="U373" t="str">
        <f>VLOOKUP(Table8_16[[#This Row],[Product_ID]],Table3__211[],2,FALSE)</f>
        <v>Gaming Mouse Pad</v>
      </c>
      <c r="V373" t="str">
        <f>VLOOKUP(Table8_16[[#This Row],[Product_ID]],Table3__211[],3,FALSE)</f>
        <v>XL</v>
      </c>
      <c r="W373" t="str">
        <f>VLOOKUP(Table8_16[[#This Row],[Product_ID]],Table3__211[],4,FALSE)</f>
        <v>Electronics</v>
      </c>
      <c r="X373" t="str">
        <f>VLOOKUP(Table8_16[[#This Row],[Product_ID]],Table3__211[],5,FALSE)</f>
        <v>Accessories</v>
      </c>
      <c r="Y373" t="str">
        <f>VLOOKUP(Table8_16[[#This Row],[Product_ID]],Table3__211[],6,FALSE)</f>
        <v>Sharp, Taylor and Rodriguez</v>
      </c>
      <c r="Z373">
        <f>VLOOKUP(Table8_16[[#This Row],[Product_ID]],Table3__211[],7,FALSE)</f>
        <v>340.14</v>
      </c>
      <c r="AA373">
        <f>VLOOKUP(Table8_16[[#This Row],[Product_ID]],Table3__211[],8,FALSE)</f>
        <v>361</v>
      </c>
      <c r="AB373" t="str">
        <f>VLOOKUP(Table8_16[[#This Row],[Store_ID]],Store!$A$2:$E$21,2,FALSE)</f>
        <v>Gardner, Humphrey and Contreras</v>
      </c>
      <c r="AC373" t="str">
        <f>VLOOKUP(Table8_16[[#This Row],[Store_ID]],Store!$A$2:$E$21,3,FALSE)</f>
        <v>East</v>
      </c>
      <c r="AD373" t="str">
        <f>VLOOKUP(Table8_16[[#This Row],[Store_ID]],Store!$A$2:$E$21,4,FALSE)</f>
        <v>Johnsonville</v>
      </c>
      <c r="AE373" t="str">
        <f>VLOOKUP(Table8_16[[#This Row],[Store_ID]],Store!$A$2:$E$21,5,FALSE)</f>
        <v>Flagship</v>
      </c>
      <c r="AF373" s="22" t="str">
        <f>VLOOKUP(Table8_16[[#This Row],[Store_ID]],Store!$A$2:$F$21,6,FALSE)</f>
        <v>Physical Store</v>
      </c>
    </row>
    <row r="374" spans="1:32" x14ac:dyDescent="0.3">
      <c r="A374" t="s">
        <v>2337</v>
      </c>
      <c r="B374" s="5">
        <v>45373</v>
      </c>
      <c r="C374" t="s">
        <v>151</v>
      </c>
      <c r="D374" t="s">
        <v>1865</v>
      </c>
      <c r="E374" t="s">
        <v>1932</v>
      </c>
      <c r="F374">
        <v>2</v>
      </c>
      <c r="G374">
        <v>209.66</v>
      </c>
      <c r="H374">
        <v>0.21</v>
      </c>
      <c r="I374" t="s">
        <v>1959</v>
      </c>
      <c r="J374">
        <v>331.26280000000003</v>
      </c>
      <c r="K374">
        <v>331.26279999999997</v>
      </c>
      <c r="L374" t="str">
        <f>_xlfn.IFS(Table8_1[[#This Row],[Unit_Price]]&lt;500,"Low Price",Table8_1[[#This Row],[Unit_Price]]&lt;2000,"Medium Price",Table8_1[[#This Row],[Unit_Price]]&gt;=2000, "High Price")</f>
        <v>Low Price</v>
      </c>
      <c r="M374" t="str">
        <f>VLOOKUP(Table8_16[[#This Row],[Customer_ID]],Table1__2[],2,FALSE)</f>
        <v>Christopher Carter</v>
      </c>
      <c r="N374">
        <f>VLOOKUP(Table8_16[[#This Row],[Customer_ID]],Table1__2[],3,FALSE)</f>
        <v>27</v>
      </c>
      <c r="O374" t="str">
        <f>VLOOKUP(Table8_16[[#This Row],[Customer_ID]],Table1__2[],4,FALSE)</f>
        <v>Female</v>
      </c>
      <c r="P374" t="str">
        <f>VLOOKUP(Table8_16[[#This Row],[Customer_ID]],Table1__2[],5,FALSE)</f>
        <v>Brendastad</v>
      </c>
      <c r="Q374" t="str">
        <f>VLOOKUP(Table8_16[[#This Row],[Customer_ID]],Table1__2[],6,FALSE)</f>
        <v>South Dakota</v>
      </c>
      <c r="R374" t="str">
        <f>VLOOKUP(Table8_16[[#This Row],[Customer_ID]],Table1__2[],7,FALSE)</f>
        <v>USA</v>
      </c>
      <c r="S374" t="str">
        <f>VLOOKUP(Table8_16[[#This Row],[Customer_ID]],Table1__2[],8,FALSE)</f>
        <v>unknown</v>
      </c>
      <c r="T374" t="str">
        <f>VLOOKUP(Table8_16[[#This Row],[Customer_ID]],Table1__2[],9,FALSE)</f>
        <v>Entry level Professionel</v>
      </c>
      <c r="U374" t="str">
        <f>VLOOKUP(Table8_16[[#This Row],[Product_ID]],Table3__211[],2,FALSE)</f>
        <v>Vitamin E Body</v>
      </c>
      <c r="V374" t="str">
        <f>VLOOKUP(Table8_16[[#This Row],[Product_ID]],Table3__211[],3,FALSE)</f>
        <v>Lotion</v>
      </c>
      <c r="W374" t="str">
        <f>VLOOKUP(Table8_16[[#This Row],[Product_ID]],Table3__211[],4,FALSE)</f>
        <v>Beauty</v>
      </c>
      <c r="X374" t="str">
        <f>VLOOKUP(Table8_16[[#This Row],[Product_ID]],Table3__211[],5,FALSE)</f>
        <v>Skincare</v>
      </c>
      <c r="Y374" t="str">
        <f>VLOOKUP(Table8_16[[#This Row],[Product_ID]],Table3__211[],6,FALSE)</f>
        <v>Hoffman-Williams</v>
      </c>
      <c r="Z374">
        <f>VLOOKUP(Table8_16[[#This Row],[Product_ID]],Table3__211[],7,FALSE)</f>
        <v>358.47</v>
      </c>
      <c r="AA374">
        <f>VLOOKUP(Table8_16[[#This Row],[Product_ID]],Table3__211[],8,FALSE)</f>
        <v>213</v>
      </c>
      <c r="AB374" t="str">
        <f>VLOOKUP(Table8_16[[#This Row],[Store_ID]],Store!$A$2:$E$21,2,FALSE)</f>
        <v>Gardner, Humphrey and Contreras</v>
      </c>
      <c r="AC374" t="str">
        <f>VLOOKUP(Table8_16[[#This Row],[Store_ID]],Store!$A$2:$E$21,3,FALSE)</f>
        <v>East</v>
      </c>
      <c r="AD374" t="str">
        <f>VLOOKUP(Table8_16[[#This Row],[Store_ID]],Store!$A$2:$E$21,4,FALSE)</f>
        <v>Johnsonville</v>
      </c>
      <c r="AE374" t="str">
        <f>VLOOKUP(Table8_16[[#This Row],[Store_ID]],Store!$A$2:$E$21,5,FALSE)</f>
        <v>Flagship</v>
      </c>
      <c r="AF374" s="22" t="str">
        <f>VLOOKUP(Table8_16[[#This Row],[Store_ID]],Store!$A$2:$F$21,6,FALSE)</f>
        <v>Physical Store</v>
      </c>
    </row>
    <row r="375" spans="1:32" x14ac:dyDescent="0.3">
      <c r="A375" t="s">
        <v>2338</v>
      </c>
      <c r="B375" s="5">
        <v>45688</v>
      </c>
      <c r="C375" t="s">
        <v>545</v>
      </c>
      <c r="D375" t="s">
        <v>1874</v>
      </c>
      <c r="E375" t="s">
        <v>1948</v>
      </c>
      <c r="F375">
        <v>2</v>
      </c>
      <c r="G375">
        <v>739.95</v>
      </c>
      <c r="H375">
        <v>0.1</v>
      </c>
      <c r="I375" t="s">
        <v>1964</v>
      </c>
      <c r="J375">
        <v>1331.91</v>
      </c>
      <c r="K375">
        <v>1331.91</v>
      </c>
      <c r="L375" t="str">
        <f>_xlfn.IFS(Table8_1[[#This Row],[Unit_Price]]&lt;500,"Low Price",Table8_1[[#This Row],[Unit_Price]]&lt;2000,"Medium Price",Table8_1[[#This Row],[Unit_Price]]&gt;=2000, "High Price")</f>
        <v>Medium Price</v>
      </c>
      <c r="M375" t="str">
        <f>VLOOKUP(Table8_16[[#This Row],[Customer_ID]],Table1__2[],2,FALSE)</f>
        <v>Cynthia Morris</v>
      </c>
      <c r="N375">
        <f>VLOOKUP(Table8_16[[#This Row],[Customer_ID]],Table1__2[],3,FALSE)</f>
        <v>18</v>
      </c>
      <c r="O375" t="str">
        <f>VLOOKUP(Table8_16[[#This Row],[Customer_ID]],Table1__2[],4,FALSE)</f>
        <v>Female</v>
      </c>
      <c r="P375" t="str">
        <f>VLOOKUP(Table8_16[[#This Row],[Customer_ID]],Table1__2[],5,FALSE)</f>
        <v>Hessmouth</v>
      </c>
      <c r="Q375" t="str">
        <f>VLOOKUP(Table8_16[[#This Row],[Customer_ID]],Table1__2[],6,FALSE)</f>
        <v>Arizona</v>
      </c>
      <c r="R375" t="str">
        <f>VLOOKUP(Table8_16[[#This Row],[Customer_ID]],Table1__2[],7,FALSE)</f>
        <v>USA</v>
      </c>
      <c r="S375" t="str">
        <f>VLOOKUP(Table8_16[[#This Row],[Customer_ID]],Table1__2[],8,FALSE)</f>
        <v>Silver</v>
      </c>
      <c r="T375" t="str">
        <f>VLOOKUP(Table8_16[[#This Row],[Customer_ID]],Table1__2[],9,FALSE)</f>
        <v>Teenage</v>
      </c>
      <c r="U375" t="str">
        <f>VLOOKUP(Table8_16[[#This Row],[Product_ID]],Table3__211[],2,FALSE)</f>
        <v>Cricket</v>
      </c>
      <c r="V375" t="str">
        <f>VLOOKUP(Table8_16[[#This Row],[Product_ID]],Table3__211[],3,FALSE)</f>
        <v>Bat</v>
      </c>
      <c r="W375" t="str">
        <f>VLOOKUP(Table8_16[[#This Row],[Product_ID]],Table3__211[],4,FALSE)</f>
        <v>Sports</v>
      </c>
      <c r="X375" t="str">
        <f>VLOOKUP(Table8_16[[#This Row],[Product_ID]],Table3__211[],5,FALSE)</f>
        <v>Team Sports</v>
      </c>
      <c r="Y375" t="str">
        <f>VLOOKUP(Table8_16[[#This Row],[Product_ID]],Table3__211[],6,FALSE)</f>
        <v>Khan LLC</v>
      </c>
      <c r="Z375">
        <f>VLOOKUP(Table8_16[[#This Row],[Product_ID]],Table3__211[],7,FALSE)</f>
        <v>245.98</v>
      </c>
      <c r="AA375">
        <f>VLOOKUP(Table8_16[[#This Row],[Product_ID]],Table3__211[],8,FALSE)</f>
        <v>471</v>
      </c>
      <c r="AB375" t="str">
        <f>VLOOKUP(Table8_16[[#This Row],[Store_ID]],Store!$A$2:$E$21,2,FALSE)</f>
        <v>Mann-Austin</v>
      </c>
      <c r="AC375" t="str">
        <f>VLOOKUP(Table8_16[[#This Row],[Store_ID]],Store!$A$2:$E$21,3,FALSE)</f>
        <v>East</v>
      </c>
      <c r="AD375" t="str">
        <f>VLOOKUP(Table8_16[[#This Row],[Store_ID]],Store!$A$2:$E$21,4,FALSE)</f>
        <v>Vasquezborough</v>
      </c>
      <c r="AE375" t="str">
        <f>VLOOKUP(Table8_16[[#This Row],[Store_ID]],Store!$A$2:$E$21,5,FALSE)</f>
        <v>Online</v>
      </c>
      <c r="AF375" s="22" t="str">
        <f>VLOOKUP(Table8_16[[#This Row],[Store_ID]],Store!$A$2:$F$21,6,FALSE)</f>
        <v>Digital Store</v>
      </c>
    </row>
    <row r="376" spans="1:32" x14ac:dyDescent="0.3">
      <c r="A376" t="s">
        <v>2339</v>
      </c>
      <c r="B376" s="5">
        <v>45276</v>
      </c>
      <c r="C376" t="s">
        <v>1458</v>
      </c>
      <c r="D376" t="s">
        <v>1715</v>
      </c>
      <c r="E376" t="s">
        <v>1936</v>
      </c>
      <c r="F376">
        <v>1</v>
      </c>
      <c r="G376">
        <v>496.19</v>
      </c>
      <c r="H376">
        <v>0.08</v>
      </c>
      <c r="I376" t="s">
        <v>1964</v>
      </c>
      <c r="J376">
        <v>456.4948</v>
      </c>
      <c r="K376">
        <v>456.4948</v>
      </c>
      <c r="L376" t="str">
        <f>_xlfn.IFS(Table8_1[[#This Row],[Unit_Price]]&lt;500,"Low Price",Table8_1[[#This Row],[Unit_Price]]&lt;2000,"Medium Price",Table8_1[[#This Row],[Unit_Price]]&gt;=2000, "High Price")</f>
        <v>Low Price</v>
      </c>
      <c r="M376" t="str">
        <f>VLOOKUP(Table8_16[[#This Row],[Customer_ID]],Table1__2[],2,FALSE)</f>
        <v>James Foster</v>
      </c>
      <c r="N376">
        <f>VLOOKUP(Table8_16[[#This Row],[Customer_ID]],Table1__2[],3,FALSE)</f>
        <v>19</v>
      </c>
      <c r="O376" t="str">
        <f>VLOOKUP(Table8_16[[#This Row],[Customer_ID]],Table1__2[],4,FALSE)</f>
        <v>Male</v>
      </c>
      <c r="P376" t="str">
        <f>VLOOKUP(Table8_16[[#This Row],[Customer_ID]],Table1__2[],5,FALSE)</f>
        <v>East Audrey</v>
      </c>
      <c r="Q376" t="str">
        <f>VLOOKUP(Table8_16[[#This Row],[Customer_ID]],Table1__2[],6,FALSE)</f>
        <v>Utah</v>
      </c>
      <c r="R376" t="str">
        <f>VLOOKUP(Table8_16[[#This Row],[Customer_ID]],Table1__2[],7,FALSE)</f>
        <v>USA</v>
      </c>
      <c r="S376" t="str">
        <f>VLOOKUP(Table8_16[[#This Row],[Customer_ID]],Table1__2[],8,FALSE)</f>
        <v>Gold</v>
      </c>
      <c r="T376" t="str">
        <f>VLOOKUP(Table8_16[[#This Row],[Customer_ID]],Table1__2[],9,FALSE)</f>
        <v>Teenage</v>
      </c>
      <c r="U376" t="str">
        <f>VLOOKUP(Table8_16[[#This Row],[Product_ID]],Table3__211[],2,FALSE)</f>
        <v>High-Grip</v>
      </c>
      <c r="V376" t="str">
        <f>VLOOKUP(Table8_16[[#This Row],[Product_ID]],Table3__211[],3,FALSE)</f>
        <v>Football</v>
      </c>
      <c r="W376" t="str">
        <f>VLOOKUP(Table8_16[[#This Row],[Product_ID]],Table3__211[],4,FALSE)</f>
        <v>Sports</v>
      </c>
      <c r="X376" t="str">
        <f>VLOOKUP(Table8_16[[#This Row],[Product_ID]],Table3__211[],5,FALSE)</f>
        <v>Team Sports</v>
      </c>
      <c r="Y376" t="str">
        <f>VLOOKUP(Table8_16[[#This Row],[Product_ID]],Table3__211[],6,FALSE)</f>
        <v>Bridges, Banks and Cummings</v>
      </c>
      <c r="Z376">
        <f>VLOOKUP(Table8_16[[#This Row],[Product_ID]],Table3__211[],7,FALSE)</f>
        <v>318.91000000000003</v>
      </c>
      <c r="AA376">
        <f>VLOOKUP(Table8_16[[#This Row],[Product_ID]],Table3__211[],8,FALSE)</f>
        <v>114</v>
      </c>
      <c r="AB376" t="str">
        <f>VLOOKUP(Table8_16[[#This Row],[Store_ID]],Store!$A$2:$E$21,2,FALSE)</f>
        <v>Shelton PLC</v>
      </c>
      <c r="AC376" t="str">
        <f>VLOOKUP(Table8_16[[#This Row],[Store_ID]],Store!$A$2:$E$21,3,FALSE)</f>
        <v>North</v>
      </c>
      <c r="AD376" t="str">
        <f>VLOOKUP(Table8_16[[#This Row],[Store_ID]],Store!$A$2:$E$21,4,FALSE)</f>
        <v>East Jenniferstad</v>
      </c>
      <c r="AE376" t="str">
        <f>VLOOKUP(Table8_16[[#This Row],[Store_ID]],Store!$A$2:$E$21,5,FALSE)</f>
        <v>Flagship</v>
      </c>
      <c r="AF376" s="22" t="str">
        <f>VLOOKUP(Table8_16[[#This Row],[Store_ID]],Store!$A$2:$F$21,6,FALSE)</f>
        <v>Physical Store</v>
      </c>
    </row>
    <row r="377" spans="1:32" x14ac:dyDescent="0.3">
      <c r="A377" t="s">
        <v>2340</v>
      </c>
      <c r="B377" s="5">
        <v>45756</v>
      </c>
      <c r="C377" t="s">
        <v>176</v>
      </c>
      <c r="D377" t="s">
        <v>1594</v>
      </c>
      <c r="E377" t="s">
        <v>1929</v>
      </c>
      <c r="F377">
        <v>1</v>
      </c>
      <c r="G377">
        <v>306.36</v>
      </c>
      <c r="H377">
        <v>0.01</v>
      </c>
      <c r="I377" t="s">
        <v>1961</v>
      </c>
      <c r="J377">
        <v>303.29640000000001</v>
      </c>
      <c r="K377">
        <v>303.29640000000001</v>
      </c>
      <c r="L377" t="str">
        <f>_xlfn.IFS(Table8_1[[#This Row],[Unit_Price]]&lt;500,"Low Price",Table8_1[[#This Row],[Unit_Price]]&lt;2000,"Medium Price",Table8_1[[#This Row],[Unit_Price]]&gt;=2000, "High Price")</f>
        <v>Low Price</v>
      </c>
      <c r="M377" t="str">
        <f>VLOOKUP(Table8_16[[#This Row],[Customer_ID]],Table1__2[],2,FALSE)</f>
        <v>Denise Williams</v>
      </c>
      <c r="N377">
        <f>VLOOKUP(Table8_16[[#This Row],[Customer_ID]],Table1__2[],3,FALSE)</f>
        <v>34</v>
      </c>
      <c r="O377" t="str">
        <f>VLOOKUP(Table8_16[[#This Row],[Customer_ID]],Table1__2[],4,FALSE)</f>
        <v>Male</v>
      </c>
      <c r="P377" t="str">
        <f>VLOOKUP(Table8_16[[#This Row],[Customer_ID]],Table1__2[],5,FALSE)</f>
        <v>Christianstad</v>
      </c>
      <c r="Q377" t="str">
        <f>VLOOKUP(Table8_16[[#This Row],[Customer_ID]],Table1__2[],6,FALSE)</f>
        <v>Hawaii</v>
      </c>
      <c r="R377" t="str">
        <f>VLOOKUP(Table8_16[[#This Row],[Customer_ID]],Table1__2[],7,FALSE)</f>
        <v>USA</v>
      </c>
      <c r="S377" t="str">
        <f>VLOOKUP(Table8_16[[#This Row],[Customer_ID]],Table1__2[],8,FALSE)</f>
        <v>Bronze</v>
      </c>
      <c r="T377" t="str">
        <f>VLOOKUP(Table8_16[[#This Row],[Customer_ID]],Table1__2[],9,FALSE)</f>
        <v>Experienced</v>
      </c>
      <c r="U377" t="str">
        <f>VLOOKUP(Table8_16[[#This Row],[Product_ID]],Table3__211[],2,FALSE)</f>
        <v>Adjustable Dumbbell</v>
      </c>
      <c r="V377" t="str">
        <f>VLOOKUP(Table8_16[[#This Row],[Product_ID]],Table3__211[],3,FALSE)</f>
        <v>Set</v>
      </c>
      <c r="W377" t="str">
        <f>VLOOKUP(Table8_16[[#This Row],[Product_ID]],Table3__211[],4,FALSE)</f>
        <v>Sports</v>
      </c>
      <c r="X377" t="str">
        <f>VLOOKUP(Table8_16[[#This Row],[Product_ID]],Table3__211[],5,FALSE)</f>
        <v>Fitness</v>
      </c>
      <c r="Y377" t="str">
        <f>VLOOKUP(Table8_16[[#This Row],[Product_ID]],Table3__211[],6,FALSE)</f>
        <v>Hill PLC</v>
      </c>
      <c r="Z377">
        <f>VLOOKUP(Table8_16[[#This Row],[Product_ID]],Table3__211[],7,FALSE)</f>
        <v>495.72</v>
      </c>
      <c r="AA377">
        <f>VLOOKUP(Table8_16[[#This Row],[Product_ID]],Table3__211[],8,FALSE)</f>
        <v>323</v>
      </c>
      <c r="AB377" t="str">
        <f>VLOOKUP(Table8_16[[#This Row],[Store_ID]],Store!$A$2:$E$21,2,FALSE)</f>
        <v>Thomas, Bridges and Harris</v>
      </c>
      <c r="AC377" t="str">
        <f>VLOOKUP(Table8_16[[#This Row],[Store_ID]],Store!$A$2:$E$21,3,FALSE)</f>
        <v>North</v>
      </c>
      <c r="AD377" t="str">
        <f>VLOOKUP(Table8_16[[#This Row],[Store_ID]],Store!$A$2:$E$21,4,FALSE)</f>
        <v>Sabrinatown</v>
      </c>
      <c r="AE377" t="str">
        <f>VLOOKUP(Table8_16[[#This Row],[Store_ID]],Store!$A$2:$E$21,5,FALSE)</f>
        <v>Online</v>
      </c>
      <c r="AF377" s="22" t="str">
        <f>VLOOKUP(Table8_16[[#This Row],[Store_ID]],Store!$A$2:$F$21,6,FALSE)</f>
        <v>Digital Store</v>
      </c>
    </row>
    <row r="378" spans="1:32" x14ac:dyDescent="0.3">
      <c r="A378" t="s">
        <v>2341</v>
      </c>
      <c r="B378" s="5">
        <v>45309</v>
      </c>
      <c r="C378" t="s">
        <v>421</v>
      </c>
      <c r="D378" t="s">
        <v>1802</v>
      </c>
      <c r="E378" t="s">
        <v>1904</v>
      </c>
      <c r="F378">
        <v>4</v>
      </c>
      <c r="G378">
        <v>693.16</v>
      </c>
      <c r="H378">
        <v>0.05</v>
      </c>
      <c r="I378" t="s">
        <v>1961</v>
      </c>
      <c r="J378">
        <v>2634.0079999999998</v>
      </c>
      <c r="K378">
        <v>2634.0079999999998</v>
      </c>
      <c r="L378" t="str">
        <f>_xlfn.IFS(Table8_1[[#This Row],[Unit_Price]]&lt;500,"Low Price",Table8_1[[#This Row],[Unit_Price]]&lt;2000,"Medium Price",Table8_1[[#This Row],[Unit_Price]]&gt;=2000, "High Price")</f>
        <v>Medium Price</v>
      </c>
      <c r="M378" t="str">
        <f>VLOOKUP(Table8_16[[#This Row],[Customer_ID]],Table1__2[],2,FALSE)</f>
        <v>Jacob Hopkins</v>
      </c>
      <c r="N378">
        <f>VLOOKUP(Table8_16[[#This Row],[Customer_ID]],Table1__2[],3,FALSE)</f>
        <v>44</v>
      </c>
      <c r="O378" t="str">
        <f>VLOOKUP(Table8_16[[#This Row],[Customer_ID]],Table1__2[],4,FALSE)</f>
        <v>Female</v>
      </c>
      <c r="P378" t="str">
        <f>VLOOKUP(Table8_16[[#This Row],[Customer_ID]],Table1__2[],5,FALSE)</f>
        <v>lake tylerfort</v>
      </c>
      <c r="Q378" t="str">
        <f>VLOOKUP(Table8_16[[#This Row],[Customer_ID]],Table1__2[],6,FALSE)</f>
        <v>Pennsylvania</v>
      </c>
      <c r="R378" t="str">
        <f>VLOOKUP(Table8_16[[#This Row],[Customer_ID]],Table1__2[],7,FALSE)</f>
        <v>USA</v>
      </c>
      <c r="S378" t="str">
        <f>VLOOKUP(Table8_16[[#This Row],[Customer_ID]],Table1__2[],8,FALSE)</f>
        <v>Platinum</v>
      </c>
      <c r="T378" t="str">
        <f>VLOOKUP(Table8_16[[#This Row],[Customer_ID]],Table1__2[],9,FALSE)</f>
        <v>Experienced</v>
      </c>
      <c r="U378" t="str">
        <f>VLOOKUP(Table8_16[[#This Row],[Product_ID]],Table3__211[],2,FALSE)</f>
        <v>Shin Guards –</v>
      </c>
      <c r="V378" t="str">
        <f>VLOOKUP(Table8_16[[#This Row],[Product_ID]],Table3__211[],3,FALSE)</f>
        <v>Adult</v>
      </c>
      <c r="W378" t="str">
        <f>VLOOKUP(Table8_16[[#This Row],[Product_ID]],Table3__211[],4,FALSE)</f>
        <v>Sports</v>
      </c>
      <c r="X378" t="str">
        <f>VLOOKUP(Table8_16[[#This Row],[Product_ID]],Table3__211[],5,FALSE)</f>
        <v>Team Sports</v>
      </c>
      <c r="Y378" t="str">
        <f>VLOOKUP(Table8_16[[#This Row],[Product_ID]],Table3__211[],6,FALSE)</f>
        <v>French Ltd</v>
      </c>
      <c r="Z378">
        <f>VLOOKUP(Table8_16[[#This Row],[Product_ID]],Table3__211[],7,FALSE)</f>
        <v>107.06</v>
      </c>
      <c r="AA378">
        <f>VLOOKUP(Table8_16[[#This Row],[Product_ID]],Table3__211[],8,FALSE)</f>
        <v>359</v>
      </c>
      <c r="AB378" t="str">
        <f>VLOOKUP(Table8_16[[#This Row],[Store_ID]],Store!$A$2:$E$21,2,FALSE)</f>
        <v>Alexander Group</v>
      </c>
      <c r="AC378" t="str">
        <f>VLOOKUP(Table8_16[[#This Row],[Store_ID]],Store!$A$2:$E$21,3,FALSE)</f>
        <v>South</v>
      </c>
      <c r="AD378" t="str">
        <f>VLOOKUP(Table8_16[[#This Row],[Store_ID]],Store!$A$2:$E$21,4,FALSE)</f>
        <v>Port Sharon</v>
      </c>
      <c r="AE378" t="str">
        <f>VLOOKUP(Table8_16[[#This Row],[Store_ID]],Store!$A$2:$E$21,5,FALSE)</f>
        <v>Online</v>
      </c>
      <c r="AF378" s="22" t="str">
        <f>VLOOKUP(Table8_16[[#This Row],[Store_ID]],Store!$A$2:$F$21,6,FALSE)</f>
        <v>Digital Store</v>
      </c>
    </row>
    <row r="379" spans="1:32" x14ac:dyDescent="0.3">
      <c r="A379" t="s">
        <v>2342</v>
      </c>
      <c r="B379" s="5">
        <v>45744</v>
      </c>
      <c r="C379" t="s">
        <v>1417</v>
      </c>
      <c r="D379" t="s">
        <v>1832</v>
      </c>
      <c r="E379" t="s">
        <v>1924</v>
      </c>
      <c r="F379">
        <v>1</v>
      </c>
      <c r="G379">
        <v>995.52</v>
      </c>
      <c r="H379">
        <v>0.22</v>
      </c>
      <c r="I379" t="s">
        <v>1961</v>
      </c>
      <c r="J379">
        <v>776.50559999999996</v>
      </c>
      <c r="K379">
        <v>776.50559999999996</v>
      </c>
      <c r="L379" t="str">
        <f>_xlfn.IFS(Table8_1[[#This Row],[Unit_Price]]&lt;500,"Low Price",Table8_1[[#This Row],[Unit_Price]]&lt;2000,"Medium Price",Table8_1[[#This Row],[Unit_Price]]&gt;=2000, "High Price")</f>
        <v>Medium Price</v>
      </c>
      <c r="M379" t="str">
        <f>VLOOKUP(Table8_16[[#This Row],[Customer_ID]],Table1__2[],2,FALSE)</f>
        <v>Tyler Weber</v>
      </c>
      <c r="N379">
        <f>VLOOKUP(Table8_16[[#This Row],[Customer_ID]],Table1__2[],3,FALSE)</f>
        <v>54</v>
      </c>
      <c r="O379" t="str">
        <f>VLOOKUP(Table8_16[[#This Row],[Customer_ID]],Table1__2[],4,FALSE)</f>
        <v>Male</v>
      </c>
      <c r="P379" t="str">
        <f>VLOOKUP(Table8_16[[#This Row],[Customer_ID]],Table1__2[],5,FALSE)</f>
        <v>East Yvette</v>
      </c>
      <c r="Q379" t="str">
        <f>VLOOKUP(Table8_16[[#This Row],[Customer_ID]],Table1__2[],6,FALSE)</f>
        <v>Illinois</v>
      </c>
      <c r="R379" t="str">
        <f>VLOOKUP(Table8_16[[#This Row],[Customer_ID]],Table1__2[],7,FALSE)</f>
        <v>USA</v>
      </c>
      <c r="S379" t="str">
        <f>VLOOKUP(Table8_16[[#This Row],[Customer_ID]],Table1__2[],8,FALSE)</f>
        <v>Gold</v>
      </c>
      <c r="T379" t="str">
        <f>VLOOKUP(Table8_16[[#This Row],[Customer_ID]],Table1__2[],9,FALSE)</f>
        <v>Experienced</v>
      </c>
      <c r="U379" t="str">
        <f>VLOOKUP(Table8_16[[#This Row],[Product_ID]],Table3__211[],2,FALSE)</f>
        <v>Hydrating Face</v>
      </c>
      <c r="V379" t="str">
        <f>VLOOKUP(Table8_16[[#This Row],[Product_ID]],Table3__211[],3,FALSE)</f>
        <v>Cleanser</v>
      </c>
      <c r="W379" t="str">
        <f>VLOOKUP(Table8_16[[#This Row],[Product_ID]],Table3__211[],4,FALSE)</f>
        <v>Beauty</v>
      </c>
      <c r="X379" t="str">
        <f>VLOOKUP(Table8_16[[#This Row],[Product_ID]],Table3__211[],5,FALSE)</f>
        <v>Skincare</v>
      </c>
      <c r="Y379" t="str">
        <f>VLOOKUP(Table8_16[[#This Row],[Product_ID]],Table3__211[],6,FALSE)</f>
        <v>Butler Group</v>
      </c>
      <c r="Z379">
        <f>VLOOKUP(Table8_16[[#This Row],[Product_ID]],Table3__211[],7,FALSE)</f>
        <v>254.04</v>
      </c>
      <c r="AA379">
        <f>VLOOKUP(Table8_16[[#This Row],[Product_ID]],Table3__211[],8,FALSE)</f>
        <v>159</v>
      </c>
      <c r="AB379" t="str">
        <f>VLOOKUP(Table8_16[[#This Row],[Store_ID]],Store!$A$2:$E$21,2,FALSE)</f>
        <v>Hill, Wagner and Ballard</v>
      </c>
      <c r="AC379" t="str">
        <f>VLOOKUP(Table8_16[[#This Row],[Store_ID]],Store!$A$2:$E$21,3,FALSE)</f>
        <v>East</v>
      </c>
      <c r="AD379" t="str">
        <f>VLOOKUP(Table8_16[[#This Row],[Store_ID]],Store!$A$2:$E$21,4,FALSE)</f>
        <v>East Davidville</v>
      </c>
      <c r="AE379" t="str">
        <f>VLOOKUP(Table8_16[[#This Row],[Store_ID]],Store!$A$2:$E$21,5,FALSE)</f>
        <v>Online</v>
      </c>
      <c r="AF379" s="22" t="str">
        <f>VLOOKUP(Table8_16[[#This Row],[Store_ID]],Store!$A$2:$F$21,6,FALSE)</f>
        <v>Digital Store</v>
      </c>
    </row>
    <row r="380" spans="1:32" x14ac:dyDescent="0.3">
      <c r="A380" t="s">
        <v>2343</v>
      </c>
      <c r="B380" s="5">
        <v>45535</v>
      </c>
      <c r="C380" t="s">
        <v>436</v>
      </c>
      <c r="D380" t="s">
        <v>1585</v>
      </c>
      <c r="E380" t="s">
        <v>1945</v>
      </c>
      <c r="F380">
        <v>4</v>
      </c>
      <c r="G380">
        <v>241.32</v>
      </c>
      <c r="H380">
        <v>0.28999999999999998</v>
      </c>
      <c r="I380" t="s">
        <v>1964</v>
      </c>
      <c r="J380">
        <v>685.34879999999998</v>
      </c>
      <c r="K380">
        <v>685.34879999999998</v>
      </c>
      <c r="L380" t="str">
        <f>_xlfn.IFS(Table8_1[[#This Row],[Unit_Price]]&lt;500,"Low Price",Table8_1[[#This Row],[Unit_Price]]&lt;2000,"Medium Price",Table8_1[[#This Row],[Unit_Price]]&gt;=2000, "High Price")</f>
        <v>Low Price</v>
      </c>
      <c r="M380" t="str">
        <f>VLOOKUP(Table8_16[[#This Row],[Customer_ID]],Table1__2[],2,FALSE)</f>
        <v>Keith Miller</v>
      </c>
      <c r="N380">
        <f>VLOOKUP(Table8_16[[#This Row],[Customer_ID]],Table1__2[],3,FALSE)</f>
        <v>64</v>
      </c>
      <c r="O380" t="str">
        <f>VLOOKUP(Table8_16[[#This Row],[Customer_ID]],Table1__2[],4,FALSE)</f>
        <v>Female</v>
      </c>
      <c r="P380" t="str">
        <f>VLOOKUP(Table8_16[[#This Row],[Customer_ID]],Table1__2[],5,FALSE)</f>
        <v>West Jameston</v>
      </c>
      <c r="Q380" t="str">
        <f>VLOOKUP(Table8_16[[#This Row],[Customer_ID]],Table1__2[],6,FALSE)</f>
        <v>Maine</v>
      </c>
      <c r="R380" t="str">
        <f>VLOOKUP(Table8_16[[#This Row],[Customer_ID]],Table1__2[],7,FALSE)</f>
        <v>USA</v>
      </c>
      <c r="S380" t="str">
        <f>VLOOKUP(Table8_16[[#This Row],[Customer_ID]],Table1__2[],8,FALSE)</f>
        <v>Platinum</v>
      </c>
      <c r="T380" t="str">
        <f>VLOOKUP(Table8_16[[#This Row],[Customer_ID]],Table1__2[],9,FALSE)</f>
        <v>Retired</v>
      </c>
      <c r="U380" t="str">
        <f>VLOOKUP(Table8_16[[#This Row],[Product_ID]],Table3__211[],2,FALSE)</f>
        <v>LED Table</v>
      </c>
      <c r="V380" t="str">
        <f>VLOOKUP(Table8_16[[#This Row],[Product_ID]],Table3__211[],3,FALSE)</f>
        <v>Lamp</v>
      </c>
      <c r="W380" t="str">
        <f>VLOOKUP(Table8_16[[#This Row],[Product_ID]],Table3__211[],4,FALSE)</f>
        <v>Home</v>
      </c>
      <c r="X380" t="str">
        <f>VLOOKUP(Table8_16[[#This Row],[Product_ID]],Table3__211[],5,FALSE)</f>
        <v>Lighting</v>
      </c>
      <c r="Y380" t="str">
        <f>VLOOKUP(Table8_16[[#This Row],[Product_ID]],Table3__211[],6,FALSE)</f>
        <v>Harrell LLC</v>
      </c>
      <c r="Z380">
        <f>VLOOKUP(Table8_16[[#This Row],[Product_ID]],Table3__211[],7,FALSE)</f>
        <v>218.86</v>
      </c>
      <c r="AA380">
        <f>VLOOKUP(Table8_16[[#This Row],[Product_ID]],Table3__211[],8,FALSE)</f>
        <v>170</v>
      </c>
      <c r="AB380" t="str">
        <f>VLOOKUP(Table8_16[[#This Row],[Store_ID]],Store!$A$2:$E$21,2,FALSE)</f>
        <v>Guerrero-Schmitt</v>
      </c>
      <c r="AC380" t="str">
        <f>VLOOKUP(Table8_16[[#This Row],[Store_ID]],Store!$A$2:$E$21,3,FALSE)</f>
        <v>East</v>
      </c>
      <c r="AD380" t="str">
        <f>VLOOKUP(Table8_16[[#This Row],[Store_ID]],Store!$A$2:$E$21,4,FALSE)</f>
        <v>East Stevechester</v>
      </c>
      <c r="AE380" t="str">
        <f>VLOOKUP(Table8_16[[#This Row],[Store_ID]],Store!$A$2:$E$21,5,FALSE)</f>
        <v>Flagship</v>
      </c>
      <c r="AF380" s="22" t="str">
        <f>VLOOKUP(Table8_16[[#This Row],[Store_ID]],Store!$A$2:$F$21,6,FALSE)</f>
        <v>Physical Store</v>
      </c>
    </row>
    <row r="381" spans="1:32" x14ac:dyDescent="0.3">
      <c r="A381" t="s">
        <v>2344</v>
      </c>
      <c r="B381" s="5">
        <v>45240</v>
      </c>
      <c r="C381" t="s">
        <v>778</v>
      </c>
      <c r="D381" t="s">
        <v>1817</v>
      </c>
      <c r="E381" t="s">
        <v>1892</v>
      </c>
      <c r="F381">
        <v>3</v>
      </c>
      <c r="G381">
        <v>636.03</v>
      </c>
      <c r="H381">
        <v>0.06</v>
      </c>
      <c r="I381" t="s">
        <v>1964</v>
      </c>
      <c r="J381">
        <v>1793.6045999999999</v>
      </c>
      <c r="K381">
        <v>1793.6045999999999</v>
      </c>
      <c r="L381" t="str">
        <f>_xlfn.IFS(Table8_1[[#This Row],[Unit_Price]]&lt;500,"Low Price",Table8_1[[#This Row],[Unit_Price]]&lt;2000,"Medium Price",Table8_1[[#This Row],[Unit_Price]]&gt;=2000, "High Price")</f>
        <v>Medium Price</v>
      </c>
      <c r="M381" t="str">
        <f>VLOOKUP(Table8_16[[#This Row],[Customer_ID]],Table1__2[],2,FALSE)</f>
        <v>Maria Hill</v>
      </c>
      <c r="N381">
        <f>VLOOKUP(Table8_16[[#This Row],[Customer_ID]],Table1__2[],3,FALSE)</f>
        <v>58</v>
      </c>
      <c r="O381" t="str">
        <f>VLOOKUP(Table8_16[[#This Row],[Customer_ID]],Table1__2[],4,FALSE)</f>
        <v>Female</v>
      </c>
      <c r="P381" t="str">
        <f>VLOOKUP(Table8_16[[#This Row],[Customer_ID]],Table1__2[],5,FALSE)</f>
        <v>Zamoraborough</v>
      </c>
      <c r="Q381" t="str">
        <f>VLOOKUP(Table8_16[[#This Row],[Customer_ID]],Table1__2[],6,FALSE)</f>
        <v>Nevada</v>
      </c>
      <c r="R381" t="str">
        <f>VLOOKUP(Table8_16[[#This Row],[Customer_ID]],Table1__2[],7,FALSE)</f>
        <v>USA</v>
      </c>
      <c r="S381" t="str">
        <f>VLOOKUP(Table8_16[[#This Row],[Customer_ID]],Table1__2[],8,FALSE)</f>
        <v>Platinum</v>
      </c>
      <c r="T381" t="str">
        <f>VLOOKUP(Table8_16[[#This Row],[Customer_ID]],Table1__2[],9,FALSE)</f>
        <v>Experienced</v>
      </c>
      <c r="U381" t="str">
        <f>VLOOKUP(Table8_16[[#This Row],[Product_ID]],Table3__211[],2,FALSE)</f>
        <v>Essential Oil</v>
      </c>
      <c r="V381" t="str">
        <f>VLOOKUP(Table8_16[[#This Row],[Product_ID]],Table3__211[],3,FALSE)</f>
        <v>Diffuser</v>
      </c>
      <c r="W381" t="str">
        <f>VLOOKUP(Table8_16[[#This Row],[Product_ID]],Table3__211[],4,FALSE)</f>
        <v>Home</v>
      </c>
      <c r="X381" t="str">
        <f>VLOOKUP(Table8_16[[#This Row],[Product_ID]],Table3__211[],5,FALSE)</f>
        <v>Decor</v>
      </c>
      <c r="Y381" t="str">
        <f>VLOOKUP(Table8_16[[#This Row],[Product_ID]],Table3__211[],6,FALSE)</f>
        <v>Hernandez Inc</v>
      </c>
      <c r="Z381">
        <f>VLOOKUP(Table8_16[[#This Row],[Product_ID]],Table3__211[],7,FALSE)</f>
        <v>325.26</v>
      </c>
      <c r="AA381">
        <f>VLOOKUP(Table8_16[[#This Row],[Product_ID]],Table3__211[],8,FALSE)</f>
        <v>400</v>
      </c>
      <c r="AB381" t="str">
        <f>VLOOKUP(Table8_16[[#This Row],[Store_ID]],Store!$A$2:$E$21,2,FALSE)</f>
        <v>Martinez, Adkins and Johnson</v>
      </c>
      <c r="AC381" t="str">
        <f>VLOOKUP(Table8_16[[#This Row],[Store_ID]],Store!$A$2:$E$21,3,FALSE)</f>
        <v>North</v>
      </c>
      <c r="AD381" t="str">
        <f>VLOOKUP(Table8_16[[#This Row],[Store_ID]],Store!$A$2:$E$21,4,FALSE)</f>
        <v>Danielmouth</v>
      </c>
      <c r="AE381" t="str">
        <f>VLOOKUP(Table8_16[[#This Row],[Store_ID]],Store!$A$2:$E$21,5,FALSE)</f>
        <v>Flagship</v>
      </c>
      <c r="AF381" s="22" t="str">
        <f>VLOOKUP(Table8_16[[#This Row],[Store_ID]],Store!$A$2:$F$21,6,FALSE)</f>
        <v>Physical Store</v>
      </c>
    </row>
    <row r="382" spans="1:32" x14ac:dyDescent="0.3">
      <c r="A382" t="s">
        <v>2345</v>
      </c>
      <c r="B382" s="5">
        <v>45275</v>
      </c>
      <c r="C382" t="s">
        <v>348</v>
      </c>
      <c r="D382" t="s">
        <v>1572</v>
      </c>
      <c r="E382" t="s">
        <v>1948</v>
      </c>
      <c r="F382">
        <v>4</v>
      </c>
      <c r="G382">
        <v>603.30999999999995</v>
      </c>
      <c r="H382">
        <v>0.15</v>
      </c>
      <c r="I382" t="s">
        <v>1959</v>
      </c>
      <c r="J382">
        <v>2051.2539999999999</v>
      </c>
      <c r="K382">
        <v>2051.2539999999999</v>
      </c>
      <c r="L382" t="str">
        <f>_xlfn.IFS(Table8_1[[#This Row],[Unit_Price]]&lt;500,"Low Price",Table8_1[[#This Row],[Unit_Price]]&lt;2000,"Medium Price",Table8_1[[#This Row],[Unit_Price]]&gt;=2000, "High Price")</f>
        <v>Medium Price</v>
      </c>
      <c r="M382" t="str">
        <f>VLOOKUP(Table8_16[[#This Row],[Customer_ID]],Table1__2[],2,FALSE)</f>
        <v>Samantha Walker</v>
      </c>
      <c r="N382">
        <f>VLOOKUP(Table8_16[[#This Row],[Customer_ID]],Table1__2[],3,FALSE)</f>
        <v>30</v>
      </c>
      <c r="O382" t="str">
        <f>VLOOKUP(Table8_16[[#This Row],[Customer_ID]],Table1__2[],4,FALSE)</f>
        <v>Female</v>
      </c>
      <c r="P382" t="str">
        <f>VLOOKUP(Table8_16[[#This Row],[Customer_ID]],Table1__2[],5,FALSE)</f>
        <v>Timothyburgh</v>
      </c>
      <c r="Q382" t="str">
        <f>VLOOKUP(Table8_16[[#This Row],[Customer_ID]],Table1__2[],6,FALSE)</f>
        <v>Louisiana</v>
      </c>
      <c r="R382" t="str">
        <f>VLOOKUP(Table8_16[[#This Row],[Customer_ID]],Table1__2[],7,FALSE)</f>
        <v>USA</v>
      </c>
      <c r="S382" t="str">
        <f>VLOOKUP(Table8_16[[#This Row],[Customer_ID]],Table1__2[],8,FALSE)</f>
        <v>Platinum</v>
      </c>
      <c r="T382" t="str">
        <f>VLOOKUP(Table8_16[[#This Row],[Customer_ID]],Table1__2[],9,FALSE)</f>
        <v>Entry level Professionel</v>
      </c>
      <c r="U382" t="str">
        <f>VLOOKUP(Table8_16[[#This Row],[Product_ID]],Table3__211[],2,FALSE)</f>
        <v>Women's Yoga</v>
      </c>
      <c r="V382" t="str">
        <f>VLOOKUP(Table8_16[[#This Row],[Product_ID]],Table3__211[],3,FALSE)</f>
        <v>Pants</v>
      </c>
      <c r="W382" t="str">
        <f>VLOOKUP(Table8_16[[#This Row],[Product_ID]],Table3__211[],4,FALSE)</f>
        <v>Clothing</v>
      </c>
      <c r="X382" t="str">
        <f>VLOOKUP(Table8_16[[#This Row],[Product_ID]],Table3__211[],5,FALSE)</f>
        <v>Bottoms</v>
      </c>
      <c r="Y382" t="str">
        <f>VLOOKUP(Table8_16[[#This Row],[Product_ID]],Table3__211[],6,FALSE)</f>
        <v>Gonzales-Davis</v>
      </c>
      <c r="Z382">
        <f>VLOOKUP(Table8_16[[#This Row],[Product_ID]],Table3__211[],7,FALSE)</f>
        <v>306.45999999999998</v>
      </c>
      <c r="AA382">
        <f>VLOOKUP(Table8_16[[#This Row],[Product_ID]],Table3__211[],8,FALSE)</f>
        <v>487</v>
      </c>
      <c r="AB382" t="str">
        <f>VLOOKUP(Table8_16[[#This Row],[Store_ID]],Store!$A$2:$E$21,2,FALSE)</f>
        <v>Mann-Austin</v>
      </c>
      <c r="AC382" t="str">
        <f>VLOOKUP(Table8_16[[#This Row],[Store_ID]],Store!$A$2:$E$21,3,FALSE)</f>
        <v>East</v>
      </c>
      <c r="AD382" t="str">
        <f>VLOOKUP(Table8_16[[#This Row],[Store_ID]],Store!$A$2:$E$21,4,FALSE)</f>
        <v>Vasquezborough</v>
      </c>
      <c r="AE382" t="str">
        <f>VLOOKUP(Table8_16[[#This Row],[Store_ID]],Store!$A$2:$E$21,5,FALSE)</f>
        <v>Online</v>
      </c>
      <c r="AF382" s="22" t="str">
        <f>VLOOKUP(Table8_16[[#This Row],[Store_ID]],Store!$A$2:$F$21,6,FALSE)</f>
        <v>Digital Store</v>
      </c>
    </row>
    <row r="383" spans="1:32" x14ac:dyDescent="0.3">
      <c r="A383" t="s">
        <v>2346</v>
      </c>
      <c r="B383" s="5">
        <v>45427</v>
      </c>
      <c r="C383" t="s">
        <v>279</v>
      </c>
      <c r="D383" t="s">
        <v>1850</v>
      </c>
      <c r="E383" t="s">
        <v>1924</v>
      </c>
      <c r="F383">
        <v>3</v>
      </c>
      <c r="G383">
        <v>437.96</v>
      </c>
      <c r="H383">
        <v>0.27</v>
      </c>
      <c r="I383" t="s">
        <v>1964</v>
      </c>
      <c r="J383">
        <v>959.13239999999996</v>
      </c>
      <c r="K383">
        <v>959.13239999999996</v>
      </c>
      <c r="L383" t="str">
        <f>_xlfn.IFS(Table8_1[[#This Row],[Unit_Price]]&lt;500,"Low Price",Table8_1[[#This Row],[Unit_Price]]&lt;2000,"Medium Price",Table8_1[[#This Row],[Unit_Price]]&gt;=2000, "High Price")</f>
        <v>Low Price</v>
      </c>
      <c r="M383" t="str">
        <f>VLOOKUP(Table8_16[[#This Row],[Customer_ID]],Table1__2[],2,FALSE)</f>
        <v>Rhonda Morales</v>
      </c>
      <c r="N383">
        <f>VLOOKUP(Table8_16[[#This Row],[Customer_ID]],Table1__2[],3,FALSE)</f>
        <v>61</v>
      </c>
      <c r="O383" t="str">
        <f>VLOOKUP(Table8_16[[#This Row],[Customer_ID]],Table1__2[],4,FALSE)</f>
        <v>Female</v>
      </c>
      <c r="P383" t="str">
        <f>VLOOKUP(Table8_16[[#This Row],[Customer_ID]],Table1__2[],5,FALSE)</f>
        <v>Lake Barryfurt</v>
      </c>
      <c r="Q383" t="str">
        <f>VLOOKUP(Table8_16[[#This Row],[Customer_ID]],Table1__2[],6,FALSE)</f>
        <v>California</v>
      </c>
      <c r="R383" t="str">
        <f>VLOOKUP(Table8_16[[#This Row],[Customer_ID]],Table1__2[],7,FALSE)</f>
        <v>USA</v>
      </c>
      <c r="S383" t="str">
        <f>VLOOKUP(Table8_16[[#This Row],[Customer_ID]],Table1__2[],8,FALSE)</f>
        <v>Gold</v>
      </c>
      <c r="T383" t="str">
        <f>VLOOKUP(Table8_16[[#This Row],[Customer_ID]],Table1__2[],9,FALSE)</f>
        <v>Retired</v>
      </c>
      <c r="U383" t="str">
        <f>VLOOKUP(Table8_16[[#This Row],[Product_ID]],Table3__211[],2,FALSE)</f>
        <v>Face Foundation</v>
      </c>
      <c r="V383" t="str">
        <f>VLOOKUP(Table8_16[[#This Row],[Product_ID]],Table3__211[],3,FALSE)</f>
        <v>Kit</v>
      </c>
      <c r="W383" t="str">
        <f>VLOOKUP(Table8_16[[#This Row],[Product_ID]],Table3__211[],4,FALSE)</f>
        <v>Beauty</v>
      </c>
      <c r="X383" t="str">
        <f>VLOOKUP(Table8_16[[#This Row],[Product_ID]],Table3__211[],5,FALSE)</f>
        <v>Makeup</v>
      </c>
      <c r="Y383" t="str">
        <f>VLOOKUP(Table8_16[[#This Row],[Product_ID]],Table3__211[],6,FALSE)</f>
        <v>Taylor-Elliott</v>
      </c>
      <c r="Z383">
        <f>VLOOKUP(Table8_16[[#This Row],[Product_ID]],Table3__211[],7,FALSE)</f>
        <v>183.04</v>
      </c>
      <c r="AA383">
        <f>VLOOKUP(Table8_16[[#This Row],[Product_ID]],Table3__211[],8,FALSE)</f>
        <v>457</v>
      </c>
      <c r="AB383" t="str">
        <f>VLOOKUP(Table8_16[[#This Row],[Store_ID]],Store!$A$2:$E$21,2,FALSE)</f>
        <v>Hill, Wagner and Ballard</v>
      </c>
      <c r="AC383" t="str">
        <f>VLOOKUP(Table8_16[[#This Row],[Store_ID]],Store!$A$2:$E$21,3,FALSE)</f>
        <v>East</v>
      </c>
      <c r="AD383" t="str">
        <f>VLOOKUP(Table8_16[[#This Row],[Store_ID]],Store!$A$2:$E$21,4,FALSE)</f>
        <v>East Davidville</v>
      </c>
      <c r="AE383" t="str">
        <f>VLOOKUP(Table8_16[[#This Row],[Store_ID]],Store!$A$2:$E$21,5,FALSE)</f>
        <v>Online</v>
      </c>
      <c r="AF383" s="22" t="str">
        <f>VLOOKUP(Table8_16[[#This Row],[Store_ID]],Store!$A$2:$F$21,6,FALSE)</f>
        <v>Digital Store</v>
      </c>
    </row>
    <row r="384" spans="1:32" x14ac:dyDescent="0.3">
      <c r="A384" t="s">
        <v>2347</v>
      </c>
      <c r="B384" s="5">
        <v>45322</v>
      </c>
      <c r="C384" t="s">
        <v>686</v>
      </c>
      <c r="D384" t="s">
        <v>1680</v>
      </c>
      <c r="E384" t="s">
        <v>1904</v>
      </c>
      <c r="F384">
        <v>2</v>
      </c>
      <c r="G384">
        <v>56.91</v>
      </c>
      <c r="H384">
        <v>0.08</v>
      </c>
      <c r="I384" t="s">
        <v>1964</v>
      </c>
      <c r="J384">
        <v>104.7144</v>
      </c>
      <c r="K384">
        <v>104.7144</v>
      </c>
      <c r="L384" t="str">
        <f>_xlfn.IFS(Table8_1[[#This Row],[Unit_Price]]&lt;500,"Low Price",Table8_1[[#This Row],[Unit_Price]]&lt;2000,"Medium Price",Table8_1[[#This Row],[Unit_Price]]&gt;=2000, "High Price")</f>
        <v>Low Price</v>
      </c>
      <c r="M384" t="str">
        <f>VLOOKUP(Table8_16[[#This Row],[Customer_ID]],Table1__2[],2,FALSE)</f>
        <v>John Perez</v>
      </c>
      <c r="N384">
        <f>VLOOKUP(Table8_16[[#This Row],[Customer_ID]],Table1__2[],3,FALSE)</f>
        <v>54</v>
      </c>
      <c r="O384" t="str">
        <f>VLOOKUP(Table8_16[[#This Row],[Customer_ID]],Table1__2[],4,FALSE)</f>
        <v>Male</v>
      </c>
      <c r="P384" t="str">
        <f>VLOOKUP(Table8_16[[#This Row],[Customer_ID]],Table1__2[],5,FALSE)</f>
        <v>Kathrynview</v>
      </c>
      <c r="Q384" t="str">
        <f>VLOOKUP(Table8_16[[#This Row],[Customer_ID]],Table1__2[],6,FALSE)</f>
        <v>Louisiana</v>
      </c>
      <c r="R384" t="str">
        <f>VLOOKUP(Table8_16[[#This Row],[Customer_ID]],Table1__2[],7,FALSE)</f>
        <v>USA</v>
      </c>
      <c r="S384" t="str">
        <f>VLOOKUP(Table8_16[[#This Row],[Customer_ID]],Table1__2[],8,FALSE)</f>
        <v>Platinum</v>
      </c>
      <c r="T384" t="str">
        <f>VLOOKUP(Table8_16[[#This Row],[Customer_ID]],Table1__2[],9,FALSE)</f>
        <v>Experienced</v>
      </c>
      <c r="U384" t="str">
        <f>VLOOKUP(Table8_16[[#This Row],[Product_ID]],Table3__211[],2,FALSE)</f>
        <v>Gaming Mechanical</v>
      </c>
      <c r="V384" t="str">
        <f>VLOOKUP(Table8_16[[#This Row],[Product_ID]],Table3__211[],3,FALSE)</f>
        <v>Keyboard</v>
      </c>
      <c r="W384" t="str">
        <f>VLOOKUP(Table8_16[[#This Row],[Product_ID]],Table3__211[],4,FALSE)</f>
        <v>Electronics</v>
      </c>
      <c r="X384" t="str">
        <f>VLOOKUP(Table8_16[[#This Row],[Product_ID]],Table3__211[],5,FALSE)</f>
        <v>Computer</v>
      </c>
      <c r="Y384" t="str">
        <f>VLOOKUP(Table8_16[[#This Row],[Product_ID]],Table3__211[],6,FALSE)</f>
        <v>Lucero LLC</v>
      </c>
      <c r="Z384">
        <f>VLOOKUP(Table8_16[[#This Row],[Product_ID]],Table3__211[],7,FALSE)</f>
        <v>419.28</v>
      </c>
      <c r="AA384">
        <f>VLOOKUP(Table8_16[[#This Row],[Product_ID]],Table3__211[],8,FALSE)</f>
        <v>86</v>
      </c>
      <c r="AB384" t="str">
        <f>VLOOKUP(Table8_16[[#This Row],[Store_ID]],Store!$A$2:$E$21,2,FALSE)</f>
        <v>Alexander Group</v>
      </c>
      <c r="AC384" t="str">
        <f>VLOOKUP(Table8_16[[#This Row],[Store_ID]],Store!$A$2:$E$21,3,FALSE)</f>
        <v>South</v>
      </c>
      <c r="AD384" t="str">
        <f>VLOOKUP(Table8_16[[#This Row],[Store_ID]],Store!$A$2:$E$21,4,FALSE)</f>
        <v>Port Sharon</v>
      </c>
      <c r="AE384" t="str">
        <f>VLOOKUP(Table8_16[[#This Row],[Store_ID]],Store!$A$2:$E$21,5,FALSE)</f>
        <v>Online</v>
      </c>
      <c r="AF384" s="22" t="str">
        <f>VLOOKUP(Table8_16[[#This Row],[Store_ID]],Store!$A$2:$F$21,6,FALSE)</f>
        <v>Digital Store</v>
      </c>
    </row>
    <row r="385" spans="1:32" x14ac:dyDescent="0.3">
      <c r="A385" t="s">
        <v>2348</v>
      </c>
      <c r="B385" s="5">
        <v>45266</v>
      </c>
      <c r="C385" t="s">
        <v>1061</v>
      </c>
      <c r="D385" t="s">
        <v>1811</v>
      </c>
      <c r="E385" t="s">
        <v>1911</v>
      </c>
      <c r="F385">
        <v>1</v>
      </c>
      <c r="G385">
        <v>141.79</v>
      </c>
      <c r="H385">
        <v>0.1</v>
      </c>
      <c r="I385" t="s">
        <v>1959</v>
      </c>
      <c r="J385">
        <v>127.611</v>
      </c>
      <c r="K385">
        <v>127.61099999999999</v>
      </c>
      <c r="L385" t="str">
        <f>_xlfn.IFS(Table8_1[[#This Row],[Unit_Price]]&lt;500,"Low Price",Table8_1[[#This Row],[Unit_Price]]&lt;2000,"Medium Price",Table8_1[[#This Row],[Unit_Price]]&gt;=2000, "High Price")</f>
        <v>Low Price</v>
      </c>
      <c r="M385" t="str">
        <f>VLOOKUP(Table8_16[[#This Row],[Customer_ID]],Table1__2[],2,FALSE)</f>
        <v>Mr. Christopher Sims</v>
      </c>
      <c r="N385">
        <f>VLOOKUP(Table8_16[[#This Row],[Customer_ID]],Table1__2[],3,FALSE)</f>
        <v>50</v>
      </c>
      <c r="O385" t="str">
        <f>VLOOKUP(Table8_16[[#This Row],[Customer_ID]],Table1__2[],4,FALSE)</f>
        <v>Female</v>
      </c>
      <c r="P385" t="str">
        <f>VLOOKUP(Table8_16[[#This Row],[Customer_ID]],Table1__2[],5,FALSE)</f>
        <v>Donaldsontown</v>
      </c>
      <c r="Q385" t="str">
        <f>VLOOKUP(Table8_16[[#This Row],[Customer_ID]],Table1__2[],6,FALSE)</f>
        <v>Connecticut</v>
      </c>
      <c r="R385" t="str">
        <f>VLOOKUP(Table8_16[[#This Row],[Customer_ID]],Table1__2[],7,FALSE)</f>
        <v>USA</v>
      </c>
      <c r="S385" t="str">
        <f>VLOOKUP(Table8_16[[#This Row],[Customer_ID]],Table1__2[],8,FALSE)</f>
        <v>Silver</v>
      </c>
      <c r="T385" t="str">
        <f>VLOOKUP(Table8_16[[#This Row],[Customer_ID]],Table1__2[],9,FALSE)</f>
        <v>Experienced</v>
      </c>
      <c r="U385" t="str">
        <f>VLOOKUP(Table8_16[[#This Row],[Product_ID]],Table3__211[],2,FALSE)</f>
        <v>Wireless</v>
      </c>
      <c r="V385" t="str">
        <f>VLOOKUP(Table8_16[[#This Row],[Product_ID]],Table3__211[],3,FALSE)</f>
        <v>Mouse</v>
      </c>
      <c r="W385" t="str">
        <f>VLOOKUP(Table8_16[[#This Row],[Product_ID]],Table3__211[],4,FALSE)</f>
        <v>Electronics</v>
      </c>
      <c r="X385" t="str">
        <f>VLOOKUP(Table8_16[[#This Row],[Product_ID]],Table3__211[],5,FALSE)</f>
        <v>Computer</v>
      </c>
      <c r="Y385" t="str">
        <f>VLOOKUP(Table8_16[[#This Row],[Product_ID]],Table3__211[],6,FALSE)</f>
        <v>Larson Ltd</v>
      </c>
      <c r="Z385">
        <f>VLOOKUP(Table8_16[[#This Row],[Product_ID]],Table3__211[],7,FALSE)</f>
        <v>392.89</v>
      </c>
      <c r="AA385">
        <f>VLOOKUP(Table8_16[[#This Row],[Product_ID]],Table3__211[],8,FALSE)</f>
        <v>320</v>
      </c>
      <c r="AB385" t="str">
        <f>VLOOKUP(Table8_16[[#This Row],[Store_ID]],Store!$A$2:$E$21,2,FALSE)</f>
        <v>Benson-Elliott</v>
      </c>
      <c r="AC385" t="str">
        <f>VLOOKUP(Table8_16[[#This Row],[Store_ID]],Store!$A$2:$E$21,3,FALSE)</f>
        <v>East</v>
      </c>
      <c r="AD385" t="str">
        <f>VLOOKUP(Table8_16[[#This Row],[Store_ID]],Store!$A$2:$E$21,4,FALSE)</f>
        <v>Port Josephberg</v>
      </c>
      <c r="AE385" t="str">
        <f>VLOOKUP(Table8_16[[#This Row],[Store_ID]],Store!$A$2:$E$21,5,FALSE)</f>
        <v>Online</v>
      </c>
      <c r="AF385" s="22" t="str">
        <f>VLOOKUP(Table8_16[[#This Row],[Store_ID]],Store!$A$2:$F$21,6,FALSE)</f>
        <v>Digital Store</v>
      </c>
    </row>
    <row r="386" spans="1:32" x14ac:dyDescent="0.3">
      <c r="A386" t="s">
        <v>2349</v>
      </c>
      <c r="B386" s="5">
        <v>45302</v>
      </c>
      <c r="C386" t="s">
        <v>1499</v>
      </c>
      <c r="D386" t="s">
        <v>1594</v>
      </c>
      <c r="E386" t="s">
        <v>1936</v>
      </c>
      <c r="F386">
        <v>4</v>
      </c>
      <c r="G386">
        <v>355.14</v>
      </c>
      <c r="H386">
        <v>0.16</v>
      </c>
      <c r="I386" t="s">
        <v>1964</v>
      </c>
      <c r="J386">
        <v>1193.2704000000001</v>
      </c>
      <c r="K386">
        <v>1193.2703999999999</v>
      </c>
      <c r="L386" t="str">
        <f>_xlfn.IFS(Table8_1[[#This Row],[Unit_Price]]&lt;500,"Low Price",Table8_1[[#This Row],[Unit_Price]]&lt;2000,"Medium Price",Table8_1[[#This Row],[Unit_Price]]&gt;=2000, "High Price")</f>
        <v>Low Price</v>
      </c>
      <c r="M386" t="str">
        <f>VLOOKUP(Table8_16[[#This Row],[Customer_ID]],Table1__2[],2,FALSE)</f>
        <v>Sarah Smith</v>
      </c>
      <c r="N386">
        <f>VLOOKUP(Table8_16[[#This Row],[Customer_ID]],Table1__2[],3,FALSE)</f>
        <v>48</v>
      </c>
      <c r="O386" t="str">
        <f>VLOOKUP(Table8_16[[#This Row],[Customer_ID]],Table1__2[],4,FALSE)</f>
        <v>Male</v>
      </c>
      <c r="P386" t="str">
        <f>VLOOKUP(Table8_16[[#This Row],[Customer_ID]],Table1__2[],5,FALSE)</f>
        <v>East Rodney</v>
      </c>
      <c r="Q386" t="str">
        <f>VLOOKUP(Table8_16[[#This Row],[Customer_ID]],Table1__2[],6,FALSE)</f>
        <v>Nevada</v>
      </c>
      <c r="R386" t="str">
        <f>VLOOKUP(Table8_16[[#This Row],[Customer_ID]],Table1__2[],7,FALSE)</f>
        <v>USA</v>
      </c>
      <c r="S386" t="str">
        <f>VLOOKUP(Table8_16[[#This Row],[Customer_ID]],Table1__2[],8,FALSE)</f>
        <v>Gold</v>
      </c>
      <c r="T386" t="str">
        <f>VLOOKUP(Table8_16[[#This Row],[Customer_ID]],Table1__2[],9,FALSE)</f>
        <v>Experienced</v>
      </c>
      <c r="U386" t="str">
        <f>VLOOKUP(Table8_16[[#This Row],[Product_ID]],Table3__211[],2,FALSE)</f>
        <v>Adjustable Dumbbell</v>
      </c>
      <c r="V386" t="str">
        <f>VLOOKUP(Table8_16[[#This Row],[Product_ID]],Table3__211[],3,FALSE)</f>
        <v>Set</v>
      </c>
      <c r="W386" t="str">
        <f>VLOOKUP(Table8_16[[#This Row],[Product_ID]],Table3__211[],4,FALSE)</f>
        <v>Sports</v>
      </c>
      <c r="X386" t="str">
        <f>VLOOKUP(Table8_16[[#This Row],[Product_ID]],Table3__211[],5,FALSE)</f>
        <v>Fitness</v>
      </c>
      <c r="Y386" t="str">
        <f>VLOOKUP(Table8_16[[#This Row],[Product_ID]],Table3__211[],6,FALSE)</f>
        <v>Hill PLC</v>
      </c>
      <c r="Z386">
        <f>VLOOKUP(Table8_16[[#This Row],[Product_ID]],Table3__211[],7,FALSE)</f>
        <v>495.72</v>
      </c>
      <c r="AA386">
        <f>VLOOKUP(Table8_16[[#This Row],[Product_ID]],Table3__211[],8,FALSE)</f>
        <v>323</v>
      </c>
      <c r="AB386" t="str">
        <f>VLOOKUP(Table8_16[[#This Row],[Store_ID]],Store!$A$2:$E$21,2,FALSE)</f>
        <v>Shelton PLC</v>
      </c>
      <c r="AC386" t="str">
        <f>VLOOKUP(Table8_16[[#This Row],[Store_ID]],Store!$A$2:$E$21,3,FALSE)</f>
        <v>North</v>
      </c>
      <c r="AD386" t="str">
        <f>VLOOKUP(Table8_16[[#This Row],[Store_ID]],Store!$A$2:$E$21,4,FALSE)</f>
        <v>East Jenniferstad</v>
      </c>
      <c r="AE386" t="str">
        <f>VLOOKUP(Table8_16[[#This Row],[Store_ID]],Store!$A$2:$E$21,5,FALSE)</f>
        <v>Flagship</v>
      </c>
      <c r="AF386" s="22" t="str">
        <f>VLOOKUP(Table8_16[[#This Row],[Store_ID]],Store!$A$2:$F$21,6,FALSE)</f>
        <v>Physical Store</v>
      </c>
    </row>
    <row r="387" spans="1:32" x14ac:dyDescent="0.3">
      <c r="A387" t="s">
        <v>2350</v>
      </c>
      <c r="B387" s="5">
        <v>45907</v>
      </c>
      <c r="C387" t="s">
        <v>695</v>
      </c>
      <c r="D387" t="s">
        <v>1693</v>
      </c>
      <c r="E387" t="s">
        <v>1911</v>
      </c>
      <c r="F387">
        <v>4</v>
      </c>
      <c r="G387">
        <v>960.38</v>
      </c>
      <c r="H387">
        <v>0.15</v>
      </c>
      <c r="I387" t="s">
        <v>1964</v>
      </c>
      <c r="J387">
        <v>3265.2919999999999</v>
      </c>
      <c r="K387">
        <v>3265.2919999999999</v>
      </c>
      <c r="L387" t="str">
        <f>_xlfn.IFS(Table8_1[[#This Row],[Unit_Price]]&lt;500,"Low Price",Table8_1[[#This Row],[Unit_Price]]&lt;2000,"Medium Price",Table8_1[[#This Row],[Unit_Price]]&gt;=2000, "High Price")</f>
        <v>Medium Price</v>
      </c>
      <c r="M387" t="str">
        <f>VLOOKUP(Table8_16[[#This Row],[Customer_ID]],Table1__2[],2,FALSE)</f>
        <v>Rodney Huffman</v>
      </c>
      <c r="N387">
        <f>VLOOKUP(Table8_16[[#This Row],[Customer_ID]],Table1__2[],3,FALSE)</f>
        <v>20</v>
      </c>
      <c r="O387" t="str">
        <f>VLOOKUP(Table8_16[[#This Row],[Customer_ID]],Table1__2[],4,FALSE)</f>
        <v>Female</v>
      </c>
      <c r="P387" t="str">
        <f>VLOOKUP(Table8_16[[#This Row],[Customer_ID]],Table1__2[],5,FALSE)</f>
        <v>Garzafort</v>
      </c>
      <c r="Q387" t="str">
        <f>VLOOKUP(Table8_16[[#This Row],[Customer_ID]],Table1__2[],6,FALSE)</f>
        <v>Delaware</v>
      </c>
      <c r="R387" t="str">
        <f>VLOOKUP(Table8_16[[#This Row],[Customer_ID]],Table1__2[],7,FALSE)</f>
        <v>USA</v>
      </c>
      <c r="S387" t="str">
        <f>VLOOKUP(Table8_16[[#This Row],[Customer_ID]],Table1__2[],8,FALSE)</f>
        <v>Silver</v>
      </c>
      <c r="T387" t="str">
        <f>VLOOKUP(Table8_16[[#This Row],[Customer_ID]],Table1__2[],9,FALSE)</f>
        <v>Students</v>
      </c>
      <c r="U387" t="str">
        <f>VLOOKUP(Table8_16[[#This Row],[Product_ID]],Table3__211[],2,FALSE)</f>
        <v>Sports Water Hydration</v>
      </c>
      <c r="V387" t="str">
        <f>VLOOKUP(Table8_16[[#This Row],[Product_ID]],Table3__211[],3,FALSE)</f>
        <v>Pack</v>
      </c>
      <c r="W387" t="str">
        <f>VLOOKUP(Table8_16[[#This Row],[Product_ID]],Table3__211[],4,FALSE)</f>
        <v>Sports</v>
      </c>
      <c r="X387" t="str">
        <f>VLOOKUP(Table8_16[[#This Row],[Product_ID]],Table3__211[],5,FALSE)</f>
        <v>Outdoor</v>
      </c>
      <c r="Y387" t="str">
        <f>VLOOKUP(Table8_16[[#This Row],[Product_ID]],Table3__211[],6,FALSE)</f>
        <v>Sims-Smith</v>
      </c>
      <c r="Z387">
        <f>VLOOKUP(Table8_16[[#This Row],[Product_ID]],Table3__211[],7,FALSE)</f>
        <v>135.61000000000001</v>
      </c>
      <c r="AA387">
        <f>VLOOKUP(Table8_16[[#This Row],[Product_ID]],Table3__211[],8,FALSE)</f>
        <v>394</v>
      </c>
      <c r="AB387" t="str">
        <f>VLOOKUP(Table8_16[[#This Row],[Store_ID]],Store!$A$2:$E$21,2,FALSE)</f>
        <v>Benson-Elliott</v>
      </c>
      <c r="AC387" t="str">
        <f>VLOOKUP(Table8_16[[#This Row],[Store_ID]],Store!$A$2:$E$21,3,FALSE)</f>
        <v>East</v>
      </c>
      <c r="AD387" t="str">
        <f>VLOOKUP(Table8_16[[#This Row],[Store_ID]],Store!$A$2:$E$21,4,FALSE)</f>
        <v>Port Josephberg</v>
      </c>
      <c r="AE387" t="str">
        <f>VLOOKUP(Table8_16[[#This Row],[Store_ID]],Store!$A$2:$E$21,5,FALSE)</f>
        <v>Online</v>
      </c>
      <c r="AF387" s="22" t="str">
        <f>VLOOKUP(Table8_16[[#This Row],[Store_ID]],Store!$A$2:$F$21,6,FALSE)</f>
        <v>Digital Store</v>
      </c>
    </row>
    <row r="388" spans="1:32" x14ac:dyDescent="0.3">
      <c r="A388" t="s">
        <v>2351</v>
      </c>
      <c r="B388" s="5">
        <v>45433</v>
      </c>
      <c r="C388" t="s">
        <v>1316</v>
      </c>
      <c r="D388" t="s">
        <v>1790</v>
      </c>
      <c r="E388" t="s">
        <v>1939</v>
      </c>
      <c r="F388">
        <v>3</v>
      </c>
      <c r="G388">
        <v>847.21</v>
      </c>
      <c r="H388">
        <v>0.06</v>
      </c>
      <c r="I388" t="s">
        <v>1961</v>
      </c>
      <c r="J388">
        <v>2389.1322</v>
      </c>
      <c r="K388">
        <v>2389.1322</v>
      </c>
      <c r="L388" t="str">
        <f>_xlfn.IFS(Table8_1[[#This Row],[Unit_Price]]&lt;500,"Low Price",Table8_1[[#This Row],[Unit_Price]]&lt;2000,"Medium Price",Table8_1[[#This Row],[Unit_Price]]&gt;=2000, "High Price")</f>
        <v>Medium Price</v>
      </c>
      <c r="M388" t="str">
        <f>VLOOKUP(Table8_16[[#This Row],[Customer_ID]],Table1__2[],2,FALSE)</f>
        <v>Dr. Tamara White Md</v>
      </c>
      <c r="N388">
        <f>VLOOKUP(Table8_16[[#This Row],[Customer_ID]],Table1__2[],3,FALSE)</f>
        <v>60</v>
      </c>
      <c r="O388" t="str">
        <f>VLOOKUP(Table8_16[[#This Row],[Customer_ID]],Table1__2[],4,FALSE)</f>
        <v>Male</v>
      </c>
      <c r="P388" t="str">
        <f>VLOOKUP(Table8_16[[#This Row],[Customer_ID]],Table1__2[],5,FALSE)</f>
        <v>New Benjamin</v>
      </c>
      <c r="Q388" t="str">
        <f>VLOOKUP(Table8_16[[#This Row],[Customer_ID]],Table1__2[],6,FALSE)</f>
        <v>North Carolina</v>
      </c>
      <c r="R388" t="str">
        <f>VLOOKUP(Table8_16[[#This Row],[Customer_ID]],Table1__2[],7,FALSE)</f>
        <v>USA</v>
      </c>
      <c r="S388" t="str">
        <f>VLOOKUP(Table8_16[[#This Row],[Customer_ID]],Table1__2[],8,FALSE)</f>
        <v>Bronze</v>
      </c>
      <c r="T388" t="str">
        <f>VLOOKUP(Table8_16[[#This Row],[Customer_ID]],Table1__2[],9,FALSE)</f>
        <v>Experienced</v>
      </c>
      <c r="U388" t="str">
        <f>VLOOKUP(Table8_16[[#This Row],[Product_ID]],Table3__211[],2,FALSE)</f>
        <v>Men's Sports</v>
      </c>
      <c r="V388" t="str">
        <f>VLOOKUP(Table8_16[[#This Row],[Product_ID]],Table3__211[],3,FALSE)</f>
        <v>Shorts</v>
      </c>
      <c r="W388" t="str">
        <f>VLOOKUP(Table8_16[[#This Row],[Product_ID]],Table3__211[],4,FALSE)</f>
        <v>Clothing</v>
      </c>
      <c r="X388" t="str">
        <f>VLOOKUP(Table8_16[[#This Row],[Product_ID]],Table3__211[],5,FALSE)</f>
        <v>Bottoms</v>
      </c>
      <c r="Y388" t="str">
        <f>VLOOKUP(Table8_16[[#This Row],[Product_ID]],Table3__211[],6,FALSE)</f>
        <v>Fitzpatrick Ltd</v>
      </c>
      <c r="Z388">
        <f>VLOOKUP(Table8_16[[#This Row],[Product_ID]],Table3__211[],7,FALSE)</f>
        <v>218.22</v>
      </c>
      <c r="AA388">
        <f>VLOOKUP(Table8_16[[#This Row],[Product_ID]],Table3__211[],8,FALSE)</f>
        <v>224</v>
      </c>
      <c r="AB388" t="str">
        <f>VLOOKUP(Table8_16[[#This Row],[Store_ID]],Store!$A$2:$E$21,2,FALSE)</f>
        <v>Frederick-Wright</v>
      </c>
      <c r="AC388" t="str">
        <f>VLOOKUP(Table8_16[[#This Row],[Store_ID]],Store!$A$2:$E$21,3,FALSE)</f>
        <v>West</v>
      </c>
      <c r="AD388" t="str">
        <f>VLOOKUP(Table8_16[[#This Row],[Store_ID]],Store!$A$2:$E$21,4,FALSE)</f>
        <v>New Jimmymouth</v>
      </c>
      <c r="AE388" t="str">
        <f>VLOOKUP(Table8_16[[#This Row],[Store_ID]],Store!$A$2:$E$21,5,FALSE)</f>
        <v>Flagship</v>
      </c>
      <c r="AF388" s="22" t="str">
        <f>VLOOKUP(Table8_16[[#This Row],[Store_ID]],Store!$A$2:$F$21,6,FALSE)</f>
        <v>Physical Store</v>
      </c>
    </row>
    <row r="389" spans="1:32" x14ac:dyDescent="0.3">
      <c r="A389" t="s">
        <v>2352</v>
      </c>
      <c r="B389" s="5">
        <v>45892</v>
      </c>
      <c r="C389" t="s">
        <v>248</v>
      </c>
      <c r="D389" t="s">
        <v>1823</v>
      </c>
      <c r="E389" t="s">
        <v>1924</v>
      </c>
      <c r="F389">
        <v>4</v>
      </c>
      <c r="G389">
        <v>773.81</v>
      </c>
      <c r="H389">
        <v>0.08</v>
      </c>
      <c r="I389" t="s">
        <v>1964</v>
      </c>
      <c r="J389">
        <v>2847.6208000000001</v>
      </c>
      <c r="K389">
        <v>2847.6207999999997</v>
      </c>
      <c r="L389" t="str">
        <f>_xlfn.IFS(Table8_1[[#This Row],[Unit_Price]]&lt;500,"Low Price",Table8_1[[#This Row],[Unit_Price]]&lt;2000,"Medium Price",Table8_1[[#This Row],[Unit_Price]]&gt;=2000, "High Price")</f>
        <v>Medium Price</v>
      </c>
      <c r="M389" t="str">
        <f>VLOOKUP(Table8_16[[#This Row],[Customer_ID]],Table1__2[],2,FALSE)</f>
        <v>Cody Diaz</v>
      </c>
      <c r="N389">
        <f>VLOOKUP(Table8_16[[#This Row],[Customer_ID]],Table1__2[],3,FALSE)</f>
        <v>27</v>
      </c>
      <c r="O389" t="str">
        <f>VLOOKUP(Table8_16[[#This Row],[Customer_ID]],Table1__2[],4,FALSE)</f>
        <v>Female</v>
      </c>
      <c r="P389" t="str">
        <f>VLOOKUP(Table8_16[[#This Row],[Customer_ID]],Table1__2[],5,FALSE)</f>
        <v>South Aaronside</v>
      </c>
      <c r="Q389" t="str">
        <f>VLOOKUP(Table8_16[[#This Row],[Customer_ID]],Table1__2[],6,FALSE)</f>
        <v>New Hampshire</v>
      </c>
      <c r="R389" t="str">
        <f>VLOOKUP(Table8_16[[#This Row],[Customer_ID]],Table1__2[],7,FALSE)</f>
        <v>USA</v>
      </c>
      <c r="S389" t="str">
        <f>VLOOKUP(Table8_16[[#This Row],[Customer_ID]],Table1__2[],8,FALSE)</f>
        <v>Silver</v>
      </c>
      <c r="T389" t="str">
        <f>VLOOKUP(Table8_16[[#This Row],[Customer_ID]],Table1__2[],9,FALSE)</f>
        <v>Entry level Professionel</v>
      </c>
      <c r="U389" t="str">
        <f>VLOOKUP(Table8_16[[#This Row],[Product_ID]],Table3__211[],2,FALSE)</f>
        <v>Wall-Mounted Spice</v>
      </c>
      <c r="V389" t="str">
        <f>VLOOKUP(Table8_16[[#This Row],[Product_ID]],Table3__211[],3,FALSE)</f>
        <v>Rack</v>
      </c>
      <c r="W389" t="str">
        <f>VLOOKUP(Table8_16[[#This Row],[Product_ID]],Table3__211[],4,FALSE)</f>
        <v>Home</v>
      </c>
      <c r="X389" t="str">
        <f>VLOOKUP(Table8_16[[#This Row],[Product_ID]],Table3__211[],5,FALSE)</f>
        <v>Kitchen</v>
      </c>
      <c r="Y389" t="str">
        <f>VLOOKUP(Table8_16[[#This Row],[Product_ID]],Table3__211[],6,FALSE)</f>
        <v>Allison Ltd</v>
      </c>
      <c r="Z389">
        <f>VLOOKUP(Table8_16[[#This Row],[Product_ID]],Table3__211[],7,FALSE)</f>
        <v>143.43</v>
      </c>
      <c r="AA389">
        <f>VLOOKUP(Table8_16[[#This Row],[Product_ID]],Table3__211[],8,FALSE)</f>
        <v>58</v>
      </c>
      <c r="AB389" t="str">
        <f>VLOOKUP(Table8_16[[#This Row],[Store_ID]],Store!$A$2:$E$21,2,FALSE)</f>
        <v>Hill, Wagner and Ballard</v>
      </c>
      <c r="AC389" t="str">
        <f>VLOOKUP(Table8_16[[#This Row],[Store_ID]],Store!$A$2:$E$21,3,FALSE)</f>
        <v>East</v>
      </c>
      <c r="AD389" t="str">
        <f>VLOOKUP(Table8_16[[#This Row],[Store_ID]],Store!$A$2:$E$21,4,FALSE)</f>
        <v>East Davidville</v>
      </c>
      <c r="AE389" t="str">
        <f>VLOOKUP(Table8_16[[#This Row],[Store_ID]],Store!$A$2:$E$21,5,FALSE)</f>
        <v>Online</v>
      </c>
      <c r="AF389" s="22" t="str">
        <f>VLOOKUP(Table8_16[[#This Row],[Store_ID]],Store!$A$2:$F$21,6,FALSE)</f>
        <v>Digital Store</v>
      </c>
    </row>
    <row r="390" spans="1:32" x14ac:dyDescent="0.3">
      <c r="A390" t="s">
        <v>2353</v>
      </c>
      <c r="B390" s="5">
        <v>45780</v>
      </c>
      <c r="C390" t="s">
        <v>8</v>
      </c>
      <c r="D390" t="s">
        <v>1771</v>
      </c>
      <c r="E390" t="s">
        <v>1939</v>
      </c>
      <c r="F390">
        <v>1</v>
      </c>
      <c r="G390">
        <v>664.71</v>
      </c>
      <c r="H390">
        <v>0.1</v>
      </c>
      <c r="I390" t="s">
        <v>1961</v>
      </c>
      <c r="J390">
        <v>598.23900000000003</v>
      </c>
      <c r="K390">
        <v>598.23900000000003</v>
      </c>
      <c r="L390" t="str">
        <f>_xlfn.IFS(Table8_1[[#This Row],[Unit_Price]]&lt;500,"Low Price",Table8_1[[#This Row],[Unit_Price]]&lt;2000,"Medium Price",Table8_1[[#This Row],[Unit_Price]]&gt;=2000, "High Price")</f>
        <v>Medium Price</v>
      </c>
      <c r="M390" t="str">
        <f>VLOOKUP(Table8_16[[#This Row],[Customer_ID]],Table1__2[],2,FALSE)</f>
        <v>Sheena Bonilla</v>
      </c>
      <c r="N390">
        <f>VLOOKUP(Table8_16[[#This Row],[Customer_ID]],Table1__2[],3,FALSE)</f>
        <v>55</v>
      </c>
      <c r="O390" t="str">
        <f>VLOOKUP(Table8_16[[#This Row],[Customer_ID]],Table1__2[],4,FALSE)</f>
        <v>Male</v>
      </c>
      <c r="P390" t="str">
        <f>VLOOKUP(Table8_16[[#This Row],[Customer_ID]],Table1__2[],5,FALSE)</f>
        <v>Donaldton</v>
      </c>
      <c r="Q390" t="str">
        <f>VLOOKUP(Table8_16[[#This Row],[Customer_ID]],Table1__2[],6,FALSE)</f>
        <v>North Carolina</v>
      </c>
      <c r="R390" t="str">
        <f>VLOOKUP(Table8_16[[#This Row],[Customer_ID]],Table1__2[],7,FALSE)</f>
        <v>USA</v>
      </c>
      <c r="S390" t="str">
        <f>VLOOKUP(Table8_16[[#This Row],[Customer_ID]],Table1__2[],8,FALSE)</f>
        <v>unknown</v>
      </c>
      <c r="T390" t="str">
        <f>VLOOKUP(Table8_16[[#This Row],[Customer_ID]],Table1__2[],9,FALSE)</f>
        <v>Experienced</v>
      </c>
      <c r="U390" t="str">
        <f>VLOOKUP(Table8_16[[#This Row],[Product_ID]],Table3__211[],2,FALSE)</f>
        <v>Organic Sunscreen</v>
      </c>
      <c r="V390" t="str">
        <f>VLOOKUP(Table8_16[[#This Row],[Product_ID]],Table3__211[],3,FALSE)</f>
        <v>Lotion</v>
      </c>
      <c r="W390" t="str">
        <f>VLOOKUP(Table8_16[[#This Row],[Product_ID]],Table3__211[],4,FALSE)</f>
        <v>Beauty</v>
      </c>
      <c r="X390" t="str">
        <f>VLOOKUP(Table8_16[[#This Row],[Product_ID]],Table3__211[],5,FALSE)</f>
        <v>Skincare</v>
      </c>
      <c r="Y390" t="str">
        <f>VLOOKUP(Table8_16[[#This Row],[Product_ID]],Table3__211[],6,FALSE)</f>
        <v>Anderson-Riley</v>
      </c>
      <c r="Z390">
        <f>VLOOKUP(Table8_16[[#This Row],[Product_ID]],Table3__211[],7,FALSE)</f>
        <v>266.86</v>
      </c>
      <c r="AA390">
        <f>VLOOKUP(Table8_16[[#This Row],[Product_ID]],Table3__211[],8,FALSE)</f>
        <v>458</v>
      </c>
      <c r="AB390" t="str">
        <f>VLOOKUP(Table8_16[[#This Row],[Store_ID]],Store!$A$2:$E$21,2,FALSE)</f>
        <v>Frederick-Wright</v>
      </c>
      <c r="AC390" t="str">
        <f>VLOOKUP(Table8_16[[#This Row],[Store_ID]],Store!$A$2:$E$21,3,FALSE)</f>
        <v>West</v>
      </c>
      <c r="AD390" t="str">
        <f>VLOOKUP(Table8_16[[#This Row],[Store_ID]],Store!$A$2:$E$21,4,FALSE)</f>
        <v>New Jimmymouth</v>
      </c>
      <c r="AE390" t="str">
        <f>VLOOKUP(Table8_16[[#This Row],[Store_ID]],Store!$A$2:$E$21,5,FALSE)</f>
        <v>Flagship</v>
      </c>
      <c r="AF390" s="22" t="str">
        <f>VLOOKUP(Table8_16[[#This Row],[Store_ID]],Store!$A$2:$F$21,6,FALSE)</f>
        <v>Physical Store</v>
      </c>
    </row>
    <row r="391" spans="1:32" x14ac:dyDescent="0.3">
      <c r="A391" t="s">
        <v>2354</v>
      </c>
      <c r="B391" s="5">
        <v>45233</v>
      </c>
      <c r="C391" t="s">
        <v>1100</v>
      </c>
      <c r="D391" t="s">
        <v>1689</v>
      </c>
      <c r="E391" t="s">
        <v>1914</v>
      </c>
      <c r="F391">
        <v>4</v>
      </c>
      <c r="G391">
        <v>482.06</v>
      </c>
      <c r="H391">
        <v>7.0000000000000007E-2</v>
      </c>
      <c r="I391" t="s">
        <v>1961</v>
      </c>
      <c r="J391">
        <v>1793.2632000000001</v>
      </c>
      <c r="K391">
        <v>1793.2631999999999</v>
      </c>
      <c r="L391" t="str">
        <f>_xlfn.IFS(Table8_1[[#This Row],[Unit_Price]]&lt;500,"Low Price",Table8_1[[#This Row],[Unit_Price]]&lt;2000,"Medium Price",Table8_1[[#This Row],[Unit_Price]]&gt;=2000, "High Price")</f>
        <v>Low Price</v>
      </c>
      <c r="M391" t="str">
        <f>VLOOKUP(Table8_16[[#This Row],[Customer_ID]],Table1__2[],2,FALSE)</f>
        <v>Justin Mason Dds</v>
      </c>
      <c r="N391">
        <f>VLOOKUP(Table8_16[[#This Row],[Customer_ID]],Table1__2[],3,FALSE)</f>
        <v>39</v>
      </c>
      <c r="O391" t="str">
        <f>VLOOKUP(Table8_16[[#This Row],[Customer_ID]],Table1__2[],4,FALSE)</f>
        <v>Female</v>
      </c>
      <c r="P391" t="str">
        <f>VLOOKUP(Table8_16[[#This Row],[Customer_ID]],Table1__2[],5,FALSE)</f>
        <v>Peggystad</v>
      </c>
      <c r="Q391" t="str">
        <f>VLOOKUP(Table8_16[[#This Row],[Customer_ID]],Table1__2[],6,FALSE)</f>
        <v>Connecticut</v>
      </c>
      <c r="R391" t="str">
        <f>VLOOKUP(Table8_16[[#This Row],[Customer_ID]],Table1__2[],7,FALSE)</f>
        <v>USA</v>
      </c>
      <c r="S391" t="str">
        <f>VLOOKUP(Table8_16[[#This Row],[Customer_ID]],Table1__2[],8,FALSE)</f>
        <v>Gold</v>
      </c>
      <c r="T391" t="str">
        <f>VLOOKUP(Table8_16[[#This Row],[Customer_ID]],Table1__2[],9,FALSE)</f>
        <v>Experienced</v>
      </c>
      <c r="U391" t="str">
        <f>VLOOKUP(Table8_16[[#This Row],[Product_ID]],Table3__211[],2,FALSE)</f>
        <v>Men's Casual</v>
      </c>
      <c r="V391" t="str">
        <f>VLOOKUP(Table8_16[[#This Row],[Product_ID]],Table3__211[],3,FALSE)</f>
        <v>Sneakers</v>
      </c>
      <c r="W391" t="str">
        <f>VLOOKUP(Table8_16[[#This Row],[Product_ID]],Table3__211[],4,FALSE)</f>
        <v>Clothing</v>
      </c>
      <c r="X391" t="str">
        <f>VLOOKUP(Table8_16[[#This Row],[Product_ID]],Table3__211[],5,FALSE)</f>
        <v>Footwear</v>
      </c>
      <c r="Y391" t="str">
        <f>VLOOKUP(Table8_16[[#This Row],[Product_ID]],Table3__211[],6,FALSE)</f>
        <v>Hogan-Lee</v>
      </c>
      <c r="Z391">
        <f>VLOOKUP(Table8_16[[#This Row],[Product_ID]],Table3__211[],7,FALSE)</f>
        <v>353.47</v>
      </c>
      <c r="AA391">
        <f>VLOOKUP(Table8_16[[#This Row],[Product_ID]],Table3__211[],8,FALSE)</f>
        <v>214</v>
      </c>
      <c r="AB391" t="str">
        <f>VLOOKUP(Table8_16[[#This Row],[Store_ID]],Store!$A$2:$E$21,2,FALSE)</f>
        <v>Martinez-Mullins</v>
      </c>
      <c r="AC391" t="str">
        <f>VLOOKUP(Table8_16[[#This Row],[Store_ID]],Store!$A$2:$E$21,3,FALSE)</f>
        <v>South</v>
      </c>
      <c r="AD391" t="str">
        <f>VLOOKUP(Table8_16[[#This Row],[Store_ID]],Store!$A$2:$E$21,4,FALSE)</f>
        <v>Williamsfurt</v>
      </c>
      <c r="AE391" t="str">
        <f>VLOOKUP(Table8_16[[#This Row],[Store_ID]],Store!$A$2:$E$21,5,FALSE)</f>
        <v>Online</v>
      </c>
      <c r="AF391" s="22" t="str">
        <f>VLOOKUP(Table8_16[[#This Row],[Store_ID]],Store!$A$2:$F$21,6,FALSE)</f>
        <v>Digital Store</v>
      </c>
    </row>
    <row r="392" spans="1:32" x14ac:dyDescent="0.3">
      <c r="A392" t="s">
        <v>2355</v>
      </c>
      <c r="B392" s="5">
        <v>45742</v>
      </c>
      <c r="C392" t="s">
        <v>325</v>
      </c>
      <c r="D392" t="s">
        <v>1753</v>
      </c>
      <c r="E392" t="s">
        <v>1901</v>
      </c>
      <c r="F392">
        <v>4</v>
      </c>
      <c r="G392">
        <v>995.55</v>
      </c>
      <c r="H392">
        <v>0.19</v>
      </c>
      <c r="I392" t="s">
        <v>1961</v>
      </c>
      <c r="J392">
        <v>3225.5819999999999</v>
      </c>
      <c r="K392">
        <v>3225.5819999999999</v>
      </c>
      <c r="L392" t="str">
        <f>_xlfn.IFS(Table8_1[[#This Row],[Unit_Price]]&lt;500,"Low Price",Table8_1[[#This Row],[Unit_Price]]&lt;2000,"Medium Price",Table8_1[[#This Row],[Unit_Price]]&gt;=2000, "High Price")</f>
        <v>Medium Price</v>
      </c>
      <c r="M392" t="str">
        <f>VLOOKUP(Table8_16[[#This Row],[Customer_ID]],Table1__2[],2,FALSE)</f>
        <v>Jamie Yoder</v>
      </c>
      <c r="N392">
        <f>VLOOKUP(Table8_16[[#This Row],[Customer_ID]],Table1__2[],3,FALSE)</f>
        <v>43</v>
      </c>
      <c r="O392" t="str">
        <f>VLOOKUP(Table8_16[[#This Row],[Customer_ID]],Table1__2[],4,FALSE)</f>
        <v>Male</v>
      </c>
      <c r="P392" t="str">
        <f>VLOOKUP(Table8_16[[#This Row],[Customer_ID]],Table1__2[],5,FALSE)</f>
        <v>New Gabrielleville</v>
      </c>
      <c r="Q392" t="str">
        <f>VLOOKUP(Table8_16[[#This Row],[Customer_ID]],Table1__2[],6,FALSE)</f>
        <v>Wisconsin</v>
      </c>
      <c r="R392" t="str">
        <f>VLOOKUP(Table8_16[[#This Row],[Customer_ID]],Table1__2[],7,FALSE)</f>
        <v>USA</v>
      </c>
      <c r="S392" t="str">
        <f>VLOOKUP(Table8_16[[#This Row],[Customer_ID]],Table1__2[],8,FALSE)</f>
        <v>Platinum</v>
      </c>
      <c r="T392" t="str">
        <f>VLOOKUP(Table8_16[[#This Row],[Customer_ID]],Table1__2[],9,FALSE)</f>
        <v>Experienced</v>
      </c>
      <c r="U392" t="str">
        <f>VLOOKUP(Table8_16[[#This Row],[Product_ID]],Table3__211[],2,FALSE)</f>
        <v>Foam</v>
      </c>
      <c r="V392" t="str">
        <f>VLOOKUP(Table8_16[[#This Row],[Product_ID]],Table3__211[],3,FALSE)</f>
        <v>Roller</v>
      </c>
      <c r="W392" t="str">
        <f>VLOOKUP(Table8_16[[#This Row],[Product_ID]],Table3__211[],4,FALSE)</f>
        <v>Sports</v>
      </c>
      <c r="X392" t="str">
        <f>VLOOKUP(Table8_16[[#This Row],[Product_ID]],Table3__211[],5,FALSE)</f>
        <v>Fitness</v>
      </c>
      <c r="Y392" t="str">
        <f>VLOOKUP(Table8_16[[#This Row],[Product_ID]],Table3__211[],6,FALSE)</f>
        <v>Atkinson, Camacho and Oliver</v>
      </c>
      <c r="Z392">
        <f>VLOOKUP(Table8_16[[#This Row],[Product_ID]],Table3__211[],7,FALSE)</f>
        <v>30.62</v>
      </c>
      <c r="AA392">
        <f>VLOOKUP(Table8_16[[#This Row],[Product_ID]],Table3__211[],8,FALSE)</f>
        <v>138</v>
      </c>
      <c r="AB392" t="str">
        <f>VLOOKUP(Table8_16[[#This Row],[Store_ID]],Store!$A$2:$E$21,2,FALSE)</f>
        <v>Johnson-Wright</v>
      </c>
      <c r="AC392" t="str">
        <f>VLOOKUP(Table8_16[[#This Row],[Store_ID]],Store!$A$2:$E$21,3,FALSE)</f>
        <v>North</v>
      </c>
      <c r="AD392" t="str">
        <f>VLOOKUP(Table8_16[[#This Row],[Store_ID]],Store!$A$2:$E$21,4,FALSE)</f>
        <v>Hoodberg</v>
      </c>
      <c r="AE392" t="str">
        <f>VLOOKUP(Table8_16[[#This Row],[Store_ID]],Store!$A$2:$E$21,5,FALSE)</f>
        <v>Outlet</v>
      </c>
      <c r="AF392" s="22" t="str">
        <f>VLOOKUP(Table8_16[[#This Row],[Store_ID]],Store!$A$2:$F$21,6,FALSE)</f>
        <v>Physical Store</v>
      </c>
    </row>
    <row r="393" spans="1:32" x14ac:dyDescent="0.3">
      <c r="A393" t="s">
        <v>2356</v>
      </c>
      <c r="B393" s="5">
        <v>45478</v>
      </c>
      <c r="C393" t="s">
        <v>485</v>
      </c>
      <c r="D393" t="s">
        <v>1862</v>
      </c>
      <c r="E393" t="s">
        <v>1932</v>
      </c>
      <c r="F393">
        <v>2</v>
      </c>
      <c r="G393">
        <v>153.84</v>
      </c>
      <c r="H393">
        <v>0.27</v>
      </c>
      <c r="I393" t="s">
        <v>1961</v>
      </c>
      <c r="J393">
        <v>224.60640000000001</v>
      </c>
      <c r="K393">
        <v>224.60640000000001</v>
      </c>
      <c r="L393" t="str">
        <f>_xlfn.IFS(Table8_1[[#This Row],[Unit_Price]]&lt;500,"Low Price",Table8_1[[#This Row],[Unit_Price]]&lt;2000,"Medium Price",Table8_1[[#This Row],[Unit_Price]]&gt;=2000, "High Price")</f>
        <v>Low Price</v>
      </c>
      <c r="M393" t="str">
        <f>VLOOKUP(Table8_16[[#This Row],[Customer_ID]],Table1__2[],2,FALSE)</f>
        <v>Cristian Wright</v>
      </c>
      <c r="N393">
        <f>VLOOKUP(Table8_16[[#This Row],[Customer_ID]],Table1__2[],3,FALSE)</f>
        <v>30</v>
      </c>
      <c r="O393" t="str">
        <f>VLOOKUP(Table8_16[[#This Row],[Customer_ID]],Table1__2[],4,FALSE)</f>
        <v>Male</v>
      </c>
      <c r="P393" t="str">
        <f>VLOOKUP(Table8_16[[#This Row],[Customer_ID]],Table1__2[],5,FALSE)</f>
        <v>Port Denise</v>
      </c>
      <c r="Q393" t="str">
        <f>VLOOKUP(Table8_16[[#This Row],[Customer_ID]],Table1__2[],6,FALSE)</f>
        <v>California</v>
      </c>
      <c r="R393" t="str">
        <f>VLOOKUP(Table8_16[[#This Row],[Customer_ID]],Table1__2[],7,FALSE)</f>
        <v>USA</v>
      </c>
      <c r="S393" t="str">
        <f>VLOOKUP(Table8_16[[#This Row],[Customer_ID]],Table1__2[],8,FALSE)</f>
        <v>Bronze</v>
      </c>
      <c r="T393" t="str">
        <f>VLOOKUP(Table8_16[[#This Row],[Customer_ID]],Table1__2[],9,FALSE)</f>
        <v>Entry level Professionel</v>
      </c>
      <c r="U393" t="str">
        <f>VLOOKUP(Table8_16[[#This Row],[Product_ID]],Table3__211[],2,FALSE)</f>
        <v>USB-C Laptop</v>
      </c>
      <c r="V393" t="str">
        <f>VLOOKUP(Table8_16[[#This Row],[Product_ID]],Table3__211[],3,FALSE)</f>
        <v>Charger</v>
      </c>
      <c r="W393" t="str">
        <f>VLOOKUP(Table8_16[[#This Row],[Product_ID]],Table3__211[],4,FALSE)</f>
        <v>Electronics</v>
      </c>
      <c r="X393" t="str">
        <f>VLOOKUP(Table8_16[[#This Row],[Product_ID]],Table3__211[],5,FALSE)</f>
        <v>Computer</v>
      </c>
      <c r="Y393" t="str">
        <f>VLOOKUP(Table8_16[[#This Row],[Product_ID]],Table3__211[],6,FALSE)</f>
        <v>Martin LLC</v>
      </c>
      <c r="Z393">
        <f>VLOOKUP(Table8_16[[#This Row],[Product_ID]],Table3__211[],7,FALSE)</f>
        <v>377.52</v>
      </c>
      <c r="AA393">
        <f>VLOOKUP(Table8_16[[#This Row],[Product_ID]],Table3__211[],8,FALSE)</f>
        <v>485</v>
      </c>
      <c r="AB393" t="str">
        <f>VLOOKUP(Table8_16[[#This Row],[Store_ID]],Store!$A$2:$E$21,2,FALSE)</f>
        <v>Gardner, Humphrey and Contreras</v>
      </c>
      <c r="AC393" t="str">
        <f>VLOOKUP(Table8_16[[#This Row],[Store_ID]],Store!$A$2:$E$21,3,FALSE)</f>
        <v>East</v>
      </c>
      <c r="AD393" t="str">
        <f>VLOOKUP(Table8_16[[#This Row],[Store_ID]],Store!$A$2:$E$21,4,FALSE)</f>
        <v>Johnsonville</v>
      </c>
      <c r="AE393" t="str">
        <f>VLOOKUP(Table8_16[[#This Row],[Store_ID]],Store!$A$2:$E$21,5,FALSE)</f>
        <v>Flagship</v>
      </c>
      <c r="AF393" s="22" t="str">
        <f>VLOOKUP(Table8_16[[#This Row],[Store_ID]],Store!$A$2:$F$21,6,FALSE)</f>
        <v>Physical Store</v>
      </c>
    </row>
    <row r="394" spans="1:32" x14ac:dyDescent="0.3">
      <c r="A394" t="s">
        <v>2357</v>
      </c>
      <c r="B394" s="5">
        <v>45789</v>
      </c>
      <c r="C394" t="s">
        <v>521</v>
      </c>
      <c r="D394" t="s">
        <v>1817</v>
      </c>
      <c r="E394" t="s">
        <v>1911</v>
      </c>
      <c r="F394">
        <v>3</v>
      </c>
      <c r="G394">
        <v>362.11</v>
      </c>
      <c r="H394">
        <v>0.23</v>
      </c>
      <c r="I394" t="s">
        <v>1964</v>
      </c>
      <c r="J394">
        <v>836.47410000000002</v>
      </c>
      <c r="K394">
        <v>836.47409999999991</v>
      </c>
      <c r="L394" t="str">
        <f>_xlfn.IFS(Table8_1[[#This Row],[Unit_Price]]&lt;500,"Low Price",Table8_1[[#This Row],[Unit_Price]]&lt;2000,"Medium Price",Table8_1[[#This Row],[Unit_Price]]&gt;=2000, "High Price")</f>
        <v>Low Price</v>
      </c>
      <c r="M394" t="str">
        <f>VLOOKUP(Table8_16[[#This Row],[Customer_ID]],Table1__2[],2,FALSE)</f>
        <v>Joseph Faulkner</v>
      </c>
      <c r="N394">
        <f>VLOOKUP(Table8_16[[#This Row],[Customer_ID]],Table1__2[],3,FALSE)</f>
        <v>31</v>
      </c>
      <c r="O394" t="str">
        <f>VLOOKUP(Table8_16[[#This Row],[Customer_ID]],Table1__2[],4,FALSE)</f>
        <v>Male</v>
      </c>
      <c r="P394" t="str">
        <f>VLOOKUP(Table8_16[[#This Row],[Customer_ID]],Table1__2[],5,FALSE)</f>
        <v>New Leahfurt</v>
      </c>
      <c r="Q394" t="str">
        <f>VLOOKUP(Table8_16[[#This Row],[Customer_ID]],Table1__2[],6,FALSE)</f>
        <v>North Dakota</v>
      </c>
      <c r="R394" t="str">
        <f>VLOOKUP(Table8_16[[#This Row],[Customer_ID]],Table1__2[],7,FALSE)</f>
        <v>USA</v>
      </c>
      <c r="S394" t="str">
        <f>VLOOKUP(Table8_16[[#This Row],[Customer_ID]],Table1__2[],8,FALSE)</f>
        <v>Bronze</v>
      </c>
      <c r="T394" t="str">
        <f>VLOOKUP(Table8_16[[#This Row],[Customer_ID]],Table1__2[],9,FALSE)</f>
        <v>Experienced</v>
      </c>
      <c r="U394" t="str">
        <f>VLOOKUP(Table8_16[[#This Row],[Product_ID]],Table3__211[],2,FALSE)</f>
        <v>Essential Oil</v>
      </c>
      <c r="V394" t="str">
        <f>VLOOKUP(Table8_16[[#This Row],[Product_ID]],Table3__211[],3,FALSE)</f>
        <v>Diffuser</v>
      </c>
      <c r="W394" t="str">
        <f>VLOOKUP(Table8_16[[#This Row],[Product_ID]],Table3__211[],4,FALSE)</f>
        <v>Home</v>
      </c>
      <c r="X394" t="str">
        <f>VLOOKUP(Table8_16[[#This Row],[Product_ID]],Table3__211[],5,FALSE)</f>
        <v>Decor</v>
      </c>
      <c r="Y394" t="str">
        <f>VLOOKUP(Table8_16[[#This Row],[Product_ID]],Table3__211[],6,FALSE)</f>
        <v>Hernandez Inc</v>
      </c>
      <c r="Z394">
        <f>VLOOKUP(Table8_16[[#This Row],[Product_ID]],Table3__211[],7,FALSE)</f>
        <v>325.26</v>
      </c>
      <c r="AA394">
        <f>VLOOKUP(Table8_16[[#This Row],[Product_ID]],Table3__211[],8,FALSE)</f>
        <v>400</v>
      </c>
      <c r="AB394" t="str">
        <f>VLOOKUP(Table8_16[[#This Row],[Store_ID]],Store!$A$2:$E$21,2,FALSE)</f>
        <v>Benson-Elliott</v>
      </c>
      <c r="AC394" t="str">
        <f>VLOOKUP(Table8_16[[#This Row],[Store_ID]],Store!$A$2:$E$21,3,FALSE)</f>
        <v>East</v>
      </c>
      <c r="AD394" t="str">
        <f>VLOOKUP(Table8_16[[#This Row],[Store_ID]],Store!$A$2:$E$21,4,FALSE)</f>
        <v>Port Josephberg</v>
      </c>
      <c r="AE394" t="str">
        <f>VLOOKUP(Table8_16[[#This Row],[Store_ID]],Store!$A$2:$E$21,5,FALSE)</f>
        <v>Online</v>
      </c>
      <c r="AF394" s="22" t="str">
        <f>VLOOKUP(Table8_16[[#This Row],[Store_ID]],Store!$A$2:$F$21,6,FALSE)</f>
        <v>Digital Store</v>
      </c>
    </row>
    <row r="395" spans="1:32" x14ac:dyDescent="0.3">
      <c r="A395" t="s">
        <v>2358</v>
      </c>
      <c r="B395" s="5">
        <v>45561</v>
      </c>
      <c r="C395" t="s">
        <v>1467</v>
      </c>
      <c r="D395" t="s">
        <v>1709</v>
      </c>
      <c r="E395" t="s">
        <v>1917</v>
      </c>
      <c r="F395">
        <v>3</v>
      </c>
      <c r="G395">
        <v>112.26</v>
      </c>
      <c r="H395">
        <v>0.11</v>
      </c>
      <c r="I395" t="s">
        <v>1959</v>
      </c>
      <c r="J395">
        <v>299.73419999999999</v>
      </c>
      <c r="K395">
        <v>299.73420000000004</v>
      </c>
      <c r="L395" t="str">
        <f>_xlfn.IFS(Table8_1[[#This Row],[Unit_Price]]&lt;500,"Low Price",Table8_1[[#This Row],[Unit_Price]]&lt;2000,"Medium Price",Table8_1[[#This Row],[Unit_Price]]&gt;=2000, "High Price")</f>
        <v>Low Price</v>
      </c>
      <c r="M395" t="str">
        <f>VLOOKUP(Table8_16[[#This Row],[Customer_ID]],Table1__2[],2,FALSE)</f>
        <v>Philip Mendoza</v>
      </c>
      <c r="N395">
        <f>VLOOKUP(Table8_16[[#This Row],[Customer_ID]],Table1__2[],3,FALSE)</f>
        <v>42</v>
      </c>
      <c r="O395" t="str">
        <f>VLOOKUP(Table8_16[[#This Row],[Customer_ID]],Table1__2[],4,FALSE)</f>
        <v>Male</v>
      </c>
      <c r="P395" t="str">
        <f>VLOOKUP(Table8_16[[#This Row],[Customer_ID]],Table1__2[],5,FALSE)</f>
        <v>Tylermouth</v>
      </c>
      <c r="Q395" t="str">
        <f>VLOOKUP(Table8_16[[#This Row],[Customer_ID]],Table1__2[],6,FALSE)</f>
        <v>Massachusetts</v>
      </c>
      <c r="R395" t="str">
        <f>VLOOKUP(Table8_16[[#This Row],[Customer_ID]],Table1__2[],7,FALSE)</f>
        <v>USA</v>
      </c>
      <c r="S395" t="str">
        <f>VLOOKUP(Table8_16[[#This Row],[Customer_ID]],Table1__2[],8,FALSE)</f>
        <v>Silver</v>
      </c>
      <c r="T395" t="str">
        <f>VLOOKUP(Table8_16[[#This Row],[Customer_ID]],Table1__2[],9,FALSE)</f>
        <v>Experienced</v>
      </c>
      <c r="U395" t="str">
        <f>VLOOKUP(Table8_16[[#This Row],[Product_ID]],Table3__211[],2,FALSE)</f>
        <v>USB External Hard</v>
      </c>
      <c r="V395" t="str">
        <f>VLOOKUP(Table8_16[[#This Row],[Product_ID]],Table3__211[],3,FALSE)</f>
        <v>Drive</v>
      </c>
      <c r="W395" t="str">
        <f>VLOOKUP(Table8_16[[#This Row],[Product_ID]],Table3__211[],4,FALSE)</f>
        <v>Electronics</v>
      </c>
      <c r="X395" t="str">
        <f>VLOOKUP(Table8_16[[#This Row],[Product_ID]],Table3__211[],5,FALSE)</f>
        <v>Computer</v>
      </c>
      <c r="Y395" t="str">
        <f>VLOOKUP(Table8_16[[#This Row],[Product_ID]],Table3__211[],6,FALSE)</f>
        <v>Robinson Inc</v>
      </c>
      <c r="Z395">
        <f>VLOOKUP(Table8_16[[#This Row],[Product_ID]],Table3__211[],7,FALSE)</f>
        <v>253.33</v>
      </c>
      <c r="AA395">
        <f>VLOOKUP(Table8_16[[#This Row],[Product_ID]],Table3__211[],8,FALSE)</f>
        <v>266</v>
      </c>
      <c r="AB395" t="str">
        <f>VLOOKUP(Table8_16[[#This Row],[Store_ID]],Store!$A$2:$E$21,2,FALSE)</f>
        <v>Bean, Jones and Park</v>
      </c>
      <c r="AC395" t="str">
        <f>VLOOKUP(Table8_16[[#This Row],[Store_ID]],Store!$A$2:$E$21,3,FALSE)</f>
        <v>West</v>
      </c>
      <c r="AD395" t="str">
        <f>VLOOKUP(Table8_16[[#This Row],[Store_ID]],Store!$A$2:$E$21,4,FALSE)</f>
        <v>Thompsonborough</v>
      </c>
      <c r="AE395" t="str">
        <f>VLOOKUP(Table8_16[[#This Row],[Store_ID]],Store!$A$2:$E$21,5,FALSE)</f>
        <v>Online</v>
      </c>
      <c r="AF395" s="22" t="str">
        <f>VLOOKUP(Table8_16[[#This Row],[Store_ID]],Store!$A$2:$F$21,6,FALSE)</f>
        <v>Digital Store</v>
      </c>
    </row>
    <row r="396" spans="1:32" x14ac:dyDescent="0.3">
      <c r="A396" t="s">
        <v>2359</v>
      </c>
      <c r="B396" s="5">
        <v>45378</v>
      </c>
      <c r="C396" t="s">
        <v>671</v>
      </c>
      <c r="D396" t="s">
        <v>1865</v>
      </c>
      <c r="E396" t="s">
        <v>1948</v>
      </c>
      <c r="F396">
        <v>2</v>
      </c>
      <c r="G396">
        <v>962.81</v>
      </c>
      <c r="H396">
        <v>0.06</v>
      </c>
      <c r="I396" t="s">
        <v>1964</v>
      </c>
      <c r="J396">
        <v>1810.0827999999999</v>
      </c>
      <c r="K396">
        <v>1810.0827999999999</v>
      </c>
      <c r="L396" t="str">
        <f>_xlfn.IFS(Table8_1[[#This Row],[Unit_Price]]&lt;500,"Low Price",Table8_1[[#This Row],[Unit_Price]]&lt;2000,"Medium Price",Table8_1[[#This Row],[Unit_Price]]&gt;=2000, "High Price")</f>
        <v>Medium Price</v>
      </c>
      <c r="M396" t="str">
        <f>VLOOKUP(Table8_16[[#This Row],[Customer_ID]],Table1__2[],2,FALSE)</f>
        <v>Sarah Brady</v>
      </c>
      <c r="N396">
        <f>VLOOKUP(Table8_16[[#This Row],[Customer_ID]],Table1__2[],3,FALSE)</f>
        <v>47</v>
      </c>
      <c r="O396" t="str">
        <f>VLOOKUP(Table8_16[[#This Row],[Customer_ID]],Table1__2[],4,FALSE)</f>
        <v>Male</v>
      </c>
      <c r="P396" t="str">
        <f>VLOOKUP(Table8_16[[#This Row],[Customer_ID]],Table1__2[],5,FALSE)</f>
        <v>Johnsonland</v>
      </c>
      <c r="Q396" t="str">
        <f>VLOOKUP(Table8_16[[#This Row],[Customer_ID]],Table1__2[],6,FALSE)</f>
        <v>Iowa</v>
      </c>
      <c r="R396" t="str">
        <f>VLOOKUP(Table8_16[[#This Row],[Customer_ID]],Table1__2[],7,FALSE)</f>
        <v>USA</v>
      </c>
      <c r="S396" t="str">
        <f>VLOOKUP(Table8_16[[#This Row],[Customer_ID]],Table1__2[],8,FALSE)</f>
        <v>Platinum</v>
      </c>
      <c r="T396" t="str">
        <f>VLOOKUP(Table8_16[[#This Row],[Customer_ID]],Table1__2[],9,FALSE)</f>
        <v>Experienced</v>
      </c>
      <c r="U396" t="str">
        <f>VLOOKUP(Table8_16[[#This Row],[Product_ID]],Table3__211[],2,FALSE)</f>
        <v>Vitamin E Body</v>
      </c>
      <c r="V396" t="str">
        <f>VLOOKUP(Table8_16[[#This Row],[Product_ID]],Table3__211[],3,FALSE)</f>
        <v>Lotion</v>
      </c>
      <c r="W396" t="str">
        <f>VLOOKUP(Table8_16[[#This Row],[Product_ID]],Table3__211[],4,FALSE)</f>
        <v>Beauty</v>
      </c>
      <c r="X396" t="str">
        <f>VLOOKUP(Table8_16[[#This Row],[Product_ID]],Table3__211[],5,FALSE)</f>
        <v>Skincare</v>
      </c>
      <c r="Y396" t="str">
        <f>VLOOKUP(Table8_16[[#This Row],[Product_ID]],Table3__211[],6,FALSE)</f>
        <v>Hoffman-Williams</v>
      </c>
      <c r="Z396">
        <f>VLOOKUP(Table8_16[[#This Row],[Product_ID]],Table3__211[],7,FALSE)</f>
        <v>358.47</v>
      </c>
      <c r="AA396">
        <f>VLOOKUP(Table8_16[[#This Row],[Product_ID]],Table3__211[],8,FALSE)</f>
        <v>213</v>
      </c>
      <c r="AB396" t="str">
        <f>VLOOKUP(Table8_16[[#This Row],[Store_ID]],Store!$A$2:$E$21,2,FALSE)</f>
        <v>Mann-Austin</v>
      </c>
      <c r="AC396" t="str">
        <f>VLOOKUP(Table8_16[[#This Row],[Store_ID]],Store!$A$2:$E$21,3,FALSE)</f>
        <v>East</v>
      </c>
      <c r="AD396" t="str">
        <f>VLOOKUP(Table8_16[[#This Row],[Store_ID]],Store!$A$2:$E$21,4,FALSE)</f>
        <v>Vasquezborough</v>
      </c>
      <c r="AE396" t="str">
        <f>VLOOKUP(Table8_16[[#This Row],[Store_ID]],Store!$A$2:$E$21,5,FALSE)</f>
        <v>Online</v>
      </c>
      <c r="AF396" s="22" t="str">
        <f>VLOOKUP(Table8_16[[#This Row],[Store_ID]],Store!$A$2:$F$21,6,FALSE)</f>
        <v>Digital Store</v>
      </c>
    </row>
    <row r="397" spans="1:32" x14ac:dyDescent="0.3">
      <c r="A397" t="s">
        <v>2360</v>
      </c>
      <c r="B397" s="5">
        <v>45308</v>
      </c>
      <c r="C397" t="s">
        <v>701</v>
      </c>
      <c r="D397" t="s">
        <v>1638</v>
      </c>
      <c r="E397" t="s">
        <v>1887</v>
      </c>
      <c r="F397">
        <v>4</v>
      </c>
      <c r="G397">
        <v>276.23</v>
      </c>
      <c r="H397">
        <v>0.12</v>
      </c>
      <c r="I397" t="s">
        <v>1959</v>
      </c>
      <c r="J397">
        <v>972.32960000000003</v>
      </c>
      <c r="K397">
        <v>972.32960000000003</v>
      </c>
      <c r="L397" t="str">
        <f>_xlfn.IFS(Table8_1[[#This Row],[Unit_Price]]&lt;500,"Low Price",Table8_1[[#This Row],[Unit_Price]]&lt;2000,"Medium Price",Table8_1[[#This Row],[Unit_Price]]&gt;=2000, "High Price")</f>
        <v>Low Price</v>
      </c>
      <c r="M397" t="str">
        <f>VLOOKUP(Table8_16[[#This Row],[Customer_ID]],Table1__2[],2,FALSE)</f>
        <v>Stuart Johnson</v>
      </c>
      <c r="N397">
        <f>VLOOKUP(Table8_16[[#This Row],[Customer_ID]],Table1__2[],3,FALSE)</f>
        <v>42</v>
      </c>
      <c r="O397" t="str">
        <f>VLOOKUP(Table8_16[[#This Row],[Customer_ID]],Table1__2[],4,FALSE)</f>
        <v>Female</v>
      </c>
      <c r="P397" t="str">
        <f>VLOOKUP(Table8_16[[#This Row],[Customer_ID]],Table1__2[],5,FALSE)</f>
        <v>West Markport</v>
      </c>
      <c r="Q397" t="str">
        <f>VLOOKUP(Table8_16[[#This Row],[Customer_ID]],Table1__2[],6,FALSE)</f>
        <v>North Dakota</v>
      </c>
      <c r="R397" t="str">
        <f>VLOOKUP(Table8_16[[#This Row],[Customer_ID]],Table1__2[],7,FALSE)</f>
        <v>USA</v>
      </c>
      <c r="S397" t="str">
        <f>VLOOKUP(Table8_16[[#This Row],[Customer_ID]],Table1__2[],8,FALSE)</f>
        <v>Platinum</v>
      </c>
      <c r="T397" t="str">
        <f>VLOOKUP(Table8_16[[#This Row],[Customer_ID]],Table1__2[],9,FALSE)</f>
        <v>Experienced</v>
      </c>
      <c r="U397" t="str">
        <f>VLOOKUP(Table8_16[[#This Row],[Product_ID]],Table3__211[],2,FALSE)</f>
        <v>Multi-Purpose Storage</v>
      </c>
      <c r="V397" t="str">
        <f>VLOOKUP(Table8_16[[#This Row],[Product_ID]],Table3__211[],3,FALSE)</f>
        <v>Box</v>
      </c>
      <c r="W397" t="str">
        <f>VLOOKUP(Table8_16[[#This Row],[Product_ID]],Table3__211[],4,FALSE)</f>
        <v>Home</v>
      </c>
      <c r="X397" t="str">
        <f>VLOOKUP(Table8_16[[#This Row],[Product_ID]],Table3__211[],5,FALSE)</f>
        <v>Storage</v>
      </c>
      <c r="Y397" t="str">
        <f>VLOOKUP(Table8_16[[#This Row],[Product_ID]],Table3__211[],6,FALSE)</f>
        <v>Gardner-Montes</v>
      </c>
      <c r="Z397">
        <f>VLOOKUP(Table8_16[[#This Row],[Product_ID]],Table3__211[],7,FALSE)</f>
        <v>123.46</v>
      </c>
      <c r="AA397">
        <f>VLOOKUP(Table8_16[[#This Row],[Product_ID]],Table3__211[],8,FALSE)</f>
        <v>76</v>
      </c>
      <c r="AB397" t="str">
        <f>VLOOKUP(Table8_16[[#This Row],[Store_ID]],Store!$A$2:$E$21,2,FALSE)</f>
        <v>Rivera-Warner</v>
      </c>
      <c r="AC397" t="str">
        <f>VLOOKUP(Table8_16[[#This Row],[Store_ID]],Store!$A$2:$E$21,3,FALSE)</f>
        <v>East</v>
      </c>
      <c r="AD397" t="str">
        <f>VLOOKUP(Table8_16[[#This Row],[Store_ID]],Store!$A$2:$E$21,4,FALSE)</f>
        <v>Washingtonfurt</v>
      </c>
      <c r="AE397" t="str">
        <f>VLOOKUP(Table8_16[[#This Row],[Store_ID]],Store!$A$2:$E$21,5,FALSE)</f>
        <v>Flagship</v>
      </c>
      <c r="AF397" s="22" t="str">
        <f>VLOOKUP(Table8_16[[#This Row],[Store_ID]],Store!$A$2:$F$21,6,FALSE)</f>
        <v>Physical Store</v>
      </c>
    </row>
    <row r="398" spans="1:32" x14ac:dyDescent="0.3">
      <c r="A398" t="s">
        <v>2361</v>
      </c>
      <c r="B398" s="5">
        <v>45407</v>
      </c>
      <c r="C398" t="s">
        <v>74</v>
      </c>
      <c r="D398" t="s">
        <v>1628</v>
      </c>
      <c r="E398" t="s">
        <v>1934</v>
      </c>
      <c r="F398">
        <v>3</v>
      </c>
      <c r="G398">
        <v>991.37</v>
      </c>
      <c r="H398">
        <v>0.1</v>
      </c>
      <c r="I398" t="s">
        <v>1961</v>
      </c>
      <c r="J398">
        <v>2676.6990000000001</v>
      </c>
      <c r="K398">
        <v>2676.6990000000001</v>
      </c>
      <c r="L398" t="str">
        <f>_xlfn.IFS(Table8_1[[#This Row],[Unit_Price]]&lt;500,"Low Price",Table8_1[[#This Row],[Unit_Price]]&lt;2000,"Medium Price",Table8_1[[#This Row],[Unit_Price]]&gt;=2000, "High Price")</f>
        <v>Medium Price</v>
      </c>
      <c r="M398" t="str">
        <f>VLOOKUP(Table8_16[[#This Row],[Customer_ID]],Table1__2[],2,FALSE)</f>
        <v>Laura Alvarez</v>
      </c>
      <c r="N398">
        <f>VLOOKUP(Table8_16[[#This Row],[Customer_ID]],Table1__2[],3,FALSE)</f>
        <v>49</v>
      </c>
      <c r="O398" t="str">
        <f>VLOOKUP(Table8_16[[#This Row],[Customer_ID]],Table1__2[],4,FALSE)</f>
        <v>Female</v>
      </c>
      <c r="P398" t="str">
        <f>VLOOKUP(Table8_16[[#This Row],[Customer_ID]],Table1__2[],5,FALSE)</f>
        <v>Lawsonhaven</v>
      </c>
      <c r="Q398" t="str">
        <f>VLOOKUP(Table8_16[[#This Row],[Customer_ID]],Table1__2[],6,FALSE)</f>
        <v>Washington</v>
      </c>
      <c r="R398" t="str">
        <f>VLOOKUP(Table8_16[[#This Row],[Customer_ID]],Table1__2[],7,FALSE)</f>
        <v>USA</v>
      </c>
      <c r="S398" t="str">
        <f>VLOOKUP(Table8_16[[#This Row],[Customer_ID]],Table1__2[],8,FALSE)</f>
        <v>Platinum</v>
      </c>
      <c r="T398" t="str">
        <f>VLOOKUP(Table8_16[[#This Row],[Customer_ID]],Table1__2[],9,FALSE)</f>
        <v>Experienced</v>
      </c>
      <c r="U398" t="str">
        <f>VLOOKUP(Table8_16[[#This Row],[Product_ID]],Table3__211[],2,FALSE)</f>
        <v>Women's Denim</v>
      </c>
      <c r="V398" t="str">
        <f>VLOOKUP(Table8_16[[#This Row],[Product_ID]],Table3__211[],3,FALSE)</f>
        <v>Jeans</v>
      </c>
      <c r="W398" t="str">
        <f>VLOOKUP(Table8_16[[#This Row],[Product_ID]],Table3__211[],4,FALSE)</f>
        <v>Clothing</v>
      </c>
      <c r="X398" t="str">
        <f>VLOOKUP(Table8_16[[#This Row],[Product_ID]],Table3__211[],5,FALSE)</f>
        <v>Bottoms</v>
      </c>
      <c r="Y398" t="str">
        <f>VLOOKUP(Table8_16[[#This Row],[Product_ID]],Table3__211[],6,FALSE)</f>
        <v>Guerra-Hendrix</v>
      </c>
      <c r="Z398">
        <f>VLOOKUP(Table8_16[[#This Row],[Product_ID]],Table3__211[],7,FALSE)</f>
        <v>254.04</v>
      </c>
      <c r="AA398">
        <f>VLOOKUP(Table8_16[[#This Row],[Product_ID]],Table3__211[],8,FALSE)</f>
        <v>343</v>
      </c>
      <c r="AB398" t="str">
        <f>VLOOKUP(Table8_16[[#This Row],[Store_ID]],Store!$A$2:$E$21,2,FALSE)</f>
        <v>Mcdonald Inc</v>
      </c>
      <c r="AC398" t="str">
        <f>VLOOKUP(Table8_16[[#This Row],[Store_ID]],Store!$A$2:$E$21,3,FALSE)</f>
        <v>South</v>
      </c>
      <c r="AD398" t="str">
        <f>VLOOKUP(Table8_16[[#This Row],[Store_ID]],Store!$A$2:$E$21,4,FALSE)</f>
        <v>Christopherland</v>
      </c>
      <c r="AE398" t="str">
        <f>VLOOKUP(Table8_16[[#This Row],[Store_ID]],Store!$A$2:$E$21,5,FALSE)</f>
        <v>Outlet</v>
      </c>
      <c r="AF398" s="22" t="str">
        <f>VLOOKUP(Table8_16[[#This Row],[Store_ID]],Store!$A$2:$F$21,6,FALSE)</f>
        <v>Physical Store</v>
      </c>
    </row>
    <row r="399" spans="1:32" x14ac:dyDescent="0.3">
      <c r="A399" t="s">
        <v>2362</v>
      </c>
      <c r="B399" s="5">
        <v>45929</v>
      </c>
      <c r="C399" t="s">
        <v>566</v>
      </c>
      <c r="D399" t="s">
        <v>1638</v>
      </c>
      <c r="E399" t="s">
        <v>1932</v>
      </c>
      <c r="F399">
        <v>3</v>
      </c>
      <c r="G399">
        <v>977.47</v>
      </c>
      <c r="H399">
        <v>0.05</v>
      </c>
      <c r="I399" t="s">
        <v>1959</v>
      </c>
      <c r="J399">
        <v>2785.7894999999999</v>
      </c>
      <c r="K399">
        <v>2785.7894999999999</v>
      </c>
      <c r="L399" t="str">
        <f>_xlfn.IFS(Table8_1[[#This Row],[Unit_Price]]&lt;500,"Low Price",Table8_1[[#This Row],[Unit_Price]]&lt;2000,"Medium Price",Table8_1[[#This Row],[Unit_Price]]&gt;=2000, "High Price")</f>
        <v>Medium Price</v>
      </c>
      <c r="M399" t="str">
        <f>VLOOKUP(Table8_16[[#This Row],[Customer_ID]],Table1__2[],2,FALSE)</f>
        <v>Daniel Contreras</v>
      </c>
      <c r="N399">
        <f>VLOOKUP(Table8_16[[#This Row],[Customer_ID]],Table1__2[],3,FALSE)</f>
        <v>36</v>
      </c>
      <c r="O399" t="str">
        <f>VLOOKUP(Table8_16[[#This Row],[Customer_ID]],Table1__2[],4,FALSE)</f>
        <v>Female</v>
      </c>
      <c r="P399" t="str">
        <f>VLOOKUP(Table8_16[[#This Row],[Customer_ID]],Table1__2[],5,FALSE)</f>
        <v>Robertview</v>
      </c>
      <c r="Q399" t="str">
        <f>VLOOKUP(Table8_16[[#This Row],[Customer_ID]],Table1__2[],6,FALSE)</f>
        <v>Florida</v>
      </c>
      <c r="R399" t="str">
        <f>VLOOKUP(Table8_16[[#This Row],[Customer_ID]],Table1__2[],7,FALSE)</f>
        <v>USA</v>
      </c>
      <c r="S399" t="str">
        <f>VLOOKUP(Table8_16[[#This Row],[Customer_ID]],Table1__2[],8,FALSE)</f>
        <v>Platinum</v>
      </c>
      <c r="T399" t="str">
        <f>VLOOKUP(Table8_16[[#This Row],[Customer_ID]],Table1__2[],9,FALSE)</f>
        <v>Experienced</v>
      </c>
      <c r="U399" t="str">
        <f>VLOOKUP(Table8_16[[#This Row],[Product_ID]],Table3__211[],2,FALSE)</f>
        <v>Multi-Purpose Storage</v>
      </c>
      <c r="V399" t="str">
        <f>VLOOKUP(Table8_16[[#This Row],[Product_ID]],Table3__211[],3,FALSE)</f>
        <v>Box</v>
      </c>
      <c r="W399" t="str">
        <f>VLOOKUP(Table8_16[[#This Row],[Product_ID]],Table3__211[],4,FALSE)</f>
        <v>Home</v>
      </c>
      <c r="X399" t="str">
        <f>VLOOKUP(Table8_16[[#This Row],[Product_ID]],Table3__211[],5,FALSE)</f>
        <v>Storage</v>
      </c>
      <c r="Y399" t="str">
        <f>VLOOKUP(Table8_16[[#This Row],[Product_ID]],Table3__211[],6,FALSE)</f>
        <v>Gardner-Montes</v>
      </c>
      <c r="Z399">
        <f>VLOOKUP(Table8_16[[#This Row],[Product_ID]],Table3__211[],7,FALSE)</f>
        <v>123.46</v>
      </c>
      <c r="AA399">
        <f>VLOOKUP(Table8_16[[#This Row],[Product_ID]],Table3__211[],8,FALSE)</f>
        <v>76</v>
      </c>
      <c r="AB399" t="str">
        <f>VLOOKUP(Table8_16[[#This Row],[Store_ID]],Store!$A$2:$E$21,2,FALSE)</f>
        <v>Gardner, Humphrey and Contreras</v>
      </c>
      <c r="AC399" t="str">
        <f>VLOOKUP(Table8_16[[#This Row],[Store_ID]],Store!$A$2:$E$21,3,FALSE)</f>
        <v>East</v>
      </c>
      <c r="AD399" t="str">
        <f>VLOOKUP(Table8_16[[#This Row],[Store_ID]],Store!$A$2:$E$21,4,FALSE)</f>
        <v>Johnsonville</v>
      </c>
      <c r="AE399" t="str">
        <f>VLOOKUP(Table8_16[[#This Row],[Store_ID]],Store!$A$2:$E$21,5,FALSE)</f>
        <v>Flagship</v>
      </c>
      <c r="AF399" s="22" t="str">
        <f>VLOOKUP(Table8_16[[#This Row],[Store_ID]],Store!$A$2:$F$21,6,FALSE)</f>
        <v>Physical Store</v>
      </c>
    </row>
    <row r="400" spans="1:32" x14ac:dyDescent="0.3">
      <c r="A400" t="s">
        <v>2363</v>
      </c>
      <c r="B400" s="5">
        <v>45844</v>
      </c>
      <c r="C400" t="s">
        <v>680</v>
      </c>
      <c r="D400" t="s">
        <v>1865</v>
      </c>
      <c r="E400" t="s">
        <v>1929</v>
      </c>
      <c r="F400">
        <v>2</v>
      </c>
      <c r="G400">
        <v>308.7</v>
      </c>
      <c r="H400">
        <v>0.2</v>
      </c>
      <c r="I400" t="s">
        <v>1961</v>
      </c>
      <c r="J400">
        <v>493.92</v>
      </c>
      <c r="K400">
        <v>493.91999999999996</v>
      </c>
      <c r="L400" t="str">
        <f>_xlfn.IFS(Table8_1[[#This Row],[Unit_Price]]&lt;500,"Low Price",Table8_1[[#This Row],[Unit_Price]]&lt;2000,"Medium Price",Table8_1[[#This Row],[Unit_Price]]&gt;=2000, "High Price")</f>
        <v>Low Price</v>
      </c>
      <c r="M400" t="str">
        <f>VLOOKUP(Table8_16[[#This Row],[Customer_ID]],Table1__2[],2,FALSE)</f>
        <v>Ronald Jones</v>
      </c>
      <c r="N400">
        <f>VLOOKUP(Table8_16[[#This Row],[Customer_ID]],Table1__2[],3,FALSE)</f>
        <v>26</v>
      </c>
      <c r="O400" t="str">
        <f>VLOOKUP(Table8_16[[#This Row],[Customer_ID]],Table1__2[],4,FALSE)</f>
        <v>Female</v>
      </c>
      <c r="P400" t="str">
        <f>VLOOKUP(Table8_16[[#This Row],[Customer_ID]],Table1__2[],5,FALSE)</f>
        <v>Brownshire</v>
      </c>
      <c r="Q400" t="str">
        <f>VLOOKUP(Table8_16[[#This Row],[Customer_ID]],Table1__2[],6,FALSE)</f>
        <v>Tennessee</v>
      </c>
      <c r="R400" t="str">
        <f>VLOOKUP(Table8_16[[#This Row],[Customer_ID]],Table1__2[],7,FALSE)</f>
        <v>USA</v>
      </c>
      <c r="S400" t="str">
        <f>VLOOKUP(Table8_16[[#This Row],[Customer_ID]],Table1__2[],8,FALSE)</f>
        <v>Silver</v>
      </c>
      <c r="T400" t="str">
        <f>VLOOKUP(Table8_16[[#This Row],[Customer_ID]],Table1__2[],9,FALSE)</f>
        <v>Entry level Professionel</v>
      </c>
      <c r="U400" t="str">
        <f>VLOOKUP(Table8_16[[#This Row],[Product_ID]],Table3__211[],2,FALSE)</f>
        <v>Vitamin E Body</v>
      </c>
      <c r="V400" t="str">
        <f>VLOOKUP(Table8_16[[#This Row],[Product_ID]],Table3__211[],3,FALSE)</f>
        <v>Lotion</v>
      </c>
      <c r="W400" t="str">
        <f>VLOOKUP(Table8_16[[#This Row],[Product_ID]],Table3__211[],4,FALSE)</f>
        <v>Beauty</v>
      </c>
      <c r="X400" t="str">
        <f>VLOOKUP(Table8_16[[#This Row],[Product_ID]],Table3__211[],5,FALSE)</f>
        <v>Skincare</v>
      </c>
      <c r="Y400" t="str">
        <f>VLOOKUP(Table8_16[[#This Row],[Product_ID]],Table3__211[],6,FALSE)</f>
        <v>Hoffman-Williams</v>
      </c>
      <c r="Z400">
        <f>VLOOKUP(Table8_16[[#This Row],[Product_ID]],Table3__211[],7,FALSE)</f>
        <v>358.47</v>
      </c>
      <c r="AA400">
        <f>VLOOKUP(Table8_16[[#This Row],[Product_ID]],Table3__211[],8,FALSE)</f>
        <v>213</v>
      </c>
      <c r="AB400" t="str">
        <f>VLOOKUP(Table8_16[[#This Row],[Store_ID]],Store!$A$2:$E$21,2,FALSE)</f>
        <v>Thomas, Bridges and Harris</v>
      </c>
      <c r="AC400" t="str">
        <f>VLOOKUP(Table8_16[[#This Row],[Store_ID]],Store!$A$2:$E$21,3,FALSE)</f>
        <v>North</v>
      </c>
      <c r="AD400" t="str">
        <f>VLOOKUP(Table8_16[[#This Row],[Store_ID]],Store!$A$2:$E$21,4,FALSE)</f>
        <v>Sabrinatown</v>
      </c>
      <c r="AE400" t="str">
        <f>VLOOKUP(Table8_16[[#This Row],[Store_ID]],Store!$A$2:$E$21,5,FALSE)</f>
        <v>Online</v>
      </c>
      <c r="AF400" s="22" t="str">
        <f>VLOOKUP(Table8_16[[#This Row],[Store_ID]],Store!$A$2:$F$21,6,FALSE)</f>
        <v>Digital Store</v>
      </c>
    </row>
    <row r="401" spans="1:32" x14ac:dyDescent="0.3">
      <c r="A401" t="s">
        <v>2364</v>
      </c>
      <c r="B401" s="5">
        <v>45579</v>
      </c>
      <c r="C401" t="s">
        <v>151</v>
      </c>
      <c r="D401" t="s">
        <v>1580</v>
      </c>
      <c r="E401" t="s">
        <v>1939</v>
      </c>
      <c r="F401">
        <v>2</v>
      </c>
      <c r="G401">
        <v>733.87</v>
      </c>
      <c r="H401">
        <v>0.1</v>
      </c>
      <c r="I401" t="s">
        <v>1961</v>
      </c>
      <c r="J401">
        <v>1320.9659999999999</v>
      </c>
      <c r="K401">
        <v>1320.9659999999999</v>
      </c>
      <c r="L401" t="str">
        <f>_xlfn.IFS(Table8_1[[#This Row],[Unit_Price]]&lt;500,"Low Price",Table8_1[[#This Row],[Unit_Price]]&lt;2000,"Medium Price",Table8_1[[#This Row],[Unit_Price]]&gt;=2000, "High Price")</f>
        <v>Medium Price</v>
      </c>
      <c r="M401" t="str">
        <f>VLOOKUP(Table8_16[[#This Row],[Customer_ID]],Table1__2[],2,FALSE)</f>
        <v>Christopher Carter</v>
      </c>
      <c r="N401">
        <f>VLOOKUP(Table8_16[[#This Row],[Customer_ID]],Table1__2[],3,FALSE)</f>
        <v>27</v>
      </c>
      <c r="O401" t="str">
        <f>VLOOKUP(Table8_16[[#This Row],[Customer_ID]],Table1__2[],4,FALSE)</f>
        <v>Female</v>
      </c>
      <c r="P401" t="str">
        <f>VLOOKUP(Table8_16[[#This Row],[Customer_ID]],Table1__2[],5,FALSE)</f>
        <v>Brendastad</v>
      </c>
      <c r="Q401" t="str">
        <f>VLOOKUP(Table8_16[[#This Row],[Customer_ID]],Table1__2[],6,FALSE)</f>
        <v>South Dakota</v>
      </c>
      <c r="R401" t="str">
        <f>VLOOKUP(Table8_16[[#This Row],[Customer_ID]],Table1__2[],7,FALSE)</f>
        <v>USA</v>
      </c>
      <c r="S401" t="str">
        <f>VLOOKUP(Table8_16[[#This Row],[Customer_ID]],Table1__2[],8,FALSE)</f>
        <v>unknown</v>
      </c>
      <c r="T401" t="str">
        <f>VLOOKUP(Table8_16[[#This Row],[Customer_ID]],Table1__2[],9,FALSE)</f>
        <v>Entry level Professionel</v>
      </c>
      <c r="U401" t="str">
        <f>VLOOKUP(Table8_16[[#This Row],[Product_ID]],Table3__211[],2,FALSE)</f>
        <v>Herbal Face</v>
      </c>
      <c r="V401" t="str">
        <f>VLOOKUP(Table8_16[[#This Row],[Product_ID]],Table3__211[],3,FALSE)</f>
        <v>Moisturizer</v>
      </c>
      <c r="W401" t="str">
        <f>VLOOKUP(Table8_16[[#This Row],[Product_ID]],Table3__211[],4,FALSE)</f>
        <v>Beauty</v>
      </c>
      <c r="X401" t="str">
        <f>VLOOKUP(Table8_16[[#This Row],[Product_ID]],Table3__211[],5,FALSE)</f>
        <v>Skincare</v>
      </c>
      <c r="Y401" t="str">
        <f>VLOOKUP(Table8_16[[#This Row],[Product_ID]],Table3__211[],6,FALSE)</f>
        <v>Davidson PLC</v>
      </c>
      <c r="Z401">
        <f>VLOOKUP(Table8_16[[#This Row],[Product_ID]],Table3__211[],7,FALSE)</f>
        <v>312.8</v>
      </c>
      <c r="AA401">
        <f>VLOOKUP(Table8_16[[#This Row],[Product_ID]],Table3__211[],8,FALSE)</f>
        <v>350</v>
      </c>
      <c r="AB401" t="str">
        <f>VLOOKUP(Table8_16[[#This Row],[Store_ID]],Store!$A$2:$E$21,2,FALSE)</f>
        <v>Frederick-Wright</v>
      </c>
      <c r="AC401" t="str">
        <f>VLOOKUP(Table8_16[[#This Row],[Store_ID]],Store!$A$2:$E$21,3,FALSE)</f>
        <v>West</v>
      </c>
      <c r="AD401" t="str">
        <f>VLOOKUP(Table8_16[[#This Row],[Store_ID]],Store!$A$2:$E$21,4,FALSE)</f>
        <v>New Jimmymouth</v>
      </c>
      <c r="AE401" t="str">
        <f>VLOOKUP(Table8_16[[#This Row],[Store_ID]],Store!$A$2:$E$21,5,FALSE)</f>
        <v>Flagship</v>
      </c>
      <c r="AF401" s="22" t="str">
        <f>VLOOKUP(Table8_16[[#This Row],[Store_ID]],Store!$A$2:$F$21,6,FALSE)</f>
        <v>Physical Store</v>
      </c>
    </row>
    <row r="402" spans="1:32" x14ac:dyDescent="0.3">
      <c r="A402" t="s">
        <v>2365</v>
      </c>
      <c r="B402" s="5">
        <v>45227</v>
      </c>
      <c r="C402" t="s">
        <v>345</v>
      </c>
      <c r="D402" t="s">
        <v>1631</v>
      </c>
      <c r="E402" t="s">
        <v>1939</v>
      </c>
      <c r="F402">
        <v>2</v>
      </c>
      <c r="G402">
        <v>22.47</v>
      </c>
      <c r="H402">
        <v>0.22</v>
      </c>
      <c r="I402" t="s">
        <v>1961</v>
      </c>
      <c r="J402">
        <v>35.053199999999997</v>
      </c>
      <c r="K402">
        <v>35.053199999999997</v>
      </c>
      <c r="L402" t="str">
        <f>_xlfn.IFS(Table8_1[[#This Row],[Unit_Price]]&lt;500,"Low Price",Table8_1[[#This Row],[Unit_Price]]&lt;2000,"Medium Price",Table8_1[[#This Row],[Unit_Price]]&gt;=2000, "High Price")</f>
        <v>Low Price</v>
      </c>
      <c r="M402" t="str">
        <f>VLOOKUP(Table8_16[[#This Row],[Customer_ID]],Table1__2[],2,FALSE)</f>
        <v>Amy Fowler</v>
      </c>
      <c r="N402">
        <f>VLOOKUP(Table8_16[[#This Row],[Customer_ID]],Table1__2[],3,FALSE)</f>
        <v>62</v>
      </c>
      <c r="O402" t="str">
        <f>VLOOKUP(Table8_16[[#This Row],[Customer_ID]],Table1__2[],4,FALSE)</f>
        <v>Female</v>
      </c>
      <c r="P402" t="str">
        <f>VLOOKUP(Table8_16[[#This Row],[Customer_ID]],Table1__2[],5,FALSE)</f>
        <v>West Bobbyshire</v>
      </c>
      <c r="Q402" t="str">
        <f>VLOOKUP(Table8_16[[#This Row],[Customer_ID]],Table1__2[],6,FALSE)</f>
        <v>New York</v>
      </c>
      <c r="R402" t="str">
        <f>VLOOKUP(Table8_16[[#This Row],[Customer_ID]],Table1__2[],7,FALSE)</f>
        <v>USA</v>
      </c>
      <c r="S402" t="str">
        <f>VLOOKUP(Table8_16[[#This Row],[Customer_ID]],Table1__2[],8,FALSE)</f>
        <v>Platinum</v>
      </c>
      <c r="T402" t="str">
        <f>VLOOKUP(Table8_16[[#This Row],[Customer_ID]],Table1__2[],9,FALSE)</f>
        <v>Retired</v>
      </c>
      <c r="U402" t="str">
        <f>VLOOKUP(Table8_16[[#This Row],[Product_ID]],Table3__211[],2,FALSE)</f>
        <v>Knee Support</v>
      </c>
      <c r="V402" t="str">
        <f>VLOOKUP(Table8_16[[#This Row],[Product_ID]],Table3__211[],3,FALSE)</f>
        <v>Brace</v>
      </c>
      <c r="W402" t="str">
        <f>VLOOKUP(Table8_16[[#This Row],[Product_ID]],Table3__211[],4,FALSE)</f>
        <v>Sports</v>
      </c>
      <c r="X402" t="str">
        <f>VLOOKUP(Table8_16[[#This Row],[Product_ID]],Table3__211[],5,FALSE)</f>
        <v>Equipment</v>
      </c>
      <c r="Y402" t="str">
        <f>VLOOKUP(Table8_16[[#This Row],[Product_ID]],Table3__211[],6,FALSE)</f>
        <v>May-Reese</v>
      </c>
      <c r="Z402">
        <f>VLOOKUP(Table8_16[[#This Row],[Product_ID]],Table3__211[],7,FALSE)</f>
        <v>21.34</v>
      </c>
      <c r="AA402">
        <f>VLOOKUP(Table8_16[[#This Row],[Product_ID]],Table3__211[],8,FALSE)</f>
        <v>65</v>
      </c>
      <c r="AB402" t="str">
        <f>VLOOKUP(Table8_16[[#This Row],[Store_ID]],Store!$A$2:$E$21,2,FALSE)</f>
        <v>Frederick-Wright</v>
      </c>
      <c r="AC402" t="str">
        <f>VLOOKUP(Table8_16[[#This Row],[Store_ID]],Store!$A$2:$E$21,3,FALSE)</f>
        <v>West</v>
      </c>
      <c r="AD402" t="str">
        <f>VLOOKUP(Table8_16[[#This Row],[Store_ID]],Store!$A$2:$E$21,4,FALSE)</f>
        <v>New Jimmymouth</v>
      </c>
      <c r="AE402" t="str">
        <f>VLOOKUP(Table8_16[[#This Row],[Store_ID]],Store!$A$2:$E$21,5,FALSE)</f>
        <v>Flagship</v>
      </c>
      <c r="AF402" s="22" t="str">
        <f>VLOOKUP(Table8_16[[#This Row],[Store_ID]],Store!$A$2:$F$21,6,FALSE)</f>
        <v>Physical Store</v>
      </c>
    </row>
    <row r="403" spans="1:32" x14ac:dyDescent="0.3">
      <c r="A403" t="s">
        <v>2366</v>
      </c>
      <c r="B403" s="5">
        <v>45380</v>
      </c>
      <c r="C403" t="s">
        <v>1103</v>
      </c>
      <c r="D403" t="s">
        <v>1753</v>
      </c>
      <c r="E403" t="s">
        <v>1932</v>
      </c>
      <c r="F403">
        <v>4</v>
      </c>
      <c r="G403">
        <v>651.36</v>
      </c>
      <c r="H403">
        <v>0.13</v>
      </c>
      <c r="I403" t="s">
        <v>1959</v>
      </c>
      <c r="J403">
        <v>2266.7328000000002</v>
      </c>
      <c r="K403">
        <v>2266.7328000000002</v>
      </c>
      <c r="L403" t="str">
        <f>_xlfn.IFS(Table8_1[[#This Row],[Unit_Price]]&lt;500,"Low Price",Table8_1[[#This Row],[Unit_Price]]&lt;2000,"Medium Price",Table8_1[[#This Row],[Unit_Price]]&gt;=2000, "High Price")</f>
        <v>Medium Price</v>
      </c>
      <c r="M403" t="str">
        <f>VLOOKUP(Table8_16[[#This Row],[Customer_ID]],Table1__2[],2,FALSE)</f>
        <v>Sherry Cabrera</v>
      </c>
      <c r="N403">
        <f>VLOOKUP(Table8_16[[#This Row],[Customer_ID]],Table1__2[],3,FALSE)</f>
        <v>55</v>
      </c>
      <c r="O403" t="str">
        <f>VLOOKUP(Table8_16[[#This Row],[Customer_ID]],Table1__2[],4,FALSE)</f>
        <v>Male</v>
      </c>
      <c r="P403" t="str">
        <f>VLOOKUP(Table8_16[[#This Row],[Customer_ID]],Table1__2[],5,FALSE)</f>
        <v>Shannonview</v>
      </c>
      <c r="Q403" t="str">
        <f>VLOOKUP(Table8_16[[#This Row],[Customer_ID]],Table1__2[],6,FALSE)</f>
        <v>Pennsylvania</v>
      </c>
      <c r="R403" t="str">
        <f>VLOOKUP(Table8_16[[#This Row],[Customer_ID]],Table1__2[],7,FALSE)</f>
        <v>USA</v>
      </c>
      <c r="S403" t="str">
        <f>VLOOKUP(Table8_16[[#This Row],[Customer_ID]],Table1__2[],8,FALSE)</f>
        <v>Silver</v>
      </c>
      <c r="T403" t="str">
        <f>VLOOKUP(Table8_16[[#This Row],[Customer_ID]],Table1__2[],9,FALSE)</f>
        <v>Experienced</v>
      </c>
      <c r="U403" t="str">
        <f>VLOOKUP(Table8_16[[#This Row],[Product_ID]],Table3__211[],2,FALSE)</f>
        <v>Foam</v>
      </c>
      <c r="V403" t="str">
        <f>VLOOKUP(Table8_16[[#This Row],[Product_ID]],Table3__211[],3,FALSE)</f>
        <v>Roller</v>
      </c>
      <c r="W403" t="str">
        <f>VLOOKUP(Table8_16[[#This Row],[Product_ID]],Table3__211[],4,FALSE)</f>
        <v>Sports</v>
      </c>
      <c r="X403" t="str">
        <f>VLOOKUP(Table8_16[[#This Row],[Product_ID]],Table3__211[],5,FALSE)</f>
        <v>Fitness</v>
      </c>
      <c r="Y403" t="str">
        <f>VLOOKUP(Table8_16[[#This Row],[Product_ID]],Table3__211[],6,FALSE)</f>
        <v>Atkinson, Camacho and Oliver</v>
      </c>
      <c r="Z403">
        <f>VLOOKUP(Table8_16[[#This Row],[Product_ID]],Table3__211[],7,FALSE)</f>
        <v>30.62</v>
      </c>
      <c r="AA403">
        <f>VLOOKUP(Table8_16[[#This Row],[Product_ID]],Table3__211[],8,FALSE)</f>
        <v>138</v>
      </c>
      <c r="AB403" t="str">
        <f>VLOOKUP(Table8_16[[#This Row],[Store_ID]],Store!$A$2:$E$21,2,FALSE)</f>
        <v>Gardner, Humphrey and Contreras</v>
      </c>
      <c r="AC403" t="str">
        <f>VLOOKUP(Table8_16[[#This Row],[Store_ID]],Store!$A$2:$E$21,3,FALSE)</f>
        <v>East</v>
      </c>
      <c r="AD403" t="str">
        <f>VLOOKUP(Table8_16[[#This Row],[Store_ID]],Store!$A$2:$E$21,4,FALSE)</f>
        <v>Johnsonville</v>
      </c>
      <c r="AE403" t="str">
        <f>VLOOKUP(Table8_16[[#This Row],[Store_ID]],Store!$A$2:$E$21,5,FALSE)</f>
        <v>Flagship</v>
      </c>
      <c r="AF403" s="22" t="str">
        <f>VLOOKUP(Table8_16[[#This Row],[Store_ID]],Store!$A$2:$F$21,6,FALSE)</f>
        <v>Physical Store</v>
      </c>
    </row>
    <row r="404" spans="1:32" x14ac:dyDescent="0.3">
      <c r="A404" t="s">
        <v>2367</v>
      </c>
      <c r="B404" s="5">
        <v>45817</v>
      </c>
      <c r="C404" t="s">
        <v>948</v>
      </c>
      <c r="D404" t="s">
        <v>1613</v>
      </c>
      <c r="E404" t="s">
        <v>1924</v>
      </c>
      <c r="F404">
        <v>1</v>
      </c>
      <c r="G404">
        <v>753.39</v>
      </c>
      <c r="H404">
        <v>0.04</v>
      </c>
      <c r="I404" t="s">
        <v>1964</v>
      </c>
      <c r="J404">
        <v>723.25440000000003</v>
      </c>
      <c r="K404">
        <v>723.25440000000003</v>
      </c>
      <c r="L404" t="str">
        <f>_xlfn.IFS(Table8_1[[#This Row],[Unit_Price]]&lt;500,"Low Price",Table8_1[[#This Row],[Unit_Price]]&lt;2000,"Medium Price",Table8_1[[#This Row],[Unit_Price]]&gt;=2000, "High Price")</f>
        <v>Medium Price</v>
      </c>
      <c r="M404" t="str">
        <f>VLOOKUP(Table8_16[[#This Row],[Customer_ID]],Table1__2[],2,FALSE)</f>
        <v>Jared Moran</v>
      </c>
      <c r="N404">
        <f>VLOOKUP(Table8_16[[#This Row],[Customer_ID]],Table1__2[],3,FALSE)</f>
        <v>28</v>
      </c>
      <c r="O404" t="str">
        <f>VLOOKUP(Table8_16[[#This Row],[Customer_ID]],Table1__2[],4,FALSE)</f>
        <v>Female</v>
      </c>
      <c r="P404" t="str">
        <f>VLOOKUP(Table8_16[[#This Row],[Customer_ID]],Table1__2[],5,FALSE)</f>
        <v>South David</v>
      </c>
      <c r="Q404" t="str">
        <f>VLOOKUP(Table8_16[[#This Row],[Customer_ID]],Table1__2[],6,FALSE)</f>
        <v>West Virginia</v>
      </c>
      <c r="R404" t="str">
        <f>VLOOKUP(Table8_16[[#This Row],[Customer_ID]],Table1__2[],7,FALSE)</f>
        <v>USA</v>
      </c>
      <c r="S404" t="str">
        <f>VLOOKUP(Table8_16[[#This Row],[Customer_ID]],Table1__2[],8,FALSE)</f>
        <v>Bronze</v>
      </c>
      <c r="T404" t="str">
        <f>VLOOKUP(Table8_16[[#This Row],[Customer_ID]],Table1__2[],9,FALSE)</f>
        <v>Entry level Professionel</v>
      </c>
      <c r="U404" t="str">
        <f>VLOOKUP(Table8_16[[#This Row],[Product_ID]],Table3__211[],2,FALSE)</f>
        <v>Decorative Wall</v>
      </c>
      <c r="V404" t="str">
        <f>VLOOKUP(Table8_16[[#This Row],[Product_ID]],Table3__211[],3,FALSE)</f>
        <v>Mirror</v>
      </c>
      <c r="W404" t="str">
        <f>VLOOKUP(Table8_16[[#This Row],[Product_ID]],Table3__211[],4,FALSE)</f>
        <v>Home</v>
      </c>
      <c r="X404" t="str">
        <f>VLOOKUP(Table8_16[[#This Row],[Product_ID]],Table3__211[],5,FALSE)</f>
        <v>Decor</v>
      </c>
      <c r="Y404" t="str">
        <f>VLOOKUP(Table8_16[[#This Row],[Product_ID]],Table3__211[],6,FALSE)</f>
        <v>Luna, Anderson and Bowman</v>
      </c>
      <c r="Z404">
        <f>VLOOKUP(Table8_16[[#This Row],[Product_ID]],Table3__211[],7,FALSE)</f>
        <v>48.01</v>
      </c>
      <c r="AA404">
        <f>VLOOKUP(Table8_16[[#This Row],[Product_ID]],Table3__211[],8,FALSE)</f>
        <v>439</v>
      </c>
      <c r="AB404" t="str">
        <f>VLOOKUP(Table8_16[[#This Row],[Store_ID]],Store!$A$2:$E$21,2,FALSE)</f>
        <v>Hill, Wagner and Ballard</v>
      </c>
      <c r="AC404" t="str">
        <f>VLOOKUP(Table8_16[[#This Row],[Store_ID]],Store!$A$2:$E$21,3,FALSE)</f>
        <v>East</v>
      </c>
      <c r="AD404" t="str">
        <f>VLOOKUP(Table8_16[[#This Row],[Store_ID]],Store!$A$2:$E$21,4,FALSE)</f>
        <v>East Davidville</v>
      </c>
      <c r="AE404" t="str">
        <f>VLOOKUP(Table8_16[[#This Row],[Store_ID]],Store!$A$2:$E$21,5,FALSE)</f>
        <v>Online</v>
      </c>
      <c r="AF404" s="22" t="str">
        <f>VLOOKUP(Table8_16[[#This Row],[Store_ID]],Store!$A$2:$F$21,6,FALSE)</f>
        <v>Digital Store</v>
      </c>
    </row>
    <row r="405" spans="1:32" x14ac:dyDescent="0.3">
      <c r="A405" t="s">
        <v>2368</v>
      </c>
      <c r="B405" s="5">
        <v>45576</v>
      </c>
      <c r="C405" t="s">
        <v>665</v>
      </c>
      <c r="D405" t="s">
        <v>1796</v>
      </c>
      <c r="E405" t="s">
        <v>1929</v>
      </c>
      <c r="F405">
        <v>4</v>
      </c>
      <c r="G405">
        <v>849.17</v>
      </c>
      <c r="H405">
        <v>0.12</v>
      </c>
      <c r="I405" t="s">
        <v>1964</v>
      </c>
      <c r="J405">
        <v>2989.0783999999999</v>
      </c>
      <c r="K405">
        <v>2989.0783999999999</v>
      </c>
      <c r="L405" t="str">
        <f>_xlfn.IFS(Table8_1[[#This Row],[Unit_Price]]&lt;500,"Low Price",Table8_1[[#This Row],[Unit_Price]]&lt;2000,"Medium Price",Table8_1[[#This Row],[Unit_Price]]&gt;=2000, "High Price")</f>
        <v>Medium Price</v>
      </c>
      <c r="M405" t="str">
        <f>VLOOKUP(Table8_16[[#This Row],[Customer_ID]],Table1__2[],2,FALSE)</f>
        <v>Mary Boyd</v>
      </c>
      <c r="N405">
        <f>VLOOKUP(Table8_16[[#This Row],[Customer_ID]],Table1__2[],3,FALSE)</f>
        <v>25</v>
      </c>
      <c r="O405" t="str">
        <f>VLOOKUP(Table8_16[[#This Row],[Customer_ID]],Table1__2[],4,FALSE)</f>
        <v>Female</v>
      </c>
      <c r="P405" t="str">
        <f>VLOOKUP(Table8_16[[#This Row],[Customer_ID]],Table1__2[],5,FALSE)</f>
        <v>New Logan</v>
      </c>
      <c r="Q405" t="str">
        <f>VLOOKUP(Table8_16[[#This Row],[Customer_ID]],Table1__2[],6,FALSE)</f>
        <v>Michigan</v>
      </c>
      <c r="R405" t="str">
        <f>VLOOKUP(Table8_16[[#This Row],[Customer_ID]],Table1__2[],7,FALSE)</f>
        <v>USA</v>
      </c>
      <c r="S405" t="str">
        <f>VLOOKUP(Table8_16[[#This Row],[Customer_ID]],Table1__2[],8,FALSE)</f>
        <v>Bronze</v>
      </c>
      <c r="T405" t="str">
        <f>VLOOKUP(Table8_16[[#This Row],[Customer_ID]],Table1__2[],9,FALSE)</f>
        <v>Entry level Professionel</v>
      </c>
      <c r="U405" t="str">
        <f>VLOOKUP(Table8_16[[#This Row],[Product_ID]],Table3__211[],2,FALSE)</f>
        <v>Hair Repair Oil</v>
      </c>
      <c r="V405" t="str">
        <f>VLOOKUP(Table8_16[[#This Row],[Product_ID]],Table3__211[],3,FALSE)</f>
        <v>Treatment</v>
      </c>
      <c r="W405" t="str">
        <f>VLOOKUP(Table8_16[[#This Row],[Product_ID]],Table3__211[],4,FALSE)</f>
        <v>Beauty</v>
      </c>
      <c r="X405" t="str">
        <f>VLOOKUP(Table8_16[[#This Row],[Product_ID]],Table3__211[],5,FALSE)</f>
        <v>Haircare</v>
      </c>
      <c r="Y405" t="str">
        <f>VLOOKUP(Table8_16[[#This Row],[Product_ID]],Table3__211[],6,FALSE)</f>
        <v>Hopkins Ltd</v>
      </c>
      <c r="Z405">
        <f>VLOOKUP(Table8_16[[#This Row],[Product_ID]],Table3__211[],7,FALSE)</f>
        <v>214.32</v>
      </c>
      <c r="AA405">
        <f>VLOOKUP(Table8_16[[#This Row],[Product_ID]],Table3__211[],8,FALSE)</f>
        <v>383</v>
      </c>
      <c r="AB405" t="str">
        <f>VLOOKUP(Table8_16[[#This Row],[Store_ID]],Store!$A$2:$E$21,2,FALSE)</f>
        <v>Thomas, Bridges and Harris</v>
      </c>
      <c r="AC405" t="str">
        <f>VLOOKUP(Table8_16[[#This Row],[Store_ID]],Store!$A$2:$E$21,3,FALSE)</f>
        <v>North</v>
      </c>
      <c r="AD405" t="str">
        <f>VLOOKUP(Table8_16[[#This Row],[Store_ID]],Store!$A$2:$E$21,4,FALSE)</f>
        <v>Sabrinatown</v>
      </c>
      <c r="AE405" t="str">
        <f>VLOOKUP(Table8_16[[#This Row],[Store_ID]],Store!$A$2:$E$21,5,FALSE)</f>
        <v>Online</v>
      </c>
      <c r="AF405" s="22" t="str">
        <f>VLOOKUP(Table8_16[[#This Row],[Store_ID]],Store!$A$2:$F$21,6,FALSE)</f>
        <v>Digital Store</v>
      </c>
    </row>
    <row r="406" spans="1:32" x14ac:dyDescent="0.3">
      <c r="A406" t="s">
        <v>2369</v>
      </c>
      <c r="B406" s="5">
        <v>45495</v>
      </c>
      <c r="C406" t="s">
        <v>1196</v>
      </c>
      <c r="D406" t="s">
        <v>1635</v>
      </c>
      <c r="E406" t="s">
        <v>1887</v>
      </c>
      <c r="F406">
        <v>4</v>
      </c>
      <c r="G406">
        <v>585.45000000000005</v>
      </c>
      <c r="H406">
        <v>0.25</v>
      </c>
      <c r="I406" t="s">
        <v>1964</v>
      </c>
      <c r="J406">
        <v>1756.35</v>
      </c>
      <c r="K406">
        <v>1756.3500000000001</v>
      </c>
      <c r="L406" t="str">
        <f>_xlfn.IFS(Table8_1[[#This Row],[Unit_Price]]&lt;500,"Low Price",Table8_1[[#This Row],[Unit_Price]]&lt;2000,"Medium Price",Table8_1[[#This Row],[Unit_Price]]&gt;=2000, "High Price")</f>
        <v>Medium Price</v>
      </c>
      <c r="M406" t="str">
        <f>VLOOKUP(Table8_16[[#This Row],[Customer_ID]],Table1__2[],2,FALSE)</f>
        <v>Tanya Lopez</v>
      </c>
      <c r="N406">
        <f>VLOOKUP(Table8_16[[#This Row],[Customer_ID]],Table1__2[],3,FALSE)</f>
        <v>34</v>
      </c>
      <c r="O406" t="str">
        <f>VLOOKUP(Table8_16[[#This Row],[Customer_ID]],Table1__2[],4,FALSE)</f>
        <v>Female</v>
      </c>
      <c r="P406" t="str">
        <f>VLOOKUP(Table8_16[[#This Row],[Customer_ID]],Table1__2[],5,FALSE)</f>
        <v>West Jeffreyburgh</v>
      </c>
      <c r="Q406" t="str">
        <f>VLOOKUP(Table8_16[[#This Row],[Customer_ID]],Table1__2[],6,FALSE)</f>
        <v>Iowa</v>
      </c>
      <c r="R406" t="str">
        <f>VLOOKUP(Table8_16[[#This Row],[Customer_ID]],Table1__2[],7,FALSE)</f>
        <v>USA</v>
      </c>
      <c r="S406" t="str">
        <f>VLOOKUP(Table8_16[[#This Row],[Customer_ID]],Table1__2[],8,FALSE)</f>
        <v>Gold</v>
      </c>
      <c r="T406" t="str">
        <f>VLOOKUP(Table8_16[[#This Row],[Customer_ID]],Table1__2[],9,FALSE)</f>
        <v>Experienced</v>
      </c>
      <c r="U406" t="str">
        <f>VLOOKUP(Table8_16[[#This Row],[Product_ID]],Table3__211[],2,FALSE)</f>
        <v>Outdoor Sports Water</v>
      </c>
      <c r="V406" t="str">
        <f>VLOOKUP(Table8_16[[#This Row],[Product_ID]],Table3__211[],3,FALSE)</f>
        <v>Bottle</v>
      </c>
      <c r="W406" t="str">
        <f>VLOOKUP(Table8_16[[#This Row],[Product_ID]],Table3__211[],4,FALSE)</f>
        <v>Sports</v>
      </c>
      <c r="X406" t="str">
        <f>VLOOKUP(Table8_16[[#This Row],[Product_ID]],Table3__211[],5,FALSE)</f>
        <v>Accessories</v>
      </c>
      <c r="Y406" t="str">
        <f>VLOOKUP(Table8_16[[#This Row],[Product_ID]],Table3__211[],6,FALSE)</f>
        <v>Soto-Ellis</v>
      </c>
      <c r="Z406">
        <f>VLOOKUP(Table8_16[[#This Row],[Product_ID]],Table3__211[],7,FALSE)</f>
        <v>131.51</v>
      </c>
      <c r="AA406">
        <f>VLOOKUP(Table8_16[[#This Row],[Product_ID]],Table3__211[],8,FALSE)</f>
        <v>273</v>
      </c>
      <c r="AB406" t="str">
        <f>VLOOKUP(Table8_16[[#This Row],[Store_ID]],Store!$A$2:$E$21,2,FALSE)</f>
        <v>Rivera-Warner</v>
      </c>
      <c r="AC406" t="str">
        <f>VLOOKUP(Table8_16[[#This Row],[Store_ID]],Store!$A$2:$E$21,3,FALSE)</f>
        <v>East</v>
      </c>
      <c r="AD406" t="str">
        <f>VLOOKUP(Table8_16[[#This Row],[Store_ID]],Store!$A$2:$E$21,4,FALSE)</f>
        <v>Washingtonfurt</v>
      </c>
      <c r="AE406" t="str">
        <f>VLOOKUP(Table8_16[[#This Row],[Store_ID]],Store!$A$2:$E$21,5,FALSE)</f>
        <v>Flagship</v>
      </c>
      <c r="AF406" s="22" t="str">
        <f>VLOOKUP(Table8_16[[#This Row],[Store_ID]],Store!$A$2:$F$21,6,FALSE)</f>
        <v>Physical Store</v>
      </c>
    </row>
    <row r="407" spans="1:32" x14ac:dyDescent="0.3">
      <c r="A407" t="s">
        <v>2370</v>
      </c>
      <c r="B407" s="5">
        <v>45628</v>
      </c>
      <c r="C407" t="s">
        <v>1478</v>
      </c>
      <c r="D407" t="s">
        <v>1808</v>
      </c>
      <c r="E407" t="s">
        <v>1939</v>
      </c>
      <c r="F407">
        <v>1</v>
      </c>
      <c r="G407">
        <v>745.15</v>
      </c>
      <c r="H407">
        <v>0.25</v>
      </c>
      <c r="I407" t="s">
        <v>1964</v>
      </c>
      <c r="J407">
        <v>558.86249999999995</v>
      </c>
      <c r="K407">
        <v>558.86249999999995</v>
      </c>
      <c r="L407" t="str">
        <f>_xlfn.IFS(Table8_1[[#This Row],[Unit_Price]]&lt;500,"Low Price",Table8_1[[#This Row],[Unit_Price]]&lt;2000,"Medium Price",Table8_1[[#This Row],[Unit_Price]]&gt;=2000, "High Price")</f>
        <v>Medium Price</v>
      </c>
      <c r="M407" t="str">
        <f>VLOOKUP(Table8_16[[#This Row],[Customer_ID]],Table1__2[],2,FALSE)</f>
        <v>Elizabeth Foster</v>
      </c>
      <c r="N407">
        <f>VLOOKUP(Table8_16[[#This Row],[Customer_ID]],Table1__2[],3,FALSE)</f>
        <v>33</v>
      </c>
      <c r="O407" t="str">
        <f>VLOOKUP(Table8_16[[#This Row],[Customer_ID]],Table1__2[],4,FALSE)</f>
        <v>Female</v>
      </c>
      <c r="P407" t="str">
        <f>VLOOKUP(Table8_16[[#This Row],[Customer_ID]],Table1__2[],5,FALSE)</f>
        <v>Anthonymouth</v>
      </c>
      <c r="Q407" t="str">
        <f>VLOOKUP(Table8_16[[#This Row],[Customer_ID]],Table1__2[],6,FALSE)</f>
        <v>Oklahoma</v>
      </c>
      <c r="R407" t="str">
        <f>VLOOKUP(Table8_16[[#This Row],[Customer_ID]],Table1__2[],7,FALSE)</f>
        <v>USA</v>
      </c>
      <c r="S407" t="str">
        <f>VLOOKUP(Table8_16[[#This Row],[Customer_ID]],Table1__2[],8,FALSE)</f>
        <v>Gold</v>
      </c>
      <c r="T407" t="str">
        <f>VLOOKUP(Table8_16[[#This Row],[Customer_ID]],Table1__2[],9,FALSE)</f>
        <v>Experienced</v>
      </c>
      <c r="U407" t="str">
        <f>VLOOKUP(Table8_16[[#This Row],[Product_ID]],Table3__211[],2,FALSE)</f>
        <v>Women's Ankle</v>
      </c>
      <c r="V407" t="str">
        <f>VLOOKUP(Table8_16[[#This Row],[Product_ID]],Table3__211[],3,FALSE)</f>
        <v>Boots</v>
      </c>
      <c r="W407" t="str">
        <f>VLOOKUP(Table8_16[[#This Row],[Product_ID]],Table3__211[],4,FALSE)</f>
        <v>Clothing</v>
      </c>
      <c r="X407" t="str">
        <f>VLOOKUP(Table8_16[[#This Row],[Product_ID]],Table3__211[],5,FALSE)</f>
        <v>Footwear</v>
      </c>
      <c r="Y407" t="str">
        <f>VLOOKUP(Table8_16[[#This Row],[Product_ID]],Table3__211[],6,FALSE)</f>
        <v>Poole PLC</v>
      </c>
      <c r="Z407">
        <f>VLOOKUP(Table8_16[[#This Row],[Product_ID]],Table3__211[],7,FALSE)</f>
        <v>158.13999999999999</v>
      </c>
      <c r="AA407">
        <f>VLOOKUP(Table8_16[[#This Row],[Product_ID]],Table3__211[],8,FALSE)</f>
        <v>82</v>
      </c>
      <c r="AB407" t="str">
        <f>VLOOKUP(Table8_16[[#This Row],[Store_ID]],Store!$A$2:$E$21,2,FALSE)</f>
        <v>Frederick-Wright</v>
      </c>
      <c r="AC407" t="str">
        <f>VLOOKUP(Table8_16[[#This Row],[Store_ID]],Store!$A$2:$E$21,3,FALSE)</f>
        <v>West</v>
      </c>
      <c r="AD407" t="str">
        <f>VLOOKUP(Table8_16[[#This Row],[Store_ID]],Store!$A$2:$E$21,4,FALSE)</f>
        <v>New Jimmymouth</v>
      </c>
      <c r="AE407" t="str">
        <f>VLOOKUP(Table8_16[[#This Row],[Store_ID]],Store!$A$2:$E$21,5,FALSE)</f>
        <v>Flagship</v>
      </c>
      <c r="AF407" s="22" t="str">
        <f>VLOOKUP(Table8_16[[#This Row],[Store_ID]],Store!$A$2:$F$21,6,FALSE)</f>
        <v>Physical Store</v>
      </c>
    </row>
    <row r="408" spans="1:32" x14ac:dyDescent="0.3">
      <c r="A408" t="s">
        <v>2371</v>
      </c>
      <c r="B408" s="5">
        <v>45244</v>
      </c>
      <c r="C408" t="s">
        <v>195</v>
      </c>
      <c r="D408" t="s">
        <v>1880</v>
      </c>
      <c r="E408" t="s">
        <v>1896</v>
      </c>
      <c r="F408">
        <v>1</v>
      </c>
      <c r="G408">
        <v>848.69</v>
      </c>
      <c r="H408">
        <v>0.04</v>
      </c>
      <c r="I408" t="s">
        <v>1964</v>
      </c>
      <c r="J408">
        <v>814.74239999999998</v>
      </c>
      <c r="K408">
        <v>814.74240000000009</v>
      </c>
      <c r="L408" t="str">
        <f>_xlfn.IFS(Table8_1[[#This Row],[Unit_Price]]&lt;500,"Low Price",Table8_1[[#This Row],[Unit_Price]]&lt;2000,"Medium Price",Table8_1[[#This Row],[Unit_Price]]&gt;=2000, "High Price")</f>
        <v>Medium Price</v>
      </c>
      <c r="M408" t="str">
        <f>VLOOKUP(Table8_16[[#This Row],[Customer_ID]],Table1__2[],2,FALSE)</f>
        <v>Matthew Hunter Jr.</v>
      </c>
      <c r="N408">
        <f>VLOOKUP(Table8_16[[#This Row],[Customer_ID]],Table1__2[],3,FALSE)</f>
        <v>61</v>
      </c>
      <c r="O408" t="str">
        <f>VLOOKUP(Table8_16[[#This Row],[Customer_ID]],Table1__2[],4,FALSE)</f>
        <v>Female</v>
      </c>
      <c r="P408" t="str">
        <f>VLOOKUP(Table8_16[[#This Row],[Customer_ID]],Table1__2[],5,FALSE)</f>
        <v>Gregoryview</v>
      </c>
      <c r="Q408" t="str">
        <f>VLOOKUP(Table8_16[[#This Row],[Customer_ID]],Table1__2[],6,FALSE)</f>
        <v>Illinois</v>
      </c>
      <c r="R408" t="str">
        <f>VLOOKUP(Table8_16[[#This Row],[Customer_ID]],Table1__2[],7,FALSE)</f>
        <v>USA</v>
      </c>
      <c r="S408" t="str">
        <f>VLOOKUP(Table8_16[[#This Row],[Customer_ID]],Table1__2[],8,FALSE)</f>
        <v>Gold</v>
      </c>
      <c r="T408" t="str">
        <f>VLOOKUP(Table8_16[[#This Row],[Customer_ID]],Table1__2[],9,FALSE)</f>
        <v>Retired</v>
      </c>
      <c r="U408" t="str">
        <f>VLOOKUP(Table8_16[[#This Row],[Product_ID]],Table3__211[],2,FALSE)</f>
        <v>Stainless Steel Cookware</v>
      </c>
      <c r="V408" t="str">
        <f>VLOOKUP(Table8_16[[#This Row],[Product_ID]],Table3__211[],3,FALSE)</f>
        <v>Set</v>
      </c>
      <c r="W408" t="str">
        <f>VLOOKUP(Table8_16[[#This Row],[Product_ID]],Table3__211[],4,FALSE)</f>
        <v>Home</v>
      </c>
      <c r="X408" t="str">
        <f>VLOOKUP(Table8_16[[#This Row],[Product_ID]],Table3__211[],5,FALSE)</f>
        <v>Kitchen</v>
      </c>
      <c r="Y408" t="str">
        <f>VLOOKUP(Table8_16[[#This Row],[Product_ID]],Table3__211[],6,FALSE)</f>
        <v>Campbell Ltd</v>
      </c>
      <c r="Z408">
        <f>VLOOKUP(Table8_16[[#This Row],[Product_ID]],Table3__211[],7,FALSE)</f>
        <v>201.41</v>
      </c>
      <c r="AA408">
        <f>VLOOKUP(Table8_16[[#This Row],[Product_ID]],Table3__211[],8,FALSE)</f>
        <v>146</v>
      </c>
      <c r="AB408" t="str">
        <f>VLOOKUP(Table8_16[[#This Row],[Store_ID]],Store!$A$2:$E$21,2,FALSE)</f>
        <v>Black-Horn</v>
      </c>
      <c r="AC408" t="str">
        <f>VLOOKUP(Table8_16[[#This Row],[Store_ID]],Store!$A$2:$E$21,3,FALSE)</f>
        <v>South</v>
      </c>
      <c r="AD408" t="str">
        <f>VLOOKUP(Table8_16[[#This Row],[Store_ID]],Store!$A$2:$E$21,4,FALSE)</f>
        <v>North Nancyview</v>
      </c>
      <c r="AE408" t="str">
        <f>VLOOKUP(Table8_16[[#This Row],[Store_ID]],Store!$A$2:$E$21,5,FALSE)</f>
        <v>Outlet</v>
      </c>
      <c r="AF408" s="22" t="str">
        <f>VLOOKUP(Table8_16[[#This Row],[Store_ID]],Store!$A$2:$F$21,6,FALSE)</f>
        <v>Physical Store</v>
      </c>
    </row>
    <row r="409" spans="1:32" x14ac:dyDescent="0.3">
      <c r="A409" t="s">
        <v>2372</v>
      </c>
      <c r="B409" s="5">
        <v>45336</v>
      </c>
      <c r="C409" t="s">
        <v>1295</v>
      </c>
      <c r="D409" t="s">
        <v>1793</v>
      </c>
      <c r="E409" t="s">
        <v>1934</v>
      </c>
      <c r="F409">
        <v>2</v>
      </c>
      <c r="G409">
        <v>247.67</v>
      </c>
      <c r="H409">
        <v>0.1</v>
      </c>
      <c r="I409" t="s">
        <v>1961</v>
      </c>
      <c r="J409">
        <v>445.80599999999998</v>
      </c>
      <c r="K409">
        <v>445.80599999999998</v>
      </c>
      <c r="L409" t="str">
        <f>_xlfn.IFS(Table8_1[[#This Row],[Unit_Price]]&lt;500,"Low Price",Table8_1[[#This Row],[Unit_Price]]&lt;2000,"Medium Price",Table8_1[[#This Row],[Unit_Price]]&gt;=2000, "High Price")</f>
        <v>Low Price</v>
      </c>
      <c r="M409" t="str">
        <f>VLOOKUP(Table8_16[[#This Row],[Customer_ID]],Table1__2[],2,FALSE)</f>
        <v>Megan Ryan</v>
      </c>
      <c r="N409">
        <f>VLOOKUP(Table8_16[[#This Row],[Customer_ID]],Table1__2[],3,FALSE)</f>
        <v>59</v>
      </c>
      <c r="O409" t="str">
        <f>VLOOKUP(Table8_16[[#This Row],[Customer_ID]],Table1__2[],4,FALSE)</f>
        <v>Female</v>
      </c>
      <c r="P409" t="str">
        <f>VLOOKUP(Table8_16[[#This Row],[Customer_ID]],Table1__2[],5,FALSE)</f>
        <v>Andrewsfurt</v>
      </c>
      <c r="Q409" t="str">
        <f>VLOOKUP(Table8_16[[#This Row],[Customer_ID]],Table1__2[],6,FALSE)</f>
        <v>Idaho</v>
      </c>
      <c r="R409" t="str">
        <f>VLOOKUP(Table8_16[[#This Row],[Customer_ID]],Table1__2[],7,FALSE)</f>
        <v>USA</v>
      </c>
      <c r="S409" t="str">
        <f>VLOOKUP(Table8_16[[#This Row],[Customer_ID]],Table1__2[],8,FALSE)</f>
        <v>Bronze</v>
      </c>
      <c r="T409" t="str">
        <f>VLOOKUP(Table8_16[[#This Row],[Customer_ID]],Table1__2[],9,FALSE)</f>
        <v>Experienced</v>
      </c>
      <c r="U409" t="str">
        <f>VLOOKUP(Table8_16[[#This Row],[Product_ID]],Table3__211[],2,FALSE)</f>
        <v>Kitchen Storage</v>
      </c>
      <c r="V409" t="str">
        <f>VLOOKUP(Table8_16[[#This Row],[Product_ID]],Table3__211[],3,FALSE)</f>
        <v>Rack</v>
      </c>
      <c r="W409" t="str">
        <f>VLOOKUP(Table8_16[[#This Row],[Product_ID]],Table3__211[],4,FALSE)</f>
        <v>Home</v>
      </c>
      <c r="X409" t="str">
        <f>VLOOKUP(Table8_16[[#This Row],[Product_ID]],Table3__211[],5,FALSE)</f>
        <v>Storage</v>
      </c>
      <c r="Y409" t="str">
        <f>VLOOKUP(Table8_16[[#This Row],[Product_ID]],Table3__211[],6,FALSE)</f>
        <v>Duran Group</v>
      </c>
      <c r="Z409">
        <f>VLOOKUP(Table8_16[[#This Row],[Product_ID]],Table3__211[],7,FALSE)</f>
        <v>138.05000000000001</v>
      </c>
      <c r="AA409">
        <f>VLOOKUP(Table8_16[[#This Row],[Product_ID]],Table3__211[],8,FALSE)</f>
        <v>89</v>
      </c>
      <c r="AB409" t="str">
        <f>VLOOKUP(Table8_16[[#This Row],[Store_ID]],Store!$A$2:$E$21,2,FALSE)</f>
        <v>Mcdonald Inc</v>
      </c>
      <c r="AC409" t="str">
        <f>VLOOKUP(Table8_16[[#This Row],[Store_ID]],Store!$A$2:$E$21,3,FALSE)</f>
        <v>South</v>
      </c>
      <c r="AD409" t="str">
        <f>VLOOKUP(Table8_16[[#This Row],[Store_ID]],Store!$A$2:$E$21,4,FALSE)</f>
        <v>Christopherland</v>
      </c>
      <c r="AE409" t="str">
        <f>VLOOKUP(Table8_16[[#This Row],[Store_ID]],Store!$A$2:$E$21,5,FALSE)</f>
        <v>Outlet</v>
      </c>
      <c r="AF409" s="22" t="str">
        <f>VLOOKUP(Table8_16[[#This Row],[Store_ID]],Store!$A$2:$F$21,6,FALSE)</f>
        <v>Physical Store</v>
      </c>
    </row>
    <row r="410" spans="1:32" x14ac:dyDescent="0.3">
      <c r="A410" t="s">
        <v>2373</v>
      </c>
      <c r="B410" s="5">
        <v>45465</v>
      </c>
      <c r="C410" t="s">
        <v>157</v>
      </c>
      <c r="D410" t="s">
        <v>1805</v>
      </c>
      <c r="E410" t="s">
        <v>1901</v>
      </c>
      <c r="F410">
        <v>3</v>
      </c>
      <c r="G410">
        <v>220.51</v>
      </c>
      <c r="H410">
        <v>0.02</v>
      </c>
      <c r="I410" t="s">
        <v>1961</v>
      </c>
      <c r="J410">
        <v>648.29939999999999</v>
      </c>
      <c r="K410">
        <v>648.29939999999999</v>
      </c>
      <c r="L410" t="str">
        <f>_xlfn.IFS(Table8_1[[#This Row],[Unit_Price]]&lt;500,"Low Price",Table8_1[[#This Row],[Unit_Price]]&lt;2000,"Medium Price",Table8_1[[#This Row],[Unit_Price]]&gt;=2000, "High Price")</f>
        <v>Low Price</v>
      </c>
      <c r="M410" t="str">
        <f>VLOOKUP(Table8_16[[#This Row],[Customer_ID]],Table1__2[],2,FALSE)</f>
        <v>Tonya Reynolds</v>
      </c>
      <c r="N410">
        <f>VLOOKUP(Table8_16[[#This Row],[Customer_ID]],Table1__2[],3,FALSE)</f>
        <v>55</v>
      </c>
      <c r="O410" t="str">
        <f>VLOOKUP(Table8_16[[#This Row],[Customer_ID]],Table1__2[],4,FALSE)</f>
        <v>Female</v>
      </c>
      <c r="P410" t="str">
        <f>VLOOKUP(Table8_16[[#This Row],[Customer_ID]],Table1__2[],5,FALSE)</f>
        <v>Darleneton</v>
      </c>
      <c r="Q410" t="str">
        <f>VLOOKUP(Table8_16[[#This Row],[Customer_ID]],Table1__2[],6,FALSE)</f>
        <v>Michigan</v>
      </c>
      <c r="R410" t="str">
        <f>VLOOKUP(Table8_16[[#This Row],[Customer_ID]],Table1__2[],7,FALSE)</f>
        <v>USA</v>
      </c>
      <c r="S410" t="str">
        <f>VLOOKUP(Table8_16[[#This Row],[Customer_ID]],Table1__2[],8,FALSE)</f>
        <v>Gold</v>
      </c>
      <c r="T410" t="str">
        <f>VLOOKUP(Table8_16[[#This Row],[Customer_ID]],Table1__2[],9,FALSE)</f>
        <v>Experienced</v>
      </c>
      <c r="U410" t="str">
        <f>VLOOKUP(Table8_16[[#This Row],[Product_ID]],Table3__211[],2,FALSE)</f>
        <v>Bluetooth Car Audio</v>
      </c>
      <c r="V410" t="str">
        <f>VLOOKUP(Table8_16[[#This Row],[Product_ID]],Table3__211[],3,FALSE)</f>
        <v>System</v>
      </c>
      <c r="W410" t="str">
        <f>VLOOKUP(Table8_16[[#This Row],[Product_ID]],Table3__211[],4,FALSE)</f>
        <v>Electronics</v>
      </c>
      <c r="X410" t="str">
        <f>VLOOKUP(Table8_16[[#This Row],[Product_ID]],Table3__211[],5,FALSE)</f>
        <v>Audio</v>
      </c>
      <c r="Y410" t="str">
        <f>VLOOKUP(Table8_16[[#This Row],[Product_ID]],Table3__211[],6,FALSE)</f>
        <v>Bruce-Bowen</v>
      </c>
      <c r="Z410">
        <f>VLOOKUP(Table8_16[[#This Row],[Product_ID]],Table3__211[],7,FALSE)</f>
        <v>403.71</v>
      </c>
      <c r="AA410">
        <f>VLOOKUP(Table8_16[[#This Row],[Product_ID]],Table3__211[],8,FALSE)</f>
        <v>159</v>
      </c>
      <c r="AB410" t="str">
        <f>VLOOKUP(Table8_16[[#This Row],[Store_ID]],Store!$A$2:$E$21,2,FALSE)</f>
        <v>Johnson-Wright</v>
      </c>
      <c r="AC410" t="str">
        <f>VLOOKUP(Table8_16[[#This Row],[Store_ID]],Store!$A$2:$E$21,3,FALSE)</f>
        <v>North</v>
      </c>
      <c r="AD410" t="str">
        <f>VLOOKUP(Table8_16[[#This Row],[Store_ID]],Store!$A$2:$E$21,4,FALSE)</f>
        <v>Hoodberg</v>
      </c>
      <c r="AE410" t="str">
        <f>VLOOKUP(Table8_16[[#This Row],[Store_ID]],Store!$A$2:$E$21,5,FALSE)</f>
        <v>Outlet</v>
      </c>
      <c r="AF410" s="22" t="str">
        <f>VLOOKUP(Table8_16[[#This Row],[Store_ID]],Store!$A$2:$F$21,6,FALSE)</f>
        <v>Physical Store</v>
      </c>
    </row>
    <row r="411" spans="1:32" x14ac:dyDescent="0.3">
      <c r="A411" t="s">
        <v>2374</v>
      </c>
      <c r="B411" s="5">
        <v>45837</v>
      </c>
      <c r="C411" t="s">
        <v>1040</v>
      </c>
      <c r="D411" t="s">
        <v>1617</v>
      </c>
      <c r="E411" t="s">
        <v>1939</v>
      </c>
      <c r="F411">
        <v>4</v>
      </c>
      <c r="G411">
        <v>370.63</v>
      </c>
      <c r="H411">
        <v>0.08</v>
      </c>
      <c r="I411" t="s">
        <v>1959</v>
      </c>
      <c r="J411">
        <v>1363.9184</v>
      </c>
      <c r="K411">
        <v>1363.9184</v>
      </c>
      <c r="L411" t="str">
        <f>_xlfn.IFS(Table8_1[[#This Row],[Unit_Price]]&lt;500,"Low Price",Table8_1[[#This Row],[Unit_Price]]&lt;2000,"Medium Price",Table8_1[[#This Row],[Unit_Price]]&gt;=2000, "High Price")</f>
        <v>Low Price</v>
      </c>
      <c r="M411" t="str">
        <f>VLOOKUP(Table8_16[[#This Row],[Customer_ID]],Table1__2[],2,FALSE)</f>
        <v>Reginald Willis</v>
      </c>
      <c r="N411">
        <f>VLOOKUP(Table8_16[[#This Row],[Customer_ID]],Table1__2[],3,FALSE)</f>
        <v>62</v>
      </c>
      <c r="O411" t="str">
        <f>VLOOKUP(Table8_16[[#This Row],[Customer_ID]],Table1__2[],4,FALSE)</f>
        <v>Female</v>
      </c>
      <c r="P411" t="str">
        <f>VLOOKUP(Table8_16[[#This Row],[Customer_ID]],Table1__2[],5,FALSE)</f>
        <v>Kellybury</v>
      </c>
      <c r="Q411" t="str">
        <f>VLOOKUP(Table8_16[[#This Row],[Customer_ID]],Table1__2[],6,FALSE)</f>
        <v>New York</v>
      </c>
      <c r="R411" t="str">
        <f>VLOOKUP(Table8_16[[#This Row],[Customer_ID]],Table1__2[],7,FALSE)</f>
        <v>USA</v>
      </c>
      <c r="S411" t="str">
        <f>VLOOKUP(Table8_16[[#This Row],[Customer_ID]],Table1__2[],8,FALSE)</f>
        <v>Bronze</v>
      </c>
      <c r="T411" t="str">
        <f>VLOOKUP(Table8_16[[#This Row],[Customer_ID]],Table1__2[],9,FALSE)</f>
        <v>Retired</v>
      </c>
      <c r="U411" t="str">
        <f>VLOOKUP(Table8_16[[#This Row],[Product_ID]],Table3__211[],2,FALSE)</f>
        <v>4K Home</v>
      </c>
      <c r="V411" t="str">
        <f>VLOOKUP(Table8_16[[#This Row],[Product_ID]],Table3__211[],3,FALSE)</f>
        <v>Projector</v>
      </c>
      <c r="W411" t="str">
        <f>VLOOKUP(Table8_16[[#This Row],[Product_ID]],Table3__211[],4,FALSE)</f>
        <v>Electronics</v>
      </c>
      <c r="X411" t="str">
        <f>VLOOKUP(Table8_16[[#This Row],[Product_ID]],Table3__211[],5,FALSE)</f>
        <v>Appliances</v>
      </c>
      <c r="Y411" t="str">
        <f>VLOOKUP(Table8_16[[#This Row],[Product_ID]],Table3__211[],6,FALSE)</f>
        <v>Thomas LLC</v>
      </c>
      <c r="Z411">
        <f>VLOOKUP(Table8_16[[#This Row],[Product_ID]],Table3__211[],7,FALSE)</f>
        <v>465.34</v>
      </c>
      <c r="AA411">
        <f>VLOOKUP(Table8_16[[#This Row],[Product_ID]],Table3__211[],8,FALSE)</f>
        <v>301</v>
      </c>
      <c r="AB411" t="str">
        <f>VLOOKUP(Table8_16[[#This Row],[Store_ID]],Store!$A$2:$E$21,2,FALSE)</f>
        <v>Frederick-Wright</v>
      </c>
      <c r="AC411" t="str">
        <f>VLOOKUP(Table8_16[[#This Row],[Store_ID]],Store!$A$2:$E$21,3,FALSE)</f>
        <v>West</v>
      </c>
      <c r="AD411" t="str">
        <f>VLOOKUP(Table8_16[[#This Row],[Store_ID]],Store!$A$2:$E$21,4,FALSE)</f>
        <v>New Jimmymouth</v>
      </c>
      <c r="AE411" t="str">
        <f>VLOOKUP(Table8_16[[#This Row],[Store_ID]],Store!$A$2:$E$21,5,FALSE)</f>
        <v>Flagship</v>
      </c>
      <c r="AF411" s="22" t="str">
        <f>VLOOKUP(Table8_16[[#This Row],[Store_ID]],Store!$A$2:$F$21,6,FALSE)</f>
        <v>Physical Store</v>
      </c>
    </row>
    <row r="412" spans="1:32" x14ac:dyDescent="0.3">
      <c r="A412" t="s">
        <v>2375</v>
      </c>
      <c r="B412" s="5">
        <v>45706</v>
      </c>
      <c r="C412" t="s">
        <v>1232</v>
      </c>
      <c r="D412" t="s">
        <v>1664</v>
      </c>
      <c r="E412" t="s">
        <v>1948</v>
      </c>
      <c r="F412">
        <v>4</v>
      </c>
      <c r="G412">
        <v>349.84</v>
      </c>
      <c r="H412">
        <v>0.11</v>
      </c>
      <c r="I412" t="s">
        <v>1959</v>
      </c>
      <c r="J412">
        <v>1245.4304</v>
      </c>
      <c r="K412">
        <v>1245.4304</v>
      </c>
      <c r="L412" t="str">
        <f>_xlfn.IFS(Table8_1[[#This Row],[Unit_Price]]&lt;500,"Low Price",Table8_1[[#This Row],[Unit_Price]]&lt;2000,"Medium Price",Table8_1[[#This Row],[Unit_Price]]&gt;=2000, "High Price")</f>
        <v>Low Price</v>
      </c>
      <c r="M412" t="str">
        <f>VLOOKUP(Table8_16[[#This Row],[Customer_ID]],Table1__2[],2,FALSE)</f>
        <v>Heidi Tyler</v>
      </c>
      <c r="N412">
        <f>VLOOKUP(Table8_16[[#This Row],[Customer_ID]],Table1__2[],3,FALSE)</f>
        <v>40</v>
      </c>
      <c r="O412" t="str">
        <f>VLOOKUP(Table8_16[[#This Row],[Customer_ID]],Table1__2[],4,FALSE)</f>
        <v>Female</v>
      </c>
      <c r="P412" t="str">
        <f>VLOOKUP(Table8_16[[#This Row],[Customer_ID]],Table1__2[],5,FALSE)</f>
        <v>Dawnstad</v>
      </c>
      <c r="Q412" t="str">
        <f>VLOOKUP(Table8_16[[#This Row],[Customer_ID]],Table1__2[],6,FALSE)</f>
        <v>Oregon</v>
      </c>
      <c r="R412" t="str">
        <f>VLOOKUP(Table8_16[[#This Row],[Customer_ID]],Table1__2[],7,FALSE)</f>
        <v>USA</v>
      </c>
      <c r="S412" t="str">
        <f>VLOOKUP(Table8_16[[#This Row],[Customer_ID]],Table1__2[],8,FALSE)</f>
        <v>Bronze</v>
      </c>
      <c r="T412" t="str">
        <f>VLOOKUP(Table8_16[[#This Row],[Customer_ID]],Table1__2[],9,FALSE)</f>
        <v>Experienced</v>
      </c>
      <c r="U412" t="str">
        <f>VLOOKUP(Table8_16[[#This Row],[Product_ID]],Table3__211[],2,FALSE)</f>
        <v>Fabric Sofa Throw</v>
      </c>
      <c r="V412" t="str">
        <f>VLOOKUP(Table8_16[[#This Row],[Product_ID]],Table3__211[],3,FALSE)</f>
        <v>Blanket</v>
      </c>
      <c r="W412" t="str">
        <f>VLOOKUP(Table8_16[[#This Row],[Product_ID]],Table3__211[],4,FALSE)</f>
        <v>Home</v>
      </c>
      <c r="X412" t="str">
        <f>VLOOKUP(Table8_16[[#This Row],[Product_ID]],Table3__211[],5,FALSE)</f>
        <v>Decor</v>
      </c>
      <c r="Y412" t="str">
        <f>VLOOKUP(Table8_16[[#This Row],[Product_ID]],Table3__211[],6,FALSE)</f>
        <v>Hoffman Group</v>
      </c>
      <c r="Z412">
        <f>VLOOKUP(Table8_16[[#This Row],[Product_ID]],Table3__211[],7,FALSE)</f>
        <v>218.48</v>
      </c>
      <c r="AA412">
        <f>VLOOKUP(Table8_16[[#This Row],[Product_ID]],Table3__211[],8,FALSE)</f>
        <v>276</v>
      </c>
      <c r="AB412" t="str">
        <f>VLOOKUP(Table8_16[[#This Row],[Store_ID]],Store!$A$2:$E$21,2,FALSE)</f>
        <v>Mann-Austin</v>
      </c>
      <c r="AC412" t="str">
        <f>VLOOKUP(Table8_16[[#This Row],[Store_ID]],Store!$A$2:$E$21,3,FALSE)</f>
        <v>East</v>
      </c>
      <c r="AD412" t="str">
        <f>VLOOKUP(Table8_16[[#This Row],[Store_ID]],Store!$A$2:$E$21,4,FALSE)</f>
        <v>Vasquezborough</v>
      </c>
      <c r="AE412" t="str">
        <f>VLOOKUP(Table8_16[[#This Row],[Store_ID]],Store!$A$2:$E$21,5,FALSE)</f>
        <v>Online</v>
      </c>
      <c r="AF412" s="22" t="str">
        <f>VLOOKUP(Table8_16[[#This Row],[Store_ID]],Store!$A$2:$F$21,6,FALSE)</f>
        <v>Digital Store</v>
      </c>
    </row>
    <row r="413" spans="1:32" x14ac:dyDescent="0.3">
      <c r="A413" t="s">
        <v>2376</v>
      </c>
      <c r="B413" s="5">
        <v>45823</v>
      </c>
      <c r="C413" t="s">
        <v>172</v>
      </c>
      <c r="D413" t="s">
        <v>1696</v>
      </c>
      <c r="E413" t="s">
        <v>1929</v>
      </c>
      <c r="F413">
        <v>1</v>
      </c>
      <c r="G413">
        <v>770.87</v>
      </c>
      <c r="H413">
        <v>0.1</v>
      </c>
      <c r="I413" t="s">
        <v>1964</v>
      </c>
      <c r="J413">
        <v>693.78300000000002</v>
      </c>
      <c r="K413">
        <v>693.78300000000002</v>
      </c>
      <c r="L413" t="str">
        <f>_xlfn.IFS(Table8_1[[#This Row],[Unit_Price]]&lt;500,"Low Price",Table8_1[[#This Row],[Unit_Price]]&lt;2000,"Medium Price",Table8_1[[#This Row],[Unit_Price]]&gt;=2000, "High Price")</f>
        <v>Medium Price</v>
      </c>
      <c r="M413" t="str">
        <f>VLOOKUP(Table8_16[[#This Row],[Customer_ID]],Table1__2[],2,FALSE)</f>
        <v>Joseph Snow</v>
      </c>
      <c r="N413">
        <f>VLOOKUP(Table8_16[[#This Row],[Customer_ID]],Table1__2[],3,FALSE)</f>
        <v>45</v>
      </c>
      <c r="O413" t="str">
        <f>VLOOKUP(Table8_16[[#This Row],[Customer_ID]],Table1__2[],4,FALSE)</f>
        <v>Male</v>
      </c>
      <c r="P413" t="str">
        <f>VLOOKUP(Table8_16[[#This Row],[Customer_ID]],Table1__2[],5,FALSE)</f>
        <v>South Michaelfort</v>
      </c>
      <c r="Q413" t="str">
        <f>VLOOKUP(Table8_16[[#This Row],[Customer_ID]],Table1__2[],6,FALSE)</f>
        <v>Vermont</v>
      </c>
      <c r="R413" t="str">
        <f>VLOOKUP(Table8_16[[#This Row],[Customer_ID]],Table1__2[],7,FALSE)</f>
        <v>USA</v>
      </c>
      <c r="S413" t="str">
        <f>VLOOKUP(Table8_16[[#This Row],[Customer_ID]],Table1__2[],8,FALSE)</f>
        <v>Gold</v>
      </c>
      <c r="T413" t="str">
        <f>VLOOKUP(Table8_16[[#This Row],[Customer_ID]],Table1__2[],9,FALSE)</f>
        <v>Experienced</v>
      </c>
      <c r="U413" t="str">
        <f>VLOOKUP(Table8_16[[#This Row],[Product_ID]],Table3__211[],2,FALSE)</f>
        <v>Portable Power</v>
      </c>
      <c r="V413" t="str">
        <f>VLOOKUP(Table8_16[[#This Row],[Product_ID]],Table3__211[],3,FALSE)</f>
        <v>Bank</v>
      </c>
      <c r="W413" t="str">
        <f>VLOOKUP(Table8_16[[#This Row],[Product_ID]],Table3__211[],4,FALSE)</f>
        <v>Electronics</v>
      </c>
      <c r="X413" t="str">
        <f>VLOOKUP(Table8_16[[#This Row],[Product_ID]],Table3__211[],5,FALSE)</f>
        <v>Mobile</v>
      </c>
      <c r="Y413" t="str">
        <f>VLOOKUP(Table8_16[[#This Row],[Product_ID]],Table3__211[],6,FALSE)</f>
        <v>Cummings and Sons</v>
      </c>
      <c r="Z413">
        <f>VLOOKUP(Table8_16[[#This Row],[Product_ID]],Table3__211[],7,FALSE)</f>
        <v>326.06</v>
      </c>
      <c r="AA413">
        <f>VLOOKUP(Table8_16[[#This Row],[Product_ID]],Table3__211[],8,FALSE)</f>
        <v>301</v>
      </c>
      <c r="AB413" t="str">
        <f>VLOOKUP(Table8_16[[#This Row],[Store_ID]],Store!$A$2:$E$21,2,FALSE)</f>
        <v>Thomas, Bridges and Harris</v>
      </c>
      <c r="AC413" t="str">
        <f>VLOOKUP(Table8_16[[#This Row],[Store_ID]],Store!$A$2:$E$21,3,FALSE)</f>
        <v>North</v>
      </c>
      <c r="AD413" t="str">
        <f>VLOOKUP(Table8_16[[#This Row],[Store_ID]],Store!$A$2:$E$21,4,FALSE)</f>
        <v>Sabrinatown</v>
      </c>
      <c r="AE413" t="str">
        <f>VLOOKUP(Table8_16[[#This Row],[Store_ID]],Store!$A$2:$E$21,5,FALSE)</f>
        <v>Online</v>
      </c>
      <c r="AF413" s="22" t="str">
        <f>VLOOKUP(Table8_16[[#This Row],[Store_ID]],Store!$A$2:$F$21,6,FALSE)</f>
        <v>Digital Store</v>
      </c>
    </row>
    <row r="414" spans="1:32" x14ac:dyDescent="0.3">
      <c r="A414" t="s">
        <v>2377</v>
      </c>
      <c r="B414" s="5">
        <v>45518</v>
      </c>
      <c r="C414" t="s">
        <v>1487</v>
      </c>
      <c r="D414" t="s">
        <v>1880</v>
      </c>
      <c r="E414" t="s">
        <v>1942</v>
      </c>
      <c r="F414">
        <v>3</v>
      </c>
      <c r="G414">
        <v>507.33</v>
      </c>
      <c r="H414">
        <v>0.06</v>
      </c>
      <c r="I414" t="s">
        <v>1961</v>
      </c>
      <c r="J414">
        <v>1430.6705999999999</v>
      </c>
      <c r="K414">
        <v>1430.6705999999999</v>
      </c>
      <c r="L414" t="str">
        <f>_xlfn.IFS(Table8_1[[#This Row],[Unit_Price]]&lt;500,"Low Price",Table8_1[[#This Row],[Unit_Price]]&lt;2000,"Medium Price",Table8_1[[#This Row],[Unit_Price]]&gt;=2000, "High Price")</f>
        <v>Medium Price</v>
      </c>
      <c r="M414" t="str">
        <f>VLOOKUP(Table8_16[[#This Row],[Customer_ID]],Table1__2[],2,FALSE)</f>
        <v>Dylan Gutierrez</v>
      </c>
      <c r="N414">
        <f>VLOOKUP(Table8_16[[#This Row],[Customer_ID]],Table1__2[],3,FALSE)</f>
        <v>40</v>
      </c>
      <c r="O414" t="str">
        <f>VLOOKUP(Table8_16[[#This Row],[Customer_ID]],Table1__2[],4,FALSE)</f>
        <v>Male</v>
      </c>
      <c r="P414" t="str">
        <f>VLOOKUP(Table8_16[[#This Row],[Customer_ID]],Table1__2[],5,FALSE)</f>
        <v>New Jamesview</v>
      </c>
      <c r="Q414" t="str">
        <f>VLOOKUP(Table8_16[[#This Row],[Customer_ID]],Table1__2[],6,FALSE)</f>
        <v>West Virginia</v>
      </c>
      <c r="R414" t="str">
        <f>VLOOKUP(Table8_16[[#This Row],[Customer_ID]],Table1__2[],7,FALSE)</f>
        <v>USA</v>
      </c>
      <c r="S414" t="str">
        <f>VLOOKUP(Table8_16[[#This Row],[Customer_ID]],Table1__2[],8,FALSE)</f>
        <v>Bronze</v>
      </c>
      <c r="T414" t="str">
        <f>VLOOKUP(Table8_16[[#This Row],[Customer_ID]],Table1__2[],9,FALSE)</f>
        <v>Experienced</v>
      </c>
      <c r="U414" t="str">
        <f>VLOOKUP(Table8_16[[#This Row],[Product_ID]],Table3__211[],2,FALSE)</f>
        <v>Stainless Steel Cookware</v>
      </c>
      <c r="V414" t="str">
        <f>VLOOKUP(Table8_16[[#This Row],[Product_ID]],Table3__211[],3,FALSE)</f>
        <v>Set</v>
      </c>
      <c r="W414" t="str">
        <f>VLOOKUP(Table8_16[[#This Row],[Product_ID]],Table3__211[],4,FALSE)</f>
        <v>Home</v>
      </c>
      <c r="X414" t="str">
        <f>VLOOKUP(Table8_16[[#This Row],[Product_ID]],Table3__211[],5,FALSE)</f>
        <v>Kitchen</v>
      </c>
      <c r="Y414" t="str">
        <f>VLOOKUP(Table8_16[[#This Row],[Product_ID]],Table3__211[],6,FALSE)</f>
        <v>Campbell Ltd</v>
      </c>
      <c r="Z414">
        <f>VLOOKUP(Table8_16[[#This Row],[Product_ID]],Table3__211[],7,FALSE)</f>
        <v>201.41</v>
      </c>
      <c r="AA414">
        <f>VLOOKUP(Table8_16[[#This Row],[Product_ID]],Table3__211[],8,FALSE)</f>
        <v>146</v>
      </c>
      <c r="AB414" t="str">
        <f>VLOOKUP(Table8_16[[#This Row],[Store_ID]],Store!$A$2:$E$21,2,FALSE)</f>
        <v>Holloway Ltd</v>
      </c>
      <c r="AC414" t="str">
        <f>VLOOKUP(Table8_16[[#This Row],[Store_ID]],Store!$A$2:$E$21,3,FALSE)</f>
        <v>North</v>
      </c>
      <c r="AD414" t="str">
        <f>VLOOKUP(Table8_16[[#This Row],[Store_ID]],Store!$A$2:$E$21,4,FALSE)</f>
        <v>Bensonhaven</v>
      </c>
      <c r="AE414" t="str">
        <f>VLOOKUP(Table8_16[[#This Row],[Store_ID]],Store!$A$2:$E$21,5,FALSE)</f>
        <v>Flagship</v>
      </c>
      <c r="AF414" s="22" t="str">
        <f>VLOOKUP(Table8_16[[#This Row],[Store_ID]],Store!$A$2:$F$21,6,FALSE)</f>
        <v>Physical Store</v>
      </c>
    </row>
    <row r="415" spans="1:32" x14ac:dyDescent="0.3">
      <c r="A415" t="s">
        <v>2378</v>
      </c>
      <c r="B415" s="5">
        <v>45863</v>
      </c>
      <c r="C415" t="s">
        <v>618</v>
      </c>
      <c r="D415" t="s">
        <v>1780</v>
      </c>
      <c r="E415" t="s">
        <v>1921</v>
      </c>
      <c r="F415">
        <v>1</v>
      </c>
      <c r="G415">
        <v>87.78</v>
      </c>
      <c r="H415">
        <v>0.06</v>
      </c>
      <c r="I415" t="s">
        <v>1959</v>
      </c>
      <c r="J415">
        <v>82.513199999999998</v>
      </c>
      <c r="K415">
        <v>82.513199999999998</v>
      </c>
      <c r="L415" t="str">
        <f>_xlfn.IFS(Table8_1[[#This Row],[Unit_Price]]&lt;500,"Low Price",Table8_1[[#This Row],[Unit_Price]]&lt;2000,"Medium Price",Table8_1[[#This Row],[Unit_Price]]&gt;=2000, "High Price")</f>
        <v>Low Price</v>
      </c>
      <c r="M415" t="str">
        <f>VLOOKUP(Table8_16[[#This Row],[Customer_ID]],Table1__2[],2,FALSE)</f>
        <v>Brent Rivas</v>
      </c>
      <c r="N415">
        <f>VLOOKUP(Table8_16[[#This Row],[Customer_ID]],Table1__2[],3,FALSE)</f>
        <v>54</v>
      </c>
      <c r="O415" t="str">
        <f>VLOOKUP(Table8_16[[#This Row],[Customer_ID]],Table1__2[],4,FALSE)</f>
        <v>Female</v>
      </c>
      <c r="P415" t="str">
        <f>VLOOKUP(Table8_16[[#This Row],[Customer_ID]],Table1__2[],5,FALSE)</f>
        <v>North Kellyberg</v>
      </c>
      <c r="Q415" t="str">
        <f>VLOOKUP(Table8_16[[#This Row],[Customer_ID]],Table1__2[],6,FALSE)</f>
        <v>New Jersey</v>
      </c>
      <c r="R415" t="str">
        <f>VLOOKUP(Table8_16[[#This Row],[Customer_ID]],Table1__2[],7,FALSE)</f>
        <v>USA</v>
      </c>
      <c r="S415" t="str">
        <f>VLOOKUP(Table8_16[[#This Row],[Customer_ID]],Table1__2[],8,FALSE)</f>
        <v>Platinum</v>
      </c>
      <c r="T415" t="str">
        <f>VLOOKUP(Table8_16[[#This Row],[Customer_ID]],Table1__2[],9,FALSE)</f>
        <v>Experienced</v>
      </c>
      <c r="U415" t="str">
        <f>VLOOKUP(Table8_16[[#This Row],[Product_ID]],Table3__211[],2,FALSE)</f>
        <v>Women's Hair Dryer</v>
      </c>
      <c r="V415" t="str">
        <f>VLOOKUP(Table8_16[[#This Row],[Product_ID]],Table3__211[],3,FALSE)</f>
        <v>Brush</v>
      </c>
      <c r="W415" t="str">
        <f>VLOOKUP(Table8_16[[#This Row],[Product_ID]],Table3__211[],4,FALSE)</f>
        <v>Beauty</v>
      </c>
      <c r="X415" t="str">
        <f>VLOOKUP(Table8_16[[#This Row],[Product_ID]],Table3__211[],5,FALSE)</f>
        <v>Haircare</v>
      </c>
      <c r="Y415" t="str">
        <f>VLOOKUP(Table8_16[[#This Row],[Product_ID]],Table3__211[],6,FALSE)</f>
        <v>Torres, Spencer and Potter</v>
      </c>
      <c r="Z415">
        <f>VLOOKUP(Table8_16[[#This Row],[Product_ID]],Table3__211[],7,FALSE)</f>
        <v>340.39</v>
      </c>
      <c r="AA415">
        <f>VLOOKUP(Table8_16[[#This Row],[Product_ID]],Table3__211[],8,FALSE)</f>
        <v>177</v>
      </c>
      <c r="AB415" t="str">
        <f>VLOOKUP(Table8_16[[#This Row],[Store_ID]],Store!$A$2:$E$21,2,FALSE)</f>
        <v>Moore, Padilla and Butler</v>
      </c>
      <c r="AC415" t="str">
        <f>VLOOKUP(Table8_16[[#This Row],[Store_ID]],Store!$A$2:$E$21,3,FALSE)</f>
        <v>South</v>
      </c>
      <c r="AD415" t="str">
        <f>VLOOKUP(Table8_16[[#This Row],[Store_ID]],Store!$A$2:$E$21,4,FALSE)</f>
        <v>East Johnstad</v>
      </c>
      <c r="AE415" t="str">
        <f>VLOOKUP(Table8_16[[#This Row],[Store_ID]],Store!$A$2:$E$21,5,FALSE)</f>
        <v>Flagship</v>
      </c>
      <c r="AF415" s="22" t="str">
        <f>VLOOKUP(Table8_16[[#This Row],[Store_ID]],Store!$A$2:$F$21,6,FALSE)</f>
        <v>Physical Store</v>
      </c>
    </row>
    <row r="416" spans="1:32" x14ac:dyDescent="0.3">
      <c r="A416" t="s">
        <v>2379</v>
      </c>
      <c r="B416" s="5">
        <v>45666</v>
      </c>
      <c r="C416" t="s">
        <v>38</v>
      </c>
      <c r="D416" t="s">
        <v>1862</v>
      </c>
      <c r="E416" t="s">
        <v>1904</v>
      </c>
      <c r="F416">
        <v>2</v>
      </c>
      <c r="G416">
        <v>772.24</v>
      </c>
      <c r="H416">
        <v>0.22</v>
      </c>
      <c r="I416" t="s">
        <v>1959</v>
      </c>
      <c r="J416">
        <v>1204.6944000000001</v>
      </c>
      <c r="K416">
        <v>1204.6944000000001</v>
      </c>
      <c r="L416" t="str">
        <f>_xlfn.IFS(Table8_1[[#This Row],[Unit_Price]]&lt;500,"Low Price",Table8_1[[#This Row],[Unit_Price]]&lt;2000,"Medium Price",Table8_1[[#This Row],[Unit_Price]]&gt;=2000, "High Price")</f>
        <v>Medium Price</v>
      </c>
      <c r="M416" t="str">
        <f>VLOOKUP(Table8_16[[#This Row],[Customer_ID]],Table1__2[],2,FALSE)</f>
        <v>Amber Jackson</v>
      </c>
      <c r="N416">
        <f>VLOOKUP(Table8_16[[#This Row],[Customer_ID]],Table1__2[],3,FALSE)</f>
        <v>29</v>
      </c>
      <c r="O416" t="str">
        <f>VLOOKUP(Table8_16[[#This Row],[Customer_ID]],Table1__2[],4,FALSE)</f>
        <v>Female</v>
      </c>
      <c r="P416" t="str">
        <f>VLOOKUP(Table8_16[[#This Row],[Customer_ID]],Table1__2[],5,FALSE)</f>
        <v>Deborahborough</v>
      </c>
      <c r="Q416" t="str">
        <f>VLOOKUP(Table8_16[[#This Row],[Customer_ID]],Table1__2[],6,FALSE)</f>
        <v>South Dakota</v>
      </c>
      <c r="R416" t="str">
        <f>VLOOKUP(Table8_16[[#This Row],[Customer_ID]],Table1__2[],7,FALSE)</f>
        <v>USA</v>
      </c>
      <c r="S416" t="str">
        <f>VLOOKUP(Table8_16[[#This Row],[Customer_ID]],Table1__2[],8,FALSE)</f>
        <v>Platinum</v>
      </c>
      <c r="T416" t="str">
        <f>VLOOKUP(Table8_16[[#This Row],[Customer_ID]],Table1__2[],9,FALSE)</f>
        <v>Entry level Professionel</v>
      </c>
      <c r="U416" t="str">
        <f>VLOOKUP(Table8_16[[#This Row],[Product_ID]],Table3__211[],2,FALSE)</f>
        <v>USB-C Laptop</v>
      </c>
      <c r="V416" t="str">
        <f>VLOOKUP(Table8_16[[#This Row],[Product_ID]],Table3__211[],3,FALSE)</f>
        <v>Charger</v>
      </c>
      <c r="W416" t="str">
        <f>VLOOKUP(Table8_16[[#This Row],[Product_ID]],Table3__211[],4,FALSE)</f>
        <v>Electronics</v>
      </c>
      <c r="X416" t="str">
        <f>VLOOKUP(Table8_16[[#This Row],[Product_ID]],Table3__211[],5,FALSE)</f>
        <v>Computer</v>
      </c>
      <c r="Y416" t="str">
        <f>VLOOKUP(Table8_16[[#This Row],[Product_ID]],Table3__211[],6,FALSE)</f>
        <v>Martin LLC</v>
      </c>
      <c r="Z416">
        <f>VLOOKUP(Table8_16[[#This Row],[Product_ID]],Table3__211[],7,FALSE)</f>
        <v>377.52</v>
      </c>
      <c r="AA416">
        <f>VLOOKUP(Table8_16[[#This Row],[Product_ID]],Table3__211[],8,FALSE)</f>
        <v>485</v>
      </c>
      <c r="AB416" t="str">
        <f>VLOOKUP(Table8_16[[#This Row],[Store_ID]],Store!$A$2:$E$21,2,FALSE)</f>
        <v>Alexander Group</v>
      </c>
      <c r="AC416" t="str">
        <f>VLOOKUP(Table8_16[[#This Row],[Store_ID]],Store!$A$2:$E$21,3,FALSE)</f>
        <v>South</v>
      </c>
      <c r="AD416" t="str">
        <f>VLOOKUP(Table8_16[[#This Row],[Store_ID]],Store!$A$2:$E$21,4,FALSE)</f>
        <v>Port Sharon</v>
      </c>
      <c r="AE416" t="str">
        <f>VLOOKUP(Table8_16[[#This Row],[Store_ID]],Store!$A$2:$E$21,5,FALSE)</f>
        <v>Online</v>
      </c>
      <c r="AF416" s="22" t="str">
        <f>VLOOKUP(Table8_16[[#This Row],[Store_ID]],Store!$A$2:$F$21,6,FALSE)</f>
        <v>Digital Store</v>
      </c>
    </row>
    <row r="417" spans="1:32" x14ac:dyDescent="0.3">
      <c r="A417" t="s">
        <v>2380</v>
      </c>
      <c r="B417" s="5">
        <v>45813</v>
      </c>
      <c r="C417" t="s">
        <v>185</v>
      </c>
      <c r="D417" t="s">
        <v>1793</v>
      </c>
      <c r="E417" t="s">
        <v>1934</v>
      </c>
      <c r="F417">
        <v>1</v>
      </c>
      <c r="G417">
        <v>108.27</v>
      </c>
      <c r="H417">
        <v>0.1</v>
      </c>
      <c r="I417" t="s">
        <v>1964</v>
      </c>
      <c r="J417">
        <v>97.442999999999998</v>
      </c>
      <c r="K417">
        <v>97.442999999999998</v>
      </c>
      <c r="L417" t="str">
        <f>_xlfn.IFS(Table8_1[[#This Row],[Unit_Price]]&lt;500,"Low Price",Table8_1[[#This Row],[Unit_Price]]&lt;2000,"Medium Price",Table8_1[[#This Row],[Unit_Price]]&gt;=2000, "High Price")</f>
        <v>Low Price</v>
      </c>
      <c r="M417" t="str">
        <f>VLOOKUP(Table8_16[[#This Row],[Customer_ID]],Table1__2[],2,FALSE)</f>
        <v>Gina Knight</v>
      </c>
      <c r="N417">
        <f>VLOOKUP(Table8_16[[#This Row],[Customer_ID]],Table1__2[],3,FALSE)</f>
        <v>54</v>
      </c>
      <c r="O417" t="str">
        <f>VLOOKUP(Table8_16[[#This Row],[Customer_ID]],Table1__2[],4,FALSE)</f>
        <v>Female</v>
      </c>
      <c r="P417" t="str">
        <f>VLOOKUP(Table8_16[[#This Row],[Customer_ID]],Table1__2[],5,FALSE)</f>
        <v>Lake Roberthaven</v>
      </c>
      <c r="Q417" t="str">
        <f>VLOOKUP(Table8_16[[#This Row],[Customer_ID]],Table1__2[],6,FALSE)</f>
        <v>Nevada</v>
      </c>
      <c r="R417" t="str">
        <f>VLOOKUP(Table8_16[[#This Row],[Customer_ID]],Table1__2[],7,FALSE)</f>
        <v>USA</v>
      </c>
      <c r="S417" t="str">
        <f>VLOOKUP(Table8_16[[#This Row],[Customer_ID]],Table1__2[],8,FALSE)</f>
        <v>Silver</v>
      </c>
      <c r="T417" t="str">
        <f>VLOOKUP(Table8_16[[#This Row],[Customer_ID]],Table1__2[],9,FALSE)</f>
        <v>Experienced</v>
      </c>
      <c r="U417" t="str">
        <f>VLOOKUP(Table8_16[[#This Row],[Product_ID]],Table3__211[],2,FALSE)</f>
        <v>Kitchen Storage</v>
      </c>
      <c r="V417" t="str">
        <f>VLOOKUP(Table8_16[[#This Row],[Product_ID]],Table3__211[],3,FALSE)</f>
        <v>Rack</v>
      </c>
      <c r="W417" t="str">
        <f>VLOOKUP(Table8_16[[#This Row],[Product_ID]],Table3__211[],4,FALSE)</f>
        <v>Home</v>
      </c>
      <c r="X417" t="str">
        <f>VLOOKUP(Table8_16[[#This Row],[Product_ID]],Table3__211[],5,FALSE)</f>
        <v>Storage</v>
      </c>
      <c r="Y417" t="str">
        <f>VLOOKUP(Table8_16[[#This Row],[Product_ID]],Table3__211[],6,FALSE)</f>
        <v>Duran Group</v>
      </c>
      <c r="Z417">
        <f>VLOOKUP(Table8_16[[#This Row],[Product_ID]],Table3__211[],7,FALSE)</f>
        <v>138.05000000000001</v>
      </c>
      <c r="AA417">
        <f>VLOOKUP(Table8_16[[#This Row],[Product_ID]],Table3__211[],8,FALSE)</f>
        <v>89</v>
      </c>
      <c r="AB417" t="str">
        <f>VLOOKUP(Table8_16[[#This Row],[Store_ID]],Store!$A$2:$E$21,2,FALSE)</f>
        <v>Mcdonald Inc</v>
      </c>
      <c r="AC417" t="str">
        <f>VLOOKUP(Table8_16[[#This Row],[Store_ID]],Store!$A$2:$E$21,3,FALSE)</f>
        <v>South</v>
      </c>
      <c r="AD417" t="str">
        <f>VLOOKUP(Table8_16[[#This Row],[Store_ID]],Store!$A$2:$E$21,4,FALSE)</f>
        <v>Christopherland</v>
      </c>
      <c r="AE417" t="str">
        <f>VLOOKUP(Table8_16[[#This Row],[Store_ID]],Store!$A$2:$E$21,5,FALSE)</f>
        <v>Outlet</v>
      </c>
      <c r="AF417" s="22" t="str">
        <f>VLOOKUP(Table8_16[[#This Row],[Store_ID]],Store!$A$2:$F$21,6,FALSE)</f>
        <v>Physical Store</v>
      </c>
    </row>
    <row r="418" spans="1:32" x14ac:dyDescent="0.3">
      <c r="A418" t="s">
        <v>2381</v>
      </c>
      <c r="B418" s="5">
        <v>45633</v>
      </c>
      <c r="C418" t="s">
        <v>1100</v>
      </c>
      <c r="D418" t="s">
        <v>1693</v>
      </c>
      <c r="E418" t="s">
        <v>1942</v>
      </c>
      <c r="F418">
        <v>2</v>
      </c>
      <c r="G418">
        <v>839.24</v>
      </c>
      <c r="H418">
        <v>0.21</v>
      </c>
      <c r="I418" t="s">
        <v>1961</v>
      </c>
      <c r="J418">
        <v>1325.9992</v>
      </c>
      <c r="K418">
        <v>1325.9992</v>
      </c>
      <c r="L418" t="str">
        <f>_xlfn.IFS(Table8_1[[#This Row],[Unit_Price]]&lt;500,"Low Price",Table8_1[[#This Row],[Unit_Price]]&lt;2000,"Medium Price",Table8_1[[#This Row],[Unit_Price]]&gt;=2000, "High Price")</f>
        <v>Medium Price</v>
      </c>
      <c r="M418" t="str">
        <f>VLOOKUP(Table8_16[[#This Row],[Customer_ID]],Table1__2[],2,FALSE)</f>
        <v>Justin Mason Dds</v>
      </c>
      <c r="N418">
        <f>VLOOKUP(Table8_16[[#This Row],[Customer_ID]],Table1__2[],3,FALSE)</f>
        <v>39</v>
      </c>
      <c r="O418" t="str">
        <f>VLOOKUP(Table8_16[[#This Row],[Customer_ID]],Table1__2[],4,FALSE)</f>
        <v>Female</v>
      </c>
      <c r="P418" t="str">
        <f>VLOOKUP(Table8_16[[#This Row],[Customer_ID]],Table1__2[],5,FALSE)</f>
        <v>Peggystad</v>
      </c>
      <c r="Q418" t="str">
        <f>VLOOKUP(Table8_16[[#This Row],[Customer_ID]],Table1__2[],6,FALSE)</f>
        <v>Connecticut</v>
      </c>
      <c r="R418" t="str">
        <f>VLOOKUP(Table8_16[[#This Row],[Customer_ID]],Table1__2[],7,FALSE)</f>
        <v>USA</v>
      </c>
      <c r="S418" t="str">
        <f>VLOOKUP(Table8_16[[#This Row],[Customer_ID]],Table1__2[],8,FALSE)</f>
        <v>Gold</v>
      </c>
      <c r="T418" t="str">
        <f>VLOOKUP(Table8_16[[#This Row],[Customer_ID]],Table1__2[],9,FALSE)</f>
        <v>Experienced</v>
      </c>
      <c r="U418" t="str">
        <f>VLOOKUP(Table8_16[[#This Row],[Product_ID]],Table3__211[],2,FALSE)</f>
        <v>Sports Water Hydration</v>
      </c>
      <c r="V418" t="str">
        <f>VLOOKUP(Table8_16[[#This Row],[Product_ID]],Table3__211[],3,FALSE)</f>
        <v>Pack</v>
      </c>
      <c r="W418" t="str">
        <f>VLOOKUP(Table8_16[[#This Row],[Product_ID]],Table3__211[],4,FALSE)</f>
        <v>Sports</v>
      </c>
      <c r="X418" t="str">
        <f>VLOOKUP(Table8_16[[#This Row],[Product_ID]],Table3__211[],5,FALSE)</f>
        <v>Outdoor</v>
      </c>
      <c r="Y418" t="str">
        <f>VLOOKUP(Table8_16[[#This Row],[Product_ID]],Table3__211[],6,FALSE)</f>
        <v>Sims-Smith</v>
      </c>
      <c r="Z418">
        <f>VLOOKUP(Table8_16[[#This Row],[Product_ID]],Table3__211[],7,FALSE)</f>
        <v>135.61000000000001</v>
      </c>
      <c r="AA418">
        <f>VLOOKUP(Table8_16[[#This Row],[Product_ID]],Table3__211[],8,FALSE)</f>
        <v>394</v>
      </c>
      <c r="AB418" t="str">
        <f>VLOOKUP(Table8_16[[#This Row],[Store_ID]],Store!$A$2:$E$21,2,FALSE)</f>
        <v>Holloway Ltd</v>
      </c>
      <c r="AC418" t="str">
        <f>VLOOKUP(Table8_16[[#This Row],[Store_ID]],Store!$A$2:$E$21,3,FALSE)</f>
        <v>North</v>
      </c>
      <c r="AD418" t="str">
        <f>VLOOKUP(Table8_16[[#This Row],[Store_ID]],Store!$A$2:$E$21,4,FALSE)</f>
        <v>Bensonhaven</v>
      </c>
      <c r="AE418" t="str">
        <f>VLOOKUP(Table8_16[[#This Row],[Store_ID]],Store!$A$2:$E$21,5,FALSE)</f>
        <v>Flagship</v>
      </c>
      <c r="AF418" s="22" t="str">
        <f>VLOOKUP(Table8_16[[#This Row],[Store_ID]],Store!$A$2:$F$21,6,FALSE)</f>
        <v>Physical Store</v>
      </c>
    </row>
    <row r="419" spans="1:32" x14ac:dyDescent="0.3">
      <c r="A419" t="s">
        <v>2382</v>
      </c>
      <c r="B419" s="5">
        <v>45331</v>
      </c>
      <c r="C419" t="s">
        <v>1208</v>
      </c>
      <c r="D419" t="s">
        <v>1756</v>
      </c>
      <c r="E419" t="s">
        <v>1924</v>
      </c>
      <c r="F419">
        <v>2</v>
      </c>
      <c r="G419">
        <v>466.27</v>
      </c>
      <c r="H419">
        <v>0.11</v>
      </c>
      <c r="I419" t="s">
        <v>1961</v>
      </c>
      <c r="J419">
        <v>829.9606</v>
      </c>
      <c r="K419">
        <v>829.9606</v>
      </c>
      <c r="L419" t="str">
        <f>_xlfn.IFS(Table8_1[[#This Row],[Unit_Price]]&lt;500,"Low Price",Table8_1[[#This Row],[Unit_Price]]&lt;2000,"Medium Price",Table8_1[[#This Row],[Unit_Price]]&gt;=2000, "High Price")</f>
        <v>Low Price</v>
      </c>
      <c r="M419" t="str">
        <f>VLOOKUP(Table8_16[[#This Row],[Customer_ID]],Table1__2[],2,FALSE)</f>
        <v>Kristine Higgins</v>
      </c>
      <c r="N419">
        <f>VLOOKUP(Table8_16[[#This Row],[Customer_ID]],Table1__2[],3,FALSE)</f>
        <v>27</v>
      </c>
      <c r="O419" t="str">
        <f>VLOOKUP(Table8_16[[#This Row],[Customer_ID]],Table1__2[],4,FALSE)</f>
        <v>Female</v>
      </c>
      <c r="P419" t="str">
        <f>VLOOKUP(Table8_16[[#This Row],[Customer_ID]],Table1__2[],5,FALSE)</f>
        <v>Jennifertown</v>
      </c>
      <c r="Q419" t="str">
        <f>VLOOKUP(Table8_16[[#This Row],[Customer_ID]],Table1__2[],6,FALSE)</f>
        <v>South Carolina</v>
      </c>
      <c r="R419" t="str">
        <f>VLOOKUP(Table8_16[[#This Row],[Customer_ID]],Table1__2[],7,FALSE)</f>
        <v>USA</v>
      </c>
      <c r="S419" t="str">
        <f>VLOOKUP(Table8_16[[#This Row],[Customer_ID]],Table1__2[],8,FALSE)</f>
        <v>Silver</v>
      </c>
      <c r="T419" t="str">
        <f>VLOOKUP(Table8_16[[#This Row],[Customer_ID]],Table1__2[],9,FALSE)</f>
        <v>Entry level Professionel</v>
      </c>
      <c r="U419" t="str">
        <f>VLOOKUP(Table8_16[[#This Row],[Product_ID]],Table3__211[],2,FALSE)</f>
        <v>Womens Cotton</v>
      </c>
      <c r="V419" t="str">
        <f>VLOOKUP(Table8_16[[#This Row],[Product_ID]],Table3__211[],3,FALSE)</f>
        <v>Scarf</v>
      </c>
      <c r="W419" t="str">
        <f>VLOOKUP(Table8_16[[#This Row],[Product_ID]],Table3__211[],4,FALSE)</f>
        <v>Clothing</v>
      </c>
      <c r="X419" t="str">
        <f>VLOOKUP(Table8_16[[#This Row],[Product_ID]],Table3__211[],5,FALSE)</f>
        <v>Accessories</v>
      </c>
      <c r="Y419" t="str">
        <f>VLOOKUP(Table8_16[[#This Row],[Product_ID]],Table3__211[],6,FALSE)</f>
        <v>Shepherd-Gould</v>
      </c>
      <c r="Z419">
        <f>VLOOKUP(Table8_16[[#This Row],[Product_ID]],Table3__211[],7,FALSE)</f>
        <v>113.83</v>
      </c>
      <c r="AA419">
        <f>VLOOKUP(Table8_16[[#This Row],[Product_ID]],Table3__211[],8,FALSE)</f>
        <v>485</v>
      </c>
      <c r="AB419" t="str">
        <f>VLOOKUP(Table8_16[[#This Row],[Store_ID]],Store!$A$2:$E$21,2,FALSE)</f>
        <v>Hill, Wagner and Ballard</v>
      </c>
      <c r="AC419" t="str">
        <f>VLOOKUP(Table8_16[[#This Row],[Store_ID]],Store!$A$2:$E$21,3,FALSE)</f>
        <v>East</v>
      </c>
      <c r="AD419" t="str">
        <f>VLOOKUP(Table8_16[[#This Row],[Store_ID]],Store!$A$2:$E$21,4,FALSE)</f>
        <v>East Davidville</v>
      </c>
      <c r="AE419" t="str">
        <f>VLOOKUP(Table8_16[[#This Row],[Store_ID]],Store!$A$2:$E$21,5,FALSE)</f>
        <v>Online</v>
      </c>
      <c r="AF419" s="22" t="str">
        <f>VLOOKUP(Table8_16[[#This Row],[Store_ID]],Store!$A$2:$F$21,6,FALSE)</f>
        <v>Digital Store</v>
      </c>
    </row>
    <row r="420" spans="1:32" x14ac:dyDescent="0.3">
      <c r="A420" t="s">
        <v>2383</v>
      </c>
      <c r="B420" s="5">
        <v>45942</v>
      </c>
      <c r="C420" t="s">
        <v>1252</v>
      </c>
      <c r="D420" t="s">
        <v>1768</v>
      </c>
      <c r="E420" t="s">
        <v>1934</v>
      </c>
      <c r="F420">
        <v>3</v>
      </c>
      <c r="G420">
        <v>969.83</v>
      </c>
      <c r="H420">
        <v>0.02</v>
      </c>
      <c r="I420" t="s">
        <v>1959</v>
      </c>
      <c r="J420">
        <v>2851.3002000000001</v>
      </c>
      <c r="K420">
        <v>2851.3002000000001</v>
      </c>
      <c r="L420" t="str">
        <f>_xlfn.IFS(Table8_1[[#This Row],[Unit_Price]]&lt;500,"Low Price",Table8_1[[#This Row],[Unit_Price]]&lt;2000,"Medium Price",Table8_1[[#This Row],[Unit_Price]]&gt;=2000, "High Price")</f>
        <v>Medium Price</v>
      </c>
      <c r="M420" t="str">
        <f>VLOOKUP(Table8_16[[#This Row],[Customer_ID]],Table1__2[],2,FALSE)</f>
        <v>Jennifer Johnson</v>
      </c>
      <c r="N420">
        <f>VLOOKUP(Table8_16[[#This Row],[Customer_ID]],Table1__2[],3,FALSE)</f>
        <v>54</v>
      </c>
      <c r="O420" t="str">
        <f>VLOOKUP(Table8_16[[#This Row],[Customer_ID]],Table1__2[],4,FALSE)</f>
        <v>Male</v>
      </c>
      <c r="P420" t="str">
        <f>VLOOKUP(Table8_16[[#This Row],[Customer_ID]],Table1__2[],5,FALSE)</f>
        <v>Cheyenneborough</v>
      </c>
      <c r="Q420" t="str">
        <f>VLOOKUP(Table8_16[[#This Row],[Customer_ID]],Table1__2[],6,FALSE)</f>
        <v>New Hampshire</v>
      </c>
      <c r="R420" t="str">
        <f>VLOOKUP(Table8_16[[#This Row],[Customer_ID]],Table1__2[],7,FALSE)</f>
        <v>USA</v>
      </c>
      <c r="S420" t="str">
        <f>VLOOKUP(Table8_16[[#This Row],[Customer_ID]],Table1__2[],8,FALSE)</f>
        <v>Bronze</v>
      </c>
      <c r="T420" t="str">
        <f>VLOOKUP(Table8_16[[#This Row],[Customer_ID]],Table1__2[],9,FALSE)</f>
        <v>Experienced</v>
      </c>
      <c r="U420" t="str">
        <f>VLOOKUP(Table8_16[[#This Row],[Product_ID]],Table3__211[],2,FALSE)</f>
        <v>Laptop Cooling</v>
      </c>
      <c r="V420" t="str">
        <f>VLOOKUP(Table8_16[[#This Row],[Product_ID]],Table3__211[],3,FALSE)</f>
        <v>Pad</v>
      </c>
      <c r="W420" t="str">
        <f>VLOOKUP(Table8_16[[#This Row],[Product_ID]],Table3__211[],4,FALSE)</f>
        <v>Electronics</v>
      </c>
      <c r="X420" t="str">
        <f>VLOOKUP(Table8_16[[#This Row],[Product_ID]],Table3__211[],5,FALSE)</f>
        <v>Computer</v>
      </c>
      <c r="Y420" t="str">
        <f>VLOOKUP(Table8_16[[#This Row],[Product_ID]],Table3__211[],6,FALSE)</f>
        <v>Murray, Gould and Ware</v>
      </c>
      <c r="Z420">
        <f>VLOOKUP(Table8_16[[#This Row],[Product_ID]],Table3__211[],7,FALSE)</f>
        <v>86.42</v>
      </c>
      <c r="AA420">
        <f>VLOOKUP(Table8_16[[#This Row],[Product_ID]],Table3__211[],8,FALSE)</f>
        <v>222</v>
      </c>
      <c r="AB420" t="str">
        <f>VLOOKUP(Table8_16[[#This Row],[Store_ID]],Store!$A$2:$E$21,2,FALSE)</f>
        <v>Mcdonald Inc</v>
      </c>
      <c r="AC420" t="str">
        <f>VLOOKUP(Table8_16[[#This Row],[Store_ID]],Store!$A$2:$E$21,3,FALSE)</f>
        <v>South</v>
      </c>
      <c r="AD420" t="str">
        <f>VLOOKUP(Table8_16[[#This Row],[Store_ID]],Store!$A$2:$E$21,4,FALSE)</f>
        <v>Christopherland</v>
      </c>
      <c r="AE420" t="str">
        <f>VLOOKUP(Table8_16[[#This Row],[Store_ID]],Store!$A$2:$E$21,5,FALSE)</f>
        <v>Outlet</v>
      </c>
      <c r="AF420" s="22" t="str">
        <f>VLOOKUP(Table8_16[[#This Row],[Store_ID]],Store!$A$2:$F$21,6,FALSE)</f>
        <v>Physical Store</v>
      </c>
    </row>
    <row r="421" spans="1:32" x14ac:dyDescent="0.3">
      <c r="A421" t="s">
        <v>2384</v>
      </c>
      <c r="B421" s="5">
        <v>45824</v>
      </c>
      <c r="C421" t="s">
        <v>1307</v>
      </c>
      <c r="D421" t="s">
        <v>1856</v>
      </c>
      <c r="E421" t="s">
        <v>1948</v>
      </c>
      <c r="F421">
        <v>2</v>
      </c>
      <c r="G421">
        <v>782.11</v>
      </c>
      <c r="H421">
        <v>0.17</v>
      </c>
      <c r="I421" t="s">
        <v>1961</v>
      </c>
      <c r="J421">
        <v>1298.3026</v>
      </c>
      <c r="K421">
        <v>1298.3026</v>
      </c>
      <c r="L421" t="str">
        <f>_xlfn.IFS(Table8_1[[#This Row],[Unit_Price]]&lt;500,"Low Price",Table8_1[[#This Row],[Unit_Price]]&lt;2000,"Medium Price",Table8_1[[#This Row],[Unit_Price]]&gt;=2000, "High Price")</f>
        <v>Medium Price</v>
      </c>
      <c r="M421" t="str">
        <f>VLOOKUP(Table8_16[[#This Row],[Customer_ID]],Table1__2[],2,FALSE)</f>
        <v>Karen King</v>
      </c>
      <c r="N421">
        <f>VLOOKUP(Table8_16[[#This Row],[Customer_ID]],Table1__2[],3,FALSE)</f>
        <v>64</v>
      </c>
      <c r="O421" t="str">
        <f>VLOOKUP(Table8_16[[#This Row],[Customer_ID]],Table1__2[],4,FALSE)</f>
        <v>Female</v>
      </c>
      <c r="P421" t="str">
        <f>VLOOKUP(Table8_16[[#This Row],[Customer_ID]],Table1__2[],5,FALSE)</f>
        <v>Kimburgh</v>
      </c>
      <c r="Q421" t="str">
        <f>VLOOKUP(Table8_16[[#This Row],[Customer_ID]],Table1__2[],6,FALSE)</f>
        <v>North Carolina</v>
      </c>
      <c r="R421" t="str">
        <f>VLOOKUP(Table8_16[[#This Row],[Customer_ID]],Table1__2[],7,FALSE)</f>
        <v>USA</v>
      </c>
      <c r="S421" t="str">
        <f>VLOOKUP(Table8_16[[#This Row],[Customer_ID]],Table1__2[],8,FALSE)</f>
        <v>Bronze</v>
      </c>
      <c r="T421" t="str">
        <f>VLOOKUP(Table8_16[[#This Row],[Customer_ID]],Table1__2[],9,FALSE)</f>
        <v>Retired</v>
      </c>
      <c r="U421" t="str">
        <f>VLOOKUP(Table8_16[[#This Row],[Product_ID]],Table3__211[],2,FALSE)</f>
        <v>Women's High</v>
      </c>
      <c r="V421" t="str">
        <f>VLOOKUP(Table8_16[[#This Row],[Product_ID]],Table3__211[],3,FALSE)</f>
        <v>Heels</v>
      </c>
      <c r="W421" t="str">
        <f>VLOOKUP(Table8_16[[#This Row],[Product_ID]],Table3__211[],4,FALSE)</f>
        <v>Clothing</v>
      </c>
      <c r="X421" t="str">
        <f>VLOOKUP(Table8_16[[#This Row],[Product_ID]],Table3__211[],5,FALSE)</f>
        <v>Footwear</v>
      </c>
      <c r="Y421" t="str">
        <f>VLOOKUP(Table8_16[[#This Row],[Product_ID]],Table3__211[],6,FALSE)</f>
        <v>Smith-Charles</v>
      </c>
      <c r="Z421">
        <f>VLOOKUP(Table8_16[[#This Row],[Product_ID]],Table3__211[],7,FALSE)</f>
        <v>438.25</v>
      </c>
      <c r="AA421">
        <f>VLOOKUP(Table8_16[[#This Row],[Product_ID]],Table3__211[],8,FALSE)</f>
        <v>496</v>
      </c>
      <c r="AB421" t="str">
        <f>VLOOKUP(Table8_16[[#This Row],[Store_ID]],Store!$A$2:$E$21,2,FALSE)</f>
        <v>Mann-Austin</v>
      </c>
      <c r="AC421" t="str">
        <f>VLOOKUP(Table8_16[[#This Row],[Store_ID]],Store!$A$2:$E$21,3,FALSE)</f>
        <v>East</v>
      </c>
      <c r="AD421" t="str">
        <f>VLOOKUP(Table8_16[[#This Row],[Store_ID]],Store!$A$2:$E$21,4,FALSE)</f>
        <v>Vasquezborough</v>
      </c>
      <c r="AE421" t="str">
        <f>VLOOKUP(Table8_16[[#This Row],[Store_ID]],Store!$A$2:$E$21,5,FALSE)</f>
        <v>Online</v>
      </c>
      <c r="AF421" s="22" t="str">
        <f>VLOOKUP(Table8_16[[#This Row],[Store_ID]],Store!$A$2:$F$21,6,FALSE)</f>
        <v>Digital Store</v>
      </c>
    </row>
    <row r="422" spans="1:32" x14ac:dyDescent="0.3">
      <c r="A422" t="s">
        <v>2385</v>
      </c>
      <c r="B422" s="5">
        <v>45921</v>
      </c>
      <c r="C422" t="s">
        <v>1407</v>
      </c>
      <c r="D422" t="s">
        <v>1700</v>
      </c>
      <c r="E422" t="s">
        <v>1927</v>
      </c>
      <c r="F422">
        <v>2</v>
      </c>
      <c r="G422">
        <v>74.63</v>
      </c>
      <c r="H422">
        <v>0.01</v>
      </c>
      <c r="I422" t="s">
        <v>1961</v>
      </c>
      <c r="J422">
        <v>147.76740000000001</v>
      </c>
      <c r="K422">
        <v>147.76739999999998</v>
      </c>
      <c r="L422" t="str">
        <f>_xlfn.IFS(Table8_1[[#This Row],[Unit_Price]]&lt;500,"Low Price",Table8_1[[#This Row],[Unit_Price]]&lt;2000,"Medium Price",Table8_1[[#This Row],[Unit_Price]]&gt;=2000, "High Price")</f>
        <v>Low Price</v>
      </c>
      <c r="M422" t="str">
        <f>VLOOKUP(Table8_16[[#This Row],[Customer_ID]],Table1__2[],2,FALSE)</f>
        <v>Ashley Roberts</v>
      </c>
      <c r="N422">
        <f>VLOOKUP(Table8_16[[#This Row],[Customer_ID]],Table1__2[],3,FALSE)</f>
        <v>46</v>
      </c>
      <c r="O422" t="str">
        <f>VLOOKUP(Table8_16[[#This Row],[Customer_ID]],Table1__2[],4,FALSE)</f>
        <v>Male</v>
      </c>
      <c r="P422" t="str">
        <f>VLOOKUP(Table8_16[[#This Row],[Customer_ID]],Table1__2[],5,FALSE)</f>
        <v>Josephmouth</v>
      </c>
      <c r="Q422" t="str">
        <f>VLOOKUP(Table8_16[[#This Row],[Customer_ID]],Table1__2[],6,FALSE)</f>
        <v>New Mexico</v>
      </c>
      <c r="R422" t="str">
        <f>VLOOKUP(Table8_16[[#This Row],[Customer_ID]],Table1__2[],7,FALSE)</f>
        <v>USA</v>
      </c>
      <c r="S422" t="str">
        <f>VLOOKUP(Table8_16[[#This Row],[Customer_ID]],Table1__2[],8,FALSE)</f>
        <v>Gold</v>
      </c>
      <c r="T422" t="str">
        <f>VLOOKUP(Table8_16[[#This Row],[Customer_ID]],Table1__2[],9,FALSE)</f>
        <v>Experienced</v>
      </c>
      <c r="U422" t="str">
        <f>VLOOKUP(Table8_16[[#This Row],[Product_ID]],Table3__211[],2,FALSE)</f>
        <v>Noise-Canceling</v>
      </c>
      <c r="V422" t="str">
        <f>VLOOKUP(Table8_16[[#This Row],[Product_ID]],Table3__211[],3,FALSE)</f>
        <v>Headphones</v>
      </c>
      <c r="W422" t="str">
        <f>VLOOKUP(Table8_16[[#This Row],[Product_ID]],Table3__211[],4,FALSE)</f>
        <v>Electronics</v>
      </c>
      <c r="X422" t="str">
        <f>VLOOKUP(Table8_16[[#This Row],[Product_ID]],Table3__211[],5,FALSE)</f>
        <v>Audio</v>
      </c>
      <c r="Y422" t="str">
        <f>VLOOKUP(Table8_16[[#This Row],[Product_ID]],Table3__211[],6,FALSE)</f>
        <v>Taylor-Hart</v>
      </c>
      <c r="Z422">
        <f>VLOOKUP(Table8_16[[#This Row],[Product_ID]],Table3__211[],7,FALSE)</f>
        <v>38.520000000000003</v>
      </c>
      <c r="AA422">
        <f>VLOOKUP(Table8_16[[#This Row],[Product_ID]],Table3__211[],8,FALSE)</f>
        <v>378</v>
      </c>
      <c r="AB422" t="str">
        <f>VLOOKUP(Table8_16[[#This Row],[Store_ID]],Store!$A$2:$E$21,2,FALSE)</f>
        <v>Aguirre-Keller</v>
      </c>
      <c r="AC422" t="str">
        <f>VLOOKUP(Table8_16[[#This Row],[Store_ID]],Store!$A$2:$E$21,3,FALSE)</f>
        <v>South</v>
      </c>
      <c r="AD422" t="str">
        <f>VLOOKUP(Table8_16[[#This Row],[Store_ID]],Store!$A$2:$E$21,4,FALSE)</f>
        <v>Lake Michael</v>
      </c>
      <c r="AE422" t="str">
        <f>VLOOKUP(Table8_16[[#This Row],[Store_ID]],Store!$A$2:$E$21,5,FALSE)</f>
        <v>Online</v>
      </c>
      <c r="AF422" s="22" t="str">
        <f>VLOOKUP(Table8_16[[#This Row],[Store_ID]],Store!$A$2:$F$21,6,FALSE)</f>
        <v>Digital Store</v>
      </c>
    </row>
    <row r="423" spans="1:32" x14ac:dyDescent="0.3">
      <c r="A423" t="s">
        <v>2386</v>
      </c>
      <c r="B423" s="5">
        <v>45909</v>
      </c>
      <c r="C423" t="s">
        <v>164</v>
      </c>
      <c r="D423" t="s">
        <v>1838</v>
      </c>
      <c r="E423" t="s">
        <v>1911</v>
      </c>
      <c r="F423">
        <v>3</v>
      </c>
      <c r="G423">
        <v>522.78</v>
      </c>
      <c r="H423">
        <v>0.25</v>
      </c>
      <c r="I423" t="s">
        <v>1961</v>
      </c>
      <c r="J423">
        <v>1176.2550000000001</v>
      </c>
      <c r="K423">
        <v>1176.2549999999999</v>
      </c>
      <c r="L423" t="str">
        <f>_xlfn.IFS(Table8_1[[#This Row],[Unit_Price]]&lt;500,"Low Price",Table8_1[[#This Row],[Unit_Price]]&lt;2000,"Medium Price",Table8_1[[#This Row],[Unit_Price]]&gt;=2000, "High Price")</f>
        <v>Medium Price</v>
      </c>
      <c r="M423" t="str">
        <f>VLOOKUP(Table8_16[[#This Row],[Customer_ID]],Table1__2[],2,FALSE)</f>
        <v>James Gibbs</v>
      </c>
      <c r="N423">
        <f>VLOOKUP(Table8_16[[#This Row],[Customer_ID]],Table1__2[],3,FALSE)</f>
        <v>21</v>
      </c>
      <c r="O423" t="str">
        <f>VLOOKUP(Table8_16[[#This Row],[Customer_ID]],Table1__2[],4,FALSE)</f>
        <v>Male</v>
      </c>
      <c r="P423" t="str">
        <f>VLOOKUP(Table8_16[[#This Row],[Customer_ID]],Table1__2[],5,FALSE)</f>
        <v>Mooneyshire</v>
      </c>
      <c r="Q423" t="str">
        <f>VLOOKUP(Table8_16[[#This Row],[Customer_ID]],Table1__2[],6,FALSE)</f>
        <v>Alaska</v>
      </c>
      <c r="R423" t="str">
        <f>VLOOKUP(Table8_16[[#This Row],[Customer_ID]],Table1__2[],7,FALSE)</f>
        <v>USA</v>
      </c>
      <c r="S423" t="str">
        <f>VLOOKUP(Table8_16[[#This Row],[Customer_ID]],Table1__2[],8,FALSE)</f>
        <v>Platinum</v>
      </c>
      <c r="T423" t="str">
        <f>VLOOKUP(Table8_16[[#This Row],[Customer_ID]],Table1__2[],9,FALSE)</f>
        <v>Students</v>
      </c>
      <c r="U423" t="str">
        <f>VLOOKUP(Table8_16[[#This Row],[Product_ID]],Table3__211[],2,FALSE)</f>
        <v>Women's Beanie</v>
      </c>
      <c r="V423" t="str">
        <f>VLOOKUP(Table8_16[[#This Row],[Product_ID]],Table3__211[],3,FALSE)</f>
        <v>Hat</v>
      </c>
      <c r="W423" t="str">
        <f>VLOOKUP(Table8_16[[#This Row],[Product_ID]],Table3__211[],4,FALSE)</f>
        <v>Clothing</v>
      </c>
      <c r="X423" t="str">
        <f>VLOOKUP(Table8_16[[#This Row],[Product_ID]],Table3__211[],5,FALSE)</f>
        <v>Accessories</v>
      </c>
      <c r="Y423" t="str">
        <f>VLOOKUP(Table8_16[[#This Row],[Product_ID]],Table3__211[],6,FALSE)</f>
        <v>Richardson-Carrillo</v>
      </c>
      <c r="Z423">
        <f>VLOOKUP(Table8_16[[#This Row],[Product_ID]],Table3__211[],7,FALSE)</f>
        <v>119.57</v>
      </c>
      <c r="AA423">
        <f>VLOOKUP(Table8_16[[#This Row],[Product_ID]],Table3__211[],8,FALSE)</f>
        <v>210</v>
      </c>
      <c r="AB423" t="str">
        <f>VLOOKUP(Table8_16[[#This Row],[Store_ID]],Store!$A$2:$E$21,2,FALSE)</f>
        <v>Benson-Elliott</v>
      </c>
      <c r="AC423" t="str">
        <f>VLOOKUP(Table8_16[[#This Row],[Store_ID]],Store!$A$2:$E$21,3,FALSE)</f>
        <v>East</v>
      </c>
      <c r="AD423" t="str">
        <f>VLOOKUP(Table8_16[[#This Row],[Store_ID]],Store!$A$2:$E$21,4,FALSE)</f>
        <v>Port Josephberg</v>
      </c>
      <c r="AE423" t="str">
        <f>VLOOKUP(Table8_16[[#This Row],[Store_ID]],Store!$A$2:$E$21,5,FALSE)</f>
        <v>Online</v>
      </c>
      <c r="AF423" s="22" t="str">
        <f>VLOOKUP(Table8_16[[#This Row],[Store_ID]],Store!$A$2:$F$21,6,FALSE)</f>
        <v>Digital Store</v>
      </c>
    </row>
    <row r="424" spans="1:32" x14ac:dyDescent="0.3">
      <c r="A424" t="s">
        <v>2387</v>
      </c>
      <c r="B424" s="5">
        <v>45853</v>
      </c>
      <c r="C424" t="s">
        <v>1073</v>
      </c>
      <c r="D424" t="s">
        <v>1610</v>
      </c>
      <c r="E424" t="s">
        <v>1936</v>
      </c>
      <c r="F424">
        <v>1</v>
      </c>
      <c r="G424">
        <v>206.45</v>
      </c>
      <c r="H424">
        <v>0.15</v>
      </c>
      <c r="I424" t="s">
        <v>1961</v>
      </c>
      <c r="J424">
        <v>175.48249999999999</v>
      </c>
      <c r="K424">
        <v>175.48249999999999</v>
      </c>
      <c r="L424" t="str">
        <f>_xlfn.IFS(Table8_1[[#This Row],[Unit_Price]]&lt;500,"Low Price",Table8_1[[#This Row],[Unit_Price]]&lt;2000,"Medium Price",Table8_1[[#This Row],[Unit_Price]]&gt;=2000, "High Price")</f>
        <v>Low Price</v>
      </c>
      <c r="M424" t="str">
        <f>VLOOKUP(Table8_16[[#This Row],[Customer_ID]],Table1__2[],2,FALSE)</f>
        <v>Jasmine Snyder</v>
      </c>
      <c r="N424">
        <f>VLOOKUP(Table8_16[[#This Row],[Customer_ID]],Table1__2[],3,FALSE)</f>
        <v>46</v>
      </c>
      <c r="O424" t="str">
        <f>VLOOKUP(Table8_16[[#This Row],[Customer_ID]],Table1__2[],4,FALSE)</f>
        <v>Female</v>
      </c>
      <c r="P424" t="str">
        <f>VLOOKUP(Table8_16[[#This Row],[Customer_ID]],Table1__2[],5,FALSE)</f>
        <v>Hudsonfort</v>
      </c>
      <c r="Q424" t="str">
        <f>VLOOKUP(Table8_16[[#This Row],[Customer_ID]],Table1__2[],6,FALSE)</f>
        <v>Connecticut</v>
      </c>
      <c r="R424" t="str">
        <f>VLOOKUP(Table8_16[[#This Row],[Customer_ID]],Table1__2[],7,FALSE)</f>
        <v>USA</v>
      </c>
      <c r="S424" t="str">
        <f>VLOOKUP(Table8_16[[#This Row],[Customer_ID]],Table1__2[],8,FALSE)</f>
        <v>Silver</v>
      </c>
      <c r="T424" t="str">
        <f>VLOOKUP(Table8_16[[#This Row],[Customer_ID]],Table1__2[],9,FALSE)</f>
        <v>Experienced</v>
      </c>
      <c r="U424" t="str">
        <f>VLOOKUP(Table8_16[[#This Row],[Product_ID]],Table3__211[],2,FALSE)</f>
        <v>USB-C Fast</v>
      </c>
      <c r="V424" t="str">
        <f>VLOOKUP(Table8_16[[#This Row],[Product_ID]],Table3__211[],3,FALSE)</f>
        <v>Charger</v>
      </c>
      <c r="W424" t="str">
        <f>VLOOKUP(Table8_16[[#This Row],[Product_ID]],Table3__211[],4,FALSE)</f>
        <v>Electronics</v>
      </c>
      <c r="X424" t="str">
        <f>VLOOKUP(Table8_16[[#This Row],[Product_ID]],Table3__211[],5,FALSE)</f>
        <v>Accessories</v>
      </c>
      <c r="Y424" t="str">
        <f>VLOOKUP(Table8_16[[#This Row],[Product_ID]],Table3__211[],6,FALSE)</f>
        <v>Dawson-Perkins</v>
      </c>
      <c r="Z424">
        <f>VLOOKUP(Table8_16[[#This Row],[Product_ID]],Table3__211[],7,FALSE)</f>
        <v>242.23</v>
      </c>
      <c r="AA424">
        <f>VLOOKUP(Table8_16[[#This Row],[Product_ID]],Table3__211[],8,FALSE)</f>
        <v>453</v>
      </c>
      <c r="AB424" t="str">
        <f>VLOOKUP(Table8_16[[#This Row],[Store_ID]],Store!$A$2:$E$21,2,FALSE)</f>
        <v>Shelton PLC</v>
      </c>
      <c r="AC424" t="str">
        <f>VLOOKUP(Table8_16[[#This Row],[Store_ID]],Store!$A$2:$E$21,3,FALSE)</f>
        <v>North</v>
      </c>
      <c r="AD424" t="str">
        <f>VLOOKUP(Table8_16[[#This Row],[Store_ID]],Store!$A$2:$E$21,4,FALSE)</f>
        <v>East Jenniferstad</v>
      </c>
      <c r="AE424" t="str">
        <f>VLOOKUP(Table8_16[[#This Row],[Store_ID]],Store!$A$2:$E$21,5,FALSE)</f>
        <v>Flagship</v>
      </c>
      <c r="AF424" s="22" t="str">
        <f>VLOOKUP(Table8_16[[#This Row],[Store_ID]],Store!$A$2:$F$21,6,FALSE)</f>
        <v>Physical Store</v>
      </c>
    </row>
    <row r="425" spans="1:32" x14ac:dyDescent="0.3">
      <c r="A425" t="s">
        <v>2388</v>
      </c>
      <c r="B425" s="5">
        <v>45580</v>
      </c>
      <c r="C425" t="s">
        <v>497</v>
      </c>
      <c r="D425" t="s">
        <v>1790</v>
      </c>
      <c r="E425" t="s">
        <v>1908</v>
      </c>
      <c r="F425">
        <v>1</v>
      </c>
      <c r="G425">
        <v>815.53</v>
      </c>
      <c r="H425">
        <v>0.3</v>
      </c>
      <c r="I425" t="s">
        <v>1961</v>
      </c>
      <c r="J425">
        <v>570.87099999999998</v>
      </c>
      <c r="K425">
        <v>570.87099999999998</v>
      </c>
      <c r="L425" t="str">
        <f>_xlfn.IFS(Table8_1[[#This Row],[Unit_Price]]&lt;500,"Low Price",Table8_1[[#This Row],[Unit_Price]]&lt;2000,"Medium Price",Table8_1[[#This Row],[Unit_Price]]&gt;=2000, "High Price")</f>
        <v>Medium Price</v>
      </c>
      <c r="M425" t="str">
        <f>VLOOKUP(Table8_16[[#This Row],[Customer_ID]],Table1__2[],2,FALSE)</f>
        <v>Cameron Simpson</v>
      </c>
      <c r="N425">
        <f>VLOOKUP(Table8_16[[#This Row],[Customer_ID]],Table1__2[],3,FALSE)</f>
        <v>46</v>
      </c>
      <c r="O425" t="str">
        <f>VLOOKUP(Table8_16[[#This Row],[Customer_ID]],Table1__2[],4,FALSE)</f>
        <v>Male</v>
      </c>
      <c r="P425" t="str">
        <f>VLOOKUP(Table8_16[[#This Row],[Customer_ID]],Table1__2[],5,FALSE)</f>
        <v>Michaelfort</v>
      </c>
      <c r="Q425" t="str">
        <f>VLOOKUP(Table8_16[[#This Row],[Customer_ID]],Table1__2[],6,FALSE)</f>
        <v>Indiana</v>
      </c>
      <c r="R425" t="str">
        <f>VLOOKUP(Table8_16[[#This Row],[Customer_ID]],Table1__2[],7,FALSE)</f>
        <v>USA</v>
      </c>
      <c r="S425" t="str">
        <f>VLOOKUP(Table8_16[[#This Row],[Customer_ID]],Table1__2[],8,FALSE)</f>
        <v>Platinum</v>
      </c>
      <c r="T425" t="str">
        <f>VLOOKUP(Table8_16[[#This Row],[Customer_ID]],Table1__2[],9,FALSE)</f>
        <v>Experienced</v>
      </c>
      <c r="U425" t="str">
        <f>VLOOKUP(Table8_16[[#This Row],[Product_ID]],Table3__211[],2,FALSE)</f>
        <v>Men's Sports</v>
      </c>
      <c r="V425" t="str">
        <f>VLOOKUP(Table8_16[[#This Row],[Product_ID]],Table3__211[],3,FALSE)</f>
        <v>Shorts</v>
      </c>
      <c r="W425" t="str">
        <f>VLOOKUP(Table8_16[[#This Row],[Product_ID]],Table3__211[],4,FALSE)</f>
        <v>Clothing</v>
      </c>
      <c r="X425" t="str">
        <f>VLOOKUP(Table8_16[[#This Row],[Product_ID]],Table3__211[],5,FALSE)</f>
        <v>Bottoms</v>
      </c>
      <c r="Y425" t="str">
        <f>VLOOKUP(Table8_16[[#This Row],[Product_ID]],Table3__211[],6,FALSE)</f>
        <v>Fitzpatrick Ltd</v>
      </c>
      <c r="Z425">
        <f>VLOOKUP(Table8_16[[#This Row],[Product_ID]],Table3__211[],7,FALSE)</f>
        <v>218.22</v>
      </c>
      <c r="AA425">
        <f>VLOOKUP(Table8_16[[#This Row],[Product_ID]],Table3__211[],8,FALSE)</f>
        <v>224</v>
      </c>
      <c r="AB425" t="str">
        <f>VLOOKUP(Table8_16[[#This Row],[Store_ID]],Store!$A$2:$E$21,2,FALSE)</f>
        <v>Gray Ltd</v>
      </c>
      <c r="AC425" t="str">
        <f>VLOOKUP(Table8_16[[#This Row],[Store_ID]],Store!$A$2:$E$21,3,FALSE)</f>
        <v>North</v>
      </c>
      <c r="AD425" t="str">
        <f>VLOOKUP(Table8_16[[#This Row],[Store_ID]],Store!$A$2:$E$21,4,FALSE)</f>
        <v>New Michaelchester</v>
      </c>
      <c r="AE425" t="str">
        <f>VLOOKUP(Table8_16[[#This Row],[Store_ID]],Store!$A$2:$E$21,5,FALSE)</f>
        <v>Outlet</v>
      </c>
      <c r="AF425" s="22" t="str">
        <f>VLOOKUP(Table8_16[[#This Row],[Store_ID]],Store!$A$2:$F$21,6,FALSE)</f>
        <v>Physical Store</v>
      </c>
    </row>
    <row r="426" spans="1:32" x14ac:dyDescent="0.3">
      <c r="A426" t="s">
        <v>2389</v>
      </c>
      <c r="B426" s="5">
        <v>45220</v>
      </c>
      <c r="C426" t="s">
        <v>151</v>
      </c>
      <c r="D426" t="s">
        <v>1820</v>
      </c>
      <c r="E426" t="s">
        <v>1932</v>
      </c>
      <c r="F426">
        <v>1</v>
      </c>
      <c r="G426">
        <v>823.61</v>
      </c>
      <c r="H426">
        <v>0.28000000000000003</v>
      </c>
      <c r="I426" t="s">
        <v>1964</v>
      </c>
      <c r="J426">
        <v>592.99919999999997</v>
      </c>
      <c r="K426">
        <v>592.99919999999997</v>
      </c>
      <c r="L426" t="str">
        <f>_xlfn.IFS(Table8_1[[#This Row],[Unit_Price]]&lt;500,"Low Price",Table8_1[[#This Row],[Unit_Price]]&lt;2000,"Medium Price",Table8_1[[#This Row],[Unit_Price]]&gt;=2000, "High Price")</f>
        <v>Medium Price</v>
      </c>
      <c r="M426" t="str">
        <f>VLOOKUP(Table8_16[[#This Row],[Customer_ID]],Table1__2[],2,FALSE)</f>
        <v>Christopher Carter</v>
      </c>
      <c r="N426">
        <f>VLOOKUP(Table8_16[[#This Row],[Customer_ID]],Table1__2[],3,FALSE)</f>
        <v>27</v>
      </c>
      <c r="O426" t="str">
        <f>VLOOKUP(Table8_16[[#This Row],[Customer_ID]],Table1__2[],4,FALSE)</f>
        <v>Female</v>
      </c>
      <c r="P426" t="str">
        <f>VLOOKUP(Table8_16[[#This Row],[Customer_ID]],Table1__2[],5,FALSE)</f>
        <v>Brendastad</v>
      </c>
      <c r="Q426" t="str">
        <f>VLOOKUP(Table8_16[[#This Row],[Customer_ID]],Table1__2[],6,FALSE)</f>
        <v>South Dakota</v>
      </c>
      <c r="R426" t="str">
        <f>VLOOKUP(Table8_16[[#This Row],[Customer_ID]],Table1__2[],7,FALSE)</f>
        <v>USA</v>
      </c>
      <c r="S426" t="str">
        <f>VLOOKUP(Table8_16[[#This Row],[Customer_ID]],Table1__2[],8,FALSE)</f>
        <v>unknown</v>
      </c>
      <c r="T426" t="str">
        <f>VLOOKUP(Table8_16[[#This Row],[Customer_ID]],Table1__2[],9,FALSE)</f>
        <v>Entry level Professionel</v>
      </c>
      <c r="U426" t="str">
        <f>VLOOKUP(Table8_16[[#This Row],[Product_ID]],Table3__211[],2,FALSE)</f>
        <v>Decorative Lamp</v>
      </c>
      <c r="V426" t="str">
        <f>VLOOKUP(Table8_16[[#This Row],[Product_ID]],Table3__211[],3,FALSE)</f>
        <v>Shade</v>
      </c>
      <c r="W426" t="str">
        <f>VLOOKUP(Table8_16[[#This Row],[Product_ID]],Table3__211[],4,FALSE)</f>
        <v>Home</v>
      </c>
      <c r="X426" t="str">
        <f>VLOOKUP(Table8_16[[#This Row],[Product_ID]],Table3__211[],5,FALSE)</f>
        <v>Lighting</v>
      </c>
      <c r="Y426" t="str">
        <f>VLOOKUP(Table8_16[[#This Row],[Product_ID]],Table3__211[],6,FALSE)</f>
        <v>Ramirez-Hanson</v>
      </c>
      <c r="Z426">
        <f>VLOOKUP(Table8_16[[#This Row],[Product_ID]],Table3__211[],7,FALSE)</f>
        <v>228.53</v>
      </c>
      <c r="AA426">
        <f>VLOOKUP(Table8_16[[#This Row],[Product_ID]],Table3__211[],8,FALSE)</f>
        <v>469</v>
      </c>
      <c r="AB426" t="str">
        <f>VLOOKUP(Table8_16[[#This Row],[Store_ID]],Store!$A$2:$E$21,2,FALSE)</f>
        <v>Gardner, Humphrey and Contreras</v>
      </c>
      <c r="AC426" t="str">
        <f>VLOOKUP(Table8_16[[#This Row],[Store_ID]],Store!$A$2:$E$21,3,FALSE)</f>
        <v>East</v>
      </c>
      <c r="AD426" t="str">
        <f>VLOOKUP(Table8_16[[#This Row],[Store_ID]],Store!$A$2:$E$21,4,FALSE)</f>
        <v>Johnsonville</v>
      </c>
      <c r="AE426" t="str">
        <f>VLOOKUP(Table8_16[[#This Row],[Store_ID]],Store!$A$2:$E$21,5,FALSE)</f>
        <v>Flagship</v>
      </c>
      <c r="AF426" s="22" t="str">
        <f>VLOOKUP(Table8_16[[#This Row],[Store_ID]],Store!$A$2:$F$21,6,FALSE)</f>
        <v>Physical Store</v>
      </c>
    </row>
    <row r="427" spans="1:32" x14ac:dyDescent="0.3">
      <c r="A427" t="s">
        <v>2390</v>
      </c>
      <c r="B427" s="5">
        <v>45807</v>
      </c>
      <c r="C427" t="s">
        <v>1484</v>
      </c>
      <c r="D427" t="s">
        <v>1844</v>
      </c>
      <c r="E427" t="s">
        <v>1921</v>
      </c>
      <c r="F427">
        <v>2</v>
      </c>
      <c r="G427">
        <v>209.96</v>
      </c>
      <c r="H427">
        <v>0</v>
      </c>
      <c r="I427" t="s">
        <v>1959</v>
      </c>
      <c r="J427">
        <v>419.92</v>
      </c>
      <c r="K427">
        <v>419.92</v>
      </c>
      <c r="L427" t="str">
        <f>_xlfn.IFS(Table8_1[[#This Row],[Unit_Price]]&lt;500,"Low Price",Table8_1[[#This Row],[Unit_Price]]&lt;2000,"Medium Price",Table8_1[[#This Row],[Unit_Price]]&gt;=2000, "High Price")</f>
        <v>Low Price</v>
      </c>
      <c r="M427" t="str">
        <f>VLOOKUP(Table8_16[[#This Row],[Customer_ID]],Table1__2[],2,FALSE)</f>
        <v>Earl Smith Dds</v>
      </c>
      <c r="N427">
        <f>VLOOKUP(Table8_16[[#This Row],[Customer_ID]],Table1__2[],3,FALSE)</f>
        <v>59</v>
      </c>
      <c r="O427" t="str">
        <f>VLOOKUP(Table8_16[[#This Row],[Customer_ID]],Table1__2[],4,FALSE)</f>
        <v>Male</v>
      </c>
      <c r="P427" t="str">
        <f>VLOOKUP(Table8_16[[#This Row],[Customer_ID]],Table1__2[],5,FALSE)</f>
        <v>West Sarah</v>
      </c>
      <c r="Q427" t="str">
        <f>VLOOKUP(Table8_16[[#This Row],[Customer_ID]],Table1__2[],6,FALSE)</f>
        <v>South Dakota</v>
      </c>
      <c r="R427" t="str">
        <f>VLOOKUP(Table8_16[[#This Row],[Customer_ID]],Table1__2[],7,FALSE)</f>
        <v>USA</v>
      </c>
      <c r="S427" t="str">
        <f>VLOOKUP(Table8_16[[#This Row],[Customer_ID]],Table1__2[],8,FALSE)</f>
        <v>Gold</v>
      </c>
      <c r="T427" t="str">
        <f>VLOOKUP(Table8_16[[#This Row],[Customer_ID]],Table1__2[],9,FALSE)</f>
        <v>Experienced</v>
      </c>
      <c r="U427" t="str">
        <f>VLOOKUP(Table8_16[[#This Row],[Product_ID]],Table3__211[],2,FALSE)</f>
        <v>LED Bedside</v>
      </c>
      <c r="V427" t="str">
        <f>VLOOKUP(Table8_16[[#This Row],[Product_ID]],Table3__211[],3,FALSE)</f>
        <v>Lamp</v>
      </c>
      <c r="W427" t="str">
        <f>VLOOKUP(Table8_16[[#This Row],[Product_ID]],Table3__211[],4,FALSE)</f>
        <v>Home</v>
      </c>
      <c r="X427" t="str">
        <f>VLOOKUP(Table8_16[[#This Row],[Product_ID]],Table3__211[],5,FALSE)</f>
        <v>Lighting</v>
      </c>
      <c r="Y427" t="str">
        <f>VLOOKUP(Table8_16[[#This Row],[Product_ID]],Table3__211[],6,FALSE)</f>
        <v>Aguilar, Horton and Lewis</v>
      </c>
      <c r="Z427">
        <f>VLOOKUP(Table8_16[[#This Row],[Product_ID]],Table3__211[],7,FALSE)</f>
        <v>371.38</v>
      </c>
      <c r="AA427">
        <f>VLOOKUP(Table8_16[[#This Row],[Product_ID]],Table3__211[],8,FALSE)</f>
        <v>220</v>
      </c>
      <c r="AB427" t="str">
        <f>VLOOKUP(Table8_16[[#This Row],[Store_ID]],Store!$A$2:$E$21,2,FALSE)</f>
        <v>Moore, Padilla and Butler</v>
      </c>
      <c r="AC427" t="str">
        <f>VLOOKUP(Table8_16[[#This Row],[Store_ID]],Store!$A$2:$E$21,3,FALSE)</f>
        <v>South</v>
      </c>
      <c r="AD427" t="str">
        <f>VLOOKUP(Table8_16[[#This Row],[Store_ID]],Store!$A$2:$E$21,4,FALSE)</f>
        <v>East Johnstad</v>
      </c>
      <c r="AE427" t="str">
        <f>VLOOKUP(Table8_16[[#This Row],[Store_ID]],Store!$A$2:$E$21,5,FALSE)</f>
        <v>Flagship</v>
      </c>
      <c r="AF427" s="22" t="str">
        <f>VLOOKUP(Table8_16[[#This Row],[Store_ID]],Store!$A$2:$F$21,6,FALSE)</f>
        <v>Physical Store</v>
      </c>
    </row>
    <row r="428" spans="1:32" x14ac:dyDescent="0.3">
      <c r="A428" t="s">
        <v>2391</v>
      </c>
      <c r="B428" s="5">
        <v>45462</v>
      </c>
      <c r="C428" t="s">
        <v>587</v>
      </c>
      <c r="D428" t="s">
        <v>1555</v>
      </c>
      <c r="E428" t="s">
        <v>1939</v>
      </c>
      <c r="F428">
        <v>4</v>
      </c>
      <c r="G428">
        <v>897.93</v>
      </c>
      <c r="H428">
        <v>0.05</v>
      </c>
      <c r="I428" t="s">
        <v>1964</v>
      </c>
      <c r="J428">
        <v>3412.134</v>
      </c>
      <c r="K428">
        <v>3412.134</v>
      </c>
      <c r="L428" t="str">
        <f>_xlfn.IFS(Table8_1[[#This Row],[Unit_Price]]&lt;500,"Low Price",Table8_1[[#This Row],[Unit_Price]]&lt;2000,"Medium Price",Table8_1[[#This Row],[Unit_Price]]&gt;=2000, "High Price")</f>
        <v>Medium Price</v>
      </c>
      <c r="M428" t="str">
        <f>VLOOKUP(Table8_16[[#This Row],[Customer_ID]],Table1__2[],2,FALSE)</f>
        <v>Michelle Rogers</v>
      </c>
      <c r="N428">
        <f>VLOOKUP(Table8_16[[#This Row],[Customer_ID]],Table1__2[],3,FALSE)</f>
        <v>56</v>
      </c>
      <c r="O428" t="str">
        <f>VLOOKUP(Table8_16[[#This Row],[Customer_ID]],Table1__2[],4,FALSE)</f>
        <v>Male</v>
      </c>
      <c r="P428" t="str">
        <f>VLOOKUP(Table8_16[[#This Row],[Customer_ID]],Table1__2[],5,FALSE)</f>
        <v>East Jessicaborough</v>
      </c>
      <c r="Q428" t="str">
        <f>VLOOKUP(Table8_16[[#This Row],[Customer_ID]],Table1__2[],6,FALSE)</f>
        <v>Hawaii</v>
      </c>
      <c r="R428" t="str">
        <f>VLOOKUP(Table8_16[[#This Row],[Customer_ID]],Table1__2[],7,FALSE)</f>
        <v>USA</v>
      </c>
      <c r="S428" t="str">
        <f>VLOOKUP(Table8_16[[#This Row],[Customer_ID]],Table1__2[],8,FALSE)</f>
        <v>Platinum</v>
      </c>
      <c r="T428" t="str">
        <f>VLOOKUP(Table8_16[[#This Row],[Customer_ID]],Table1__2[],9,FALSE)</f>
        <v>Experienced</v>
      </c>
      <c r="U428" t="str">
        <f>VLOOKUP(Table8_16[[#This Row],[Product_ID]],Table3__211[],2,FALSE)</f>
        <v>Brother Laser</v>
      </c>
      <c r="V428" t="str">
        <f>VLOOKUP(Table8_16[[#This Row],[Product_ID]],Table3__211[],3,FALSE)</f>
        <v>Printer</v>
      </c>
      <c r="W428" t="str">
        <f>VLOOKUP(Table8_16[[#This Row],[Product_ID]],Table3__211[],4,FALSE)</f>
        <v>Electronics</v>
      </c>
      <c r="X428" t="str">
        <f>VLOOKUP(Table8_16[[#This Row],[Product_ID]],Table3__211[],5,FALSE)</f>
        <v>Computer</v>
      </c>
      <c r="Y428" t="str">
        <f>VLOOKUP(Table8_16[[#This Row],[Product_ID]],Table3__211[],6,FALSE)</f>
        <v>Hunt Inc</v>
      </c>
      <c r="Z428">
        <f>VLOOKUP(Table8_16[[#This Row],[Product_ID]],Table3__211[],7,FALSE)</f>
        <v>112.42</v>
      </c>
      <c r="AA428">
        <f>VLOOKUP(Table8_16[[#This Row],[Product_ID]],Table3__211[],8,FALSE)</f>
        <v>416</v>
      </c>
      <c r="AB428" t="str">
        <f>VLOOKUP(Table8_16[[#This Row],[Store_ID]],Store!$A$2:$E$21,2,FALSE)</f>
        <v>Frederick-Wright</v>
      </c>
      <c r="AC428" t="str">
        <f>VLOOKUP(Table8_16[[#This Row],[Store_ID]],Store!$A$2:$E$21,3,FALSE)</f>
        <v>West</v>
      </c>
      <c r="AD428" t="str">
        <f>VLOOKUP(Table8_16[[#This Row],[Store_ID]],Store!$A$2:$E$21,4,FALSE)</f>
        <v>New Jimmymouth</v>
      </c>
      <c r="AE428" t="str">
        <f>VLOOKUP(Table8_16[[#This Row],[Store_ID]],Store!$A$2:$E$21,5,FALSE)</f>
        <v>Flagship</v>
      </c>
      <c r="AF428" s="22" t="str">
        <f>VLOOKUP(Table8_16[[#This Row],[Store_ID]],Store!$A$2:$F$21,6,FALSE)</f>
        <v>Physical Store</v>
      </c>
    </row>
    <row r="429" spans="1:32" x14ac:dyDescent="0.3">
      <c r="A429" t="s">
        <v>2392</v>
      </c>
      <c r="B429" s="5">
        <v>45646</v>
      </c>
      <c r="C429" t="s">
        <v>606</v>
      </c>
      <c r="D429" t="s">
        <v>1771</v>
      </c>
      <c r="E429" t="s">
        <v>1887</v>
      </c>
      <c r="F429">
        <v>4</v>
      </c>
      <c r="G429">
        <v>925.95</v>
      </c>
      <c r="H429">
        <v>0.16</v>
      </c>
      <c r="I429" t="s">
        <v>1964</v>
      </c>
      <c r="J429">
        <v>3111.192</v>
      </c>
      <c r="K429">
        <v>3111.192</v>
      </c>
      <c r="L429" t="str">
        <f>_xlfn.IFS(Table8_1[[#This Row],[Unit_Price]]&lt;500,"Low Price",Table8_1[[#This Row],[Unit_Price]]&lt;2000,"Medium Price",Table8_1[[#This Row],[Unit_Price]]&gt;=2000, "High Price")</f>
        <v>Medium Price</v>
      </c>
      <c r="M429" t="str">
        <f>VLOOKUP(Table8_16[[#This Row],[Customer_ID]],Table1__2[],2,FALSE)</f>
        <v>Erin Ward</v>
      </c>
      <c r="N429">
        <f>VLOOKUP(Table8_16[[#This Row],[Customer_ID]],Table1__2[],3,FALSE)</f>
        <v>60</v>
      </c>
      <c r="O429" t="str">
        <f>VLOOKUP(Table8_16[[#This Row],[Customer_ID]],Table1__2[],4,FALSE)</f>
        <v>Male</v>
      </c>
      <c r="P429" t="str">
        <f>VLOOKUP(Table8_16[[#This Row],[Customer_ID]],Table1__2[],5,FALSE)</f>
        <v>New Brianchester</v>
      </c>
      <c r="Q429" t="str">
        <f>VLOOKUP(Table8_16[[#This Row],[Customer_ID]],Table1__2[],6,FALSE)</f>
        <v>New York</v>
      </c>
      <c r="R429" t="str">
        <f>VLOOKUP(Table8_16[[#This Row],[Customer_ID]],Table1__2[],7,FALSE)</f>
        <v>USA</v>
      </c>
      <c r="S429" t="str">
        <f>VLOOKUP(Table8_16[[#This Row],[Customer_ID]],Table1__2[],8,FALSE)</f>
        <v>Bronze</v>
      </c>
      <c r="T429" t="str">
        <f>VLOOKUP(Table8_16[[#This Row],[Customer_ID]],Table1__2[],9,FALSE)</f>
        <v>Experienced</v>
      </c>
      <c r="U429" t="str">
        <f>VLOOKUP(Table8_16[[#This Row],[Product_ID]],Table3__211[],2,FALSE)</f>
        <v>Organic Sunscreen</v>
      </c>
      <c r="V429" t="str">
        <f>VLOOKUP(Table8_16[[#This Row],[Product_ID]],Table3__211[],3,FALSE)</f>
        <v>Lotion</v>
      </c>
      <c r="W429" t="str">
        <f>VLOOKUP(Table8_16[[#This Row],[Product_ID]],Table3__211[],4,FALSE)</f>
        <v>Beauty</v>
      </c>
      <c r="X429" t="str">
        <f>VLOOKUP(Table8_16[[#This Row],[Product_ID]],Table3__211[],5,FALSE)</f>
        <v>Skincare</v>
      </c>
      <c r="Y429" t="str">
        <f>VLOOKUP(Table8_16[[#This Row],[Product_ID]],Table3__211[],6,FALSE)</f>
        <v>Anderson-Riley</v>
      </c>
      <c r="Z429">
        <f>VLOOKUP(Table8_16[[#This Row],[Product_ID]],Table3__211[],7,FALSE)</f>
        <v>266.86</v>
      </c>
      <c r="AA429">
        <f>VLOOKUP(Table8_16[[#This Row],[Product_ID]],Table3__211[],8,FALSE)</f>
        <v>458</v>
      </c>
      <c r="AB429" t="str">
        <f>VLOOKUP(Table8_16[[#This Row],[Store_ID]],Store!$A$2:$E$21,2,FALSE)</f>
        <v>Rivera-Warner</v>
      </c>
      <c r="AC429" t="str">
        <f>VLOOKUP(Table8_16[[#This Row],[Store_ID]],Store!$A$2:$E$21,3,FALSE)</f>
        <v>East</v>
      </c>
      <c r="AD429" t="str">
        <f>VLOOKUP(Table8_16[[#This Row],[Store_ID]],Store!$A$2:$E$21,4,FALSE)</f>
        <v>Washingtonfurt</v>
      </c>
      <c r="AE429" t="str">
        <f>VLOOKUP(Table8_16[[#This Row],[Store_ID]],Store!$A$2:$E$21,5,FALSE)</f>
        <v>Flagship</v>
      </c>
      <c r="AF429" s="22" t="str">
        <f>VLOOKUP(Table8_16[[#This Row],[Store_ID]],Store!$A$2:$F$21,6,FALSE)</f>
        <v>Physical Store</v>
      </c>
    </row>
    <row r="430" spans="1:32" x14ac:dyDescent="0.3">
      <c r="A430" t="s">
        <v>2393</v>
      </c>
      <c r="B430" s="5">
        <v>45520</v>
      </c>
      <c r="C430" t="s">
        <v>308</v>
      </c>
      <c r="D430" t="s">
        <v>1735</v>
      </c>
      <c r="E430" t="s">
        <v>1911</v>
      </c>
      <c r="F430">
        <v>2</v>
      </c>
      <c r="G430">
        <v>573.09</v>
      </c>
      <c r="H430">
        <v>0.03</v>
      </c>
      <c r="I430" t="s">
        <v>1964</v>
      </c>
      <c r="J430">
        <v>1111.7945999999999</v>
      </c>
      <c r="K430">
        <v>1111.7946000000002</v>
      </c>
      <c r="L430" t="str">
        <f>_xlfn.IFS(Table8_1[[#This Row],[Unit_Price]]&lt;500,"Low Price",Table8_1[[#This Row],[Unit_Price]]&lt;2000,"Medium Price",Table8_1[[#This Row],[Unit_Price]]&gt;=2000, "High Price")</f>
        <v>Medium Price</v>
      </c>
      <c r="M430" t="str">
        <f>VLOOKUP(Table8_16[[#This Row],[Customer_ID]],Table1__2[],2,FALSE)</f>
        <v>Christy Hoffman</v>
      </c>
      <c r="N430">
        <f>VLOOKUP(Table8_16[[#This Row],[Customer_ID]],Table1__2[],3,FALSE)</f>
        <v>26</v>
      </c>
      <c r="O430" t="str">
        <f>VLOOKUP(Table8_16[[#This Row],[Customer_ID]],Table1__2[],4,FALSE)</f>
        <v>Female</v>
      </c>
      <c r="P430" t="str">
        <f>VLOOKUP(Table8_16[[#This Row],[Customer_ID]],Table1__2[],5,FALSE)</f>
        <v>Garyberg</v>
      </c>
      <c r="Q430" t="str">
        <f>VLOOKUP(Table8_16[[#This Row],[Customer_ID]],Table1__2[],6,FALSE)</f>
        <v>Indiana</v>
      </c>
      <c r="R430" t="str">
        <f>VLOOKUP(Table8_16[[#This Row],[Customer_ID]],Table1__2[],7,FALSE)</f>
        <v>USA</v>
      </c>
      <c r="S430" t="str">
        <f>VLOOKUP(Table8_16[[#This Row],[Customer_ID]],Table1__2[],8,FALSE)</f>
        <v>Platinum</v>
      </c>
      <c r="T430" t="str">
        <f>VLOOKUP(Table8_16[[#This Row],[Customer_ID]],Table1__2[],9,FALSE)</f>
        <v>Entry level Professionel</v>
      </c>
      <c r="U430" t="str">
        <f>VLOOKUP(Table8_16[[#This Row],[Product_ID]],Table3__211[],2,FALSE)</f>
        <v>HDMI Cable –</v>
      </c>
      <c r="V430" t="str">
        <f>VLOOKUP(Table8_16[[#This Row],[Product_ID]],Table3__211[],3,FALSE)</f>
        <v>2m</v>
      </c>
      <c r="W430" t="str">
        <f>VLOOKUP(Table8_16[[#This Row],[Product_ID]],Table3__211[],4,FALSE)</f>
        <v>Electronics</v>
      </c>
      <c r="X430" t="str">
        <f>VLOOKUP(Table8_16[[#This Row],[Product_ID]],Table3__211[],5,FALSE)</f>
        <v>Accessories</v>
      </c>
      <c r="Y430" t="str">
        <f>VLOOKUP(Table8_16[[#This Row],[Product_ID]],Table3__211[],6,FALSE)</f>
        <v>Bautista, Green and Hale</v>
      </c>
      <c r="Z430">
        <f>VLOOKUP(Table8_16[[#This Row],[Product_ID]],Table3__211[],7,FALSE)</f>
        <v>88.49</v>
      </c>
      <c r="AA430">
        <f>VLOOKUP(Table8_16[[#This Row],[Product_ID]],Table3__211[],8,FALSE)</f>
        <v>246</v>
      </c>
      <c r="AB430" t="str">
        <f>VLOOKUP(Table8_16[[#This Row],[Store_ID]],Store!$A$2:$E$21,2,FALSE)</f>
        <v>Benson-Elliott</v>
      </c>
      <c r="AC430" t="str">
        <f>VLOOKUP(Table8_16[[#This Row],[Store_ID]],Store!$A$2:$E$21,3,FALSE)</f>
        <v>East</v>
      </c>
      <c r="AD430" t="str">
        <f>VLOOKUP(Table8_16[[#This Row],[Store_ID]],Store!$A$2:$E$21,4,FALSE)</f>
        <v>Port Josephberg</v>
      </c>
      <c r="AE430" t="str">
        <f>VLOOKUP(Table8_16[[#This Row],[Store_ID]],Store!$A$2:$E$21,5,FALSE)</f>
        <v>Online</v>
      </c>
      <c r="AF430" s="22" t="str">
        <f>VLOOKUP(Table8_16[[#This Row],[Store_ID]],Store!$A$2:$F$21,6,FALSE)</f>
        <v>Digital Store</v>
      </c>
    </row>
    <row r="431" spans="1:32" x14ac:dyDescent="0.3">
      <c r="A431" t="s">
        <v>2394</v>
      </c>
      <c r="B431" s="5">
        <v>45731</v>
      </c>
      <c r="C431" t="s">
        <v>612</v>
      </c>
      <c r="D431" t="s">
        <v>1585</v>
      </c>
      <c r="E431" t="s">
        <v>1904</v>
      </c>
      <c r="F431">
        <v>4</v>
      </c>
      <c r="G431">
        <v>149.83000000000001</v>
      </c>
      <c r="H431">
        <v>0.02</v>
      </c>
      <c r="I431" t="s">
        <v>1959</v>
      </c>
      <c r="J431">
        <v>587.33360000000005</v>
      </c>
      <c r="K431">
        <v>587.33360000000005</v>
      </c>
      <c r="L431" t="str">
        <f>_xlfn.IFS(Table8_1[[#This Row],[Unit_Price]]&lt;500,"Low Price",Table8_1[[#This Row],[Unit_Price]]&lt;2000,"Medium Price",Table8_1[[#This Row],[Unit_Price]]&gt;=2000, "High Price")</f>
        <v>Low Price</v>
      </c>
      <c r="M431" t="str">
        <f>VLOOKUP(Table8_16[[#This Row],[Customer_ID]],Table1__2[],2,FALSE)</f>
        <v>Mario Jacobs</v>
      </c>
      <c r="N431">
        <f>VLOOKUP(Table8_16[[#This Row],[Customer_ID]],Table1__2[],3,FALSE)</f>
        <v>18</v>
      </c>
      <c r="O431" t="str">
        <f>VLOOKUP(Table8_16[[#This Row],[Customer_ID]],Table1__2[],4,FALSE)</f>
        <v>Male</v>
      </c>
      <c r="P431" t="str">
        <f>VLOOKUP(Table8_16[[#This Row],[Customer_ID]],Table1__2[],5,FALSE)</f>
        <v>Port James</v>
      </c>
      <c r="Q431" t="str">
        <f>VLOOKUP(Table8_16[[#This Row],[Customer_ID]],Table1__2[],6,FALSE)</f>
        <v>New York</v>
      </c>
      <c r="R431" t="str">
        <f>VLOOKUP(Table8_16[[#This Row],[Customer_ID]],Table1__2[],7,FALSE)</f>
        <v>USA</v>
      </c>
      <c r="S431" t="str">
        <f>VLOOKUP(Table8_16[[#This Row],[Customer_ID]],Table1__2[],8,FALSE)</f>
        <v>Platinum</v>
      </c>
      <c r="T431" t="str">
        <f>VLOOKUP(Table8_16[[#This Row],[Customer_ID]],Table1__2[],9,FALSE)</f>
        <v>Teenage</v>
      </c>
      <c r="U431" t="str">
        <f>VLOOKUP(Table8_16[[#This Row],[Product_ID]],Table3__211[],2,FALSE)</f>
        <v>LED Table</v>
      </c>
      <c r="V431" t="str">
        <f>VLOOKUP(Table8_16[[#This Row],[Product_ID]],Table3__211[],3,FALSE)</f>
        <v>Lamp</v>
      </c>
      <c r="W431" t="str">
        <f>VLOOKUP(Table8_16[[#This Row],[Product_ID]],Table3__211[],4,FALSE)</f>
        <v>Home</v>
      </c>
      <c r="X431" t="str">
        <f>VLOOKUP(Table8_16[[#This Row],[Product_ID]],Table3__211[],5,FALSE)</f>
        <v>Lighting</v>
      </c>
      <c r="Y431" t="str">
        <f>VLOOKUP(Table8_16[[#This Row],[Product_ID]],Table3__211[],6,FALSE)</f>
        <v>Harrell LLC</v>
      </c>
      <c r="Z431">
        <f>VLOOKUP(Table8_16[[#This Row],[Product_ID]],Table3__211[],7,FALSE)</f>
        <v>218.86</v>
      </c>
      <c r="AA431">
        <f>VLOOKUP(Table8_16[[#This Row],[Product_ID]],Table3__211[],8,FALSE)</f>
        <v>170</v>
      </c>
      <c r="AB431" t="str">
        <f>VLOOKUP(Table8_16[[#This Row],[Store_ID]],Store!$A$2:$E$21,2,FALSE)</f>
        <v>Alexander Group</v>
      </c>
      <c r="AC431" t="str">
        <f>VLOOKUP(Table8_16[[#This Row],[Store_ID]],Store!$A$2:$E$21,3,FALSE)</f>
        <v>South</v>
      </c>
      <c r="AD431" t="str">
        <f>VLOOKUP(Table8_16[[#This Row],[Store_ID]],Store!$A$2:$E$21,4,FALSE)</f>
        <v>Port Sharon</v>
      </c>
      <c r="AE431" t="str">
        <f>VLOOKUP(Table8_16[[#This Row],[Store_ID]],Store!$A$2:$E$21,5,FALSE)</f>
        <v>Online</v>
      </c>
      <c r="AF431" s="22" t="str">
        <f>VLOOKUP(Table8_16[[#This Row],[Store_ID]],Store!$A$2:$F$21,6,FALSE)</f>
        <v>Digital Store</v>
      </c>
    </row>
    <row r="432" spans="1:32" x14ac:dyDescent="0.3">
      <c r="A432" t="s">
        <v>2395</v>
      </c>
      <c r="B432" s="5">
        <v>45445</v>
      </c>
      <c r="C432" t="s">
        <v>14</v>
      </c>
      <c r="D432" t="s">
        <v>1735</v>
      </c>
      <c r="E432" t="s">
        <v>1934</v>
      </c>
      <c r="F432">
        <v>3</v>
      </c>
      <c r="G432">
        <v>287.70999999999998</v>
      </c>
      <c r="H432">
        <v>0.03</v>
      </c>
      <c r="I432" t="s">
        <v>1964</v>
      </c>
      <c r="J432">
        <v>837.23609999999996</v>
      </c>
      <c r="K432">
        <v>837.23609999999985</v>
      </c>
      <c r="L432" t="str">
        <f>_xlfn.IFS(Table8_1[[#This Row],[Unit_Price]]&lt;500,"Low Price",Table8_1[[#This Row],[Unit_Price]]&lt;2000,"Medium Price",Table8_1[[#This Row],[Unit_Price]]&gt;=2000, "High Price")</f>
        <v>Low Price</v>
      </c>
      <c r="M432" t="str">
        <f>VLOOKUP(Table8_16[[#This Row],[Customer_ID]],Table1__2[],2,FALSE)</f>
        <v>Eugene Nelson</v>
      </c>
      <c r="N432">
        <f>VLOOKUP(Table8_16[[#This Row],[Customer_ID]],Table1__2[],3,FALSE)</f>
        <v>26</v>
      </c>
      <c r="O432" t="str">
        <f>VLOOKUP(Table8_16[[#This Row],[Customer_ID]],Table1__2[],4,FALSE)</f>
        <v>Female</v>
      </c>
      <c r="P432" t="str">
        <f>VLOOKUP(Table8_16[[#This Row],[Customer_ID]],Table1__2[],5,FALSE)</f>
        <v>Phillipsmouth</v>
      </c>
      <c r="Q432" t="str">
        <f>VLOOKUP(Table8_16[[#This Row],[Customer_ID]],Table1__2[],6,FALSE)</f>
        <v>North Dakota</v>
      </c>
      <c r="R432" t="str">
        <f>VLOOKUP(Table8_16[[#This Row],[Customer_ID]],Table1__2[],7,FALSE)</f>
        <v>USA</v>
      </c>
      <c r="S432" t="str">
        <f>VLOOKUP(Table8_16[[#This Row],[Customer_ID]],Table1__2[],8,FALSE)</f>
        <v>Platinum</v>
      </c>
      <c r="T432" t="str">
        <f>VLOOKUP(Table8_16[[#This Row],[Customer_ID]],Table1__2[],9,FALSE)</f>
        <v>Entry level Professionel</v>
      </c>
      <c r="U432" t="str">
        <f>VLOOKUP(Table8_16[[#This Row],[Product_ID]],Table3__211[],2,FALSE)</f>
        <v>HDMI Cable –</v>
      </c>
      <c r="V432" t="str">
        <f>VLOOKUP(Table8_16[[#This Row],[Product_ID]],Table3__211[],3,FALSE)</f>
        <v>2m</v>
      </c>
      <c r="W432" t="str">
        <f>VLOOKUP(Table8_16[[#This Row],[Product_ID]],Table3__211[],4,FALSE)</f>
        <v>Electronics</v>
      </c>
      <c r="X432" t="str">
        <f>VLOOKUP(Table8_16[[#This Row],[Product_ID]],Table3__211[],5,FALSE)</f>
        <v>Accessories</v>
      </c>
      <c r="Y432" t="str">
        <f>VLOOKUP(Table8_16[[#This Row],[Product_ID]],Table3__211[],6,FALSE)</f>
        <v>Bautista, Green and Hale</v>
      </c>
      <c r="Z432">
        <f>VLOOKUP(Table8_16[[#This Row],[Product_ID]],Table3__211[],7,FALSE)</f>
        <v>88.49</v>
      </c>
      <c r="AA432">
        <f>VLOOKUP(Table8_16[[#This Row],[Product_ID]],Table3__211[],8,FALSE)</f>
        <v>246</v>
      </c>
      <c r="AB432" t="str">
        <f>VLOOKUP(Table8_16[[#This Row],[Store_ID]],Store!$A$2:$E$21,2,FALSE)</f>
        <v>Mcdonald Inc</v>
      </c>
      <c r="AC432" t="str">
        <f>VLOOKUP(Table8_16[[#This Row],[Store_ID]],Store!$A$2:$E$21,3,FALSE)</f>
        <v>South</v>
      </c>
      <c r="AD432" t="str">
        <f>VLOOKUP(Table8_16[[#This Row],[Store_ID]],Store!$A$2:$E$21,4,FALSE)</f>
        <v>Christopherland</v>
      </c>
      <c r="AE432" t="str">
        <f>VLOOKUP(Table8_16[[#This Row],[Store_ID]],Store!$A$2:$E$21,5,FALSE)</f>
        <v>Outlet</v>
      </c>
      <c r="AF432" s="22" t="str">
        <f>VLOOKUP(Table8_16[[#This Row],[Store_ID]],Store!$A$2:$F$21,6,FALSE)</f>
        <v>Physical Store</v>
      </c>
    </row>
    <row r="433" spans="1:32" x14ac:dyDescent="0.3">
      <c r="A433" t="s">
        <v>2396</v>
      </c>
      <c r="B433" s="5">
        <v>45860</v>
      </c>
      <c r="C433" t="s">
        <v>342</v>
      </c>
      <c r="D433" t="s">
        <v>1783</v>
      </c>
      <c r="E433" t="s">
        <v>1911</v>
      </c>
      <c r="F433">
        <v>2</v>
      </c>
      <c r="G433">
        <v>849.8</v>
      </c>
      <c r="H433">
        <v>0.06</v>
      </c>
      <c r="I433" t="s">
        <v>1964</v>
      </c>
      <c r="J433">
        <v>1597.624</v>
      </c>
      <c r="K433">
        <v>1597.624</v>
      </c>
      <c r="L433" t="str">
        <f>_xlfn.IFS(Table8_1[[#This Row],[Unit_Price]]&lt;500,"Low Price",Table8_1[[#This Row],[Unit_Price]]&lt;2000,"Medium Price",Table8_1[[#This Row],[Unit_Price]]&gt;=2000, "High Price")</f>
        <v>Medium Price</v>
      </c>
      <c r="M433" t="str">
        <f>VLOOKUP(Table8_16[[#This Row],[Customer_ID]],Table1__2[],2,FALSE)</f>
        <v>David Patterson</v>
      </c>
      <c r="N433">
        <f>VLOOKUP(Table8_16[[#This Row],[Customer_ID]],Table1__2[],3,FALSE)</f>
        <v>43</v>
      </c>
      <c r="O433" t="str">
        <f>VLOOKUP(Table8_16[[#This Row],[Customer_ID]],Table1__2[],4,FALSE)</f>
        <v>Female</v>
      </c>
      <c r="P433" t="str">
        <f>VLOOKUP(Table8_16[[#This Row],[Customer_ID]],Table1__2[],5,FALSE)</f>
        <v>New Amyport</v>
      </c>
      <c r="Q433" t="str">
        <f>VLOOKUP(Table8_16[[#This Row],[Customer_ID]],Table1__2[],6,FALSE)</f>
        <v>Nevada</v>
      </c>
      <c r="R433" t="str">
        <f>VLOOKUP(Table8_16[[#This Row],[Customer_ID]],Table1__2[],7,FALSE)</f>
        <v>USA</v>
      </c>
      <c r="S433" t="str">
        <f>VLOOKUP(Table8_16[[#This Row],[Customer_ID]],Table1__2[],8,FALSE)</f>
        <v>Gold</v>
      </c>
      <c r="T433" t="str">
        <f>VLOOKUP(Table8_16[[#This Row],[Customer_ID]],Table1__2[],9,FALSE)</f>
        <v>Experienced</v>
      </c>
      <c r="U433" t="str">
        <f>VLOOKUP(Table8_16[[#This Row],[Product_ID]],Table3__211[],2,FALSE)</f>
        <v>Smart LED Light</v>
      </c>
      <c r="V433" t="str">
        <f>VLOOKUP(Table8_16[[#This Row],[Product_ID]],Table3__211[],3,FALSE)</f>
        <v>Strip</v>
      </c>
      <c r="W433" t="str">
        <f>VLOOKUP(Table8_16[[#This Row],[Product_ID]],Table3__211[],4,FALSE)</f>
        <v>Electronics</v>
      </c>
      <c r="X433" t="str">
        <f>VLOOKUP(Table8_16[[#This Row],[Product_ID]],Table3__211[],5,FALSE)</f>
        <v>Accessories</v>
      </c>
      <c r="Y433" t="str">
        <f>VLOOKUP(Table8_16[[#This Row],[Product_ID]],Table3__211[],6,FALSE)</f>
        <v>Flores-Davis</v>
      </c>
      <c r="Z433">
        <f>VLOOKUP(Table8_16[[#This Row],[Product_ID]],Table3__211[],7,FALSE)</f>
        <v>349.17</v>
      </c>
      <c r="AA433">
        <f>VLOOKUP(Table8_16[[#This Row],[Product_ID]],Table3__211[],8,FALSE)</f>
        <v>476</v>
      </c>
      <c r="AB433" t="str">
        <f>VLOOKUP(Table8_16[[#This Row],[Store_ID]],Store!$A$2:$E$21,2,FALSE)</f>
        <v>Benson-Elliott</v>
      </c>
      <c r="AC433" t="str">
        <f>VLOOKUP(Table8_16[[#This Row],[Store_ID]],Store!$A$2:$E$21,3,FALSE)</f>
        <v>East</v>
      </c>
      <c r="AD433" t="str">
        <f>VLOOKUP(Table8_16[[#This Row],[Store_ID]],Store!$A$2:$E$21,4,FALSE)</f>
        <v>Port Josephberg</v>
      </c>
      <c r="AE433" t="str">
        <f>VLOOKUP(Table8_16[[#This Row],[Store_ID]],Store!$A$2:$E$21,5,FALSE)</f>
        <v>Online</v>
      </c>
      <c r="AF433" s="22" t="str">
        <f>VLOOKUP(Table8_16[[#This Row],[Store_ID]],Store!$A$2:$F$21,6,FALSE)</f>
        <v>Digital Store</v>
      </c>
    </row>
    <row r="434" spans="1:32" x14ac:dyDescent="0.3">
      <c r="A434" t="s">
        <v>2397</v>
      </c>
      <c r="B434" s="5">
        <v>45725</v>
      </c>
      <c r="C434" t="s">
        <v>78</v>
      </c>
      <c r="D434" t="s">
        <v>1703</v>
      </c>
      <c r="E434" t="s">
        <v>1901</v>
      </c>
      <c r="F434">
        <v>3</v>
      </c>
      <c r="G434">
        <v>482.58</v>
      </c>
      <c r="H434">
        <v>0.28000000000000003</v>
      </c>
      <c r="I434" t="s">
        <v>1961</v>
      </c>
      <c r="J434">
        <v>1042.3728000000001</v>
      </c>
      <c r="K434">
        <v>1042.3728000000001</v>
      </c>
      <c r="L434" t="str">
        <f>_xlfn.IFS(Table8_1[[#This Row],[Unit_Price]]&lt;500,"Low Price",Table8_1[[#This Row],[Unit_Price]]&lt;2000,"Medium Price",Table8_1[[#This Row],[Unit_Price]]&gt;=2000, "High Price")</f>
        <v>Low Price</v>
      </c>
      <c r="M434" t="str">
        <f>VLOOKUP(Table8_16[[#This Row],[Customer_ID]],Table1__2[],2,FALSE)</f>
        <v>John Scott</v>
      </c>
      <c r="N434">
        <f>VLOOKUP(Table8_16[[#This Row],[Customer_ID]],Table1__2[],3,FALSE)</f>
        <v>24</v>
      </c>
      <c r="O434" t="str">
        <f>VLOOKUP(Table8_16[[#This Row],[Customer_ID]],Table1__2[],4,FALSE)</f>
        <v>Female</v>
      </c>
      <c r="P434" t="str">
        <f>VLOOKUP(Table8_16[[#This Row],[Customer_ID]],Table1__2[],5,FALSE)</f>
        <v>South Christopher</v>
      </c>
      <c r="Q434" t="str">
        <f>VLOOKUP(Table8_16[[#This Row],[Customer_ID]],Table1__2[],6,FALSE)</f>
        <v>Pennsylvania</v>
      </c>
      <c r="R434" t="str">
        <f>VLOOKUP(Table8_16[[#This Row],[Customer_ID]],Table1__2[],7,FALSE)</f>
        <v>USA</v>
      </c>
      <c r="S434" t="str">
        <f>VLOOKUP(Table8_16[[#This Row],[Customer_ID]],Table1__2[],8,FALSE)</f>
        <v>Bronze</v>
      </c>
      <c r="T434" t="str">
        <f>VLOOKUP(Table8_16[[#This Row],[Customer_ID]],Table1__2[],9,FALSE)</f>
        <v>Students</v>
      </c>
      <c r="U434" t="str">
        <f>VLOOKUP(Table8_16[[#This Row],[Product_ID]],Table3__211[],2,FALSE)</f>
        <v>Yoga Exercise</v>
      </c>
      <c r="V434" t="str">
        <f>VLOOKUP(Table8_16[[#This Row],[Product_ID]],Table3__211[],3,FALSE)</f>
        <v>Mat</v>
      </c>
      <c r="W434" t="str">
        <f>VLOOKUP(Table8_16[[#This Row],[Product_ID]],Table3__211[],4,FALSE)</f>
        <v>Sports</v>
      </c>
      <c r="X434" t="str">
        <f>VLOOKUP(Table8_16[[#This Row],[Product_ID]],Table3__211[],5,FALSE)</f>
        <v>Fitness</v>
      </c>
      <c r="Y434" t="str">
        <f>VLOOKUP(Table8_16[[#This Row],[Product_ID]],Table3__211[],6,FALSE)</f>
        <v>Carroll, Long and Mendoza</v>
      </c>
      <c r="Z434">
        <f>VLOOKUP(Table8_16[[#This Row],[Product_ID]],Table3__211[],7,FALSE)</f>
        <v>313.26</v>
      </c>
      <c r="AA434">
        <f>VLOOKUP(Table8_16[[#This Row],[Product_ID]],Table3__211[],8,FALSE)</f>
        <v>369</v>
      </c>
      <c r="AB434" t="str">
        <f>VLOOKUP(Table8_16[[#This Row],[Store_ID]],Store!$A$2:$E$21,2,FALSE)</f>
        <v>Johnson-Wright</v>
      </c>
      <c r="AC434" t="str">
        <f>VLOOKUP(Table8_16[[#This Row],[Store_ID]],Store!$A$2:$E$21,3,FALSE)</f>
        <v>North</v>
      </c>
      <c r="AD434" t="str">
        <f>VLOOKUP(Table8_16[[#This Row],[Store_ID]],Store!$A$2:$E$21,4,FALSE)</f>
        <v>Hoodberg</v>
      </c>
      <c r="AE434" t="str">
        <f>VLOOKUP(Table8_16[[#This Row],[Store_ID]],Store!$A$2:$E$21,5,FALSE)</f>
        <v>Outlet</v>
      </c>
      <c r="AF434" s="22" t="str">
        <f>VLOOKUP(Table8_16[[#This Row],[Store_ID]],Store!$A$2:$F$21,6,FALSE)</f>
        <v>Physical Store</v>
      </c>
    </row>
    <row r="435" spans="1:32" x14ac:dyDescent="0.3">
      <c r="A435" t="s">
        <v>2398</v>
      </c>
      <c r="B435" s="5">
        <v>45699</v>
      </c>
      <c r="C435" t="s">
        <v>403</v>
      </c>
      <c r="D435" t="s">
        <v>1759</v>
      </c>
      <c r="E435" t="s">
        <v>1896</v>
      </c>
      <c r="F435">
        <v>2</v>
      </c>
      <c r="G435">
        <v>64.7</v>
      </c>
      <c r="H435">
        <v>0</v>
      </c>
      <c r="I435" t="s">
        <v>1959</v>
      </c>
      <c r="J435">
        <v>129.4</v>
      </c>
      <c r="K435">
        <v>129.4</v>
      </c>
      <c r="L435" t="str">
        <f>_xlfn.IFS(Table8_1[[#This Row],[Unit_Price]]&lt;500,"Low Price",Table8_1[[#This Row],[Unit_Price]]&lt;2000,"Medium Price",Table8_1[[#This Row],[Unit_Price]]&gt;=2000, "High Price")</f>
        <v>Low Price</v>
      </c>
      <c r="M435" t="str">
        <f>VLOOKUP(Table8_16[[#This Row],[Customer_ID]],Table1__2[],2,FALSE)</f>
        <v>Ryan Hernandez</v>
      </c>
      <c r="N435">
        <f>VLOOKUP(Table8_16[[#This Row],[Customer_ID]],Table1__2[],3,FALSE)</f>
        <v>30</v>
      </c>
      <c r="O435" t="str">
        <f>VLOOKUP(Table8_16[[#This Row],[Customer_ID]],Table1__2[],4,FALSE)</f>
        <v>Male</v>
      </c>
      <c r="P435" t="str">
        <f>VLOOKUP(Table8_16[[#This Row],[Customer_ID]],Table1__2[],5,FALSE)</f>
        <v>East Donna</v>
      </c>
      <c r="Q435" t="str">
        <f>VLOOKUP(Table8_16[[#This Row],[Customer_ID]],Table1__2[],6,FALSE)</f>
        <v>Nevada</v>
      </c>
      <c r="R435" t="str">
        <f>VLOOKUP(Table8_16[[#This Row],[Customer_ID]],Table1__2[],7,FALSE)</f>
        <v>USA</v>
      </c>
      <c r="S435" t="str">
        <f>VLOOKUP(Table8_16[[#This Row],[Customer_ID]],Table1__2[],8,FALSE)</f>
        <v>Bronze</v>
      </c>
      <c r="T435" t="str">
        <f>VLOOKUP(Table8_16[[#This Row],[Customer_ID]],Table1__2[],9,FALSE)</f>
        <v>Entry level Professionel</v>
      </c>
      <c r="U435" t="str">
        <f>VLOOKUP(Table8_16[[#This Row],[Product_ID]],Table3__211[],2,FALSE)</f>
        <v>Men's Hair Styling</v>
      </c>
      <c r="V435" t="str">
        <f>VLOOKUP(Table8_16[[#This Row],[Product_ID]],Table3__211[],3,FALSE)</f>
        <v>Gel</v>
      </c>
      <c r="W435" t="str">
        <f>VLOOKUP(Table8_16[[#This Row],[Product_ID]],Table3__211[],4,FALSE)</f>
        <v>Beauty</v>
      </c>
      <c r="X435" t="str">
        <f>VLOOKUP(Table8_16[[#This Row],[Product_ID]],Table3__211[],5,FALSE)</f>
        <v>Haircare</v>
      </c>
      <c r="Y435" t="str">
        <f>VLOOKUP(Table8_16[[#This Row],[Product_ID]],Table3__211[],6,FALSE)</f>
        <v>Cline-Mccarthy</v>
      </c>
      <c r="Z435">
        <f>VLOOKUP(Table8_16[[#This Row],[Product_ID]],Table3__211[],7,FALSE)</f>
        <v>17.309999999999999</v>
      </c>
      <c r="AA435">
        <f>VLOOKUP(Table8_16[[#This Row],[Product_ID]],Table3__211[],8,FALSE)</f>
        <v>399</v>
      </c>
      <c r="AB435" t="str">
        <f>VLOOKUP(Table8_16[[#This Row],[Store_ID]],Store!$A$2:$E$21,2,FALSE)</f>
        <v>Black-Horn</v>
      </c>
      <c r="AC435" t="str">
        <f>VLOOKUP(Table8_16[[#This Row],[Store_ID]],Store!$A$2:$E$21,3,FALSE)</f>
        <v>South</v>
      </c>
      <c r="AD435" t="str">
        <f>VLOOKUP(Table8_16[[#This Row],[Store_ID]],Store!$A$2:$E$21,4,FALSE)</f>
        <v>North Nancyview</v>
      </c>
      <c r="AE435" t="str">
        <f>VLOOKUP(Table8_16[[#This Row],[Store_ID]],Store!$A$2:$E$21,5,FALSE)</f>
        <v>Outlet</v>
      </c>
      <c r="AF435" s="22" t="str">
        <f>VLOOKUP(Table8_16[[#This Row],[Store_ID]],Store!$A$2:$F$21,6,FALSE)</f>
        <v>Physical Store</v>
      </c>
    </row>
    <row r="436" spans="1:32" x14ac:dyDescent="0.3">
      <c r="A436" t="s">
        <v>2399</v>
      </c>
      <c r="B436" s="5">
        <v>45266</v>
      </c>
      <c r="C436" t="s">
        <v>506</v>
      </c>
      <c r="D436" t="s">
        <v>1576</v>
      </c>
      <c r="E436" t="s">
        <v>1908</v>
      </c>
      <c r="F436">
        <v>3</v>
      </c>
      <c r="G436">
        <v>589.83000000000004</v>
      </c>
      <c r="H436">
        <v>0.26</v>
      </c>
      <c r="I436" t="s">
        <v>1959</v>
      </c>
      <c r="J436">
        <v>1309.4226000000001</v>
      </c>
      <c r="K436">
        <v>1309.4226000000001</v>
      </c>
      <c r="L436" t="str">
        <f>_xlfn.IFS(Table8_1[[#This Row],[Unit_Price]]&lt;500,"Low Price",Table8_1[[#This Row],[Unit_Price]]&lt;2000,"Medium Price",Table8_1[[#This Row],[Unit_Price]]&gt;=2000, "High Price")</f>
        <v>Medium Price</v>
      </c>
      <c r="M436" t="str">
        <f>VLOOKUP(Table8_16[[#This Row],[Customer_ID]],Table1__2[],2,FALSE)</f>
        <v>Theresa Campbell</v>
      </c>
      <c r="N436">
        <f>VLOOKUP(Table8_16[[#This Row],[Customer_ID]],Table1__2[],3,FALSE)</f>
        <v>42</v>
      </c>
      <c r="O436" t="str">
        <f>VLOOKUP(Table8_16[[#This Row],[Customer_ID]],Table1__2[],4,FALSE)</f>
        <v>Female</v>
      </c>
      <c r="P436" t="str">
        <f>VLOOKUP(Table8_16[[#This Row],[Customer_ID]],Table1__2[],5,FALSE)</f>
        <v>New Brian</v>
      </c>
      <c r="Q436" t="str">
        <f>VLOOKUP(Table8_16[[#This Row],[Customer_ID]],Table1__2[],6,FALSE)</f>
        <v>Wisconsin</v>
      </c>
      <c r="R436" t="str">
        <f>VLOOKUP(Table8_16[[#This Row],[Customer_ID]],Table1__2[],7,FALSE)</f>
        <v>USA</v>
      </c>
      <c r="S436" t="str">
        <f>VLOOKUP(Table8_16[[#This Row],[Customer_ID]],Table1__2[],8,FALSE)</f>
        <v>Bronze</v>
      </c>
      <c r="T436" t="str">
        <f>VLOOKUP(Table8_16[[#This Row],[Customer_ID]],Table1__2[],9,FALSE)</f>
        <v>Experienced</v>
      </c>
      <c r="U436" t="str">
        <f>VLOOKUP(Table8_16[[#This Row],[Product_ID]],Table3__211[],2,FALSE)</f>
        <v>Men's Leather</v>
      </c>
      <c r="V436" t="str">
        <f>VLOOKUP(Table8_16[[#This Row],[Product_ID]],Table3__211[],3,FALSE)</f>
        <v>Belt</v>
      </c>
      <c r="W436" t="str">
        <f>VLOOKUP(Table8_16[[#This Row],[Product_ID]],Table3__211[],4,FALSE)</f>
        <v>Clothing</v>
      </c>
      <c r="X436" t="str">
        <f>VLOOKUP(Table8_16[[#This Row],[Product_ID]],Table3__211[],5,FALSE)</f>
        <v>Accessories</v>
      </c>
      <c r="Y436" t="str">
        <f>VLOOKUP(Table8_16[[#This Row],[Product_ID]],Table3__211[],6,FALSE)</f>
        <v>Baldwin, Garza and Gonzalez</v>
      </c>
      <c r="Z436">
        <f>VLOOKUP(Table8_16[[#This Row],[Product_ID]],Table3__211[],7,FALSE)</f>
        <v>261</v>
      </c>
      <c r="AA436">
        <f>VLOOKUP(Table8_16[[#This Row],[Product_ID]],Table3__211[],8,FALSE)</f>
        <v>59</v>
      </c>
      <c r="AB436" t="str">
        <f>VLOOKUP(Table8_16[[#This Row],[Store_ID]],Store!$A$2:$E$21,2,FALSE)</f>
        <v>Gray Ltd</v>
      </c>
      <c r="AC436" t="str">
        <f>VLOOKUP(Table8_16[[#This Row],[Store_ID]],Store!$A$2:$E$21,3,FALSE)</f>
        <v>North</v>
      </c>
      <c r="AD436" t="str">
        <f>VLOOKUP(Table8_16[[#This Row],[Store_ID]],Store!$A$2:$E$21,4,FALSE)</f>
        <v>New Michaelchester</v>
      </c>
      <c r="AE436" t="str">
        <f>VLOOKUP(Table8_16[[#This Row],[Store_ID]],Store!$A$2:$E$21,5,FALSE)</f>
        <v>Outlet</v>
      </c>
      <c r="AF436" s="22" t="str">
        <f>VLOOKUP(Table8_16[[#This Row],[Store_ID]],Store!$A$2:$F$21,6,FALSE)</f>
        <v>Physical Store</v>
      </c>
    </row>
    <row r="437" spans="1:32" x14ac:dyDescent="0.3">
      <c r="A437" t="s">
        <v>2400</v>
      </c>
      <c r="B437" s="5">
        <v>45889</v>
      </c>
      <c r="C437" t="s">
        <v>925</v>
      </c>
      <c r="D437" t="s">
        <v>2061</v>
      </c>
      <c r="E437" t="s">
        <v>1921</v>
      </c>
      <c r="F437">
        <v>4</v>
      </c>
      <c r="G437">
        <v>758.49</v>
      </c>
      <c r="H437">
        <v>0.16</v>
      </c>
      <c r="I437" t="s">
        <v>1964</v>
      </c>
      <c r="J437">
        <v>2548.5264000000002</v>
      </c>
      <c r="K437">
        <v>2548.5264000000002</v>
      </c>
      <c r="L437" t="str">
        <f>_xlfn.IFS(Table8_1[[#This Row],[Unit_Price]]&lt;500,"Low Price",Table8_1[[#This Row],[Unit_Price]]&lt;2000,"Medium Price",Table8_1[[#This Row],[Unit_Price]]&gt;=2000, "High Price")</f>
        <v>Medium Price</v>
      </c>
      <c r="M437" t="str">
        <f>VLOOKUP(Table8_16[[#This Row],[Customer_ID]],Table1__2[],2,FALSE)</f>
        <v>Misty Ferguson</v>
      </c>
      <c r="N437">
        <f>VLOOKUP(Table8_16[[#This Row],[Customer_ID]],Table1__2[],3,FALSE)</f>
        <v>58</v>
      </c>
      <c r="O437" t="str">
        <f>VLOOKUP(Table8_16[[#This Row],[Customer_ID]],Table1__2[],4,FALSE)</f>
        <v>Male</v>
      </c>
      <c r="P437" t="str">
        <f>VLOOKUP(Table8_16[[#This Row],[Customer_ID]],Table1__2[],5,FALSE)</f>
        <v>North Joseside</v>
      </c>
      <c r="Q437" t="str">
        <f>VLOOKUP(Table8_16[[#This Row],[Customer_ID]],Table1__2[],6,FALSE)</f>
        <v>Connecticut</v>
      </c>
      <c r="R437" t="str">
        <f>VLOOKUP(Table8_16[[#This Row],[Customer_ID]],Table1__2[],7,FALSE)</f>
        <v>USA</v>
      </c>
      <c r="S437" t="str">
        <f>VLOOKUP(Table8_16[[#This Row],[Customer_ID]],Table1__2[],8,FALSE)</f>
        <v>Gold</v>
      </c>
      <c r="T437" t="str">
        <f>VLOOKUP(Table8_16[[#This Row],[Customer_ID]],Table1__2[],9,FALSE)</f>
        <v>Experienced</v>
      </c>
      <c r="U437" t="str">
        <f>VLOOKUP(Table8_16[[#This Row],[Product_ID]],Table3__211[],2,FALSE)</f>
        <v>Men's Running</v>
      </c>
      <c r="V437" t="str">
        <f>VLOOKUP(Table8_16[[#This Row],[Product_ID]],Table3__211[],3,FALSE)</f>
        <v>Jacket</v>
      </c>
      <c r="W437" t="str">
        <f>VLOOKUP(Table8_16[[#This Row],[Product_ID]],Table3__211[],4,FALSE)</f>
        <v>Clothing</v>
      </c>
      <c r="X437" t="str">
        <f>VLOOKUP(Table8_16[[#This Row],[Product_ID]],Table3__211[],5,FALSE)</f>
        <v>Outerwear</v>
      </c>
      <c r="Y437" t="str">
        <f>VLOOKUP(Table8_16[[#This Row],[Product_ID]],Table3__211[],6,FALSE)</f>
        <v>Pineda Ltd</v>
      </c>
      <c r="Z437">
        <f>VLOOKUP(Table8_16[[#This Row],[Product_ID]],Table3__211[],7,FALSE)</f>
        <v>364.67</v>
      </c>
      <c r="AA437">
        <f>VLOOKUP(Table8_16[[#This Row],[Product_ID]],Table3__211[],8,FALSE)</f>
        <v>452</v>
      </c>
      <c r="AB437" t="str">
        <f>VLOOKUP(Table8_16[[#This Row],[Store_ID]],Store!$A$2:$E$21,2,FALSE)</f>
        <v>Moore, Padilla and Butler</v>
      </c>
      <c r="AC437" t="str">
        <f>VLOOKUP(Table8_16[[#This Row],[Store_ID]],Store!$A$2:$E$21,3,FALSE)</f>
        <v>South</v>
      </c>
      <c r="AD437" t="str">
        <f>VLOOKUP(Table8_16[[#This Row],[Store_ID]],Store!$A$2:$E$21,4,FALSE)</f>
        <v>East Johnstad</v>
      </c>
      <c r="AE437" t="str">
        <f>VLOOKUP(Table8_16[[#This Row],[Store_ID]],Store!$A$2:$E$21,5,FALSE)</f>
        <v>Flagship</v>
      </c>
      <c r="AF437" s="22" t="str">
        <f>VLOOKUP(Table8_16[[#This Row],[Store_ID]],Store!$A$2:$F$21,6,FALSE)</f>
        <v>Physical Store</v>
      </c>
    </row>
    <row r="438" spans="1:32" x14ac:dyDescent="0.3">
      <c r="A438" t="s">
        <v>2401</v>
      </c>
      <c r="B438" s="5">
        <v>45555</v>
      </c>
      <c r="C438" t="s">
        <v>206</v>
      </c>
      <c r="D438" t="s">
        <v>1689</v>
      </c>
      <c r="E438" t="s">
        <v>1929</v>
      </c>
      <c r="F438">
        <v>4</v>
      </c>
      <c r="G438">
        <v>747.56</v>
      </c>
      <c r="H438">
        <v>0.09</v>
      </c>
      <c r="I438" t="s">
        <v>1964</v>
      </c>
      <c r="J438">
        <v>2721.1183999999998</v>
      </c>
      <c r="K438">
        <v>2721.1183999999998</v>
      </c>
      <c r="L438" t="str">
        <f>_xlfn.IFS(Table8_1[[#This Row],[Unit_Price]]&lt;500,"Low Price",Table8_1[[#This Row],[Unit_Price]]&lt;2000,"Medium Price",Table8_1[[#This Row],[Unit_Price]]&gt;=2000, "High Price")</f>
        <v>Medium Price</v>
      </c>
      <c r="M438" t="str">
        <f>VLOOKUP(Table8_16[[#This Row],[Customer_ID]],Table1__2[],2,FALSE)</f>
        <v>Sharon Brown</v>
      </c>
      <c r="N438">
        <f>VLOOKUP(Table8_16[[#This Row],[Customer_ID]],Table1__2[],3,FALSE)</f>
        <v>37</v>
      </c>
      <c r="O438" t="str">
        <f>VLOOKUP(Table8_16[[#This Row],[Customer_ID]],Table1__2[],4,FALSE)</f>
        <v>Female</v>
      </c>
      <c r="P438" t="str">
        <f>VLOOKUP(Table8_16[[#This Row],[Customer_ID]],Table1__2[],5,FALSE)</f>
        <v>East Andrea</v>
      </c>
      <c r="Q438" t="str">
        <f>VLOOKUP(Table8_16[[#This Row],[Customer_ID]],Table1__2[],6,FALSE)</f>
        <v>Michigan</v>
      </c>
      <c r="R438" t="str">
        <f>VLOOKUP(Table8_16[[#This Row],[Customer_ID]],Table1__2[],7,FALSE)</f>
        <v>USA</v>
      </c>
      <c r="S438" t="str">
        <f>VLOOKUP(Table8_16[[#This Row],[Customer_ID]],Table1__2[],8,FALSE)</f>
        <v>Gold</v>
      </c>
      <c r="T438" t="str">
        <f>VLOOKUP(Table8_16[[#This Row],[Customer_ID]],Table1__2[],9,FALSE)</f>
        <v>Experienced</v>
      </c>
      <c r="U438" t="str">
        <f>VLOOKUP(Table8_16[[#This Row],[Product_ID]],Table3__211[],2,FALSE)</f>
        <v>Men's Casual</v>
      </c>
      <c r="V438" t="str">
        <f>VLOOKUP(Table8_16[[#This Row],[Product_ID]],Table3__211[],3,FALSE)</f>
        <v>Sneakers</v>
      </c>
      <c r="W438" t="str">
        <f>VLOOKUP(Table8_16[[#This Row],[Product_ID]],Table3__211[],4,FALSE)</f>
        <v>Clothing</v>
      </c>
      <c r="X438" t="str">
        <f>VLOOKUP(Table8_16[[#This Row],[Product_ID]],Table3__211[],5,FALSE)</f>
        <v>Footwear</v>
      </c>
      <c r="Y438" t="str">
        <f>VLOOKUP(Table8_16[[#This Row],[Product_ID]],Table3__211[],6,FALSE)</f>
        <v>Hogan-Lee</v>
      </c>
      <c r="Z438">
        <f>VLOOKUP(Table8_16[[#This Row],[Product_ID]],Table3__211[],7,FALSE)</f>
        <v>353.47</v>
      </c>
      <c r="AA438">
        <f>VLOOKUP(Table8_16[[#This Row],[Product_ID]],Table3__211[],8,FALSE)</f>
        <v>214</v>
      </c>
      <c r="AB438" t="str">
        <f>VLOOKUP(Table8_16[[#This Row],[Store_ID]],Store!$A$2:$E$21,2,FALSE)</f>
        <v>Thomas, Bridges and Harris</v>
      </c>
      <c r="AC438" t="str">
        <f>VLOOKUP(Table8_16[[#This Row],[Store_ID]],Store!$A$2:$E$21,3,FALSE)</f>
        <v>North</v>
      </c>
      <c r="AD438" t="str">
        <f>VLOOKUP(Table8_16[[#This Row],[Store_ID]],Store!$A$2:$E$21,4,FALSE)</f>
        <v>Sabrinatown</v>
      </c>
      <c r="AE438" t="str">
        <f>VLOOKUP(Table8_16[[#This Row],[Store_ID]],Store!$A$2:$E$21,5,FALSE)</f>
        <v>Online</v>
      </c>
      <c r="AF438" s="22" t="str">
        <f>VLOOKUP(Table8_16[[#This Row],[Store_ID]],Store!$A$2:$F$21,6,FALSE)</f>
        <v>Digital Store</v>
      </c>
    </row>
    <row r="439" spans="1:32" x14ac:dyDescent="0.3">
      <c r="A439" t="s">
        <v>2402</v>
      </c>
      <c r="B439" s="5">
        <v>45813</v>
      </c>
      <c r="C439" t="s">
        <v>820</v>
      </c>
      <c r="D439" t="s">
        <v>1700</v>
      </c>
      <c r="E439" t="s">
        <v>1942</v>
      </c>
      <c r="F439">
        <v>3</v>
      </c>
      <c r="G439">
        <v>551.22</v>
      </c>
      <c r="H439">
        <v>0.12</v>
      </c>
      <c r="I439" t="s">
        <v>1961</v>
      </c>
      <c r="J439">
        <v>1455.2208000000001</v>
      </c>
      <c r="K439">
        <v>1455.2208000000001</v>
      </c>
      <c r="L439" t="str">
        <f>_xlfn.IFS(Table8_1[[#This Row],[Unit_Price]]&lt;500,"Low Price",Table8_1[[#This Row],[Unit_Price]]&lt;2000,"Medium Price",Table8_1[[#This Row],[Unit_Price]]&gt;=2000, "High Price")</f>
        <v>Medium Price</v>
      </c>
      <c r="M439" t="str">
        <f>VLOOKUP(Table8_16[[#This Row],[Customer_ID]],Table1__2[],2,FALSE)</f>
        <v>Dr. Ashley Yates Md</v>
      </c>
      <c r="N439">
        <f>VLOOKUP(Table8_16[[#This Row],[Customer_ID]],Table1__2[],3,FALSE)</f>
        <v>32</v>
      </c>
      <c r="O439" t="str">
        <f>VLOOKUP(Table8_16[[#This Row],[Customer_ID]],Table1__2[],4,FALSE)</f>
        <v>Male</v>
      </c>
      <c r="P439" t="str">
        <f>VLOOKUP(Table8_16[[#This Row],[Customer_ID]],Table1__2[],5,FALSE)</f>
        <v>New Maria</v>
      </c>
      <c r="Q439" t="str">
        <f>VLOOKUP(Table8_16[[#This Row],[Customer_ID]],Table1__2[],6,FALSE)</f>
        <v>Wisconsin</v>
      </c>
      <c r="R439" t="str">
        <f>VLOOKUP(Table8_16[[#This Row],[Customer_ID]],Table1__2[],7,FALSE)</f>
        <v>USA</v>
      </c>
      <c r="S439" t="str">
        <f>VLOOKUP(Table8_16[[#This Row],[Customer_ID]],Table1__2[],8,FALSE)</f>
        <v>Bronze</v>
      </c>
      <c r="T439" t="str">
        <f>VLOOKUP(Table8_16[[#This Row],[Customer_ID]],Table1__2[],9,FALSE)</f>
        <v>Experienced</v>
      </c>
      <c r="U439" t="str">
        <f>VLOOKUP(Table8_16[[#This Row],[Product_ID]],Table3__211[],2,FALSE)</f>
        <v>Noise-Canceling</v>
      </c>
      <c r="V439" t="str">
        <f>VLOOKUP(Table8_16[[#This Row],[Product_ID]],Table3__211[],3,FALSE)</f>
        <v>Headphones</v>
      </c>
      <c r="W439" t="str">
        <f>VLOOKUP(Table8_16[[#This Row],[Product_ID]],Table3__211[],4,FALSE)</f>
        <v>Electronics</v>
      </c>
      <c r="X439" t="str">
        <f>VLOOKUP(Table8_16[[#This Row],[Product_ID]],Table3__211[],5,FALSE)</f>
        <v>Audio</v>
      </c>
      <c r="Y439" t="str">
        <f>VLOOKUP(Table8_16[[#This Row],[Product_ID]],Table3__211[],6,FALSE)</f>
        <v>Taylor-Hart</v>
      </c>
      <c r="Z439">
        <f>VLOOKUP(Table8_16[[#This Row],[Product_ID]],Table3__211[],7,FALSE)</f>
        <v>38.520000000000003</v>
      </c>
      <c r="AA439">
        <f>VLOOKUP(Table8_16[[#This Row],[Product_ID]],Table3__211[],8,FALSE)</f>
        <v>378</v>
      </c>
      <c r="AB439" t="str">
        <f>VLOOKUP(Table8_16[[#This Row],[Store_ID]],Store!$A$2:$E$21,2,FALSE)</f>
        <v>Holloway Ltd</v>
      </c>
      <c r="AC439" t="str">
        <f>VLOOKUP(Table8_16[[#This Row],[Store_ID]],Store!$A$2:$E$21,3,FALSE)</f>
        <v>North</v>
      </c>
      <c r="AD439" t="str">
        <f>VLOOKUP(Table8_16[[#This Row],[Store_ID]],Store!$A$2:$E$21,4,FALSE)</f>
        <v>Bensonhaven</v>
      </c>
      <c r="AE439" t="str">
        <f>VLOOKUP(Table8_16[[#This Row],[Store_ID]],Store!$A$2:$E$21,5,FALSE)</f>
        <v>Flagship</v>
      </c>
      <c r="AF439" s="22" t="str">
        <f>VLOOKUP(Table8_16[[#This Row],[Store_ID]],Store!$A$2:$F$21,6,FALSE)</f>
        <v>Physical Store</v>
      </c>
    </row>
    <row r="440" spans="1:32" x14ac:dyDescent="0.3">
      <c r="A440" t="s">
        <v>2403</v>
      </c>
      <c r="B440" s="5">
        <v>45811</v>
      </c>
      <c r="C440" t="s">
        <v>539</v>
      </c>
      <c r="D440" t="s">
        <v>1790</v>
      </c>
      <c r="E440" t="s">
        <v>1934</v>
      </c>
      <c r="F440">
        <v>2</v>
      </c>
      <c r="G440">
        <v>527.05999999999995</v>
      </c>
      <c r="H440">
        <v>0.17</v>
      </c>
      <c r="I440" t="s">
        <v>1961</v>
      </c>
      <c r="J440">
        <v>874.91959999999995</v>
      </c>
      <c r="K440">
        <v>874.91959999999995</v>
      </c>
      <c r="L440" t="str">
        <f>_xlfn.IFS(Table8_1[[#This Row],[Unit_Price]]&lt;500,"Low Price",Table8_1[[#This Row],[Unit_Price]]&lt;2000,"Medium Price",Table8_1[[#This Row],[Unit_Price]]&gt;=2000, "High Price")</f>
        <v>Medium Price</v>
      </c>
      <c r="M440" t="str">
        <f>VLOOKUP(Table8_16[[#This Row],[Customer_ID]],Table1__2[],2,FALSE)</f>
        <v>Brian Choi</v>
      </c>
      <c r="N440">
        <f>VLOOKUP(Table8_16[[#This Row],[Customer_ID]],Table1__2[],3,FALSE)</f>
        <v>46</v>
      </c>
      <c r="O440" t="str">
        <f>VLOOKUP(Table8_16[[#This Row],[Customer_ID]],Table1__2[],4,FALSE)</f>
        <v>Female</v>
      </c>
      <c r="P440" t="str">
        <f>VLOOKUP(Table8_16[[#This Row],[Customer_ID]],Table1__2[],5,FALSE)</f>
        <v>Floydton</v>
      </c>
      <c r="Q440" t="str">
        <f>VLOOKUP(Table8_16[[#This Row],[Customer_ID]],Table1__2[],6,FALSE)</f>
        <v>New Jersey</v>
      </c>
      <c r="R440" t="str">
        <f>VLOOKUP(Table8_16[[#This Row],[Customer_ID]],Table1__2[],7,FALSE)</f>
        <v>USA</v>
      </c>
      <c r="S440" t="str">
        <f>VLOOKUP(Table8_16[[#This Row],[Customer_ID]],Table1__2[],8,FALSE)</f>
        <v>Gold</v>
      </c>
      <c r="T440" t="str">
        <f>VLOOKUP(Table8_16[[#This Row],[Customer_ID]],Table1__2[],9,FALSE)</f>
        <v>Experienced</v>
      </c>
      <c r="U440" t="str">
        <f>VLOOKUP(Table8_16[[#This Row],[Product_ID]],Table3__211[],2,FALSE)</f>
        <v>Men's Sports</v>
      </c>
      <c r="V440" t="str">
        <f>VLOOKUP(Table8_16[[#This Row],[Product_ID]],Table3__211[],3,FALSE)</f>
        <v>Shorts</v>
      </c>
      <c r="W440" t="str">
        <f>VLOOKUP(Table8_16[[#This Row],[Product_ID]],Table3__211[],4,FALSE)</f>
        <v>Clothing</v>
      </c>
      <c r="X440" t="str">
        <f>VLOOKUP(Table8_16[[#This Row],[Product_ID]],Table3__211[],5,FALSE)</f>
        <v>Bottoms</v>
      </c>
      <c r="Y440" t="str">
        <f>VLOOKUP(Table8_16[[#This Row],[Product_ID]],Table3__211[],6,FALSE)</f>
        <v>Fitzpatrick Ltd</v>
      </c>
      <c r="Z440">
        <f>VLOOKUP(Table8_16[[#This Row],[Product_ID]],Table3__211[],7,FALSE)</f>
        <v>218.22</v>
      </c>
      <c r="AA440">
        <f>VLOOKUP(Table8_16[[#This Row],[Product_ID]],Table3__211[],8,FALSE)</f>
        <v>224</v>
      </c>
      <c r="AB440" t="str">
        <f>VLOOKUP(Table8_16[[#This Row],[Store_ID]],Store!$A$2:$E$21,2,FALSE)</f>
        <v>Mcdonald Inc</v>
      </c>
      <c r="AC440" t="str">
        <f>VLOOKUP(Table8_16[[#This Row],[Store_ID]],Store!$A$2:$E$21,3,FALSE)</f>
        <v>South</v>
      </c>
      <c r="AD440" t="str">
        <f>VLOOKUP(Table8_16[[#This Row],[Store_ID]],Store!$A$2:$E$21,4,FALSE)</f>
        <v>Christopherland</v>
      </c>
      <c r="AE440" t="str">
        <f>VLOOKUP(Table8_16[[#This Row],[Store_ID]],Store!$A$2:$E$21,5,FALSE)</f>
        <v>Outlet</v>
      </c>
      <c r="AF440" s="22" t="str">
        <f>VLOOKUP(Table8_16[[#This Row],[Store_ID]],Store!$A$2:$F$21,6,FALSE)</f>
        <v>Physical Store</v>
      </c>
    </row>
    <row r="441" spans="1:32" x14ac:dyDescent="0.3">
      <c r="A441" t="s">
        <v>2404</v>
      </c>
      <c r="B441" s="5">
        <v>45670</v>
      </c>
      <c r="C441" t="s">
        <v>354</v>
      </c>
      <c r="D441" t="s">
        <v>1768</v>
      </c>
      <c r="E441" t="s">
        <v>1908</v>
      </c>
      <c r="F441">
        <v>4</v>
      </c>
      <c r="G441">
        <v>875.41</v>
      </c>
      <c r="H441">
        <v>0.27</v>
      </c>
      <c r="I441" t="s">
        <v>1959</v>
      </c>
      <c r="J441">
        <v>2556.1972000000001</v>
      </c>
      <c r="K441">
        <v>2556.1971999999996</v>
      </c>
      <c r="L441" t="str">
        <f>_xlfn.IFS(Table8_1[[#This Row],[Unit_Price]]&lt;500,"Low Price",Table8_1[[#This Row],[Unit_Price]]&lt;2000,"Medium Price",Table8_1[[#This Row],[Unit_Price]]&gt;=2000, "High Price")</f>
        <v>Medium Price</v>
      </c>
      <c r="M441" t="str">
        <f>VLOOKUP(Table8_16[[#This Row],[Customer_ID]],Table1__2[],2,FALSE)</f>
        <v>Brittney Morgan</v>
      </c>
      <c r="N441">
        <f>VLOOKUP(Table8_16[[#This Row],[Customer_ID]],Table1__2[],3,FALSE)</f>
        <v>24</v>
      </c>
      <c r="O441" t="str">
        <f>VLOOKUP(Table8_16[[#This Row],[Customer_ID]],Table1__2[],4,FALSE)</f>
        <v>Male</v>
      </c>
      <c r="P441" t="str">
        <f>VLOOKUP(Table8_16[[#This Row],[Customer_ID]],Table1__2[],5,FALSE)</f>
        <v>Lake Kaylahaven</v>
      </c>
      <c r="Q441" t="str">
        <f>VLOOKUP(Table8_16[[#This Row],[Customer_ID]],Table1__2[],6,FALSE)</f>
        <v>Alaska</v>
      </c>
      <c r="R441" t="str">
        <f>VLOOKUP(Table8_16[[#This Row],[Customer_ID]],Table1__2[],7,FALSE)</f>
        <v>USA</v>
      </c>
      <c r="S441" t="str">
        <f>VLOOKUP(Table8_16[[#This Row],[Customer_ID]],Table1__2[],8,FALSE)</f>
        <v>Gold</v>
      </c>
      <c r="T441" t="str">
        <f>VLOOKUP(Table8_16[[#This Row],[Customer_ID]],Table1__2[],9,FALSE)</f>
        <v>Students</v>
      </c>
      <c r="U441" t="str">
        <f>VLOOKUP(Table8_16[[#This Row],[Product_ID]],Table3__211[],2,FALSE)</f>
        <v>Laptop Cooling</v>
      </c>
      <c r="V441" t="str">
        <f>VLOOKUP(Table8_16[[#This Row],[Product_ID]],Table3__211[],3,FALSE)</f>
        <v>Pad</v>
      </c>
      <c r="W441" t="str">
        <f>VLOOKUP(Table8_16[[#This Row],[Product_ID]],Table3__211[],4,FALSE)</f>
        <v>Electronics</v>
      </c>
      <c r="X441" t="str">
        <f>VLOOKUP(Table8_16[[#This Row],[Product_ID]],Table3__211[],5,FALSE)</f>
        <v>Computer</v>
      </c>
      <c r="Y441" t="str">
        <f>VLOOKUP(Table8_16[[#This Row],[Product_ID]],Table3__211[],6,FALSE)</f>
        <v>Murray, Gould and Ware</v>
      </c>
      <c r="Z441">
        <f>VLOOKUP(Table8_16[[#This Row],[Product_ID]],Table3__211[],7,FALSE)</f>
        <v>86.42</v>
      </c>
      <c r="AA441">
        <f>VLOOKUP(Table8_16[[#This Row],[Product_ID]],Table3__211[],8,FALSE)</f>
        <v>222</v>
      </c>
      <c r="AB441" t="str">
        <f>VLOOKUP(Table8_16[[#This Row],[Store_ID]],Store!$A$2:$E$21,2,FALSE)</f>
        <v>Gray Ltd</v>
      </c>
      <c r="AC441" t="str">
        <f>VLOOKUP(Table8_16[[#This Row],[Store_ID]],Store!$A$2:$E$21,3,FALSE)</f>
        <v>North</v>
      </c>
      <c r="AD441" t="str">
        <f>VLOOKUP(Table8_16[[#This Row],[Store_ID]],Store!$A$2:$E$21,4,FALSE)</f>
        <v>New Michaelchester</v>
      </c>
      <c r="AE441" t="str">
        <f>VLOOKUP(Table8_16[[#This Row],[Store_ID]],Store!$A$2:$E$21,5,FALSE)</f>
        <v>Outlet</v>
      </c>
      <c r="AF441" s="22" t="str">
        <f>VLOOKUP(Table8_16[[#This Row],[Store_ID]],Store!$A$2:$F$21,6,FALSE)</f>
        <v>Physical Store</v>
      </c>
    </row>
    <row r="442" spans="1:32" x14ac:dyDescent="0.3">
      <c r="A442" t="s">
        <v>2405</v>
      </c>
      <c r="B442" s="5">
        <v>45736</v>
      </c>
      <c r="C442" t="s">
        <v>42</v>
      </c>
      <c r="D442" t="s">
        <v>1838</v>
      </c>
      <c r="E442" t="s">
        <v>1887</v>
      </c>
      <c r="F442">
        <v>2</v>
      </c>
      <c r="G442">
        <v>226.43</v>
      </c>
      <c r="H442">
        <v>0.03</v>
      </c>
      <c r="I442" t="s">
        <v>1959</v>
      </c>
      <c r="J442">
        <v>439.27420000000001</v>
      </c>
      <c r="K442">
        <v>439.27420000000001</v>
      </c>
      <c r="L442" t="str">
        <f>_xlfn.IFS(Table8_1[[#This Row],[Unit_Price]]&lt;500,"Low Price",Table8_1[[#This Row],[Unit_Price]]&lt;2000,"Medium Price",Table8_1[[#This Row],[Unit_Price]]&gt;=2000, "High Price")</f>
        <v>Low Price</v>
      </c>
      <c r="M442" t="str">
        <f>VLOOKUP(Table8_16[[#This Row],[Customer_ID]],Table1__2[],2,FALSE)</f>
        <v>Daniel Boyd</v>
      </c>
      <c r="N442">
        <f>VLOOKUP(Table8_16[[#This Row],[Customer_ID]],Table1__2[],3,FALSE)</f>
        <v>29</v>
      </c>
      <c r="O442" t="str">
        <f>VLOOKUP(Table8_16[[#This Row],[Customer_ID]],Table1__2[],4,FALSE)</f>
        <v>Female</v>
      </c>
      <c r="P442" t="str">
        <f>VLOOKUP(Table8_16[[#This Row],[Customer_ID]],Table1__2[],5,FALSE)</f>
        <v>West Pamelafurt</v>
      </c>
      <c r="Q442" t="str">
        <f>VLOOKUP(Table8_16[[#This Row],[Customer_ID]],Table1__2[],6,FALSE)</f>
        <v>West Virginia</v>
      </c>
      <c r="R442" t="str">
        <f>VLOOKUP(Table8_16[[#This Row],[Customer_ID]],Table1__2[],7,FALSE)</f>
        <v>USA</v>
      </c>
      <c r="S442" t="str">
        <f>VLOOKUP(Table8_16[[#This Row],[Customer_ID]],Table1__2[],8,FALSE)</f>
        <v>Bronze</v>
      </c>
      <c r="T442" t="str">
        <f>VLOOKUP(Table8_16[[#This Row],[Customer_ID]],Table1__2[],9,FALSE)</f>
        <v>Entry level Professionel</v>
      </c>
      <c r="U442" t="str">
        <f>VLOOKUP(Table8_16[[#This Row],[Product_ID]],Table3__211[],2,FALSE)</f>
        <v>Women's Beanie</v>
      </c>
      <c r="V442" t="str">
        <f>VLOOKUP(Table8_16[[#This Row],[Product_ID]],Table3__211[],3,FALSE)</f>
        <v>Hat</v>
      </c>
      <c r="W442" t="str">
        <f>VLOOKUP(Table8_16[[#This Row],[Product_ID]],Table3__211[],4,FALSE)</f>
        <v>Clothing</v>
      </c>
      <c r="X442" t="str">
        <f>VLOOKUP(Table8_16[[#This Row],[Product_ID]],Table3__211[],5,FALSE)</f>
        <v>Accessories</v>
      </c>
      <c r="Y442" t="str">
        <f>VLOOKUP(Table8_16[[#This Row],[Product_ID]],Table3__211[],6,FALSE)</f>
        <v>Richardson-Carrillo</v>
      </c>
      <c r="Z442">
        <f>VLOOKUP(Table8_16[[#This Row],[Product_ID]],Table3__211[],7,FALSE)</f>
        <v>119.57</v>
      </c>
      <c r="AA442">
        <f>VLOOKUP(Table8_16[[#This Row],[Product_ID]],Table3__211[],8,FALSE)</f>
        <v>210</v>
      </c>
      <c r="AB442" t="str">
        <f>VLOOKUP(Table8_16[[#This Row],[Store_ID]],Store!$A$2:$E$21,2,FALSE)</f>
        <v>Rivera-Warner</v>
      </c>
      <c r="AC442" t="str">
        <f>VLOOKUP(Table8_16[[#This Row],[Store_ID]],Store!$A$2:$E$21,3,FALSE)</f>
        <v>East</v>
      </c>
      <c r="AD442" t="str">
        <f>VLOOKUP(Table8_16[[#This Row],[Store_ID]],Store!$A$2:$E$21,4,FALSE)</f>
        <v>Washingtonfurt</v>
      </c>
      <c r="AE442" t="str">
        <f>VLOOKUP(Table8_16[[#This Row],[Store_ID]],Store!$A$2:$E$21,5,FALSE)</f>
        <v>Flagship</v>
      </c>
      <c r="AF442" s="22" t="str">
        <f>VLOOKUP(Table8_16[[#This Row],[Store_ID]],Store!$A$2:$F$21,6,FALSE)</f>
        <v>Physical Store</v>
      </c>
    </row>
    <row r="443" spans="1:32" x14ac:dyDescent="0.3">
      <c r="A443" t="s">
        <v>2406</v>
      </c>
      <c r="B443" s="5">
        <v>45480</v>
      </c>
      <c r="C443" t="s">
        <v>145</v>
      </c>
      <c r="D443" t="s">
        <v>1820</v>
      </c>
      <c r="E443" t="s">
        <v>1908</v>
      </c>
      <c r="F443">
        <v>2</v>
      </c>
      <c r="G443">
        <v>285.39</v>
      </c>
      <c r="H443">
        <v>0.1</v>
      </c>
      <c r="I443" t="s">
        <v>1959</v>
      </c>
      <c r="J443">
        <v>513.702</v>
      </c>
      <c r="K443">
        <v>513.702</v>
      </c>
      <c r="L443" t="str">
        <f>_xlfn.IFS(Table8_1[[#This Row],[Unit_Price]]&lt;500,"Low Price",Table8_1[[#This Row],[Unit_Price]]&lt;2000,"Medium Price",Table8_1[[#This Row],[Unit_Price]]&gt;=2000, "High Price")</f>
        <v>Low Price</v>
      </c>
      <c r="M443" t="str">
        <f>VLOOKUP(Table8_16[[#This Row],[Customer_ID]],Table1__2[],2,FALSE)</f>
        <v>Rachel Myers</v>
      </c>
      <c r="N443">
        <f>VLOOKUP(Table8_16[[#This Row],[Customer_ID]],Table1__2[],3,FALSE)</f>
        <v>52</v>
      </c>
      <c r="O443" t="str">
        <f>VLOOKUP(Table8_16[[#This Row],[Customer_ID]],Table1__2[],4,FALSE)</f>
        <v>Male</v>
      </c>
      <c r="P443" t="str">
        <f>VLOOKUP(Table8_16[[#This Row],[Customer_ID]],Table1__2[],5,FALSE)</f>
        <v>Robertberg</v>
      </c>
      <c r="Q443" t="str">
        <f>VLOOKUP(Table8_16[[#This Row],[Customer_ID]],Table1__2[],6,FALSE)</f>
        <v>North Dakota</v>
      </c>
      <c r="R443" t="str">
        <f>VLOOKUP(Table8_16[[#This Row],[Customer_ID]],Table1__2[],7,FALSE)</f>
        <v>USA</v>
      </c>
      <c r="S443" t="str">
        <f>VLOOKUP(Table8_16[[#This Row],[Customer_ID]],Table1__2[],8,FALSE)</f>
        <v>Silver</v>
      </c>
      <c r="T443" t="str">
        <f>VLOOKUP(Table8_16[[#This Row],[Customer_ID]],Table1__2[],9,FALSE)</f>
        <v>Experienced</v>
      </c>
      <c r="U443" t="str">
        <f>VLOOKUP(Table8_16[[#This Row],[Product_ID]],Table3__211[],2,FALSE)</f>
        <v>Decorative Lamp</v>
      </c>
      <c r="V443" t="str">
        <f>VLOOKUP(Table8_16[[#This Row],[Product_ID]],Table3__211[],3,FALSE)</f>
        <v>Shade</v>
      </c>
      <c r="W443" t="str">
        <f>VLOOKUP(Table8_16[[#This Row],[Product_ID]],Table3__211[],4,FALSE)</f>
        <v>Home</v>
      </c>
      <c r="X443" t="str">
        <f>VLOOKUP(Table8_16[[#This Row],[Product_ID]],Table3__211[],5,FALSE)</f>
        <v>Lighting</v>
      </c>
      <c r="Y443" t="str">
        <f>VLOOKUP(Table8_16[[#This Row],[Product_ID]],Table3__211[],6,FALSE)</f>
        <v>Ramirez-Hanson</v>
      </c>
      <c r="Z443">
        <f>VLOOKUP(Table8_16[[#This Row],[Product_ID]],Table3__211[],7,FALSE)</f>
        <v>228.53</v>
      </c>
      <c r="AA443">
        <f>VLOOKUP(Table8_16[[#This Row],[Product_ID]],Table3__211[],8,FALSE)</f>
        <v>469</v>
      </c>
      <c r="AB443" t="str">
        <f>VLOOKUP(Table8_16[[#This Row],[Store_ID]],Store!$A$2:$E$21,2,FALSE)</f>
        <v>Gray Ltd</v>
      </c>
      <c r="AC443" t="str">
        <f>VLOOKUP(Table8_16[[#This Row],[Store_ID]],Store!$A$2:$E$21,3,FALSE)</f>
        <v>North</v>
      </c>
      <c r="AD443" t="str">
        <f>VLOOKUP(Table8_16[[#This Row],[Store_ID]],Store!$A$2:$E$21,4,FALSE)</f>
        <v>New Michaelchester</v>
      </c>
      <c r="AE443" t="str">
        <f>VLOOKUP(Table8_16[[#This Row],[Store_ID]],Store!$A$2:$E$21,5,FALSE)</f>
        <v>Outlet</v>
      </c>
      <c r="AF443" s="22" t="str">
        <f>VLOOKUP(Table8_16[[#This Row],[Store_ID]],Store!$A$2:$F$21,6,FALSE)</f>
        <v>Physical Store</v>
      </c>
    </row>
    <row r="444" spans="1:32" x14ac:dyDescent="0.3">
      <c r="A444" t="s">
        <v>2407</v>
      </c>
      <c r="B444" s="5">
        <v>45929</v>
      </c>
      <c r="C444" t="s">
        <v>1061</v>
      </c>
      <c r="D444" t="s">
        <v>1603</v>
      </c>
      <c r="E444" t="s">
        <v>1936</v>
      </c>
      <c r="F444">
        <v>2</v>
      </c>
      <c r="G444">
        <v>298.01</v>
      </c>
      <c r="H444">
        <v>0.05</v>
      </c>
      <c r="I444" t="s">
        <v>1959</v>
      </c>
      <c r="J444">
        <v>566.21900000000005</v>
      </c>
      <c r="K444">
        <v>566.21899999999994</v>
      </c>
      <c r="L444" t="str">
        <f>_xlfn.IFS(Table8_1[[#This Row],[Unit_Price]]&lt;500,"Low Price",Table8_1[[#This Row],[Unit_Price]]&lt;2000,"Medium Price",Table8_1[[#This Row],[Unit_Price]]&gt;=2000, "High Price")</f>
        <v>Low Price</v>
      </c>
      <c r="M444" t="str">
        <f>VLOOKUP(Table8_16[[#This Row],[Customer_ID]],Table1__2[],2,FALSE)</f>
        <v>Mr. Christopher Sims</v>
      </c>
      <c r="N444">
        <f>VLOOKUP(Table8_16[[#This Row],[Customer_ID]],Table1__2[],3,FALSE)</f>
        <v>50</v>
      </c>
      <c r="O444" t="str">
        <f>VLOOKUP(Table8_16[[#This Row],[Customer_ID]],Table1__2[],4,FALSE)</f>
        <v>Female</v>
      </c>
      <c r="P444" t="str">
        <f>VLOOKUP(Table8_16[[#This Row],[Customer_ID]],Table1__2[],5,FALSE)</f>
        <v>Donaldsontown</v>
      </c>
      <c r="Q444" t="str">
        <f>VLOOKUP(Table8_16[[#This Row],[Customer_ID]],Table1__2[],6,FALSE)</f>
        <v>Connecticut</v>
      </c>
      <c r="R444" t="str">
        <f>VLOOKUP(Table8_16[[#This Row],[Customer_ID]],Table1__2[],7,FALSE)</f>
        <v>USA</v>
      </c>
      <c r="S444" t="str">
        <f>VLOOKUP(Table8_16[[#This Row],[Customer_ID]],Table1__2[],8,FALSE)</f>
        <v>Silver</v>
      </c>
      <c r="T444" t="str">
        <f>VLOOKUP(Table8_16[[#This Row],[Customer_ID]],Table1__2[],9,FALSE)</f>
        <v>Experienced</v>
      </c>
      <c r="U444" t="str">
        <f>VLOOKUP(Table8_16[[#This Row],[Product_ID]],Table3__211[],2,FALSE)</f>
        <v>HD Smart TV</v>
      </c>
      <c r="V444" t="str">
        <f>VLOOKUP(Table8_16[[#This Row],[Product_ID]],Table3__211[],3,FALSE)</f>
        <v>Stick</v>
      </c>
      <c r="W444" t="str">
        <f>VLOOKUP(Table8_16[[#This Row],[Product_ID]],Table3__211[],4,FALSE)</f>
        <v>Electronics</v>
      </c>
      <c r="X444" t="str">
        <f>VLOOKUP(Table8_16[[#This Row],[Product_ID]],Table3__211[],5,FALSE)</f>
        <v>Accessories</v>
      </c>
      <c r="Y444" t="str">
        <f>VLOOKUP(Table8_16[[#This Row],[Product_ID]],Table3__211[],6,FALSE)</f>
        <v>Gibson, Hobbs and Weaver</v>
      </c>
      <c r="Z444">
        <f>VLOOKUP(Table8_16[[#This Row],[Product_ID]],Table3__211[],7,FALSE)</f>
        <v>449.4</v>
      </c>
      <c r="AA444">
        <f>VLOOKUP(Table8_16[[#This Row],[Product_ID]],Table3__211[],8,FALSE)</f>
        <v>273</v>
      </c>
      <c r="AB444" t="str">
        <f>VLOOKUP(Table8_16[[#This Row],[Store_ID]],Store!$A$2:$E$21,2,FALSE)</f>
        <v>Shelton PLC</v>
      </c>
      <c r="AC444" t="str">
        <f>VLOOKUP(Table8_16[[#This Row],[Store_ID]],Store!$A$2:$E$21,3,FALSE)</f>
        <v>North</v>
      </c>
      <c r="AD444" t="str">
        <f>VLOOKUP(Table8_16[[#This Row],[Store_ID]],Store!$A$2:$E$21,4,FALSE)</f>
        <v>East Jenniferstad</v>
      </c>
      <c r="AE444" t="str">
        <f>VLOOKUP(Table8_16[[#This Row],[Store_ID]],Store!$A$2:$E$21,5,FALSE)</f>
        <v>Flagship</v>
      </c>
      <c r="AF444" s="22" t="str">
        <f>VLOOKUP(Table8_16[[#This Row],[Store_ID]],Store!$A$2:$F$21,6,FALSE)</f>
        <v>Physical Store</v>
      </c>
    </row>
    <row r="445" spans="1:32" x14ac:dyDescent="0.3">
      <c r="A445" t="s">
        <v>2408</v>
      </c>
      <c r="B445" s="5">
        <v>45626</v>
      </c>
      <c r="C445" t="s">
        <v>539</v>
      </c>
      <c r="D445" t="s">
        <v>1700</v>
      </c>
      <c r="E445" t="s">
        <v>1904</v>
      </c>
      <c r="F445">
        <v>4</v>
      </c>
      <c r="G445">
        <v>753.49</v>
      </c>
      <c r="H445">
        <v>0.26</v>
      </c>
      <c r="I445" t="s">
        <v>1964</v>
      </c>
      <c r="J445">
        <v>2230.3303999999998</v>
      </c>
      <c r="K445">
        <v>2230.3303999999998</v>
      </c>
      <c r="L445" t="str">
        <f>_xlfn.IFS(Table8_1[[#This Row],[Unit_Price]]&lt;500,"Low Price",Table8_1[[#This Row],[Unit_Price]]&lt;2000,"Medium Price",Table8_1[[#This Row],[Unit_Price]]&gt;=2000, "High Price")</f>
        <v>Medium Price</v>
      </c>
      <c r="M445" t="str">
        <f>VLOOKUP(Table8_16[[#This Row],[Customer_ID]],Table1__2[],2,FALSE)</f>
        <v>Brian Choi</v>
      </c>
      <c r="N445">
        <f>VLOOKUP(Table8_16[[#This Row],[Customer_ID]],Table1__2[],3,FALSE)</f>
        <v>46</v>
      </c>
      <c r="O445" t="str">
        <f>VLOOKUP(Table8_16[[#This Row],[Customer_ID]],Table1__2[],4,FALSE)</f>
        <v>Female</v>
      </c>
      <c r="P445" t="str">
        <f>VLOOKUP(Table8_16[[#This Row],[Customer_ID]],Table1__2[],5,FALSE)</f>
        <v>Floydton</v>
      </c>
      <c r="Q445" t="str">
        <f>VLOOKUP(Table8_16[[#This Row],[Customer_ID]],Table1__2[],6,FALSE)</f>
        <v>New Jersey</v>
      </c>
      <c r="R445" t="str">
        <f>VLOOKUP(Table8_16[[#This Row],[Customer_ID]],Table1__2[],7,FALSE)</f>
        <v>USA</v>
      </c>
      <c r="S445" t="str">
        <f>VLOOKUP(Table8_16[[#This Row],[Customer_ID]],Table1__2[],8,FALSE)</f>
        <v>Gold</v>
      </c>
      <c r="T445" t="str">
        <f>VLOOKUP(Table8_16[[#This Row],[Customer_ID]],Table1__2[],9,FALSE)</f>
        <v>Experienced</v>
      </c>
      <c r="U445" t="str">
        <f>VLOOKUP(Table8_16[[#This Row],[Product_ID]],Table3__211[],2,FALSE)</f>
        <v>Noise-Canceling</v>
      </c>
      <c r="V445" t="str">
        <f>VLOOKUP(Table8_16[[#This Row],[Product_ID]],Table3__211[],3,FALSE)</f>
        <v>Headphones</v>
      </c>
      <c r="W445" t="str">
        <f>VLOOKUP(Table8_16[[#This Row],[Product_ID]],Table3__211[],4,FALSE)</f>
        <v>Electronics</v>
      </c>
      <c r="X445" t="str">
        <f>VLOOKUP(Table8_16[[#This Row],[Product_ID]],Table3__211[],5,FALSE)</f>
        <v>Audio</v>
      </c>
      <c r="Y445" t="str">
        <f>VLOOKUP(Table8_16[[#This Row],[Product_ID]],Table3__211[],6,FALSE)</f>
        <v>Taylor-Hart</v>
      </c>
      <c r="Z445">
        <f>VLOOKUP(Table8_16[[#This Row],[Product_ID]],Table3__211[],7,FALSE)</f>
        <v>38.520000000000003</v>
      </c>
      <c r="AA445">
        <f>VLOOKUP(Table8_16[[#This Row],[Product_ID]],Table3__211[],8,FALSE)</f>
        <v>378</v>
      </c>
      <c r="AB445" t="str">
        <f>VLOOKUP(Table8_16[[#This Row],[Store_ID]],Store!$A$2:$E$21,2,FALSE)</f>
        <v>Alexander Group</v>
      </c>
      <c r="AC445" t="str">
        <f>VLOOKUP(Table8_16[[#This Row],[Store_ID]],Store!$A$2:$E$21,3,FALSE)</f>
        <v>South</v>
      </c>
      <c r="AD445" t="str">
        <f>VLOOKUP(Table8_16[[#This Row],[Store_ID]],Store!$A$2:$E$21,4,FALSE)</f>
        <v>Port Sharon</v>
      </c>
      <c r="AE445" t="str">
        <f>VLOOKUP(Table8_16[[#This Row],[Store_ID]],Store!$A$2:$E$21,5,FALSE)</f>
        <v>Online</v>
      </c>
      <c r="AF445" s="22" t="str">
        <f>VLOOKUP(Table8_16[[#This Row],[Store_ID]],Store!$A$2:$F$21,6,FALSE)</f>
        <v>Digital Store</v>
      </c>
    </row>
    <row r="446" spans="1:32" x14ac:dyDescent="0.3">
      <c r="A446" t="s">
        <v>2409</v>
      </c>
      <c r="B446" s="5">
        <v>45460</v>
      </c>
      <c r="C446" t="s">
        <v>1513</v>
      </c>
      <c r="D446" t="s">
        <v>1817</v>
      </c>
      <c r="E446" t="s">
        <v>1929</v>
      </c>
      <c r="F446">
        <v>2</v>
      </c>
      <c r="G446">
        <v>130.38999999999999</v>
      </c>
      <c r="H446">
        <v>0.17</v>
      </c>
      <c r="I446" t="s">
        <v>1961</v>
      </c>
      <c r="J446">
        <v>216.44739999999999</v>
      </c>
      <c r="K446">
        <v>216.44739999999996</v>
      </c>
      <c r="L446" t="str">
        <f>_xlfn.IFS(Table8_1[[#This Row],[Unit_Price]]&lt;500,"Low Price",Table8_1[[#This Row],[Unit_Price]]&lt;2000,"Medium Price",Table8_1[[#This Row],[Unit_Price]]&gt;=2000, "High Price")</f>
        <v>Low Price</v>
      </c>
      <c r="M446" t="str">
        <f>VLOOKUP(Table8_16[[#This Row],[Customer_ID]],Table1__2[],2,FALSE)</f>
        <v>Zachary Andrade</v>
      </c>
      <c r="N446">
        <f>VLOOKUP(Table8_16[[#This Row],[Customer_ID]],Table1__2[],3,FALSE)</f>
        <v>23</v>
      </c>
      <c r="O446" t="str">
        <f>VLOOKUP(Table8_16[[#This Row],[Customer_ID]],Table1__2[],4,FALSE)</f>
        <v>Female</v>
      </c>
      <c r="P446" t="str">
        <f>VLOOKUP(Table8_16[[#This Row],[Customer_ID]],Table1__2[],5,FALSE)</f>
        <v>South Davidport</v>
      </c>
      <c r="Q446" t="str">
        <f>VLOOKUP(Table8_16[[#This Row],[Customer_ID]],Table1__2[],6,FALSE)</f>
        <v>California</v>
      </c>
      <c r="R446" t="str">
        <f>VLOOKUP(Table8_16[[#This Row],[Customer_ID]],Table1__2[],7,FALSE)</f>
        <v>USA</v>
      </c>
      <c r="S446" t="str">
        <f>VLOOKUP(Table8_16[[#This Row],[Customer_ID]],Table1__2[],8,FALSE)</f>
        <v>Platinum</v>
      </c>
      <c r="T446" t="str">
        <f>VLOOKUP(Table8_16[[#This Row],[Customer_ID]],Table1__2[],9,FALSE)</f>
        <v>Students</v>
      </c>
      <c r="U446" t="str">
        <f>VLOOKUP(Table8_16[[#This Row],[Product_ID]],Table3__211[],2,FALSE)</f>
        <v>Essential Oil</v>
      </c>
      <c r="V446" t="str">
        <f>VLOOKUP(Table8_16[[#This Row],[Product_ID]],Table3__211[],3,FALSE)</f>
        <v>Diffuser</v>
      </c>
      <c r="W446" t="str">
        <f>VLOOKUP(Table8_16[[#This Row],[Product_ID]],Table3__211[],4,FALSE)</f>
        <v>Home</v>
      </c>
      <c r="X446" t="str">
        <f>VLOOKUP(Table8_16[[#This Row],[Product_ID]],Table3__211[],5,FALSE)</f>
        <v>Decor</v>
      </c>
      <c r="Y446" t="str">
        <f>VLOOKUP(Table8_16[[#This Row],[Product_ID]],Table3__211[],6,FALSE)</f>
        <v>Hernandez Inc</v>
      </c>
      <c r="Z446">
        <f>VLOOKUP(Table8_16[[#This Row],[Product_ID]],Table3__211[],7,FALSE)</f>
        <v>325.26</v>
      </c>
      <c r="AA446">
        <f>VLOOKUP(Table8_16[[#This Row],[Product_ID]],Table3__211[],8,FALSE)</f>
        <v>400</v>
      </c>
      <c r="AB446" t="str">
        <f>VLOOKUP(Table8_16[[#This Row],[Store_ID]],Store!$A$2:$E$21,2,FALSE)</f>
        <v>Thomas, Bridges and Harris</v>
      </c>
      <c r="AC446" t="str">
        <f>VLOOKUP(Table8_16[[#This Row],[Store_ID]],Store!$A$2:$E$21,3,FALSE)</f>
        <v>North</v>
      </c>
      <c r="AD446" t="str">
        <f>VLOOKUP(Table8_16[[#This Row],[Store_ID]],Store!$A$2:$E$21,4,FALSE)</f>
        <v>Sabrinatown</v>
      </c>
      <c r="AE446" t="str">
        <f>VLOOKUP(Table8_16[[#This Row],[Store_ID]],Store!$A$2:$E$21,5,FALSE)</f>
        <v>Online</v>
      </c>
      <c r="AF446" s="22" t="str">
        <f>VLOOKUP(Table8_16[[#This Row],[Store_ID]],Store!$A$2:$F$21,6,FALSE)</f>
        <v>Digital Store</v>
      </c>
    </row>
    <row r="447" spans="1:32" x14ac:dyDescent="0.3">
      <c r="A447" t="s">
        <v>2410</v>
      </c>
      <c r="B447" s="5">
        <v>45709</v>
      </c>
      <c r="C447" t="s">
        <v>1094</v>
      </c>
      <c r="D447" t="s">
        <v>1642</v>
      </c>
      <c r="E447" t="s">
        <v>1921</v>
      </c>
      <c r="F447">
        <v>4</v>
      </c>
      <c r="G447">
        <v>164.02</v>
      </c>
      <c r="H447">
        <v>0.01</v>
      </c>
      <c r="I447" t="s">
        <v>1961</v>
      </c>
      <c r="J447">
        <v>649.51919999999996</v>
      </c>
      <c r="K447">
        <v>649.51920000000007</v>
      </c>
      <c r="L447" t="str">
        <f>_xlfn.IFS(Table8_1[[#This Row],[Unit_Price]]&lt;500,"Low Price",Table8_1[[#This Row],[Unit_Price]]&lt;2000,"Medium Price",Table8_1[[#This Row],[Unit_Price]]&gt;=2000, "High Price")</f>
        <v>Low Price</v>
      </c>
      <c r="M447" t="str">
        <f>VLOOKUP(Table8_16[[#This Row],[Customer_ID]],Table1__2[],2,FALSE)</f>
        <v>Daniel Nelson</v>
      </c>
      <c r="N447">
        <f>VLOOKUP(Table8_16[[#This Row],[Customer_ID]],Table1__2[],3,FALSE)</f>
        <v>33</v>
      </c>
      <c r="O447" t="str">
        <f>VLOOKUP(Table8_16[[#This Row],[Customer_ID]],Table1__2[],4,FALSE)</f>
        <v>Male</v>
      </c>
      <c r="P447" t="str">
        <f>VLOOKUP(Table8_16[[#This Row],[Customer_ID]],Table1__2[],5,FALSE)</f>
        <v>North Jonathan</v>
      </c>
      <c r="Q447" t="str">
        <f>VLOOKUP(Table8_16[[#This Row],[Customer_ID]],Table1__2[],6,FALSE)</f>
        <v>Oklahoma</v>
      </c>
      <c r="R447" t="str">
        <f>VLOOKUP(Table8_16[[#This Row],[Customer_ID]],Table1__2[],7,FALSE)</f>
        <v>USA</v>
      </c>
      <c r="S447" t="str">
        <f>VLOOKUP(Table8_16[[#This Row],[Customer_ID]],Table1__2[],8,FALSE)</f>
        <v>Bronze</v>
      </c>
      <c r="T447" t="str">
        <f>VLOOKUP(Table8_16[[#This Row],[Customer_ID]],Table1__2[],9,FALSE)</f>
        <v>Experienced</v>
      </c>
      <c r="U447" t="str">
        <f>VLOOKUP(Table8_16[[#This Row],[Product_ID]],Table3__211[],2,FALSE)</f>
        <v>Carbon Fiber Tennis</v>
      </c>
      <c r="V447" t="str">
        <f>VLOOKUP(Table8_16[[#This Row],[Product_ID]],Table3__211[],3,FALSE)</f>
        <v>Racket</v>
      </c>
      <c r="W447" t="str">
        <f>VLOOKUP(Table8_16[[#This Row],[Product_ID]],Table3__211[],4,FALSE)</f>
        <v>Sports</v>
      </c>
      <c r="X447" t="str">
        <f>VLOOKUP(Table8_16[[#This Row],[Product_ID]],Table3__211[],5,FALSE)</f>
        <v>Equipment</v>
      </c>
      <c r="Y447" t="str">
        <f>VLOOKUP(Table8_16[[#This Row],[Product_ID]],Table3__211[],6,FALSE)</f>
        <v>Flores, Pineda and Rodriguez</v>
      </c>
      <c r="Z447">
        <f>VLOOKUP(Table8_16[[#This Row],[Product_ID]],Table3__211[],7,FALSE)</f>
        <v>484.62</v>
      </c>
      <c r="AA447">
        <f>VLOOKUP(Table8_16[[#This Row],[Product_ID]],Table3__211[],8,FALSE)</f>
        <v>432</v>
      </c>
      <c r="AB447" t="str">
        <f>VLOOKUP(Table8_16[[#This Row],[Store_ID]],Store!$A$2:$E$21,2,FALSE)</f>
        <v>Moore, Padilla and Butler</v>
      </c>
      <c r="AC447" t="str">
        <f>VLOOKUP(Table8_16[[#This Row],[Store_ID]],Store!$A$2:$E$21,3,FALSE)</f>
        <v>South</v>
      </c>
      <c r="AD447" t="str">
        <f>VLOOKUP(Table8_16[[#This Row],[Store_ID]],Store!$A$2:$E$21,4,FALSE)</f>
        <v>East Johnstad</v>
      </c>
      <c r="AE447" t="str">
        <f>VLOOKUP(Table8_16[[#This Row],[Store_ID]],Store!$A$2:$E$21,5,FALSE)</f>
        <v>Flagship</v>
      </c>
      <c r="AF447" s="22" t="str">
        <f>VLOOKUP(Table8_16[[#This Row],[Store_ID]],Store!$A$2:$F$21,6,FALSE)</f>
        <v>Physical Store</v>
      </c>
    </row>
    <row r="448" spans="1:32" x14ac:dyDescent="0.3">
      <c r="A448" t="s">
        <v>2411</v>
      </c>
      <c r="B448" s="5">
        <v>45551</v>
      </c>
      <c r="C448" t="s">
        <v>554</v>
      </c>
      <c r="D448" t="s">
        <v>1664</v>
      </c>
      <c r="E448" t="s">
        <v>1904</v>
      </c>
      <c r="F448">
        <v>2</v>
      </c>
      <c r="G448">
        <v>527.51</v>
      </c>
      <c r="H448">
        <v>0.18</v>
      </c>
      <c r="I448" t="s">
        <v>1961</v>
      </c>
      <c r="J448">
        <v>865.1164</v>
      </c>
      <c r="K448">
        <v>865.1164</v>
      </c>
      <c r="L448" t="str">
        <f>_xlfn.IFS(Table8_1[[#This Row],[Unit_Price]]&lt;500,"Low Price",Table8_1[[#This Row],[Unit_Price]]&lt;2000,"Medium Price",Table8_1[[#This Row],[Unit_Price]]&gt;=2000, "High Price")</f>
        <v>Medium Price</v>
      </c>
      <c r="M448" t="str">
        <f>VLOOKUP(Table8_16[[#This Row],[Customer_ID]],Table1__2[],2,FALSE)</f>
        <v>Daniel Rivas</v>
      </c>
      <c r="N448">
        <f>VLOOKUP(Table8_16[[#This Row],[Customer_ID]],Table1__2[],3,FALSE)</f>
        <v>39</v>
      </c>
      <c r="O448" t="str">
        <f>VLOOKUP(Table8_16[[#This Row],[Customer_ID]],Table1__2[],4,FALSE)</f>
        <v>Female</v>
      </c>
      <c r="P448" t="str">
        <f>VLOOKUP(Table8_16[[#This Row],[Customer_ID]],Table1__2[],5,FALSE)</f>
        <v>Dominiquefort</v>
      </c>
      <c r="Q448" t="str">
        <f>VLOOKUP(Table8_16[[#This Row],[Customer_ID]],Table1__2[],6,FALSE)</f>
        <v>Georgia</v>
      </c>
      <c r="R448" t="str">
        <f>VLOOKUP(Table8_16[[#This Row],[Customer_ID]],Table1__2[],7,FALSE)</f>
        <v>USA</v>
      </c>
      <c r="S448" t="str">
        <f>VLOOKUP(Table8_16[[#This Row],[Customer_ID]],Table1__2[],8,FALSE)</f>
        <v>Silver</v>
      </c>
      <c r="T448" t="str">
        <f>VLOOKUP(Table8_16[[#This Row],[Customer_ID]],Table1__2[],9,FALSE)</f>
        <v>Experienced</v>
      </c>
      <c r="U448" t="str">
        <f>VLOOKUP(Table8_16[[#This Row],[Product_ID]],Table3__211[],2,FALSE)</f>
        <v>Fabric Sofa Throw</v>
      </c>
      <c r="V448" t="str">
        <f>VLOOKUP(Table8_16[[#This Row],[Product_ID]],Table3__211[],3,FALSE)</f>
        <v>Blanket</v>
      </c>
      <c r="W448" t="str">
        <f>VLOOKUP(Table8_16[[#This Row],[Product_ID]],Table3__211[],4,FALSE)</f>
        <v>Home</v>
      </c>
      <c r="X448" t="str">
        <f>VLOOKUP(Table8_16[[#This Row],[Product_ID]],Table3__211[],5,FALSE)</f>
        <v>Decor</v>
      </c>
      <c r="Y448" t="str">
        <f>VLOOKUP(Table8_16[[#This Row],[Product_ID]],Table3__211[],6,FALSE)</f>
        <v>Hoffman Group</v>
      </c>
      <c r="Z448">
        <f>VLOOKUP(Table8_16[[#This Row],[Product_ID]],Table3__211[],7,FALSE)</f>
        <v>218.48</v>
      </c>
      <c r="AA448">
        <f>VLOOKUP(Table8_16[[#This Row],[Product_ID]],Table3__211[],8,FALSE)</f>
        <v>276</v>
      </c>
      <c r="AB448" t="str">
        <f>VLOOKUP(Table8_16[[#This Row],[Store_ID]],Store!$A$2:$E$21,2,FALSE)</f>
        <v>Alexander Group</v>
      </c>
      <c r="AC448" t="str">
        <f>VLOOKUP(Table8_16[[#This Row],[Store_ID]],Store!$A$2:$E$21,3,FALSE)</f>
        <v>South</v>
      </c>
      <c r="AD448" t="str">
        <f>VLOOKUP(Table8_16[[#This Row],[Store_ID]],Store!$A$2:$E$21,4,FALSE)</f>
        <v>Port Sharon</v>
      </c>
      <c r="AE448" t="str">
        <f>VLOOKUP(Table8_16[[#This Row],[Store_ID]],Store!$A$2:$E$21,5,FALSE)</f>
        <v>Online</v>
      </c>
      <c r="AF448" s="22" t="str">
        <f>VLOOKUP(Table8_16[[#This Row],[Store_ID]],Store!$A$2:$F$21,6,FALSE)</f>
        <v>Digital Store</v>
      </c>
    </row>
    <row r="449" spans="1:32" x14ac:dyDescent="0.3">
      <c r="A449" t="s">
        <v>2412</v>
      </c>
      <c r="B449" s="5">
        <v>45939</v>
      </c>
      <c r="C449" t="s">
        <v>820</v>
      </c>
      <c r="D449" t="s">
        <v>1753</v>
      </c>
      <c r="E449" t="s">
        <v>1932</v>
      </c>
      <c r="F449">
        <v>3</v>
      </c>
      <c r="G449">
        <v>628.17999999999995</v>
      </c>
      <c r="H449">
        <v>0.26</v>
      </c>
      <c r="I449" t="s">
        <v>1959</v>
      </c>
      <c r="J449">
        <v>1394.5596</v>
      </c>
      <c r="K449">
        <v>1394.5596</v>
      </c>
      <c r="L449" t="str">
        <f>_xlfn.IFS(Table8_1[[#This Row],[Unit_Price]]&lt;500,"Low Price",Table8_1[[#This Row],[Unit_Price]]&lt;2000,"Medium Price",Table8_1[[#This Row],[Unit_Price]]&gt;=2000, "High Price")</f>
        <v>Medium Price</v>
      </c>
      <c r="M449" t="str">
        <f>VLOOKUP(Table8_16[[#This Row],[Customer_ID]],Table1__2[],2,FALSE)</f>
        <v>Dr. Ashley Yates Md</v>
      </c>
      <c r="N449">
        <f>VLOOKUP(Table8_16[[#This Row],[Customer_ID]],Table1__2[],3,FALSE)</f>
        <v>32</v>
      </c>
      <c r="O449" t="str">
        <f>VLOOKUP(Table8_16[[#This Row],[Customer_ID]],Table1__2[],4,FALSE)</f>
        <v>Male</v>
      </c>
      <c r="P449" t="str">
        <f>VLOOKUP(Table8_16[[#This Row],[Customer_ID]],Table1__2[],5,FALSE)</f>
        <v>New Maria</v>
      </c>
      <c r="Q449" t="str">
        <f>VLOOKUP(Table8_16[[#This Row],[Customer_ID]],Table1__2[],6,FALSE)</f>
        <v>Wisconsin</v>
      </c>
      <c r="R449" t="str">
        <f>VLOOKUP(Table8_16[[#This Row],[Customer_ID]],Table1__2[],7,FALSE)</f>
        <v>USA</v>
      </c>
      <c r="S449" t="str">
        <f>VLOOKUP(Table8_16[[#This Row],[Customer_ID]],Table1__2[],8,FALSE)</f>
        <v>Bronze</v>
      </c>
      <c r="T449" t="str">
        <f>VLOOKUP(Table8_16[[#This Row],[Customer_ID]],Table1__2[],9,FALSE)</f>
        <v>Experienced</v>
      </c>
      <c r="U449" t="str">
        <f>VLOOKUP(Table8_16[[#This Row],[Product_ID]],Table3__211[],2,FALSE)</f>
        <v>Foam</v>
      </c>
      <c r="V449" t="str">
        <f>VLOOKUP(Table8_16[[#This Row],[Product_ID]],Table3__211[],3,FALSE)</f>
        <v>Roller</v>
      </c>
      <c r="W449" t="str">
        <f>VLOOKUP(Table8_16[[#This Row],[Product_ID]],Table3__211[],4,FALSE)</f>
        <v>Sports</v>
      </c>
      <c r="X449" t="str">
        <f>VLOOKUP(Table8_16[[#This Row],[Product_ID]],Table3__211[],5,FALSE)</f>
        <v>Fitness</v>
      </c>
      <c r="Y449" t="str">
        <f>VLOOKUP(Table8_16[[#This Row],[Product_ID]],Table3__211[],6,FALSE)</f>
        <v>Atkinson, Camacho and Oliver</v>
      </c>
      <c r="Z449">
        <f>VLOOKUP(Table8_16[[#This Row],[Product_ID]],Table3__211[],7,FALSE)</f>
        <v>30.62</v>
      </c>
      <c r="AA449">
        <f>VLOOKUP(Table8_16[[#This Row],[Product_ID]],Table3__211[],8,FALSE)</f>
        <v>138</v>
      </c>
      <c r="AB449" t="str">
        <f>VLOOKUP(Table8_16[[#This Row],[Store_ID]],Store!$A$2:$E$21,2,FALSE)</f>
        <v>Gardner, Humphrey and Contreras</v>
      </c>
      <c r="AC449" t="str">
        <f>VLOOKUP(Table8_16[[#This Row],[Store_ID]],Store!$A$2:$E$21,3,FALSE)</f>
        <v>East</v>
      </c>
      <c r="AD449" t="str">
        <f>VLOOKUP(Table8_16[[#This Row],[Store_ID]],Store!$A$2:$E$21,4,FALSE)</f>
        <v>Johnsonville</v>
      </c>
      <c r="AE449" t="str">
        <f>VLOOKUP(Table8_16[[#This Row],[Store_ID]],Store!$A$2:$E$21,5,FALSE)</f>
        <v>Flagship</v>
      </c>
      <c r="AF449" s="22" t="str">
        <f>VLOOKUP(Table8_16[[#This Row],[Store_ID]],Store!$A$2:$F$21,6,FALSE)</f>
        <v>Physical Store</v>
      </c>
    </row>
    <row r="450" spans="1:32" x14ac:dyDescent="0.3">
      <c r="A450" t="s">
        <v>2413</v>
      </c>
      <c r="B450" s="5">
        <v>45553</v>
      </c>
      <c r="C450" t="s">
        <v>868</v>
      </c>
      <c r="D450" t="s">
        <v>1750</v>
      </c>
      <c r="E450" t="s">
        <v>1901</v>
      </c>
      <c r="F450">
        <v>1</v>
      </c>
      <c r="G450">
        <v>862.31</v>
      </c>
      <c r="H450">
        <v>0.06</v>
      </c>
      <c r="I450" t="s">
        <v>1959</v>
      </c>
      <c r="J450">
        <v>810.57140000000004</v>
      </c>
      <c r="K450">
        <v>810.57139999999993</v>
      </c>
      <c r="L450" t="str">
        <f>_xlfn.IFS(Table8_1[[#This Row],[Unit_Price]]&lt;500,"Low Price",Table8_1[[#This Row],[Unit_Price]]&lt;2000,"Medium Price",Table8_1[[#This Row],[Unit_Price]]&gt;=2000, "High Price")</f>
        <v>Medium Price</v>
      </c>
      <c r="M450" t="str">
        <f>VLOOKUP(Table8_16[[#This Row],[Customer_ID]],Table1__2[],2,FALSE)</f>
        <v>Tyrone Olson</v>
      </c>
      <c r="N450">
        <f>VLOOKUP(Table8_16[[#This Row],[Customer_ID]],Table1__2[],3,FALSE)</f>
        <v>45</v>
      </c>
      <c r="O450" t="str">
        <f>VLOOKUP(Table8_16[[#This Row],[Customer_ID]],Table1__2[],4,FALSE)</f>
        <v>Female</v>
      </c>
      <c r="P450" t="str">
        <f>VLOOKUP(Table8_16[[#This Row],[Customer_ID]],Table1__2[],5,FALSE)</f>
        <v>Emilytown</v>
      </c>
      <c r="Q450" t="str">
        <f>VLOOKUP(Table8_16[[#This Row],[Customer_ID]],Table1__2[],6,FALSE)</f>
        <v>California</v>
      </c>
      <c r="R450" t="str">
        <f>VLOOKUP(Table8_16[[#This Row],[Customer_ID]],Table1__2[],7,FALSE)</f>
        <v>USA</v>
      </c>
      <c r="S450" t="str">
        <f>VLOOKUP(Table8_16[[#This Row],[Customer_ID]],Table1__2[],8,FALSE)</f>
        <v>Silver</v>
      </c>
      <c r="T450" t="str">
        <f>VLOOKUP(Table8_16[[#This Row],[Customer_ID]],Table1__2[],9,FALSE)</f>
        <v>Experienced</v>
      </c>
      <c r="U450" t="str">
        <f>VLOOKUP(Table8_16[[#This Row],[Product_ID]],Table3__211[],2,FALSE)</f>
        <v>Premium Blanket</v>
      </c>
      <c r="V450" t="str">
        <f>VLOOKUP(Table8_16[[#This Row],[Product_ID]],Table3__211[],3,FALSE)</f>
        <v>Throw</v>
      </c>
      <c r="W450" t="str">
        <f>VLOOKUP(Table8_16[[#This Row],[Product_ID]],Table3__211[],4,FALSE)</f>
        <v>Home</v>
      </c>
      <c r="X450" t="str">
        <f>VLOOKUP(Table8_16[[#This Row],[Product_ID]],Table3__211[],5,FALSE)</f>
        <v>Decor</v>
      </c>
      <c r="Y450" t="str">
        <f>VLOOKUP(Table8_16[[#This Row],[Product_ID]],Table3__211[],6,FALSE)</f>
        <v>Hernandez, Kennedy and Porter</v>
      </c>
      <c r="Z450">
        <f>VLOOKUP(Table8_16[[#This Row],[Product_ID]],Table3__211[],7,FALSE)</f>
        <v>461.47</v>
      </c>
      <c r="AA450">
        <f>VLOOKUP(Table8_16[[#This Row],[Product_ID]],Table3__211[],8,FALSE)</f>
        <v>190</v>
      </c>
      <c r="AB450" t="str">
        <f>VLOOKUP(Table8_16[[#This Row],[Store_ID]],Store!$A$2:$E$21,2,FALSE)</f>
        <v>Johnson-Wright</v>
      </c>
      <c r="AC450" t="str">
        <f>VLOOKUP(Table8_16[[#This Row],[Store_ID]],Store!$A$2:$E$21,3,FALSE)</f>
        <v>North</v>
      </c>
      <c r="AD450" t="str">
        <f>VLOOKUP(Table8_16[[#This Row],[Store_ID]],Store!$A$2:$E$21,4,FALSE)</f>
        <v>Hoodberg</v>
      </c>
      <c r="AE450" t="str">
        <f>VLOOKUP(Table8_16[[#This Row],[Store_ID]],Store!$A$2:$E$21,5,FALSE)</f>
        <v>Outlet</v>
      </c>
      <c r="AF450" s="22" t="str">
        <f>VLOOKUP(Table8_16[[#This Row],[Store_ID]],Store!$A$2:$F$21,6,FALSE)</f>
        <v>Physical Store</v>
      </c>
    </row>
    <row r="451" spans="1:32" x14ac:dyDescent="0.3">
      <c r="A451" t="s">
        <v>2414</v>
      </c>
      <c r="B451" s="5">
        <v>45806</v>
      </c>
      <c r="C451" t="s">
        <v>265</v>
      </c>
      <c r="D451" t="s">
        <v>1832</v>
      </c>
      <c r="E451" t="s">
        <v>1934</v>
      </c>
      <c r="F451">
        <v>2</v>
      </c>
      <c r="G451">
        <v>541.39</v>
      </c>
      <c r="H451">
        <v>0.03</v>
      </c>
      <c r="I451" t="s">
        <v>1964</v>
      </c>
      <c r="J451">
        <v>1050.2965999999999</v>
      </c>
      <c r="K451">
        <v>1050.2965999999999</v>
      </c>
      <c r="L451" t="str">
        <f>_xlfn.IFS(Table8_1[[#This Row],[Unit_Price]]&lt;500,"Low Price",Table8_1[[#This Row],[Unit_Price]]&lt;2000,"Medium Price",Table8_1[[#This Row],[Unit_Price]]&gt;=2000, "High Price")</f>
        <v>Medium Price</v>
      </c>
      <c r="M451" t="str">
        <f>VLOOKUP(Table8_16[[#This Row],[Customer_ID]],Table1__2[],2,FALSE)</f>
        <v>Andrea Perez</v>
      </c>
      <c r="N451">
        <f>VLOOKUP(Table8_16[[#This Row],[Customer_ID]],Table1__2[],3,FALSE)</f>
        <v>61</v>
      </c>
      <c r="O451" t="str">
        <f>VLOOKUP(Table8_16[[#This Row],[Customer_ID]],Table1__2[],4,FALSE)</f>
        <v>Female</v>
      </c>
      <c r="P451" t="str">
        <f>VLOOKUP(Table8_16[[#This Row],[Customer_ID]],Table1__2[],5,FALSE)</f>
        <v>South Shaun</v>
      </c>
      <c r="Q451" t="str">
        <f>VLOOKUP(Table8_16[[#This Row],[Customer_ID]],Table1__2[],6,FALSE)</f>
        <v>New Mexico</v>
      </c>
      <c r="R451" t="str">
        <f>VLOOKUP(Table8_16[[#This Row],[Customer_ID]],Table1__2[],7,FALSE)</f>
        <v>USA</v>
      </c>
      <c r="S451" t="str">
        <f>VLOOKUP(Table8_16[[#This Row],[Customer_ID]],Table1__2[],8,FALSE)</f>
        <v>Gold</v>
      </c>
      <c r="T451" t="str">
        <f>VLOOKUP(Table8_16[[#This Row],[Customer_ID]],Table1__2[],9,FALSE)</f>
        <v>Retired</v>
      </c>
      <c r="U451" t="str">
        <f>VLOOKUP(Table8_16[[#This Row],[Product_ID]],Table3__211[],2,FALSE)</f>
        <v>Hydrating Face</v>
      </c>
      <c r="V451" t="str">
        <f>VLOOKUP(Table8_16[[#This Row],[Product_ID]],Table3__211[],3,FALSE)</f>
        <v>Cleanser</v>
      </c>
      <c r="W451" t="str">
        <f>VLOOKUP(Table8_16[[#This Row],[Product_ID]],Table3__211[],4,FALSE)</f>
        <v>Beauty</v>
      </c>
      <c r="X451" t="str">
        <f>VLOOKUP(Table8_16[[#This Row],[Product_ID]],Table3__211[],5,FALSE)</f>
        <v>Skincare</v>
      </c>
      <c r="Y451" t="str">
        <f>VLOOKUP(Table8_16[[#This Row],[Product_ID]],Table3__211[],6,FALSE)</f>
        <v>Butler Group</v>
      </c>
      <c r="Z451">
        <f>VLOOKUP(Table8_16[[#This Row],[Product_ID]],Table3__211[],7,FALSE)</f>
        <v>254.04</v>
      </c>
      <c r="AA451">
        <f>VLOOKUP(Table8_16[[#This Row],[Product_ID]],Table3__211[],8,FALSE)</f>
        <v>159</v>
      </c>
      <c r="AB451" t="str">
        <f>VLOOKUP(Table8_16[[#This Row],[Store_ID]],Store!$A$2:$E$21,2,FALSE)</f>
        <v>Mcdonald Inc</v>
      </c>
      <c r="AC451" t="str">
        <f>VLOOKUP(Table8_16[[#This Row],[Store_ID]],Store!$A$2:$E$21,3,FALSE)</f>
        <v>South</v>
      </c>
      <c r="AD451" t="str">
        <f>VLOOKUP(Table8_16[[#This Row],[Store_ID]],Store!$A$2:$E$21,4,FALSE)</f>
        <v>Christopherland</v>
      </c>
      <c r="AE451" t="str">
        <f>VLOOKUP(Table8_16[[#This Row],[Store_ID]],Store!$A$2:$E$21,5,FALSE)</f>
        <v>Outlet</v>
      </c>
      <c r="AF451" s="22" t="str">
        <f>VLOOKUP(Table8_16[[#This Row],[Store_ID]],Store!$A$2:$F$21,6,FALSE)</f>
        <v>Physical Store</v>
      </c>
    </row>
    <row r="452" spans="1:32" x14ac:dyDescent="0.3">
      <c r="A452" t="s">
        <v>2415</v>
      </c>
      <c r="B452" s="5">
        <v>45811</v>
      </c>
      <c r="C452" t="s">
        <v>1481</v>
      </c>
      <c r="D452" t="s">
        <v>1811</v>
      </c>
      <c r="E452" t="s">
        <v>1939</v>
      </c>
      <c r="F452">
        <v>3</v>
      </c>
      <c r="G452">
        <v>761.8</v>
      </c>
      <c r="H452">
        <v>0.06</v>
      </c>
      <c r="I452" t="s">
        <v>1964</v>
      </c>
      <c r="J452">
        <v>2148.2759999999998</v>
      </c>
      <c r="K452">
        <v>2148.2759999999998</v>
      </c>
      <c r="L452" t="str">
        <f>_xlfn.IFS(Table8_1[[#This Row],[Unit_Price]]&lt;500,"Low Price",Table8_1[[#This Row],[Unit_Price]]&lt;2000,"Medium Price",Table8_1[[#This Row],[Unit_Price]]&gt;=2000, "High Price")</f>
        <v>Medium Price</v>
      </c>
      <c r="M452" t="str">
        <f>VLOOKUP(Table8_16[[#This Row],[Customer_ID]],Table1__2[],2,FALSE)</f>
        <v>Andrea Harris</v>
      </c>
      <c r="N452">
        <f>VLOOKUP(Table8_16[[#This Row],[Customer_ID]],Table1__2[],3,FALSE)</f>
        <v>41</v>
      </c>
      <c r="O452" t="str">
        <f>VLOOKUP(Table8_16[[#This Row],[Customer_ID]],Table1__2[],4,FALSE)</f>
        <v>Female</v>
      </c>
      <c r="P452" t="str">
        <f>VLOOKUP(Table8_16[[#This Row],[Customer_ID]],Table1__2[],5,FALSE)</f>
        <v>West Kelseyberg</v>
      </c>
      <c r="Q452" t="str">
        <f>VLOOKUP(Table8_16[[#This Row],[Customer_ID]],Table1__2[],6,FALSE)</f>
        <v>Kansas</v>
      </c>
      <c r="R452" t="str">
        <f>VLOOKUP(Table8_16[[#This Row],[Customer_ID]],Table1__2[],7,FALSE)</f>
        <v>USA</v>
      </c>
      <c r="S452" t="str">
        <f>VLOOKUP(Table8_16[[#This Row],[Customer_ID]],Table1__2[],8,FALSE)</f>
        <v>Platinum</v>
      </c>
      <c r="T452" t="str">
        <f>VLOOKUP(Table8_16[[#This Row],[Customer_ID]],Table1__2[],9,FALSE)</f>
        <v>Experienced</v>
      </c>
      <c r="U452" t="str">
        <f>VLOOKUP(Table8_16[[#This Row],[Product_ID]],Table3__211[],2,FALSE)</f>
        <v>Wireless</v>
      </c>
      <c r="V452" t="str">
        <f>VLOOKUP(Table8_16[[#This Row],[Product_ID]],Table3__211[],3,FALSE)</f>
        <v>Mouse</v>
      </c>
      <c r="W452" t="str">
        <f>VLOOKUP(Table8_16[[#This Row],[Product_ID]],Table3__211[],4,FALSE)</f>
        <v>Electronics</v>
      </c>
      <c r="X452" t="str">
        <f>VLOOKUP(Table8_16[[#This Row],[Product_ID]],Table3__211[],5,FALSE)</f>
        <v>Computer</v>
      </c>
      <c r="Y452" t="str">
        <f>VLOOKUP(Table8_16[[#This Row],[Product_ID]],Table3__211[],6,FALSE)</f>
        <v>Larson Ltd</v>
      </c>
      <c r="Z452">
        <f>VLOOKUP(Table8_16[[#This Row],[Product_ID]],Table3__211[],7,FALSE)</f>
        <v>392.89</v>
      </c>
      <c r="AA452">
        <f>VLOOKUP(Table8_16[[#This Row],[Product_ID]],Table3__211[],8,FALSE)</f>
        <v>320</v>
      </c>
      <c r="AB452" t="str">
        <f>VLOOKUP(Table8_16[[#This Row],[Store_ID]],Store!$A$2:$E$21,2,FALSE)</f>
        <v>Frederick-Wright</v>
      </c>
      <c r="AC452" t="str">
        <f>VLOOKUP(Table8_16[[#This Row],[Store_ID]],Store!$A$2:$E$21,3,FALSE)</f>
        <v>West</v>
      </c>
      <c r="AD452" t="str">
        <f>VLOOKUP(Table8_16[[#This Row],[Store_ID]],Store!$A$2:$E$21,4,FALSE)</f>
        <v>New Jimmymouth</v>
      </c>
      <c r="AE452" t="str">
        <f>VLOOKUP(Table8_16[[#This Row],[Store_ID]],Store!$A$2:$E$21,5,FALSE)</f>
        <v>Flagship</v>
      </c>
      <c r="AF452" s="22" t="str">
        <f>VLOOKUP(Table8_16[[#This Row],[Store_ID]],Store!$A$2:$F$21,6,FALSE)</f>
        <v>Physical Store</v>
      </c>
    </row>
    <row r="453" spans="1:32" x14ac:dyDescent="0.3">
      <c r="A453" t="s">
        <v>2416</v>
      </c>
      <c r="B453" s="5">
        <v>45508</v>
      </c>
      <c r="C453" t="s">
        <v>1322</v>
      </c>
      <c r="D453" t="s">
        <v>1728</v>
      </c>
      <c r="E453" t="s">
        <v>1896</v>
      </c>
      <c r="F453">
        <v>4</v>
      </c>
      <c r="G453">
        <v>829.36</v>
      </c>
      <c r="H453">
        <v>0.11</v>
      </c>
      <c r="I453" t="s">
        <v>1961</v>
      </c>
      <c r="J453">
        <v>2952.5216</v>
      </c>
      <c r="K453">
        <v>2952.5216</v>
      </c>
      <c r="L453" t="str">
        <f>_xlfn.IFS(Table8_1[[#This Row],[Unit_Price]]&lt;500,"Low Price",Table8_1[[#This Row],[Unit_Price]]&lt;2000,"Medium Price",Table8_1[[#This Row],[Unit_Price]]&gt;=2000, "High Price")</f>
        <v>Medium Price</v>
      </c>
      <c r="M453" t="str">
        <f>VLOOKUP(Table8_16[[#This Row],[Customer_ID]],Table1__2[],2,FALSE)</f>
        <v>Brittany Edwards Dds</v>
      </c>
      <c r="N453">
        <f>VLOOKUP(Table8_16[[#This Row],[Customer_ID]],Table1__2[],3,FALSE)</f>
        <v>42</v>
      </c>
      <c r="O453" t="str">
        <f>VLOOKUP(Table8_16[[#This Row],[Customer_ID]],Table1__2[],4,FALSE)</f>
        <v>Female</v>
      </c>
      <c r="P453" t="str">
        <f>VLOOKUP(Table8_16[[#This Row],[Customer_ID]],Table1__2[],5,FALSE)</f>
        <v>Aliciahaven</v>
      </c>
      <c r="Q453" t="str">
        <f>VLOOKUP(Table8_16[[#This Row],[Customer_ID]],Table1__2[],6,FALSE)</f>
        <v>Kansas</v>
      </c>
      <c r="R453" t="str">
        <f>VLOOKUP(Table8_16[[#This Row],[Customer_ID]],Table1__2[],7,FALSE)</f>
        <v>USA</v>
      </c>
      <c r="S453" t="str">
        <f>VLOOKUP(Table8_16[[#This Row],[Customer_ID]],Table1__2[],8,FALSE)</f>
        <v>Platinum</v>
      </c>
      <c r="T453" t="str">
        <f>VLOOKUP(Table8_16[[#This Row],[Customer_ID]],Table1__2[],9,FALSE)</f>
        <v>Experienced</v>
      </c>
      <c r="U453" t="str">
        <f>VLOOKUP(Table8_16[[#This Row],[Product_ID]],Table3__211[],2,FALSE)</f>
        <v>Men's Roll-On</v>
      </c>
      <c r="V453" t="str">
        <f>VLOOKUP(Table8_16[[#This Row],[Product_ID]],Table3__211[],3,FALSE)</f>
        <v>Perfume</v>
      </c>
      <c r="W453" t="str">
        <f>VLOOKUP(Table8_16[[#This Row],[Product_ID]],Table3__211[],4,FALSE)</f>
        <v>Beauty</v>
      </c>
      <c r="X453" t="str">
        <f>VLOOKUP(Table8_16[[#This Row],[Product_ID]],Table3__211[],5,FALSE)</f>
        <v>Fragrance</v>
      </c>
      <c r="Y453" t="str">
        <f>VLOOKUP(Table8_16[[#This Row],[Product_ID]],Table3__211[],6,FALSE)</f>
        <v>Sullivan and Sons</v>
      </c>
      <c r="Z453">
        <f>VLOOKUP(Table8_16[[#This Row],[Product_ID]],Table3__211[],7,FALSE)</f>
        <v>43.29</v>
      </c>
      <c r="AA453">
        <f>VLOOKUP(Table8_16[[#This Row],[Product_ID]],Table3__211[],8,FALSE)</f>
        <v>267</v>
      </c>
      <c r="AB453" t="str">
        <f>VLOOKUP(Table8_16[[#This Row],[Store_ID]],Store!$A$2:$E$21,2,FALSE)</f>
        <v>Black-Horn</v>
      </c>
      <c r="AC453" t="str">
        <f>VLOOKUP(Table8_16[[#This Row],[Store_ID]],Store!$A$2:$E$21,3,FALSE)</f>
        <v>South</v>
      </c>
      <c r="AD453" t="str">
        <f>VLOOKUP(Table8_16[[#This Row],[Store_ID]],Store!$A$2:$E$21,4,FALSE)</f>
        <v>North Nancyview</v>
      </c>
      <c r="AE453" t="str">
        <f>VLOOKUP(Table8_16[[#This Row],[Store_ID]],Store!$A$2:$E$21,5,FALSE)</f>
        <v>Outlet</v>
      </c>
      <c r="AF453" s="22" t="str">
        <f>VLOOKUP(Table8_16[[#This Row],[Store_ID]],Store!$A$2:$F$21,6,FALSE)</f>
        <v>Physical Store</v>
      </c>
    </row>
    <row r="454" spans="1:32" x14ac:dyDescent="0.3">
      <c r="A454" t="s">
        <v>2417</v>
      </c>
      <c r="B454" s="5">
        <v>45460</v>
      </c>
      <c r="C454" t="s">
        <v>1269</v>
      </c>
      <c r="D454" t="s">
        <v>1645</v>
      </c>
      <c r="E454" t="s">
        <v>1939</v>
      </c>
      <c r="F454">
        <v>2</v>
      </c>
      <c r="G454">
        <v>425.06</v>
      </c>
      <c r="H454">
        <v>0.09</v>
      </c>
      <c r="I454" t="s">
        <v>1961</v>
      </c>
      <c r="J454">
        <v>773.60919999999999</v>
      </c>
      <c r="K454">
        <v>773.60919999999999</v>
      </c>
      <c r="L454" t="str">
        <f>_xlfn.IFS(Table8_1[[#This Row],[Unit_Price]]&lt;500,"Low Price",Table8_1[[#This Row],[Unit_Price]]&lt;2000,"Medium Price",Table8_1[[#This Row],[Unit_Price]]&gt;=2000, "High Price")</f>
        <v>Low Price</v>
      </c>
      <c r="M454" t="str">
        <f>VLOOKUP(Table8_16[[#This Row],[Customer_ID]],Table1__2[],2,FALSE)</f>
        <v>David Ross</v>
      </c>
      <c r="N454">
        <f>VLOOKUP(Table8_16[[#This Row],[Customer_ID]],Table1__2[],3,FALSE)</f>
        <v>22</v>
      </c>
      <c r="O454" t="str">
        <f>VLOOKUP(Table8_16[[#This Row],[Customer_ID]],Table1__2[],4,FALSE)</f>
        <v>Female</v>
      </c>
      <c r="P454" t="str">
        <f>VLOOKUP(Table8_16[[#This Row],[Customer_ID]],Table1__2[],5,FALSE)</f>
        <v>South Angela</v>
      </c>
      <c r="Q454" t="str">
        <f>VLOOKUP(Table8_16[[#This Row],[Customer_ID]],Table1__2[],6,FALSE)</f>
        <v>Arkansas</v>
      </c>
      <c r="R454" t="str">
        <f>VLOOKUP(Table8_16[[#This Row],[Customer_ID]],Table1__2[],7,FALSE)</f>
        <v>USA</v>
      </c>
      <c r="S454" t="str">
        <f>VLOOKUP(Table8_16[[#This Row],[Customer_ID]],Table1__2[],8,FALSE)</f>
        <v>Silver</v>
      </c>
      <c r="T454" t="str">
        <f>VLOOKUP(Table8_16[[#This Row],[Customer_ID]],Table1__2[],9,FALSE)</f>
        <v>Students</v>
      </c>
      <c r="U454" t="str">
        <f>VLOOKUP(Table8_16[[#This Row],[Product_ID]],Table3__211[],2,FALSE)</f>
        <v>Men's Formal</v>
      </c>
      <c r="V454" t="str">
        <f>VLOOKUP(Table8_16[[#This Row],[Product_ID]],Table3__211[],3,FALSE)</f>
        <v>Shirt</v>
      </c>
      <c r="W454" t="str">
        <f>VLOOKUP(Table8_16[[#This Row],[Product_ID]],Table3__211[],4,FALSE)</f>
        <v>Clothing</v>
      </c>
      <c r="X454" t="str">
        <f>VLOOKUP(Table8_16[[#This Row],[Product_ID]],Table3__211[],5,FALSE)</f>
        <v>Tops</v>
      </c>
      <c r="Y454" t="str">
        <f>VLOOKUP(Table8_16[[#This Row],[Product_ID]],Table3__211[],6,FALSE)</f>
        <v>Moon, Mora and Santos</v>
      </c>
      <c r="Z454">
        <f>VLOOKUP(Table8_16[[#This Row],[Product_ID]],Table3__211[],7,FALSE)</f>
        <v>254.04</v>
      </c>
      <c r="AA454">
        <f>VLOOKUP(Table8_16[[#This Row],[Product_ID]],Table3__211[],8,FALSE)</f>
        <v>360</v>
      </c>
      <c r="AB454" t="str">
        <f>VLOOKUP(Table8_16[[#This Row],[Store_ID]],Store!$A$2:$E$21,2,FALSE)</f>
        <v>Frederick-Wright</v>
      </c>
      <c r="AC454" t="str">
        <f>VLOOKUP(Table8_16[[#This Row],[Store_ID]],Store!$A$2:$E$21,3,FALSE)</f>
        <v>West</v>
      </c>
      <c r="AD454" t="str">
        <f>VLOOKUP(Table8_16[[#This Row],[Store_ID]],Store!$A$2:$E$21,4,FALSE)</f>
        <v>New Jimmymouth</v>
      </c>
      <c r="AE454" t="str">
        <f>VLOOKUP(Table8_16[[#This Row],[Store_ID]],Store!$A$2:$E$21,5,FALSE)</f>
        <v>Flagship</v>
      </c>
      <c r="AF454" s="22" t="str">
        <f>VLOOKUP(Table8_16[[#This Row],[Store_ID]],Store!$A$2:$F$21,6,FALSE)</f>
        <v>Physical Store</v>
      </c>
    </row>
    <row r="455" spans="1:32" x14ac:dyDescent="0.3">
      <c r="A455" t="s">
        <v>2418</v>
      </c>
      <c r="B455" s="5">
        <v>45311</v>
      </c>
      <c r="C455" t="s">
        <v>443</v>
      </c>
      <c r="D455" t="s">
        <v>1747</v>
      </c>
      <c r="E455" t="s">
        <v>1887</v>
      </c>
      <c r="F455">
        <v>2</v>
      </c>
      <c r="G455">
        <v>911.14</v>
      </c>
      <c r="H455">
        <v>0.1</v>
      </c>
      <c r="I455" t="s">
        <v>1959</v>
      </c>
      <c r="J455">
        <v>1640.0519999999999</v>
      </c>
      <c r="K455">
        <v>1640.0519999999999</v>
      </c>
      <c r="L455" t="str">
        <f>_xlfn.IFS(Table8_1[[#This Row],[Unit_Price]]&lt;500,"Low Price",Table8_1[[#This Row],[Unit_Price]]&lt;2000,"Medium Price",Table8_1[[#This Row],[Unit_Price]]&gt;=2000, "High Price")</f>
        <v>Medium Price</v>
      </c>
      <c r="M455" t="str">
        <f>VLOOKUP(Table8_16[[#This Row],[Customer_ID]],Table1__2[],2,FALSE)</f>
        <v>John Mcknight</v>
      </c>
      <c r="N455">
        <f>VLOOKUP(Table8_16[[#This Row],[Customer_ID]],Table1__2[],3,FALSE)</f>
        <v>39</v>
      </c>
      <c r="O455" t="str">
        <f>VLOOKUP(Table8_16[[#This Row],[Customer_ID]],Table1__2[],4,FALSE)</f>
        <v>Male</v>
      </c>
      <c r="P455" t="str">
        <f>VLOOKUP(Table8_16[[#This Row],[Customer_ID]],Table1__2[],5,FALSE)</f>
        <v>South Nathan</v>
      </c>
      <c r="Q455" t="str">
        <f>VLOOKUP(Table8_16[[#This Row],[Customer_ID]],Table1__2[],6,FALSE)</f>
        <v>Vermont</v>
      </c>
      <c r="R455" t="str">
        <f>VLOOKUP(Table8_16[[#This Row],[Customer_ID]],Table1__2[],7,FALSE)</f>
        <v>USA</v>
      </c>
      <c r="S455" t="str">
        <f>VLOOKUP(Table8_16[[#This Row],[Customer_ID]],Table1__2[],8,FALSE)</f>
        <v>Platinum</v>
      </c>
      <c r="T455" t="str">
        <f>VLOOKUP(Table8_16[[#This Row],[Customer_ID]],Table1__2[],9,FALSE)</f>
        <v>Experienced</v>
      </c>
      <c r="U455" t="str">
        <f>VLOOKUP(Table8_16[[#This Row],[Product_ID]],Table3__211[],2,FALSE)</f>
        <v>Ceramic Plant</v>
      </c>
      <c r="V455" t="str">
        <f>VLOOKUP(Table8_16[[#This Row],[Product_ID]],Table3__211[],3,FALSE)</f>
        <v>Pot</v>
      </c>
      <c r="W455" t="str">
        <f>VLOOKUP(Table8_16[[#This Row],[Product_ID]],Table3__211[],4,FALSE)</f>
        <v>Home</v>
      </c>
      <c r="X455" t="str">
        <f>VLOOKUP(Table8_16[[#This Row],[Product_ID]],Table3__211[],5,FALSE)</f>
        <v>Decor</v>
      </c>
      <c r="Y455" t="str">
        <f>VLOOKUP(Table8_16[[#This Row],[Product_ID]],Table3__211[],6,FALSE)</f>
        <v>Hatfield, Baird and Torres</v>
      </c>
      <c r="Z455">
        <f>VLOOKUP(Table8_16[[#This Row],[Product_ID]],Table3__211[],7,FALSE)</f>
        <v>81.75</v>
      </c>
      <c r="AA455">
        <f>VLOOKUP(Table8_16[[#This Row],[Product_ID]],Table3__211[],8,FALSE)</f>
        <v>273</v>
      </c>
      <c r="AB455" t="str">
        <f>VLOOKUP(Table8_16[[#This Row],[Store_ID]],Store!$A$2:$E$21,2,FALSE)</f>
        <v>Rivera-Warner</v>
      </c>
      <c r="AC455" t="str">
        <f>VLOOKUP(Table8_16[[#This Row],[Store_ID]],Store!$A$2:$E$21,3,FALSE)</f>
        <v>East</v>
      </c>
      <c r="AD455" t="str">
        <f>VLOOKUP(Table8_16[[#This Row],[Store_ID]],Store!$A$2:$E$21,4,FALSE)</f>
        <v>Washingtonfurt</v>
      </c>
      <c r="AE455" t="str">
        <f>VLOOKUP(Table8_16[[#This Row],[Store_ID]],Store!$A$2:$E$21,5,FALSE)</f>
        <v>Flagship</v>
      </c>
      <c r="AF455" s="22" t="str">
        <f>VLOOKUP(Table8_16[[#This Row],[Store_ID]],Store!$A$2:$F$21,6,FALSE)</f>
        <v>Physical Store</v>
      </c>
    </row>
    <row r="456" spans="1:32" x14ac:dyDescent="0.3">
      <c r="A456" t="s">
        <v>2419</v>
      </c>
      <c r="B456" s="5">
        <v>45906</v>
      </c>
      <c r="C456" t="s">
        <v>308</v>
      </c>
      <c r="D456" t="s">
        <v>1786</v>
      </c>
      <c r="E456" t="s">
        <v>1917</v>
      </c>
      <c r="F456">
        <v>3</v>
      </c>
      <c r="G456">
        <v>811.96</v>
      </c>
      <c r="H456">
        <v>0.28999999999999998</v>
      </c>
      <c r="I456" t="s">
        <v>1959</v>
      </c>
      <c r="J456">
        <v>1729.4748</v>
      </c>
      <c r="K456">
        <v>1729.4748</v>
      </c>
      <c r="L456" t="str">
        <f>_xlfn.IFS(Table8_1[[#This Row],[Unit_Price]]&lt;500,"Low Price",Table8_1[[#This Row],[Unit_Price]]&lt;2000,"Medium Price",Table8_1[[#This Row],[Unit_Price]]&gt;=2000, "High Price")</f>
        <v>Medium Price</v>
      </c>
      <c r="M456" t="str">
        <f>VLOOKUP(Table8_16[[#This Row],[Customer_ID]],Table1__2[],2,FALSE)</f>
        <v>Christy Hoffman</v>
      </c>
      <c r="N456">
        <f>VLOOKUP(Table8_16[[#This Row],[Customer_ID]],Table1__2[],3,FALSE)</f>
        <v>26</v>
      </c>
      <c r="O456" t="str">
        <f>VLOOKUP(Table8_16[[#This Row],[Customer_ID]],Table1__2[],4,FALSE)</f>
        <v>Female</v>
      </c>
      <c r="P456" t="str">
        <f>VLOOKUP(Table8_16[[#This Row],[Customer_ID]],Table1__2[],5,FALSE)</f>
        <v>Garyberg</v>
      </c>
      <c r="Q456" t="str">
        <f>VLOOKUP(Table8_16[[#This Row],[Customer_ID]],Table1__2[],6,FALSE)</f>
        <v>Indiana</v>
      </c>
      <c r="R456" t="str">
        <f>VLOOKUP(Table8_16[[#This Row],[Customer_ID]],Table1__2[],7,FALSE)</f>
        <v>USA</v>
      </c>
      <c r="S456" t="str">
        <f>VLOOKUP(Table8_16[[#This Row],[Customer_ID]],Table1__2[],8,FALSE)</f>
        <v>Platinum</v>
      </c>
      <c r="T456" t="str">
        <f>VLOOKUP(Table8_16[[#This Row],[Customer_ID]],Table1__2[],9,FALSE)</f>
        <v>Entry level Professionel</v>
      </c>
      <c r="U456" t="str">
        <f>VLOOKUP(Table8_16[[#This Row],[Product_ID]],Table3__211[],2,FALSE)</f>
        <v>Wooden</v>
      </c>
      <c r="V456" t="str">
        <f>VLOOKUP(Table8_16[[#This Row],[Product_ID]],Table3__211[],3,FALSE)</f>
        <v>Nightstand</v>
      </c>
      <c r="W456" t="str">
        <f>VLOOKUP(Table8_16[[#This Row],[Product_ID]],Table3__211[],4,FALSE)</f>
        <v>Home</v>
      </c>
      <c r="X456" t="str">
        <f>VLOOKUP(Table8_16[[#This Row],[Product_ID]],Table3__211[],5,FALSE)</f>
        <v>Furniture</v>
      </c>
      <c r="Y456" t="str">
        <f>VLOOKUP(Table8_16[[#This Row],[Product_ID]],Table3__211[],6,FALSE)</f>
        <v>Wolfe, Ross and Hester</v>
      </c>
      <c r="Z456">
        <f>VLOOKUP(Table8_16[[#This Row],[Product_ID]],Table3__211[],7,FALSE)</f>
        <v>243.7</v>
      </c>
      <c r="AA456">
        <f>VLOOKUP(Table8_16[[#This Row],[Product_ID]],Table3__211[],8,FALSE)</f>
        <v>130</v>
      </c>
      <c r="AB456" t="str">
        <f>VLOOKUP(Table8_16[[#This Row],[Store_ID]],Store!$A$2:$E$21,2,FALSE)</f>
        <v>Bean, Jones and Park</v>
      </c>
      <c r="AC456" t="str">
        <f>VLOOKUP(Table8_16[[#This Row],[Store_ID]],Store!$A$2:$E$21,3,FALSE)</f>
        <v>West</v>
      </c>
      <c r="AD456" t="str">
        <f>VLOOKUP(Table8_16[[#This Row],[Store_ID]],Store!$A$2:$E$21,4,FALSE)</f>
        <v>Thompsonborough</v>
      </c>
      <c r="AE456" t="str">
        <f>VLOOKUP(Table8_16[[#This Row],[Store_ID]],Store!$A$2:$E$21,5,FALSE)</f>
        <v>Online</v>
      </c>
      <c r="AF456" s="22" t="str">
        <f>VLOOKUP(Table8_16[[#This Row],[Store_ID]],Store!$A$2:$F$21,6,FALSE)</f>
        <v>Digital Store</v>
      </c>
    </row>
    <row r="457" spans="1:32" x14ac:dyDescent="0.3">
      <c r="A457" t="s">
        <v>2420</v>
      </c>
      <c r="B457" s="5">
        <v>45380</v>
      </c>
      <c r="C457" t="s">
        <v>880</v>
      </c>
      <c r="D457" t="s">
        <v>1670</v>
      </c>
      <c r="E457" t="s">
        <v>1924</v>
      </c>
      <c r="F457">
        <v>2</v>
      </c>
      <c r="G457">
        <v>780.05</v>
      </c>
      <c r="H457">
        <v>0.12</v>
      </c>
      <c r="I457" t="s">
        <v>1964</v>
      </c>
      <c r="J457">
        <v>1372.8879999999999</v>
      </c>
      <c r="K457">
        <v>1372.8879999999999</v>
      </c>
      <c r="L457" t="str">
        <f>_xlfn.IFS(Table8_1[[#This Row],[Unit_Price]]&lt;500,"Low Price",Table8_1[[#This Row],[Unit_Price]]&lt;2000,"Medium Price",Table8_1[[#This Row],[Unit_Price]]&gt;=2000, "High Price")</f>
        <v>Medium Price</v>
      </c>
      <c r="M457" t="str">
        <f>VLOOKUP(Table8_16[[#This Row],[Customer_ID]],Table1__2[],2,FALSE)</f>
        <v>Samantha Robinson</v>
      </c>
      <c r="N457">
        <f>VLOOKUP(Table8_16[[#This Row],[Customer_ID]],Table1__2[],3,FALSE)</f>
        <v>23</v>
      </c>
      <c r="O457" t="str">
        <f>VLOOKUP(Table8_16[[#This Row],[Customer_ID]],Table1__2[],4,FALSE)</f>
        <v>Male</v>
      </c>
      <c r="P457" t="str">
        <f>VLOOKUP(Table8_16[[#This Row],[Customer_ID]],Table1__2[],5,FALSE)</f>
        <v>North Roy</v>
      </c>
      <c r="Q457" t="str">
        <f>VLOOKUP(Table8_16[[#This Row],[Customer_ID]],Table1__2[],6,FALSE)</f>
        <v>Mississippi</v>
      </c>
      <c r="R457" t="str">
        <f>VLOOKUP(Table8_16[[#This Row],[Customer_ID]],Table1__2[],7,FALSE)</f>
        <v>USA</v>
      </c>
      <c r="S457" t="str">
        <f>VLOOKUP(Table8_16[[#This Row],[Customer_ID]],Table1__2[],8,FALSE)</f>
        <v>Bronze</v>
      </c>
      <c r="T457" t="str">
        <f>VLOOKUP(Table8_16[[#This Row],[Customer_ID]],Table1__2[],9,FALSE)</f>
        <v>Students</v>
      </c>
      <c r="U457" t="str">
        <f>VLOOKUP(Table8_16[[#This Row],[Product_ID]],Table3__211[],2,FALSE)</f>
        <v>Basketball</v>
      </c>
      <c r="V457" t="str">
        <f>VLOOKUP(Table8_16[[#This Row],[Product_ID]],Table3__211[],3,FALSE)</f>
        <v>Ball</v>
      </c>
      <c r="W457" t="str">
        <f>VLOOKUP(Table8_16[[#This Row],[Product_ID]],Table3__211[],4,FALSE)</f>
        <v>Sports</v>
      </c>
      <c r="X457" t="str">
        <f>VLOOKUP(Table8_16[[#This Row],[Product_ID]],Table3__211[],5,FALSE)</f>
        <v>Team Sports</v>
      </c>
      <c r="Y457" t="str">
        <f>VLOOKUP(Table8_16[[#This Row],[Product_ID]],Table3__211[],6,FALSE)</f>
        <v>Nolan-Snow</v>
      </c>
      <c r="Z457">
        <f>VLOOKUP(Table8_16[[#This Row],[Product_ID]],Table3__211[],7,FALSE)</f>
        <v>204.39</v>
      </c>
      <c r="AA457">
        <f>VLOOKUP(Table8_16[[#This Row],[Product_ID]],Table3__211[],8,FALSE)</f>
        <v>281</v>
      </c>
      <c r="AB457" t="str">
        <f>VLOOKUP(Table8_16[[#This Row],[Store_ID]],Store!$A$2:$E$21,2,FALSE)</f>
        <v>Hill, Wagner and Ballard</v>
      </c>
      <c r="AC457" t="str">
        <f>VLOOKUP(Table8_16[[#This Row],[Store_ID]],Store!$A$2:$E$21,3,FALSE)</f>
        <v>East</v>
      </c>
      <c r="AD457" t="str">
        <f>VLOOKUP(Table8_16[[#This Row],[Store_ID]],Store!$A$2:$E$21,4,FALSE)</f>
        <v>East Davidville</v>
      </c>
      <c r="AE457" t="str">
        <f>VLOOKUP(Table8_16[[#This Row],[Store_ID]],Store!$A$2:$E$21,5,FALSE)</f>
        <v>Online</v>
      </c>
      <c r="AF457" s="22" t="str">
        <f>VLOOKUP(Table8_16[[#This Row],[Store_ID]],Store!$A$2:$F$21,6,FALSE)</f>
        <v>Digital Store</v>
      </c>
    </row>
    <row r="458" spans="1:32" x14ac:dyDescent="0.3">
      <c r="A458" t="s">
        <v>2421</v>
      </c>
      <c r="B458" s="5">
        <v>45527</v>
      </c>
      <c r="C458" t="s">
        <v>707</v>
      </c>
      <c r="D458" t="s">
        <v>1674</v>
      </c>
      <c r="E458" t="s">
        <v>1921</v>
      </c>
      <c r="F458">
        <v>4</v>
      </c>
      <c r="G458">
        <v>315.95</v>
      </c>
      <c r="H458">
        <v>0.19</v>
      </c>
      <c r="I458" t="s">
        <v>1964</v>
      </c>
      <c r="J458">
        <v>1023.678</v>
      </c>
      <c r="K458">
        <v>1023.678</v>
      </c>
      <c r="L458" t="str">
        <f>_xlfn.IFS(Table8_1[[#This Row],[Unit_Price]]&lt;500,"Low Price",Table8_1[[#This Row],[Unit_Price]]&lt;2000,"Medium Price",Table8_1[[#This Row],[Unit_Price]]&gt;=2000, "High Price")</f>
        <v>Low Price</v>
      </c>
      <c r="M458" t="str">
        <f>VLOOKUP(Table8_16[[#This Row],[Customer_ID]],Table1__2[],2,FALSE)</f>
        <v>Steve Medina</v>
      </c>
      <c r="N458">
        <f>VLOOKUP(Table8_16[[#This Row],[Customer_ID]],Table1__2[],3,FALSE)</f>
        <v>50</v>
      </c>
      <c r="O458" t="str">
        <f>VLOOKUP(Table8_16[[#This Row],[Customer_ID]],Table1__2[],4,FALSE)</f>
        <v>Female</v>
      </c>
      <c r="P458" t="str">
        <f>VLOOKUP(Table8_16[[#This Row],[Customer_ID]],Table1__2[],5,FALSE)</f>
        <v>East Josephside</v>
      </c>
      <c r="Q458" t="str">
        <f>VLOOKUP(Table8_16[[#This Row],[Customer_ID]],Table1__2[],6,FALSE)</f>
        <v>Oregon</v>
      </c>
      <c r="R458" t="str">
        <f>VLOOKUP(Table8_16[[#This Row],[Customer_ID]],Table1__2[],7,FALSE)</f>
        <v>USA</v>
      </c>
      <c r="S458" t="str">
        <f>VLOOKUP(Table8_16[[#This Row],[Customer_ID]],Table1__2[],8,FALSE)</f>
        <v>Gold</v>
      </c>
      <c r="T458" t="str">
        <f>VLOOKUP(Table8_16[[#This Row],[Customer_ID]],Table1__2[],9,FALSE)</f>
        <v>Experienced</v>
      </c>
      <c r="U458" t="str">
        <f>VLOOKUP(Table8_16[[#This Row],[Product_ID]],Table3__211[],2,FALSE)</f>
        <v>Vitamin C Face</v>
      </c>
      <c r="V458" t="str">
        <f>VLOOKUP(Table8_16[[#This Row],[Product_ID]],Table3__211[],3,FALSE)</f>
        <v>Serum</v>
      </c>
      <c r="W458" t="str">
        <f>VLOOKUP(Table8_16[[#This Row],[Product_ID]],Table3__211[],4,FALSE)</f>
        <v>Beauty</v>
      </c>
      <c r="X458" t="str">
        <f>VLOOKUP(Table8_16[[#This Row],[Product_ID]],Table3__211[],5,FALSE)</f>
        <v>Skincare</v>
      </c>
      <c r="Y458" t="str">
        <f>VLOOKUP(Table8_16[[#This Row],[Product_ID]],Table3__211[],6,FALSE)</f>
        <v>Griffin Ltd</v>
      </c>
      <c r="Z458">
        <f>VLOOKUP(Table8_16[[#This Row],[Product_ID]],Table3__211[],7,FALSE)</f>
        <v>283.83</v>
      </c>
      <c r="AA458">
        <f>VLOOKUP(Table8_16[[#This Row],[Product_ID]],Table3__211[],8,FALSE)</f>
        <v>244</v>
      </c>
      <c r="AB458" t="str">
        <f>VLOOKUP(Table8_16[[#This Row],[Store_ID]],Store!$A$2:$E$21,2,FALSE)</f>
        <v>Moore, Padilla and Butler</v>
      </c>
      <c r="AC458" t="str">
        <f>VLOOKUP(Table8_16[[#This Row],[Store_ID]],Store!$A$2:$E$21,3,FALSE)</f>
        <v>South</v>
      </c>
      <c r="AD458" t="str">
        <f>VLOOKUP(Table8_16[[#This Row],[Store_ID]],Store!$A$2:$E$21,4,FALSE)</f>
        <v>East Johnstad</v>
      </c>
      <c r="AE458" t="str">
        <f>VLOOKUP(Table8_16[[#This Row],[Store_ID]],Store!$A$2:$E$21,5,FALSE)</f>
        <v>Flagship</v>
      </c>
      <c r="AF458" s="22" t="str">
        <f>VLOOKUP(Table8_16[[#This Row],[Store_ID]],Store!$A$2:$F$21,6,FALSE)</f>
        <v>Physical Store</v>
      </c>
    </row>
    <row r="459" spans="1:32" x14ac:dyDescent="0.3">
      <c r="A459" t="s">
        <v>2422</v>
      </c>
      <c r="B459" s="5">
        <v>45796</v>
      </c>
      <c r="C459" t="s">
        <v>748</v>
      </c>
      <c r="D459" t="s">
        <v>1738</v>
      </c>
      <c r="E459" t="s">
        <v>1921</v>
      </c>
      <c r="F459">
        <v>2</v>
      </c>
      <c r="G459">
        <v>810.17</v>
      </c>
      <c r="H459">
        <v>0.27</v>
      </c>
      <c r="I459" t="s">
        <v>1959</v>
      </c>
      <c r="J459">
        <v>1182.8481999999999</v>
      </c>
      <c r="K459">
        <v>1182.8481999999999</v>
      </c>
      <c r="L459" t="str">
        <f>_xlfn.IFS(Table8_1[[#This Row],[Unit_Price]]&lt;500,"Low Price",Table8_1[[#This Row],[Unit_Price]]&lt;2000,"Medium Price",Table8_1[[#This Row],[Unit_Price]]&gt;=2000, "High Price")</f>
        <v>Medium Price</v>
      </c>
      <c r="M459" t="str">
        <f>VLOOKUP(Table8_16[[#This Row],[Customer_ID]],Table1__2[],2,FALSE)</f>
        <v>Tanner Thompson</v>
      </c>
      <c r="N459">
        <f>VLOOKUP(Table8_16[[#This Row],[Customer_ID]],Table1__2[],3,FALSE)</f>
        <v>32</v>
      </c>
      <c r="O459" t="str">
        <f>VLOOKUP(Table8_16[[#This Row],[Customer_ID]],Table1__2[],4,FALSE)</f>
        <v>Female</v>
      </c>
      <c r="P459" t="str">
        <f>VLOOKUP(Table8_16[[#This Row],[Customer_ID]],Table1__2[],5,FALSE)</f>
        <v>Port Lisashire</v>
      </c>
      <c r="Q459" t="str">
        <f>VLOOKUP(Table8_16[[#This Row],[Customer_ID]],Table1__2[],6,FALSE)</f>
        <v>Maryland</v>
      </c>
      <c r="R459" t="str">
        <f>VLOOKUP(Table8_16[[#This Row],[Customer_ID]],Table1__2[],7,FALSE)</f>
        <v>USA</v>
      </c>
      <c r="S459" t="str">
        <f>VLOOKUP(Table8_16[[#This Row],[Customer_ID]],Table1__2[],8,FALSE)</f>
        <v>Bronze</v>
      </c>
      <c r="T459" t="str">
        <f>VLOOKUP(Table8_16[[#This Row],[Customer_ID]],Table1__2[],9,FALSE)</f>
        <v>Experienced</v>
      </c>
      <c r="U459" t="str">
        <f>VLOOKUP(Table8_16[[#This Row],[Product_ID]],Table3__211[],2,FALSE)</f>
        <v>Rugby</v>
      </c>
      <c r="V459" t="str">
        <f>VLOOKUP(Table8_16[[#This Row],[Product_ID]],Table3__211[],3,FALSE)</f>
        <v>Ball</v>
      </c>
      <c r="W459" t="str">
        <f>VLOOKUP(Table8_16[[#This Row],[Product_ID]],Table3__211[],4,FALSE)</f>
        <v>Sports</v>
      </c>
      <c r="X459" t="str">
        <f>VLOOKUP(Table8_16[[#This Row],[Product_ID]],Table3__211[],5,FALSE)</f>
        <v>Team Sports</v>
      </c>
      <c r="Y459" t="str">
        <f>VLOOKUP(Table8_16[[#This Row],[Product_ID]],Table3__211[],6,FALSE)</f>
        <v>Harris Inc</v>
      </c>
      <c r="Z459">
        <f>VLOOKUP(Table8_16[[#This Row],[Product_ID]],Table3__211[],7,FALSE)</f>
        <v>212.26</v>
      </c>
      <c r="AA459">
        <f>VLOOKUP(Table8_16[[#This Row],[Product_ID]],Table3__211[],8,FALSE)</f>
        <v>82</v>
      </c>
      <c r="AB459" t="str">
        <f>VLOOKUP(Table8_16[[#This Row],[Store_ID]],Store!$A$2:$E$21,2,FALSE)</f>
        <v>Moore, Padilla and Butler</v>
      </c>
      <c r="AC459" t="str">
        <f>VLOOKUP(Table8_16[[#This Row],[Store_ID]],Store!$A$2:$E$21,3,FALSE)</f>
        <v>South</v>
      </c>
      <c r="AD459" t="str">
        <f>VLOOKUP(Table8_16[[#This Row],[Store_ID]],Store!$A$2:$E$21,4,FALSE)</f>
        <v>East Johnstad</v>
      </c>
      <c r="AE459" t="str">
        <f>VLOOKUP(Table8_16[[#This Row],[Store_ID]],Store!$A$2:$E$21,5,FALSE)</f>
        <v>Flagship</v>
      </c>
      <c r="AF459" s="22" t="str">
        <f>VLOOKUP(Table8_16[[#This Row],[Store_ID]],Store!$A$2:$F$21,6,FALSE)</f>
        <v>Physical Store</v>
      </c>
    </row>
    <row r="460" spans="1:32" x14ac:dyDescent="0.3">
      <c r="A460" t="s">
        <v>2423</v>
      </c>
      <c r="B460" s="5">
        <v>45389</v>
      </c>
      <c r="C460" t="s">
        <v>677</v>
      </c>
      <c r="D460" t="s">
        <v>1835</v>
      </c>
      <c r="E460" t="s">
        <v>1904</v>
      </c>
      <c r="F460">
        <v>3</v>
      </c>
      <c r="G460">
        <v>505.01</v>
      </c>
      <c r="H460">
        <v>0.02</v>
      </c>
      <c r="I460" t="s">
        <v>1961</v>
      </c>
      <c r="J460">
        <v>1484.7293999999999</v>
      </c>
      <c r="K460">
        <v>1484.7293999999999</v>
      </c>
      <c r="L460" t="str">
        <f>_xlfn.IFS(Table8_1[[#This Row],[Unit_Price]]&lt;500,"Low Price",Table8_1[[#This Row],[Unit_Price]]&lt;2000,"Medium Price",Table8_1[[#This Row],[Unit_Price]]&gt;=2000, "High Price")</f>
        <v>Medium Price</v>
      </c>
      <c r="M460" t="str">
        <f>VLOOKUP(Table8_16[[#This Row],[Customer_ID]],Table1__2[],2,FALSE)</f>
        <v>Michelle Carpenter</v>
      </c>
      <c r="N460">
        <f>VLOOKUP(Table8_16[[#This Row],[Customer_ID]],Table1__2[],3,FALSE)</f>
        <v>44</v>
      </c>
      <c r="O460" t="str">
        <f>VLOOKUP(Table8_16[[#This Row],[Customer_ID]],Table1__2[],4,FALSE)</f>
        <v>Female</v>
      </c>
      <c r="P460" t="str">
        <f>VLOOKUP(Table8_16[[#This Row],[Customer_ID]],Table1__2[],5,FALSE)</f>
        <v>Lake Danielleton</v>
      </c>
      <c r="Q460" t="str">
        <f>VLOOKUP(Table8_16[[#This Row],[Customer_ID]],Table1__2[],6,FALSE)</f>
        <v>New Jersey</v>
      </c>
      <c r="R460" t="str">
        <f>VLOOKUP(Table8_16[[#This Row],[Customer_ID]],Table1__2[],7,FALSE)</f>
        <v>USA</v>
      </c>
      <c r="S460" t="str">
        <f>VLOOKUP(Table8_16[[#This Row],[Customer_ID]],Table1__2[],8,FALSE)</f>
        <v>Gold</v>
      </c>
      <c r="T460" t="str">
        <f>VLOOKUP(Table8_16[[#This Row],[Customer_ID]],Table1__2[],9,FALSE)</f>
        <v>Experienced</v>
      </c>
      <c r="U460" t="str">
        <f>VLOOKUP(Table8_16[[#This Row],[Product_ID]],Table3__211[],2,FALSE)</f>
        <v>Wooden</v>
      </c>
      <c r="V460" t="str">
        <f>VLOOKUP(Table8_16[[#This Row],[Product_ID]],Table3__211[],3,FALSE)</f>
        <v>Bookshelf</v>
      </c>
      <c r="W460" t="str">
        <f>VLOOKUP(Table8_16[[#This Row],[Product_ID]],Table3__211[],4,FALSE)</f>
        <v>Home</v>
      </c>
      <c r="X460" t="str">
        <f>VLOOKUP(Table8_16[[#This Row],[Product_ID]],Table3__211[],5,FALSE)</f>
        <v>Furniture</v>
      </c>
      <c r="Y460" t="str">
        <f>VLOOKUP(Table8_16[[#This Row],[Product_ID]],Table3__211[],6,FALSE)</f>
        <v>Collins-Stephenson</v>
      </c>
      <c r="Z460">
        <f>VLOOKUP(Table8_16[[#This Row],[Product_ID]],Table3__211[],7,FALSE)</f>
        <v>388.46</v>
      </c>
      <c r="AA460">
        <f>VLOOKUP(Table8_16[[#This Row],[Product_ID]],Table3__211[],8,FALSE)</f>
        <v>208</v>
      </c>
      <c r="AB460" t="str">
        <f>VLOOKUP(Table8_16[[#This Row],[Store_ID]],Store!$A$2:$E$21,2,FALSE)</f>
        <v>Alexander Group</v>
      </c>
      <c r="AC460" t="str">
        <f>VLOOKUP(Table8_16[[#This Row],[Store_ID]],Store!$A$2:$E$21,3,FALSE)</f>
        <v>South</v>
      </c>
      <c r="AD460" t="str">
        <f>VLOOKUP(Table8_16[[#This Row],[Store_ID]],Store!$A$2:$E$21,4,FALSE)</f>
        <v>Port Sharon</v>
      </c>
      <c r="AE460" t="str">
        <f>VLOOKUP(Table8_16[[#This Row],[Store_ID]],Store!$A$2:$E$21,5,FALSE)</f>
        <v>Online</v>
      </c>
      <c r="AF460" s="22" t="str">
        <f>VLOOKUP(Table8_16[[#This Row],[Store_ID]],Store!$A$2:$F$21,6,FALSE)</f>
        <v>Digital Store</v>
      </c>
    </row>
    <row r="461" spans="1:32" x14ac:dyDescent="0.3">
      <c r="A461" t="s">
        <v>2424</v>
      </c>
      <c r="B461" s="5">
        <v>45315</v>
      </c>
      <c r="C461" t="s">
        <v>1452</v>
      </c>
      <c r="D461" t="s">
        <v>1799</v>
      </c>
      <c r="E461" t="s">
        <v>1942</v>
      </c>
      <c r="F461">
        <v>2</v>
      </c>
      <c r="G461">
        <v>736.75</v>
      </c>
      <c r="H461">
        <v>0.18</v>
      </c>
      <c r="I461" t="s">
        <v>1959</v>
      </c>
      <c r="J461">
        <v>1208.27</v>
      </c>
      <c r="K461">
        <v>1208.27</v>
      </c>
      <c r="L461" t="str">
        <f>_xlfn.IFS(Table8_1[[#This Row],[Unit_Price]]&lt;500,"Low Price",Table8_1[[#This Row],[Unit_Price]]&lt;2000,"Medium Price",Table8_1[[#This Row],[Unit_Price]]&gt;=2000, "High Price")</f>
        <v>Medium Price</v>
      </c>
      <c r="M461" t="str">
        <f>VLOOKUP(Table8_16[[#This Row],[Customer_ID]],Table1__2[],2,FALSE)</f>
        <v>Michael Foley</v>
      </c>
      <c r="N461">
        <f>VLOOKUP(Table8_16[[#This Row],[Customer_ID]],Table1__2[],3,FALSE)</f>
        <v>63</v>
      </c>
      <c r="O461" t="str">
        <f>VLOOKUP(Table8_16[[#This Row],[Customer_ID]],Table1__2[],4,FALSE)</f>
        <v>Female</v>
      </c>
      <c r="P461" t="str">
        <f>VLOOKUP(Table8_16[[#This Row],[Customer_ID]],Table1__2[],5,FALSE)</f>
        <v>Oneillfurt</v>
      </c>
      <c r="Q461" t="str">
        <f>VLOOKUP(Table8_16[[#This Row],[Customer_ID]],Table1__2[],6,FALSE)</f>
        <v>Vermont</v>
      </c>
      <c r="R461" t="str">
        <f>VLOOKUP(Table8_16[[#This Row],[Customer_ID]],Table1__2[],7,FALSE)</f>
        <v>USA</v>
      </c>
      <c r="S461" t="str">
        <f>VLOOKUP(Table8_16[[#This Row],[Customer_ID]],Table1__2[],8,FALSE)</f>
        <v>Gold</v>
      </c>
      <c r="T461" t="str">
        <f>VLOOKUP(Table8_16[[#This Row],[Customer_ID]],Table1__2[],9,FALSE)</f>
        <v>Retired</v>
      </c>
      <c r="U461" t="str">
        <f>VLOOKUP(Table8_16[[#This Row],[Product_ID]],Table3__211[],2,FALSE)</f>
        <v>Professional Jump</v>
      </c>
      <c r="V461" t="str">
        <f>VLOOKUP(Table8_16[[#This Row],[Product_ID]],Table3__211[],3,FALSE)</f>
        <v>Rope</v>
      </c>
      <c r="W461" t="str">
        <f>VLOOKUP(Table8_16[[#This Row],[Product_ID]],Table3__211[],4,FALSE)</f>
        <v>Sports</v>
      </c>
      <c r="X461" t="str">
        <f>VLOOKUP(Table8_16[[#This Row],[Product_ID]],Table3__211[],5,FALSE)</f>
        <v>Fitness</v>
      </c>
      <c r="Y461" t="str">
        <f>VLOOKUP(Table8_16[[#This Row],[Product_ID]],Table3__211[],6,FALSE)</f>
        <v>Davis PLC</v>
      </c>
      <c r="Z461">
        <f>VLOOKUP(Table8_16[[#This Row],[Product_ID]],Table3__211[],7,FALSE)</f>
        <v>477.61</v>
      </c>
      <c r="AA461">
        <f>VLOOKUP(Table8_16[[#This Row],[Product_ID]],Table3__211[],8,FALSE)</f>
        <v>300</v>
      </c>
      <c r="AB461" t="str">
        <f>VLOOKUP(Table8_16[[#This Row],[Store_ID]],Store!$A$2:$E$21,2,FALSE)</f>
        <v>Holloway Ltd</v>
      </c>
      <c r="AC461" t="str">
        <f>VLOOKUP(Table8_16[[#This Row],[Store_ID]],Store!$A$2:$E$21,3,FALSE)</f>
        <v>North</v>
      </c>
      <c r="AD461" t="str">
        <f>VLOOKUP(Table8_16[[#This Row],[Store_ID]],Store!$A$2:$E$21,4,FALSE)</f>
        <v>Bensonhaven</v>
      </c>
      <c r="AE461" t="str">
        <f>VLOOKUP(Table8_16[[#This Row],[Store_ID]],Store!$A$2:$E$21,5,FALSE)</f>
        <v>Flagship</v>
      </c>
      <c r="AF461" s="22" t="str">
        <f>VLOOKUP(Table8_16[[#This Row],[Store_ID]],Store!$A$2:$F$21,6,FALSE)</f>
        <v>Physical Store</v>
      </c>
    </row>
    <row r="462" spans="1:32" x14ac:dyDescent="0.3">
      <c r="A462" t="s">
        <v>2425</v>
      </c>
      <c r="B462" s="5">
        <v>45311</v>
      </c>
      <c r="C462" t="s">
        <v>118</v>
      </c>
      <c r="D462" t="s">
        <v>1814</v>
      </c>
      <c r="E462" t="s">
        <v>1921</v>
      </c>
      <c r="F462">
        <v>4</v>
      </c>
      <c r="G462">
        <v>700.31</v>
      </c>
      <c r="H462">
        <v>0.2</v>
      </c>
      <c r="I462" t="s">
        <v>1961</v>
      </c>
      <c r="J462">
        <v>2240.9920000000002</v>
      </c>
      <c r="K462">
        <v>2240.9919999999997</v>
      </c>
      <c r="L462" t="str">
        <f>_xlfn.IFS(Table8_1[[#This Row],[Unit_Price]]&lt;500,"Low Price",Table8_1[[#This Row],[Unit_Price]]&lt;2000,"Medium Price",Table8_1[[#This Row],[Unit_Price]]&gt;=2000, "High Price")</f>
        <v>Medium Price</v>
      </c>
      <c r="M462" t="str">
        <f>VLOOKUP(Table8_16[[#This Row],[Customer_ID]],Table1__2[],2,FALSE)</f>
        <v>Leslie Johnson</v>
      </c>
      <c r="N462">
        <f>VLOOKUP(Table8_16[[#This Row],[Customer_ID]],Table1__2[],3,FALSE)</f>
        <v>31</v>
      </c>
      <c r="O462" t="str">
        <f>VLOOKUP(Table8_16[[#This Row],[Customer_ID]],Table1__2[],4,FALSE)</f>
        <v>Male</v>
      </c>
      <c r="P462" t="str">
        <f>VLOOKUP(Table8_16[[#This Row],[Customer_ID]],Table1__2[],5,FALSE)</f>
        <v>Mollyshire</v>
      </c>
      <c r="Q462" t="str">
        <f>VLOOKUP(Table8_16[[#This Row],[Customer_ID]],Table1__2[],6,FALSE)</f>
        <v>Utah</v>
      </c>
      <c r="R462" t="str">
        <f>VLOOKUP(Table8_16[[#This Row],[Customer_ID]],Table1__2[],7,FALSE)</f>
        <v>USA</v>
      </c>
      <c r="S462" t="str">
        <f>VLOOKUP(Table8_16[[#This Row],[Customer_ID]],Table1__2[],8,FALSE)</f>
        <v>unknown</v>
      </c>
      <c r="T462" t="str">
        <f>VLOOKUP(Table8_16[[#This Row],[Customer_ID]],Table1__2[],9,FALSE)</f>
        <v>Experienced</v>
      </c>
      <c r="U462" t="str">
        <f>VLOOKUP(Table8_16[[#This Row],[Product_ID]],Table3__211[],2,FALSE)</f>
        <v>WiFi Mesh</v>
      </c>
      <c r="V462" t="str">
        <f>VLOOKUP(Table8_16[[#This Row],[Product_ID]],Table3__211[],3,FALSE)</f>
        <v>Router</v>
      </c>
      <c r="W462" t="str">
        <f>VLOOKUP(Table8_16[[#This Row],[Product_ID]],Table3__211[],4,FALSE)</f>
        <v>Electronics</v>
      </c>
      <c r="X462" t="str">
        <f>VLOOKUP(Table8_16[[#This Row],[Product_ID]],Table3__211[],5,FALSE)</f>
        <v>Appliances</v>
      </c>
      <c r="Y462" t="str">
        <f>VLOOKUP(Table8_16[[#This Row],[Product_ID]],Table3__211[],6,FALSE)</f>
        <v>White, Reeves and Woods</v>
      </c>
      <c r="Z462">
        <f>VLOOKUP(Table8_16[[#This Row],[Product_ID]],Table3__211[],7,FALSE)</f>
        <v>480.9</v>
      </c>
      <c r="AA462">
        <f>VLOOKUP(Table8_16[[#This Row],[Product_ID]],Table3__211[],8,FALSE)</f>
        <v>104</v>
      </c>
      <c r="AB462" t="str">
        <f>VLOOKUP(Table8_16[[#This Row],[Store_ID]],Store!$A$2:$E$21,2,FALSE)</f>
        <v>Moore, Padilla and Butler</v>
      </c>
      <c r="AC462" t="str">
        <f>VLOOKUP(Table8_16[[#This Row],[Store_ID]],Store!$A$2:$E$21,3,FALSE)</f>
        <v>South</v>
      </c>
      <c r="AD462" t="str">
        <f>VLOOKUP(Table8_16[[#This Row],[Store_ID]],Store!$A$2:$E$21,4,FALSE)</f>
        <v>East Johnstad</v>
      </c>
      <c r="AE462" t="str">
        <f>VLOOKUP(Table8_16[[#This Row],[Store_ID]],Store!$A$2:$E$21,5,FALSE)</f>
        <v>Flagship</v>
      </c>
      <c r="AF462" s="22" t="str">
        <f>VLOOKUP(Table8_16[[#This Row],[Store_ID]],Store!$A$2:$F$21,6,FALSE)</f>
        <v>Physical Store</v>
      </c>
    </row>
    <row r="463" spans="1:32" x14ac:dyDescent="0.3">
      <c r="A463" t="s">
        <v>2426</v>
      </c>
      <c r="B463" s="5">
        <v>45270</v>
      </c>
      <c r="C463" t="s">
        <v>449</v>
      </c>
      <c r="D463" t="s">
        <v>1856</v>
      </c>
      <c r="E463" t="s">
        <v>1927</v>
      </c>
      <c r="F463">
        <v>4</v>
      </c>
      <c r="G463">
        <v>202.46</v>
      </c>
      <c r="H463">
        <v>0.24</v>
      </c>
      <c r="I463" t="s">
        <v>1959</v>
      </c>
      <c r="J463">
        <v>615.47839999999997</v>
      </c>
      <c r="K463">
        <v>615.47839999999997</v>
      </c>
      <c r="L463" t="str">
        <f>_xlfn.IFS(Table8_1[[#This Row],[Unit_Price]]&lt;500,"Low Price",Table8_1[[#This Row],[Unit_Price]]&lt;2000,"Medium Price",Table8_1[[#This Row],[Unit_Price]]&gt;=2000, "High Price")</f>
        <v>Low Price</v>
      </c>
      <c r="M463" t="str">
        <f>VLOOKUP(Table8_16[[#This Row],[Customer_ID]],Table1__2[],2,FALSE)</f>
        <v>Jessica Mitchell</v>
      </c>
      <c r="N463">
        <f>VLOOKUP(Table8_16[[#This Row],[Customer_ID]],Table1__2[],3,FALSE)</f>
        <v>43</v>
      </c>
      <c r="O463" t="str">
        <f>VLOOKUP(Table8_16[[#This Row],[Customer_ID]],Table1__2[],4,FALSE)</f>
        <v>Female</v>
      </c>
      <c r="P463" t="str">
        <f>VLOOKUP(Table8_16[[#This Row],[Customer_ID]],Table1__2[],5,FALSE)</f>
        <v>Matthewbury</v>
      </c>
      <c r="Q463" t="str">
        <f>VLOOKUP(Table8_16[[#This Row],[Customer_ID]],Table1__2[],6,FALSE)</f>
        <v>South Dakota</v>
      </c>
      <c r="R463" t="str">
        <f>VLOOKUP(Table8_16[[#This Row],[Customer_ID]],Table1__2[],7,FALSE)</f>
        <v>USA</v>
      </c>
      <c r="S463" t="str">
        <f>VLOOKUP(Table8_16[[#This Row],[Customer_ID]],Table1__2[],8,FALSE)</f>
        <v>Silver</v>
      </c>
      <c r="T463" t="str">
        <f>VLOOKUP(Table8_16[[#This Row],[Customer_ID]],Table1__2[],9,FALSE)</f>
        <v>Experienced</v>
      </c>
      <c r="U463" t="str">
        <f>VLOOKUP(Table8_16[[#This Row],[Product_ID]],Table3__211[],2,FALSE)</f>
        <v>Women's High</v>
      </c>
      <c r="V463" t="str">
        <f>VLOOKUP(Table8_16[[#This Row],[Product_ID]],Table3__211[],3,FALSE)</f>
        <v>Heels</v>
      </c>
      <c r="W463" t="str">
        <f>VLOOKUP(Table8_16[[#This Row],[Product_ID]],Table3__211[],4,FALSE)</f>
        <v>Clothing</v>
      </c>
      <c r="X463" t="str">
        <f>VLOOKUP(Table8_16[[#This Row],[Product_ID]],Table3__211[],5,FALSE)</f>
        <v>Footwear</v>
      </c>
      <c r="Y463" t="str">
        <f>VLOOKUP(Table8_16[[#This Row],[Product_ID]],Table3__211[],6,FALSE)</f>
        <v>Smith-Charles</v>
      </c>
      <c r="Z463">
        <f>VLOOKUP(Table8_16[[#This Row],[Product_ID]],Table3__211[],7,FALSE)</f>
        <v>438.25</v>
      </c>
      <c r="AA463">
        <f>VLOOKUP(Table8_16[[#This Row],[Product_ID]],Table3__211[],8,FALSE)</f>
        <v>496</v>
      </c>
      <c r="AB463" t="str">
        <f>VLOOKUP(Table8_16[[#This Row],[Store_ID]],Store!$A$2:$E$21,2,FALSE)</f>
        <v>Aguirre-Keller</v>
      </c>
      <c r="AC463" t="str">
        <f>VLOOKUP(Table8_16[[#This Row],[Store_ID]],Store!$A$2:$E$21,3,FALSE)</f>
        <v>South</v>
      </c>
      <c r="AD463" t="str">
        <f>VLOOKUP(Table8_16[[#This Row],[Store_ID]],Store!$A$2:$E$21,4,FALSE)</f>
        <v>Lake Michael</v>
      </c>
      <c r="AE463" t="str">
        <f>VLOOKUP(Table8_16[[#This Row],[Store_ID]],Store!$A$2:$E$21,5,FALSE)</f>
        <v>Online</v>
      </c>
      <c r="AF463" s="22" t="str">
        <f>VLOOKUP(Table8_16[[#This Row],[Store_ID]],Store!$A$2:$F$21,6,FALSE)</f>
        <v>Digital Store</v>
      </c>
    </row>
    <row r="464" spans="1:32" x14ac:dyDescent="0.3">
      <c r="A464" t="s">
        <v>2427</v>
      </c>
      <c r="B464" s="5">
        <v>45279</v>
      </c>
      <c r="C464" t="s">
        <v>857</v>
      </c>
      <c r="D464" t="s">
        <v>1844</v>
      </c>
      <c r="E464" t="s">
        <v>1892</v>
      </c>
      <c r="F464">
        <v>2</v>
      </c>
      <c r="G464">
        <v>291.83999999999997</v>
      </c>
      <c r="H464">
        <v>0.25</v>
      </c>
      <c r="I464" t="s">
        <v>1961</v>
      </c>
      <c r="J464">
        <v>437.76</v>
      </c>
      <c r="K464">
        <v>437.76</v>
      </c>
      <c r="L464" t="str">
        <f>_xlfn.IFS(Table8_1[[#This Row],[Unit_Price]]&lt;500,"Low Price",Table8_1[[#This Row],[Unit_Price]]&lt;2000,"Medium Price",Table8_1[[#This Row],[Unit_Price]]&gt;=2000, "High Price")</f>
        <v>Low Price</v>
      </c>
      <c r="M464" t="str">
        <f>VLOOKUP(Table8_16[[#This Row],[Customer_ID]],Table1__2[],2,FALSE)</f>
        <v>Tracy Kelly</v>
      </c>
      <c r="N464">
        <f>VLOOKUP(Table8_16[[#This Row],[Customer_ID]],Table1__2[],3,FALSE)</f>
        <v>38</v>
      </c>
      <c r="O464" t="str">
        <f>VLOOKUP(Table8_16[[#This Row],[Customer_ID]],Table1__2[],4,FALSE)</f>
        <v>Male</v>
      </c>
      <c r="P464" t="str">
        <f>VLOOKUP(Table8_16[[#This Row],[Customer_ID]],Table1__2[],5,FALSE)</f>
        <v>West Jamieport</v>
      </c>
      <c r="Q464" t="str">
        <f>VLOOKUP(Table8_16[[#This Row],[Customer_ID]],Table1__2[],6,FALSE)</f>
        <v>Tennessee</v>
      </c>
      <c r="R464" t="str">
        <f>VLOOKUP(Table8_16[[#This Row],[Customer_ID]],Table1__2[],7,FALSE)</f>
        <v>USA</v>
      </c>
      <c r="S464" t="str">
        <f>VLOOKUP(Table8_16[[#This Row],[Customer_ID]],Table1__2[],8,FALSE)</f>
        <v>Silver</v>
      </c>
      <c r="T464" t="str">
        <f>VLOOKUP(Table8_16[[#This Row],[Customer_ID]],Table1__2[],9,FALSE)</f>
        <v>Experienced</v>
      </c>
      <c r="U464" t="str">
        <f>VLOOKUP(Table8_16[[#This Row],[Product_ID]],Table3__211[],2,FALSE)</f>
        <v>LED Bedside</v>
      </c>
      <c r="V464" t="str">
        <f>VLOOKUP(Table8_16[[#This Row],[Product_ID]],Table3__211[],3,FALSE)</f>
        <v>Lamp</v>
      </c>
      <c r="W464" t="str">
        <f>VLOOKUP(Table8_16[[#This Row],[Product_ID]],Table3__211[],4,FALSE)</f>
        <v>Home</v>
      </c>
      <c r="X464" t="str">
        <f>VLOOKUP(Table8_16[[#This Row],[Product_ID]],Table3__211[],5,FALSE)</f>
        <v>Lighting</v>
      </c>
      <c r="Y464" t="str">
        <f>VLOOKUP(Table8_16[[#This Row],[Product_ID]],Table3__211[],6,FALSE)</f>
        <v>Aguilar, Horton and Lewis</v>
      </c>
      <c r="Z464">
        <f>VLOOKUP(Table8_16[[#This Row],[Product_ID]],Table3__211[],7,FALSE)</f>
        <v>371.38</v>
      </c>
      <c r="AA464">
        <f>VLOOKUP(Table8_16[[#This Row],[Product_ID]],Table3__211[],8,FALSE)</f>
        <v>220</v>
      </c>
      <c r="AB464" t="str">
        <f>VLOOKUP(Table8_16[[#This Row],[Store_ID]],Store!$A$2:$E$21,2,FALSE)</f>
        <v>Martinez, Adkins and Johnson</v>
      </c>
      <c r="AC464" t="str">
        <f>VLOOKUP(Table8_16[[#This Row],[Store_ID]],Store!$A$2:$E$21,3,FALSE)</f>
        <v>North</v>
      </c>
      <c r="AD464" t="str">
        <f>VLOOKUP(Table8_16[[#This Row],[Store_ID]],Store!$A$2:$E$21,4,FALSE)</f>
        <v>Danielmouth</v>
      </c>
      <c r="AE464" t="str">
        <f>VLOOKUP(Table8_16[[#This Row],[Store_ID]],Store!$A$2:$E$21,5,FALSE)</f>
        <v>Flagship</v>
      </c>
      <c r="AF464" s="22" t="str">
        <f>VLOOKUP(Table8_16[[#This Row],[Store_ID]],Store!$A$2:$F$21,6,FALSE)</f>
        <v>Physical Store</v>
      </c>
    </row>
    <row r="465" spans="1:32" x14ac:dyDescent="0.3">
      <c r="A465" t="s">
        <v>2428</v>
      </c>
      <c r="B465" s="5">
        <v>45252</v>
      </c>
      <c r="C465" t="s">
        <v>551</v>
      </c>
      <c r="D465" t="s">
        <v>1874</v>
      </c>
      <c r="E465" t="s">
        <v>1908</v>
      </c>
      <c r="F465">
        <v>2</v>
      </c>
      <c r="G465">
        <v>261.48</v>
      </c>
      <c r="H465">
        <v>0.17</v>
      </c>
      <c r="I465" t="s">
        <v>1959</v>
      </c>
      <c r="J465">
        <v>434.05680000000001</v>
      </c>
      <c r="K465">
        <v>434.05680000000001</v>
      </c>
      <c r="L465" t="str">
        <f>_xlfn.IFS(Table8_1[[#This Row],[Unit_Price]]&lt;500,"Low Price",Table8_1[[#This Row],[Unit_Price]]&lt;2000,"Medium Price",Table8_1[[#This Row],[Unit_Price]]&gt;=2000, "High Price")</f>
        <v>Low Price</v>
      </c>
      <c r="M465" t="str">
        <f>VLOOKUP(Table8_16[[#This Row],[Customer_ID]],Table1__2[],2,FALSE)</f>
        <v>Joseph Jones</v>
      </c>
      <c r="N465">
        <f>VLOOKUP(Table8_16[[#This Row],[Customer_ID]],Table1__2[],3,FALSE)</f>
        <v>21</v>
      </c>
      <c r="O465" t="str">
        <f>VLOOKUP(Table8_16[[#This Row],[Customer_ID]],Table1__2[],4,FALSE)</f>
        <v>Male</v>
      </c>
      <c r="P465" t="str">
        <f>VLOOKUP(Table8_16[[#This Row],[Customer_ID]],Table1__2[],5,FALSE)</f>
        <v>North Matthew</v>
      </c>
      <c r="Q465" t="str">
        <f>VLOOKUP(Table8_16[[#This Row],[Customer_ID]],Table1__2[],6,FALSE)</f>
        <v>Illinois</v>
      </c>
      <c r="R465" t="str">
        <f>VLOOKUP(Table8_16[[#This Row],[Customer_ID]],Table1__2[],7,FALSE)</f>
        <v>USA</v>
      </c>
      <c r="S465" t="str">
        <f>VLOOKUP(Table8_16[[#This Row],[Customer_ID]],Table1__2[],8,FALSE)</f>
        <v>Bronze</v>
      </c>
      <c r="T465" t="str">
        <f>VLOOKUP(Table8_16[[#This Row],[Customer_ID]],Table1__2[],9,FALSE)</f>
        <v>Students</v>
      </c>
      <c r="U465" t="str">
        <f>VLOOKUP(Table8_16[[#This Row],[Product_ID]],Table3__211[],2,FALSE)</f>
        <v>Cricket</v>
      </c>
      <c r="V465" t="str">
        <f>VLOOKUP(Table8_16[[#This Row],[Product_ID]],Table3__211[],3,FALSE)</f>
        <v>Bat</v>
      </c>
      <c r="W465" t="str">
        <f>VLOOKUP(Table8_16[[#This Row],[Product_ID]],Table3__211[],4,FALSE)</f>
        <v>Sports</v>
      </c>
      <c r="X465" t="str">
        <f>VLOOKUP(Table8_16[[#This Row],[Product_ID]],Table3__211[],5,FALSE)</f>
        <v>Team Sports</v>
      </c>
      <c r="Y465" t="str">
        <f>VLOOKUP(Table8_16[[#This Row],[Product_ID]],Table3__211[],6,FALSE)</f>
        <v>Khan LLC</v>
      </c>
      <c r="Z465">
        <f>VLOOKUP(Table8_16[[#This Row],[Product_ID]],Table3__211[],7,FALSE)</f>
        <v>245.98</v>
      </c>
      <c r="AA465">
        <f>VLOOKUP(Table8_16[[#This Row],[Product_ID]],Table3__211[],8,FALSE)</f>
        <v>471</v>
      </c>
      <c r="AB465" t="str">
        <f>VLOOKUP(Table8_16[[#This Row],[Store_ID]],Store!$A$2:$E$21,2,FALSE)</f>
        <v>Gray Ltd</v>
      </c>
      <c r="AC465" t="str">
        <f>VLOOKUP(Table8_16[[#This Row],[Store_ID]],Store!$A$2:$E$21,3,FALSE)</f>
        <v>North</v>
      </c>
      <c r="AD465" t="str">
        <f>VLOOKUP(Table8_16[[#This Row],[Store_ID]],Store!$A$2:$E$21,4,FALSE)</f>
        <v>New Michaelchester</v>
      </c>
      <c r="AE465" t="str">
        <f>VLOOKUP(Table8_16[[#This Row],[Store_ID]],Store!$A$2:$E$21,5,FALSE)</f>
        <v>Outlet</v>
      </c>
      <c r="AF465" s="22" t="str">
        <f>VLOOKUP(Table8_16[[#This Row],[Store_ID]],Store!$A$2:$F$21,6,FALSE)</f>
        <v>Physical Store</v>
      </c>
    </row>
    <row r="466" spans="1:32" x14ac:dyDescent="0.3">
      <c r="A466" t="s">
        <v>2429</v>
      </c>
      <c r="B466" s="5">
        <v>45938</v>
      </c>
      <c r="C466" t="s">
        <v>959</v>
      </c>
      <c r="D466" t="s">
        <v>1686</v>
      </c>
      <c r="E466" t="s">
        <v>1934</v>
      </c>
      <c r="F466">
        <v>1</v>
      </c>
      <c r="G466">
        <v>850.83</v>
      </c>
      <c r="H466">
        <v>0.28000000000000003</v>
      </c>
      <c r="I466" t="s">
        <v>1961</v>
      </c>
      <c r="J466">
        <v>612.59760000000006</v>
      </c>
      <c r="K466">
        <v>612.59760000000006</v>
      </c>
      <c r="L466" t="str">
        <f>_xlfn.IFS(Table8_1[[#This Row],[Unit_Price]]&lt;500,"Low Price",Table8_1[[#This Row],[Unit_Price]]&lt;2000,"Medium Price",Table8_1[[#This Row],[Unit_Price]]&gt;=2000, "High Price")</f>
        <v>Medium Price</v>
      </c>
      <c r="M466" t="str">
        <f>VLOOKUP(Table8_16[[#This Row],[Customer_ID]],Table1__2[],2,FALSE)</f>
        <v>Matthew Avery</v>
      </c>
      <c r="N466">
        <f>VLOOKUP(Table8_16[[#This Row],[Customer_ID]],Table1__2[],3,FALSE)</f>
        <v>29</v>
      </c>
      <c r="O466" t="str">
        <f>VLOOKUP(Table8_16[[#This Row],[Customer_ID]],Table1__2[],4,FALSE)</f>
        <v>Male</v>
      </c>
      <c r="P466" t="str">
        <f>VLOOKUP(Table8_16[[#This Row],[Customer_ID]],Table1__2[],5,FALSE)</f>
        <v>Lake Melissashire</v>
      </c>
      <c r="Q466" t="str">
        <f>VLOOKUP(Table8_16[[#This Row],[Customer_ID]],Table1__2[],6,FALSE)</f>
        <v>Oregon</v>
      </c>
      <c r="R466" t="str">
        <f>VLOOKUP(Table8_16[[#This Row],[Customer_ID]],Table1__2[],7,FALSE)</f>
        <v>USA</v>
      </c>
      <c r="S466" t="str">
        <f>VLOOKUP(Table8_16[[#This Row],[Customer_ID]],Table1__2[],8,FALSE)</f>
        <v>Silver</v>
      </c>
      <c r="T466" t="str">
        <f>VLOOKUP(Table8_16[[#This Row],[Customer_ID]],Table1__2[],9,FALSE)</f>
        <v>Entry level Professionel</v>
      </c>
      <c r="U466" t="str">
        <f>VLOOKUP(Table8_16[[#This Row],[Product_ID]],Table3__211[],2,FALSE)</f>
        <v>Women's Summer</v>
      </c>
      <c r="V466" t="str">
        <f>VLOOKUP(Table8_16[[#This Row],[Product_ID]],Table3__211[],3,FALSE)</f>
        <v>Dress</v>
      </c>
      <c r="W466" t="str">
        <f>VLOOKUP(Table8_16[[#This Row],[Product_ID]],Table3__211[],4,FALSE)</f>
        <v>Clothing</v>
      </c>
      <c r="X466" t="str">
        <f>VLOOKUP(Table8_16[[#This Row],[Product_ID]],Table3__211[],5,FALSE)</f>
        <v>Tops</v>
      </c>
      <c r="Y466" t="str">
        <f>VLOOKUP(Table8_16[[#This Row],[Product_ID]],Table3__211[],6,FALSE)</f>
        <v>Smith-Mills</v>
      </c>
      <c r="Z466">
        <f>VLOOKUP(Table8_16[[#This Row],[Product_ID]],Table3__211[],7,FALSE)</f>
        <v>223.43</v>
      </c>
      <c r="AA466">
        <f>VLOOKUP(Table8_16[[#This Row],[Product_ID]],Table3__211[],8,FALSE)</f>
        <v>154</v>
      </c>
      <c r="AB466" t="str">
        <f>VLOOKUP(Table8_16[[#This Row],[Store_ID]],Store!$A$2:$E$21,2,FALSE)</f>
        <v>Mcdonald Inc</v>
      </c>
      <c r="AC466" t="str">
        <f>VLOOKUP(Table8_16[[#This Row],[Store_ID]],Store!$A$2:$E$21,3,FALSE)</f>
        <v>South</v>
      </c>
      <c r="AD466" t="str">
        <f>VLOOKUP(Table8_16[[#This Row],[Store_ID]],Store!$A$2:$E$21,4,FALSE)</f>
        <v>Christopherland</v>
      </c>
      <c r="AE466" t="str">
        <f>VLOOKUP(Table8_16[[#This Row],[Store_ID]],Store!$A$2:$E$21,5,FALSE)</f>
        <v>Outlet</v>
      </c>
      <c r="AF466" s="22" t="str">
        <f>VLOOKUP(Table8_16[[#This Row],[Store_ID]],Store!$A$2:$F$21,6,FALSE)</f>
        <v>Physical Store</v>
      </c>
    </row>
    <row r="467" spans="1:32" x14ac:dyDescent="0.3">
      <c r="A467" t="s">
        <v>2430</v>
      </c>
      <c r="B467" s="5">
        <v>45711</v>
      </c>
      <c r="C467" t="s">
        <v>1272</v>
      </c>
      <c r="D467" t="s">
        <v>1718</v>
      </c>
      <c r="E467" t="s">
        <v>1921</v>
      </c>
      <c r="F467">
        <v>1</v>
      </c>
      <c r="G467">
        <v>83.83</v>
      </c>
      <c r="H467">
        <v>0.05</v>
      </c>
      <c r="I467" t="s">
        <v>1959</v>
      </c>
      <c r="J467">
        <v>79.638499999999993</v>
      </c>
      <c r="K467">
        <v>79.638499999999993</v>
      </c>
      <c r="L467" t="str">
        <f>_xlfn.IFS(Table8_1[[#This Row],[Unit_Price]]&lt;500,"Low Price",Table8_1[[#This Row],[Unit_Price]]&lt;2000,"Medium Price",Table8_1[[#This Row],[Unit_Price]]&gt;=2000, "High Price")</f>
        <v>Low Price</v>
      </c>
      <c r="M467" t="str">
        <f>VLOOKUP(Table8_16[[#This Row],[Customer_ID]],Table1__2[],2,FALSE)</f>
        <v>Eric Wolfe</v>
      </c>
      <c r="N467">
        <f>VLOOKUP(Table8_16[[#This Row],[Customer_ID]],Table1__2[],3,FALSE)</f>
        <v>18</v>
      </c>
      <c r="O467" t="str">
        <f>VLOOKUP(Table8_16[[#This Row],[Customer_ID]],Table1__2[],4,FALSE)</f>
        <v>Female</v>
      </c>
      <c r="P467" t="str">
        <f>VLOOKUP(Table8_16[[#This Row],[Customer_ID]],Table1__2[],5,FALSE)</f>
        <v>Garciaview</v>
      </c>
      <c r="Q467" t="str">
        <f>VLOOKUP(Table8_16[[#This Row],[Customer_ID]],Table1__2[],6,FALSE)</f>
        <v>Louisiana</v>
      </c>
      <c r="R467" t="str">
        <f>VLOOKUP(Table8_16[[#This Row],[Customer_ID]],Table1__2[],7,FALSE)</f>
        <v>USA</v>
      </c>
      <c r="S467" t="str">
        <f>VLOOKUP(Table8_16[[#This Row],[Customer_ID]],Table1__2[],8,FALSE)</f>
        <v>Gold</v>
      </c>
      <c r="T467" t="str">
        <f>VLOOKUP(Table8_16[[#This Row],[Customer_ID]],Table1__2[],9,FALSE)</f>
        <v>Teenage</v>
      </c>
      <c r="U467" t="str">
        <f>VLOOKUP(Table8_16[[#This Row],[Product_ID]],Table3__211[],2,FALSE)</f>
        <v>Men's Winter</v>
      </c>
      <c r="V467" t="str">
        <f>VLOOKUP(Table8_16[[#This Row],[Product_ID]],Table3__211[],3,FALSE)</f>
        <v>Jacket</v>
      </c>
      <c r="W467" t="str">
        <f>VLOOKUP(Table8_16[[#This Row],[Product_ID]],Table3__211[],4,FALSE)</f>
        <v>Clothing</v>
      </c>
      <c r="X467" t="str">
        <f>VLOOKUP(Table8_16[[#This Row],[Product_ID]],Table3__211[],5,FALSE)</f>
        <v>Outerwear</v>
      </c>
      <c r="Y467" t="str">
        <f>VLOOKUP(Table8_16[[#This Row],[Product_ID]],Table3__211[],6,FALSE)</f>
        <v>Kelly, Smith and Perez</v>
      </c>
      <c r="Z467">
        <f>VLOOKUP(Table8_16[[#This Row],[Product_ID]],Table3__211[],7,FALSE)</f>
        <v>167.34</v>
      </c>
      <c r="AA467">
        <f>VLOOKUP(Table8_16[[#This Row],[Product_ID]],Table3__211[],8,FALSE)</f>
        <v>296</v>
      </c>
      <c r="AB467" t="str">
        <f>VLOOKUP(Table8_16[[#This Row],[Store_ID]],Store!$A$2:$E$21,2,FALSE)</f>
        <v>Moore, Padilla and Butler</v>
      </c>
      <c r="AC467" t="str">
        <f>VLOOKUP(Table8_16[[#This Row],[Store_ID]],Store!$A$2:$E$21,3,FALSE)</f>
        <v>South</v>
      </c>
      <c r="AD467" t="str">
        <f>VLOOKUP(Table8_16[[#This Row],[Store_ID]],Store!$A$2:$E$21,4,FALSE)</f>
        <v>East Johnstad</v>
      </c>
      <c r="AE467" t="str">
        <f>VLOOKUP(Table8_16[[#This Row],[Store_ID]],Store!$A$2:$E$21,5,FALSE)</f>
        <v>Flagship</v>
      </c>
      <c r="AF467" s="22" t="str">
        <f>VLOOKUP(Table8_16[[#This Row],[Store_ID]],Store!$A$2:$F$21,6,FALSE)</f>
        <v>Physical Store</v>
      </c>
    </row>
    <row r="468" spans="1:32" x14ac:dyDescent="0.3">
      <c r="A468" t="s">
        <v>2431</v>
      </c>
      <c r="B468" s="5">
        <v>45713</v>
      </c>
      <c r="C468" t="s">
        <v>38</v>
      </c>
      <c r="D468" t="s">
        <v>1847</v>
      </c>
      <c r="E468" t="s">
        <v>1939</v>
      </c>
      <c r="F468">
        <v>3</v>
      </c>
      <c r="G468">
        <v>649.95000000000005</v>
      </c>
      <c r="H468">
        <v>0.28000000000000003</v>
      </c>
      <c r="I468" t="s">
        <v>1964</v>
      </c>
      <c r="J468">
        <v>1403.8920000000001</v>
      </c>
      <c r="K468">
        <v>1403.8920000000001</v>
      </c>
      <c r="L468" t="str">
        <f>_xlfn.IFS(Table8_1[[#This Row],[Unit_Price]]&lt;500,"Low Price",Table8_1[[#This Row],[Unit_Price]]&lt;2000,"Medium Price",Table8_1[[#This Row],[Unit_Price]]&gt;=2000, "High Price")</f>
        <v>Medium Price</v>
      </c>
      <c r="M468" t="str">
        <f>VLOOKUP(Table8_16[[#This Row],[Customer_ID]],Table1__2[],2,FALSE)</f>
        <v>Amber Jackson</v>
      </c>
      <c r="N468">
        <f>VLOOKUP(Table8_16[[#This Row],[Customer_ID]],Table1__2[],3,FALSE)</f>
        <v>29</v>
      </c>
      <c r="O468" t="str">
        <f>VLOOKUP(Table8_16[[#This Row],[Customer_ID]],Table1__2[],4,FALSE)</f>
        <v>Female</v>
      </c>
      <c r="P468" t="str">
        <f>VLOOKUP(Table8_16[[#This Row],[Customer_ID]],Table1__2[],5,FALSE)</f>
        <v>Deborahborough</v>
      </c>
      <c r="Q468" t="str">
        <f>VLOOKUP(Table8_16[[#This Row],[Customer_ID]],Table1__2[],6,FALSE)</f>
        <v>South Dakota</v>
      </c>
      <c r="R468" t="str">
        <f>VLOOKUP(Table8_16[[#This Row],[Customer_ID]],Table1__2[],7,FALSE)</f>
        <v>USA</v>
      </c>
      <c r="S468" t="str">
        <f>VLOOKUP(Table8_16[[#This Row],[Customer_ID]],Table1__2[],8,FALSE)</f>
        <v>Platinum</v>
      </c>
      <c r="T468" t="str">
        <f>VLOOKUP(Table8_16[[#This Row],[Customer_ID]],Table1__2[],9,FALSE)</f>
        <v>Entry level Professionel</v>
      </c>
      <c r="U468" t="str">
        <f>VLOOKUP(Table8_16[[#This Row],[Product_ID]],Table3__211[],2,FALSE)</f>
        <v>Sports Wrist</v>
      </c>
      <c r="V468" t="str">
        <f>VLOOKUP(Table8_16[[#This Row],[Product_ID]],Table3__211[],3,FALSE)</f>
        <v>Sweatbands</v>
      </c>
      <c r="W468" t="str">
        <f>VLOOKUP(Table8_16[[#This Row],[Product_ID]],Table3__211[],4,FALSE)</f>
        <v>Sports</v>
      </c>
      <c r="X468" t="str">
        <f>VLOOKUP(Table8_16[[#This Row],[Product_ID]],Table3__211[],5,FALSE)</f>
        <v>Accessories</v>
      </c>
      <c r="Y468" t="str">
        <f>VLOOKUP(Table8_16[[#This Row],[Product_ID]],Table3__211[],6,FALSE)</f>
        <v>Olsen-Daniels</v>
      </c>
      <c r="Z468">
        <f>VLOOKUP(Table8_16[[#This Row],[Product_ID]],Table3__211[],7,FALSE)</f>
        <v>131.24</v>
      </c>
      <c r="AA468">
        <f>VLOOKUP(Table8_16[[#This Row],[Product_ID]],Table3__211[],8,FALSE)</f>
        <v>232</v>
      </c>
      <c r="AB468" t="str">
        <f>VLOOKUP(Table8_16[[#This Row],[Store_ID]],Store!$A$2:$E$21,2,FALSE)</f>
        <v>Frederick-Wright</v>
      </c>
      <c r="AC468" t="str">
        <f>VLOOKUP(Table8_16[[#This Row],[Store_ID]],Store!$A$2:$E$21,3,FALSE)</f>
        <v>West</v>
      </c>
      <c r="AD468" t="str">
        <f>VLOOKUP(Table8_16[[#This Row],[Store_ID]],Store!$A$2:$E$21,4,FALSE)</f>
        <v>New Jimmymouth</v>
      </c>
      <c r="AE468" t="str">
        <f>VLOOKUP(Table8_16[[#This Row],[Store_ID]],Store!$A$2:$E$21,5,FALSE)</f>
        <v>Flagship</v>
      </c>
      <c r="AF468" s="22" t="str">
        <f>VLOOKUP(Table8_16[[#This Row],[Store_ID]],Store!$A$2:$F$21,6,FALSE)</f>
        <v>Physical Store</v>
      </c>
    </row>
    <row r="469" spans="1:32" x14ac:dyDescent="0.3">
      <c r="A469" t="s">
        <v>2432</v>
      </c>
      <c r="B469" s="5">
        <v>45565</v>
      </c>
      <c r="C469" t="s">
        <v>1157</v>
      </c>
      <c r="D469" t="s">
        <v>1802</v>
      </c>
      <c r="E469" t="s">
        <v>1911</v>
      </c>
      <c r="F469">
        <v>4</v>
      </c>
      <c r="G469">
        <v>934.96</v>
      </c>
      <c r="H469">
        <v>0.18</v>
      </c>
      <c r="I469" t="s">
        <v>1961</v>
      </c>
      <c r="J469">
        <v>3066.6687999999999</v>
      </c>
      <c r="K469">
        <v>3066.6688000000004</v>
      </c>
      <c r="L469" t="str">
        <f>_xlfn.IFS(Table8_1[[#This Row],[Unit_Price]]&lt;500,"Low Price",Table8_1[[#This Row],[Unit_Price]]&lt;2000,"Medium Price",Table8_1[[#This Row],[Unit_Price]]&gt;=2000, "High Price")</f>
        <v>Medium Price</v>
      </c>
      <c r="M469" t="str">
        <f>VLOOKUP(Table8_16[[#This Row],[Customer_ID]],Table1__2[],2,FALSE)</f>
        <v>Mallory Allen</v>
      </c>
      <c r="N469">
        <f>VLOOKUP(Table8_16[[#This Row],[Customer_ID]],Table1__2[],3,FALSE)</f>
        <v>40</v>
      </c>
      <c r="O469" t="str">
        <f>VLOOKUP(Table8_16[[#This Row],[Customer_ID]],Table1__2[],4,FALSE)</f>
        <v>Female</v>
      </c>
      <c r="P469" t="str">
        <f>VLOOKUP(Table8_16[[#This Row],[Customer_ID]],Table1__2[],5,FALSE)</f>
        <v>North Theresa</v>
      </c>
      <c r="Q469" t="str">
        <f>VLOOKUP(Table8_16[[#This Row],[Customer_ID]],Table1__2[],6,FALSE)</f>
        <v>Alabama</v>
      </c>
      <c r="R469" t="str">
        <f>VLOOKUP(Table8_16[[#This Row],[Customer_ID]],Table1__2[],7,FALSE)</f>
        <v>USA</v>
      </c>
      <c r="S469" t="str">
        <f>VLOOKUP(Table8_16[[#This Row],[Customer_ID]],Table1__2[],8,FALSE)</f>
        <v>Platinum</v>
      </c>
      <c r="T469" t="str">
        <f>VLOOKUP(Table8_16[[#This Row],[Customer_ID]],Table1__2[],9,FALSE)</f>
        <v>Experienced</v>
      </c>
      <c r="U469" t="str">
        <f>VLOOKUP(Table8_16[[#This Row],[Product_ID]],Table3__211[],2,FALSE)</f>
        <v>Shin Guards –</v>
      </c>
      <c r="V469" t="str">
        <f>VLOOKUP(Table8_16[[#This Row],[Product_ID]],Table3__211[],3,FALSE)</f>
        <v>Adult</v>
      </c>
      <c r="W469" t="str">
        <f>VLOOKUP(Table8_16[[#This Row],[Product_ID]],Table3__211[],4,FALSE)</f>
        <v>Sports</v>
      </c>
      <c r="X469" t="str">
        <f>VLOOKUP(Table8_16[[#This Row],[Product_ID]],Table3__211[],5,FALSE)</f>
        <v>Team Sports</v>
      </c>
      <c r="Y469" t="str">
        <f>VLOOKUP(Table8_16[[#This Row],[Product_ID]],Table3__211[],6,FALSE)</f>
        <v>French Ltd</v>
      </c>
      <c r="Z469">
        <f>VLOOKUP(Table8_16[[#This Row],[Product_ID]],Table3__211[],7,FALSE)</f>
        <v>107.06</v>
      </c>
      <c r="AA469">
        <f>VLOOKUP(Table8_16[[#This Row],[Product_ID]],Table3__211[],8,FALSE)</f>
        <v>359</v>
      </c>
      <c r="AB469" t="str">
        <f>VLOOKUP(Table8_16[[#This Row],[Store_ID]],Store!$A$2:$E$21,2,FALSE)</f>
        <v>Benson-Elliott</v>
      </c>
      <c r="AC469" t="str">
        <f>VLOOKUP(Table8_16[[#This Row],[Store_ID]],Store!$A$2:$E$21,3,FALSE)</f>
        <v>East</v>
      </c>
      <c r="AD469" t="str">
        <f>VLOOKUP(Table8_16[[#This Row],[Store_ID]],Store!$A$2:$E$21,4,FALSE)</f>
        <v>Port Josephberg</v>
      </c>
      <c r="AE469" t="str">
        <f>VLOOKUP(Table8_16[[#This Row],[Store_ID]],Store!$A$2:$E$21,5,FALSE)</f>
        <v>Online</v>
      </c>
      <c r="AF469" s="22" t="str">
        <f>VLOOKUP(Table8_16[[#This Row],[Store_ID]],Store!$A$2:$F$21,6,FALSE)</f>
        <v>Digital Store</v>
      </c>
    </row>
    <row r="470" spans="1:32" x14ac:dyDescent="0.3">
      <c r="A470" t="s">
        <v>2433</v>
      </c>
      <c r="B470" s="5">
        <v>45279</v>
      </c>
      <c r="C470" t="s">
        <v>680</v>
      </c>
      <c r="D470" t="s">
        <v>1625</v>
      </c>
      <c r="E470" t="s">
        <v>1934</v>
      </c>
      <c r="F470">
        <v>1</v>
      </c>
      <c r="G470">
        <v>880.89</v>
      </c>
      <c r="H470">
        <v>0.13</v>
      </c>
      <c r="I470" t="s">
        <v>1964</v>
      </c>
      <c r="J470">
        <v>766.37429999999995</v>
      </c>
      <c r="K470">
        <v>766.37429999999995</v>
      </c>
      <c r="L470" t="str">
        <f>_xlfn.IFS(Table8_1[[#This Row],[Unit_Price]]&lt;500,"Low Price",Table8_1[[#This Row],[Unit_Price]]&lt;2000,"Medium Price",Table8_1[[#This Row],[Unit_Price]]&gt;=2000, "High Price")</f>
        <v>Medium Price</v>
      </c>
      <c r="M470" t="str">
        <f>VLOOKUP(Table8_16[[#This Row],[Customer_ID]],Table1__2[],2,FALSE)</f>
        <v>Ronald Jones</v>
      </c>
      <c r="N470">
        <f>VLOOKUP(Table8_16[[#This Row],[Customer_ID]],Table1__2[],3,FALSE)</f>
        <v>26</v>
      </c>
      <c r="O470" t="str">
        <f>VLOOKUP(Table8_16[[#This Row],[Customer_ID]],Table1__2[],4,FALSE)</f>
        <v>Female</v>
      </c>
      <c r="P470" t="str">
        <f>VLOOKUP(Table8_16[[#This Row],[Customer_ID]],Table1__2[],5,FALSE)</f>
        <v>Brownshire</v>
      </c>
      <c r="Q470" t="str">
        <f>VLOOKUP(Table8_16[[#This Row],[Customer_ID]],Table1__2[],6,FALSE)</f>
        <v>Tennessee</v>
      </c>
      <c r="R470" t="str">
        <f>VLOOKUP(Table8_16[[#This Row],[Customer_ID]],Table1__2[],7,FALSE)</f>
        <v>USA</v>
      </c>
      <c r="S470" t="str">
        <f>VLOOKUP(Table8_16[[#This Row],[Customer_ID]],Table1__2[],8,FALSE)</f>
        <v>Silver</v>
      </c>
      <c r="T470" t="str">
        <f>VLOOKUP(Table8_16[[#This Row],[Customer_ID]],Table1__2[],9,FALSE)</f>
        <v>Entry level Professionel</v>
      </c>
      <c r="U470" t="str">
        <f>VLOOKUP(Table8_16[[#This Row],[Product_ID]],Table3__211[],2,FALSE)</f>
        <v>Soccer Training Cone</v>
      </c>
      <c r="V470" t="str">
        <f>VLOOKUP(Table8_16[[#This Row],[Product_ID]],Table3__211[],3,FALSE)</f>
        <v>Set</v>
      </c>
      <c r="W470" t="str">
        <f>VLOOKUP(Table8_16[[#This Row],[Product_ID]],Table3__211[],4,FALSE)</f>
        <v>Sports</v>
      </c>
      <c r="X470" t="str">
        <f>VLOOKUP(Table8_16[[#This Row],[Product_ID]],Table3__211[],5,FALSE)</f>
        <v>Accessories</v>
      </c>
      <c r="Y470" t="str">
        <f>VLOOKUP(Table8_16[[#This Row],[Product_ID]],Table3__211[],6,FALSE)</f>
        <v>Ford, Murphy and Wilson</v>
      </c>
      <c r="Z470">
        <f>VLOOKUP(Table8_16[[#This Row],[Product_ID]],Table3__211[],7,FALSE)</f>
        <v>144.53</v>
      </c>
      <c r="AA470">
        <f>VLOOKUP(Table8_16[[#This Row],[Product_ID]],Table3__211[],8,FALSE)</f>
        <v>367</v>
      </c>
      <c r="AB470" t="str">
        <f>VLOOKUP(Table8_16[[#This Row],[Store_ID]],Store!$A$2:$E$21,2,FALSE)</f>
        <v>Mcdonald Inc</v>
      </c>
      <c r="AC470" t="str">
        <f>VLOOKUP(Table8_16[[#This Row],[Store_ID]],Store!$A$2:$E$21,3,FALSE)</f>
        <v>South</v>
      </c>
      <c r="AD470" t="str">
        <f>VLOOKUP(Table8_16[[#This Row],[Store_ID]],Store!$A$2:$E$21,4,FALSE)</f>
        <v>Christopherland</v>
      </c>
      <c r="AE470" t="str">
        <f>VLOOKUP(Table8_16[[#This Row],[Store_ID]],Store!$A$2:$E$21,5,FALSE)</f>
        <v>Outlet</v>
      </c>
      <c r="AF470" s="22" t="str">
        <f>VLOOKUP(Table8_16[[#This Row],[Store_ID]],Store!$A$2:$F$21,6,FALSE)</f>
        <v>Physical Store</v>
      </c>
    </row>
    <row r="471" spans="1:32" x14ac:dyDescent="0.3">
      <c r="A471" t="s">
        <v>2434</v>
      </c>
      <c r="B471" s="5">
        <v>45614</v>
      </c>
      <c r="C471" t="s">
        <v>1481</v>
      </c>
      <c r="D471" t="s">
        <v>1877</v>
      </c>
      <c r="E471" t="s">
        <v>1917</v>
      </c>
      <c r="F471">
        <v>4</v>
      </c>
      <c r="G471">
        <v>610.6</v>
      </c>
      <c r="H471">
        <v>0.1</v>
      </c>
      <c r="I471" t="s">
        <v>1961</v>
      </c>
      <c r="J471">
        <v>2198.16</v>
      </c>
      <c r="K471">
        <v>2198.16</v>
      </c>
      <c r="L471" t="str">
        <f>_xlfn.IFS(Table8_1[[#This Row],[Unit_Price]]&lt;500,"Low Price",Table8_1[[#This Row],[Unit_Price]]&lt;2000,"Medium Price",Table8_1[[#This Row],[Unit_Price]]&gt;=2000, "High Price")</f>
        <v>Medium Price</v>
      </c>
      <c r="M471" t="str">
        <f>VLOOKUP(Table8_16[[#This Row],[Customer_ID]],Table1__2[],2,FALSE)</f>
        <v>Andrea Harris</v>
      </c>
      <c r="N471">
        <f>VLOOKUP(Table8_16[[#This Row],[Customer_ID]],Table1__2[],3,FALSE)</f>
        <v>41</v>
      </c>
      <c r="O471" t="str">
        <f>VLOOKUP(Table8_16[[#This Row],[Customer_ID]],Table1__2[],4,FALSE)</f>
        <v>Female</v>
      </c>
      <c r="P471" t="str">
        <f>VLOOKUP(Table8_16[[#This Row],[Customer_ID]],Table1__2[],5,FALSE)</f>
        <v>West Kelseyberg</v>
      </c>
      <c r="Q471" t="str">
        <f>VLOOKUP(Table8_16[[#This Row],[Customer_ID]],Table1__2[],6,FALSE)</f>
        <v>Kansas</v>
      </c>
      <c r="R471" t="str">
        <f>VLOOKUP(Table8_16[[#This Row],[Customer_ID]],Table1__2[],7,FALSE)</f>
        <v>USA</v>
      </c>
      <c r="S471" t="str">
        <f>VLOOKUP(Table8_16[[#This Row],[Customer_ID]],Table1__2[],8,FALSE)</f>
        <v>Platinum</v>
      </c>
      <c r="T471" t="str">
        <f>VLOOKUP(Table8_16[[#This Row],[Customer_ID]],Table1__2[],9,FALSE)</f>
        <v>Experienced</v>
      </c>
      <c r="U471" t="str">
        <f>VLOOKUP(Table8_16[[#This Row],[Product_ID]],Table3__211[],2,FALSE)</f>
        <v>Portable Bluetooth</v>
      </c>
      <c r="V471" t="str">
        <f>VLOOKUP(Table8_16[[#This Row],[Product_ID]],Table3__211[],3,FALSE)</f>
        <v>Speaker</v>
      </c>
      <c r="W471" t="str">
        <f>VLOOKUP(Table8_16[[#This Row],[Product_ID]],Table3__211[],4,FALSE)</f>
        <v>Electronics</v>
      </c>
      <c r="X471" t="str">
        <f>VLOOKUP(Table8_16[[#This Row],[Product_ID]],Table3__211[],5,FALSE)</f>
        <v>Audio</v>
      </c>
      <c r="Y471" t="str">
        <f>VLOOKUP(Table8_16[[#This Row],[Product_ID]],Table3__211[],6,FALSE)</f>
        <v>Flores-King</v>
      </c>
      <c r="Z471">
        <f>VLOOKUP(Table8_16[[#This Row],[Product_ID]],Table3__211[],7,FALSE)</f>
        <v>431.67</v>
      </c>
      <c r="AA471">
        <f>VLOOKUP(Table8_16[[#This Row],[Product_ID]],Table3__211[],8,FALSE)</f>
        <v>73</v>
      </c>
      <c r="AB471" t="str">
        <f>VLOOKUP(Table8_16[[#This Row],[Store_ID]],Store!$A$2:$E$21,2,FALSE)</f>
        <v>Bean, Jones and Park</v>
      </c>
      <c r="AC471" t="str">
        <f>VLOOKUP(Table8_16[[#This Row],[Store_ID]],Store!$A$2:$E$21,3,FALSE)</f>
        <v>West</v>
      </c>
      <c r="AD471" t="str">
        <f>VLOOKUP(Table8_16[[#This Row],[Store_ID]],Store!$A$2:$E$21,4,FALSE)</f>
        <v>Thompsonborough</v>
      </c>
      <c r="AE471" t="str">
        <f>VLOOKUP(Table8_16[[#This Row],[Store_ID]],Store!$A$2:$E$21,5,FALSE)</f>
        <v>Online</v>
      </c>
      <c r="AF471" s="22" t="str">
        <f>VLOOKUP(Table8_16[[#This Row],[Store_ID]],Store!$A$2:$F$21,6,FALSE)</f>
        <v>Digital Store</v>
      </c>
    </row>
    <row r="472" spans="1:32" x14ac:dyDescent="0.3">
      <c r="A472" t="s">
        <v>2435</v>
      </c>
      <c r="B472" s="5">
        <v>45912</v>
      </c>
      <c r="C472" t="s">
        <v>279</v>
      </c>
      <c r="D472" t="s">
        <v>1661</v>
      </c>
      <c r="E472" t="s">
        <v>1945</v>
      </c>
      <c r="F472">
        <v>1</v>
      </c>
      <c r="G472">
        <v>514.19000000000005</v>
      </c>
      <c r="H472">
        <v>0.2</v>
      </c>
      <c r="I472" t="s">
        <v>1959</v>
      </c>
      <c r="J472">
        <v>411.35199999999998</v>
      </c>
      <c r="K472">
        <v>411.35200000000003</v>
      </c>
      <c r="L472" t="str">
        <f>_xlfn.IFS(Table8_1[[#This Row],[Unit_Price]]&lt;500,"Low Price",Table8_1[[#This Row],[Unit_Price]]&lt;2000,"Medium Price",Table8_1[[#This Row],[Unit_Price]]&gt;=2000, "High Price")</f>
        <v>Medium Price</v>
      </c>
      <c r="M472" t="str">
        <f>VLOOKUP(Table8_16[[#This Row],[Customer_ID]],Table1__2[],2,FALSE)</f>
        <v>Rhonda Morales</v>
      </c>
      <c r="N472">
        <f>VLOOKUP(Table8_16[[#This Row],[Customer_ID]],Table1__2[],3,FALSE)</f>
        <v>61</v>
      </c>
      <c r="O472" t="str">
        <f>VLOOKUP(Table8_16[[#This Row],[Customer_ID]],Table1__2[],4,FALSE)</f>
        <v>Female</v>
      </c>
      <c r="P472" t="str">
        <f>VLOOKUP(Table8_16[[#This Row],[Customer_ID]],Table1__2[],5,FALSE)</f>
        <v>Lake Barryfurt</v>
      </c>
      <c r="Q472" t="str">
        <f>VLOOKUP(Table8_16[[#This Row],[Customer_ID]],Table1__2[],6,FALSE)</f>
        <v>California</v>
      </c>
      <c r="R472" t="str">
        <f>VLOOKUP(Table8_16[[#This Row],[Customer_ID]],Table1__2[],7,FALSE)</f>
        <v>USA</v>
      </c>
      <c r="S472" t="str">
        <f>VLOOKUP(Table8_16[[#This Row],[Customer_ID]],Table1__2[],8,FALSE)</f>
        <v>Gold</v>
      </c>
      <c r="T472" t="str">
        <f>VLOOKUP(Table8_16[[#This Row],[Customer_ID]],Table1__2[],9,FALSE)</f>
        <v>Retired</v>
      </c>
      <c r="U472" t="str">
        <f>VLOOKUP(Table8_16[[#This Row],[Product_ID]],Table3__211[],2,FALSE)</f>
        <v>Sports Stopwatch</v>
      </c>
      <c r="V472" t="str">
        <f>VLOOKUP(Table8_16[[#This Row],[Product_ID]],Table3__211[],3,FALSE)</f>
        <v>Timer</v>
      </c>
      <c r="W472" t="str">
        <f>VLOOKUP(Table8_16[[#This Row],[Product_ID]],Table3__211[],4,FALSE)</f>
        <v>Sports</v>
      </c>
      <c r="X472" t="str">
        <f>VLOOKUP(Table8_16[[#This Row],[Product_ID]],Table3__211[],5,FALSE)</f>
        <v>Accessories</v>
      </c>
      <c r="Y472" t="str">
        <f>VLOOKUP(Table8_16[[#This Row],[Product_ID]],Table3__211[],6,FALSE)</f>
        <v>Burns-Hansen</v>
      </c>
      <c r="Z472">
        <f>VLOOKUP(Table8_16[[#This Row],[Product_ID]],Table3__211[],7,FALSE)</f>
        <v>38.76</v>
      </c>
      <c r="AA472">
        <f>VLOOKUP(Table8_16[[#This Row],[Product_ID]],Table3__211[],8,FALSE)</f>
        <v>137</v>
      </c>
      <c r="AB472" t="str">
        <f>VLOOKUP(Table8_16[[#This Row],[Store_ID]],Store!$A$2:$E$21,2,FALSE)</f>
        <v>Guerrero-Schmitt</v>
      </c>
      <c r="AC472" t="str">
        <f>VLOOKUP(Table8_16[[#This Row],[Store_ID]],Store!$A$2:$E$21,3,FALSE)</f>
        <v>East</v>
      </c>
      <c r="AD472" t="str">
        <f>VLOOKUP(Table8_16[[#This Row],[Store_ID]],Store!$A$2:$E$21,4,FALSE)</f>
        <v>East Stevechester</v>
      </c>
      <c r="AE472" t="str">
        <f>VLOOKUP(Table8_16[[#This Row],[Store_ID]],Store!$A$2:$E$21,5,FALSE)</f>
        <v>Flagship</v>
      </c>
      <c r="AF472" s="22" t="str">
        <f>VLOOKUP(Table8_16[[#This Row],[Store_ID]],Store!$A$2:$F$21,6,FALSE)</f>
        <v>Physical Store</v>
      </c>
    </row>
    <row r="473" spans="1:32" x14ac:dyDescent="0.3">
      <c r="A473" t="s">
        <v>2436</v>
      </c>
      <c r="B473" s="5">
        <v>45688</v>
      </c>
      <c r="C473" t="s">
        <v>1255</v>
      </c>
      <c r="D473" t="s">
        <v>1689</v>
      </c>
      <c r="E473" t="s">
        <v>1932</v>
      </c>
      <c r="F473">
        <v>1</v>
      </c>
      <c r="G473">
        <v>546.20000000000005</v>
      </c>
      <c r="H473">
        <v>0.22</v>
      </c>
      <c r="I473" t="s">
        <v>1961</v>
      </c>
      <c r="J473">
        <v>426.036</v>
      </c>
      <c r="K473">
        <v>426.03600000000006</v>
      </c>
      <c r="L473" t="str">
        <f>_xlfn.IFS(Table8_1[[#This Row],[Unit_Price]]&lt;500,"Low Price",Table8_1[[#This Row],[Unit_Price]]&lt;2000,"Medium Price",Table8_1[[#This Row],[Unit_Price]]&gt;=2000, "High Price")</f>
        <v>Medium Price</v>
      </c>
      <c r="M473" t="str">
        <f>VLOOKUP(Table8_16[[#This Row],[Customer_ID]],Table1__2[],2,FALSE)</f>
        <v>John Donaldson</v>
      </c>
      <c r="N473">
        <f>VLOOKUP(Table8_16[[#This Row],[Customer_ID]],Table1__2[],3,FALSE)</f>
        <v>27</v>
      </c>
      <c r="O473" t="str">
        <f>VLOOKUP(Table8_16[[#This Row],[Customer_ID]],Table1__2[],4,FALSE)</f>
        <v>Male</v>
      </c>
      <c r="P473" t="str">
        <f>VLOOKUP(Table8_16[[#This Row],[Customer_ID]],Table1__2[],5,FALSE)</f>
        <v>New Edward</v>
      </c>
      <c r="Q473" t="str">
        <f>VLOOKUP(Table8_16[[#This Row],[Customer_ID]],Table1__2[],6,FALSE)</f>
        <v>Maine</v>
      </c>
      <c r="R473" t="str">
        <f>VLOOKUP(Table8_16[[#This Row],[Customer_ID]],Table1__2[],7,FALSE)</f>
        <v>USA</v>
      </c>
      <c r="S473" t="str">
        <f>VLOOKUP(Table8_16[[#This Row],[Customer_ID]],Table1__2[],8,FALSE)</f>
        <v>Bronze</v>
      </c>
      <c r="T473" t="str">
        <f>VLOOKUP(Table8_16[[#This Row],[Customer_ID]],Table1__2[],9,FALSE)</f>
        <v>Entry level Professionel</v>
      </c>
      <c r="U473" t="str">
        <f>VLOOKUP(Table8_16[[#This Row],[Product_ID]],Table3__211[],2,FALSE)</f>
        <v>Men's Casual</v>
      </c>
      <c r="V473" t="str">
        <f>VLOOKUP(Table8_16[[#This Row],[Product_ID]],Table3__211[],3,FALSE)</f>
        <v>Sneakers</v>
      </c>
      <c r="W473" t="str">
        <f>VLOOKUP(Table8_16[[#This Row],[Product_ID]],Table3__211[],4,FALSE)</f>
        <v>Clothing</v>
      </c>
      <c r="X473" t="str">
        <f>VLOOKUP(Table8_16[[#This Row],[Product_ID]],Table3__211[],5,FALSE)</f>
        <v>Footwear</v>
      </c>
      <c r="Y473" t="str">
        <f>VLOOKUP(Table8_16[[#This Row],[Product_ID]],Table3__211[],6,FALSE)</f>
        <v>Hogan-Lee</v>
      </c>
      <c r="Z473">
        <f>VLOOKUP(Table8_16[[#This Row],[Product_ID]],Table3__211[],7,FALSE)</f>
        <v>353.47</v>
      </c>
      <c r="AA473">
        <f>VLOOKUP(Table8_16[[#This Row],[Product_ID]],Table3__211[],8,FALSE)</f>
        <v>214</v>
      </c>
      <c r="AB473" t="str">
        <f>VLOOKUP(Table8_16[[#This Row],[Store_ID]],Store!$A$2:$E$21,2,FALSE)</f>
        <v>Gardner, Humphrey and Contreras</v>
      </c>
      <c r="AC473" t="str">
        <f>VLOOKUP(Table8_16[[#This Row],[Store_ID]],Store!$A$2:$E$21,3,FALSE)</f>
        <v>East</v>
      </c>
      <c r="AD473" t="str">
        <f>VLOOKUP(Table8_16[[#This Row],[Store_ID]],Store!$A$2:$E$21,4,FALSE)</f>
        <v>Johnsonville</v>
      </c>
      <c r="AE473" t="str">
        <f>VLOOKUP(Table8_16[[#This Row],[Store_ID]],Store!$A$2:$E$21,5,FALSE)</f>
        <v>Flagship</v>
      </c>
      <c r="AF473" s="22" t="str">
        <f>VLOOKUP(Table8_16[[#This Row],[Store_ID]],Store!$A$2:$F$21,6,FALSE)</f>
        <v>Physical Store</v>
      </c>
    </row>
    <row r="474" spans="1:32" x14ac:dyDescent="0.3">
      <c r="A474" t="s">
        <v>2437</v>
      </c>
      <c r="B474" s="5">
        <v>45591</v>
      </c>
      <c r="C474" t="s">
        <v>654</v>
      </c>
      <c r="D474" t="s">
        <v>1689</v>
      </c>
      <c r="E474" t="s">
        <v>1887</v>
      </c>
      <c r="F474">
        <v>3</v>
      </c>
      <c r="G474">
        <v>416.01</v>
      </c>
      <c r="H474">
        <v>0.02</v>
      </c>
      <c r="I474" t="s">
        <v>1959</v>
      </c>
      <c r="J474">
        <v>1223.0694000000001</v>
      </c>
      <c r="K474">
        <v>1223.0693999999999</v>
      </c>
      <c r="L474" t="str">
        <f>_xlfn.IFS(Table8_1[[#This Row],[Unit_Price]]&lt;500,"Low Price",Table8_1[[#This Row],[Unit_Price]]&lt;2000,"Medium Price",Table8_1[[#This Row],[Unit_Price]]&gt;=2000, "High Price")</f>
        <v>Low Price</v>
      </c>
      <c r="M474" t="str">
        <f>VLOOKUP(Table8_16[[#This Row],[Customer_ID]],Table1__2[],2,FALSE)</f>
        <v>Andrea Jacobs</v>
      </c>
      <c r="N474">
        <f>VLOOKUP(Table8_16[[#This Row],[Customer_ID]],Table1__2[],3,FALSE)</f>
        <v>45</v>
      </c>
      <c r="O474" t="str">
        <f>VLOOKUP(Table8_16[[#This Row],[Customer_ID]],Table1__2[],4,FALSE)</f>
        <v>Female</v>
      </c>
      <c r="P474" t="str">
        <f>VLOOKUP(Table8_16[[#This Row],[Customer_ID]],Table1__2[],5,FALSE)</f>
        <v>Christopherland</v>
      </c>
      <c r="Q474" t="str">
        <f>VLOOKUP(Table8_16[[#This Row],[Customer_ID]],Table1__2[],6,FALSE)</f>
        <v>Minnesota</v>
      </c>
      <c r="R474" t="str">
        <f>VLOOKUP(Table8_16[[#This Row],[Customer_ID]],Table1__2[],7,FALSE)</f>
        <v>USA</v>
      </c>
      <c r="S474" t="str">
        <f>VLOOKUP(Table8_16[[#This Row],[Customer_ID]],Table1__2[],8,FALSE)</f>
        <v>Platinum</v>
      </c>
      <c r="T474" t="str">
        <f>VLOOKUP(Table8_16[[#This Row],[Customer_ID]],Table1__2[],9,FALSE)</f>
        <v>Experienced</v>
      </c>
      <c r="U474" t="str">
        <f>VLOOKUP(Table8_16[[#This Row],[Product_ID]],Table3__211[],2,FALSE)</f>
        <v>Men's Casual</v>
      </c>
      <c r="V474" t="str">
        <f>VLOOKUP(Table8_16[[#This Row],[Product_ID]],Table3__211[],3,FALSE)</f>
        <v>Sneakers</v>
      </c>
      <c r="W474" t="str">
        <f>VLOOKUP(Table8_16[[#This Row],[Product_ID]],Table3__211[],4,FALSE)</f>
        <v>Clothing</v>
      </c>
      <c r="X474" t="str">
        <f>VLOOKUP(Table8_16[[#This Row],[Product_ID]],Table3__211[],5,FALSE)</f>
        <v>Footwear</v>
      </c>
      <c r="Y474" t="str">
        <f>VLOOKUP(Table8_16[[#This Row],[Product_ID]],Table3__211[],6,FALSE)</f>
        <v>Hogan-Lee</v>
      </c>
      <c r="Z474">
        <f>VLOOKUP(Table8_16[[#This Row],[Product_ID]],Table3__211[],7,FALSE)</f>
        <v>353.47</v>
      </c>
      <c r="AA474">
        <f>VLOOKUP(Table8_16[[#This Row],[Product_ID]],Table3__211[],8,FALSE)</f>
        <v>214</v>
      </c>
      <c r="AB474" t="str">
        <f>VLOOKUP(Table8_16[[#This Row],[Store_ID]],Store!$A$2:$E$21,2,FALSE)</f>
        <v>Rivera-Warner</v>
      </c>
      <c r="AC474" t="str">
        <f>VLOOKUP(Table8_16[[#This Row],[Store_ID]],Store!$A$2:$E$21,3,FALSE)</f>
        <v>East</v>
      </c>
      <c r="AD474" t="str">
        <f>VLOOKUP(Table8_16[[#This Row],[Store_ID]],Store!$A$2:$E$21,4,FALSE)</f>
        <v>Washingtonfurt</v>
      </c>
      <c r="AE474" t="str">
        <f>VLOOKUP(Table8_16[[#This Row],[Store_ID]],Store!$A$2:$E$21,5,FALSE)</f>
        <v>Flagship</v>
      </c>
      <c r="AF474" s="22" t="str">
        <f>VLOOKUP(Table8_16[[#This Row],[Store_ID]],Store!$A$2:$F$21,6,FALSE)</f>
        <v>Physical Store</v>
      </c>
    </row>
    <row r="475" spans="1:32" x14ac:dyDescent="0.3">
      <c r="A475" t="s">
        <v>2438</v>
      </c>
      <c r="B475" s="5">
        <v>45864</v>
      </c>
      <c r="C475" t="s">
        <v>1211</v>
      </c>
      <c r="D475" t="s">
        <v>1805</v>
      </c>
      <c r="E475" t="s">
        <v>1924</v>
      </c>
      <c r="F475">
        <v>1</v>
      </c>
      <c r="G475">
        <v>30.94</v>
      </c>
      <c r="H475">
        <v>0.21</v>
      </c>
      <c r="I475" t="s">
        <v>1964</v>
      </c>
      <c r="J475">
        <v>24.442599999999999</v>
      </c>
      <c r="K475">
        <v>24.442600000000002</v>
      </c>
      <c r="L475" t="str">
        <f>_xlfn.IFS(Table8_1[[#This Row],[Unit_Price]]&lt;500,"Low Price",Table8_1[[#This Row],[Unit_Price]]&lt;2000,"Medium Price",Table8_1[[#This Row],[Unit_Price]]&gt;=2000, "High Price")</f>
        <v>Low Price</v>
      </c>
      <c r="M475" t="str">
        <f>VLOOKUP(Table8_16[[#This Row],[Customer_ID]],Table1__2[],2,FALSE)</f>
        <v>Andrew Mason</v>
      </c>
      <c r="N475">
        <f>VLOOKUP(Table8_16[[#This Row],[Customer_ID]],Table1__2[],3,FALSE)</f>
        <v>52</v>
      </c>
      <c r="O475" t="str">
        <f>VLOOKUP(Table8_16[[#This Row],[Customer_ID]],Table1__2[],4,FALSE)</f>
        <v>Female</v>
      </c>
      <c r="P475" t="str">
        <f>VLOOKUP(Table8_16[[#This Row],[Customer_ID]],Table1__2[],5,FALSE)</f>
        <v>North Michael</v>
      </c>
      <c r="Q475" t="str">
        <f>VLOOKUP(Table8_16[[#This Row],[Customer_ID]],Table1__2[],6,FALSE)</f>
        <v>Iowa</v>
      </c>
      <c r="R475" t="str">
        <f>VLOOKUP(Table8_16[[#This Row],[Customer_ID]],Table1__2[],7,FALSE)</f>
        <v>USA</v>
      </c>
      <c r="S475" t="str">
        <f>VLOOKUP(Table8_16[[#This Row],[Customer_ID]],Table1__2[],8,FALSE)</f>
        <v>Bronze</v>
      </c>
      <c r="T475" t="str">
        <f>VLOOKUP(Table8_16[[#This Row],[Customer_ID]],Table1__2[],9,FALSE)</f>
        <v>Experienced</v>
      </c>
      <c r="U475" t="str">
        <f>VLOOKUP(Table8_16[[#This Row],[Product_ID]],Table3__211[],2,FALSE)</f>
        <v>Bluetooth Car Audio</v>
      </c>
      <c r="V475" t="str">
        <f>VLOOKUP(Table8_16[[#This Row],[Product_ID]],Table3__211[],3,FALSE)</f>
        <v>System</v>
      </c>
      <c r="W475" t="str">
        <f>VLOOKUP(Table8_16[[#This Row],[Product_ID]],Table3__211[],4,FALSE)</f>
        <v>Electronics</v>
      </c>
      <c r="X475" t="str">
        <f>VLOOKUP(Table8_16[[#This Row],[Product_ID]],Table3__211[],5,FALSE)</f>
        <v>Audio</v>
      </c>
      <c r="Y475" t="str">
        <f>VLOOKUP(Table8_16[[#This Row],[Product_ID]],Table3__211[],6,FALSE)</f>
        <v>Bruce-Bowen</v>
      </c>
      <c r="Z475">
        <f>VLOOKUP(Table8_16[[#This Row],[Product_ID]],Table3__211[],7,FALSE)</f>
        <v>403.71</v>
      </c>
      <c r="AA475">
        <f>VLOOKUP(Table8_16[[#This Row],[Product_ID]],Table3__211[],8,FALSE)</f>
        <v>159</v>
      </c>
      <c r="AB475" t="str">
        <f>VLOOKUP(Table8_16[[#This Row],[Store_ID]],Store!$A$2:$E$21,2,FALSE)</f>
        <v>Hill, Wagner and Ballard</v>
      </c>
      <c r="AC475" t="str">
        <f>VLOOKUP(Table8_16[[#This Row],[Store_ID]],Store!$A$2:$E$21,3,FALSE)</f>
        <v>East</v>
      </c>
      <c r="AD475" t="str">
        <f>VLOOKUP(Table8_16[[#This Row],[Store_ID]],Store!$A$2:$E$21,4,FALSE)</f>
        <v>East Davidville</v>
      </c>
      <c r="AE475" t="str">
        <f>VLOOKUP(Table8_16[[#This Row],[Store_ID]],Store!$A$2:$E$21,5,FALSE)</f>
        <v>Online</v>
      </c>
      <c r="AF475" s="22" t="str">
        <f>VLOOKUP(Table8_16[[#This Row],[Store_ID]],Store!$A$2:$F$21,6,FALSE)</f>
        <v>Digital Store</v>
      </c>
    </row>
    <row r="476" spans="1:32" x14ac:dyDescent="0.3">
      <c r="A476" t="s">
        <v>2439</v>
      </c>
      <c r="B476" s="5">
        <v>45875</v>
      </c>
      <c r="C476" t="s">
        <v>662</v>
      </c>
      <c r="D476" t="s">
        <v>1756</v>
      </c>
      <c r="E476" t="s">
        <v>1939</v>
      </c>
      <c r="F476">
        <v>3</v>
      </c>
      <c r="G476">
        <v>666.39</v>
      </c>
      <c r="H476">
        <v>0.21</v>
      </c>
      <c r="I476" t="s">
        <v>1964</v>
      </c>
      <c r="J476">
        <v>1579.3443</v>
      </c>
      <c r="K476">
        <v>1579.3443000000002</v>
      </c>
      <c r="L476" t="str">
        <f>_xlfn.IFS(Table8_1[[#This Row],[Unit_Price]]&lt;500,"Low Price",Table8_1[[#This Row],[Unit_Price]]&lt;2000,"Medium Price",Table8_1[[#This Row],[Unit_Price]]&gt;=2000, "High Price")</f>
        <v>Medium Price</v>
      </c>
      <c r="M476" t="str">
        <f>VLOOKUP(Table8_16[[#This Row],[Customer_ID]],Table1__2[],2,FALSE)</f>
        <v>Anna Perez</v>
      </c>
      <c r="N476">
        <f>VLOOKUP(Table8_16[[#This Row],[Customer_ID]],Table1__2[],3,FALSE)</f>
        <v>30</v>
      </c>
      <c r="O476" t="str">
        <f>VLOOKUP(Table8_16[[#This Row],[Customer_ID]],Table1__2[],4,FALSE)</f>
        <v>Male</v>
      </c>
      <c r="P476" t="str">
        <f>VLOOKUP(Table8_16[[#This Row],[Customer_ID]],Table1__2[],5,FALSE)</f>
        <v>South Jerry</v>
      </c>
      <c r="Q476" t="str">
        <f>VLOOKUP(Table8_16[[#This Row],[Customer_ID]],Table1__2[],6,FALSE)</f>
        <v>Maine</v>
      </c>
      <c r="R476" t="str">
        <f>VLOOKUP(Table8_16[[#This Row],[Customer_ID]],Table1__2[],7,FALSE)</f>
        <v>USA</v>
      </c>
      <c r="S476" t="str">
        <f>VLOOKUP(Table8_16[[#This Row],[Customer_ID]],Table1__2[],8,FALSE)</f>
        <v>Platinum</v>
      </c>
      <c r="T476" t="str">
        <f>VLOOKUP(Table8_16[[#This Row],[Customer_ID]],Table1__2[],9,FALSE)</f>
        <v>Entry level Professionel</v>
      </c>
      <c r="U476" t="str">
        <f>VLOOKUP(Table8_16[[#This Row],[Product_ID]],Table3__211[],2,FALSE)</f>
        <v>Womens Cotton</v>
      </c>
      <c r="V476" t="str">
        <f>VLOOKUP(Table8_16[[#This Row],[Product_ID]],Table3__211[],3,FALSE)</f>
        <v>Scarf</v>
      </c>
      <c r="W476" t="str">
        <f>VLOOKUP(Table8_16[[#This Row],[Product_ID]],Table3__211[],4,FALSE)</f>
        <v>Clothing</v>
      </c>
      <c r="X476" t="str">
        <f>VLOOKUP(Table8_16[[#This Row],[Product_ID]],Table3__211[],5,FALSE)</f>
        <v>Accessories</v>
      </c>
      <c r="Y476" t="str">
        <f>VLOOKUP(Table8_16[[#This Row],[Product_ID]],Table3__211[],6,FALSE)</f>
        <v>Shepherd-Gould</v>
      </c>
      <c r="Z476">
        <f>VLOOKUP(Table8_16[[#This Row],[Product_ID]],Table3__211[],7,FALSE)</f>
        <v>113.83</v>
      </c>
      <c r="AA476">
        <f>VLOOKUP(Table8_16[[#This Row],[Product_ID]],Table3__211[],8,FALSE)</f>
        <v>485</v>
      </c>
      <c r="AB476" t="str">
        <f>VLOOKUP(Table8_16[[#This Row],[Store_ID]],Store!$A$2:$E$21,2,FALSE)</f>
        <v>Frederick-Wright</v>
      </c>
      <c r="AC476" t="str">
        <f>VLOOKUP(Table8_16[[#This Row],[Store_ID]],Store!$A$2:$E$21,3,FALSE)</f>
        <v>West</v>
      </c>
      <c r="AD476" t="str">
        <f>VLOOKUP(Table8_16[[#This Row],[Store_ID]],Store!$A$2:$E$21,4,FALSE)</f>
        <v>New Jimmymouth</v>
      </c>
      <c r="AE476" t="str">
        <f>VLOOKUP(Table8_16[[#This Row],[Store_ID]],Store!$A$2:$E$21,5,FALSE)</f>
        <v>Flagship</v>
      </c>
      <c r="AF476" s="22" t="str">
        <f>VLOOKUP(Table8_16[[#This Row],[Store_ID]],Store!$A$2:$F$21,6,FALSE)</f>
        <v>Physical Store</v>
      </c>
    </row>
    <row r="477" spans="1:32" x14ac:dyDescent="0.3">
      <c r="A477" t="s">
        <v>2440</v>
      </c>
      <c r="B477" s="5">
        <v>45797</v>
      </c>
      <c r="C477" t="s">
        <v>560</v>
      </c>
      <c r="D477" t="s">
        <v>1826</v>
      </c>
      <c r="E477" t="s">
        <v>1924</v>
      </c>
      <c r="F477">
        <v>2</v>
      </c>
      <c r="G477">
        <v>145.26</v>
      </c>
      <c r="H477">
        <v>0.19</v>
      </c>
      <c r="I477" t="s">
        <v>1961</v>
      </c>
      <c r="J477">
        <v>235.3212</v>
      </c>
      <c r="K477">
        <v>235.32119999999998</v>
      </c>
      <c r="L477" t="str">
        <f>_xlfn.IFS(Table8_1[[#This Row],[Unit_Price]]&lt;500,"Low Price",Table8_1[[#This Row],[Unit_Price]]&lt;2000,"Medium Price",Table8_1[[#This Row],[Unit_Price]]&gt;=2000, "High Price")</f>
        <v>Low Price</v>
      </c>
      <c r="M477" t="str">
        <f>VLOOKUP(Table8_16[[#This Row],[Customer_ID]],Table1__2[],2,FALSE)</f>
        <v>Patricia Gardner</v>
      </c>
      <c r="N477">
        <f>VLOOKUP(Table8_16[[#This Row],[Customer_ID]],Table1__2[],3,FALSE)</f>
        <v>25</v>
      </c>
      <c r="O477" t="str">
        <f>VLOOKUP(Table8_16[[#This Row],[Customer_ID]],Table1__2[],4,FALSE)</f>
        <v>Female</v>
      </c>
      <c r="P477" t="str">
        <f>VLOOKUP(Table8_16[[#This Row],[Customer_ID]],Table1__2[],5,FALSE)</f>
        <v>South Ashleyton</v>
      </c>
      <c r="Q477" t="str">
        <f>VLOOKUP(Table8_16[[#This Row],[Customer_ID]],Table1__2[],6,FALSE)</f>
        <v>Michigan</v>
      </c>
      <c r="R477" t="str">
        <f>VLOOKUP(Table8_16[[#This Row],[Customer_ID]],Table1__2[],7,FALSE)</f>
        <v>USA</v>
      </c>
      <c r="S477" t="str">
        <f>VLOOKUP(Table8_16[[#This Row],[Customer_ID]],Table1__2[],8,FALSE)</f>
        <v>Silver</v>
      </c>
      <c r="T477" t="str">
        <f>VLOOKUP(Table8_16[[#This Row],[Customer_ID]],Table1__2[],9,FALSE)</f>
        <v>Entry level Professionel</v>
      </c>
      <c r="U477" t="str">
        <f>VLOOKUP(Table8_16[[#This Row],[Product_ID]],Table3__211[],2,FALSE)</f>
        <v>Badminton Racket</v>
      </c>
      <c r="V477" t="str">
        <f>VLOOKUP(Table8_16[[#This Row],[Product_ID]],Table3__211[],3,FALSE)</f>
        <v>Set</v>
      </c>
      <c r="W477" t="str">
        <f>VLOOKUP(Table8_16[[#This Row],[Product_ID]],Table3__211[],4,FALSE)</f>
        <v>Sports</v>
      </c>
      <c r="X477" t="str">
        <f>VLOOKUP(Table8_16[[#This Row],[Product_ID]],Table3__211[],5,FALSE)</f>
        <v>Equipment</v>
      </c>
      <c r="Y477" t="str">
        <f>VLOOKUP(Table8_16[[#This Row],[Product_ID]],Table3__211[],6,FALSE)</f>
        <v>Robinson-Brown</v>
      </c>
      <c r="Z477">
        <f>VLOOKUP(Table8_16[[#This Row],[Product_ID]],Table3__211[],7,FALSE)</f>
        <v>285.54000000000002</v>
      </c>
      <c r="AA477">
        <f>VLOOKUP(Table8_16[[#This Row],[Product_ID]],Table3__211[],8,FALSE)</f>
        <v>358</v>
      </c>
      <c r="AB477" t="str">
        <f>VLOOKUP(Table8_16[[#This Row],[Store_ID]],Store!$A$2:$E$21,2,FALSE)</f>
        <v>Hill, Wagner and Ballard</v>
      </c>
      <c r="AC477" t="str">
        <f>VLOOKUP(Table8_16[[#This Row],[Store_ID]],Store!$A$2:$E$21,3,FALSE)</f>
        <v>East</v>
      </c>
      <c r="AD477" t="str">
        <f>VLOOKUP(Table8_16[[#This Row],[Store_ID]],Store!$A$2:$E$21,4,FALSE)</f>
        <v>East Davidville</v>
      </c>
      <c r="AE477" t="str">
        <f>VLOOKUP(Table8_16[[#This Row],[Store_ID]],Store!$A$2:$E$21,5,FALSE)</f>
        <v>Online</v>
      </c>
      <c r="AF477" s="22" t="str">
        <f>VLOOKUP(Table8_16[[#This Row],[Store_ID]],Store!$A$2:$F$21,6,FALSE)</f>
        <v>Digital Store</v>
      </c>
    </row>
    <row r="478" spans="1:32" x14ac:dyDescent="0.3">
      <c r="A478" t="s">
        <v>2441</v>
      </c>
      <c r="B478" s="5">
        <v>45364</v>
      </c>
      <c r="C478" t="s">
        <v>415</v>
      </c>
      <c r="D478" t="s">
        <v>1856</v>
      </c>
      <c r="E478" t="s">
        <v>1908</v>
      </c>
      <c r="F478">
        <v>4</v>
      </c>
      <c r="G478">
        <v>940.77</v>
      </c>
      <c r="H478">
        <v>0.24</v>
      </c>
      <c r="I478" t="s">
        <v>1964</v>
      </c>
      <c r="J478">
        <v>2859.9407999999999</v>
      </c>
      <c r="K478">
        <v>2859.9407999999999</v>
      </c>
      <c r="L478" t="str">
        <f>_xlfn.IFS(Table8_1[[#This Row],[Unit_Price]]&lt;500,"Low Price",Table8_1[[#This Row],[Unit_Price]]&lt;2000,"Medium Price",Table8_1[[#This Row],[Unit_Price]]&gt;=2000, "High Price")</f>
        <v>Medium Price</v>
      </c>
      <c r="M478" t="str">
        <f>VLOOKUP(Table8_16[[#This Row],[Customer_ID]],Table1__2[],2,FALSE)</f>
        <v>Earl Allen</v>
      </c>
      <c r="N478">
        <f>VLOOKUP(Table8_16[[#This Row],[Customer_ID]],Table1__2[],3,FALSE)</f>
        <v>36</v>
      </c>
      <c r="O478" t="str">
        <f>VLOOKUP(Table8_16[[#This Row],[Customer_ID]],Table1__2[],4,FALSE)</f>
        <v>Male</v>
      </c>
      <c r="P478" t="str">
        <f>VLOOKUP(Table8_16[[#This Row],[Customer_ID]],Table1__2[],5,FALSE)</f>
        <v>New Jenniferburgh</v>
      </c>
      <c r="Q478" t="str">
        <f>VLOOKUP(Table8_16[[#This Row],[Customer_ID]],Table1__2[],6,FALSE)</f>
        <v>Nebraska</v>
      </c>
      <c r="R478" t="str">
        <f>VLOOKUP(Table8_16[[#This Row],[Customer_ID]],Table1__2[],7,FALSE)</f>
        <v>USA</v>
      </c>
      <c r="S478" t="str">
        <f>VLOOKUP(Table8_16[[#This Row],[Customer_ID]],Table1__2[],8,FALSE)</f>
        <v>Platinum</v>
      </c>
      <c r="T478" t="str">
        <f>VLOOKUP(Table8_16[[#This Row],[Customer_ID]],Table1__2[],9,FALSE)</f>
        <v>Experienced</v>
      </c>
      <c r="U478" t="str">
        <f>VLOOKUP(Table8_16[[#This Row],[Product_ID]],Table3__211[],2,FALSE)</f>
        <v>Women's High</v>
      </c>
      <c r="V478" t="str">
        <f>VLOOKUP(Table8_16[[#This Row],[Product_ID]],Table3__211[],3,FALSE)</f>
        <v>Heels</v>
      </c>
      <c r="W478" t="str">
        <f>VLOOKUP(Table8_16[[#This Row],[Product_ID]],Table3__211[],4,FALSE)</f>
        <v>Clothing</v>
      </c>
      <c r="X478" t="str">
        <f>VLOOKUP(Table8_16[[#This Row],[Product_ID]],Table3__211[],5,FALSE)</f>
        <v>Footwear</v>
      </c>
      <c r="Y478" t="str">
        <f>VLOOKUP(Table8_16[[#This Row],[Product_ID]],Table3__211[],6,FALSE)</f>
        <v>Smith-Charles</v>
      </c>
      <c r="Z478">
        <f>VLOOKUP(Table8_16[[#This Row],[Product_ID]],Table3__211[],7,FALSE)</f>
        <v>438.25</v>
      </c>
      <c r="AA478">
        <f>VLOOKUP(Table8_16[[#This Row],[Product_ID]],Table3__211[],8,FALSE)</f>
        <v>496</v>
      </c>
      <c r="AB478" t="str">
        <f>VLOOKUP(Table8_16[[#This Row],[Store_ID]],Store!$A$2:$E$21,2,FALSE)</f>
        <v>Gray Ltd</v>
      </c>
      <c r="AC478" t="str">
        <f>VLOOKUP(Table8_16[[#This Row],[Store_ID]],Store!$A$2:$E$21,3,FALSE)</f>
        <v>North</v>
      </c>
      <c r="AD478" t="str">
        <f>VLOOKUP(Table8_16[[#This Row],[Store_ID]],Store!$A$2:$E$21,4,FALSE)</f>
        <v>New Michaelchester</v>
      </c>
      <c r="AE478" t="str">
        <f>VLOOKUP(Table8_16[[#This Row],[Store_ID]],Store!$A$2:$E$21,5,FALSE)</f>
        <v>Outlet</v>
      </c>
      <c r="AF478" s="22" t="str">
        <f>VLOOKUP(Table8_16[[#This Row],[Store_ID]],Store!$A$2:$F$21,6,FALSE)</f>
        <v>Physical Store</v>
      </c>
    </row>
    <row r="479" spans="1:32" x14ac:dyDescent="0.3">
      <c r="A479" t="s">
        <v>2442</v>
      </c>
      <c r="B479" s="5">
        <v>45700</v>
      </c>
      <c r="C479" t="s">
        <v>1458</v>
      </c>
      <c r="D479" t="s">
        <v>1718</v>
      </c>
      <c r="E479" t="s">
        <v>1942</v>
      </c>
      <c r="F479">
        <v>1</v>
      </c>
      <c r="G479">
        <v>708.88</v>
      </c>
      <c r="H479">
        <v>0.09</v>
      </c>
      <c r="I479" t="s">
        <v>1959</v>
      </c>
      <c r="J479">
        <v>645.08079999999995</v>
      </c>
      <c r="K479">
        <v>645.08079999999995</v>
      </c>
      <c r="L479" t="str">
        <f>_xlfn.IFS(Table8_1[[#This Row],[Unit_Price]]&lt;500,"Low Price",Table8_1[[#This Row],[Unit_Price]]&lt;2000,"Medium Price",Table8_1[[#This Row],[Unit_Price]]&gt;=2000, "High Price")</f>
        <v>Medium Price</v>
      </c>
      <c r="M479" t="str">
        <f>VLOOKUP(Table8_16[[#This Row],[Customer_ID]],Table1__2[],2,FALSE)</f>
        <v>James Foster</v>
      </c>
      <c r="N479">
        <f>VLOOKUP(Table8_16[[#This Row],[Customer_ID]],Table1__2[],3,FALSE)</f>
        <v>19</v>
      </c>
      <c r="O479" t="str">
        <f>VLOOKUP(Table8_16[[#This Row],[Customer_ID]],Table1__2[],4,FALSE)</f>
        <v>Male</v>
      </c>
      <c r="P479" t="str">
        <f>VLOOKUP(Table8_16[[#This Row],[Customer_ID]],Table1__2[],5,FALSE)</f>
        <v>East Audrey</v>
      </c>
      <c r="Q479" t="str">
        <f>VLOOKUP(Table8_16[[#This Row],[Customer_ID]],Table1__2[],6,FALSE)</f>
        <v>Utah</v>
      </c>
      <c r="R479" t="str">
        <f>VLOOKUP(Table8_16[[#This Row],[Customer_ID]],Table1__2[],7,FALSE)</f>
        <v>USA</v>
      </c>
      <c r="S479" t="str">
        <f>VLOOKUP(Table8_16[[#This Row],[Customer_ID]],Table1__2[],8,FALSE)</f>
        <v>Gold</v>
      </c>
      <c r="T479" t="str">
        <f>VLOOKUP(Table8_16[[#This Row],[Customer_ID]],Table1__2[],9,FALSE)</f>
        <v>Teenage</v>
      </c>
      <c r="U479" t="str">
        <f>VLOOKUP(Table8_16[[#This Row],[Product_ID]],Table3__211[],2,FALSE)</f>
        <v>Men's Winter</v>
      </c>
      <c r="V479" t="str">
        <f>VLOOKUP(Table8_16[[#This Row],[Product_ID]],Table3__211[],3,FALSE)</f>
        <v>Jacket</v>
      </c>
      <c r="W479" t="str">
        <f>VLOOKUP(Table8_16[[#This Row],[Product_ID]],Table3__211[],4,FALSE)</f>
        <v>Clothing</v>
      </c>
      <c r="X479" t="str">
        <f>VLOOKUP(Table8_16[[#This Row],[Product_ID]],Table3__211[],5,FALSE)</f>
        <v>Outerwear</v>
      </c>
      <c r="Y479" t="str">
        <f>VLOOKUP(Table8_16[[#This Row],[Product_ID]],Table3__211[],6,FALSE)</f>
        <v>Kelly, Smith and Perez</v>
      </c>
      <c r="Z479">
        <f>VLOOKUP(Table8_16[[#This Row],[Product_ID]],Table3__211[],7,FALSE)</f>
        <v>167.34</v>
      </c>
      <c r="AA479">
        <f>VLOOKUP(Table8_16[[#This Row],[Product_ID]],Table3__211[],8,FALSE)</f>
        <v>296</v>
      </c>
      <c r="AB479" t="str">
        <f>VLOOKUP(Table8_16[[#This Row],[Store_ID]],Store!$A$2:$E$21,2,FALSE)</f>
        <v>Holloway Ltd</v>
      </c>
      <c r="AC479" t="str">
        <f>VLOOKUP(Table8_16[[#This Row],[Store_ID]],Store!$A$2:$E$21,3,FALSE)</f>
        <v>North</v>
      </c>
      <c r="AD479" t="str">
        <f>VLOOKUP(Table8_16[[#This Row],[Store_ID]],Store!$A$2:$E$21,4,FALSE)</f>
        <v>Bensonhaven</v>
      </c>
      <c r="AE479" t="str">
        <f>VLOOKUP(Table8_16[[#This Row],[Store_ID]],Store!$A$2:$E$21,5,FALSE)</f>
        <v>Flagship</v>
      </c>
      <c r="AF479" s="22" t="str">
        <f>VLOOKUP(Table8_16[[#This Row],[Store_ID]],Store!$A$2:$F$21,6,FALSE)</f>
        <v>Physical Store</v>
      </c>
    </row>
    <row r="480" spans="1:32" x14ac:dyDescent="0.3">
      <c r="A480" t="s">
        <v>2443</v>
      </c>
      <c r="B480" s="5">
        <v>45924</v>
      </c>
      <c r="C480" t="s">
        <v>980</v>
      </c>
      <c r="D480" t="s">
        <v>1667</v>
      </c>
      <c r="E480" t="s">
        <v>1896</v>
      </c>
      <c r="F480">
        <v>1</v>
      </c>
      <c r="G480">
        <v>790.73</v>
      </c>
      <c r="H480">
        <v>0.24</v>
      </c>
      <c r="I480" t="s">
        <v>1961</v>
      </c>
      <c r="J480">
        <v>600.95479999999998</v>
      </c>
      <c r="K480">
        <v>600.95479999999998</v>
      </c>
      <c r="L480" t="str">
        <f>_xlfn.IFS(Table8_1[[#This Row],[Unit_Price]]&lt;500,"Low Price",Table8_1[[#This Row],[Unit_Price]]&lt;2000,"Medium Price",Table8_1[[#This Row],[Unit_Price]]&gt;=2000, "High Price")</f>
        <v>Medium Price</v>
      </c>
      <c r="M480" t="str">
        <f>VLOOKUP(Table8_16[[#This Row],[Customer_ID]],Table1__2[],2,FALSE)</f>
        <v>Brandy Thompson</v>
      </c>
      <c r="N480">
        <f>VLOOKUP(Table8_16[[#This Row],[Customer_ID]],Table1__2[],3,FALSE)</f>
        <v>56</v>
      </c>
      <c r="O480" t="str">
        <f>VLOOKUP(Table8_16[[#This Row],[Customer_ID]],Table1__2[],4,FALSE)</f>
        <v>Female</v>
      </c>
      <c r="P480" t="str">
        <f>VLOOKUP(Table8_16[[#This Row],[Customer_ID]],Table1__2[],5,FALSE)</f>
        <v>West Patriciaview</v>
      </c>
      <c r="Q480" t="str">
        <f>VLOOKUP(Table8_16[[#This Row],[Customer_ID]],Table1__2[],6,FALSE)</f>
        <v>Alabama</v>
      </c>
      <c r="R480" t="str">
        <f>VLOOKUP(Table8_16[[#This Row],[Customer_ID]],Table1__2[],7,FALSE)</f>
        <v>USA</v>
      </c>
      <c r="S480" t="str">
        <f>VLOOKUP(Table8_16[[#This Row],[Customer_ID]],Table1__2[],8,FALSE)</f>
        <v>Bronze</v>
      </c>
      <c r="T480" t="str">
        <f>VLOOKUP(Table8_16[[#This Row],[Customer_ID]],Table1__2[],9,FALSE)</f>
        <v>Experienced</v>
      </c>
      <c r="U480" t="str">
        <f>VLOOKUP(Table8_16[[#This Row],[Product_ID]],Table3__211[],2,FALSE)</f>
        <v>Stainless Steel Cutlery</v>
      </c>
      <c r="V480" t="str">
        <f>VLOOKUP(Table8_16[[#This Row],[Product_ID]],Table3__211[],3,FALSE)</f>
        <v>Set</v>
      </c>
      <c r="W480" t="str">
        <f>VLOOKUP(Table8_16[[#This Row],[Product_ID]],Table3__211[],4,FALSE)</f>
        <v>Home</v>
      </c>
      <c r="X480" t="str">
        <f>VLOOKUP(Table8_16[[#This Row],[Product_ID]],Table3__211[],5,FALSE)</f>
        <v>Kitchen</v>
      </c>
      <c r="Y480" t="str">
        <f>VLOOKUP(Table8_16[[#This Row],[Product_ID]],Table3__211[],6,FALSE)</f>
        <v>Stevens, Fernandez and Martin</v>
      </c>
      <c r="Z480">
        <f>VLOOKUP(Table8_16[[#This Row],[Product_ID]],Table3__211[],7,FALSE)</f>
        <v>19.52</v>
      </c>
      <c r="AA480">
        <f>VLOOKUP(Table8_16[[#This Row],[Product_ID]],Table3__211[],8,FALSE)</f>
        <v>57</v>
      </c>
      <c r="AB480" t="str">
        <f>VLOOKUP(Table8_16[[#This Row],[Store_ID]],Store!$A$2:$E$21,2,FALSE)</f>
        <v>Black-Horn</v>
      </c>
      <c r="AC480" t="str">
        <f>VLOOKUP(Table8_16[[#This Row],[Store_ID]],Store!$A$2:$E$21,3,FALSE)</f>
        <v>South</v>
      </c>
      <c r="AD480" t="str">
        <f>VLOOKUP(Table8_16[[#This Row],[Store_ID]],Store!$A$2:$E$21,4,FALSE)</f>
        <v>North Nancyview</v>
      </c>
      <c r="AE480" t="str">
        <f>VLOOKUP(Table8_16[[#This Row],[Store_ID]],Store!$A$2:$E$21,5,FALSE)</f>
        <v>Outlet</v>
      </c>
      <c r="AF480" s="22" t="str">
        <f>VLOOKUP(Table8_16[[#This Row],[Store_ID]],Store!$A$2:$F$21,6,FALSE)</f>
        <v>Physical Store</v>
      </c>
    </row>
    <row r="481" spans="1:32" x14ac:dyDescent="0.3">
      <c r="A481" t="s">
        <v>2444</v>
      </c>
      <c r="B481" s="5">
        <v>45574</v>
      </c>
      <c r="C481" t="s">
        <v>1401</v>
      </c>
      <c r="D481" t="s">
        <v>1617</v>
      </c>
      <c r="E481" t="s">
        <v>1921</v>
      </c>
      <c r="F481">
        <v>3</v>
      </c>
      <c r="G481">
        <v>635.13</v>
      </c>
      <c r="H481">
        <v>0.09</v>
      </c>
      <c r="I481" t="s">
        <v>1961</v>
      </c>
      <c r="J481">
        <v>1733.9049</v>
      </c>
      <c r="K481">
        <v>1733.9049</v>
      </c>
      <c r="L481" t="str">
        <f>_xlfn.IFS(Table8_1[[#This Row],[Unit_Price]]&lt;500,"Low Price",Table8_1[[#This Row],[Unit_Price]]&lt;2000,"Medium Price",Table8_1[[#This Row],[Unit_Price]]&gt;=2000, "High Price")</f>
        <v>Medium Price</v>
      </c>
      <c r="M481" t="str">
        <f>VLOOKUP(Table8_16[[#This Row],[Customer_ID]],Table1__2[],2,FALSE)</f>
        <v>William Cortez</v>
      </c>
      <c r="N481">
        <f>VLOOKUP(Table8_16[[#This Row],[Customer_ID]],Table1__2[],3,FALSE)</f>
        <v>29</v>
      </c>
      <c r="O481" t="str">
        <f>VLOOKUP(Table8_16[[#This Row],[Customer_ID]],Table1__2[],4,FALSE)</f>
        <v>Male</v>
      </c>
      <c r="P481" t="str">
        <f>VLOOKUP(Table8_16[[#This Row],[Customer_ID]],Table1__2[],5,FALSE)</f>
        <v>Port Hannahport</v>
      </c>
      <c r="Q481" t="str">
        <f>VLOOKUP(Table8_16[[#This Row],[Customer_ID]],Table1__2[],6,FALSE)</f>
        <v>Ohio</v>
      </c>
      <c r="R481" t="str">
        <f>VLOOKUP(Table8_16[[#This Row],[Customer_ID]],Table1__2[],7,FALSE)</f>
        <v>USA</v>
      </c>
      <c r="S481" t="str">
        <f>VLOOKUP(Table8_16[[#This Row],[Customer_ID]],Table1__2[],8,FALSE)</f>
        <v>Bronze</v>
      </c>
      <c r="T481" t="str">
        <f>VLOOKUP(Table8_16[[#This Row],[Customer_ID]],Table1__2[],9,FALSE)</f>
        <v>Entry level Professionel</v>
      </c>
      <c r="U481" t="str">
        <f>VLOOKUP(Table8_16[[#This Row],[Product_ID]],Table3__211[],2,FALSE)</f>
        <v>4K Home</v>
      </c>
      <c r="V481" t="str">
        <f>VLOOKUP(Table8_16[[#This Row],[Product_ID]],Table3__211[],3,FALSE)</f>
        <v>Projector</v>
      </c>
      <c r="W481" t="str">
        <f>VLOOKUP(Table8_16[[#This Row],[Product_ID]],Table3__211[],4,FALSE)</f>
        <v>Electronics</v>
      </c>
      <c r="X481" t="str">
        <f>VLOOKUP(Table8_16[[#This Row],[Product_ID]],Table3__211[],5,FALSE)</f>
        <v>Appliances</v>
      </c>
      <c r="Y481" t="str">
        <f>VLOOKUP(Table8_16[[#This Row],[Product_ID]],Table3__211[],6,FALSE)</f>
        <v>Thomas LLC</v>
      </c>
      <c r="Z481">
        <f>VLOOKUP(Table8_16[[#This Row],[Product_ID]],Table3__211[],7,FALSE)</f>
        <v>465.34</v>
      </c>
      <c r="AA481">
        <f>VLOOKUP(Table8_16[[#This Row],[Product_ID]],Table3__211[],8,FALSE)</f>
        <v>301</v>
      </c>
      <c r="AB481" t="str">
        <f>VLOOKUP(Table8_16[[#This Row],[Store_ID]],Store!$A$2:$E$21,2,FALSE)</f>
        <v>Moore, Padilla and Butler</v>
      </c>
      <c r="AC481" t="str">
        <f>VLOOKUP(Table8_16[[#This Row],[Store_ID]],Store!$A$2:$E$21,3,FALSE)</f>
        <v>South</v>
      </c>
      <c r="AD481" t="str">
        <f>VLOOKUP(Table8_16[[#This Row],[Store_ID]],Store!$A$2:$E$21,4,FALSE)</f>
        <v>East Johnstad</v>
      </c>
      <c r="AE481" t="str">
        <f>VLOOKUP(Table8_16[[#This Row],[Store_ID]],Store!$A$2:$E$21,5,FALSE)</f>
        <v>Flagship</v>
      </c>
      <c r="AF481" s="22" t="str">
        <f>VLOOKUP(Table8_16[[#This Row],[Store_ID]],Store!$A$2:$F$21,6,FALSE)</f>
        <v>Physical Store</v>
      </c>
    </row>
    <row r="482" spans="1:32" x14ac:dyDescent="0.3">
      <c r="A482" t="s">
        <v>2445</v>
      </c>
      <c r="B482" s="5">
        <v>45233</v>
      </c>
      <c r="C482" t="s">
        <v>860</v>
      </c>
      <c r="D482" t="s">
        <v>1862</v>
      </c>
      <c r="E482" t="s">
        <v>1934</v>
      </c>
      <c r="F482">
        <v>1</v>
      </c>
      <c r="G482">
        <v>744.88</v>
      </c>
      <c r="H482">
        <v>0.15</v>
      </c>
      <c r="I482" t="s">
        <v>1964</v>
      </c>
      <c r="J482">
        <v>633.14800000000002</v>
      </c>
      <c r="K482">
        <v>633.14800000000002</v>
      </c>
      <c r="L482" t="str">
        <f>_xlfn.IFS(Table8_1[[#This Row],[Unit_Price]]&lt;500,"Low Price",Table8_1[[#This Row],[Unit_Price]]&lt;2000,"Medium Price",Table8_1[[#This Row],[Unit_Price]]&gt;=2000, "High Price")</f>
        <v>Medium Price</v>
      </c>
      <c r="M482" t="str">
        <f>VLOOKUP(Table8_16[[#This Row],[Customer_ID]],Table1__2[],2,FALSE)</f>
        <v>Cynthia Payne</v>
      </c>
      <c r="N482">
        <f>VLOOKUP(Table8_16[[#This Row],[Customer_ID]],Table1__2[],3,FALSE)</f>
        <v>32</v>
      </c>
      <c r="O482" t="str">
        <f>VLOOKUP(Table8_16[[#This Row],[Customer_ID]],Table1__2[],4,FALSE)</f>
        <v>Female</v>
      </c>
      <c r="P482" t="str">
        <f>VLOOKUP(Table8_16[[#This Row],[Customer_ID]],Table1__2[],5,FALSE)</f>
        <v>South Gina</v>
      </c>
      <c r="Q482" t="str">
        <f>VLOOKUP(Table8_16[[#This Row],[Customer_ID]],Table1__2[],6,FALSE)</f>
        <v>Kentucky</v>
      </c>
      <c r="R482" t="str">
        <f>VLOOKUP(Table8_16[[#This Row],[Customer_ID]],Table1__2[],7,FALSE)</f>
        <v>USA</v>
      </c>
      <c r="S482" t="str">
        <f>VLOOKUP(Table8_16[[#This Row],[Customer_ID]],Table1__2[],8,FALSE)</f>
        <v>Bronze</v>
      </c>
      <c r="T482" t="str">
        <f>VLOOKUP(Table8_16[[#This Row],[Customer_ID]],Table1__2[],9,FALSE)</f>
        <v>Experienced</v>
      </c>
      <c r="U482" t="str">
        <f>VLOOKUP(Table8_16[[#This Row],[Product_ID]],Table3__211[],2,FALSE)</f>
        <v>USB-C Laptop</v>
      </c>
      <c r="V482" t="str">
        <f>VLOOKUP(Table8_16[[#This Row],[Product_ID]],Table3__211[],3,FALSE)</f>
        <v>Charger</v>
      </c>
      <c r="W482" t="str">
        <f>VLOOKUP(Table8_16[[#This Row],[Product_ID]],Table3__211[],4,FALSE)</f>
        <v>Electronics</v>
      </c>
      <c r="X482" t="str">
        <f>VLOOKUP(Table8_16[[#This Row],[Product_ID]],Table3__211[],5,FALSE)</f>
        <v>Computer</v>
      </c>
      <c r="Y482" t="str">
        <f>VLOOKUP(Table8_16[[#This Row],[Product_ID]],Table3__211[],6,FALSE)</f>
        <v>Martin LLC</v>
      </c>
      <c r="Z482">
        <f>VLOOKUP(Table8_16[[#This Row],[Product_ID]],Table3__211[],7,FALSE)</f>
        <v>377.52</v>
      </c>
      <c r="AA482">
        <f>VLOOKUP(Table8_16[[#This Row],[Product_ID]],Table3__211[],8,FALSE)</f>
        <v>485</v>
      </c>
      <c r="AB482" t="str">
        <f>VLOOKUP(Table8_16[[#This Row],[Store_ID]],Store!$A$2:$E$21,2,FALSE)</f>
        <v>Mcdonald Inc</v>
      </c>
      <c r="AC482" t="str">
        <f>VLOOKUP(Table8_16[[#This Row],[Store_ID]],Store!$A$2:$E$21,3,FALSE)</f>
        <v>South</v>
      </c>
      <c r="AD482" t="str">
        <f>VLOOKUP(Table8_16[[#This Row],[Store_ID]],Store!$A$2:$E$21,4,FALSE)</f>
        <v>Christopherland</v>
      </c>
      <c r="AE482" t="str">
        <f>VLOOKUP(Table8_16[[#This Row],[Store_ID]],Store!$A$2:$E$21,5,FALSE)</f>
        <v>Outlet</v>
      </c>
      <c r="AF482" s="22" t="str">
        <f>VLOOKUP(Table8_16[[#This Row],[Store_ID]],Store!$A$2:$F$21,6,FALSE)</f>
        <v>Physical Store</v>
      </c>
    </row>
    <row r="483" spans="1:32" x14ac:dyDescent="0.3">
      <c r="A483" t="s">
        <v>2446</v>
      </c>
      <c r="B483" s="5">
        <v>45745</v>
      </c>
      <c r="C483" t="s">
        <v>612</v>
      </c>
      <c r="D483" t="s">
        <v>1661</v>
      </c>
      <c r="E483" t="s">
        <v>1892</v>
      </c>
      <c r="F483">
        <v>3</v>
      </c>
      <c r="G483">
        <v>205.34</v>
      </c>
      <c r="H483">
        <v>0.25</v>
      </c>
      <c r="I483" t="s">
        <v>1959</v>
      </c>
      <c r="J483">
        <v>462.01499999999999</v>
      </c>
      <c r="K483">
        <v>462.01499999999999</v>
      </c>
      <c r="L483" t="str">
        <f>_xlfn.IFS(Table8_1[[#This Row],[Unit_Price]]&lt;500,"Low Price",Table8_1[[#This Row],[Unit_Price]]&lt;2000,"Medium Price",Table8_1[[#This Row],[Unit_Price]]&gt;=2000, "High Price")</f>
        <v>Low Price</v>
      </c>
      <c r="M483" t="str">
        <f>VLOOKUP(Table8_16[[#This Row],[Customer_ID]],Table1__2[],2,FALSE)</f>
        <v>Mario Jacobs</v>
      </c>
      <c r="N483">
        <f>VLOOKUP(Table8_16[[#This Row],[Customer_ID]],Table1__2[],3,FALSE)</f>
        <v>18</v>
      </c>
      <c r="O483" t="str">
        <f>VLOOKUP(Table8_16[[#This Row],[Customer_ID]],Table1__2[],4,FALSE)</f>
        <v>Male</v>
      </c>
      <c r="P483" t="str">
        <f>VLOOKUP(Table8_16[[#This Row],[Customer_ID]],Table1__2[],5,FALSE)</f>
        <v>Port James</v>
      </c>
      <c r="Q483" t="str">
        <f>VLOOKUP(Table8_16[[#This Row],[Customer_ID]],Table1__2[],6,FALSE)</f>
        <v>New York</v>
      </c>
      <c r="R483" t="str">
        <f>VLOOKUP(Table8_16[[#This Row],[Customer_ID]],Table1__2[],7,FALSE)</f>
        <v>USA</v>
      </c>
      <c r="S483" t="str">
        <f>VLOOKUP(Table8_16[[#This Row],[Customer_ID]],Table1__2[],8,FALSE)</f>
        <v>Platinum</v>
      </c>
      <c r="T483" t="str">
        <f>VLOOKUP(Table8_16[[#This Row],[Customer_ID]],Table1__2[],9,FALSE)</f>
        <v>Teenage</v>
      </c>
      <c r="U483" t="str">
        <f>VLOOKUP(Table8_16[[#This Row],[Product_ID]],Table3__211[],2,FALSE)</f>
        <v>Sports Stopwatch</v>
      </c>
      <c r="V483" t="str">
        <f>VLOOKUP(Table8_16[[#This Row],[Product_ID]],Table3__211[],3,FALSE)</f>
        <v>Timer</v>
      </c>
      <c r="W483" t="str">
        <f>VLOOKUP(Table8_16[[#This Row],[Product_ID]],Table3__211[],4,FALSE)</f>
        <v>Sports</v>
      </c>
      <c r="X483" t="str">
        <f>VLOOKUP(Table8_16[[#This Row],[Product_ID]],Table3__211[],5,FALSE)</f>
        <v>Accessories</v>
      </c>
      <c r="Y483" t="str">
        <f>VLOOKUP(Table8_16[[#This Row],[Product_ID]],Table3__211[],6,FALSE)</f>
        <v>Burns-Hansen</v>
      </c>
      <c r="Z483">
        <f>VLOOKUP(Table8_16[[#This Row],[Product_ID]],Table3__211[],7,FALSE)</f>
        <v>38.76</v>
      </c>
      <c r="AA483">
        <f>VLOOKUP(Table8_16[[#This Row],[Product_ID]],Table3__211[],8,FALSE)</f>
        <v>137</v>
      </c>
      <c r="AB483" t="str">
        <f>VLOOKUP(Table8_16[[#This Row],[Store_ID]],Store!$A$2:$E$21,2,FALSE)</f>
        <v>Martinez, Adkins and Johnson</v>
      </c>
      <c r="AC483" t="str">
        <f>VLOOKUP(Table8_16[[#This Row],[Store_ID]],Store!$A$2:$E$21,3,FALSE)</f>
        <v>North</v>
      </c>
      <c r="AD483" t="str">
        <f>VLOOKUP(Table8_16[[#This Row],[Store_ID]],Store!$A$2:$E$21,4,FALSE)</f>
        <v>Danielmouth</v>
      </c>
      <c r="AE483" t="str">
        <f>VLOOKUP(Table8_16[[#This Row],[Store_ID]],Store!$A$2:$E$21,5,FALSE)</f>
        <v>Flagship</v>
      </c>
      <c r="AF483" s="22" t="str">
        <f>VLOOKUP(Table8_16[[#This Row],[Store_ID]],Store!$A$2:$F$21,6,FALSE)</f>
        <v>Physical Store</v>
      </c>
    </row>
    <row r="484" spans="1:32" x14ac:dyDescent="0.3">
      <c r="A484" t="s">
        <v>2447</v>
      </c>
      <c r="B484" s="5">
        <v>45851</v>
      </c>
      <c r="C484" t="s">
        <v>1313</v>
      </c>
      <c r="D484" t="s">
        <v>1664</v>
      </c>
      <c r="E484" t="s">
        <v>1917</v>
      </c>
      <c r="F484">
        <v>2</v>
      </c>
      <c r="G484">
        <v>756.8</v>
      </c>
      <c r="H484">
        <v>0.15</v>
      </c>
      <c r="I484" t="s">
        <v>1959</v>
      </c>
      <c r="J484">
        <v>1286.56</v>
      </c>
      <c r="K484">
        <v>1286.56</v>
      </c>
      <c r="L484" t="str">
        <f>_xlfn.IFS(Table8_1[[#This Row],[Unit_Price]]&lt;500,"Low Price",Table8_1[[#This Row],[Unit_Price]]&lt;2000,"Medium Price",Table8_1[[#This Row],[Unit_Price]]&gt;=2000, "High Price")</f>
        <v>Medium Price</v>
      </c>
      <c r="M484" t="str">
        <f>VLOOKUP(Table8_16[[#This Row],[Customer_ID]],Table1__2[],2,FALSE)</f>
        <v>Monica Miller</v>
      </c>
      <c r="N484">
        <f>VLOOKUP(Table8_16[[#This Row],[Customer_ID]],Table1__2[],3,FALSE)</f>
        <v>33</v>
      </c>
      <c r="O484" t="str">
        <f>VLOOKUP(Table8_16[[#This Row],[Customer_ID]],Table1__2[],4,FALSE)</f>
        <v>Male</v>
      </c>
      <c r="P484" t="str">
        <f>VLOOKUP(Table8_16[[#This Row],[Customer_ID]],Table1__2[],5,FALSE)</f>
        <v>Lake David</v>
      </c>
      <c r="Q484" t="str">
        <f>VLOOKUP(Table8_16[[#This Row],[Customer_ID]],Table1__2[],6,FALSE)</f>
        <v>Mississippi</v>
      </c>
      <c r="R484" t="str">
        <f>VLOOKUP(Table8_16[[#This Row],[Customer_ID]],Table1__2[],7,FALSE)</f>
        <v>USA</v>
      </c>
      <c r="S484" t="str">
        <f>VLOOKUP(Table8_16[[#This Row],[Customer_ID]],Table1__2[],8,FALSE)</f>
        <v>Gold</v>
      </c>
      <c r="T484" t="str">
        <f>VLOOKUP(Table8_16[[#This Row],[Customer_ID]],Table1__2[],9,FALSE)</f>
        <v>Experienced</v>
      </c>
      <c r="U484" t="str">
        <f>VLOOKUP(Table8_16[[#This Row],[Product_ID]],Table3__211[],2,FALSE)</f>
        <v>Fabric Sofa Throw</v>
      </c>
      <c r="V484" t="str">
        <f>VLOOKUP(Table8_16[[#This Row],[Product_ID]],Table3__211[],3,FALSE)</f>
        <v>Blanket</v>
      </c>
      <c r="W484" t="str">
        <f>VLOOKUP(Table8_16[[#This Row],[Product_ID]],Table3__211[],4,FALSE)</f>
        <v>Home</v>
      </c>
      <c r="X484" t="str">
        <f>VLOOKUP(Table8_16[[#This Row],[Product_ID]],Table3__211[],5,FALSE)</f>
        <v>Decor</v>
      </c>
      <c r="Y484" t="str">
        <f>VLOOKUP(Table8_16[[#This Row],[Product_ID]],Table3__211[],6,FALSE)</f>
        <v>Hoffman Group</v>
      </c>
      <c r="Z484">
        <f>VLOOKUP(Table8_16[[#This Row],[Product_ID]],Table3__211[],7,FALSE)</f>
        <v>218.48</v>
      </c>
      <c r="AA484">
        <f>VLOOKUP(Table8_16[[#This Row],[Product_ID]],Table3__211[],8,FALSE)</f>
        <v>276</v>
      </c>
      <c r="AB484" t="str">
        <f>VLOOKUP(Table8_16[[#This Row],[Store_ID]],Store!$A$2:$E$21,2,FALSE)</f>
        <v>Bean, Jones and Park</v>
      </c>
      <c r="AC484" t="str">
        <f>VLOOKUP(Table8_16[[#This Row],[Store_ID]],Store!$A$2:$E$21,3,FALSE)</f>
        <v>West</v>
      </c>
      <c r="AD484" t="str">
        <f>VLOOKUP(Table8_16[[#This Row],[Store_ID]],Store!$A$2:$E$21,4,FALSE)</f>
        <v>Thompsonborough</v>
      </c>
      <c r="AE484" t="str">
        <f>VLOOKUP(Table8_16[[#This Row],[Store_ID]],Store!$A$2:$E$21,5,FALSE)</f>
        <v>Online</v>
      </c>
      <c r="AF484" s="22" t="str">
        <f>VLOOKUP(Table8_16[[#This Row],[Store_ID]],Store!$A$2:$F$21,6,FALSE)</f>
        <v>Digital Store</v>
      </c>
    </row>
    <row r="485" spans="1:32" x14ac:dyDescent="0.3">
      <c r="A485" t="s">
        <v>2448</v>
      </c>
      <c r="B485" s="5">
        <v>45308</v>
      </c>
      <c r="C485" t="s">
        <v>176</v>
      </c>
      <c r="D485" t="s">
        <v>1638</v>
      </c>
      <c r="E485" t="s">
        <v>1924</v>
      </c>
      <c r="F485">
        <v>1</v>
      </c>
      <c r="G485">
        <v>771.73</v>
      </c>
      <c r="H485">
        <v>0.2</v>
      </c>
      <c r="I485" t="s">
        <v>1959</v>
      </c>
      <c r="J485">
        <v>617.38400000000001</v>
      </c>
      <c r="K485">
        <v>617.38400000000001</v>
      </c>
      <c r="L485" t="str">
        <f>_xlfn.IFS(Table8_1[[#This Row],[Unit_Price]]&lt;500,"Low Price",Table8_1[[#This Row],[Unit_Price]]&lt;2000,"Medium Price",Table8_1[[#This Row],[Unit_Price]]&gt;=2000, "High Price")</f>
        <v>Medium Price</v>
      </c>
      <c r="M485" t="str">
        <f>VLOOKUP(Table8_16[[#This Row],[Customer_ID]],Table1__2[],2,FALSE)</f>
        <v>Denise Williams</v>
      </c>
      <c r="N485">
        <f>VLOOKUP(Table8_16[[#This Row],[Customer_ID]],Table1__2[],3,FALSE)</f>
        <v>34</v>
      </c>
      <c r="O485" t="str">
        <f>VLOOKUP(Table8_16[[#This Row],[Customer_ID]],Table1__2[],4,FALSE)</f>
        <v>Male</v>
      </c>
      <c r="P485" t="str">
        <f>VLOOKUP(Table8_16[[#This Row],[Customer_ID]],Table1__2[],5,FALSE)</f>
        <v>Christianstad</v>
      </c>
      <c r="Q485" t="str">
        <f>VLOOKUP(Table8_16[[#This Row],[Customer_ID]],Table1__2[],6,FALSE)</f>
        <v>Hawaii</v>
      </c>
      <c r="R485" t="str">
        <f>VLOOKUP(Table8_16[[#This Row],[Customer_ID]],Table1__2[],7,FALSE)</f>
        <v>USA</v>
      </c>
      <c r="S485" t="str">
        <f>VLOOKUP(Table8_16[[#This Row],[Customer_ID]],Table1__2[],8,FALSE)</f>
        <v>Bronze</v>
      </c>
      <c r="T485" t="str">
        <f>VLOOKUP(Table8_16[[#This Row],[Customer_ID]],Table1__2[],9,FALSE)</f>
        <v>Experienced</v>
      </c>
      <c r="U485" t="str">
        <f>VLOOKUP(Table8_16[[#This Row],[Product_ID]],Table3__211[],2,FALSE)</f>
        <v>Multi-Purpose Storage</v>
      </c>
      <c r="V485" t="str">
        <f>VLOOKUP(Table8_16[[#This Row],[Product_ID]],Table3__211[],3,FALSE)</f>
        <v>Box</v>
      </c>
      <c r="W485" t="str">
        <f>VLOOKUP(Table8_16[[#This Row],[Product_ID]],Table3__211[],4,FALSE)</f>
        <v>Home</v>
      </c>
      <c r="X485" t="str">
        <f>VLOOKUP(Table8_16[[#This Row],[Product_ID]],Table3__211[],5,FALSE)</f>
        <v>Storage</v>
      </c>
      <c r="Y485" t="str">
        <f>VLOOKUP(Table8_16[[#This Row],[Product_ID]],Table3__211[],6,FALSE)</f>
        <v>Gardner-Montes</v>
      </c>
      <c r="Z485">
        <f>VLOOKUP(Table8_16[[#This Row],[Product_ID]],Table3__211[],7,FALSE)</f>
        <v>123.46</v>
      </c>
      <c r="AA485">
        <f>VLOOKUP(Table8_16[[#This Row],[Product_ID]],Table3__211[],8,FALSE)</f>
        <v>76</v>
      </c>
      <c r="AB485" t="str">
        <f>VLOOKUP(Table8_16[[#This Row],[Store_ID]],Store!$A$2:$E$21,2,FALSE)</f>
        <v>Hill, Wagner and Ballard</v>
      </c>
      <c r="AC485" t="str">
        <f>VLOOKUP(Table8_16[[#This Row],[Store_ID]],Store!$A$2:$E$21,3,FALSE)</f>
        <v>East</v>
      </c>
      <c r="AD485" t="str">
        <f>VLOOKUP(Table8_16[[#This Row],[Store_ID]],Store!$A$2:$E$21,4,FALSE)</f>
        <v>East Davidville</v>
      </c>
      <c r="AE485" t="str">
        <f>VLOOKUP(Table8_16[[#This Row],[Store_ID]],Store!$A$2:$E$21,5,FALSE)</f>
        <v>Online</v>
      </c>
      <c r="AF485" s="22" t="str">
        <f>VLOOKUP(Table8_16[[#This Row],[Store_ID]],Store!$A$2:$F$21,6,FALSE)</f>
        <v>Digital Store</v>
      </c>
    </row>
    <row r="486" spans="1:32" x14ac:dyDescent="0.3">
      <c r="A486" t="s">
        <v>2449</v>
      </c>
      <c r="B486" s="5">
        <v>45639</v>
      </c>
      <c r="C486" t="s">
        <v>1487</v>
      </c>
      <c r="D486" t="s">
        <v>1780</v>
      </c>
      <c r="E486" t="s">
        <v>1942</v>
      </c>
      <c r="F486">
        <v>1</v>
      </c>
      <c r="G486">
        <v>440.19</v>
      </c>
      <c r="H486">
        <v>0.03</v>
      </c>
      <c r="I486" t="s">
        <v>1961</v>
      </c>
      <c r="J486">
        <v>426.98430000000002</v>
      </c>
      <c r="K486">
        <v>426.98430000000002</v>
      </c>
      <c r="L486" t="str">
        <f>_xlfn.IFS(Table8_1[[#This Row],[Unit_Price]]&lt;500,"Low Price",Table8_1[[#This Row],[Unit_Price]]&lt;2000,"Medium Price",Table8_1[[#This Row],[Unit_Price]]&gt;=2000, "High Price")</f>
        <v>Low Price</v>
      </c>
      <c r="M486" t="str">
        <f>VLOOKUP(Table8_16[[#This Row],[Customer_ID]],Table1__2[],2,FALSE)</f>
        <v>Dylan Gutierrez</v>
      </c>
      <c r="N486">
        <f>VLOOKUP(Table8_16[[#This Row],[Customer_ID]],Table1__2[],3,FALSE)</f>
        <v>40</v>
      </c>
      <c r="O486" t="str">
        <f>VLOOKUP(Table8_16[[#This Row],[Customer_ID]],Table1__2[],4,FALSE)</f>
        <v>Male</v>
      </c>
      <c r="P486" t="str">
        <f>VLOOKUP(Table8_16[[#This Row],[Customer_ID]],Table1__2[],5,FALSE)</f>
        <v>New Jamesview</v>
      </c>
      <c r="Q486" t="str">
        <f>VLOOKUP(Table8_16[[#This Row],[Customer_ID]],Table1__2[],6,FALSE)</f>
        <v>West Virginia</v>
      </c>
      <c r="R486" t="str">
        <f>VLOOKUP(Table8_16[[#This Row],[Customer_ID]],Table1__2[],7,FALSE)</f>
        <v>USA</v>
      </c>
      <c r="S486" t="str">
        <f>VLOOKUP(Table8_16[[#This Row],[Customer_ID]],Table1__2[],8,FALSE)</f>
        <v>Bronze</v>
      </c>
      <c r="T486" t="str">
        <f>VLOOKUP(Table8_16[[#This Row],[Customer_ID]],Table1__2[],9,FALSE)</f>
        <v>Experienced</v>
      </c>
      <c r="U486" t="str">
        <f>VLOOKUP(Table8_16[[#This Row],[Product_ID]],Table3__211[],2,FALSE)</f>
        <v>Women's Hair Dryer</v>
      </c>
      <c r="V486" t="str">
        <f>VLOOKUP(Table8_16[[#This Row],[Product_ID]],Table3__211[],3,FALSE)</f>
        <v>Brush</v>
      </c>
      <c r="W486" t="str">
        <f>VLOOKUP(Table8_16[[#This Row],[Product_ID]],Table3__211[],4,FALSE)</f>
        <v>Beauty</v>
      </c>
      <c r="X486" t="str">
        <f>VLOOKUP(Table8_16[[#This Row],[Product_ID]],Table3__211[],5,FALSE)</f>
        <v>Haircare</v>
      </c>
      <c r="Y486" t="str">
        <f>VLOOKUP(Table8_16[[#This Row],[Product_ID]],Table3__211[],6,FALSE)</f>
        <v>Torres, Spencer and Potter</v>
      </c>
      <c r="Z486">
        <f>VLOOKUP(Table8_16[[#This Row],[Product_ID]],Table3__211[],7,FALSE)</f>
        <v>340.39</v>
      </c>
      <c r="AA486">
        <f>VLOOKUP(Table8_16[[#This Row],[Product_ID]],Table3__211[],8,FALSE)</f>
        <v>177</v>
      </c>
      <c r="AB486" t="str">
        <f>VLOOKUP(Table8_16[[#This Row],[Store_ID]],Store!$A$2:$E$21,2,FALSE)</f>
        <v>Holloway Ltd</v>
      </c>
      <c r="AC486" t="str">
        <f>VLOOKUP(Table8_16[[#This Row],[Store_ID]],Store!$A$2:$E$21,3,FALSE)</f>
        <v>North</v>
      </c>
      <c r="AD486" t="str">
        <f>VLOOKUP(Table8_16[[#This Row],[Store_ID]],Store!$A$2:$E$21,4,FALSE)</f>
        <v>Bensonhaven</v>
      </c>
      <c r="AE486" t="str">
        <f>VLOOKUP(Table8_16[[#This Row],[Store_ID]],Store!$A$2:$E$21,5,FALSE)</f>
        <v>Flagship</v>
      </c>
      <c r="AF486" s="22" t="str">
        <f>VLOOKUP(Table8_16[[#This Row],[Store_ID]],Store!$A$2:$F$21,6,FALSE)</f>
        <v>Physical Store</v>
      </c>
    </row>
    <row r="487" spans="1:32" x14ac:dyDescent="0.3">
      <c r="A487" t="s">
        <v>2450</v>
      </c>
      <c r="B487" s="5">
        <v>45919</v>
      </c>
      <c r="C487" t="s">
        <v>185</v>
      </c>
      <c r="D487" t="s">
        <v>1572</v>
      </c>
      <c r="E487" t="s">
        <v>1896</v>
      </c>
      <c r="F487">
        <v>2</v>
      </c>
      <c r="G487">
        <v>409</v>
      </c>
      <c r="H487">
        <v>0.17</v>
      </c>
      <c r="I487" t="s">
        <v>1959</v>
      </c>
      <c r="J487">
        <v>678.94</v>
      </c>
      <c r="K487">
        <v>678.94</v>
      </c>
      <c r="L487" t="str">
        <f>_xlfn.IFS(Table8_1[[#This Row],[Unit_Price]]&lt;500,"Low Price",Table8_1[[#This Row],[Unit_Price]]&lt;2000,"Medium Price",Table8_1[[#This Row],[Unit_Price]]&gt;=2000, "High Price")</f>
        <v>Low Price</v>
      </c>
      <c r="M487" t="str">
        <f>VLOOKUP(Table8_16[[#This Row],[Customer_ID]],Table1__2[],2,FALSE)</f>
        <v>Gina Knight</v>
      </c>
      <c r="N487">
        <f>VLOOKUP(Table8_16[[#This Row],[Customer_ID]],Table1__2[],3,FALSE)</f>
        <v>54</v>
      </c>
      <c r="O487" t="str">
        <f>VLOOKUP(Table8_16[[#This Row],[Customer_ID]],Table1__2[],4,FALSE)</f>
        <v>Female</v>
      </c>
      <c r="P487" t="str">
        <f>VLOOKUP(Table8_16[[#This Row],[Customer_ID]],Table1__2[],5,FALSE)</f>
        <v>Lake Roberthaven</v>
      </c>
      <c r="Q487" t="str">
        <f>VLOOKUP(Table8_16[[#This Row],[Customer_ID]],Table1__2[],6,FALSE)</f>
        <v>Nevada</v>
      </c>
      <c r="R487" t="str">
        <f>VLOOKUP(Table8_16[[#This Row],[Customer_ID]],Table1__2[],7,FALSE)</f>
        <v>USA</v>
      </c>
      <c r="S487" t="str">
        <f>VLOOKUP(Table8_16[[#This Row],[Customer_ID]],Table1__2[],8,FALSE)</f>
        <v>Silver</v>
      </c>
      <c r="T487" t="str">
        <f>VLOOKUP(Table8_16[[#This Row],[Customer_ID]],Table1__2[],9,FALSE)</f>
        <v>Experienced</v>
      </c>
      <c r="U487" t="str">
        <f>VLOOKUP(Table8_16[[#This Row],[Product_ID]],Table3__211[],2,FALSE)</f>
        <v>Women's Yoga</v>
      </c>
      <c r="V487" t="str">
        <f>VLOOKUP(Table8_16[[#This Row],[Product_ID]],Table3__211[],3,FALSE)</f>
        <v>Pants</v>
      </c>
      <c r="W487" t="str">
        <f>VLOOKUP(Table8_16[[#This Row],[Product_ID]],Table3__211[],4,FALSE)</f>
        <v>Clothing</v>
      </c>
      <c r="X487" t="str">
        <f>VLOOKUP(Table8_16[[#This Row],[Product_ID]],Table3__211[],5,FALSE)</f>
        <v>Bottoms</v>
      </c>
      <c r="Y487" t="str">
        <f>VLOOKUP(Table8_16[[#This Row],[Product_ID]],Table3__211[],6,FALSE)</f>
        <v>Gonzales-Davis</v>
      </c>
      <c r="Z487">
        <f>VLOOKUP(Table8_16[[#This Row],[Product_ID]],Table3__211[],7,FALSE)</f>
        <v>306.45999999999998</v>
      </c>
      <c r="AA487">
        <f>VLOOKUP(Table8_16[[#This Row],[Product_ID]],Table3__211[],8,FALSE)</f>
        <v>487</v>
      </c>
      <c r="AB487" t="str">
        <f>VLOOKUP(Table8_16[[#This Row],[Store_ID]],Store!$A$2:$E$21,2,FALSE)</f>
        <v>Black-Horn</v>
      </c>
      <c r="AC487" t="str">
        <f>VLOOKUP(Table8_16[[#This Row],[Store_ID]],Store!$A$2:$E$21,3,FALSE)</f>
        <v>South</v>
      </c>
      <c r="AD487" t="str">
        <f>VLOOKUP(Table8_16[[#This Row],[Store_ID]],Store!$A$2:$E$21,4,FALSE)</f>
        <v>North Nancyview</v>
      </c>
      <c r="AE487" t="str">
        <f>VLOOKUP(Table8_16[[#This Row],[Store_ID]],Store!$A$2:$E$21,5,FALSE)</f>
        <v>Outlet</v>
      </c>
      <c r="AF487" s="22" t="str">
        <f>VLOOKUP(Table8_16[[#This Row],[Store_ID]],Store!$A$2:$F$21,6,FALSE)</f>
        <v>Physical Store</v>
      </c>
    </row>
    <row r="488" spans="1:32" x14ac:dyDescent="0.3">
      <c r="A488" t="s">
        <v>2451</v>
      </c>
      <c r="B488" s="5">
        <v>45333</v>
      </c>
      <c r="C488" t="s">
        <v>1088</v>
      </c>
      <c r="D488" t="s">
        <v>1693</v>
      </c>
      <c r="E488" t="s">
        <v>1948</v>
      </c>
      <c r="F488">
        <v>3</v>
      </c>
      <c r="G488">
        <v>134.58000000000001</v>
      </c>
      <c r="H488">
        <v>0.04</v>
      </c>
      <c r="I488" t="s">
        <v>1964</v>
      </c>
      <c r="J488">
        <v>387.59039999999999</v>
      </c>
      <c r="K488">
        <v>387.59039999999999</v>
      </c>
      <c r="L488" t="str">
        <f>_xlfn.IFS(Table8_1[[#This Row],[Unit_Price]]&lt;500,"Low Price",Table8_1[[#This Row],[Unit_Price]]&lt;2000,"Medium Price",Table8_1[[#This Row],[Unit_Price]]&gt;=2000, "High Price")</f>
        <v>Low Price</v>
      </c>
      <c r="M488" t="str">
        <f>VLOOKUP(Table8_16[[#This Row],[Customer_ID]],Table1__2[],2,FALSE)</f>
        <v>Ryan Moore</v>
      </c>
      <c r="N488">
        <f>VLOOKUP(Table8_16[[#This Row],[Customer_ID]],Table1__2[],3,FALSE)</f>
        <v>38</v>
      </c>
      <c r="O488" t="str">
        <f>VLOOKUP(Table8_16[[#This Row],[Customer_ID]],Table1__2[],4,FALSE)</f>
        <v>Male</v>
      </c>
      <c r="P488" t="str">
        <f>VLOOKUP(Table8_16[[#This Row],[Customer_ID]],Table1__2[],5,FALSE)</f>
        <v>Cartershire</v>
      </c>
      <c r="Q488" t="str">
        <f>VLOOKUP(Table8_16[[#This Row],[Customer_ID]],Table1__2[],6,FALSE)</f>
        <v>Virginia</v>
      </c>
      <c r="R488" t="str">
        <f>VLOOKUP(Table8_16[[#This Row],[Customer_ID]],Table1__2[],7,FALSE)</f>
        <v>USA</v>
      </c>
      <c r="S488" t="str">
        <f>VLOOKUP(Table8_16[[#This Row],[Customer_ID]],Table1__2[],8,FALSE)</f>
        <v>Bronze</v>
      </c>
      <c r="T488" t="str">
        <f>VLOOKUP(Table8_16[[#This Row],[Customer_ID]],Table1__2[],9,FALSE)</f>
        <v>Experienced</v>
      </c>
      <c r="U488" t="str">
        <f>VLOOKUP(Table8_16[[#This Row],[Product_ID]],Table3__211[],2,FALSE)</f>
        <v>Sports Water Hydration</v>
      </c>
      <c r="V488" t="str">
        <f>VLOOKUP(Table8_16[[#This Row],[Product_ID]],Table3__211[],3,FALSE)</f>
        <v>Pack</v>
      </c>
      <c r="W488" t="str">
        <f>VLOOKUP(Table8_16[[#This Row],[Product_ID]],Table3__211[],4,FALSE)</f>
        <v>Sports</v>
      </c>
      <c r="X488" t="str">
        <f>VLOOKUP(Table8_16[[#This Row],[Product_ID]],Table3__211[],5,FALSE)</f>
        <v>Outdoor</v>
      </c>
      <c r="Y488" t="str">
        <f>VLOOKUP(Table8_16[[#This Row],[Product_ID]],Table3__211[],6,FALSE)</f>
        <v>Sims-Smith</v>
      </c>
      <c r="Z488">
        <f>VLOOKUP(Table8_16[[#This Row],[Product_ID]],Table3__211[],7,FALSE)</f>
        <v>135.61000000000001</v>
      </c>
      <c r="AA488">
        <f>VLOOKUP(Table8_16[[#This Row],[Product_ID]],Table3__211[],8,FALSE)</f>
        <v>394</v>
      </c>
      <c r="AB488" t="str">
        <f>VLOOKUP(Table8_16[[#This Row],[Store_ID]],Store!$A$2:$E$21,2,FALSE)</f>
        <v>Mann-Austin</v>
      </c>
      <c r="AC488" t="str">
        <f>VLOOKUP(Table8_16[[#This Row],[Store_ID]],Store!$A$2:$E$21,3,FALSE)</f>
        <v>East</v>
      </c>
      <c r="AD488" t="str">
        <f>VLOOKUP(Table8_16[[#This Row],[Store_ID]],Store!$A$2:$E$21,4,FALSE)</f>
        <v>Vasquezborough</v>
      </c>
      <c r="AE488" t="str">
        <f>VLOOKUP(Table8_16[[#This Row],[Store_ID]],Store!$A$2:$E$21,5,FALSE)</f>
        <v>Online</v>
      </c>
      <c r="AF488" s="22" t="str">
        <f>VLOOKUP(Table8_16[[#This Row],[Store_ID]],Store!$A$2:$F$21,6,FALSE)</f>
        <v>Digital Store</v>
      </c>
    </row>
    <row r="489" spans="1:32" x14ac:dyDescent="0.3">
      <c r="A489" t="s">
        <v>2452</v>
      </c>
      <c r="B489" s="5">
        <v>45811</v>
      </c>
      <c r="C489" t="s">
        <v>1103</v>
      </c>
      <c r="D489" t="s">
        <v>1696</v>
      </c>
      <c r="E489" t="s">
        <v>1914</v>
      </c>
      <c r="F489">
        <v>4</v>
      </c>
      <c r="G489">
        <v>284.44</v>
      </c>
      <c r="H489">
        <v>0.02</v>
      </c>
      <c r="I489" t="s">
        <v>1959</v>
      </c>
      <c r="J489">
        <v>1115.0047999999999</v>
      </c>
      <c r="K489">
        <v>1115.0047999999999</v>
      </c>
      <c r="L489" t="str">
        <f>_xlfn.IFS(Table8_1[[#This Row],[Unit_Price]]&lt;500,"Low Price",Table8_1[[#This Row],[Unit_Price]]&lt;2000,"Medium Price",Table8_1[[#This Row],[Unit_Price]]&gt;=2000, "High Price")</f>
        <v>Low Price</v>
      </c>
      <c r="M489" t="str">
        <f>VLOOKUP(Table8_16[[#This Row],[Customer_ID]],Table1__2[],2,FALSE)</f>
        <v>Sherry Cabrera</v>
      </c>
      <c r="N489">
        <f>VLOOKUP(Table8_16[[#This Row],[Customer_ID]],Table1__2[],3,FALSE)</f>
        <v>55</v>
      </c>
      <c r="O489" t="str">
        <f>VLOOKUP(Table8_16[[#This Row],[Customer_ID]],Table1__2[],4,FALSE)</f>
        <v>Male</v>
      </c>
      <c r="P489" t="str">
        <f>VLOOKUP(Table8_16[[#This Row],[Customer_ID]],Table1__2[],5,FALSE)</f>
        <v>Shannonview</v>
      </c>
      <c r="Q489" t="str">
        <f>VLOOKUP(Table8_16[[#This Row],[Customer_ID]],Table1__2[],6,FALSE)</f>
        <v>Pennsylvania</v>
      </c>
      <c r="R489" t="str">
        <f>VLOOKUP(Table8_16[[#This Row],[Customer_ID]],Table1__2[],7,FALSE)</f>
        <v>USA</v>
      </c>
      <c r="S489" t="str">
        <f>VLOOKUP(Table8_16[[#This Row],[Customer_ID]],Table1__2[],8,FALSE)</f>
        <v>Silver</v>
      </c>
      <c r="T489" t="str">
        <f>VLOOKUP(Table8_16[[#This Row],[Customer_ID]],Table1__2[],9,FALSE)</f>
        <v>Experienced</v>
      </c>
      <c r="U489" t="str">
        <f>VLOOKUP(Table8_16[[#This Row],[Product_ID]],Table3__211[],2,FALSE)</f>
        <v>Portable Power</v>
      </c>
      <c r="V489" t="str">
        <f>VLOOKUP(Table8_16[[#This Row],[Product_ID]],Table3__211[],3,FALSE)</f>
        <v>Bank</v>
      </c>
      <c r="W489" t="str">
        <f>VLOOKUP(Table8_16[[#This Row],[Product_ID]],Table3__211[],4,FALSE)</f>
        <v>Electronics</v>
      </c>
      <c r="X489" t="str">
        <f>VLOOKUP(Table8_16[[#This Row],[Product_ID]],Table3__211[],5,FALSE)</f>
        <v>Mobile</v>
      </c>
      <c r="Y489" t="str">
        <f>VLOOKUP(Table8_16[[#This Row],[Product_ID]],Table3__211[],6,FALSE)</f>
        <v>Cummings and Sons</v>
      </c>
      <c r="Z489">
        <f>VLOOKUP(Table8_16[[#This Row],[Product_ID]],Table3__211[],7,FALSE)</f>
        <v>326.06</v>
      </c>
      <c r="AA489">
        <f>VLOOKUP(Table8_16[[#This Row],[Product_ID]],Table3__211[],8,FALSE)</f>
        <v>301</v>
      </c>
      <c r="AB489" t="str">
        <f>VLOOKUP(Table8_16[[#This Row],[Store_ID]],Store!$A$2:$E$21,2,FALSE)</f>
        <v>Martinez-Mullins</v>
      </c>
      <c r="AC489" t="str">
        <f>VLOOKUP(Table8_16[[#This Row],[Store_ID]],Store!$A$2:$E$21,3,FALSE)</f>
        <v>South</v>
      </c>
      <c r="AD489" t="str">
        <f>VLOOKUP(Table8_16[[#This Row],[Store_ID]],Store!$A$2:$E$21,4,FALSE)</f>
        <v>Williamsfurt</v>
      </c>
      <c r="AE489" t="str">
        <f>VLOOKUP(Table8_16[[#This Row],[Store_ID]],Store!$A$2:$E$21,5,FALSE)</f>
        <v>Online</v>
      </c>
      <c r="AF489" s="22" t="str">
        <f>VLOOKUP(Table8_16[[#This Row],[Store_ID]],Store!$A$2:$F$21,6,FALSE)</f>
        <v>Digital Store</v>
      </c>
    </row>
    <row r="490" spans="1:32" x14ac:dyDescent="0.3">
      <c r="A490" t="s">
        <v>2453</v>
      </c>
      <c r="B490" s="5">
        <v>45726</v>
      </c>
      <c r="C490" t="s">
        <v>1272</v>
      </c>
      <c r="D490" t="s">
        <v>1802</v>
      </c>
      <c r="E490" t="s">
        <v>1932</v>
      </c>
      <c r="F490">
        <v>4</v>
      </c>
      <c r="G490">
        <v>922.69</v>
      </c>
      <c r="H490">
        <v>0.16</v>
      </c>
      <c r="I490" t="s">
        <v>1959</v>
      </c>
      <c r="J490">
        <v>3100.2384000000002</v>
      </c>
      <c r="K490">
        <v>3100.2384000000002</v>
      </c>
      <c r="L490" t="str">
        <f>_xlfn.IFS(Table8_1[[#This Row],[Unit_Price]]&lt;500,"Low Price",Table8_1[[#This Row],[Unit_Price]]&lt;2000,"Medium Price",Table8_1[[#This Row],[Unit_Price]]&gt;=2000, "High Price")</f>
        <v>Medium Price</v>
      </c>
      <c r="M490" t="str">
        <f>VLOOKUP(Table8_16[[#This Row],[Customer_ID]],Table1__2[],2,FALSE)</f>
        <v>Eric Wolfe</v>
      </c>
      <c r="N490">
        <f>VLOOKUP(Table8_16[[#This Row],[Customer_ID]],Table1__2[],3,FALSE)</f>
        <v>18</v>
      </c>
      <c r="O490" t="str">
        <f>VLOOKUP(Table8_16[[#This Row],[Customer_ID]],Table1__2[],4,FALSE)</f>
        <v>Female</v>
      </c>
      <c r="P490" t="str">
        <f>VLOOKUP(Table8_16[[#This Row],[Customer_ID]],Table1__2[],5,FALSE)</f>
        <v>Garciaview</v>
      </c>
      <c r="Q490" t="str">
        <f>VLOOKUP(Table8_16[[#This Row],[Customer_ID]],Table1__2[],6,FALSE)</f>
        <v>Louisiana</v>
      </c>
      <c r="R490" t="str">
        <f>VLOOKUP(Table8_16[[#This Row],[Customer_ID]],Table1__2[],7,FALSE)</f>
        <v>USA</v>
      </c>
      <c r="S490" t="str">
        <f>VLOOKUP(Table8_16[[#This Row],[Customer_ID]],Table1__2[],8,FALSE)</f>
        <v>Gold</v>
      </c>
      <c r="T490" t="str">
        <f>VLOOKUP(Table8_16[[#This Row],[Customer_ID]],Table1__2[],9,FALSE)</f>
        <v>Teenage</v>
      </c>
      <c r="U490" t="str">
        <f>VLOOKUP(Table8_16[[#This Row],[Product_ID]],Table3__211[],2,FALSE)</f>
        <v>Shin Guards –</v>
      </c>
      <c r="V490" t="str">
        <f>VLOOKUP(Table8_16[[#This Row],[Product_ID]],Table3__211[],3,FALSE)</f>
        <v>Adult</v>
      </c>
      <c r="W490" t="str">
        <f>VLOOKUP(Table8_16[[#This Row],[Product_ID]],Table3__211[],4,FALSE)</f>
        <v>Sports</v>
      </c>
      <c r="X490" t="str">
        <f>VLOOKUP(Table8_16[[#This Row],[Product_ID]],Table3__211[],5,FALSE)</f>
        <v>Team Sports</v>
      </c>
      <c r="Y490" t="str">
        <f>VLOOKUP(Table8_16[[#This Row],[Product_ID]],Table3__211[],6,FALSE)</f>
        <v>French Ltd</v>
      </c>
      <c r="Z490">
        <f>VLOOKUP(Table8_16[[#This Row],[Product_ID]],Table3__211[],7,FALSE)</f>
        <v>107.06</v>
      </c>
      <c r="AA490">
        <f>VLOOKUP(Table8_16[[#This Row],[Product_ID]],Table3__211[],8,FALSE)</f>
        <v>359</v>
      </c>
      <c r="AB490" t="str">
        <f>VLOOKUP(Table8_16[[#This Row],[Store_ID]],Store!$A$2:$E$21,2,FALSE)</f>
        <v>Gardner, Humphrey and Contreras</v>
      </c>
      <c r="AC490" t="str">
        <f>VLOOKUP(Table8_16[[#This Row],[Store_ID]],Store!$A$2:$E$21,3,FALSE)</f>
        <v>East</v>
      </c>
      <c r="AD490" t="str">
        <f>VLOOKUP(Table8_16[[#This Row],[Store_ID]],Store!$A$2:$E$21,4,FALSE)</f>
        <v>Johnsonville</v>
      </c>
      <c r="AE490" t="str">
        <f>VLOOKUP(Table8_16[[#This Row],[Store_ID]],Store!$A$2:$E$21,5,FALSE)</f>
        <v>Flagship</v>
      </c>
      <c r="AF490" s="22" t="str">
        <f>VLOOKUP(Table8_16[[#This Row],[Store_ID]],Store!$A$2:$F$21,6,FALSE)</f>
        <v>Physical Store</v>
      </c>
    </row>
    <row r="491" spans="1:32" x14ac:dyDescent="0.3">
      <c r="A491" t="s">
        <v>2454</v>
      </c>
      <c r="B491" s="5">
        <v>45644</v>
      </c>
      <c r="C491" t="s">
        <v>886</v>
      </c>
      <c r="D491" t="s">
        <v>1686</v>
      </c>
      <c r="E491" t="s">
        <v>1911</v>
      </c>
      <c r="F491">
        <v>2</v>
      </c>
      <c r="G491">
        <v>992.55</v>
      </c>
      <c r="H491">
        <v>0.28000000000000003</v>
      </c>
      <c r="I491" t="s">
        <v>1959</v>
      </c>
      <c r="J491">
        <v>1429.2719999999999</v>
      </c>
      <c r="K491">
        <v>1429.2719999999999</v>
      </c>
      <c r="L491" t="str">
        <f>_xlfn.IFS(Table8_1[[#This Row],[Unit_Price]]&lt;500,"Low Price",Table8_1[[#This Row],[Unit_Price]]&lt;2000,"Medium Price",Table8_1[[#This Row],[Unit_Price]]&gt;=2000, "High Price")</f>
        <v>Medium Price</v>
      </c>
      <c r="M491" t="str">
        <f>VLOOKUP(Table8_16[[#This Row],[Customer_ID]],Table1__2[],2,FALSE)</f>
        <v>Shannon Miller</v>
      </c>
      <c r="N491">
        <f>VLOOKUP(Table8_16[[#This Row],[Customer_ID]],Table1__2[],3,FALSE)</f>
        <v>22</v>
      </c>
      <c r="O491" t="str">
        <f>VLOOKUP(Table8_16[[#This Row],[Customer_ID]],Table1__2[],4,FALSE)</f>
        <v>Male</v>
      </c>
      <c r="P491" t="str">
        <f>VLOOKUP(Table8_16[[#This Row],[Customer_ID]],Table1__2[],5,FALSE)</f>
        <v>North Austinport</v>
      </c>
      <c r="Q491" t="str">
        <f>VLOOKUP(Table8_16[[#This Row],[Customer_ID]],Table1__2[],6,FALSE)</f>
        <v>Kentucky</v>
      </c>
      <c r="R491" t="str">
        <f>VLOOKUP(Table8_16[[#This Row],[Customer_ID]],Table1__2[],7,FALSE)</f>
        <v>USA</v>
      </c>
      <c r="S491" t="str">
        <f>VLOOKUP(Table8_16[[#This Row],[Customer_ID]],Table1__2[],8,FALSE)</f>
        <v>Gold</v>
      </c>
      <c r="T491" t="str">
        <f>VLOOKUP(Table8_16[[#This Row],[Customer_ID]],Table1__2[],9,FALSE)</f>
        <v>Students</v>
      </c>
      <c r="U491" t="str">
        <f>VLOOKUP(Table8_16[[#This Row],[Product_ID]],Table3__211[],2,FALSE)</f>
        <v>Women's Summer</v>
      </c>
      <c r="V491" t="str">
        <f>VLOOKUP(Table8_16[[#This Row],[Product_ID]],Table3__211[],3,FALSE)</f>
        <v>Dress</v>
      </c>
      <c r="W491" t="str">
        <f>VLOOKUP(Table8_16[[#This Row],[Product_ID]],Table3__211[],4,FALSE)</f>
        <v>Clothing</v>
      </c>
      <c r="X491" t="str">
        <f>VLOOKUP(Table8_16[[#This Row],[Product_ID]],Table3__211[],5,FALSE)</f>
        <v>Tops</v>
      </c>
      <c r="Y491" t="str">
        <f>VLOOKUP(Table8_16[[#This Row],[Product_ID]],Table3__211[],6,FALSE)</f>
        <v>Smith-Mills</v>
      </c>
      <c r="Z491">
        <f>VLOOKUP(Table8_16[[#This Row],[Product_ID]],Table3__211[],7,FALSE)</f>
        <v>223.43</v>
      </c>
      <c r="AA491">
        <f>VLOOKUP(Table8_16[[#This Row],[Product_ID]],Table3__211[],8,FALSE)</f>
        <v>154</v>
      </c>
      <c r="AB491" t="str">
        <f>VLOOKUP(Table8_16[[#This Row],[Store_ID]],Store!$A$2:$E$21,2,FALSE)</f>
        <v>Benson-Elliott</v>
      </c>
      <c r="AC491" t="str">
        <f>VLOOKUP(Table8_16[[#This Row],[Store_ID]],Store!$A$2:$E$21,3,FALSE)</f>
        <v>East</v>
      </c>
      <c r="AD491" t="str">
        <f>VLOOKUP(Table8_16[[#This Row],[Store_ID]],Store!$A$2:$E$21,4,FALSE)</f>
        <v>Port Josephberg</v>
      </c>
      <c r="AE491" t="str">
        <f>VLOOKUP(Table8_16[[#This Row],[Store_ID]],Store!$A$2:$E$21,5,FALSE)</f>
        <v>Online</v>
      </c>
      <c r="AF491" s="22" t="str">
        <f>VLOOKUP(Table8_16[[#This Row],[Store_ID]],Store!$A$2:$F$21,6,FALSE)</f>
        <v>Digital Store</v>
      </c>
    </row>
    <row r="492" spans="1:32" x14ac:dyDescent="0.3">
      <c r="A492" t="s">
        <v>2455</v>
      </c>
      <c r="B492" s="5">
        <v>45371</v>
      </c>
      <c r="C492" t="s">
        <v>1310</v>
      </c>
      <c r="D492" t="s">
        <v>1850</v>
      </c>
      <c r="E492" t="s">
        <v>1945</v>
      </c>
      <c r="F492">
        <v>1</v>
      </c>
      <c r="G492">
        <v>170.43</v>
      </c>
      <c r="H492">
        <v>0.03</v>
      </c>
      <c r="I492" t="s">
        <v>1959</v>
      </c>
      <c r="J492">
        <v>165.31710000000001</v>
      </c>
      <c r="K492">
        <v>165.31710000000001</v>
      </c>
      <c r="L492" t="str">
        <f>_xlfn.IFS(Table8_1[[#This Row],[Unit_Price]]&lt;500,"Low Price",Table8_1[[#This Row],[Unit_Price]]&lt;2000,"Medium Price",Table8_1[[#This Row],[Unit_Price]]&gt;=2000, "High Price")</f>
        <v>Low Price</v>
      </c>
      <c r="M492" t="str">
        <f>VLOOKUP(Table8_16[[#This Row],[Customer_ID]],Table1__2[],2,FALSE)</f>
        <v>Luke Parks</v>
      </c>
      <c r="N492">
        <f>VLOOKUP(Table8_16[[#This Row],[Customer_ID]],Table1__2[],3,FALSE)</f>
        <v>60</v>
      </c>
      <c r="O492" t="str">
        <f>VLOOKUP(Table8_16[[#This Row],[Customer_ID]],Table1__2[],4,FALSE)</f>
        <v>Female</v>
      </c>
      <c r="P492" t="str">
        <f>VLOOKUP(Table8_16[[#This Row],[Customer_ID]],Table1__2[],5,FALSE)</f>
        <v>West Mario</v>
      </c>
      <c r="Q492" t="str">
        <f>VLOOKUP(Table8_16[[#This Row],[Customer_ID]],Table1__2[],6,FALSE)</f>
        <v>New Hampshire</v>
      </c>
      <c r="R492" t="str">
        <f>VLOOKUP(Table8_16[[#This Row],[Customer_ID]],Table1__2[],7,FALSE)</f>
        <v>USA</v>
      </c>
      <c r="S492" t="str">
        <f>VLOOKUP(Table8_16[[#This Row],[Customer_ID]],Table1__2[],8,FALSE)</f>
        <v>Silver</v>
      </c>
      <c r="T492" t="str">
        <f>VLOOKUP(Table8_16[[#This Row],[Customer_ID]],Table1__2[],9,FALSE)</f>
        <v>Experienced</v>
      </c>
      <c r="U492" t="str">
        <f>VLOOKUP(Table8_16[[#This Row],[Product_ID]],Table3__211[],2,FALSE)</f>
        <v>Face Foundation</v>
      </c>
      <c r="V492" t="str">
        <f>VLOOKUP(Table8_16[[#This Row],[Product_ID]],Table3__211[],3,FALSE)</f>
        <v>Kit</v>
      </c>
      <c r="W492" t="str">
        <f>VLOOKUP(Table8_16[[#This Row],[Product_ID]],Table3__211[],4,FALSE)</f>
        <v>Beauty</v>
      </c>
      <c r="X492" t="str">
        <f>VLOOKUP(Table8_16[[#This Row],[Product_ID]],Table3__211[],5,FALSE)</f>
        <v>Makeup</v>
      </c>
      <c r="Y492" t="str">
        <f>VLOOKUP(Table8_16[[#This Row],[Product_ID]],Table3__211[],6,FALSE)</f>
        <v>Taylor-Elliott</v>
      </c>
      <c r="Z492">
        <f>VLOOKUP(Table8_16[[#This Row],[Product_ID]],Table3__211[],7,FALSE)</f>
        <v>183.04</v>
      </c>
      <c r="AA492">
        <f>VLOOKUP(Table8_16[[#This Row],[Product_ID]],Table3__211[],8,FALSE)</f>
        <v>457</v>
      </c>
      <c r="AB492" t="str">
        <f>VLOOKUP(Table8_16[[#This Row],[Store_ID]],Store!$A$2:$E$21,2,FALSE)</f>
        <v>Guerrero-Schmitt</v>
      </c>
      <c r="AC492" t="str">
        <f>VLOOKUP(Table8_16[[#This Row],[Store_ID]],Store!$A$2:$E$21,3,FALSE)</f>
        <v>East</v>
      </c>
      <c r="AD492" t="str">
        <f>VLOOKUP(Table8_16[[#This Row],[Store_ID]],Store!$A$2:$E$21,4,FALSE)</f>
        <v>East Stevechester</v>
      </c>
      <c r="AE492" t="str">
        <f>VLOOKUP(Table8_16[[#This Row],[Store_ID]],Store!$A$2:$E$21,5,FALSE)</f>
        <v>Flagship</v>
      </c>
      <c r="AF492" s="22" t="str">
        <f>VLOOKUP(Table8_16[[#This Row],[Store_ID]],Store!$A$2:$F$21,6,FALSE)</f>
        <v>Physical Store</v>
      </c>
    </row>
    <row r="493" spans="1:32" x14ac:dyDescent="0.3">
      <c r="A493" t="s">
        <v>2456</v>
      </c>
      <c r="B493" s="5">
        <v>45462</v>
      </c>
      <c r="C493" t="s">
        <v>732</v>
      </c>
      <c r="D493" t="s">
        <v>1799</v>
      </c>
      <c r="E493" t="s">
        <v>1896</v>
      </c>
      <c r="F493">
        <v>3</v>
      </c>
      <c r="G493">
        <v>480.51</v>
      </c>
      <c r="H493">
        <v>0.03</v>
      </c>
      <c r="I493" t="s">
        <v>1959</v>
      </c>
      <c r="J493">
        <v>1398.2841000000001</v>
      </c>
      <c r="K493">
        <v>1398.2841000000001</v>
      </c>
      <c r="L493" t="str">
        <f>_xlfn.IFS(Table8_1[[#This Row],[Unit_Price]]&lt;500,"Low Price",Table8_1[[#This Row],[Unit_Price]]&lt;2000,"Medium Price",Table8_1[[#This Row],[Unit_Price]]&gt;=2000, "High Price")</f>
        <v>Low Price</v>
      </c>
      <c r="M493" t="str">
        <f>VLOOKUP(Table8_16[[#This Row],[Customer_ID]],Table1__2[],2,FALSE)</f>
        <v>Robert Harris</v>
      </c>
      <c r="N493">
        <f>VLOOKUP(Table8_16[[#This Row],[Customer_ID]],Table1__2[],3,FALSE)</f>
        <v>50</v>
      </c>
      <c r="O493" t="str">
        <f>VLOOKUP(Table8_16[[#This Row],[Customer_ID]],Table1__2[],4,FALSE)</f>
        <v>Male</v>
      </c>
      <c r="P493" t="str">
        <f>VLOOKUP(Table8_16[[#This Row],[Customer_ID]],Table1__2[],5,FALSE)</f>
        <v>East jeremy</v>
      </c>
      <c r="Q493" t="str">
        <f>VLOOKUP(Table8_16[[#This Row],[Customer_ID]],Table1__2[],6,FALSE)</f>
        <v>Iowa</v>
      </c>
      <c r="R493" t="str">
        <f>VLOOKUP(Table8_16[[#This Row],[Customer_ID]],Table1__2[],7,FALSE)</f>
        <v>USA</v>
      </c>
      <c r="S493" t="str">
        <f>VLOOKUP(Table8_16[[#This Row],[Customer_ID]],Table1__2[],8,FALSE)</f>
        <v>Platinum</v>
      </c>
      <c r="T493" t="str">
        <f>VLOOKUP(Table8_16[[#This Row],[Customer_ID]],Table1__2[],9,FALSE)</f>
        <v>Experienced</v>
      </c>
      <c r="U493" t="str">
        <f>VLOOKUP(Table8_16[[#This Row],[Product_ID]],Table3__211[],2,FALSE)</f>
        <v>Professional Jump</v>
      </c>
      <c r="V493" t="str">
        <f>VLOOKUP(Table8_16[[#This Row],[Product_ID]],Table3__211[],3,FALSE)</f>
        <v>Rope</v>
      </c>
      <c r="W493" t="str">
        <f>VLOOKUP(Table8_16[[#This Row],[Product_ID]],Table3__211[],4,FALSE)</f>
        <v>Sports</v>
      </c>
      <c r="X493" t="str">
        <f>VLOOKUP(Table8_16[[#This Row],[Product_ID]],Table3__211[],5,FALSE)</f>
        <v>Fitness</v>
      </c>
      <c r="Y493" t="str">
        <f>VLOOKUP(Table8_16[[#This Row],[Product_ID]],Table3__211[],6,FALSE)</f>
        <v>Davis PLC</v>
      </c>
      <c r="Z493">
        <f>VLOOKUP(Table8_16[[#This Row],[Product_ID]],Table3__211[],7,FALSE)</f>
        <v>477.61</v>
      </c>
      <c r="AA493">
        <f>VLOOKUP(Table8_16[[#This Row],[Product_ID]],Table3__211[],8,FALSE)</f>
        <v>300</v>
      </c>
      <c r="AB493" t="str">
        <f>VLOOKUP(Table8_16[[#This Row],[Store_ID]],Store!$A$2:$E$21,2,FALSE)</f>
        <v>Black-Horn</v>
      </c>
      <c r="AC493" t="str">
        <f>VLOOKUP(Table8_16[[#This Row],[Store_ID]],Store!$A$2:$E$21,3,FALSE)</f>
        <v>South</v>
      </c>
      <c r="AD493" t="str">
        <f>VLOOKUP(Table8_16[[#This Row],[Store_ID]],Store!$A$2:$E$21,4,FALSE)</f>
        <v>North Nancyview</v>
      </c>
      <c r="AE493" t="str">
        <f>VLOOKUP(Table8_16[[#This Row],[Store_ID]],Store!$A$2:$E$21,5,FALSE)</f>
        <v>Outlet</v>
      </c>
      <c r="AF493" s="22" t="str">
        <f>VLOOKUP(Table8_16[[#This Row],[Store_ID]],Store!$A$2:$F$21,6,FALSE)</f>
        <v>Physical Store</v>
      </c>
    </row>
    <row r="494" spans="1:32" x14ac:dyDescent="0.3">
      <c r="A494" t="s">
        <v>2457</v>
      </c>
      <c r="B494" s="5">
        <v>45632</v>
      </c>
      <c r="C494" t="s">
        <v>530</v>
      </c>
      <c r="D494" t="s">
        <v>1728</v>
      </c>
      <c r="E494" t="s">
        <v>1914</v>
      </c>
      <c r="F494">
        <v>2</v>
      </c>
      <c r="G494">
        <v>955.66</v>
      </c>
      <c r="H494">
        <v>0.28999999999999998</v>
      </c>
      <c r="I494" t="s">
        <v>1964</v>
      </c>
      <c r="J494">
        <v>1357.0372</v>
      </c>
      <c r="K494">
        <v>1357.0372</v>
      </c>
      <c r="L494" t="str">
        <f>_xlfn.IFS(Table8_1[[#This Row],[Unit_Price]]&lt;500,"Low Price",Table8_1[[#This Row],[Unit_Price]]&lt;2000,"Medium Price",Table8_1[[#This Row],[Unit_Price]]&gt;=2000, "High Price")</f>
        <v>Medium Price</v>
      </c>
      <c r="M494" t="str">
        <f>VLOOKUP(Table8_16[[#This Row],[Customer_ID]],Table1__2[],2,FALSE)</f>
        <v>Maria Sanchez</v>
      </c>
      <c r="N494">
        <f>VLOOKUP(Table8_16[[#This Row],[Customer_ID]],Table1__2[],3,FALSE)</f>
        <v>46</v>
      </c>
      <c r="O494" t="str">
        <f>VLOOKUP(Table8_16[[#This Row],[Customer_ID]],Table1__2[],4,FALSE)</f>
        <v>Male</v>
      </c>
      <c r="P494" t="str">
        <f>VLOOKUP(Table8_16[[#This Row],[Customer_ID]],Table1__2[],5,FALSE)</f>
        <v>East Peterbury</v>
      </c>
      <c r="Q494" t="str">
        <f>VLOOKUP(Table8_16[[#This Row],[Customer_ID]],Table1__2[],6,FALSE)</f>
        <v>North Dakota</v>
      </c>
      <c r="R494" t="str">
        <f>VLOOKUP(Table8_16[[#This Row],[Customer_ID]],Table1__2[],7,FALSE)</f>
        <v>USA</v>
      </c>
      <c r="S494" t="str">
        <f>VLOOKUP(Table8_16[[#This Row],[Customer_ID]],Table1__2[],8,FALSE)</f>
        <v>Bronze</v>
      </c>
      <c r="T494" t="str">
        <f>VLOOKUP(Table8_16[[#This Row],[Customer_ID]],Table1__2[],9,FALSE)</f>
        <v>Experienced</v>
      </c>
      <c r="U494" t="str">
        <f>VLOOKUP(Table8_16[[#This Row],[Product_ID]],Table3__211[],2,FALSE)</f>
        <v>Men's Roll-On</v>
      </c>
      <c r="V494" t="str">
        <f>VLOOKUP(Table8_16[[#This Row],[Product_ID]],Table3__211[],3,FALSE)</f>
        <v>Perfume</v>
      </c>
      <c r="W494" t="str">
        <f>VLOOKUP(Table8_16[[#This Row],[Product_ID]],Table3__211[],4,FALSE)</f>
        <v>Beauty</v>
      </c>
      <c r="X494" t="str">
        <f>VLOOKUP(Table8_16[[#This Row],[Product_ID]],Table3__211[],5,FALSE)</f>
        <v>Fragrance</v>
      </c>
      <c r="Y494" t="str">
        <f>VLOOKUP(Table8_16[[#This Row],[Product_ID]],Table3__211[],6,FALSE)</f>
        <v>Sullivan and Sons</v>
      </c>
      <c r="Z494">
        <f>VLOOKUP(Table8_16[[#This Row],[Product_ID]],Table3__211[],7,FALSE)</f>
        <v>43.29</v>
      </c>
      <c r="AA494">
        <f>VLOOKUP(Table8_16[[#This Row],[Product_ID]],Table3__211[],8,FALSE)</f>
        <v>267</v>
      </c>
      <c r="AB494" t="str">
        <f>VLOOKUP(Table8_16[[#This Row],[Store_ID]],Store!$A$2:$E$21,2,FALSE)</f>
        <v>Martinez-Mullins</v>
      </c>
      <c r="AC494" t="str">
        <f>VLOOKUP(Table8_16[[#This Row],[Store_ID]],Store!$A$2:$E$21,3,FALSE)</f>
        <v>South</v>
      </c>
      <c r="AD494" t="str">
        <f>VLOOKUP(Table8_16[[#This Row],[Store_ID]],Store!$A$2:$E$21,4,FALSE)</f>
        <v>Williamsfurt</v>
      </c>
      <c r="AE494" t="str">
        <f>VLOOKUP(Table8_16[[#This Row],[Store_ID]],Store!$A$2:$E$21,5,FALSE)</f>
        <v>Online</v>
      </c>
      <c r="AF494" s="22" t="str">
        <f>VLOOKUP(Table8_16[[#This Row],[Store_ID]],Store!$A$2:$F$21,6,FALSE)</f>
        <v>Digital Store</v>
      </c>
    </row>
    <row r="495" spans="1:32" x14ac:dyDescent="0.3">
      <c r="A495" t="s">
        <v>2458</v>
      </c>
      <c r="B495" s="5">
        <v>45863</v>
      </c>
      <c r="C495" t="s">
        <v>1407</v>
      </c>
      <c r="D495" t="s">
        <v>1799</v>
      </c>
      <c r="E495" t="s">
        <v>1887</v>
      </c>
      <c r="F495">
        <v>2</v>
      </c>
      <c r="G495">
        <v>488.02</v>
      </c>
      <c r="H495">
        <v>0.27</v>
      </c>
      <c r="I495" t="s">
        <v>1961</v>
      </c>
      <c r="J495">
        <v>712.50919999999996</v>
      </c>
      <c r="K495">
        <v>712.50919999999996</v>
      </c>
      <c r="L495" t="str">
        <f>_xlfn.IFS(Table8_1[[#This Row],[Unit_Price]]&lt;500,"Low Price",Table8_1[[#This Row],[Unit_Price]]&lt;2000,"Medium Price",Table8_1[[#This Row],[Unit_Price]]&gt;=2000, "High Price")</f>
        <v>Low Price</v>
      </c>
      <c r="M495" t="str">
        <f>VLOOKUP(Table8_16[[#This Row],[Customer_ID]],Table1__2[],2,FALSE)</f>
        <v>Ashley Roberts</v>
      </c>
      <c r="N495">
        <f>VLOOKUP(Table8_16[[#This Row],[Customer_ID]],Table1__2[],3,FALSE)</f>
        <v>46</v>
      </c>
      <c r="O495" t="str">
        <f>VLOOKUP(Table8_16[[#This Row],[Customer_ID]],Table1__2[],4,FALSE)</f>
        <v>Male</v>
      </c>
      <c r="P495" t="str">
        <f>VLOOKUP(Table8_16[[#This Row],[Customer_ID]],Table1__2[],5,FALSE)</f>
        <v>Josephmouth</v>
      </c>
      <c r="Q495" t="str">
        <f>VLOOKUP(Table8_16[[#This Row],[Customer_ID]],Table1__2[],6,FALSE)</f>
        <v>New Mexico</v>
      </c>
      <c r="R495" t="str">
        <f>VLOOKUP(Table8_16[[#This Row],[Customer_ID]],Table1__2[],7,FALSE)</f>
        <v>USA</v>
      </c>
      <c r="S495" t="str">
        <f>VLOOKUP(Table8_16[[#This Row],[Customer_ID]],Table1__2[],8,FALSE)</f>
        <v>Gold</v>
      </c>
      <c r="T495" t="str">
        <f>VLOOKUP(Table8_16[[#This Row],[Customer_ID]],Table1__2[],9,FALSE)</f>
        <v>Experienced</v>
      </c>
      <c r="U495" t="str">
        <f>VLOOKUP(Table8_16[[#This Row],[Product_ID]],Table3__211[],2,FALSE)</f>
        <v>Professional Jump</v>
      </c>
      <c r="V495" t="str">
        <f>VLOOKUP(Table8_16[[#This Row],[Product_ID]],Table3__211[],3,FALSE)</f>
        <v>Rope</v>
      </c>
      <c r="W495" t="str">
        <f>VLOOKUP(Table8_16[[#This Row],[Product_ID]],Table3__211[],4,FALSE)</f>
        <v>Sports</v>
      </c>
      <c r="X495" t="str">
        <f>VLOOKUP(Table8_16[[#This Row],[Product_ID]],Table3__211[],5,FALSE)</f>
        <v>Fitness</v>
      </c>
      <c r="Y495" t="str">
        <f>VLOOKUP(Table8_16[[#This Row],[Product_ID]],Table3__211[],6,FALSE)</f>
        <v>Davis PLC</v>
      </c>
      <c r="Z495">
        <f>VLOOKUP(Table8_16[[#This Row],[Product_ID]],Table3__211[],7,FALSE)</f>
        <v>477.61</v>
      </c>
      <c r="AA495">
        <f>VLOOKUP(Table8_16[[#This Row],[Product_ID]],Table3__211[],8,FALSE)</f>
        <v>300</v>
      </c>
      <c r="AB495" t="str">
        <f>VLOOKUP(Table8_16[[#This Row],[Store_ID]],Store!$A$2:$E$21,2,FALSE)</f>
        <v>Rivera-Warner</v>
      </c>
      <c r="AC495" t="str">
        <f>VLOOKUP(Table8_16[[#This Row],[Store_ID]],Store!$A$2:$E$21,3,FALSE)</f>
        <v>East</v>
      </c>
      <c r="AD495" t="str">
        <f>VLOOKUP(Table8_16[[#This Row],[Store_ID]],Store!$A$2:$E$21,4,FALSE)</f>
        <v>Washingtonfurt</v>
      </c>
      <c r="AE495" t="str">
        <f>VLOOKUP(Table8_16[[#This Row],[Store_ID]],Store!$A$2:$E$21,5,FALSE)</f>
        <v>Flagship</v>
      </c>
      <c r="AF495" s="22" t="str">
        <f>VLOOKUP(Table8_16[[#This Row],[Store_ID]],Store!$A$2:$F$21,6,FALSE)</f>
        <v>Physical Store</v>
      </c>
    </row>
    <row r="496" spans="1:32" x14ac:dyDescent="0.3">
      <c r="A496" t="s">
        <v>2459</v>
      </c>
      <c r="B496" s="5">
        <v>45501</v>
      </c>
      <c r="C496" t="s">
        <v>781</v>
      </c>
      <c r="D496" t="s">
        <v>1628</v>
      </c>
      <c r="E496" t="s">
        <v>1887</v>
      </c>
      <c r="F496">
        <v>1</v>
      </c>
      <c r="G496">
        <v>917.17</v>
      </c>
      <c r="H496">
        <v>0.13</v>
      </c>
      <c r="I496" t="s">
        <v>1964</v>
      </c>
      <c r="J496">
        <v>797.93790000000001</v>
      </c>
      <c r="K496">
        <v>797.9378999999999</v>
      </c>
      <c r="L496" t="str">
        <f>_xlfn.IFS(Table8_1[[#This Row],[Unit_Price]]&lt;500,"Low Price",Table8_1[[#This Row],[Unit_Price]]&lt;2000,"Medium Price",Table8_1[[#This Row],[Unit_Price]]&gt;=2000, "High Price")</f>
        <v>Medium Price</v>
      </c>
      <c r="M496" t="str">
        <f>VLOOKUP(Table8_16[[#This Row],[Customer_ID]],Table1__2[],2,FALSE)</f>
        <v>William Hull</v>
      </c>
      <c r="N496">
        <f>VLOOKUP(Table8_16[[#This Row],[Customer_ID]],Table1__2[],3,FALSE)</f>
        <v>59</v>
      </c>
      <c r="O496" t="str">
        <f>VLOOKUP(Table8_16[[#This Row],[Customer_ID]],Table1__2[],4,FALSE)</f>
        <v>Female</v>
      </c>
      <c r="P496" t="str">
        <f>VLOOKUP(Table8_16[[#This Row],[Customer_ID]],Table1__2[],5,FALSE)</f>
        <v>Heathfort</v>
      </c>
      <c r="Q496" t="str">
        <f>VLOOKUP(Table8_16[[#This Row],[Customer_ID]],Table1__2[],6,FALSE)</f>
        <v>Michigan</v>
      </c>
      <c r="R496" t="str">
        <f>VLOOKUP(Table8_16[[#This Row],[Customer_ID]],Table1__2[],7,FALSE)</f>
        <v>USA</v>
      </c>
      <c r="S496" t="str">
        <f>VLOOKUP(Table8_16[[#This Row],[Customer_ID]],Table1__2[],8,FALSE)</f>
        <v>Platinum</v>
      </c>
      <c r="T496" t="str">
        <f>VLOOKUP(Table8_16[[#This Row],[Customer_ID]],Table1__2[],9,FALSE)</f>
        <v>Experienced</v>
      </c>
      <c r="U496" t="str">
        <f>VLOOKUP(Table8_16[[#This Row],[Product_ID]],Table3__211[],2,FALSE)</f>
        <v>Women's Denim</v>
      </c>
      <c r="V496" t="str">
        <f>VLOOKUP(Table8_16[[#This Row],[Product_ID]],Table3__211[],3,FALSE)</f>
        <v>Jeans</v>
      </c>
      <c r="W496" t="str">
        <f>VLOOKUP(Table8_16[[#This Row],[Product_ID]],Table3__211[],4,FALSE)</f>
        <v>Clothing</v>
      </c>
      <c r="X496" t="str">
        <f>VLOOKUP(Table8_16[[#This Row],[Product_ID]],Table3__211[],5,FALSE)</f>
        <v>Bottoms</v>
      </c>
      <c r="Y496" t="str">
        <f>VLOOKUP(Table8_16[[#This Row],[Product_ID]],Table3__211[],6,FALSE)</f>
        <v>Guerra-Hendrix</v>
      </c>
      <c r="Z496">
        <f>VLOOKUP(Table8_16[[#This Row],[Product_ID]],Table3__211[],7,FALSE)</f>
        <v>254.04</v>
      </c>
      <c r="AA496">
        <f>VLOOKUP(Table8_16[[#This Row],[Product_ID]],Table3__211[],8,FALSE)</f>
        <v>343</v>
      </c>
      <c r="AB496" t="str">
        <f>VLOOKUP(Table8_16[[#This Row],[Store_ID]],Store!$A$2:$E$21,2,FALSE)</f>
        <v>Rivera-Warner</v>
      </c>
      <c r="AC496" t="str">
        <f>VLOOKUP(Table8_16[[#This Row],[Store_ID]],Store!$A$2:$E$21,3,FALSE)</f>
        <v>East</v>
      </c>
      <c r="AD496" t="str">
        <f>VLOOKUP(Table8_16[[#This Row],[Store_ID]],Store!$A$2:$E$21,4,FALSE)</f>
        <v>Washingtonfurt</v>
      </c>
      <c r="AE496" t="str">
        <f>VLOOKUP(Table8_16[[#This Row],[Store_ID]],Store!$A$2:$E$21,5,FALSE)</f>
        <v>Flagship</v>
      </c>
      <c r="AF496" s="22" t="str">
        <f>VLOOKUP(Table8_16[[#This Row],[Store_ID]],Store!$A$2:$F$21,6,FALSE)</f>
        <v>Physical Store</v>
      </c>
    </row>
    <row r="497" spans="1:32" x14ac:dyDescent="0.3">
      <c r="A497" t="s">
        <v>2460</v>
      </c>
      <c r="B497" s="5">
        <v>45568</v>
      </c>
      <c r="C497" t="s">
        <v>1031</v>
      </c>
      <c r="D497" t="s">
        <v>1590</v>
      </c>
      <c r="E497" t="s">
        <v>1908</v>
      </c>
      <c r="F497">
        <v>2</v>
      </c>
      <c r="G497">
        <v>406.46</v>
      </c>
      <c r="H497">
        <v>0.3</v>
      </c>
      <c r="I497" t="s">
        <v>1961</v>
      </c>
      <c r="J497">
        <v>569.04399999999998</v>
      </c>
      <c r="K497">
        <v>569.04399999999998</v>
      </c>
      <c r="L497" t="str">
        <f>_xlfn.IFS(Table8_1[[#This Row],[Unit_Price]]&lt;500,"Low Price",Table8_1[[#This Row],[Unit_Price]]&lt;2000,"Medium Price",Table8_1[[#This Row],[Unit_Price]]&gt;=2000, "High Price")</f>
        <v>Low Price</v>
      </c>
      <c r="M497" t="str">
        <f>VLOOKUP(Table8_16[[#This Row],[Customer_ID]],Table1__2[],2,FALSE)</f>
        <v>Alex Mann Ii</v>
      </c>
      <c r="N497">
        <f>VLOOKUP(Table8_16[[#This Row],[Customer_ID]],Table1__2[],3,FALSE)</f>
        <v>58</v>
      </c>
      <c r="O497" t="str">
        <f>VLOOKUP(Table8_16[[#This Row],[Customer_ID]],Table1__2[],4,FALSE)</f>
        <v>Male</v>
      </c>
      <c r="P497" t="str">
        <f>VLOOKUP(Table8_16[[#This Row],[Customer_ID]],Table1__2[],5,FALSE)</f>
        <v>South Zacharychester</v>
      </c>
      <c r="Q497" t="str">
        <f>VLOOKUP(Table8_16[[#This Row],[Customer_ID]],Table1__2[],6,FALSE)</f>
        <v>Oklahoma</v>
      </c>
      <c r="R497" t="str">
        <f>VLOOKUP(Table8_16[[#This Row],[Customer_ID]],Table1__2[],7,FALSE)</f>
        <v>USA</v>
      </c>
      <c r="S497" t="str">
        <f>VLOOKUP(Table8_16[[#This Row],[Customer_ID]],Table1__2[],8,FALSE)</f>
        <v>Bronze</v>
      </c>
      <c r="T497" t="str">
        <f>VLOOKUP(Table8_16[[#This Row],[Customer_ID]],Table1__2[],9,FALSE)</f>
        <v>Experienced</v>
      </c>
      <c r="U497" t="str">
        <f>VLOOKUP(Table8_16[[#This Row],[Product_ID]],Table3__211[],2,FALSE)</f>
        <v>Wireless Bluetooth</v>
      </c>
      <c r="V497" t="str">
        <f>VLOOKUP(Table8_16[[#This Row],[Product_ID]],Table3__211[],3,FALSE)</f>
        <v>Earbuds</v>
      </c>
      <c r="W497" t="str">
        <f>VLOOKUP(Table8_16[[#This Row],[Product_ID]],Table3__211[],4,FALSE)</f>
        <v>Electronics</v>
      </c>
      <c r="X497" t="str">
        <f>VLOOKUP(Table8_16[[#This Row],[Product_ID]],Table3__211[],5,FALSE)</f>
        <v>Audio</v>
      </c>
      <c r="Y497" t="str">
        <f>VLOOKUP(Table8_16[[#This Row],[Product_ID]],Table3__211[],6,FALSE)</f>
        <v>Perez-Johnston</v>
      </c>
      <c r="Z497">
        <f>VLOOKUP(Table8_16[[#This Row],[Product_ID]],Table3__211[],7,FALSE)</f>
        <v>439.07</v>
      </c>
      <c r="AA497">
        <f>VLOOKUP(Table8_16[[#This Row],[Product_ID]],Table3__211[],8,FALSE)</f>
        <v>142</v>
      </c>
      <c r="AB497" t="str">
        <f>VLOOKUP(Table8_16[[#This Row],[Store_ID]],Store!$A$2:$E$21,2,FALSE)</f>
        <v>Gray Ltd</v>
      </c>
      <c r="AC497" t="str">
        <f>VLOOKUP(Table8_16[[#This Row],[Store_ID]],Store!$A$2:$E$21,3,FALSE)</f>
        <v>North</v>
      </c>
      <c r="AD497" t="str">
        <f>VLOOKUP(Table8_16[[#This Row],[Store_ID]],Store!$A$2:$E$21,4,FALSE)</f>
        <v>New Michaelchester</v>
      </c>
      <c r="AE497" t="str">
        <f>VLOOKUP(Table8_16[[#This Row],[Store_ID]],Store!$A$2:$E$21,5,FALSE)</f>
        <v>Outlet</v>
      </c>
      <c r="AF497" s="22" t="str">
        <f>VLOOKUP(Table8_16[[#This Row],[Store_ID]],Store!$A$2:$F$21,6,FALSE)</f>
        <v>Physical Store</v>
      </c>
    </row>
    <row r="498" spans="1:32" x14ac:dyDescent="0.3">
      <c r="A498" t="s">
        <v>2461</v>
      </c>
      <c r="B498" s="5">
        <v>45238</v>
      </c>
      <c r="C498" t="s">
        <v>757</v>
      </c>
      <c r="D498" t="s">
        <v>1868</v>
      </c>
      <c r="E498" t="s">
        <v>1887</v>
      </c>
      <c r="F498">
        <v>2</v>
      </c>
      <c r="G498">
        <v>264.39</v>
      </c>
      <c r="H498">
        <v>0.11</v>
      </c>
      <c r="I498" t="s">
        <v>1964</v>
      </c>
      <c r="J498">
        <v>470.61419999999998</v>
      </c>
      <c r="K498">
        <v>470.61419999999998</v>
      </c>
      <c r="L498" t="str">
        <f>_xlfn.IFS(Table8_1[[#This Row],[Unit_Price]]&lt;500,"Low Price",Table8_1[[#This Row],[Unit_Price]]&lt;2000,"Medium Price",Table8_1[[#This Row],[Unit_Price]]&gt;=2000, "High Price")</f>
        <v>Low Price</v>
      </c>
      <c r="M498" t="str">
        <f>VLOOKUP(Table8_16[[#This Row],[Customer_ID]],Table1__2[],2,FALSE)</f>
        <v>Christy Hill</v>
      </c>
      <c r="N498">
        <f>VLOOKUP(Table8_16[[#This Row],[Customer_ID]],Table1__2[],3,FALSE)</f>
        <v>27</v>
      </c>
      <c r="O498" t="str">
        <f>VLOOKUP(Table8_16[[#This Row],[Customer_ID]],Table1__2[],4,FALSE)</f>
        <v>Female</v>
      </c>
      <c r="P498" t="str">
        <f>VLOOKUP(Table8_16[[#This Row],[Customer_ID]],Table1__2[],5,FALSE)</f>
        <v>Tammyton</v>
      </c>
      <c r="Q498" t="str">
        <f>VLOOKUP(Table8_16[[#This Row],[Customer_ID]],Table1__2[],6,FALSE)</f>
        <v>New Jersey</v>
      </c>
      <c r="R498" t="str">
        <f>VLOOKUP(Table8_16[[#This Row],[Customer_ID]],Table1__2[],7,FALSE)</f>
        <v>USA</v>
      </c>
      <c r="S498" t="str">
        <f>VLOOKUP(Table8_16[[#This Row],[Customer_ID]],Table1__2[],8,FALSE)</f>
        <v>Platinum</v>
      </c>
      <c r="T498" t="str">
        <f>VLOOKUP(Table8_16[[#This Row],[Customer_ID]],Table1__2[],9,FALSE)</f>
        <v>Entry level Professionel</v>
      </c>
      <c r="U498" t="str">
        <f>VLOOKUP(Table8_16[[#This Row],[Product_ID]],Table3__211[],2,FALSE)</f>
        <v>Sports Stopwatch</v>
      </c>
      <c r="V498" t="str">
        <f>VLOOKUP(Table8_16[[#This Row],[Product_ID]],Table3__211[],3,FALSE)</f>
        <v>Basic</v>
      </c>
      <c r="W498" t="str">
        <f>VLOOKUP(Table8_16[[#This Row],[Product_ID]],Table3__211[],4,FALSE)</f>
        <v>Sports</v>
      </c>
      <c r="X498" t="str">
        <f>VLOOKUP(Table8_16[[#This Row],[Product_ID]],Table3__211[],5,FALSE)</f>
        <v>Accessories</v>
      </c>
      <c r="Y498" t="str">
        <f>VLOOKUP(Table8_16[[#This Row],[Product_ID]],Table3__211[],6,FALSE)</f>
        <v>Wilson Group</v>
      </c>
      <c r="Z498">
        <f>VLOOKUP(Table8_16[[#This Row],[Product_ID]],Table3__211[],7,FALSE)</f>
        <v>60.65</v>
      </c>
      <c r="AA498">
        <f>VLOOKUP(Table8_16[[#This Row],[Product_ID]],Table3__211[],8,FALSE)</f>
        <v>75</v>
      </c>
      <c r="AB498" t="str">
        <f>VLOOKUP(Table8_16[[#This Row],[Store_ID]],Store!$A$2:$E$21,2,FALSE)</f>
        <v>Rivera-Warner</v>
      </c>
      <c r="AC498" t="str">
        <f>VLOOKUP(Table8_16[[#This Row],[Store_ID]],Store!$A$2:$E$21,3,FALSE)</f>
        <v>East</v>
      </c>
      <c r="AD498" t="str">
        <f>VLOOKUP(Table8_16[[#This Row],[Store_ID]],Store!$A$2:$E$21,4,FALSE)</f>
        <v>Washingtonfurt</v>
      </c>
      <c r="AE498" t="str">
        <f>VLOOKUP(Table8_16[[#This Row],[Store_ID]],Store!$A$2:$E$21,5,FALSE)</f>
        <v>Flagship</v>
      </c>
      <c r="AF498" s="22" t="str">
        <f>VLOOKUP(Table8_16[[#This Row],[Store_ID]],Store!$A$2:$F$21,6,FALSE)</f>
        <v>Physical Store</v>
      </c>
    </row>
    <row r="499" spans="1:32" x14ac:dyDescent="0.3">
      <c r="A499" t="s">
        <v>2462</v>
      </c>
      <c r="B499" s="5">
        <v>45754</v>
      </c>
      <c r="C499" t="s">
        <v>636</v>
      </c>
      <c r="D499" t="s">
        <v>1786</v>
      </c>
      <c r="E499" t="s">
        <v>1939</v>
      </c>
      <c r="F499">
        <v>1</v>
      </c>
      <c r="G499">
        <v>414.97</v>
      </c>
      <c r="H499">
        <v>0.22</v>
      </c>
      <c r="I499" t="s">
        <v>1961</v>
      </c>
      <c r="J499">
        <v>323.67660000000001</v>
      </c>
      <c r="K499">
        <v>323.67660000000001</v>
      </c>
      <c r="L499" t="str">
        <f>_xlfn.IFS(Table8_1[[#This Row],[Unit_Price]]&lt;500,"Low Price",Table8_1[[#This Row],[Unit_Price]]&lt;2000,"Medium Price",Table8_1[[#This Row],[Unit_Price]]&gt;=2000, "High Price")</f>
        <v>Low Price</v>
      </c>
      <c r="M499" t="str">
        <f>VLOOKUP(Table8_16[[#This Row],[Customer_ID]],Table1__2[],2,FALSE)</f>
        <v>Todd Poole</v>
      </c>
      <c r="N499">
        <f>VLOOKUP(Table8_16[[#This Row],[Customer_ID]],Table1__2[],3,FALSE)</f>
        <v>29</v>
      </c>
      <c r="O499" t="str">
        <f>VLOOKUP(Table8_16[[#This Row],[Customer_ID]],Table1__2[],4,FALSE)</f>
        <v>Female</v>
      </c>
      <c r="P499" t="str">
        <f>VLOOKUP(Table8_16[[#This Row],[Customer_ID]],Table1__2[],5,FALSE)</f>
        <v>Johnsonshire</v>
      </c>
      <c r="Q499" t="str">
        <f>VLOOKUP(Table8_16[[#This Row],[Customer_ID]],Table1__2[],6,FALSE)</f>
        <v>Ohio</v>
      </c>
      <c r="R499" t="str">
        <f>VLOOKUP(Table8_16[[#This Row],[Customer_ID]],Table1__2[],7,FALSE)</f>
        <v>USA</v>
      </c>
      <c r="S499" t="str">
        <f>VLOOKUP(Table8_16[[#This Row],[Customer_ID]],Table1__2[],8,FALSE)</f>
        <v>Bronze</v>
      </c>
      <c r="T499" t="str">
        <f>VLOOKUP(Table8_16[[#This Row],[Customer_ID]],Table1__2[],9,FALSE)</f>
        <v>Entry level Professionel</v>
      </c>
      <c r="U499" t="str">
        <f>VLOOKUP(Table8_16[[#This Row],[Product_ID]],Table3__211[],2,FALSE)</f>
        <v>Wooden</v>
      </c>
      <c r="V499" t="str">
        <f>VLOOKUP(Table8_16[[#This Row],[Product_ID]],Table3__211[],3,FALSE)</f>
        <v>Nightstand</v>
      </c>
      <c r="W499" t="str">
        <f>VLOOKUP(Table8_16[[#This Row],[Product_ID]],Table3__211[],4,FALSE)</f>
        <v>Home</v>
      </c>
      <c r="X499" t="str">
        <f>VLOOKUP(Table8_16[[#This Row],[Product_ID]],Table3__211[],5,FALSE)</f>
        <v>Furniture</v>
      </c>
      <c r="Y499" t="str">
        <f>VLOOKUP(Table8_16[[#This Row],[Product_ID]],Table3__211[],6,FALSE)</f>
        <v>Wolfe, Ross and Hester</v>
      </c>
      <c r="Z499">
        <f>VLOOKUP(Table8_16[[#This Row],[Product_ID]],Table3__211[],7,FALSE)</f>
        <v>243.7</v>
      </c>
      <c r="AA499">
        <f>VLOOKUP(Table8_16[[#This Row],[Product_ID]],Table3__211[],8,FALSE)</f>
        <v>130</v>
      </c>
      <c r="AB499" t="str">
        <f>VLOOKUP(Table8_16[[#This Row],[Store_ID]],Store!$A$2:$E$21,2,FALSE)</f>
        <v>Frederick-Wright</v>
      </c>
      <c r="AC499" t="str">
        <f>VLOOKUP(Table8_16[[#This Row],[Store_ID]],Store!$A$2:$E$21,3,FALSE)</f>
        <v>West</v>
      </c>
      <c r="AD499" t="str">
        <f>VLOOKUP(Table8_16[[#This Row],[Store_ID]],Store!$A$2:$E$21,4,FALSE)</f>
        <v>New Jimmymouth</v>
      </c>
      <c r="AE499" t="str">
        <f>VLOOKUP(Table8_16[[#This Row],[Store_ID]],Store!$A$2:$E$21,5,FALSE)</f>
        <v>Flagship</v>
      </c>
      <c r="AF499" s="22" t="str">
        <f>VLOOKUP(Table8_16[[#This Row],[Store_ID]],Store!$A$2:$F$21,6,FALSE)</f>
        <v>Physical Store</v>
      </c>
    </row>
    <row r="500" spans="1:32" x14ac:dyDescent="0.3">
      <c r="A500" t="s">
        <v>2463</v>
      </c>
      <c r="B500" s="5">
        <v>45280</v>
      </c>
      <c r="C500" t="s">
        <v>500</v>
      </c>
      <c r="D500" t="s">
        <v>1652</v>
      </c>
      <c r="E500" t="s">
        <v>1929</v>
      </c>
      <c r="F500">
        <v>2</v>
      </c>
      <c r="G500">
        <v>583.51</v>
      </c>
      <c r="H500">
        <v>0.2</v>
      </c>
      <c r="I500" t="s">
        <v>1964</v>
      </c>
      <c r="J500">
        <v>933.61599999999999</v>
      </c>
      <c r="K500">
        <v>933.61599999999999</v>
      </c>
      <c r="L500" t="str">
        <f>_xlfn.IFS(Table8_1[[#This Row],[Unit_Price]]&lt;500,"Low Price",Table8_1[[#This Row],[Unit_Price]]&lt;2000,"Medium Price",Table8_1[[#This Row],[Unit_Price]]&gt;=2000, "High Price")</f>
        <v>Medium Price</v>
      </c>
      <c r="M500" t="str">
        <f>VLOOKUP(Table8_16[[#This Row],[Customer_ID]],Table1__2[],2,FALSE)</f>
        <v>Edward Rivera</v>
      </c>
      <c r="N500">
        <f>VLOOKUP(Table8_16[[#This Row],[Customer_ID]],Table1__2[],3,FALSE)</f>
        <v>32</v>
      </c>
      <c r="O500" t="str">
        <f>VLOOKUP(Table8_16[[#This Row],[Customer_ID]],Table1__2[],4,FALSE)</f>
        <v>Female</v>
      </c>
      <c r="P500" t="str">
        <f>VLOOKUP(Table8_16[[#This Row],[Customer_ID]],Table1__2[],5,FALSE)</f>
        <v>Chungmouth</v>
      </c>
      <c r="Q500" t="str">
        <f>VLOOKUP(Table8_16[[#This Row],[Customer_ID]],Table1__2[],6,FALSE)</f>
        <v>South Carolina</v>
      </c>
      <c r="R500" t="str">
        <f>VLOOKUP(Table8_16[[#This Row],[Customer_ID]],Table1__2[],7,FALSE)</f>
        <v>USA</v>
      </c>
      <c r="S500" t="str">
        <f>VLOOKUP(Table8_16[[#This Row],[Customer_ID]],Table1__2[],8,FALSE)</f>
        <v>Gold</v>
      </c>
      <c r="T500" t="str">
        <f>VLOOKUP(Table8_16[[#This Row],[Customer_ID]],Table1__2[],9,FALSE)</f>
        <v>Experienced</v>
      </c>
      <c r="U500" t="str">
        <f>VLOOKUP(Table8_16[[#This Row],[Product_ID]],Table3__211[],2,FALSE)</f>
        <v>Women's Scarf</v>
      </c>
      <c r="V500" t="str">
        <f>VLOOKUP(Table8_16[[#This Row],[Product_ID]],Table3__211[],3,FALSE)</f>
        <v>Set</v>
      </c>
      <c r="W500" t="str">
        <f>VLOOKUP(Table8_16[[#This Row],[Product_ID]],Table3__211[],4,FALSE)</f>
        <v>Clothing</v>
      </c>
      <c r="X500" t="str">
        <f>VLOOKUP(Table8_16[[#This Row],[Product_ID]],Table3__211[],5,FALSE)</f>
        <v>Accessories</v>
      </c>
      <c r="Y500" t="str">
        <f>VLOOKUP(Table8_16[[#This Row],[Product_ID]],Table3__211[],6,FALSE)</f>
        <v>Brown and Sons</v>
      </c>
      <c r="Z500">
        <f>VLOOKUP(Table8_16[[#This Row],[Product_ID]],Table3__211[],7,FALSE)</f>
        <v>174.02</v>
      </c>
      <c r="AA500">
        <f>VLOOKUP(Table8_16[[#This Row],[Product_ID]],Table3__211[],8,FALSE)</f>
        <v>268</v>
      </c>
      <c r="AB500" t="str">
        <f>VLOOKUP(Table8_16[[#This Row],[Store_ID]],Store!$A$2:$E$21,2,FALSE)</f>
        <v>Thomas, Bridges and Harris</v>
      </c>
      <c r="AC500" t="str">
        <f>VLOOKUP(Table8_16[[#This Row],[Store_ID]],Store!$A$2:$E$21,3,FALSE)</f>
        <v>North</v>
      </c>
      <c r="AD500" t="str">
        <f>VLOOKUP(Table8_16[[#This Row],[Store_ID]],Store!$A$2:$E$21,4,FALSE)</f>
        <v>Sabrinatown</v>
      </c>
      <c r="AE500" t="str">
        <f>VLOOKUP(Table8_16[[#This Row],[Store_ID]],Store!$A$2:$E$21,5,FALSE)</f>
        <v>Online</v>
      </c>
      <c r="AF500" s="22" t="str">
        <f>VLOOKUP(Table8_16[[#This Row],[Store_ID]],Store!$A$2:$F$21,6,FALSE)</f>
        <v>Digital Store</v>
      </c>
    </row>
    <row r="501" spans="1:32" x14ac:dyDescent="0.3">
      <c r="A501" t="s">
        <v>2464</v>
      </c>
      <c r="B501" s="5">
        <v>45911</v>
      </c>
      <c r="C501" t="s">
        <v>58</v>
      </c>
      <c r="D501" t="s">
        <v>1670</v>
      </c>
      <c r="E501" t="s">
        <v>1942</v>
      </c>
      <c r="F501">
        <v>1</v>
      </c>
      <c r="G501">
        <v>659.27</v>
      </c>
      <c r="H501">
        <v>0.15</v>
      </c>
      <c r="I501" t="s">
        <v>1961</v>
      </c>
      <c r="J501">
        <v>560.37950000000001</v>
      </c>
      <c r="K501">
        <v>560.37950000000001</v>
      </c>
      <c r="L501" t="str">
        <f>_xlfn.IFS(Table8_1[[#This Row],[Unit_Price]]&lt;500,"Low Price",Table8_1[[#This Row],[Unit_Price]]&lt;2000,"Medium Price",Table8_1[[#This Row],[Unit_Price]]&gt;=2000, "High Price")</f>
        <v>Medium Price</v>
      </c>
      <c r="M501" t="str">
        <f>VLOOKUP(Table8_16[[#This Row],[Customer_ID]],Table1__2[],2,FALSE)</f>
        <v>Brian Lopez</v>
      </c>
      <c r="N501">
        <f>VLOOKUP(Table8_16[[#This Row],[Customer_ID]],Table1__2[],3,FALSE)</f>
        <v>28</v>
      </c>
      <c r="O501" t="str">
        <f>VLOOKUP(Table8_16[[#This Row],[Customer_ID]],Table1__2[],4,FALSE)</f>
        <v>Female</v>
      </c>
      <c r="P501" t="str">
        <f>VLOOKUP(Table8_16[[#This Row],[Customer_ID]],Table1__2[],5,FALSE)</f>
        <v>East Krista</v>
      </c>
      <c r="Q501" t="str">
        <f>VLOOKUP(Table8_16[[#This Row],[Customer_ID]],Table1__2[],6,FALSE)</f>
        <v>New York</v>
      </c>
      <c r="R501" t="str">
        <f>VLOOKUP(Table8_16[[#This Row],[Customer_ID]],Table1__2[],7,FALSE)</f>
        <v>USA</v>
      </c>
      <c r="S501" t="str">
        <f>VLOOKUP(Table8_16[[#This Row],[Customer_ID]],Table1__2[],8,FALSE)</f>
        <v>Gold</v>
      </c>
      <c r="T501" t="str">
        <f>VLOOKUP(Table8_16[[#This Row],[Customer_ID]],Table1__2[],9,FALSE)</f>
        <v>Entry level Professionel</v>
      </c>
      <c r="U501" t="str">
        <f>VLOOKUP(Table8_16[[#This Row],[Product_ID]],Table3__211[],2,FALSE)</f>
        <v>Basketball</v>
      </c>
      <c r="V501" t="str">
        <f>VLOOKUP(Table8_16[[#This Row],[Product_ID]],Table3__211[],3,FALSE)</f>
        <v>Ball</v>
      </c>
      <c r="W501" t="str">
        <f>VLOOKUP(Table8_16[[#This Row],[Product_ID]],Table3__211[],4,FALSE)</f>
        <v>Sports</v>
      </c>
      <c r="X501" t="str">
        <f>VLOOKUP(Table8_16[[#This Row],[Product_ID]],Table3__211[],5,FALSE)</f>
        <v>Team Sports</v>
      </c>
      <c r="Y501" t="str">
        <f>VLOOKUP(Table8_16[[#This Row],[Product_ID]],Table3__211[],6,FALSE)</f>
        <v>Nolan-Snow</v>
      </c>
      <c r="Z501">
        <f>VLOOKUP(Table8_16[[#This Row],[Product_ID]],Table3__211[],7,FALSE)</f>
        <v>204.39</v>
      </c>
      <c r="AA501">
        <f>VLOOKUP(Table8_16[[#This Row],[Product_ID]],Table3__211[],8,FALSE)</f>
        <v>281</v>
      </c>
      <c r="AB501" t="str">
        <f>VLOOKUP(Table8_16[[#This Row],[Store_ID]],Store!$A$2:$E$21,2,FALSE)</f>
        <v>Holloway Ltd</v>
      </c>
      <c r="AC501" t="str">
        <f>VLOOKUP(Table8_16[[#This Row],[Store_ID]],Store!$A$2:$E$21,3,FALSE)</f>
        <v>North</v>
      </c>
      <c r="AD501" t="str">
        <f>VLOOKUP(Table8_16[[#This Row],[Store_ID]],Store!$A$2:$E$21,4,FALSE)</f>
        <v>Bensonhaven</v>
      </c>
      <c r="AE501" t="str">
        <f>VLOOKUP(Table8_16[[#This Row],[Store_ID]],Store!$A$2:$E$21,5,FALSE)</f>
        <v>Flagship</v>
      </c>
      <c r="AF501" s="22" t="str">
        <f>VLOOKUP(Table8_16[[#This Row],[Store_ID]],Store!$A$2:$F$21,6,FALSE)</f>
        <v>Physical Store</v>
      </c>
    </row>
    <row r="502" spans="1:32" x14ac:dyDescent="0.3">
      <c r="A502" t="s">
        <v>2465</v>
      </c>
      <c r="B502" s="5">
        <v>45627</v>
      </c>
      <c r="C502" t="s">
        <v>1389</v>
      </c>
      <c r="D502" t="s">
        <v>1565</v>
      </c>
      <c r="E502" t="s">
        <v>1904</v>
      </c>
      <c r="F502">
        <v>4</v>
      </c>
      <c r="G502">
        <v>106.66</v>
      </c>
      <c r="H502">
        <v>0.2</v>
      </c>
      <c r="I502" t="s">
        <v>1964</v>
      </c>
      <c r="J502">
        <v>341.31200000000001</v>
      </c>
      <c r="K502">
        <v>341.31200000000001</v>
      </c>
      <c r="L502" t="str">
        <f>_xlfn.IFS(Table8_1[[#This Row],[Unit_Price]]&lt;500,"Low Price",Table8_1[[#This Row],[Unit_Price]]&lt;2000,"Medium Price",Table8_1[[#This Row],[Unit_Price]]&gt;=2000, "High Price")</f>
        <v>Low Price</v>
      </c>
      <c r="M502" t="str">
        <f>VLOOKUP(Table8_16[[#This Row],[Customer_ID]],Table1__2[],2,FALSE)</f>
        <v>Gene Lee</v>
      </c>
      <c r="N502">
        <f>VLOOKUP(Table8_16[[#This Row],[Customer_ID]],Table1__2[],3,FALSE)</f>
        <v>41</v>
      </c>
      <c r="O502" t="str">
        <f>VLOOKUP(Table8_16[[#This Row],[Customer_ID]],Table1__2[],4,FALSE)</f>
        <v>Female</v>
      </c>
      <c r="P502" t="str">
        <f>VLOOKUP(Table8_16[[#This Row],[Customer_ID]],Table1__2[],5,FALSE)</f>
        <v>Mcfarlandmouth</v>
      </c>
      <c r="Q502" t="str">
        <f>VLOOKUP(Table8_16[[#This Row],[Customer_ID]],Table1__2[],6,FALSE)</f>
        <v>Virginia</v>
      </c>
      <c r="R502" t="str">
        <f>VLOOKUP(Table8_16[[#This Row],[Customer_ID]],Table1__2[],7,FALSE)</f>
        <v>USA</v>
      </c>
      <c r="S502" t="str">
        <f>VLOOKUP(Table8_16[[#This Row],[Customer_ID]],Table1__2[],8,FALSE)</f>
        <v>Platinum</v>
      </c>
      <c r="T502" t="str">
        <f>VLOOKUP(Table8_16[[#This Row],[Customer_ID]],Table1__2[],9,FALSE)</f>
        <v>Experienced</v>
      </c>
      <c r="U502" t="str">
        <f>VLOOKUP(Table8_16[[#This Row],[Product_ID]],Table3__211[],2,FALSE)</f>
        <v>Women's Casual</v>
      </c>
      <c r="V502" t="str">
        <f>VLOOKUP(Table8_16[[#This Row],[Product_ID]],Table3__211[],3,FALSE)</f>
        <v>Hoodie</v>
      </c>
      <c r="W502" t="str">
        <f>VLOOKUP(Table8_16[[#This Row],[Product_ID]],Table3__211[],4,FALSE)</f>
        <v>Clothing</v>
      </c>
      <c r="X502" t="str">
        <f>VLOOKUP(Table8_16[[#This Row],[Product_ID]],Table3__211[],5,FALSE)</f>
        <v>Outerwear</v>
      </c>
      <c r="Y502" t="str">
        <f>VLOOKUP(Table8_16[[#This Row],[Product_ID]],Table3__211[],6,FALSE)</f>
        <v>Sims Inc</v>
      </c>
      <c r="Z502">
        <f>VLOOKUP(Table8_16[[#This Row],[Product_ID]],Table3__211[],7,FALSE)</f>
        <v>254.04</v>
      </c>
      <c r="AA502">
        <f>VLOOKUP(Table8_16[[#This Row],[Product_ID]],Table3__211[],8,FALSE)</f>
        <v>352</v>
      </c>
      <c r="AB502" t="str">
        <f>VLOOKUP(Table8_16[[#This Row],[Store_ID]],Store!$A$2:$E$21,2,FALSE)</f>
        <v>Alexander Group</v>
      </c>
      <c r="AC502" t="str">
        <f>VLOOKUP(Table8_16[[#This Row],[Store_ID]],Store!$A$2:$E$21,3,FALSE)</f>
        <v>South</v>
      </c>
      <c r="AD502" t="str">
        <f>VLOOKUP(Table8_16[[#This Row],[Store_ID]],Store!$A$2:$E$21,4,FALSE)</f>
        <v>Port Sharon</v>
      </c>
      <c r="AE502" t="str">
        <f>VLOOKUP(Table8_16[[#This Row],[Store_ID]],Store!$A$2:$E$21,5,FALSE)</f>
        <v>Online</v>
      </c>
      <c r="AF502" s="22" t="str">
        <f>VLOOKUP(Table8_16[[#This Row],[Store_ID]],Store!$A$2:$F$21,6,FALSE)</f>
        <v>Digital Store</v>
      </c>
    </row>
    <row r="503" spans="1:32" x14ac:dyDescent="0.3">
      <c r="A503" t="s">
        <v>2466</v>
      </c>
      <c r="B503" s="5">
        <v>45617</v>
      </c>
      <c r="C503" t="s">
        <v>551</v>
      </c>
      <c r="D503" t="s">
        <v>1599</v>
      </c>
      <c r="E503" t="s">
        <v>1908</v>
      </c>
      <c r="F503">
        <v>4</v>
      </c>
      <c r="G503">
        <v>168.55</v>
      </c>
      <c r="H503">
        <v>0.15</v>
      </c>
      <c r="I503" t="s">
        <v>1961</v>
      </c>
      <c r="J503">
        <v>573.07000000000005</v>
      </c>
      <c r="K503">
        <v>573.07000000000005</v>
      </c>
      <c r="L503" t="str">
        <f>_xlfn.IFS(Table8_1[[#This Row],[Unit_Price]]&lt;500,"Low Price",Table8_1[[#This Row],[Unit_Price]]&lt;2000,"Medium Price",Table8_1[[#This Row],[Unit_Price]]&gt;=2000, "High Price")</f>
        <v>Low Price</v>
      </c>
      <c r="M503" t="str">
        <f>VLOOKUP(Table8_16[[#This Row],[Customer_ID]],Table1__2[],2,FALSE)</f>
        <v>Joseph Jones</v>
      </c>
      <c r="N503">
        <f>VLOOKUP(Table8_16[[#This Row],[Customer_ID]],Table1__2[],3,FALSE)</f>
        <v>21</v>
      </c>
      <c r="O503" t="str">
        <f>VLOOKUP(Table8_16[[#This Row],[Customer_ID]],Table1__2[],4,FALSE)</f>
        <v>Male</v>
      </c>
      <c r="P503" t="str">
        <f>VLOOKUP(Table8_16[[#This Row],[Customer_ID]],Table1__2[],5,FALSE)</f>
        <v>North Matthew</v>
      </c>
      <c r="Q503" t="str">
        <f>VLOOKUP(Table8_16[[#This Row],[Customer_ID]],Table1__2[],6,FALSE)</f>
        <v>Illinois</v>
      </c>
      <c r="R503" t="str">
        <f>VLOOKUP(Table8_16[[#This Row],[Customer_ID]],Table1__2[],7,FALSE)</f>
        <v>USA</v>
      </c>
      <c r="S503" t="str">
        <f>VLOOKUP(Table8_16[[#This Row],[Customer_ID]],Table1__2[],8,FALSE)</f>
        <v>Bronze</v>
      </c>
      <c r="T503" t="str">
        <f>VLOOKUP(Table8_16[[#This Row],[Customer_ID]],Table1__2[],9,FALSE)</f>
        <v>Students</v>
      </c>
      <c r="U503" t="str">
        <f>VLOOKUP(Table8_16[[#This Row],[Product_ID]],Table3__211[],2,FALSE)</f>
        <v>Ceramic Kitchen Bowl</v>
      </c>
      <c r="V503" t="str">
        <f>VLOOKUP(Table8_16[[#This Row],[Product_ID]],Table3__211[],3,FALSE)</f>
        <v>Set</v>
      </c>
      <c r="W503" t="str">
        <f>VLOOKUP(Table8_16[[#This Row],[Product_ID]],Table3__211[],4,FALSE)</f>
        <v>Home</v>
      </c>
      <c r="X503" t="str">
        <f>VLOOKUP(Table8_16[[#This Row],[Product_ID]],Table3__211[],5,FALSE)</f>
        <v>Kitchen</v>
      </c>
      <c r="Y503" t="str">
        <f>VLOOKUP(Table8_16[[#This Row],[Product_ID]],Table3__211[],6,FALSE)</f>
        <v>Hamilton Group</v>
      </c>
      <c r="Z503">
        <f>VLOOKUP(Table8_16[[#This Row],[Product_ID]],Table3__211[],7,FALSE)</f>
        <v>298.86</v>
      </c>
      <c r="AA503">
        <f>VLOOKUP(Table8_16[[#This Row],[Product_ID]],Table3__211[],8,FALSE)</f>
        <v>308</v>
      </c>
      <c r="AB503" t="str">
        <f>VLOOKUP(Table8_16[[#This Row],[Store_ID]],Store!$A$2:$E$21,2,FALSE)</f>
        <v>Gray Ltd</v>
      </c>
      <c r="AC503" t="str">
        <f>VLOOKUP(Table8_16[[#This Row],[Store_ID]],Store!$A$2:$E$21,3,FALSE)</f>
        <v>North</v>
      </c>
      <c r="AD503" t="str">
        <f>VLOOKUP(Table8_16[[#This Row],[Store_ID]],Store!$A$2:$E$21,4,FALSE)</f>
        <v>New Michaelchester</v>
      </c>
      <c r="AE503" t="str">
        <f>VLOOKUP(Table8_16[[#This Row],[Store_ID]],Store!$A$2:$E$21,5,FALSE)</f>
        <v>Outlet</v>
      </c>
      <c r="AF503" s="22" t="str">
        <f>VLOOKUP(Table8_16[[#This Row],[Store_ID]],Store!$A$2:$F$21,6,FALSE)</f>
        <v>Physical Store</v>
      </c>
    </row>
    <row r="504" spans="1:32" x14ac:dyDescent="0.3">
      <c r="A504" t="s">
        <v>2467</v>
      </c>
      <c r="B504" s="5">
        <v>45899</v>
      </c>
      <c r="C504" t="s">
        <v>1513</v>
      </c>
      <c r="D504" t="s">
        <v>1712</v>
      </c>
      <c r="E504" t="s">
        <v>1896</v>
      </c>
      <c r="F504">
        <v>1</v>
      </c>
      <c r="G504">
        <v>230.53</v>
      </c>
      <c r="H504">
        <v>0.06</v>
      </c>
      <c r="I504" t="s">
        <v>1964</v>
      </c>
      <c r="J504">
        <v>216.69820000000001</v>
      </c>
      <c r="K504">
        <v>216.69820000000001</v>
      </c>
      <c r="L504" t="str">
        <f>_xlfn.IFS(Table8_1[[#This Row],[Unit_Price]]&lt;500,"Low Price",Table8_1[[#This Row],[Unit_Price]]&lt;2000,"Medium Price",Table8_1[[#This Row],[Unit_Price]]&gt;=2000, "High Price")</f>
        <v>Low Price</v>
      </c>
      <c r="M504" t="str">
        <f>VLOOKUP(Table8_16[[#This Row],[Customer_ID]],Table1__2[],2,FALSE)</f>
        <v>Zachary Andrade</v>
      </c>
      <c r="N504">
        <f>VLOOKUP(Table8_16[[#This Row],[Customer_ID]],Table1__2[],3,FALSE)</f>
        <v>23</v>
      </c>
      <c r="O504" t="str">
        <f>VLOOKUP(Table8_16[[#This Row],[Customer_ID]],Table1__2[],4,FALSE)</f>
        <v>Female</v>
      </c>
      <c r="P504" t="str">
        <f>VLOOKUP(Table8_16[[#This Row],[Customer_ID]],Table1__2[],5,FALSE)</f>
        <v>South Davidport</v>
      </c>
      <c r="Q504" t="str">
        <f>VLOOKUP(Table8_16[[#This Row],[Customer_ID]],Table1__2[],6,FALSE)</f>
        <v>California</v>
      </c>
      <c r="R504" t="str">
        <f>VLOOKUP(Table8_16[[#This Row],[Customer_ID]],Table1__2[],7,FALSE)</f>
        <v>USA</v>
      </c>
      <c r="S504" t="str">
        <f>VLOOKUP(Table8_16[[#This Row],[Customer_ID]],Table1__2[],8,FALSE)</f>
        <v>Platinum</v>
      </c>
      <c r="T504" t="str">
        <f>VLOOKUP(Table8_16[[#This Row],[Customer_ID]],Table1__2[],9,FALSE)</f>
        <v>Students</v>
      </c>
      <c r="U504" t="str">
        <f>VLOOKUP(Table8_16[[#This Row],[Product_ID]],Table3__211[],2,FALSE)</f>
        <v>Adjustable Jump</v>
      </c>
      <c r="V504" t="str">
        <f>VLOOKUP(Table8_16[[#This Row],[Product_ID]],Table3__211[],3,FALSE)</f>
        <v>Rope</v>
      </c>
      <c r="W504" t="str">
        <f>VLOOKUP(Table8_16[[#This Row],[Product_ID]],Table3__211[],4,FALSE)</f>
        <v>Sports</v>
      </c>
      <c r="X504" t="str">
        <f>VLOOKUP(Table8_16[[#This Row],[Product_ID]],Table3__211[],5,FALSE)</f>
        <v>Fitness</v>
      </c>
      <c r="Y504" t="str">
        <f>VLOOKUP(Table8_16[[#This Row],[Product_ID]],Table3__211[],6,FALSE)</f>
        <v>Cox Inc</v>
      </c>
      <c r="Z504">
        <f>VLOOKUP(Table8_16[[#This Row],[Product_ID]],Table3__211[],7,FALSE)</f>
        <v>167.12</v>
      </c>
      <c r="AA504">
        <f>VLOOKUP(Table8_16[[#This Row],[Product_ID]],Table3__211[],8,FALSE)</f>
        <v>316</v>
      </c>
      <c r="AB504" t="str">
        <f>VLOOKUP(Table8_16[[#This Row],[Store_ID]],Store!$A$2:$E$21,2,FALSE)</f>
        <v>Black-Horn</v>
      </c>
      <c r="AC504" t="str">
        <f>VLOOKUP(Table8_16[[#This Row],[Store_ID]],Store!$A$2:$E$21,3,FALSE)</f>
        <v>South</v>
      </c>
      <c r="AD504" t="str">
        <f>VLOOKUP(Table8_16[[#This Row],[Store_ID]],Store!$A$2:$E$21,4,FALSE)</f>
        <v>North Nancyview</v>
      </c>
      <c r="AE504" t="str">
        <f>VLOOKUP(Table8_16[[#This Row],[Store_ID]],Store!$A$2:$E$21,5,FALSE)</f>
        <v>Outlet</v>
      </c>
      <c r="AF504" s="22" t="str">
        <f>VLOOKUP(Table8_16[[#This Row],[Store_ID]],Store!$A$2:$F$21,6,FALSE)</f>
        <v>Physical Store</v>
      </c>
    </row>
    <row r="505" spans="1:32" x14ac:dyDescent="0.3">
      <c r="A505" t="s">
        <v>2468</v>
      </c>
      <c r="B505" s="5">
        <v>45889</v>
      </c>
      <c r="C505" t="s">
        <v>42</v>
      </c>
      <c r="D505" t="s">
        <v>1744</v>
      </c>
      <c r="E505" t="s">
        <v>1892</v>
      </c>
      <c r="F505">
        <v>2</v>
      </c>
      <c r="G505">
        <v>355.41</v>
      </c>
      <c r="H505">
        <v>0.13</v>
      </c>
      <c r="I505" t="s">
        <v>1964</v>
      </c>
      <c r="J505">
        <v>618.41340000000002</v>
      </c>
      <c r="K505">
        <v>618.41340000000002</v>
      </c>
      <c r="L505" t="str">
        <f>_xlfn.IFS(Table8_1[[#This Row],[Unit_Price]]&lt;500,"Low Price",Table8_1[[#This Row],[Unit_Price]]&lt;2000,"Medium Price",Table8_1[[#This Row],[Unit_Price]]&gt;=2000, "High Price")</f>
        <v>Low Price</v>
      </c>
      <c r="M505" t="str">
        <f>VLOOKUP(Table8_16[[#This Row],[Customer_ID]],Table1__2[],2,FALSE)</f>
        <v>Daniel Boyd</v>
      </c>
      <c r="N505">
        <f>VLOOKUP(Table8_16[[#This Row],[Customer_ID]],Table1__2[],3,FALSE)</f>
        <v>29</v>
      </c>
      <c r="O505" t="str">
        <f>VLOOKUP(Table8_16[[#This Row],[Customer_ID]],Table1__2[],4,FALSE)</f>
        <v>Female</v>
      </c>
      <c r="P505" t="str">
        <f>VLOOKUP(Table8_16[[#This Row],[Customer_ID]],Table1__2[],5,FALSE)</f>
        <v>West Pamelafurt</v>
      </c>
      <c r="Q505" t="str">
        <f>VLOOKUP(Table8_16[[#This Row],[Customer_ID]],Table1__2[],6,FALSE)</f>
        <v>West Virginia</v>
      </c>
      <c r="R505" t="str">
        <f>VLOOKUP(Table8_16[[#This Row],[Customer_ID]],Table1__2[],7,FALSE)</f>
        <v>USA</v>
      </c>
      <c r="S505" t="str">
        <f>VLOOKUP(Table8_16[[#This Row],[Customer_ID]],Table1__2[],8,FALSE)</f>
        <v>Bronze</v>
      </c>
      <c r="T505" t="str">
        <f>VLOOKUP(Table8_16[[#This Row],[Customer_ID]],Table1__2[],9,FALSE)</f>
        <v>Entry level Professionel</v>
      </c>
      <c r="U505" t="str">
        <f>VLOOKUP(Table8_16[[#This Row],[Product_ID]],Table3__211[],2,FALSE)</f>
        <v>Sports Stopwatch</v>
      </c>
      <c r="V505" t="str">
        <f>VLOOKUP(Table8_16[[#This Row],[Product_ID]],Table3__211[],3,FALSE)</f>
        <v>Pro</v>
      </c>
      <c r="W505" t="str">
        <f>VLOOKUP(Table8_16[[#This Row],[Product_ID]],Table3__211[],4,FALSE)</f>
        <v>Sports</v>
      </c>
      <c r="X505" t="str">
        <f>VLOOKUP(Table8_16[[#This Row],[Product_ID]],Table3__211[],5,FALSE)</f>
        <v>Accessories</v>
      </c>
      <c r="Y505" t="str">
        <f>VLOOKUP(Table8_16[[#This Row],[Product_ID]],Table3__211[],6,FALSE)</f>
        <v>Thompson-French</v>
      </c>
      <c r="Z505">
        <f>VLOOKUP(Table8_16[[#This Row],[Product_ID]],Table3__211[],7,FALSE)</f>
        <v>434.84</v>
      </c>
      <c r="AA505">
        <f>VLOOKUP(Table8_16[[#This Row],[Product_ID]],Table3__211[],8,FALSE)</f>
        <v>185</v>
      </c>
      <c r="AB505" t="str">
        <f>VLOOKUP(Table8_16[[#This Row],[Store_ID]],Store!$A$2:$E$21,2,FALSE)</f>
        <v>Martinez, Adkins and Johnson</v>
      </c>
      <c r="AC505" t="str">
        <f>VLOOKUP(Table8_16[[#This Row],[Store_ID]],Store!$A$2:$E$21,3,FALSE)</f>
        <v>North</v>
      </c>
      <c r="AD505" t="str">
        <f>VLOOKUP(Table8_16[[#This Row],[Store_ID]],Store!$A$2:$E$21,4,FALSE)</f>
        <v>Danielmouth</v>
      </c>
      <c r="AE505" t="str">
        <f>VLOOKUP(Table8_16[[#This Row],[Store_ID]],Store!$A$2:$E$21,5,FALSE)</f>
        <v>Flagship</v>
      </c>
      <c r="AF505" s="22" t="str">
        <f>VLOOKUP(Table8_16[[#This Row],[Store_ID]],Store!$A$2:$F$21,6,FALSE)</f>
        <v>Physical Store</v>
      </c>
    </row>
    <row r="506" spans="1:32" x14ac:dyDescent="0.3">
      <c r="A506" t="s">
        <v>2469</v>
      </c>
      <c r="B506" s="5">
        <v>45943</v>
      </c>
      <c r="C506" t="s">
        <v>563</v>
      </c>
      <c r="D506" t="s">
        <v>1721</v>
      </c>
      <c r="E506" t="s">
        <v>1896</v>
      </c>
      <c r="F506">
        <v>3</v>
      </c>
      <c r="G506">
        <v>843.44</v>
      </c>
      <c r="H506">
        <v>0.22</v>
      </c>
      <c r="I506" t="s">
        <v>1959</v>
      </c>
      <c r="J506">
        <v>1973.6496</v>
      </c>
      <c r="K506">
        <v>1973.6496000000002</v>
      </c>
      <c r="L506" t="str">
        <f>_xlfn.IFS(Table8_1[[#This Row],[Unit_Price]]&lt;500,"Low Price",Table8_1[[#This Row],[Unit_Price]]&lt;2000,"Medium Price",Table8_1[[#This Row],[Unit_Price]]&gt;=2000, "High Price")</f>
        <v>Medium Price</v>
      </c>
      <c r="M506" t="str">
        <f>VLOOKUP(Table8_16[[#This Row],[Customer_ID]],Table1__2[],2,FALSE)</f>
        <v>Antonio Wade</v>
      </c>
      <c r="N506">
        <f>VLOOKUP(Table8_16[[#This Row],[Customer_ID]],Table1__2[],3,FALSE)</f>
        <v>36</v>
      </c>
      <c r="O506" t="str">
        <f>VLOOKUP(Table8_16[[#This Row],[Customer_ID]],Table1__2[],4,FALSE)</f>
        <v>Female</v>
      </c>
      <c r="P506" t="str">
        <f>VLOOKUP(Table8_16[[#This Row],[Customer_ID]],Table1__2[],5,FALSE)</f>
        <v>New Jasonmouth</v>
      </c>
      <c r="Q506" t="str">
        <f>VLOOKUP(Table8_16[[#This Row],[Customer_ID]],Table1__2[],6,FALSE)</f>
        <v>Tennessee</v>
      </c>
      <c r="R506" t="str">
        <f>VLOOKUP(Table8_16[[#This Row],[Customer_ID]],Table1__2[],7,FALSE)</f>
        <v>USA</v>
      </c>
      <c r="S506" t="str">
        <f>VLOOKUP(Table8_16[[#This Row],[Customer_ID]],Table1__2[],8,FALSE)</f>
        <v>Gold</v>
      </c>
      <c r="T506" t="str">
        <f>VLOOKUP(Table8_16[[#This Row],[Customer_ID]],Table1__2[],9,FALSE)</f>
        <v>Experienced</v>
      </c>
      <c r="U506" t="str">
        <f>VLOOKUP(Table8_16[[#This Row],[Product_ID]],Table3__211[],2,FALSE)</f>
        <v>Makeup Brush</v>
      </c>
      <c r="V506" t="str">
        <f>VLOOKUP(Table8_16[[#This Row],[Product_ID]],Table3__211[],3,FALSE)</f>
        <v>Set</v>
      </c>
      <c r="W506" t="str">
        <f>VLOOKUP(Table8_16[[#This Row],[Product_ID]],Table3__211[],4,FALSE)</f>
        <v>Beauty</v>
      </c>
      <c r="X506" t="str">
        <f>VLOOKUP(Table8_16[[#This Row],[Product_ID]],Table3__211[],5,FALSE)</f>
        <v>Makeup</v>
      </c>
      <c r="Y506" t="str">
        <f>VLOOKUP(Table8_16[[#This Row],[Product_ID]],Table3__211[],6,FALSE)</f>
        <v>Cook Inc</v>
      </c>
      <c r="Z506">
        <f>VLOOKUP(Table8_16[[#This Row],[Product_ID]],Table3__211[],7,FALSE)</f>
        <v>254.04</v>
      </c>
      <c r="AA506">
        <f>VLOOKUP(Table8_16[[#This Row],[Product_ID]],Table3__211[],8,FALSE)</f>
        <v>431</v>
      </c>
      <c r="AB506" t="str">
        <f>VLOOKUP(Table8_16[[#This Row],[Store_ID]],Store!$A$2:$E$21,2,FALSE)</f>
        <v>Black-Horn</v>
      </c>
      <c r="AC506" t="str">
        <f>VLOOKUP(Table8_16[[#This Row],[Store_ID]],Store!$A$2:$E$21,3,FALSE)</f>
        <v>South</v>
      </c>
      <c r="AD506" t="str">
        <f>VLOOKUP(Table8_16[[#This Row],[Store_ID]],Store!$A$2:$E$21,4,FALSE)</f>
        <v>North Nancyview</v>
      </c>
      <c r="AE506" t="str">
        <f>VLOOKUP(Table8_16[[#This Row],[Store_ID]],Store!$A$2:$E$21,5,FALSE)</f>
        <v>Outlet</v>
      </c>
      <c r="AF506" s="22" t="str">
        <f>VLOOKUP(Table8_16[[#This Row],[Store_ID]],Store!$A$2:$F$21,6,FALSE)</f>
        <v>Physical Store</v>
      </c>
    </row>
    <row r="507" spans="1:32" x14ac:dyDescent="0.3">
      <c r="A507" t="s">
        <v>2470</v>
      </c>
      <c r="B507" s="5">
        <v>45306</v>
      </c>
      <c r="C507" t="s">
        <v>551</v>
      </c>
      <c r="D507" t="s">
        <v>1868</v>
      </c>
      <c r="E507" t="s">
        <v>1892</v>
      </c>
      <c r="F507">
        <v>1</v>
      </c>
      <c r="G507">
        <v>301.60000000000002</v>
      </c>
      <c r="H507">
        <v>0.27</v>
      </c>
      <c r="I507" t="s">
        <v>1959</v>
      </c>
      <c r="J507">
        <v>220.16800000000001</v>
      </c>
      <c r="K507">
        <v>220.16800000000001</v>
      </c>
      <c r="L507" t="str">
        <f>_xlfn.IFS(Table8_1[[#This Row],[Unit_Price]]&lt;500,"Low Price",Table8_1[[#This Row],[Unit_Price]]&lt;2000,"Medium Price",Table8_1[[#This Row],[Unit_Price]]&gt;=2000, "High Price")</f>
        <v>Low Price</v>
      </c>
      <c r="M507" t="str">
        <f>VLOOKUP(Table8_16[[#This Row],[Customer_ID]],Table1__2[],2,FALSE)</f>
        <v>Joseph Jones</v>
      </c>
      <c r="N507">
        <f>VLOOKUP(Table8_16[[#This Row],[Customer_ID]],Table1__2[],3,FALSE)</f>
        <v>21</v>
      </c>
      <c r="O507" t="str">
        <f>VLOOKUP(Table8_16[[#This Row],[Customer_ID]],Table1__2[],4,FALSE)</f>
        <v>Male</v>
      </c>
      <c r="P507" t="str">
        <f>VLOOKUP(Table8_16[[#This Row],[Customer_ID]],Table1__2[],5,FALSE)</f>
        <v>North Matthew</v>
      </c>
      <c r="Q507" t="str">
        <f>VLOOKUP(Table8_16[[#This Row],[Customer_ID]],Table1__2[],6,FALSE)</f>
        <v>Illinois</v>
      </c>
      <c r="R507" t="str">
        <f>VLOOKUP(Table8_16[[#This Row],[Customer_ID]],Table1__2[],7,FALSE)</f>
        <v>USA</v>
      </c>
      <c r="S507" t="str">
        <f>VLOOKUP(Table8_16[[#This Row],[Customer_ID]],Table1__2[],8,FALSE)</f>
        <v>Bronze</v>
      </c>
      <c r="T507" t="str">
        <f>VLOOKUP(Table8_16[[#This Row],[Customer_ID]],Table1__2[],9,FALSE)</f>
        <v>Students</v>
      </c>
      <c r="U507" t="str">
        <f>VLOOKUP(Table8_16[[#This Row],[Product_ID]],Table3__211[],2,FALSE)</f>
        <v>Sports Stopwatch</v>
      </c>
      <c r="V507" t="str">
        <f>VLOOKUP(Table8_16[[#This Row],[Product_ID]],Table3__211[],3,FALSE)</f>
        <v>Basic</v>
      </c>
      <c r="W507" t="str">
        <f>VLOOKUP(Table8_16[[#This Row],[Product_ID]],Table3__211[],4,FALSE)</f>
        <v>Sports</v>
      </c>
      <c r="X507" t="str">
        <f>VLOOKUP(Table8_16[[#This Row],[Product_ID]],Table3__211[],5,FALSE)</f>
        <v>Accessories</v>
      </c>
      <c r="Y507" t="str">
        <f>VLOOKUP(Table8_16[[#This Row],[Product_ID]],Table3__211[],6,FALSE)</f>
        <v>Wilson Group</v>
      </c>
      <c r="Z507">
        <f>VLOOKUP(Table8_16[[#This Row],[Product_ID]],Table3__211[],7,FALSE)</f>
        <v>60.65</v>
      </c>
      <c r="AA507">
        <f>VLOOKUP(Table8_16[[#This Row],[Product_ID]],Table3__211[],8,FALSE)</f>
        <v>75</v>
      </c>
      <c r="AB507" t="str">
        <f>VLOOKUP(Table8_16[[#This Row],[Store_ID]],Store!$A$2:$E$21,2,FALSE)</f>
        <v>Martinez, Adkins and Johnson</v>
      </c>
      <c r="AC507" t="str">
        <f>VLOOKUP(Table8_16[[#This Row],[Store_ID]],Store!$A$2:$E$21,3,FALSE)</f>
        <v>North</v>
      </c>
      <c r="AD507" t="str">
        <f>VLOOKUP(Table8_16[[#This Row],[Store_ID]],Store!$A$2:$E$21,4,FALSE)</f>
        <v>Danielmouth</v>
      </c>
      <c r="AE507" t="str">
        <f>VLOOKUP(Table8_16[[#This Row],[Store_ID]],Store!$A$2:$E$21,5,FALSE)</f>
        <v>Flagship</v>
      </c>
      <c r="AF507" s="22" t="str">
        <f>VLOOKUP(Table8_16[[#This Row],[Store_ID]],Store!$A$2:$F$21,6,FALSE)</f>
        <v>Physical Store</v>
      </c>
    </row>
    <row r="508" spans="1:32" x14ac:dyDescent="0.3">
      <c r="A508" t="s">
        <v>2471</v>
      </c>
      <c r="B508" s="5">
        <v>45772</v>
      </c>
      <c r="C508" t="s">
        <v>168</v>
      </c>
      <c r="D508" t="s">
        <v>1850</v>
      </c>
      <c r="E508" t="s">
        <v>1896</v>
      </c>
      <c r="F508">
        <v>3</v>
      </c>
      <c r="G508">
        <v>21.59</v>
      </c>
      <c r="H508">
        <v>0.16</v>
      </c>
      <c r="I508" t="s">
        <v>1964</v>
      </c>
      <c r="J508">
        <v>54.406799999999997</v>
      </c>
      <c r="K508">
        <v>54.406799999999997</v>
      </c>
      <c r="L508" t="str">
        <f>_xlfn.IFS(Table8_1[[#This Row],[Unit_Price]]&lt;500,"Low Price",Table8_1[[#This Row],[Unit_Price]]&lt;2000,"Medium Price",Table8_1[[#This Row],[Unit_Price]]&gt;=2000, "High Price")</f>
        <v>Low Price</v>
      </c>
      <c r="M508" t="str">
        <f>VLOOKUP(Table8_16[[#This Row],[Customer_ID]],Table1__2[],2,FALSE)</f>
        <v>William Martin</v>
      </c>
      <c r="N508">
        <f>VLOOKUP(Table8_16[[#This Row],[Customer_ID]],Table1__2[],3,FALSE)</f>
        <v>19</v>
      </c>
      <c r="O508" t="str">
        <f>VLOOKUP(Table8_16[[#This Row],[Customer_ID]],Table1__2[],4,FALSE)</f>
        <v>Male</v>
      </c>
      <c r="P508" t="str">
        <f>VLOOKUP(Table8_16[[#This Row],[Customer_ID]],Table1__2[],5,FALSE)</f>
        <v>Ryanburgh</v>
      </c>
      <c r="Q508" t="str">
        <f>VLOOKUP(Table8_16[[#This Row],[Customer_ID]],Table1__2[],6,FALSE)</f>
        <v>Connecticut</v>
      </c>
      <c r="R508" t="str">
        <f>VLOOKUP(Table8_16[[#This Row],[Customer_ID]],Table1__2[],7,FALSE)</f>
        <v>USA</v>
      </c>
      <c r="S508" t="str">
        <f>VLOOKUP(Table8_16[[#This Row],[Customer_ID]],Table1__2[],8,FALSE)</f>
        <v>Platinum</v>
      </c>
      <c r="T508" t="str">
        <f>VLOOKUP(Table8_16[[#This Row],[Customer_ID]],Table1__2[],9,FALSE)</f>
        <v>Teenage</v>
      </c>
      <c r="U508" t="str">
        <f>VLOOKUP(Table8_16[[#This Row],[Product_ID]],Table3__211[],2,FALSE)</f>
        <v>Face Foundation</v>
      </c>
      <c r="V508" t="str">
        <f>VLOOKUP(Table8_16[[#This Row],[Product_ID]],Table3__211[],3,FALSE)</f>
        <v>Kit</v>
      </c>
      <c r="W508" t="str">
        <f>VLOOKUP(Table8_16[[#This Row],[Product_ID]],Table3__211[],4,FALSE)</f>
        <v>Beauty</v>
      </c>
      <c r="X508" t="str">
        <f>VLOOKUP(Table8_16[[#This Row],[Product_ID]],Table3__211[],5,FALSE)</f>
        <v>Makeup</v>
      </c>
      <c r="Y508" t="str">
        <f>VLOOKUP(Table8_16[[#This Row],[Product_ID]],Table3__211[],6,FALSE)</f>
        <v>Taylor-Elliott</v>
      </c>
      <c r="Z508">
        <f>VLOOKUP(Table8_16[[#This Row],[Product_ID]],Table3__211[],7,FALSE)</f>
        <v>183.04</v>
      </c>
      <c r="AA508">
        <f>VLOOKUP(Table8_16[[#This Row],[Product_ID]],Table3__211[],8,FALSE)</f>
        <v>457</v>
      </c>
      <c r="AB508" t="str">
        <f>VLOOKUP(Table8_16[[#This Row],[Store_ID]],Store!$A$2:$E$21,2,FALSE)</f>
        <v>Black-Horn</v>
      </c>
      <c r="AC508" t="str">
        <f>VLOOKUP(Table8_16[[#This Row],[Store_ID]],Store!$A$2:$E$21,3,FALSE)</f>
        <v>South</v>
      </c>
      <c r="AD508" t="str">
        <f>VLOOKUP(Table8_16[[#This Row],[Store_ID]],Store!$A$2:$E$21,4,FALSE)</f>
        <v>North Nancyview</v>
      </c>
      <c r="AE508" t="str">
        <f>VLOOKUP(Table8_16[[#This Row],[Store_ID]],Store!$A$2:$E$21,5,FALSE)</f>
        <v>Outlet</v>
      </c>
      <c r="AF508" s="22" t="str">
        <f>VLOOKUP(Table8_16[[#This Row],[Store_ID]],Store!$A$2:$F$21,6,FALSE)</f>
        <v>Physical Store</v>
      </c>
    </row>
    <row r="509" spans="1:32" x14ac:dyDescent="0.3">
      <c r="A509" t="s">
        <v>2472</v>
      </c>
      <c r="B509" s="5">
        <v>45346</v>
      </c>
      <c r="C509" t="s">
        <v>698</v>
      </c>
      <c r="D509" t="s">
        <v>1610</v>
      </c>
      <c r="E509" t="s">
        <v>1896</v>
      </c>
      <c r="F509">
        <v>4</v>
      </c>
      <c r="G509">
        <v>284.24</v>
      </c>
      <c r="H509">
        <v>0.09</v>
      </c>
      <c r="I509" t="s">
        <v>1959</v>
      </c>
      <c r="J509">
        <v>1034.6335999999999</v>
      </c>
      <c r="K509">
        <v>1034.6336000000001</v>
      </c>
      <c r="L509" t="str">
        <f>_xlfn.IFS(Table8_1[[#This Row],[Unit_Price]]&lt;500,"Low Price",Table8_1[[#This Row],[Unit_Price]]&lt;2000,"Medium Price",Table8_1[[#This Row],[Unit_Price]]&gt;=2000, "High Price")</f>
        <v>Low Price</v>
      </c>
      <c r="M509" t="str">
        <f>VLOOKUP(Table8_16[[#This Row],[Customer_ID]],Table1__2[],2,FALSE)</f>
        <v>Blake Harrison</v>
      </c>
      <c r="N509">
        <f>VLOOKUP(Table8_16[[#This Row],[Customer_ID]],Table1__2[],3,FALSE)</f>
        <v>63</v>
      </c>
      <c r="O509" t="str">
        <f>VLOOKUP(Table8_16[[#This Row],[Customer_ID]],Table1__2[],4,FALSE)</f>
        <v>Female</v>
      </c>
      <c r="P509" t="str">
        <f>VLOOKUP(Table8_16[[#This Row],[Customer_ID]],Table1__2[],5,FALSE)</f>
        <v>Lyonsfort</v>
      </c>
      <c r="Q509" t="str">
        <f>VLOOKUP(Table8_16[[#This Row],[Customer_ID]],Table1__2[],6,FALSE)</f>
        <v>Washington</v>
      </c>
      <c r="R509" t="str">
        <f>VLOOKUP(Table8_16[[#This Row],[Customer_ID]],Table1__2[],7,FALSE)</f>
        <v>USA</v>
      </c>
      <c r="S509" t="str">
        <f>VLOOKUP(Table8_16[[#This Row],[Customer_ID]],Table1__2[],8,FALSE)</f>
        <v>Platinum</v>
      </c>
      <c r="T509" t="str">
        <f>VLOOKUP(Table8_16[[#This Row],[Customer_ID]],Table1__2[],9,FALSE)</f>
        <v>Retired</v>
      </c>
      <c r="U509" t="str">
        <f>VLOOKUP(Table8_16[[#This Row],[Product_ID]],Table3__211[],2,FALSE)</f>
        <v>USB-C Fast</v>
      </c>
      <c r="V509" t="str">
        <f>VLOOKUP(Table8_16[[#This Row],[Product_ID]],Table3__211[],3,FALSE)</f>
        <v>Charger</v>
      </c>
      <c r="W509" t="str">
        <f>VLOOKUP(Table8_16[[#This Row],[Product_ID]],Table3__211[],4,FALSE)</f>
        <v>Electronics</v>
      </c>
      <c r="X509" t="str">
        <f>VLOOKUP(Table8_16[[#This Row],[Product_ID]],Table3__211[],5,FALSE)</f>
        <v>Accessories</v>
      </c>
      <c r="Y509" t="str">
        <f>VLOOKUP(Table8_16[[#This Row],[Product_ID]],Table3__211[],6,FALSE)</f>
        <v>Dawson-Perkins</v>
      </c>
      <c r="Z509">
        <f>VLOOKUP(Table8_16[[#This Row],[Product_ID]],Table3__211[],7,FALSE)</f>
        <v>242.23</v>
      </c>
      <c r="AA509">
        <f>VLOOKUP(Table8_16[[#This Row],[Product_ID]],Table3__211[],8,FALSE)</f>
        <v>453</v>
      </c>
      <c r="AB509" t="str">
        <f>VLOOKUP(Table8_16[[#This Row],[Store_ID]],Store!$A$2:$E$21,2,FALSE)</f>
        <v>Black-Horn</v>
      </c>
      <c r="AC509" t="str">
        <f>VLOOKUP(Table8_16[[#This Row],[Store_ID]],Store!$A$2:$E$21,3,FALSE)</f>
        <v>South</v>
      </c>
      <c r="AD509" t="str">
        <f>VLOOKUP(Table8_16[[#This Row],[Store_ID]],Store!$A$2:$E$21,4,FALSE)</f>
        <v>North Nancyview</v>
      </c>
      <c r="AE509" t="str">
        <f>VLOOKUP(Table8_16[[#This Row],[Store_ID]],Store!$A$2:$E$21,5,FALSE)</f>
        <v>Outlet</v>
      </c>
      <c r="AF509" s="22" t="str">
        <f>VLOOKUP(Table8_16[[#This Row],[Store_ID]],Store!$A$2:$F$21,6,FALSE)</f>
        <v>Physical Store</v>
      </c>
    </row>
    <row r="510" spans="1:32" x14ac:dyDescent="0.3">
      <c r="A510" t="s">
        <v>2473</v>
      </c>
      <c r="B510" s="5">
        <v>45656</v>
      </c>
      <c r="C510" t="s">
        <v>1163</v>
      </c>
      <c r="D510" t="s">
        <v>1576</v>
      </c>
      <c r="E510" t="s">
        <v>1921</v>
      </c>
      <c r="F510">
        <v>1</v>
      </c>
      <c r="G510">
        <v>191.6</v>
      </c>
      <c r="H510">
        <v>0.27</v>
      </c>
      <c r="I510" t="s">
        <v>1961</v>
      </c>
      <c r="J510">
        <v>139.86799999999999</v>
      </c>
      <c r="K510">
        <v>139.86799999999999</v>
      </c>
      <c r="L510" t="str">
        <f>_xlfn.IFS(Table8_1[[#This Row],[Unit_Price]]&lt;500,"Low Price",Table8_1[[#This Row],[Unit_Price]]&lt;2000,"Medium Price",Table8_1[[#This Row],[Unit_Price]]&gt;=2000, "High Price")</f>
        <v>Low Price</v>
      </c>
      <c r="M510" t="str">
        <f>VLOOKUP(Table8_16[[#This Row],[Customer_ID]],Table1__2[],2,FALSE)</f>
        <v>Miranda King</v>
      </c>
      <c r="N510">
        <f>VLOOKUP(Table8_16[[#This Row],[Customer_ID]],Table1__2[],3,FALSE)</f>
        <v>34</v>
      </c>
      <c r="O510" t="str">
        <f>VLOOKUP(Table8_16[[#This Row],[Customer_ID]],Table1__2[],4,FALSE)</f>
        <v>Female</v>
      </c>
      <c r="P510" t="str">
        <f>VLOOKUP(Table8_16[[#This Row],[Customer_ID]],Table1__2[],5,FALSE)</f>
        <v>West Mathew</v>
      </c>
      <c r="Q510" t="str">
        <f>VLOOKUP(Table8_16[[#This Row],[Customer_ID]],Table1__2[],6,FALSE)</f>
        <v>New York</v>
      </c>
      <c r="R510" t="str">
        <f>VLOOKUP(Table8_16[[#This Row],[Customer_ID]],Table1__2[],7,FALSE)</f>
        <v>USA</v>
      </c>
      <c r="S510" t="str">
        <f>VLOOKUP(Table8_16[[#This Row],[Customer_ID]],Table1__2[],8,FALSE)</f>
        <v>Platinum</v>
      </c>
      <c r="T510" t="str">
        <f>VLOOKUP(Table8_16[[#This Row],[Customer_ID]],Table1__2[],9,FALSE)</f>
        <v>Experienced</v>
      </c>
      <c r="U510" t="str">
        <f>VLOOKUP(Table8_16[[#This Row],[Product_ID]],Table3__211[],2,FALSE)</f>
        <v>Men's Leather</v>
      </c>
      <c r="V510" t="str">
        <f>VLOOKUP(Table8_16[[#This Row],[Product_ID]],Table3__211[],3,FALSE)</f>
        <v>Belt</v>
      </c>
      <c r="W510" t="str">
        <f>VLOOKUP(Table8_16[[#This Row],[Product_ID]],Table3__211[],4,FALSE)</f>
        <v>Clothing</v>
      </c>
      <c r="X510" t="str">
        <f>VLOOKUP(Table8_16[[#This Row],[Product_ID]],Table3__211[],5,FALSE)</f>
        <v>Accessories</v>
      </c>
      <c r="Y510" t="str">
        <f>VLOOKUP(Table8_16[[#This Row],[Product_ID]],Table3__211[],6,FALSE)</f>
        <v>Baldwin, Garza and Gonzalez</v>
      </c>
      <c r="Z510">
        <f>VLOOKUP(Table8_16[[#This Row],[Product_ID]],Table3__211[],7,FALSE)</f>
        <v>261</v>
      </c>
      <c r="AA510">
        <f>VLOOKUP(Table8_16[[#This Row],[Product_ID]],Table3__211[],8,FALSE)</f>
        <v>59</v>
      </c>
      <c r="AB510" t="str">
        <f>VLOOKUP(Table8_16[[#This Row],[Store_ID]],Store!$A$2:$E$21,2,FALSE)</f>
        <v>Moore, Padilla and Butler</v>
      </c>
      <c r="AC510" t="str">
        <f>VLOOKUP(Table8_16[[#This Row],[Store_ID]],Store!$A$2:$E$21,3,FALSE)</f>
        <v>South</v>
      </c>
      <c r="AD510" t="str">
        <f>VLOOKUP(Table8_16[[#This Row],[Store_ID]],Store!$A$2:$E$21,4,FALSE)</f>
        <v>East Johnstad</v>
      </c>
      <c r="AE510" t="str">
        <f>VLOOKUP(Table8_16[[#This Row],[Store_ID]],Store!$A$2:$E$21,5,FALSE)</f>
        <v>Flagship</v>
      </c>
      <c r="AF510" s="22" t="str">
        <f>VLOOKUP(Table8_16[[#This Row],[Store_ID]],Store!$A$2:$F$21,6,FALSE)</f>
        <v>Physical Store</v>
      </c>
    </row>
    <row r="511" spans="1:32" x14ac:dyDescent="0.3">
      <c r="A511" t="s">
        <v>2474</v>
      </c>
      <c r="B511" s="5">
        <v>45762</v>
      </c>
      <c r="C511" t="s">
        <v>992</v>
      </c>
      <c r="D511" t="s">
        <v>1817</v>
      </c>
      <c r="E511" t="s">
        <v>1929</v>
      </c>
      <c r="F511">
        <v>2</v>
      </c>
      <c r="G511">
        <v>616.97</v>
      </c>
      <c r="H511">
        <v>0.22</v>
      </c>
      <c r="I511" t="s">
        <v>1959</v>
      </c>
      <c r="J511">
        <v>962.47320000000002</v>
      </c>
      <c r="K511">
        <v>962.47320000000002</v>
      </c>
      <c r="L511" t="str">
        <f>_xlfn.IFS(Table8_1[[#This Row],[Unit_Price]]&lt;500,"Low Price",Table8_1[[#This Row],[Unit_Price]]&lt;2000,"Medium Price",Table8_1[[#This Row],[Unit_Price]]&gt;=2000, "High Price")</f>
        <v>Medium Price</v>
      </c>
      <c r="M511" t="str">
        <f>VLOOKUP(Table8_16[[#This Row],[Customer_ID]],Table1__2[],2,FALSE)</f>
        <v>Kevin Larson</v>
      </c>
      <c r="N511">
        <f>VLOOKUP(Table8_16[[#This Row],[Customer_ID]],Table1__2[],3,FALSE)</f>
        <v>35</v>
      </c>
      <c r="O511" t="str">
        <f>VLOOKUP(Table8_16[[#This Row],[Customer_ID]],Table1__2[],4,FALSE)</f>
        <v>Male</v>
      </c>
      <c r="P511" t="str">
        <f>VLOOKUP(Table8_16[[#This Row],[Customer_ID]],Table1__2[],5,FALSE)</f>
        <v>Port Edwardmouth</v>
      </c>
      <c r="Q511" t="str">
        <f>VLOOKUP(Table8_16[[#This Row],[Customer_ID]],Table1__2[],6,FALSE)</f>
        <v>Oregon</v>
      </c>
      <c r="R511" t="str">
        <f>VLOOKUP(Table8_16[[#This Row],[Customer_ID]],Table1__2[],7,FALSE)</f>
        <v>USA</v>
      </c>
      <c r="S511" t="str">
        <f>VLOOKUP(Table8_16[[#This Row],[Customer_ID]],Table1__2[],8,FALSE)</f>
        <v>Platinum</v>
      </c>
      <c r="T511" t="str">
        <f>VLOOKUP(Table8_16[[#This Row],[Customer_ID]],Table1__2[],9,FALSE)</f>
        <v>Experienced</v>
      </c>
      <c r="U511" t="str">
        <f>VLOOKUP(Table8_16[[#This Row],[Product_ID]],Table3__211[],2,FALSE)</f>
        <v>Essential Oil</v>
      </c>
      <c r="V511" t="str">
        <f>VLOOKUP(Table8_16[[#This Row],[Product_ID]],Table3__211[],3,FALSE)</f>
        <v>Diffuser</v>
      </c>
      <c r="W511" t="str">
        <f>VLOOKUP(Table8_16[[#This Row],[Product_ID]],Table3__211[],4,FALSE)</f>
        <v>Home</v>
      </c>
      <c r="X511" t="str">
        <f>VLOOKUP(Table8_16[[#This Row],[Product_ID]],Table3__211[],5,FALSE)</f>
        <v>Decor</v>
      </c>
      <c r="Y511" t="str">
        <f>VLOOKUP(Table8_16[[#This Row],[Product_ID]],Table3__211[],6,FALSE)</f>
        <v>Hernandez Inc</v>
      </c>
      <c r="Z511">
        <f>VLOOKUP(Table8_16[[#This Row],[Product_ID]],Table3__211[],7,FALSE)</f>
        <v>325.26</v>
      </c>
      <c r="AA511">
        <f>VLOOKUP(Table8_16[[#This Row],[Product_ID]],Table3__211[],8,FALSE)</f>
        <v>400</v>
      </c>
      <c r="AB511" t="str">
        <f>VLOOKUP(Table8_16[[#This Row],[Store_ID]],Store!$A$2:$E$21,2,FALSE)</f>
        <v>Thomas, Bridges and Harris</v>
      </c>
      <c r="AC511" t="str">
        <f>VLOOKUP(Table8_16[[#This Row],[Store_ID]],Store!$A$2:$E$21,3,FALSE)</f>
        <v>North</v>
      </c>
      <c r="AD511" t="str">
        <f>VLOOKUP(Table8_16[[#This Row],[Store_ID]],Store!$A$2:$E$21,4,FALSE)</f>
        <v>Sabrinatown</v>
      </c>
      <c r="AE511" t="str">
        <f>VLOOKUP(Table8_16[[#This Row],[Store_ID]],Store!$A$2:$E$21,5,FALSE)</f>
        <v>Online</v>
      </c>
      <c r="AF511" s="22" t="str">
        <f>VLOOKUP(Table8_16[[#This Row],[Store_ID]],Store!$A$2:$F$21,6,FALSE)</f>
        <v>Digital Store</v>
      </c>
    </row>
    <row r="512" spans="1:32" x14ac:dyDescent="0.3">
      <c r="A512" t="s">
        <v>2475</v>
      </c>
      <c r="B512" s="5">
        <v>45580</v>
      </c>
      <c r="C512" t="s">
        <v>566</v>
      </c>
      <c r="D512" t="s">
        <v>1661</v>
      </c>
      <c r="E512" t="s">
        <v>1924</v>
      </c>
      <c r="F512">
        <v>3</v>
      </c>
      <c r="G512">
        <v>125.68</v>
      </c>
      <c r="H512">
        <v>0.26</v>
      </c>
      <c r="I512" t="s">
        <v>1964</v>
      </c>
      <c r="J512">
        <v>279.00959999999998</v>
      </c>
      <c r="K512">
        <v>279.00959999999998</v>
      </c>
      <c r="L512" t="str">
        <f>_xlfn.IFS(Table8_1[[#This Row],[Unit_Price]]&lt;500,"Low Price",Table8_1[[#This Row],[Unit_Price]]&lt;2000,"Medium Price",Table8_1[[#This Row],[Unit_Price]]&gt;=2000, "High Price")</f>
        <v>Low Price</v>
      </c>
      <c r="M512" t="str">
        <f>VLOOKUP(Table8_16[[#This Row],[Customer_ID]],Table1__2[],2,FALSE)</f>
        <v>Daniel Contreras</v>
      </c>
      <c r="N512">
        <f>VLOOKUP(Table8_16[[#This Row],[Customer_ID]],Table1__2[],3,FALSE)</f>
        <v>36</v>
      </c>
      <c r="O512" t="str">
        <f>VLOOKUP(Table8_16[[#This Row],[Customer_ID]],Table1__2[],4,FALSE)</f>
        <v>Female</v>
      </c>
      <c r="P512" t="str">
        <f>VLOOKUP(Table8_16[[#This Row],[Customer_ID]],Table1__2[],5,FALSE)</f>
        <v>Robertview</v>
      </c>
      <c r="Q512" t="str">
        <f>VLOOKUP(Table8_16[[#This Row],[Customer_ID]],Table1__2[],6,FALSE)</f>
        <v>Florida</v>
      </c>
      <c r="R512" t="str">
        <f>VLOOKUP(Table8_16[[#This Row],[Customer_ID]],Table1__2[],7,FALSE)</f>
        <v>USA</v>
      </c>
      <c r="S512" t="str">
        <f>VLOOKUP(Table8_16[[#This Row],[Customer_ID]],Table1__2[],8,FALSE)</f>
        <v>Platinum</v>
      </c>
      <c r="T512" t="str">
        <f>VLOOKUP(Table8_16[[#This Row],[Customer_ID]],Table1__2[],9,FALSE)</f>
        <v>Experienced</v>
      </c>
      <c r="U512" t="str">
        <f>VLOOKUP(Table8_16[[#This Row],[Product_ID]],Table3__211[],2,FALSE)</f>
        <v>Sports Stopwatch</v>
      </c>
      <c r="V512" t="str">
        <f>VLOOKUP(Table8_16[[#This Row],[Product_ID]],Table3__211[],3,FALSE)</f>
        <v>Timer</v>
      </c>
      <c r="W512" t="str">
        <f>VLOOKUP(Table8_16[[#This Row],[Product_ID]],Table3__211[],4,FALSE)</f>
        <v>Sports</v>
      </c>
      <c r="X512" t="str">
        <f>VLOOKUP(Table8_16[[#This Row],[Product_ID]],Table3__211[],5,FALSE)</f>
        <v>Accessories</v>
      </c>
      <c r="Y512" t="str">
        <f>VLOOKUP(Table8_16[[#This Row],[Product_ID]],Table3__211[],6,FALSE)</f>
        <v>Burns-Hansen</v>
      </c>
      <c r="Z512">
        <f>VLOOKUP(Table8_16[[#This Row],[Product_ID]],Table3__211[],7,FALSE)</f>
        <v>38.76</v>
      </c>
      <c r="AA512">
        <f>VLOOKUP(Table8_16[[#This Row],[Product_ID]],Table3__211[],8,FALSE)</f>
        <v>137</v>
      </c>
      <c r="AB512" t="str">
        <f>VLOOKUP(Table8_16[[#This Row],[Store_ID]],Store!$A$2:$E$21,2,FALSE)</f>
        <v>Hill, Wagner and Ballard</v>
      </c>
      <c r="AC512" t="str">
        <f>VLOOKUP(Table8_16[[#This Row],[Store_ID]],Store!$A$2:$E$21,3,FALSE)</f>
        <v>East</v>
      </c>
      <c r="AD512" t="str">
        <f>VLOOKUP(Table8_16[[#This Row],[Store_ID]],Store!$A$2:$E$21,4,FALSE)</f>
        <v>East Davidville</v>
      </c>
      <c r="AE512" t="str">
        <f>VLOOKUP(Table8_16[[#This Row],[Store_ID]],Store!$A$2:$E$21,5,FALSE)</f>
        <v>Online</v>
      </c>
      <c r="AF512" s="22" t="str">
        <f>VLOOKUP(Table8_16[[#This Row],[Store_ID]],Store!$A$2:$F$21,6,FALSE)</f>
        <v>Digital Store</v>
      </c>
    </row>
    <row r="513" spans="1:32" x14ac:dyDescent="0.3">
      <c r="A513" t="s">
        <v>2476</v>
      </c>
      <c r="B513" s="5">
        <v>45676</v>
      </c>
      <c r="C513" t="s">
        <v>1115</v>
      </c>
      <c r="D513" t="s">
        <v>1709</v>
      </c>
      <c r="E513" t="s">
        <v>1904</v>
      </c>
      <c r="F513">
        <v>3</v>
      </c>
      <c r="G513">
        <v>307.48</v>
      </c>
      <c r="H513">
        <v>0.24</v>
      </c>
      <c r="I513" t="s">
        <v>1959</v>
      </c>
      <c r="J513">
        <v>701.05439999999999</v>
      </c>
      <c r="K513">
        <v>701.05439999999999</v>
      </c>
      <c r="L513" t="str">
        <f>_xlfn.IFS(Table8_1[[#This Row],[Unit_Price]]&lt;500,"Low Price",Table8_1[[#This Row],[Unit_Price]]&lt;2000,"Medium Price",Table8_1[[#This Row],[Unit_Price]]&gt;=2000, "High Price")</f>
        <v>Low Price</v>
      </c>
      <c r="M513" t="str">
        <f>VLOOKUP(Table8_16[[#This Row],[Customer_ID]],Table1__2[],2,FALSE)</f>
        <v>Michael Greene</v>
      </c>
      <c r="N513">
        <f>VLOOKUP(Table8_16[[#This Row],[Customer_ID]],Table1__2[],3,FALSE)</f>
        <v>52</v>
      </c>
      <c r="O513" t="str">
        <f>VLOOKUP(Table8_16[[#This Row],[Customer_ID]],Table1__2[],4,FALSE)</f>
        <v>Female</v>
      </c>
      <c r="P513" t="str">
        <f>VLOOKUP(Table8_16[[#This Row],[Customer_ID]],Table1__2[],5,FALSE)</f>
        <v>Port Saramouth</v>
      </c>
      <c r="Q513" t="str">
        <f>VLOOKUP(Table8_16[[#This Row],[Customer_ID]],Table1__2[],6,FALSE)</f>
        <v>Wisconsin</v>
      </c>
      <c r="R513" t="str">
        <f>VLOOKUP(Table8_16[[#This Row],[Customer_ID]],Table1__2[],7,FALSE)</f>
        <v>USA</v>
      </c>
      <c r="S513" t="str">
        <f>VLOOKUP(Table8_16[[#This Row],[Customer_ID]],Table1__2[],8,FALSE)</f>
        <v>Silver</v>
      </c>
      <c r="T513" t="str">
        <f>VLOOKUP(Table8_16[[#This Row],[Customer_ID]],Table1__2[],9,FALSE)</f>
        <v>Experienced</v>
      </c>
      <c r="U513" t="str">
        <f>VLOOKUP(Table8_16[[#This Row],[Product_ID]],Table3__211[],2,FALSE)</f>
        <v>USB External Hard</v>
      </c>
      <c r="V513" t="str">
        <f>VLOOKUP(Table8_16[[#This Row],[Product_ID]],Table3__211[],3,FALSE)</f>
        <v>Drive</v>
      </c>
      <c r="W513" t="str">
        <f>VLOOKUP(Table8_16[[#This Row],[Product_ID]],Table3__211[],4,FALSE)</f>
        <v>Electronics</v>
      </c>
      <c r="X513" t="str">
        <f>VLOOKUP(Table8_16[[#This Row],[Product_ID]],Table3__211[],5,FALSE)</f>
        <v>Computer</v>
      </c>
      <c r="Y513" t="str">
        <f>VLOOKUP(Table8_16[[#This Row],[Product_ID]],Table3__211[],6,FALSE)</f>
        <v>Robinson Inc</v>
      </c>
      <c r="Z513">
        <f>VLOOKUP(Table8_16[[#This Row],[Product_ID]],Table3__211[],7,FALSE)</f>
        <v>253.33</v>
      </c>
      <c r="AA513">
        <f>VLOOKUP(Table8_16[[#This Row],[Product_ID]],Table3__211[],8,FALSE)</f>
        <v>266</v>
      </c>
      <c r="AB513" t="str">
        <f>VLOOKUP(Table8_16[[#This Row],[Store_ID]],Store!$A$2:$E$21,2,FALSE)</f>
        <v>Alexander Group</v>
      </c>
      <c r="AC513" t="str">
        <f>VLOOKUP(Table8_16[[#This Row],[Store_ID]],Store!$A$2:$E$21,3,FALSE)</f>
        <v>South</v>
      </c>
      <c r="AD513" t="str">
        <f>VLOOKUP(Table8_16[[#This Row],[Store_ID]],Store!$A$2:$E$21,4,FALSE)</f>
        <v>Port Sharon</v>
      </c>
      <c r="AE513" t="str">
        <f>VLOOKUP(Table8_16[[#This Row],[Store_ID]],Store!$A$2:$E$21,5,FALSE)</f>
        <v>Online</v>
      </c>
      <c r="AF513" s="22" t="str">
        <f>VLOOKUP(Table8_16[[#This Row],[Store_ID]],Store!$A$2:$F$21,6,FALSE)</f>
        <v>Digital Store</v>
      </c>
    </row>
    <row r="514" spans="1:32" x14ac:dyDescent="0.3">
      <c r="A514" t="s">
        <v>2477</v>
      </c>
      <c r="B514" s="5">
        <v>45495</v>
      </c>
      <c r="C514" t="s">
        <v>953</v>
      </c>
      <c r="D514" t="s">
        <v>1565</v>
      </c>
      <c r="E514" t="s">
        <v>1948</v>
      </c>
      <c r="F514">
        <v>1</v>
      </c>
      <c r="G514">
        <v>505.23</v>
      </c>
      <c r="H514">
        <v>0.11</v>
      </c>
      <c r="I514" t="s">
        <v>1959</v>
      </c>
      <c r="J514">
        <v>449.65469999999999</v>
      </c>
      <c r="K514">
        <v>449.65469999999999</v>
      </c>
      <c r="L514" t="str">
        <f>_xlfn.IFS(Table8_1[[#This Row],[Unit_Price]]&lt;500,"Low Price",Table8_1[[#This Row],[Unit_Price]]&lt;2000,"Medium Price",Table8_1[[#This Row],[Unit_Price]]&gt;=2000, "High Price")</f>
        <v>Medium Price</v>
      </c>
      <c r="M514" t="str">
        <f>VLOOKUP(Table8_16[[#This Row],[Customer_ID]],Table1__2[],2,FALSE)</f>
        <v>Tracy Stephens</v>
      </c>
      <c r="N514">
        <f>VLOOKUP(Table8_16[[#This Row],[Customer_ID]],Table1__2[],3,FALSE)</f>
        <v>64</v>
      </c>
      <c r="O514" t="str">
        <f>VLOOKUP(Table8_16[[#This Row],[Customer_ID]],Table1__2[],4,FALSE)</f>
        <v>Male</v>
      </c>
      <c r="P514" t="str">
        <f>VLOOKUP(Table8_16[[#This Row],[Customer_ID]],Table1__2[],5,FALSE)</f>
        <v>New Joshuatown</v>
      </c>
      <c r="Q514" t="str">
        <f>VLOOKUP(Table8_16[[#This Row],[Customer_ID]],Table1__2[],6,FALSE)</f>
        <v>Maine</v>
      </c>
      <c r="R514" t="str">
        <f>VLOOKUP(Table8_16[[#This Row],[Customer_ID]],Table1__2[],7,FALSE)</f>
        <v>USA</v>
      </c>
      <c r="S514" t="str">
        <f>VLOOKUP(Table8_16[[#This Row],[Customer_ID]],Table1__2[],8,FALSE)</f>
        <v>Platinum</v>
      </c>
      <c r="T514" t="str">
        <f>VLOOKUP(Table8_16[[#This Row],[Customer_ID]],Table1__2[],9,FALSE)</f>
        <v>Retired</v>
      </c>
      <c r="U514" t="str">
        <f>VLOOKUP(Table8_16[[#This Row],[Product_ID]],Table3__211[],2,FALSE)</f>
        <v>Women's Casual</v>
      </c>
      <c r="V514" t="str">
        <f>VLOOKUP(Table8_16[[#This Row],[Product_ID]],Table3__211[],3,FALSE)</f>
        <v>Hoodie</v>
      </c>
      <c r="W514" t="str">
        <f>VLOOKUP(Table8_16[[#This Row],[Product_ID]],Table3__211[],4,FALSE)</f>
        <v>Clothing</v>
      </c>
      <c r="X514" t="str">
        <f>VLOOKUP(Table8_16[[#This Row],[Product_ID]],Table3__211[],5,FALSE)</f>
        <v>Outerwear</v>
      </c>
      <c r="Y514" t="str">
        <f>VLOOKUP(Table8_16[[#This Row],[Product_ID]],Table3__211[],6,FALSE)</f>
        <v>Sims Inc</v>
      </c>
      <c r="Z514">
        <f>VLOOKUP(Table8_16[[#This Row],[Product_ID]],Table3__211[],7,FALSE)</f>
        <v>254.04</v>
      </c>
      <c r="AA514">
        <f>VLOOKUP(Table8_16[[#This Row],[Product_ID]],Table3__211[],8,FALSE)</f>
        <v>352</v>
      </c>
      <c r="AB514" t="str">
        <f>VLOOKUP(Table8_16[[#This Row],[Store_ID]],Store!$A$2:$E$21,2,FALSE)</f>
        <v>Mann-Austin</v>
      </c>
      <c r="AC514" t="str">
        <f>VLOOKUP(Table8_16[[#This Row],[Store_ID]],Store!$A$2:$E$21,3,FALSE)</f>
        <v>East</v>
      </c>
      <c r="AD514" t="str">
        <f>VLOOKUP(Table8_16[[#This Row],[Store_ID]],Store!$A$2:$E$21,4,FALSE)</f>
        <v>Vasquezborough</v>
      </c>
      <c r="AE514" t="str">
        <f>VLOOKUP(Table8_16[[#This Row],[Store_ID]],Store!$A$2:$E$21,5,FALSE)</f>
        <v>Online</v>
      </c>
      <c r="AF514" s="22" t="str">
        <f>VLOOKUP(Table8_16[[#This Row],[Store_ID]],Store!$A$2:$F$21,6,FALSE)</f>
        <v>Digital Store</v>
      </c>
    </row>
    <row r="515" spans="1:32" x14ac:dyDescent="0.3">
      <c r="A515" t="s">
        <v>2478</v>
      </c>
      <c r="B515" s="5">
        <v>45735</v>
      </c>
      <c r="C515" t="s">
        <v>1154</v>
      </c>
      <c r="D515" t="s">
        <v>1715</v>
      </c>
      <c r="E515" t="s">
        <v>1939</v>
      </c>
      <c r="F515">
        <v>1</v>
      </c>
      <c r="G515">
        <v>853.12</v>
      </c>
      <c r="H515">
        <v>0.19</v>
      </c>
      <c r="I515" t="s">
        <v>1964</v>
      </c>
      <c r="J515">
        <v>691.02719999999999</v>
      </c>
      <c r="K515">
        <v>691.02719999999999</v>
      </c>
      <c r="L515" t="str">
        <f>_xlfn.IFS(Table8_1[[#This Row],[Unit_Price]]&lt;500,"Low Price",Table8_1[[#This Row],[Unit_Price]]&lt;2000,"Medium Price",Table8_1[[#This Row],[Unit_Price]]&gt;=2000, "High Price")</f>
        <v>Medium Price</v>
      </c>
      <c r="M515" t="str">
        <f>VLOOKUP(Table8_16[[#This Row],[Customer_ID]],Table1__2[],2,FALSE)</f>
        <v>Brandon Mcbride</v>
      </c>
      <c r="N515">
        <f>VLOOKUP(Table8_16[[#This Row],[Customer_ID]],Table1__2[],3,FALSE)</f>
        <v>63</v>
      </c>
      <c r="O515" t="str">
        <f>VLOOKUP(Table8_16[[#This Row],[Customer_ID]],Table1__2[],4,FALSE)</f>
        <v>Female</v>
      </c>
      <c r="P515" t="str">
        <f>VLOOKUP(Table8_16[[#This Row],[Customer_ID]],Table1__2[],5,FALSE)</f>
        <v>Kellyside</v>
      </c>
      <c r="Q515" t="str">
        <f>VLOOKUP(Table8_16[[#This Row],[Customer_ID]],Table1__2[],6,FALSE)</f>
        <v>Alaska</v>
      </c>
      <c r="R515" t="str">
        <f>VLOOKUP(Table8_16[[#This Row],[Customer_ID]],Table1__2[],7,FALSE)</f>
        <v>USA</v>
      </c>
      <c r="S515" t="str">
        <f>VLOOKUP(Table8_16[[#This Row],[Customer_ID]],Table1__2[],8,FALSE)</f>
        <v>Platinum</v>
      </c>
      <c r="T515" t="str">
        <f>VLOOKUP(Table8_16[[#This Row],[Customer_ID]],Table1__2[],9,FALSE)</f>
        <v>Retired</v>
      </c>
      <c r="U515" t="str">
        <f>VLOOKUP(Table8_16[[#This Row],[Product_ID]],Table3__211[],2,FALSE)</f>
        <v>High-Grip</v>
      </c>
      <c r="V515" t="str">
        <f>VLOOKUP(Table8_16[[#This Row],[Product_ID]],Table3__211[],3,FALSE)</f>
        <v>Football</v>
      </c>
      <c r="W515" t="str">
        <f>VLOOKUP(Table8_16[[#This Row],[Product_ID]],Table3__211[],4,FALSE)</f>
        <v>Sports</v>
      </c>
      <c r="X515" t="str">
        <f>VLOOKUP(Table8_16[[#This Row],[Product_ID]],Table3__211[],5,FALSE)</f>
        <v>Team Sports</v>
      </c>
      <c r="Y515" t="str">
        <f>VLOOKUP(Table8_16[[#This Row],[Product_ID]],Table3__211[],6,FALSE)</f>
        <v>Bridges, Banks and Cummings</v>
      </c>
      <c r="Z515">
        <f>VLOOKUP(Table8_16[[#This Row],[Product_ID]],Table3__211[],7,FALSE)</f>
        <v>318.91000000000003</v>
      </c>
      <c r="AA515">
        <f>VLOOKUP(Table8_16[[#This Row],[Product_ID]],Table3__211[],8,FALSE)</f>
        <v>114</v>
      </c>
      <c r="AB515" t="str">
        <f>VLOOKUP(Table8_16[[#This Row],[Store_ID]],Store!$A$2:$E$21,2,FALSE)</f>
        <v>Frederick-Wright</v>
      </c>
      <c r="AC515" t="str">
        <f>VLOOKUP(Table8_16[[#This Row],[Store_ID]],Store!$A$2:$E$21,3,FALSE)</f>
        <v>West</v>
      </c>
      <c r="AD515" t="str">
        <f>VLOOKUP(Table8_16[[#This Row],[Store_ID]],Store!$A$2:$E$21,4,FALSE)</f>
        <v>New Jimmymouth</v>
      </c>
      <c r="AE515" t="str">
        <f>VLOOKUP(Table8_16[[#This Row],[Store_ID]],Store!$A$2:$E$21,5,FALSE)</f>
        <v>Flagship</v>
      </c>
      <c r="AF515" s="22" t="str">
        <f>VLOOKUP(Table8_16[[#This Row],[Store_ID]],Store!$A$2:$F$21,6,FALSE)</f>
        <v>Physical Store</v>
      </c>
    </row>
    <row r="516" spans="1:32" x14ac:dyDescent="0.3">
      <c r="A516" t="s">
        <v>2479</v>
      </c>
      <c r="B516" s="5">
        <v>45312</v>
      </c>
      <c r="C516" t="s">
        <v>449</v>
      </c>
      <c r="D516" t="s">
        <v>1555</v>
      </c>
      <c r="E516" t="s">
        <v>1914</v>
      </c>
      <c r="F516">
        <v>4</v>
      </c>
      <c r="G516">
        <v>191.65</v>
      </c>
      <c r="H516">
        <v>0.19</v>
      </c>
      <c r="I516" t="s">
        <v>1961</v>
      </c>
      <c r="J516">
        <v>620.94600000000003</v>
      </c>
      <c r="K516">
        <v>620.94600000000003</v>
      </c>
      <c r="L516" t="str">
        <f>_xlfn.IFS(Table8_1[[#This Row],[Unit_Price]]&lt;500,"Low Price",Table8_1[[#This Row],[Unit_Price]]&lt;2000,"Medium Price",Table8_1[[#This Row],[Unit_Price]]&gt;=2000, "High Price")</f>
        <v>Low Price</v>
      </c>
      <c r="M516" t="str">
        <f>VLOOKUP(Table8_16[[#This Row],[Customer_ID]],Table1__2[],2,FALSE)</f>
        <v>Jessica Mitchell</v>
      </c>
      <c r="N516">
        <f>VLOOKUP(Table8_16[[#This Row],[Customer_ID]],Table1__2[],3,FALSE)</f>
        <v>43</v>
      </c>
      <c r="O516" t="str">
        <f>VLOOKUP(Table8_16[[#This Row],[Customer_ID]],Table1__2[],4,FALSE)</f>
        <v>Female</v>
      </c>
      <c r="P516" t="str">
        <f>VLOOKUP(Table8_16[[#This Row],[Customer_ID]],Table1__2[],5,FALSE)</f>
        <v>Matthewbury</v>
      </c>
      <c r="Q516" t="str">
        <f>VLOOKUP(Table8_16[[#This Row],[Customer_ID]],Table1__2[],6,FALSE)</f>
        <v>South Dakota</v>
      </c>
      <c r="R516" t="str">
        <f>VLOOKUP(Table8_16[[#This Row],[Customer_ID]],Table1__2[],7,FALSE)</f>
        <v>USA</v>
      </c>
      <c r="S516" t="str">
        <f>VLOOKUP(Table8_16[[#This Row],[Customer_ID]],Table1__2[],8,FALSE)</f>
        <v>Silver</v>
      </c>
      <c r="T516" t="str">
        <f>VLOOKUP(Table8_16[[#This Row],[Customer_ID]],Table1__2[],9,FALSE)</f>
        <v>Experienced</v>
      </c>
      <c r="U516" t="str">
        <f>VLOOKUP(Table8_16[[#This Row],[Product_ID]],Table3__211[],2,FALSE)</f>
        <v>Brother Laser</v>
      </c>
      <c r="V516" t="str">
        <f>VLOOKUP(Table8_16[[#This Row],[Product_ID]],Table3__211[],3,FALSE)</f>
        <v>Printer</v>
      </c>
      <c r="W516" t="str">
        <f>VLOOKUP(Table8_16[[#This Row],[Product_ID]],Table3__211[],4,FALSE)</f>
        <v>Electronics</v>
      </c>
      <c r="X516" t="str">
        <f>VLOOKUP(Table8_16[[#This Row],[Product_ID]],Table3__211[],5,FALSE)</f>
        <v>Computer</v>
      </c>
      <c r="Y516" t="str">
        <f>VLOOKUP(Table8_16[[#This Row],[Product_ID]],Table3__211[],6,FALSE)</f>
        <v>Hunt Inc</v>
      </c>
      <c r="Z516">
        <f>VLOOKUP(Table8_16[[#This Row],[Product_ID]],Table3__211[],7,FALSE)</f>
        <v>112.42</v>
      </c>
      <c r="AA516">
        <f>VLOOKUP(Table8_16[[#This Row],[Product_ID]],Table3__211[],8,FALSE)</f>
        <v>416</v>
      </c>
      <c r="AB516" t="str">
        <f>VLOOKUP(Table8_16[[#This Row],[Store_ID]],Store!$A$2:$E$21,2,FALSE)</f>
        <v>Martinez-Mullins</v>
      </c>
      <c r="AC516" t="str">
        <f>VLOOKUP(Table8_16[[#This Row],[Store_ID]],Store!$A$2:$E$21,3,FALSE)</f>
        <v>South</v>
      </c>
      <c r="AD516" t="str">
        <f>VLOOKUP(Table8_16[[#This Row],[Store_ID]],Store!$A$2:$E$21,4,FALSE)</f>
        <v>Williamsfurt</v>
      </c>
      <c r="AE516" t="str">
        <f>VLOOKUP(Table8_16[[#This Row],[Store_ID]],Store!$A$2:$E$21,5,FALSE)</f>
        <v>Online</v>
      </c>
      <c r="AF516" s="22" t="str">
        <f>VLOOKUP(Table8_16[[#This Row],[Store_ID]],Store!$A$2:$F$21,6,FALSE)</f>
        <v>Digital Store</v>
      </c>
    </row>
    <row r="517" spans="1:32" x14ac:dyDescent="0.3">
      <c r="A517" t="s">
        <v>2480</v>
      </c>
      <c r="B517" s="5">
        <v>45286</v>
      </c>
      <c r="C517" t="s">
        <v>542</v>
      </c>
      <c r="D517" t="s">
        <v>1721</v>
      </c>
      <c r="E517" t="s">
        <v>1901</v>
      </c>
      <c r="F517">
        <v>1</v>
      </c>
      <c r="G517">
        <v>169.69</v>
      </c>
      <c r="H517">
        <v>0.22</v>
      </c>
      <c r="I517" t="s">
        <v>1959</v>
      </c>
      <c r="J517">
        <v>132.35820000000001</v>
      </c>
      <c r="K517">
        <v>132.35820000000001</v>
      </c>
      <c r="L517" t="str">
        <f>_xlfn.IFS(Table8_1[[#This Row],[Unit_Price]]&lt;500,"Low Price",Table8_1[[#This Row],[Unit_Price]]&lt;2000,"Medium Price",Table8_1[[#This Row],[Unit_Price]]&gt;=2000, "High Price")</f>
        <v>Low Price</v>
      </c>
      <c r="M517" t="str">
        <f>VLOOKUP(Table8_16[[#This Row],[Customer_ID]],Table1__2[],2,FALSE)</f>
        <v>John Lawson</v>
      </c>
      <c r="N517">
        <f>VLOOKUP(Table8_16[[#This Row],[Customer_ID]],Table1__2[],3,FALSE)</f>
        <v>41</v>
      </c>
      <c r="O517" t="str">
        <f>VLOOKUP(Table8_16[[#This Row],[Customer_ID]],Table1__2[],4,FALSE)</f>
        <v>Female</v>
      </c>
      <c r="P517" t="str">
        <f>VLOOKUP(Table8_16[[#This Row],[Customer_ID]],Table1__2[],5,FALSE)</f>
        <v>New Juliemouth</v>
      </c>
      <c r="Q517" t="str">
        <f>VLOOKUP(Table8_16[[#This Row],[Customer_ID]],Table1__2[],6,FALSE)</f>
        <v>North Carolina</v>
      </c>
      <c r="R517" t="str">
        <f>VLOOKUP(Table8_16[[#This Row],[Customer_ID]],Table1__2[],7,FALSE)</f>
        <v>USA</v>
      </c>
      <c r="S517" t="str">
        <f>VLOOKUP(Table8_16[[#This Row],[Customer_ID]],Table1__2[],8,FALSE)</f>
        <v>Platinum</v>
      </c>
      <c r="T517" t="str">
        <f>VLOOKUP(Table8_16[[#This Row],[Customer_ID]],Table1__2[],9,FALSE)</f>
        <v>Experienced</v>
      </c>
      <c r="U517" t="str">
        <f>VLOOKUP(Table8_16[[#This Row],[Product_ID]],Table3__211[],2,FALSE)</f>
        <v>Makeup Brush</v>
      </c>
      <c r="V517" t="str">
        <f>VLOOKUP(Table8_16[[#This Row],[Product_ID]],Table3__211[],3,FALSE)</f>
        <v>Set</v>
      </c>
      <c r="W517" t="str">
        <f>VLOOKUP(Table8_16[[#This Row],[Product_ID]],Table3__211[],4,FALSE)</f>
        <v>Beauty</v>
      </c>
      <c r="X517" t="str">
        <f>VLOOKUP(Table8_16[[#This Row],[Product_ID]],Table3__211[],5,FALSE)</f>
        <v>Makeup</v>
      </c>
      <c r="Y517" t="str">
        <f>VLOOKUP(Table8_16[[#This Row],[Product_ID]],Table3__211[],6,FALSE)</f>
        <v>Cook Inc</v>
      </c>
      <c r="Z517">
        <f>VLOOKUP(Table8_16[[#This Row],[Product_ID]],Table3__211[],7,FALSE)</f>
        <v>254.04</v>
      </c>
      <c r="AA517">
        <f>VLOOKUP(Table8_16[[#This Row],[Product_ID]],Table3__211[],8,FALSE)</f>
        <v>431</v>
      </c>
      <c r="AB517" t="str">
        <f>VLOOKUP(Table8_16[[#This Row],[Store_ID]],Store!$A$2:$E$21,2,FALSE)</f>
        <v>Johnson-Wright</v>
      </c>
      <c r="AC517" t="str">
        <f>VLOOKUP(Table8_16[[#This Row],[Store_ID]],Store!$A$2:$E$21,3,FALSE)</f>
        <v>North</v>
      </c>
      <c r="AD517" t="str">
        <f>VLOOKUP(Table8_16[[#This Row],[Store_ID]],Store!$A$2:$E$21,4,FALSE)</f>
        <v>Hoodberg</v>
      </c>
      <c r="AE517" t="str">
        <f>VLOOKUP(Table8_16[[#This Row],[Store_ID]],Store!$A$2:$E$21,5,FALSE)</f>
        <v>Outlet</v>
      </c>
      <c r="AF517" s="22" t="str">
        <f>VLOOKUP(Table8_16[[#This Row],[Store_ID]],Store!$A$2:$F$21,6,FALSE)</f>
        <v>Physical Store</v>
      </c>
    </row>
    <row r="518" spans="1:32" x14ac:dyDescent="0.3">
      <c r="A518" t="s">
        <v>2481</v>
      </c>
      <c r="B518" s="5">
        <v>45372</v>
      </c>
      <c r="C518" t="s">
        <v>587</v>
      </c>
      <c r="D518" t="s">
        <v>1768</v>
      </c>
      <c r="E518" t="s">
        <v>1934</v>
      </c>
      <c r="F518">
        <v>1</v>
      </c>
      <c r="G518">
        <v>145.43</v>
      </c>
      <c r="H518">
        <v>0.08</v>
      </c>
      <c r="I518" t="s">
        <v>1959</v>
      </c>
      <c r="J518">
        <v>133.79560000000001</v>
      </c>
      <c r="K518">
        <v>133.79560000000001</v>
      </c>
      <c r="L518" t="str">
        <f>_xlfn.IFS(Table8_1[[#This Row],[Unit_Price]]&lt;500,"Low Price",Table8_1[[#This Row],[Unit_Price]]&lt;2000,"Medium Price",Table8_1[[#This Row],[Unit_Price]]&gt;=2000, "High Price")</f>
        <v>Low Price</v>
      </c>
      <c r="M518" t="str">
        <f>VLOOKUP(Table8_16[[#This Row],[Customer_ID]],Table1__2[],2,FALSE)</f>
        <v>Michelle Rogers</v>
      </c>
      <c r="N518">
        <f>VLOOKUP(Table8_16[[#This Row],[Customer_ID]],Table1__2[],3,FALSE)</f>
        <v>56</v>
      </c>
      <c r="O518" t="str">
        <f>VLOOKUP(Table8_16[[#This Row],[Customer_ID]],Table1__2[],4,FALSE)</f>
        <v>Male</v>
      </c>
      <c r="P518" t="str">
        <f>VLOOKUP(Table8_16[[#This Row],[Customer_ID]],Table1__2[],5,FALSE)</f>
        <v>East Jessicaborough</v>
      </c>
      <c r="Q518" t="str">
        <f>VLOOKUP(Table8_16[[#This Row],[Customer_ID]],Table1__2[],6,FALSE)</f>
        <v>Hawaii</v>
      </c>
      <c r="R518" t="str">
        <f>VLOOKUP(Table8_16[[#This Row],[Customer_ID]],Table1__2[],7,FALSE)</f>
        <v>USA</v>
      </c>
      <c r="S518" t="str">
        <f>VLOOKUP(Table8_16[[#This Row],[Customer_ID]],Table1__2[],8,FALSE)</f>
        <v>Platinum</v>
      </c>
      <c r="T518" t="str">
        <f>VLOOKUP(Table8_16[[#This Row],[Customer_ID]],Table1__2[],9,FALSE)</f>
        <v>Experienced</v>
      </c>
      <c r="U518" t="str">
        <f>VLOOKUP(Table8_16[[#This Row],[Product_ID]],Table3__211[],2,FALSE)</f>
        <v>Laptop Cooling</v>
      </c>
      <c r="V518" t="str">
        <f>VLOOKUP(Table8_16[[#This Row],[Product_ID]],Table3__211[],3,FALSE)</f>
        <v>Pad</v>
      </c>
      <c r="W518" t="str">
        <f>VLOOKUP(Table8_16[[#This Row],[Product_ID]],Table3__211[],4,FALSE)</f>
        <v>Electronics</v>
      </c>
      <c r="X518" t="str">
        <f>VLOOKUP(Table8_16[[#This Row],[Product_ID]],Table3__211[],5,FALSE)</f>
        <v>Computer</v>
      </c>
      <c r="Y518" t="str">
        <f>VLOOKUP(Table8_16[[#This Row],[Product_ID]],Table3__211[],6,FALSE)</f>
        <v>Murray, Gould and Ware</v>
      </c>
      <c r="Z518">
        <f>VLOOKUP(Table8_16[[#This Row],[Product_ID]],Table3__211[],7,FALSE)</f>
        <v>86.42</v>
      </c>
      <c r="AA518">
        <f>VLOOKUP(Table8_16[[#This Row],[Product_ID]],Table3__211[],8,FALSE)</f>
        <v>222</v>
      </c>
      <c r="AB518" t="str">
        <f>VLOOKUP(Table8_16[[#This Row],[Store_ID]],Store!$A$2:$E$21,2,FALSE)</f>
        <v>Mcdonald Inc</v>
      </c>
      <c r="AC518" t="str">
        <f>VLOOKUP(Table8_16[[#This Row],[Store_ID]],Store!$A$2:$E$21,3,FALSE)</f>
        <v>South</v>
      </c>
      <c r="AD518" t="str">
        <f>VLOOKUP(Table8_16[[#This Row],[Store_ID]],Store!$A$2:$E$21,4,FALSE)</f>
        <v>Christopherland</v>
      </c>
      <c r="AE518" t="str">
        <f>VLOOKUP(Table8_16[[#This Row],[Store_ID]],Store!$A$2:$E$21,5,FALSE)</f>
        <v>Outlet</v>
      </c>
      <c r="AF518" s="22" t="str">
        <f>VLOOKUP(Table8_16[[#This Row],[Store_ID]],Store!$A$2:$F$21,6,FALSE)</f>
        <v>Physical Store</v>
      </c>
    </row>
    <row r="519" spans="1:32" x14ac:dyDescent="0.3">
      <c r="A519" t="s">
        <v>2482</v>
      </c>
      <c r="B519" s="5">
        <v>45633</v>
      </c>
      <c r="C519" t="s">
        <v>308</v>
      </c>
      <c r="D519" t="s">
        <v>1862</v>
      </c>
      <c r="E519" t="s">
        <v>1929</v>
      </c>
      <c r="F519">
        <v>4</v>
      </c>
      <c r="G519">
        <v>828.35</v>
      </c>
      <c r="H519">
        <v>0.17</v>
      </c>
      <c r="I519" t="s">
        <v>1959</v>
      </c>
      <c r="J519">
        <v>2750.1219999999998</v>
      </c>
      <c r="K519">
        <v>2750.1220000000003</v>
      </c>
      <c r="L519" t="str">
        <f>_xlfn.IFS(Table8_1[[#This Row],[Unit_Price]]&lt;500,"Low Price",Table8_1[[#This Row],[Unit_Price]]&lt;2000,"Medium Price",Table8_1[[#This Row],[Unit_Price]]&gt;=2000, "High Price")</f>
        <v>Medium Price</v>
      </c>
      <c r="M519" t="str">
        <f>VLOOKUP(Table8_16[[#This Row],[Customer_ID]],Table1__2[],2,FALSE)</f>
        <v>Christy Hoffman</v>
      </c>
      <c r="N519">
        <f>VLOOKUP(Table8_16[[#This Row],[Customer_ID]],Table1__2[],3,FALSE)</f>
        <v>26</v>
      </c>
      <c r="O519" t="str">
        <f>VLOOKUP(Table8_16[[#This Row],[Customer_ID]],Table1__2[],4,FALSE)</f>
        <v>Female</v>
      </c>
      <c r="P519" t="str">
        <f>VLOOKUP(Table8_16[[#This Row],[Customer_ID]],Table1__2[],5,FALSE)</f>
        <v>Garyberg</v>
      </c>
      <c r="Q519" t="str">
        <f>VLOOKUP(Table8_16[[#This Row],[Customer_ID]],Table1__2[],6,FALSE)</f>
        <v>Indiana</v>
      </c>
      <c r="R519" t="str">
        <f>VLOOKUP(Table8_16[[#This Row],[Customer_ID]],Table1__2[],7,FALSE)</f>
        <v>USA</v>
      </c>
      <c r="S519" t="str">
        <f>VLOOKUP(Table8_16[[#This Row],[Customer_ID]],Table1__2[],8,FALSE)</f>
        <v>Platinum</v>
      </c>
      <c r="T519" t="str">
        <f>VLOOKUP(Table8_16[[#This Row],[Customer_ID]],Table1__2[],9,FALSE)</f>
        <v>Entry level Professionel</v>
      </c>
      <c r="U519" t="str">
        <f>VLOOKUP(Table8_16[[#This Row],[Product_ID]],Table3__211[],2,FALSE)</f>
        <v>USB-C Laptop</v>
      </c>
      <c r="V519" t="str">
        <f>VLOOKUP(Table8_16[[#This Row],[Product_ID]],Table3__211[],3,FALSE)</f>
        <v>Charger</v>
      </c>
      <c r="W519" t="str">
        <f>VLOOKUP(Table8_16[[#This Row],[Product_ID]],Table3__211[],4,FALSE)</f>
        <v>Electronics</v>
      </c>
      <c r="X519" t="str">
        <f>VLOOKUP(Table8_16[[#This Row],[Product_ID]],Table3__211[],5,FALSE)</f>
        <v>Computer</v>
      </c>
      <c r="Y519" t="str">
        <f>VLOOKUP(Table8_16[[#This Row],[Product_ID]],Table3__211[],6,FALSE)</f>
        <v>Martin LLC</v>
      </c>
      <c r="Z519">
        <f>VLOOKUP(Table8_16[[#This Row],[Product_ID]],Table3__211[],7,FALSE)</f>
        <v>377.52</v>
      </c>
      <c r="AA519">
        <f>VLOOKUP(Table8_16[[#This Row],[Product_ID]],Table3__211[],8,FALSE)</f>
        <v>485</v>
      </c>
      <c r="AB519" t="str">
        <f>VLOOKUP(Table8_16[[#This Row],[Store_ID]],Store!$A$2:$E$21,2,FALSE)</f>
        <v>Thomas, Bridges and Harris</v>
      </c>
      <c r="AC519" t="str">
        <f>VLOOKUP(Table8_16[[#This Row],[Store_ID]],Store!$A$2:$E$21,3,FALSE)</f>
        <v>North</v>
      </c>
      <c r="AD519" t="str">
        <f>VLOOKUP(Table8_16[[#This Row],[Store_ID]],Store!$A$2:$E$21,4,FALSE)</f>
        <v>Sabrinatown</v>
      </c>
      <c r="AE519" t="str">
        <f>VLOOKUP(Table8_16[[#This Row],[Store_ID]],Store!$A$2:$E$21,5,FALSE)</f>
        <v>Online</v>
      </c>
      <c r="AF519" s="22" t="str">
        <f>VLOOKUP(Table8_16[[#This Row],[Store_ID]],Store!$A$2:$F$21,6,FALSE)</f>
        <v>Digital Store</v>
      </c>
    </row>
    <row r="520" spans="1:32" x14ac:dyDescent="0.3">
      <c r="A520" t="s">
        <v>2483</v>
      </c>
      <c r="B520" s="5">
        <v>45598</v>
      </c>
      <c r="C520" t="s">
        <v>1145</v>
      </c>
      <c r="D520" t="s">
        <v>1868</v>
      </c>
      <c r="E520" t="s">
        <v>1914</v>
      </c>
      <c r="F520">
        <v>3</v>
      </c>
      <c r="G520">
        <v>268.76</v>
      </c>
      <c r="H520">
        <v>0.01</v>
      </c>
      <c r="I520" t="s">
        <v>1961</v>
      </c>
      <c r="J520">
        <v>798.21720000000005</v>
      </c>
      <c r="K520">
        <v>798.21719999999993</v>
      </c>
      <c r="L520" t="str">
        <f>_xlfn.IFS(Table8_1[[#This Row],[Unit_Price]]&lt;500,"Low Price",Table8_1[[#This Row],[Unit_Price]]&lt;2000,"Medium Price",Table8_1[[#This Row],[Unit_Price]]&gt;=2000, "High Price")</f>
        <v>Low Price</v>
      </c>
      <c r="M520" t="str">
        <f>VLOOKUP(Table8_16[[#This Row],[Customer_ID]],Table1__2[],2,FALSE)</f>
        <v>Joshua Smith Dvm</v>
      </c>
      <c r="N520">
        <f>VLOOKUP(Table8_16[[#This Row],[Customer_ID]],Table1__2[],3,FALSE)</f>
        <v>60</v>
      </c>
      <c r="O520" t="str">
        <f>VLOOKUP(Table8_16[[#This Row],[Customer_ID]],Table1__2[],4,FALSE)</f>
        <v>Male</v>
      </c>
      <c r="P520" t="str">
        <f>VLOOKUP(Table8_16[[#This Row],[Customer_ID]],Table1__2[],5,FALSE)</f>
        <v>Melvinton</v>
      </c>
      <c r="Q520" t="str">
        <f>VLOOKUP(Table8_16[[#This Row],[Customer_ID]],Table1__2[],6,FALSE)</f>
        <v>Alaska</v>
      </c>
      <c r="R520" t="str">
        <f>VLOOKUP(Table8_16[[#This Row],[Customer_ID]],Table1__2[],7,FALSE)</f>
        <v>USA</v>
      </c>
      <c r="S520" t="str">
        <f>VLOOKUP(Table8_16[[#This Row],[Customer_ID]],Table1__2[],8,FALSE)</f>
        <v>Gold</v>
      </c>
      <c r="T520" t="str">
        <f>VLOOKUP(Table8_16[[#This Row],[Customer_ID]],Table1__2[],9,FALSE)</f>
        <v>Experienced</v>
      </c>
      <c r="U520" t="str">
        <f>VLOOKUP(Table8_16[[#This Row],[Product_ID]],Table3__211[],2,FALSE)</f>
        <v>Sports Stopwatch</v>
      </c>
      <c r="V520" t="str">
        <f>VLOOKUP(Table8_16[[#This Row],[Product_ID]],Table3__211[],3,FALSE)</f>
        <v>Basic</v>
      </c>
      <c r="W520" t="str">
        <f>VLOOKUP(Table8_16[[#This Row],[Product_ID]],Table3__211[],4,FALSE)</f>
        <v>Sports</v>
      </c>
      <c r="X520" t="str">
        <f>VLOOKUP(Table8_16[[#This Row],[Product_ID]],Table3__211[],5,FALSE)</f>
        <v>Accessories</v>
      </c>
      <c r="Y520" t="str">
        <f>VLOOKUP(Table8_16[[#This Row],[Product_ID]],Table3__211[],6,FALSE)</f>
        <v>Wilson Group</v>
      </c>
      <c r="Z520">
        <f>VLOOKUP(Table8_16[[#This Row],[Product_ID]],Table3__211[],7,FALSE)</f>
        <v>60.65</v>
      </c>
      <c r="AA520">
        <f>VLOOKUP(Table8_16[[#This Row],[Product_ID]],Table3__211[],8,FALSE)</f>
        <v>75</v>
      </c>
      <c r="AB520" t="str">
        <f>VLOOKUP(Table8_16[[#This Row],[Store_ID]],Store!$A$2:$E$21,2,FALSE)</f>
        <v>Martinez-Mullins</v>
      </c>
      <c r="AC520" t="str">
        <f>VLOOKUP(Table8_16[[#This Row],[Store_ID]],Store!$A$2:$E$21,3,FALSE)</f>
        <v>South</v>
      </c>
      <c r="AD520" t="str">
        <f>VLOOKUP(Table8_16[[#This Row],[Store_ID]],Store!$A$2:$E$21,4,FALSE)</f>
        <v>Williamsfurt</v>
      </c>
      <c r="AE520" t="str">
        <f>VLOOKUP(Table8_16[[#This Row],[Store_ID]],Store!$A$2:$E$21,5,FALSE)</f>
        <v>Online</v>
      </c>
      <c r="AF520" s="22" t="str">
        <f>VLOOKUP(Table8_16[[#This Row],[Store_ID]],Store!$A$2:$F$21,6,FALSE)</f>
        <v>Digital Store</v>
      </c>
    </row>
    <row r="521" spans="1:32" x14ac:dyDescent="0.3">
      <c r="A521" t="s">
        <v>2484</v>
      </c>
      <c r="B521" s="5">
        <v>45495</v>
      </c>
      <c r="C521" t="s">
        <v>760</v>
      </c>
      <c r="D521" t="s">
        <v>1847</v>
      </c>
      <c r="E521" t="s">
        <v>1887</v>
      </c>
      <c r="F521">
        <v>4</v>
      </c>
      <c r="G521">
        <v>370.09</v>
      </c>
      <c r="H521">
        <v>0.22</v>
      </c>
      <c r="I521" t="s">
        <v>1964</v>
      </c>
      <c r="J521">
        <v>1154.6808000000001</v>
      </c>
      <c r="K521">
        <v>1154.6807999999999</v>
      </c>
      <c r="L521" t="str">
        <f>_xlfn.IFS(Table8_1[[#This Row],[Unit_Price]]&lt;500,"Low Price",Table8_1[[#This Row],[Unit_Price]]&lt;2000,"Medium Price",Table8_1[[#This Row],[Unit_Price]]&gt;=2000, "High Price")</f>
        <v>Low Price</v>
      </c>
      <c r="M521" t="str">
        <f>VLOOKUP(Table8_16[[#This Row],[Customer_ID]],Table1__2[],2,FALSE)</f>
        <v>Michelle Gonzalez</v>
      </c>
      <c r="N521">
        <f>VLOOKUP(Table8_16[[#This Row],[Customer_ID]],Table1__2[],3,FALSE)</f>
        <v>59</v>
      </c>
      <c r="O521" t="str">
        <f>VLOOKUP(Table8_16[[#This Row],[Customer_ID]],Table1__2[],4,FALSE)</f>
        <v>Male</v>
      </c>
      <c r="P521" t="str">
        <f>VLOOKUP(Table8_16[[#This Row],[Customer_ID]],Table1__2[],5,FALSE)</f>
        <v>Clarkport</v>
      </c>
      <c r="Q521" t="str">
        <f>VLOOKUP(Table8_16[[#This Row],[Customer_ID]],Table1__2[],6,FALSE)</f>
        <v>West Virginia</v>
      </c>
      <c r="R521" t="str">
        <f>VLOOKUP(Table8_16[[#This Row],[Customer_ID]],Table1__2[],7,FALSE)</f>
        <v>USA</v>
      </c>
      <c r="S521" t="str">
        <f>VLOOKUP(Table8_16[[#This Row],[Customer_ID]],Table1__2[],8,FALSE)</f>
        <v>Silver</v>
      </c>
      <c r="T521" t="str">
        <f>VLOOKUP(Table8_16[[#This Row],[Customer_ID]],Table1__2[],9,FALSE)</f>
        <v>Experienced</v>
      </c>
      <c r="U521" t="str">
        <f>VLOOKUP(Table8_16[[#This Row],[Product_ID]],Table3__211[],2,FALSE)</f>
        <v>Sports Wrist</v>
      </c>
      <c r="V521" t="str">
        <f>VLOOKUP(Table8_16[[#This Row],[Product_ID]],Table3__211[],3,FALSE)</f>
        <v>Sweatbands</v>
      </c>
      <c r="W521" t="str">
        <f>VLOOKUP(Table8_16[[#This Row],[Product_ID]],Table3__211[],4,FALSE)</f>
        <v>Sports</v>
      </c>
      <c r="X521" t="str">
        <f>VLOOKUP(Table8_16[[#This Row],[Product_ID]],Table3__211[],5,FALSE)</f>
        <v>Accessories</v>
      </c>
      <c r="Y521" t="str">
        <f>VLOOKUP(Table8_16[[#This Row],[Product_ID]],Table3__211[],6,FALSE)</f>
        <v>Olsen-Daniels</v>
      </c>
      <c r="Z521">
        <f>VLOOKUP(Table8_16[[#This Row],[Product_ID]],Table3__211[],7,FALSE)</f>
        <v>131.24</v>
      </c>
      <c r="AA521">
        <f>VLOOKUP(Table8_16[[#This Row],[Product_ID]],Table3__211[],8,FALSE)</f>
        <v>232</v>
      </c>
      <c r="AB521" t="str">
        <f>VLOOKUP(Table8_16[[#This Row],[Store_ID]],Store!$A$2:$E$21,2,FALSE)</f>
        <v>Rivera-Warner</v>
      </c>
      <c r="AC521" t="str">
        <f>VLOOKUP(Table8_16[[#This Row],[Store_ID]],Store!$A$2:$E$21,3,FALSE)</f>
        <v>East</v>
      </c>
      <c r="AD521" t="str">
        <f>VLOOKUP(Table8_16[[#This Row],[Store_ID]],Store!$A$2:$E$21,4,FALSE)</f>
        <v>Washingtonfurt</v>
      </c>
      <c r="AE521" t="str">
        <f>VLOOKUP(Table8_16[[#This Row],[Store_ID]],Store!$A$2:$E$21,5,FALSE)</f>
        <v>Flagship</v>
      </c>
      <c r="AF521" s="22" t="str">
        <f>VLOOKUP(Table8_16[[#This Row],[Store_ID]],Store!$A$2:$F$21,6,FALSE)</f>
        <v>Physical Store</v>
      </c>
    </row>
    <row r="522" spans="1:32" x14ac:dyDescent="0.3">
      <c r="A522" t="s">
        <v>2485</v>
      </c>
      <c r="B522" s="5">
        <v>45229</v>
      </c>
      <c r="C522" t="s">
        <v>820</v>
      </c>
      <c r="D522" t="s">
        <v>1817</v>
      </c>
      <c r="E522" t="s">
        <v>1911</v>
      </c>
      <c r="F522">
        <v>3</v>
      </c>
      <c r="G522">
        <v>679.22</v>
      </c>
      <c r="H522">
        <v>0.11</v>
      </c>
      <c r="I522" t="s">
        <v>1961</v>
      </c>
      <c r="J522">
        <v>1813.5174</v>
      </c>
      <c r="K522">
        <v>1813.5174000000002</v>
      </c>
      <c r="L522" t="str">
        <f>_xlfn.IFS(Table8_1[[#This Row],[Unit_Price]]&lt;500,"Low Price",Table8_1[[#This Row],[Unit_Price]]&lt;2000,"Medium Price",Table8_1[[#This Row],[Unit_Price]]&gt;=2000, "High Price")</f>
        <v>Medium Price</v>
      </c>
      <c r="M522" t="str">
        <f>VLOOKUP(Table8_16[[#This Row],[Customer_ID]],Table1__2[],2,FALSE)</f>
        <v>Dr. Ashley Yates Md</v>
      </c>
      <c r="N522">
        <f>VLOOKUP(Table8_16[[#This Row],[Customer_ID]],Table1__2[],3,FALSE)</f>
        <v>32</v>
      </c>
      <c r="O522" t="str">
        <f>VLOOKUP(Table8_16[[#This Row],[Customer_ID]],Table1__2[],4,FALSE)</f>
        <v>Male</v>
      </c>
      <c r="P522" t="str">
        <f>VLOOKUP(Table8_16[[#This Row],[Customer_ID]],Table1__2[],5,FALSE)</f>
        <v>New Maria</v>
      </c>
      <c r="Q522" t="str">
        <f>VLOOKUP(Table8_16[[#This Row],[Customer_ID]],Table1__2[],6,FALSE)</f>
        <v>Wisconsin</v>
      </c>
      <c r="R522" t="str">
        <f>VLOOKUP(Table8_16[[#This Row],[Customer_ID]],Table1__2[],7,FALSE)</f>
        <v>USA</v>
      </c>
      <c r="S522" t="str">
        <f>VLOOKUP(Table8_16[[#This Row],[Customer_ID]],Table1__2[],8,FALSE)</f>
        <v>Bronze</v>
      </c>
      <c r="T522" t="str">
        <f>VLOOKUP(Table8_16[[#This Row],[Customer_ID]],Table1__2[],9,FALSE)</f>
        <v>Experienced</v>
      </c>
      <c r="U522" t="str">
        <f>VLOOKUP(Table8_16[[#This Row],[Product_ID]],Table3__211[],2,FALSE)</f>
        <v>Essential Oil</v>
      </c>
      <c r="V522" t="str">
        <f>VLOOKUP(Table8_16[[#This Row],[Product_ID]],Table3__211[],3,FALSE)</f>
        <v>Diffuser</v>
      </c>
      <c r="W522" t="str">
        <f>VLOOKUP(Table8_16[[#This Row],[Product_ID]],Table3__211[],4,FALSE)</f>
        <v>Home</v>
      </c>
      <c r="X522" t="str">
        <f>VLOOKUP(Table8_16[[#This Row],[Product_ID]],Table3__211[],5,FALSE)</f>
        <v>Decor</v>
      </c>
      <c r="Y522" t="str">
        <f>VLOOKUP(Table8_16[[#This Row],[Product_ID]],Table3__211[],6,FALSE)</f>
        <v>Hernandez Inc</v>
      </c>
      <c r="Z522">
        <f>VLOOKUP(Table8_16[[#This Row],[Product_ID]],Table3__211[],7,FALSE)</f>
        <v>325.26</v>
      </c>
      <c r="AA522">
        <f>VLOOKUP(Table8_16[[#This Row],[Product_ID]],Table3__211[],8,FALSE)</f>
        <v>400</v>
      </c>
      <c r="AB522" t="str">
        <f>VLOOKUP(Table8_16[[#This Row],[Store_ID]],Store!$A$2:$E$21,2,FALSE)</f>
        <v>Benson-Elliott</v>
      </c>
      <c r="AC522" t="str">
        <f>VLOOKUP(Table8_16[[#This Row],[Store_ID]],Store!$A$2:$E$21,3,FALSE)</f>
        <v>East</v>
      </c>
      <c r="AD522" t="str">
        <f>VLOOKUP(Table8_16[[#This Row],[Store_ID]],Store!$A$2:$E$21,4,FALSE)</f>
        <v>Port Josephberg</v>
      </c>
      <c r="AE522" t="str">
        <f>VLOOKUP(Table8_16[[#This Row],[Store_ID]],Store!$A$2:$E$21,5,FALSE)</f>
        <v>Online</v>
      </c>
      <c r="AF522" s="22" t="str">
        <f>VLOOKUP(Table8_16[[#This Row],[Store_ID]],Store!$A$2:$F$21,6,FALSE)</f>
        <v>Digital Store</v>
      </c>
    </row>
    <row r="523" spans="1:32" x14ac:dyDescent="0.3">
      <c r="A523" t="s">
        <v>2486</v>
      </c>
      <c r="B523" s="5">
        <v>45433</v>
      </c>
      <c r="C523" t="s">
        <v>1178</v>
      </c>
      <c r="D523" t="s">
        <v>1802</v>
      </c>
      <c r="E523" t="s">
        <v>1887</v>
      </c>
      <c r="F523">
        <v>3</v>
      </c>
      <c r="G523">
        <v>780.69</v>
      </c>
      <c r="H523">
        <v>0.1</v>
      </c>
      <c r="I523" t="s">
        <v>1964</v>
      </c>
      <c r="J523">
        <v>2107.8629999999998</v>
      </c>
      <c r="K523">
        <v>2107.8630000000003</v>
      </c>
      <c r="L523" t="str">
        <f>_xlfn.IFS(Table8_1[[#This Row],[Unit_Price]]&lt;500,"Low Price",Table8_1[[#This Row],[Unit_Price]]&lt;2000,"Medium Price",Table8_1[[#This Row],[Unit_Price]]&gt;=2000, "High Price")</f>
        <v>Medium Price</v>
      </c>
      <c r="M523" t="str">
        <f>VLOOKUP(Table8_16[[#This Row],[Customer_ID]],Table1__2[],2,FALSE)</f>
        <v>James Orozco</v>
      </c>
      <c r="N523">
        <f>VLOOKUP(Table8_16[[#This Row],[Customer_ID]],Table1__2[],3,FALSE)</f>
        <v>37</v>
      </c>
      <c r="O523" t="str">
        <f>VLOOKUP(Table8_16[[#This Row],[Customer_ID]],Table1__2[],4,FALSE)</f>
        <v>Female</v>
      </c>
      <c r="P523" t="str">
        <f>VLOOKUP(Table8_16[[#This Row],[Customer_ID]],Table1__2[],5,FALSE)</f>
        <v>Simpsonfort</v>
      </c>
      <c r="Q523" t="str">
        <f>VLOOKUP(Table8_16[[#This Row],[Customer_ID]],Table1__2[],6,FALSE)</f>
        <v>Maine</v>
      </c>
      <c r="R523" t="str">
        <f>VLOOKUP(Table8_16[[#This Row],[Customer_ID]],Table1__2[],7,FALSE)</f>
        <v>USA</v>
      </c>
      <c r="S523" t="str">
        <f>VLOOKUP(Table8_16[[#This Row],[Customer_ID]],Table1__2[],8,FALSE)</f>
        <v>Gold</v>
      </c>
      <c r="T523" t="str">
        <f>VLOOKUP(Table8_16[[#This Row],[Customer_ID]],Table1__2[],9,FALSE)</f>
        <v>Experienced</v>
      </c>
      <c r="U523" t="str">
        <f>VLOOKUP(Table8_16[[#This Row],[Product_ID]],Table3__211[],2,FALSE)</f>
        <v>Shin Guards –</v>
      </c>
      <c r="V523" t="str">
        <f>VLOOKUP(Table8_16[[#This Row],[Product_ID]],Table3__211[],3,FALSE)</f>
        <v>Adult</v>
      </c>
      <c r="W523" t="str">
        <f>VLOOKUP(Table8_16[[#This Row],[Product_ID]],Table3__211[],4,FALSE)</f>
        <v>Sports</v>
      </c>
      <c r="X523" t="str">
        <f>VLOOKUP(Table8_16[[#This Row],[Product_ID]],Table3__211[],5,FALSE)</f>
        <v>Team Sports</v>
      </c>
      <c r="Y523" t="str">
        <f>VLOOKUP(Table8_16[[#This Row],[Product_ID]],Table3__211[],6,FALSE)</f>
        <v>French Ltd</v>
      </c>
      <c r="Z523">
        <f>VLOOKUP(Table8_16[[#This Row],[Product_ID]],Table3__211[],7,FALSE)</f>
        <v>107.06</v>
      </c>
      <c r="AA523">
        <f>VLOOKUP(Table8_16[[#This Row],[Product_ID]],Table3__211[],8,FALSE)</f>
        <v>359</v>
      </c>
      <c r="AB523" t="str">
        <f>VLOOKUP(Table8_16[[#This Row],[Store_ID]],Store!$A$2:$E$21,2,FALSE)</f>
        <v>Rivera-Warner</v>
      </c>
      <c r="AC523" t="str">
        <f>VLOOKUP(Table8_16[[#This Row],[Store_ID]],Store!$A$2:$E$21,3,FALSE)</f>
        <v>East</v>
      </c>
      <c r="AD523" t="str">
        <f>VLOOKUP(Table8_16[[#This Row],[Store_ID]],Store!$A$2:$E$21,4,FALSE)</f>
        <v>Washingtonfurt</v>
      </c>
      <c r="AE523" t="str">
        <f>VLOOKUP(Table8_16[[#This Row],[Store_ID]],Store!$A$2:$E$21,5,FALSE)</f>
        <v>Flagship</v>
      </c>
      <c r="AF523" s="22" t="str">
        <f>VLOOKUP(Table8_16[[#This Row],[Store_ID]],Store!$A$2:$F$21,6,FALSE)</f>
        <v>Physical Store</v>
      </c>
    </row>
    <row r="524" spans="1:32" x14ac:dyDescent="0.3">
      <c r="A524" t="s">
        <v>2487</v>
      </c>
      <c r="B524" s="5">
        <v>45766</v>
      </c>
      <c r="C524" t="s">
        <v>844</v>
      </c>
      <c r="D524" t="s">
        <v>1706</v>
      </c>
      <c r="E524" t="s">
        <v>1896</v>
      </c>
      <c r="F524">
        <v>2</v>
      </c>
      <c r="G524">
        <v>42.97</v>
      </c>
      <c r="H524">
        <v>0.18</v>
      </c>
      <c r="I524" t="s">
        <v>1961</v>
      </c>
      <c r="J524">
        <v>70.470799999999997</v>
      </c>
      <c r="K524">
        <v>70.470799999999997</v>
      </c>
      <c r="L524" t="str">
        <f>_xlfn.IFS(Table8_1[[#This Row],[Unit_Price]]&lt;500,"Low Price",Table8_1[[#This Row],[Unit_Price]]&lt;2000,"Medium Price",Table8_1[[#This Row],[Unit_Price]]&gt;=2000, "High Price")</f>
        <v>Low Price</v>
      </c>
      <c r="M524" t="str">
        <f>VLOOKUP(Table8_16[[#This Row],[Customer_ID]],Table1__2[],2,FALSE)</f>
        <v>Carol Bishop</v>
      </c>
      <c r="N524">
        <f>VLOOKUP(Table8_16[[#This Row],[Customer_ID]],Table1__2[],3,FALSE)</f>
        <v>27</v>
      </c>
      <c r="O524" t="str">
        <f>VLOOKUP(Table8_16[[#This Row],[Customer_ID]],Table1__2[],4,FALSE)</f>
        <v>Female</v>
      </c>
      <c r="P524" t="str">
        <f>VLOOKUP(Table8_16[[#This Row],[Customer_ID]],Table1__2[],5,FALSE)</f>
        <v>Lake Saramouth</v>
      </c>
      <c r="Q524" t="str">
        <f>VLOOKUP(Table8_16[[#This Row],[Customer_ID]],Table1__2[],6,FALSE)</f>
        <v>Oregon</v>
      </c>
      <c r="R524" t="str">
        <f>VLOOKUP(Table8_16[[#This Row],[Customer_ID]],Table1__2[],7,FALSE)</f>
        <v>USA</v>
      </c>
      <c r="S524" t="str">
        <f>VLOOKUP(Table8_16[[#This Row],[Customer_ID]],Table1__2[],8,FALSE)</f>
        <v>Silver</v>
      </c>
      <c r="T524" t="str">
        <f>VLOOKUP(Table8_16[[#This Row],[Customer_ID]],Table1__2[],9,FALSE)</f>
        <v>Entry level Professionel</v>
      </c>
      <c r="U524" t="str">
        <f>VLOOKUP(Table8_16[[#This Row],[Product_ID]],Table3__211[],2,FALSE)</f>
        <v>Smart Home WiFi</v>
      </c>
      <c r="V524" t="str">
        <f>VLOOKUP(Table8_16[[#This Row],[Product_ID]],Table3__211[],3,FALSE)</f>
        <v>Camera</v>
      </c>
      <c r="W524" t="str">
        <f>VLOOKUP(Table8_16[[#This Row],[Product_ID]],Table3__211[],4,FALSE)</f>
        <v>Electronics</v>
      </c>
      <c r="X524" t="str">
        <f>VLOOKUP(Table8_16[[#This Row],[Product_ID]],Table3__211[],5,FALSE)</f>
        <v>Accessories</v>
      </c>
      <c r="Y524" t="str">
        <f>VLOOKUP(Table8_16[[#This Row],[Product_ID]],Table3__211[],6,FALSE)</f>
        <v>Holmes LLC</v>
      </c>
      <c r="Z524">
        <f>VLOOKUP(Table8_16[[#This Row],[Product_ID]],Table3__211[],7,FALSE)</f>
        <v>450.71</v>
      </c>
      <c r="AA524">
        <f>VLOOKUP(Table8_16[[#This Row],[Product_ID]],Table3__211[],8,FALSE)</f>
        <v>389</v>
      </c>
      <c r="AB524" t="str">
        <f>VLOOKUP(Table8_16[[#This Row],[Store_ID]],Store!$A$2:$E$21,2,FALSE)</f>
        <v>Black-Horn</v>
      </c>
      <c r="AC524" t="str">
        <f>VLOOKUP(Table8_16[[#This Row],[Store_ID]],Store!$A$2:$E$21,3,FALSE)</f>
        <v>South</v>
      </c>
      <c r="AD524" t="str">
        <f>VLOOKUP(Table8_16[[#This Row],[Store_ID]],Store!$A$2:$E$21,4,FALSE)</f>
        <v>North Nancyview</v>
      </c>
      <c r="AE524" t="str">
        <f>VLOOKUP(Table8_16[[#This Row],[Store_ID]],Store!$A$2:$E$21,5,FALSE)</f>
        <v>Outlet</v>
      </c>
      <c r="AF524" s="22" t="str">
        <f>VLOOKUP(Table8_16[[#This Row],[Store_ID]],Store!$A$2:$F$21,6,FALSE)</f>
        <v>Physical Store</v>
      </c>
    </row>
    <row r="525" spans="1:32" x14ac:dyDescent="0.3">
      <c r="A525" t="s">
        <v>2488</v>
      </c>
      <c r="B525" s="5">
        <v>45639</v>
      </c>
      <c r="C525" t="s">
        <v>919</v>
      </c>
      <c r="D525" t="s">
        <v>1829</v>
      </c>
      <c r="E525" t="s">
        <v>1887</v>
      </c>
      <c r="F525">
        <v>4</v>
      </c>
      <c r="G525">
        <v>854.37</v>
      </c>
      <c r="H525">
        <v>7.0000000000000007E-2</v>
      </c>
      <c r="I525" t="s">
        <v>1961</v>
      </c>
      <c r="J525">
        <v>3178.2564000000002</v>
      </c>
      <c r="K525">
        <v>3178.2564000000002</v>
      </c>
      <c r="L525" t="str">
        <f>_xlfn.IFS(Table8_1[[#This Row],[Unit_Price]]&lt;500,"Low Price",Table8_1[[#This Row],[Unit_Price]]&lt;2000,"Medium Price",Table8_1[[#This Row],[Unit_Price]]&gt;=2000, "High Price")</f>
        <v>Medium Price</v>
      </c>
      <c r="M525" t="str">
        <f>VLOOKUP(Table8_16[[#This Row],[Customer_ID]],Table1__2[],2,FALSE)</f>
        <v>Tommy Roberts</v>
      </c>
      <c r="N525">
        <f>VLOOKUP(Table8_16[[#This Row],[Customer_ID]],Table1__2[],3,FALSE)</f>
        <v>22</v>
      </c>
      <c r="O525" t="str">
        <f>VLOOKUP(Table8_16[[#This Row],[Customer_ID]],Table1__2[],4,FALSE)</f>
        <v>Male</v>
      </c>
      <c r="P525" t="str">
        <f>VLOOKUP(Table8_16[[#This Row],[Customer_ID]],Table1__2[],5,FALSE)</f>
        <v>Port Tonyfort</v>
      </c>
      <c r="Q525" t="str">
        <f>VLOOKUP(Table8_16[[#This Row],[Customer_ID]],Table1__2[],6,FALSE)</f>
        <v>South Dakota</v>
      </c>
      <c r="R525" t="str">
        <f>VLOOKUP(Table8_16[[#This Row],[Customer_ID]],Table1__2[],7,FALSE)</f>
        <v>USA</v>
      </c>
      <c r="S525" t="str">
        <f>VLOOKUP(Table8_16[[#This Row],[Customer_ID]],Table1__2[],8,FALSE)</f>
        <v>Silver</v>
      </c>
      <c r="T525" t="str">
        <f>VLOOKUP(Table8_16[[#This Row],[Customer_ID]],Table1__2[],9,FALSE)</f>
        <v>Students</v>
      </c>
      <c r="U525" t="str">
        <f>VLOOKUP(Table8_16[[#This Row],[Product_ID]],Table3__211[],2,FALSE)</f>
        <v>Fitness Resistance</v>
      </c>
      <c r="V525" t="str">
        <f>VLOOKUP(Table8_16[[#This Row],[Product_ID]],Table3__211[],3,FALSE)</f>
        <v>Bands</v>
      </c>
      <c r="W525" t="str">
        <f>VLOOKUP(Table8_16[[#This Row],[Product_ID]],Table3__211[],4,FALSE)</f>
        <v>Sports</v>
      </c>
      <c r="X525" t="str">
        <f>VLOOKUP(Table8_16[[#This Row],[Product_ID]],Table3__211[],5,FALSE)</f>
        <v>Fitness</v>
      </c>
      <c r="Y525" t="str">
        <f>VLOOKUP(Table8_16[[#This Row],[Product_ID]],Table3__211[],6,FALSE)</f>
        <v>Reese-Watson</v>
      </c>
      <c r="Z525">
        <f>VLOOKUP(Table8_16[[#This Row],[Product_ID]],Table3__211[],7,FALSE)</f>
        <v>152.91999999999999</v>
      </c>
      <c r="AA525">
        <f>VLOOKUP(Table8_16[[#This Row],[Product_ID]],Table3__211[],8,FALSE)</f>
        <v>281</v>
      </c>
      <c r="AB525" t="str">
        <f>VLOOKUP(Table8_16[[#This Row],[Store_ID]],Store!$A$2:$E$21,2,FALSE)</f>
        <v>Rivera-Warner</v>
      </c>
      <c r="AC525" t="str">
        <f>VLOOKUP(Table8_16[[#This Row],[Store_ID]],Store!$A$2:$E$21,3,FALSE)</f>
        <v>East</v>
      </c>
      <c r="AD525" t="str">
        <f>VLOOKUP(Table8_16[[#This Row],[Store_ID]],Store!$A$2:$E$21,4,FALSE)</f>
        <v>Washingtonfurt</v>
      </c>
      <c r="AE525" t="str">
        <f>VLOOKUP(Table8_16[[#This Row],[Store_ID]],Store!$A$2:$E$21,5,FALSE)</f>
        <v>Flagship</v>
      </c>
      <c r="AF525" s="22" t="str">
        <f>VLOOKUP(Table8_16[[#This Row],[Store_ID]],Store!$A$2:$F$21,6,FALSE)</f>
        <v>Physical Store</v>
      </c>
    </row>
    <row r="526" spans="1:32" x14ac:dyDescent="0.3">
      <c r="A526" t="s">
        <v>2489</v>
      </c>
      <c r="B526" s="5">
        <v>45774</v>
      </c>
      <c r="C526" t="s">
        <v>360</v>
      </c>
      <c r="D526" t="s">
        <v>1648</v>
      </c>
      <c r="E526" t="s">
        <v>1939</v>
      </c>
      <c r="F526">
        <v>2</v>
      </c>
      <c r="G526">
        <v>409.52</v>
      </c>
      <c r="H526">
        <v>0.06</v>
      </c>
      <c r="I526" t="s">
        <v>1964</v>
      </c>
      <c r="J526">
        <v>769.89760000000001</v>
      </c>
      <c r="K526">
        <v>769.89760000000001</v>
      </c>
      <c r="L526" t="str">
        <f>_xlfn.IFS(Table8_1[[#This Row],[Unit_Price]]&lt;500,"Low Price",Table8_1[[#This Row],[Unit_Price]]&lt;2000,"Medium Price",Table8_1[[#This Row],[Unit_Price]]&gt;=2000, "High Price")</f>
        <v>Low Price</v>
      </c>
      <c r="M526" t="str">
        <f>VLOOKUP(Table8_16[[#This Row],[Customer_ID]],Table1__2[],2,FALSE)</f>
        <v>Diane Watson</v>
      </c>
      <c r="N526">
        <f>VLOOKUP(Table8_16[[#This Row],[Customer_ID]],Table1__2[],3,FALSE)</f>
        <v>53</v>
      </c>
      <c r="O526" t="str">
        <f>VLOOKUP(Table8_16[[#This Row],[Customer_ID]],Table1__2[],4,FALSE)</f>
        <v>Female</v>
      </c>
      <c r="P526" t="str">
        <f>VLOOKUP(Table8_16[[#This Row],[Customer_ID]],Table1__2[],5,FALSE)</f>
        <v>North Codyport</v>
      </c>
      <c r="Q526" t="str">
        <f>VLOOKUP(Table8_16[[#This Row],[Customer_ID]],Table1__2[],6,FALSE)</f>
        <v>Texas</v>
      </c>
      <c r="R526" t="str">
        <f>VLOOKUP(Table8_16[[#This Row],[Customer_ID]],Table1__2[],7,FALSE)</f>
        <v>USA</v>
      </c>
      <c r="S526" t="str">
        <f>VLOOKUP(Table8_16[[#This Row],[Customer_ID]],Table1__2[],8,FALSE)</f>
        <v>Platinum</v>
      </c>
      <c r="T526" t="str">
        <f>VLOOKUP(Table8_16[[#This Row],[Customer_ID]],Table1__2[],9,FALSE)</f>
        <v>Experienced</v>
      </c>
      <c r="U526" t="str">
        <f>VLOOKUP(Table8_16[[#This Row],[Product_ID]],Table3__211[],2,FALSE)</f>
        <v>Foldable Camping</v>
      </c>
      <c r="V526" t="str">
        <f>VLOOKUP(Table8_16[[#This Row],[Product_ID]],Table3__211[],3,FALSE)</f>
        <v>Chair</v>
      </c>
      <c r="W526" t="str">
        <f>VLOOKUP(Table8_16[[#This Row],[Product_ID]],Table3__211[],4,FALSE)</f>
        <v>Sports</v>
      </c>
      <c r="X526" t="str">
        <f>VLOOKUP(Table8_16[[#This Row],[Product_ID]],Table3__211[],5,FALSE)</f>
        <v>Outdoor</v>
      </c>
      <c r="Y526" t="str">
        <f>VLOOKUP(Table8_16[[#This Row],[Product_ID]],Table3__211[],6,FALSE)</f>
        <v>Cook Ltd</v>
      </c>
      <c r="Z526">
        <f>VLOOKUP(Table8_16[[#This Row],[Product_ID]],Table3__211[],7,FALSE)</f>
        <v>166.06</v>
      </c>
      <c r="AA526">
        <f>VLOOKUP(Table8_16[[#This Row],[Product_ID]],Table3__211[],8,FALSE)</f>
        <v>340</v>
      </c>
      <c r="AB526" t="str">
        <f>VLOOKUP(Table8_16[[#This Row],[Store_ID]],Store!$A$2:$E$21,2,FALSE)</f>
        <v>Frederick-Wright</v>
      </c>
      <c r="AC526" t="str">
        <f>VLOOKUP(Table8_16[[#This Row],[Store_ID]],Store!$A$2:$E$21,3,FALSE)</f>
        <v>West</v>
      </c>
      <c r="AD526" t="str">
        <f>VLOOKUP(Table8_16[[#This Row],[Store_ID]],Store!$A$2:$E$21,4,FALSE)</f>
        <v>New Jimmymouth</v>
      </c>
      <c r="AE526" t="str">
        <f>VLOOKUP(Table8_16[[#This Row],[Store_ID]],Store!$A$2:$E$21,5,FALSE)</f>
        <v>Flagship</v>
      </c>
      <c r="AF526" s="22" t="str">
        <f>VLOOKUP(Table8_16[[#This Row],[Store_ID]],Store!$A$2:$F$21,6,FALSE)</f>
        <v>Physical Store</v>
      </c>
    </row>
    <row r="527" spans="1:32" x14ac:dyDescent="0.3">
      <c r="A527" t="s">
        <v>2490</v>
      </c>
      <c r="B527" s="5">
        <v>45569</v>
      </c>
      <c r="C527" t="s">
        <v>554</v>
      </c>
      <c r="D527" t="s">
        <v>1805</v>
      </c>
      <c r="E527" t="s">
        <v>1924</v>
      </c>
      <c r="F527">
        <v>2</v>
      </c>
      <c r="G527">
        <v>407.46</v>
      </c>
      <c r="H527">
        <v>0.21</v>
      </c>
      <c r="I527" t="s">
        <v>1959</v>
      </c>
      <c r="J527">
        <v>643.78679999999997</v>
      </c>
      <c r="K527">
        <v>643.78679999999997</v>
      </c>
      <c r="L527" t="str">
        <f>_xlfn.IFS(Table8_1[[#This Row],[Unit_Price]]&lt;500,"Low Price",Table8_1[[#This Row],[Unit_Price]]&lt;2000,"Medium Price",Table8_1[[#This Row],[Unit_Price]]&gt;=2000, "High Price")</f>
        <v>Low Price</v>
      </c>
      <c r="M527" t="str">
        <f>VLOOKUP(Table8_16[[#This Row],[Customer_ID]],Table1__2[],2,FALSE)</f>
        <v>Daniel Rivas</v>
      </c>
      <c r="N527">
        <f>VLOOKUP(Table8_16[[#This Row],[Customer_ID]],Table1__2[],3,FALSE)</f>
        <v>39</v>
      </c>
      <c r="O527" t="str">
        <f>VLOOKUP(Table8_16[[#This Row],[Customer_ID]],Table1__2[],4,FALSE)</f>
        <v>Female</v>
      </c>
      <c r="P527" t="str">
        <f>VLOOKUP(Table8_16[[#This Row],[Customer_ID]],Table1__2[],5,FALSE)</f>
        <v>Dominiquefort</v>
      </c>
      <c r="Q527" t="str">
        <f>VLOOKUP(Table8_16[[#This Row],[Customer_ID]],Table1__2[],6,FALSE)</f>
        <v>Georgia</v>
      </c>
      <c r="R527" t="str">
        <f>VLOOKUP(Table8_16[[#This Row],[Customer_ID]],Table1__2[],7,FALSE)</f>
        <v>USA</v>
      </c>
      <c r="S527" t="str">
        <f>VLOOKUP(Table8_16[[#This Row],[Customer_ID]],Table1__2[],8,FALSE)</f>
        <v>Silver</v>
      </c>
      <c r="T527" t="str">
        <f>VLOOKUP(Table8_16[[#This Row],[Customer_ID]],Table1__2[],9,FALSE)</f>
        <v>Experienced</v>
      </c>
      <c r="U527" t="str">
        <f>VLOOKUP(Table8_16[[#This Row],[Product_ID]],Table3__211[],2,FALSE)</f>
        <v>Bluetooth Car Audio</v>
      </c>
      <c r="V527" t="str">
        <f>VLOOKUP(Table8_16[[#This Row],[Product_ID]],Table3__211[],3,FALSE)</f>
        <v>System</v>
      </c>
      <c r="W527" t="str">
        <f>VLOOKUP(Table8_16[[#This Row],[Product_ID]],Table3__211[],4,FALSE)</f>
        <v>Electronics</v>
      </c>
      <c r="X527" t="str">
        <f>VLOOKUP(Table8_16[[#This Row],[Product_ID]],Table3__211[],5,FALSE)</f>
        <v>Audio</v>
      </c>
      <c r="Y527" t="str">
        <f>VLOOKUP(Table8_16[[#This Row],[Product_ID]],Table3__211[],6,FALSE)</f>
        <v>Bruce-Bowen</v>
      </c>
      <c r="Z527">
        <f>VLOOKUP(Table8_16[[#This Row],[Product_ID]],Table3__211[],7,FALSE)</f>
        <v>403.71</v>
      </c>
      <c r="AA527">
        <f>VLOOKUP(Table8_16[[#This Row],[Product_ID]],Table3__211[],8,FALSE)</f>
        <v>159</v>
      </c>
      <c r="AB527" t="str">
        <f>VLOOKUP(Table8_16[[#This Row],[Store_ID]],Store!$A$2:$E$21,2,FALSE)</f>
        <v>Hill, Wagner and Ballard</v>
      </c>
      <c r="AC527" t="str">
        <f>VLOOKUP(Table8_16[[#This Row],[Store_ID]],Store!$A$2:$E$21,3,FALSE)</f>
        <v>East</v>
      </c>
      <c r="AD527" t="str">
        <f>VLOOKUP(Table8_16[[#This Row],[Store_ID]],Store!$A$2:$E$21,4,FALSE)</f>
        <v>East Davidville</v>
      </c>
      <c r="AE527" t="str">
        <f>VLOOKUP(Table8_16[[#This Row],[Store_ID]],Store!$A$2:$E$21,5,FALSE)</f>
        <v>Online</v>
      </c>
      <c r="AF527" s="22" t="str">
        <f>VLOOKUP(Table8_16[[#This Row],[Store_ID]],Store!$A$2:$F$21,6,FALSE)</f>
        <v>Digital Store</v>
      </c>
    </row>
    <row r="528" spans="1:32" x14ac:dyDescent="0.3">
      <c r="A528" t="s">
        <v>2491</v>
      </c>
      <c r="B528" s="5">
        <v>45856</v>
      </c>
      <c r="C528" t="s">
        <v>746</v>
      </c>
      <c r="D528" t="s">
        <v>1572</v>
      </c>
      <c r="E528" t="s">
        <v>1917</v>
      </c>
      <c r="F528">
        <v>1</v>
      </c>
      <c r="G528">
        <v>728.84</v>
      </c>
      <c r="H528">
        <v>0.28000000000000003</v>
      </c>
      <c r="I528" t="s">
        <v>1961</v>
      </c>
      <c r="J528">
        <v>524.76480000000004</v>
      </c>
      <c r="K528">
        <v>524.76480000000004</v>
      </c>
      <c r="L528" t="str">
        <f>_xlfn.IFS(Table8_1[[#This Row],[Unit_Price]]&lt;500,"Low Price",Table8_1[[#This Row],[Unit_Price]]&lt;2000,"Medium Price",Table8_1[[#This Row],[Unit_Price]]&gt;=2000, "High Price")</f>
        <v>Medium Price</v>
      </c>
      <c r="M528" t="str">
        <f>VLOOKUP(Table8_16[[#This Row],[Customer_ID]],Table1__2[],2,FALSE)</f>
        <v>Casey Flores</v>
      </c>
      <c r="N528">
        <f>VLOOKUP(Table8_16[[#This Row],[Customer_ID]],Table1__2[],3,FALSE)</f>
        <v>52</v>
      </c>
      <c r="O528" t="str">
        <f>VLOOKUP(Table8_16[[#This Row],[Customer_ID]],Table1__2[],4,FALSE)</f>
        <v>Female</v>
      </c>
      <c r="P528" t="str">
        <f>VLOOKUP(Table8_16[[#This Row],[Customer_ID]],Table1__2[],5,FALSE)</f>
        <v>Lake Michael</v>
      </c>
      <c r="Q528" t="str">
        <f>VLOOKUP(Table8_16[[#This Row],[Customer_ID]],Table1__2[],6,FALSE)</f>
        <v>Utah</v>
      </c>
      <c r="R528" t="str">
        <f>VLOOKUP(Table8_16[[#This Row],[Customer_ID]],Table1__2[],7,FALSE)</f>
        <v>USA</v>
      </c>
      <c r="S528" t="str">
        <f>VLOOKUP(Table8_16[[#This Row],[Customer_ID]],Table1__2[],8,FALSE)</f>
        <v>Gold</v>
      </c>
      <c r="T528" t="str">
        <f>VLOOKUP(Table8_16[[#This Row],[Customer_ID]],Table1__2[],9,FALSE)</f>
        <v>Experienced</v>
      </c>
      <c r="U528" t="str">
        <f>VLOOKUP(Table8_16[[#This Row],[Product_ID]],Table3__211[],2,FALSE)</f>
        <v>Women's Yoga</v>
      </c>
      <c r="V528" t="str">
        <f>VLOOKUP(Table8_16[[#This Row],[Product_ID]],Table3__211[],3,FALSE)</f>
        <v>Pants</v>
      </c>
      <c r="W528" t="str">
        <f>VLOOKUP(Table8_16[[#This Row],[Product_ID]],Table3__211[],4,FALSE)</f>
        <v>Clothing</v>
      </c>
      <c r="X528" t="str">
        <f>VLOOKUP(Table8_16[[#This Row],[Product_ID]],Table3__211[],5,FALSE)</f>
        <v>Bottoms</v>
      </c>
      <c r="Y528" t="str">
        <f>VLOOKUP(Table8_16[[#This Row],[Product_ID]],Table3__211[],6,FALSE)</f>
        <v>Gonzales-Davis</v>
      </c>
      <c r="Z528">
        <f>VLOOKUP(Table8_16[[#This Row],[Product_ID]],Table3__211[],7,FALSE)</f>
        <v>306.45999999999998</v>
      </c>
      <c r="AA528">
        <f>VLOOKUP(Table8_16[[#This Row],[Product_ID]],Table3__211[],8,FALSE)</f>
        <v>487</v>
      </c>
      <c r="AB528" t="str">
        <f>VLOOKUP(Table8_16[[#This Row],[Store_ID]],Store!$A$2:$E$21,2,FALSE)</f>
        <v>Bean, Jones and Park</v>
      </c>
      <c r="AC528" t="str">
        <f>VLOOKUP(Table8_16[[#This Row],[Store_ID]],Store!$A$2:$E$21,3,FALSE)</f>
        <v>West</v>
      </c>
      <c r="AD528" t="str">
        <f>VLOOKUP(Table8_16[[#This Row],[Store_ID]],Store!$A$2:$E$21,4,FALSE)</f>
        <v>Thompsonborough</v>
      </c>
      <c r="AE528" t="str">
        <f>VLOOKUP(Table8_16[[#This Row],[Store_ID]],Store!$A$2:$E$21,5,FALSE)</f>
        <v>Online</v>
      </c>
      <c r="AF528" s="22" t="str">
        <f>VLOOKUP(Table8_16[[#This Row],[Store_ID]],Store!$A$2:$F$21,6,FALSE)</f>
        <v>Digital Store</v>
      </c>
    </row>
    <row r="529" spans="1:32" x14ac:dyDescent="0.3">
      <c r="A529" t="s">
        <v>2492</v>
      </c>
      <c r="B529" s="5">
        <v>45362</v>
      </c>
      <c r="C529" t="s">
        <v>1412</v>
      </c>
      <c r="D529" t="s">
        <v>1817</v>
      </c>
      <c r="E529" t="s">
        <v>1911</v>
      </c>
      <c r="F529">
        <v>4</v>
      </c>
      <c r="G529">
        <v>467.24</v>
      </c>
      <c r="H529">
        <v>0.08</v>
      </c>
      <c r="I529" t="s">
        <v>1961</v>
      </c>
      <c r="J529">
        <v>1719.4431999999999</v>
      </c>
      <c r="K529">
        <v>1719.4431999999999</v>
      </c>
      <c r="L529" t="str">
        <f>_xlfn.IFS(Table8_1[[#This Row],[Unit_Price]]&lt;500,"Low Price",Table8_1[[#This Row],[Unit_Price]]&lt;2000,"Medium Price",Table8_1[[#This Row],[Unit_Price]]&gt;=2000, "High Price")</f>
        <v>Low Price</v>
      </c>
      <c r="M529" t="str">
        <f>VLOOKUP(Table8_16[[#This Row],[Customer_ID]],Table1__2[],2,FALSE)</f>
        <v>April Phillips</v>
      </c>
      <c r="N529">
        <f>VLOOKUP(Table8_16[[#This Row],[Customer_ID]],Table1__2[],3,FALSE)</f>
        <v>62</v>
      </c>
      <c r="O529" t="str">
        <f>VLOOKUP(Table8_16[[#This Row],[Customer_ID]],Table1__2[],4,FALSE)</f>
        <v>Female</v>
      </c>
      <c r="P529" t="str">
        <f>VLOOKUP(Table8_16[[#This Row],[Customer_ID]],Table1__2[],5,FALSE)</f>
        <v>Lake Carolyn</v>
      </c>
      <c r="Q529" t="str">
        <f>VLOOKUP(Table8_16[[#This Row],[Customer_ID]],Table1__2[],6,FALSE)</f>
        <v>Hawaii</v>
      </c>
      <c r="R529" t="str">
        <f>VLOOKUP(Table8_16[[#This Row],[Customer_ID]],Table1__2[],7,FALSE)</f>
        <v>USA</v>
      </c>
      <c r="S529" t="str">
        <f>VLOOKUP(Table8_16[[#This Row],[Customer_ID]],Table1__2[],8,FALSE)</f>
        <v>Platinum</v>
      </c>
      <c r="T529" t="str">
        <f>VLOOKUP(Table8_16[[#This Row],[Customer_ID]],Table1__2[],9,FALSE)</f>
        <v>Retired</v>
      </c>
      <c r="U529" t="str">
        <f>VLOOKUP(Table8_16[[#This Row],[Product_ID]],Table3__211[],2,FALSE)</f>
        <v>Essential Oil</v>
      </c>
      <c r="V529" t="str">
        <f>VLOOKUP(Table8_16[[#This Row],[Product_ID]],Table3__211[],3,FALSE)</f>
        <v>Diffuser</v>
      </c>
      <c r="W529" t="str">
        <f>VLOOKUP(Table8_16[[#This Row],[Product_ID]],Table3__211[],4,FALSE)</f>
        <v>Home</v>
      </c>
      <c r="X529" t="str">
        <f>VLOOKUP(Table8_16[[#This Row],[Product_ID]],Table3__211[],5,FALSE)</f>
        <v>Decor</v>
      </c>
      <c r="Y529" t="str">
        <f>VLOOKUP(Table8_16[[#This Row],[Product_ID]],Table3__211[],6,FALSE)</f>
        <v>Hernandez Inc</v>
      </c>
      <c r="Z529">
        <f>VLOOKUP(Table8_16[[#This Row],[Product_ID]],Table3__211[],7,FALSE)</f>
        <v>325.26</v>
      </c>
      <c r="AA529">
        <f>VLOOKUP(Table8_16[[#This Row],[Product_ID]],Table3__211[],8,FALSE)</f>
        <v>400</v>
      </c>
      <c r="AB529" t="str">
        <f>VLOOKUP(Table8_16[[#This Row],[Store_ID]],Store!$A$2:$E$21,2,FALSE)</f>
        <v>Benson-Elliott</v>
      </c>
      <c r="AC529" t="str">
        <f>VLOOKUP(Table8_16[[#This Row],[Store_ID]],Store!$A$2:$E$21,3,FALSE)</f>
        <v>East</v>
      </c>
      <c r="AD529" t="str">
        <f>VLOOKUP(Table8_16[[#This Row],[Store_ID]],Store!$A$2:$E$21,4,FALSE)</f>
        <v>Port Josephberg</v>
      </c>
      <c r="AE529" t="str">
        <f>VLOOKUP(Table8_16[[#This Row],[Store_ID]],Store!$A$2:$E$21,5,FALSE)</f>
        <v>Online</v>
      </c>
      <c r="AF529" s="22" t="str">
        <f>VLOOKUP(Table8_16[[#This Row],[Store_ID]],Store!$A$2:$F$21,6,FALSE)</f>
        <v>Digital Store</v>
      </c>
    </row>
    <row r="530" spans="1:32" x14ac:dyDescent="0.3">
      <c r="A530" t="s">
        <v>2493</v>
      </c>
      <c r="B530" s="5">
        <v>45457</v>
      </c>
      <c r="C530" t="s">
        <v>336</v>
      </c>
      <c r="D530" t="s">
        <v>1599</v>
      </c>
      <c r="E530" t="s">
        <v>1927</v>
      </c>
      <c r="F530">
        <v>1</v>
      </c>
      <c r="G530">
        <v>57.94</v>
      </c>
      <c r="H530">
        <v>0.13</v>
      </c>
      <c r="I530" t="s">
        <v>1961</v>
      </c>
      <c r="J530">
        <v>50.407800000000002</v>
      </c>
      <c r="K530">
        <v>50.407799999999995</v>
      </c>
      <c r="L530" t="str">
        <f>_xlfn.IFS(Table8_1[[#This Row],[Unit_Price]]&lt;500,"Low Price",Table8_1[[#This Row],[Unit_Price]]&lt;2000,"Medium Price",Table8_1[[#This Row],[Unit_Price]]&gt;=2000, "High Price")</f>
        <v>Low Price</v>
      </c>
      <c r="M530" t="str">
        <f>VLOOKUP(Table8_16[[#This Row],[Customer_ID]],Table1__2[],2,FALSE)</f>
        <v>Robert Jackson</v>
      </c>
      <c r="N530">
        <f>VLOOKUP(Table8_16[[#This Row],[Customer_ID]],Table1__2[],3,FALSE)</f>
        <v>44</v>
      </c>
      <c r="O530" t="str">
        <f>VLOOKUP(Table8_16[[#This Row],[Customer_ID]],Table1__2[],4,FALSE)</f>
        <v>Female</v>
      </c>
      <c r="P530" t="str">
        <f>VLOOKUP(Table8_16[[#This Row],[Customer_ID]],Table1__2[],5,FALSE)</f>
        <v>Lake Brandy</v>
      </c>
      <c r="Q530" t="str">
        <f>VLOOKUP(Table8_16[[#This Row],[Customer_ID]],Table1__2[],6,FALSE)</f>
        <v>Tennessee</v>
      </c>
      <c r="R530" t="str">
        <f>VLOOKUP(Table8_16[[#This Row],[Customer_ID]],Table1__2[],7,FALSE)</f>
        <v>USA</v>
      </c>
      <c r="S530" t="str">
        <f>VLOOKUP(Table8_16[[#This Row],[Customer_ID]],Table1__2[],8,FALSE)</f>
        <v>Platinum</v>
      </c>
      <c r="T530" t="str">
        <f>VLOOKUP(Table8_16[[#This Row],[Customer_ID]],Table1__2[],9,FALSE)</f>
        <v>Experienced</v>
      </c>
      <c r="U530" t="str">
        <f>VLOOKUP(Table8_16[[#This Row],[Product_ID]],Table3__211[],2,FALSE)</f>
        <v>Ceramic Kitchen Bowl</v>
      </c>
      <c r="V530" t="str">
        <f>VLOOKUP(Table8_16[[#This Row],[Product_ID]],Table3__211[],3,FALSE)</f>
        <v>Set</v>
      </c>
      <c r="W530" t="str">
        <f>VLOOKUP(Table8_16[[#This Row],[Product_ID]],Table3__211[],4,FALSE)</f>
        <v>Home</v>
      </c>
      <c r="X530" t="str">
        <f>VLOOKUP(Table8_16[[#This Row],[Product_ID]],Table3__211[],5,FALSE)</f>
        <v>Kitchen</v>
      </c>
      <c r="Y530" t="str">
        <f>VLOOKUP(Table8_16[[#This Row],[Product_ID]],Table3__211[],6,FALSE)</f>
        <v>Hamilton Group</v>
      </c>
      <c r="Z530">
        <f>VLOOKUP(Table8_16[[#This Row],[Product_ID]],Table3__211[],7,FALSE)</f>
        <v>298.86</v>
      </c>
      <c r="AA530">
        <f>VLOOKUP(Table8_16[[#This Row],[Product_ID]],Table3__211[],8,FALSE)</f>
        <v>308</v>
      </c>
      <c r="AB530" t="str">
        <f>VLOOKUP(Table8_16[[#This Row],[Store_ID]],Store!$A$2:$E$21,2,FALSE)</f>
        <v>Aguirre-Keller</v>
      </c>
      <c r="AC530" t="str">
        <f>VLOOKUP(Table8_16[[#This Row],[Store_ID]],Store!$A$2:$E$21,3,FALSE)</f>
        <v>South</v>
      </c>
      <c r="AD530" t="str">
        <f>VLOOKUP(Table8_16[[#This Row],[Store_ID]],Store!$A$2:$E$21,4,FALSE)</f>
        <v>Lake Michael</v>
      </c>
      <c r="AE530" t="str">
        <f>VLOOKUP(Table8_16[[#This Row],[Store_ID]],Store!$A$2:$E$21,5,FALSE)</f>
        <v>Online</v>
      </c>
      <c r="AF530" s="22" t="str">
        <f>VLOOKUP(Table8_16[[#This Row],[Store_ID]],Store!$A$2:$F$21,6,FALSE)</f>
        <v>Digital Store</v>
      </c>
    </row>
    <row r="531" spans="1:32" x14ac:dyDescent="0.3">
      <c r="A531" t="s">
        <v>2494</v>
      </c>
      <c r="B531" s="5">
        <v>45338</v>
      </c>
      <c r="C531" t="s">
        <v>1091</v>
      </c>
      <c r="D531" t="s">
        <v>1728</v>
      </c>
      <c r="E531" t="s">
        <v>1942</v>
      </c>
      <c r="F531">
        <v>1</v>
      </c>
      <c r="G531">
        <v>540.1</v>
      </c>
      <c r="H531">
        <v>0.22</v>
      </c>
      <c r="I531" t="s">
        <v>1959</v>
      </c>
      <c r="J531">
        <v>421.27800000000002</v>
      </c>
      <c r="K531">
        <v>421.27800000000002</v>
      </c>
      <c r="L531" t="str">
        <f>_xlfn.IFS(Table8_1[[#This Row],[Unit_Price]]&lt;500,"Low Price",Table8_1[[#This Row],[Unit_Price]]&lt;2000,"Medium Price",Table8_1[[#This Row],[Unit_Price]]&gt;=2000, "High Price")</f>
        <v>Medium Price</v>
      </c>
      <c r="M531" t="str">
        <f>VLOOKUP(Table8_16[[#This Row],[Customer_ID]],Table1__2[],2,FALSE)</f>
        <v>Evelyn Brown</v>
      </c>
      <c r="N531">
        <f>VLOOKUP(Table8_16[[#This Row],[Customer_ID]],Table1__2[],3,FALSE)</f>
        <v>39</v>
      </c>
      <c r="O531" t="str">
        <f>VLOOKUP(Table8_16[[#This Row],[Customer_ID]],Table1__2[],4,FALSE)</f>
        <v>Male</v>
      </c>
      <c r="P531" t="str">
        <f>VLOOKUP(Table8_16[[#This Row],[Customer_ID]],Table1__2[],5,FALSE)</f>
        <v>West Victoriaborough</v>
      </c>
      <c r="Q531" t="str">
        <f>VLOOKUP(Table8_16[[#This Row],[Customer_ID]],Table1__2[],6,FALSE)</f>
        <v>New Mexico</v>
      </c>
      <c r="R531" t="str">
        <f>VLOOKUP(Table8_16[[#This Row],[Customer_ID]],Table1__2[],7,FALSE)</f>
        <v>USA</v>
      </c>
      <c r="S531" t="str">
        <f>VLOOKUP(Table8_16[[#This Row],[Customer_ID]],Table1__2[],8,FALSE)</f>
        <v>Gold</v>
      </c>
      <c r="T531" t="str">
        <f>VLOOKUP(Table8_16[[#This Row],[Customer_ID]],Table1__2[],9,FALSE)</f>
        <v>Experienced</v>
      </c>
      <c r="U531" t="str">
        <f>VLOOKUP(Table8_16[[#This Row],[Product_ID]],Table3__211[],2,FALSE)</f>
        <v>Men's Roll-On</v>
      </c>
      <c r="V531" t="str">
        <f>VLOOKUP(Table8_16[[#This Row],[Product_ID]],Table3__211[],3,FALSE)</f>
        <v>Perfume</v>
      </c>
      <c r="W531" t="str">
        <f>VLOOKUP(Table8_16[[#This Row],[Product_ID]],Table3__211[],4,FALSE)</f>
        <v>Beauty</v>
      </c>
      <c r="X531" t="str">
        <f>VLOOKUP(Table8_16[[#This Row],[Product_ID]],Table3__211[],5,FALSE)</f>
        <v>Fragrance</v>
      </c>
      <c r="Y531" t="str">
        <f>VLOOKUP(Table8_16[[#This Row],[Product_ID]],Table3__211[],6,FALSE)</f>
        <v>Sullivan and Sons</v>
      </c>
      <c r="Z531">
        <f>VLOOKUP(Table8_16[[#This Row],[Product_ID]],Table3__211[],7,FALSE)</f>
        <v>43.29</v>
      </c>
      <c r="AA531">
        <f>VLOOKUP(Table8_16[[#This Row],[Product_ID]],Table3__211[],8,FALSE)</f>
        <v>267</v>
      </c>
      <c r="AB531" t="str">
        <f>VLOOKUP(Table8_16[[#This Row],[Store_ID]],Store!$A$2:$E$21,2,FALSE)</f>
        <v>Holloway Ltd</v>
      </c>
      <c r="AC531" t="str">
        <f>VLOOKUP(Table8_16[[#This Row],[Store_ID]],Store!$A$2:$E$21,3,FALSE)</f>
        <v>North</v>
      </c>
      <c r="AD531" t="str">
        <f>VLOOKUP(Table8_16[[#This Row],[Store_ID]],Store!$A$2:$E$21,4,FALSE)</f>
        <v>Bensonhaven</v>
      </c>
      <c r="AE531" t="str">
        <f>VLOOKUP(Table8_16[[#This Row],[Store_ID]],Store!$A$2:$E$21,5,FALSE)</f>
        <v>Flagship</v>
      </c>
      <c r="AF531" s="22" t="str">
        <f>VLOOKUP(Table8_16[[#This Row],[Store_ID]],Store!$A$2:$F$21,6,FALSE)</f>
        <v>Physical Store</v>
      </c>
    </row>
    <row r="532" spans="1:32" x14ac:dyDescent="0.3">
      <c r="A532" t="s">
        <v>2495</v>
      </c>
      <c r="B532" s="5">
        <v>45552</v>
      </c>
      <c r="C532" t="s">
        <v>285</v>
      </c>
      <c r="D532" t="s">
        <v>1590</v>
      </c>
      <c r="E532" t="s">
        <v>1948</v>
      </c>
      <c r="F532">
        <v>4</v>
      </c>
      <c r="G532">
        <v>816.28</v>
      </c>
      <c r="H532">
        <v>0.15</v>
      </c>
      <c r="I532" t="s">
        <v>1964</v>
      </c>
      <c r="J532">
        <v>2775.3519999999999</v>
      </c>
      <c r="K532">
        <v>2775.3519999999999</v>
      </c>
      <c r="L532" t="str">
        <f>_xlfn.IFS(Table8_1[[#This Row],[Unit_Price]]&lt;500,"Low Price",Table8_1[[#This Row],[Unit_Price]]&lt;2000,"Medium Price",Table8_1[[#This Row],[Unit_Price]]&gt;=2000, "High Price")</f>
        <v>Medium Price</v>
      </c>
      <c r="M532" t="str">
        <f>VLOOKUP(Table8_16[[#This Row],[Customer_ID]],Table1__2[],2,FALSE)</f>
        <v>Katherine Young</v>
      </c>
      <c r="N532">
        <f>VLOOKUP(Table8_16[[#This Row],[Customer_ID]],Table1__2[],3,FALSE)</f>
        <v>29</v>
      </c>
      <c r="O532" t="str">
        <f>VLOOKUP(Table8_16[[#This Row],[Customer_ID]],Table1__2[],4,FALSE)</f>
        <v>Male</v>
      </c>
      <c r="P532" t="str">
        <f>VLOOKUP(Table8_16[[#This Row],[Customer_ID]],Table1__2[],5,FALSE)</f>
        <v>North Valeriemouth</v>
      </c>
      <c r="Q532" t="str">
        <f>VLOOKUP(Table8_16[[#This Row],[Customer_ID]],Table1__2[],6,FALSE)</f>
        <v>Vermont</v>
      </c>
      <c r="R532" t="str">
        <f>VLOOKUP(Table8_16[[#This Row],[Customer_ID]],Table1__2[],7,FALSE)</f>
        <v>USA</v>
      </c>
      <c r="S532" t="str">
        <f>VLOOKUP(Table8_16[[#This Row],[Customer_ID]],Table1__2[],8,FALSE)</f>
        <v>Gold</v>
      </c>
      <c r="T532" t="str">
        <f>VLOOKUP(Table8_16[[#This Row],[Customer_ID]],Table1__2[],9,FALSE)</f>
        <v>Entry level Professionel</v>
      </c>
      <c r="U532" t="str">
        <f>VLOOKUP(Table8_16[[#This Row],[Product_ID]],Table3__211[],2,FALSE)</f>
        <v>Wireless Bluetooth</v>
      </c>
      <c r="V532" t="str">
        <f>VLOOKUP(Table8_16[[#This Row],[Product_ID]],Table3__211[],3,FALSE)</f>
        <v>Earbuds</v>
      </c>
      <c r="W532" t="str">
        <f>VLOOKUP(Table8_16[[#This Row],[Product_ID]],Table3__211[],4,FALSE)</f>
        <v>Electronics</v>
      </c>
      <c r="X532" t="str">
        <f>VLOOKUP(Table8_16[[#This Row],[Product_ID]],Table3__211[],5,FALSE)</f>
        <v>Audio</v>
      </c>
      <c r="Y532" t="str">
        <f>VLOOKUP(Table8_16[[#This Row],[Product_ID]],Table3__211[],6,FALSE)</f>
        <v>Perez-Johnston</v>
      </c>
      <c r="Z532">
        <f>VLOOKUP(Table8_16[[#This Row],[Product_ID]],Table3__211[],7,FALSE)</f>
        <v>439.07</v>
      </c>
      <c r="AA532">
        <f>VLOOKUP(Table8_16[[#This Row],[Product_ID]],Table3__211[],8,FALSE)</f>
        <v>142</v>
      </c>
      <c r="AB532" t="str">
        <f>VLOOKUP(Table8_16[[#This Row],[Store_ID]],Store!$A$2:$E$21,2,FALSE)</f>
        <v>Mann-Austin</v>
      </c>
      <c r="AC532" t="str">
        <f>VLOOKUP(Table8_16[[#This Row],[Store_ID]],Store!$A$2:$E$21,3,FALSE)</f>
        <v>East</v>
      </c>
      <c r="AD532" t="str">
        <f>VLOOKUP(Table8_16[[#This Row],[Store_ID]],Store!$A$2:$E$21,4,FALSE)</f>
        <v>Vasquezborough</v>
      </c>
      <c r="AE532" t="str">
        <f>VLOOKUP(Table8_16[[#This Row],[Store_ID]],Store!$A$2:$E$21,5,FALSE)</f>
        <v>Online</v>
      </c>
      <c r="AF532" s="22" t="str">
        <f>VLOOKUP(Table8_16[[#This Row],[Store_ID]],Store!$A$2:$F$21,6,FALSE)</f>
        <v>Digital Store</v>
      </c>
    </row>
    <row r="533" spans="1:32" x14ac:dyDescent="0.3">
      <c r="A533" t="s">
        <v>2496</v>
      </c>
      <c r="B533" s="5">
        <v>45895</v>
      </c>
      <c r="C533" t="s">
        <v>597</v>
      </c>
      <c r="D533" t="s">
        <v>1706</v>
      </c>
      <c r="E533" t="s">
        <v>1917</v>
      </c>
      <c r="F533">
        <v>4</v>
      </c>
      <c r="G533">
        <v>727.49</v>
      </c>
      <c r="H533">
        <v>0.11</v>
      </c>
      <c r="I533" t="s">
        <v>1959</v>
      </c>
      <c r="J533">
        <v>2589.8643999999999</v>
      </c>
      <c r="K533">
        <v>2589.8643999999999</v>
      </c>
      <c r="L533" t="str">
        <f>_xlfn.IFS(Table8_1[[#This Row],[Unit_Price]]&lt;500,"Low Price",Table8_1[[#This Row],[Unit_Price]]&lt;2000,"Medium Price",Table8_1[[#This Row],[Unit_Price]]&gt;=2000, "High Price")</f>
        <v>Medium Price</v>
      </c>
      <c r="M533" t="str">
        <f>VLOOKUP(Table8_16[[#This Row],[Customer_ID]],Table1__2[],2,FALSE)</f>
        <v>Michelle Myers</v>
      </c>
      <c r="N533">
        <f>VLOOKUP(Table8_16[[#This Row],[Customer_ID]],Table1__2[],3,FALSE)</f>
        <v>33</v>
      </c>
      <c r="O533" t="str">
        <f>VLOOKUP(Table8_16[[#This Row],[Customer_ID]],Table1__2[],4,FALSE)</f>
        <v>Female</v>
      </c>
      <c r="P533" t="str">
        <f>VLOOKUP(Table8_16[[#This Row],[Customer_ID]],Table1__2[],5,FALSE)</f>
        <v>West Daniel</v>
      </c>
      <c r="Q533" t="str">
        <f>VLOOKUP(Table8_16[[#This Row],[Customer_ID]],Table1__2[],6,FALSE)</f>
        <v>South Carolina</v>
      </c>
      <c r="R533" t="str">
        <f>VLOOKUP(Table8_16[[#This Row],[Customer_ID]],Table1__2[],7,FALSE)</f>
        <v>USA</v>
      </c>
      <c r="S533" t="str">
        <f>VLOOKUP(Table8_16[[#This Row],[Customer_ID]],Table1__2[],8,FALSE)</f>
        <v>Bronze</v>
      </c>
      <c r="T533" t="str">
        <f>VLOOKUP(Table8_16[[#This Row],[Customer_ID]],Table1__2[],9,FALSE)</f>
        <v>Experienced</v>
      </c>
      <c r="U533" t="str">
        <f>VLOOKUP(Table8_16[[#This Row],[Product_ID]],Table3__211[],2,FALSE)</f>
        <v>Smart Home WiFi</v>
      </c>
      <c r="V533" t="str">
        <f>VLOOKUP(Table8_16[[#This Row],[Product_ID]],Table3__211[],3,FALSE)</f>
        <v>Camera</v>
      </c>
      <c r="W533" t="str">
        <f>VLOOKUP(Table8_16[[#This Row],[Product_ID]],Table3__211[],4,FALSE)</f>
        <v>Electronics</v>
      </c>
      <c r="X533" t="str">
        <f>VLOOKUP(Table8_16[[#This Row],[Product_ID]],Table3__211[],5,FALSE)</f>
        <v>Accessories</v>
      </c>
      <c r="Y533" t="str">
        <f>VLOOKUP(Table8_16[[#This Row],[Product_ID]],Table3__211[],6,FALSE)</f>
        <v>Holmes LLC</v>
      </c>
      <c r="Z533">
        <f>VLOOKUP(Table8_16[[#This Row],[Product_ID]],Table3__211[],7,FALSE)</f>
        <v>450.71</v>
      </c>
      <c r="AA533">
        <f>VLOOKUP(Table8_16[[#This Row],[Product_ID]],Table3__211[],8,FALSE)</f>
        <v>389</v>
      </c>
      <c r="AB533" t="str">
        <f>VLOOKUP(Table8_16[[#This Row],[Store_ID]],Store!$A$2:$E$21,2,FALSE)</f>
        <v>Bean, Jones and Park</v>
      </c>
      <c r="AC533" t="str">
        <f>VLOOKUP(Table8_16[[#This Row],[Store_ID]],Store!$A$2:$E$21,3,FALSE)</f>
        <v>West</v>
      </c>
      <c r="AD533" t="str">
        <f>VLOOKUP(Table8_16[[#This Row],[Store_ID]],Store!$A$2:$E$21,4,FALSE)</f>
        <v>Thompsonborough</v>
      </c>
      <c r="AE533" t="str">
        <f>VLOOKUP(Table8_16[[#This Row],[Store_ID]],Store!$A$2:$E$21,5,FALSE)</f>
        <v>Online</v>
      </c>
      <c r="AF533" s="22" t="str">
        <f>VLOOKUP(Table8_16[[#This Row],[Store_ID]],Store!$A$2:$F$21,6,FALSE)</f>
        <v>Digital Store</v>
      </c>
    </row>
    <row r="534" spans="1:32" x14ac:dyDescent="0.3">
      <c r="A534" t="s">
        <v>2497</v>
      </c>
      <c r="B534" s="5">
        <v>45447</v>
      </c>
      <c r="C534" t="s">
        <v>575</v>
      </c>
      <c r="D534" t="s">
        <v>1841</v>
      </c>
      <c r="E534" t="s">
        <v>1932</v>
      </c>
      <c r="F534">
        <v>4</v>
      </c>
      <c r="G534">
        <v>817.92</v>
      </c>
      <c r="H534">
        <v>0.21</v>
      </c>
      <c r="I534" t="s">
        <v>1959</v>
      </c>
      <c r="J534">
        <v>2584.6271999999999</v>
      </c>
      <c r="K534">
        <v>2584.6271999999999</v>
      </c>
      <c r="L534" t="str">
        <f>_xlfn.IFS(Table8_1[[#This Row],[Unit_Price]]&lt;500,"Low Price",Table8_1[[#This Row],[Unit_Price]]&lt;2000,"Medium Price",Table8_1[[#This Row],[Unit_Price]]&gt;=2000, "High Price")</f>
        <v>Medium Price</v>
      </c>
      <c r="M534" t="str">
        <f>VLOOKUP(Table8_16[[#This Row],[Customer_ID]],Table1__2[],2,FALSE)</f>
        <v>Amy Wilson</v>
      </c>
      <c r="N534">
        <f>VLOOKUP(Table8_16[[#This Row],[Customer_ID]],Table1__2[],3,FALSE)</f>
        <v>44</v>
      </c>
      <c r="O534" t="str">
        <f>VLOOKUP(Table8_16[[#This Row],[Customer_ID]],Table1__2[],4,FALSE)</f>
        <v>Female</v>
      </c>
      <c r="P534" t="str">
        <f>VLOOKUP(Table8_16[[#This Row],[Customer_ID]],Table1__2[],5,FALSE)</f>
        <v>Morrisburgh</v>
      </c>
      <c r="Q534" t="str">
        <f>VLOOKUP(Table8_16[[#This Row],[Customer_ID]],Table1__2[],6,FALSE)</f>
        <v>Indiana</v>
      </c>
      <c r="R534" t="str">
        <f>VLOOKUP(Table8_16[[#This Row],[Customer_ID]],Table1__2[],7,FALSE)</f>
        <v>USA</v>
      </c>
      <c r="S534" t="str">
        <f>VLOOKUP(Table8_16[[#This Row],[Customer_ID]],Table1__2[],8,FALSE)</f>
        <v>Platinum</v>
      </c>
      <c r="T534" t="str">
        <f>VLOOKUP(Table8_16[[#This Row],[Customer_ID]],Table1__2[],9,FALSE)</f>
        <v>Experienced</v>
      </c>
      <c r="U534" t="str">
        <f>VLOOKUP(Table8_16[[#This Row],[Product_ID]],Table3__211[],2,FALSE)</f>
        <v>Kitchen Cutting</v>
      </c>
      <c r="V534" t="str">
        <f>VLOOKUP(Table8_16[[#This Row],[Product_ID]],Table3__211[],3,FALSE)</f>
        <v>Board</v>
      </c>
      <c r="W534" t="str">
        <f>VLOOKUP(Table8_16[[#This Row],[Product_ID]],Table3__211[],4,FALSE)</f>
        <v>Home</v>
      </c>
      <c r="X534" t="str">
        <f>VLOOKUP(Table8_16[[#This Row],[Product_ID]],Table3__211[],5,FALSE)</f>
        <v>Kitchen</v>
      </c>
      <c r="Y534" t="str">
        <f>VLOOKUP(Table8_16[[#This Row],[Product_ID]],Table3__211[],6,FALSE)</f>
        <v>Taylor, Dodson and Johnston</v>
      </c>
      <c r="Z534">
        <f>VLOOKUP(Table8_16[[#This Row],[Product_ID]],Table3__211[],7,FALSE)</f>
        <v>176.07</v>
      </c>
      <c r="AA534">
        <f>VLOOKUP(Table8_16[[#This Row],[Product_ID]],Table3__211[],8,FALSE)</f>
        <v>82</v>
      </c>
      <c r="AB534" t="str">
        <f>VLOOKUP(Table8_16[[#This Row],[Store_ID]],Store!$A$2:$E$21,2,FALSE)</f>
        <v>Gardner, Humphrey and Contreras</v>
      </c>
      <c r="AC534" t="str">
        <f>VLOOKUP(Table8_16[[#This Row],[Store_ID]],Store!$A$2:$E$21,3,FALSE)</f>
        <v>East</v>
      </c>
      <c r="AD534" t="str">
        <f>VLOOKUP(Table8_16[[#This Row],[Store_ID]],Store!$A$2:$E$21,4,FALSE)</f>
        <v>Johnsonville</v>
      </c>
      <c r="AE534" t="str">
        <f>VLOOKUP(Table8_16[[#This Row],[Store_ID]],Store!$A$2:$E$21,5,FALSE)</f>
        <v>Flagship</v>
      </c>
      <c r="AF534" s="22" t="str">
        <f>VLOOKUP(Table8_16[[#This Row],[Store_ID]],Store!$A$2:$F$21,6,FALSE)</f>
        <v>Physical Store</v>
      </c>
    </row>
    <row r="535" spans="1:32" x14ac:dyDescent="0.3">
      <c r="A535" t="s">
        <v>2498</v>
      </c>
      <c r="B535" s="5">
        <v>45578</v>
      </c>
      <c r="C535" t="s">
        <v>1034</v>
      </c>
      <c r="D535" t="s">
        <v>1693</v>
      </c>
      <c r="E535" t="s">
        <v>1914</v>
      </c>
      <c r="F535">
        <v>2</v>
      </c>
      <c r="G535">
        <v>358.45</v>
      </c>
      <c r="H535">
        <v>7.0000000000000007E-2</v>
      </c>
      <c r="I535" t="s">
        <v>1964</v>
      </c>
      <c r="J535">
        <v>666.71699999999998</v>
      </c>
      <c r="K535">
        <v>666.71699999999998</v>
      </c>
      <c r="L535" t="str">
        <f>_xlfn.IFS(Table8_1[[#This Row],[Unit_Price]]&lt;500,"Low Price",Table8_1[[#This Row],[Unit_Price]]&lt;2000,"Medium Price",Table8_1[[#This Row],[Unit_Price]]&gt;=2000, "High Price")</f>
        <v>Low Price</v>
      </c>
      <c r="M535" t="str">
        <f>VLOOKUP(Table8_16[[#This Row],[Customer_ID]],Table1__2[],2,FALSE)</f>
        <v>Andrew Smith</v>
      </c>
      <c r="N535">
        <f>VLOOKUP(Table8_16[[#This Row],[Customer_ID]],Table1__2[],3,FALSE)</f>
        <v>60</v>
      </c>
      <c r="O535" t="str">
        <f>VLOOKUP(Table8_16[[#This Row],[Customer_ID]],Table1__2[],4,FALSE)</f>
        <v>Male</v>
      </c>
      <c r="P535" t="str">
        <f>VLOOKUP(Table8_16[[#This Row],[Customer_ID]],Table1__2[],5,FALSE)</f>
        <v>East Matthew</v>
      </c>
      <c r="Q535" t="str">
        <f>VLOOKUP(Table8_16[[#This Row],[Customer_ID]],Table1__2[],6,FALSE)</f>
        <v>Wisconsin</v>
      </c>
      <c r="R535" t="str">
        <f>VLOOKUP(Table8_16[[#This Row],[Customer_ID]],Table1__2[],7,FALSE)</f>
        <v>USA</v>
      </c>
      <c r="S535" t="str">
        <f>VLOOKUP(Table8_16[[#This Row],[Customer_ID]],Table1__2[],8,FALSE)</f>
        <v>Bronze</v>
      </c>
      <c r="T535" t="str">
        <f>VLOOKUP(Table8_16[[#This Row],[Customer_ID]],Table1__2[],9,FALSE)</f>
        <v>Experienced</v>
      </c>
      <c r="U535" t="str">
        <f>VLOOKUP(Table8_16[[#This Row],[Product_ID]],Table3__211[],2,FALSE)</f>
        <v>Sports Water Hydration</v>
      </c>
      <c r="V535" t="str">
        <f>VLOOKUP(Table8_16[[#This Row],[Product_ID]],Table3__211[],3,FALSE)</f>
        <v>Pack</v>
      </c>
      <c r="W535" t="str">
        <f>VLOOKUP(Table8_16[[#This Row],[Product_ID]],Table3__211[],4,FALSE)</f>
        <v>Sports</v>
      </c>
      <c r="X535" t="str">
        <f>VLOOKUP(Table8_16[[#This Row],[Product_ID]],Table3__211[],5,FALSE)</f>
        <v>Outdoor</v>
      </c>
      <c r="Y535" t="str">
        <f>VLOOKUP(Table8_16[[#This Row],[Product_ID]],Table3__211[],6,FALSE)</f>
        <v>Sims-Smith</v>
      </c>
      <c r="Z535">
        <f>VLOOKUP(Table8_16[[#This Row],[Product_ID]],Table3__211[],7,FALSE)</f>
        <v>135.61000000000001</v>
      </c>
      <c r="AA535">
        <f>VLOOKUP(Table8_16[[#This Row],[Product_ID]],Table3__211[],8,FALSE)</f>
        <v>394</v>
      </c>
      <c r="AB535" t="str">
        <f>VLOOKUP(Table8_16[[#This Row],[Store_ID]],Store!$A$2:$E$21,2,FALSE)</f>
        <v>Martinez-Mullins</v>
      </c>
      <c r="AC535" t="str">
        <f>VLOOKUP(Table8_16[[#This Row],[Store_ID]],Store!$A$2:$E$21,3,FALSE)</f>
        <v>South</v>
      </c>
      <c r="AD535" t="str">
        <f>VLOOKUP(Table8_16[[#This Row],[Store_ID]],Store!$A$2:$E$21,4,FALSE)</f>
        <v>Williamsfurt</v>
      </c>
      <c r="AE535" t="str">
        <f>VLOOKUP(Table8_16[[#This Row],[Store_ID]],Store!$A$2:$E$21,5,FALSE)</f>
        <v>Online</v>
      </c>
      <c r="AF535" s="22" t="str">
        <f>VLOOKUP(Table8_16[[#This Row],[Store_ID]],Store!$A$2:$F$21,6,FALSE)</f>
        <v>Digital Store</v>
      </c>
    </row>
    <row r="536" spans="1:32" x14ac:dyDescent="0.3">
      <c r="A536" t="s">
        <v>2499</v>
      </c>
      <c r="B536" s="5">
        <v>45697</v>
      </c>
      <c r="C536" t="s">
        <v>665</v>
      </c>
      <c r="D536" t="s">
        <v>1844</v>
      </c>
      <c r="E536" t="s">
        <v>1921</v>
      </c>
      <c r="F536">
        <v>1</v>
      </c>
      <c r="G536">
        <v>972.06</v>
      </c>
      <c r="H536">
        <v>0.3</v>
      </c>
      <c r="I536" t="s">
        <v>1964</v>
      </c>
      <c r="J536">
        <v>680.44200000000001</v>
      </c>
      <c r="K536">
        <v>680.44200000000001</v>
      </c>
      <c r="L536" t="str">
        <f>_xlfn.IFS(Table8_1[[#This Row],[Unit_Price]]&lt;500,"Low Price",Table8_1[[#This Row],[Unit_Price]]&lt;2000,"Medium Price",Table8_1[[#This Row],[Unit_Price]]&gt;=2000, "High Price")</f>
        <v>Medium Price</v>
      </c>
      <c r="M536" t="str">
        <f>VLOOKUP(Table8_16[[#This Row],[Customer_ID]],Table1__2[],2,FALSE)</f>
        <v>Mary Boyd</v>
      </c>
      <c r="N536">
        <f>VLOOKUP(Table8_16[[#This Row],[Customer_ID]],Table1__2[],3,FALSE)</f>
        <v>25</v>
      </c>
      <c r="O536" t="str">
        <f>VLOOKUP(Table8_16[[#This Row],[Customer_ID]],Table1__2[],4,FALSE)</f>
        <v>Female</v>
      </c>
      <c r="P536" t="str">
        <f>VLOOKUP(Table8_16[[#This Row],[Customer_ID]],Table1__2[],5,FALSE)</f>
        <v>New Logan</v>
      </c>
      <c r="Q536" t="str">
        <f>VLOOKUP(Table8_16[[#This Row],[Customer_ID]],Table1__2[],6,FALSE)</f>
        <v>Michigan</v>
      </c>
      <c r="R536" t="str">
        <f>VLOOKUP(Table8_16[[#This Row],[Customer_ID]],Table1__2[],7,FALSE)</f>
        <v>USA</v>
      </c>
      <c r="S536" t="str">
        <f>VLOOKUP(Table8_16[[#This Row],[Customer_ID]],Table1__2[],8,FALSE)</f>
        <v>Bronze</v>
      </c>
      <c r="T536" t="str">
        <f>VLOOKUP(Table8_16[[#This Row],[Customer_ID]],Table1__2[],9,FALSE)</f>
        <v>Entry level Professionel</v>
      </c>
      <c r="U536" t="str">
        <f>VLOOKUP(Table8_16[[#This Row],[Product_ID]],Table3__211[],2,FALSE)</f>
        <v>LED Bedside</v>
      </c>
      <c r="V536" t="str">
        <f>VLOOKUP(Table8_16[[#This Row],[Product_ID]],Table3__211[],3,FALSE)</f>
        <v>Lamp</v>
      </c>
      <c r="W536" t="str">
        <f>VLOOKUP(Table8_16[[#This Row],[Product_ID]],Table3__211[],4,FALSE)</f>
        <v>Home</v>
      </c>
      <c r="X536" t="str">
        <f>VLOOKUP(Table8_16[[#This Row],[Product_ID]],Table3__211[],5,FALSE)</f>
        <v>Lighting</v>
      </c>
      <c r="Y536" t="str">
        <f>VLOOKUP(Table8_16[[#This Row],[Product_ID]],Table3__211[],6,FALSE)</f>
        <v>Aguilar, Horton and Lewis</v>
      </c>
      <c r="Z536">
        <f>VLOOKUP(Table8_16[[#This Row],[Product_ID]],Table3__211[],7,FALSE)</f>
        <v>371.38</v>
      </c>
      <c r="AA536">
        <f>VLOOKUP(Table8_16[[#This Row],[Product_ID]],Table3__211[],8,FALSE)</f>
        <v>220</v>
      </c>
      <c r="AB536" t="str">
        <f>VLOOKUP(Table8_16[[#This Row],[Store_ID]],Store!$A$2:$E$21,2,FALSE)</f>
        <v>Moore, Padilla and Butler</v>
      </c>
      <c r="AC536" t="str">
        <f>VLOOKUP(Table8_16[[#This Row],[Store_ID]],Store!$A$2:$E$21,3,FALSE)</f>
        <v>South</v>
      </c>
      <c r="AD536" t="str">
        <f>VLOOKUP(Table8_16[[#This Row],[Store_ID]],Store!$A$2:$E$21,4,FALSE)</f>
        <v>East Johnstad</v>
      </c>
      <c r="AE536" t="str">
        <f>VLOOKUP(Table8_16[[#This Row],[Store_ID]],Store!$A$2:$E$21,5,FALSE)</f>
        <v>Flagship</v>
      </c>
      <c r="AF536" s="22" t="str">
        <f>VLOOKUP(Table8_16[[#This Row],[Store_ID]],Store!$A$2:$F$21,6,FALSE)</f>
        <v>Physical Store</v>
      </c>
    </row>
    <row r="537" spans="1:32" x14ac:dyDescent="0.3">
      <c r="A537" t="s">
        <v>2500</v>
      </c>
      <c r="B537" s="5">
        <v>45281</v>
      </c>
      <c r="C537" t="s">
        <v>134</v>
      </c>
      <c r="D537" t="s">
        <v>1998</v>
      </c>
      <c r="E537" t="s">
        <v>1887</v>
      </c>
      <c r="F537">
        <v>1</v>
      </c>
      <c r="G537">
        <v>791.36</v>
      </c>
      <c r="H537">
        <v>0.06</v>
      </c>
      <c r="I537" t="s">
        <v>1961</v>
      </c>
      <c r="J537">
        <v>743.87840000000006</v>
      </c>
      <c r="K537">
        <v>743.87840000000006</v>
      </c>
      <c r="L537" t="str">
        <f>_xlfn.IFS(Table8_1[[#This Row],[Unit_Price]]&lt;500,"Low Price",Table8_1[[#This Row],[Unit_Price]]&lt;2000,"Medium Price",Table8_1[[#This Row],[Unit_Price]]&gt;=2000, "High Price")</f>
        <v>Medium Price</v>
      </c>
      <c r="M537" t="str">
        <f>VLOOKUP(Table8_16[[#This Row],[Customer_ID]],Table1__2[],2,FALSE)</f>
        <v>Mike Jennings</v>
      </c>
      <c r="N537">
        <f>VLOOKUP(Table8_16[[#This Row],[Customer_ID]],Table1__2[],3,FALSE)</f>
        <v>48</v>
      </c>
      <c r="O537" t="str">
        <f>VLOOKUP(Table8_16[[#This Row],[Customer_ID]],Table1__2[],4,FALSE)</f>
        <v>Female</v>
      </c>
      <c r="P537" t="str">
        <f>VLOOKUP(Table8_16[[#This Row],[Customer_ID]],Table1__2[],5,FALSE)</f>
        <v>Fostermouth</v>
      </c>
      <c r="Q537" t="str">
        <f>VLOOKUP(Table8_16[[#This Row],[Customer_ID]],Table1__2[],6,FALSE)</f>
        <v>Arizona</v>
      </c>
      <c r="R537" t="str">
        <f>VLOOKUP(Table8_16[[#This Row],[Customer_ID]],Table1__2[],7,FALSE)</f>
        <v>USA</v>
      </c>
      <c r="S537" t="str">
        <f>VLOOKUP(Table8_16[[#This Row],[Customer_ID]],Table1__2[],8,FALSE)</f>
        <v>Gold</v>
      </c>
      <c r="T537" t="str">
        <f>VLOOKUP(Table8_16[[#This Row],[Customer_ID]],Table1__2[],9,FALSE)</f>
        <v>Experienced</v>
      </c>
      <c r="U537" t="str">
        <f>VLOOKUP(Table8_16[[#This Row],[Product_ID]],Table3__211[],2,FALSE)</f>
        <v>Beard Grooming</v>
      </c>
      <c r="V537" t="str">
        <f>VLOOKUP(Table8_16[[#This Row],[Product_ID]],Table3__211[],3,FALSE)</f>
        <v>Kit</v>
      </c>
      <c r="W537" t="str">
        <f>VLOOKUP(Table8_16[[#This Row],[Product_ID]],Table3__211[],4,FALSE)</f>
        <v>Beauty</v>
      </c>
      <c r="X537" t="str">
        <f>VLOOKUP(Table8_16[[#This Row],[Product_ID]],Table3__211[],5,FALSE)</f>
        <v>Grooming</v>
      </c>
      <c r="Y537" t="str">
        <f>VLOOKUP(Table8_16[[#This Row],[Product_ID]],Table3__211[],6,FALSE)</f>
        <v>Erickson-Green</v>
      </c>
      <c r="Z537">
        <f>VLOOKUP(Table8_16[[#This Row],[Product_ID]],Table3__211[],7,FALSE)</f>
        <v>337.42</v>
      </c>
      <c r="AA537">
        <f>VLOOKUP(Table8_16[[#This Row],[Product_ID]],Table3__211[],8,FALSE)</f>
        <v>256</v>
      </c>
      <c r="AB537" t="str">
        <f>VLOOKUP(Table8_16[[#This Row],[Store_ID]],Store!$A$2:$E$21,2,FALSE)</f>
        <v>Rivera-Warner</v>
      </c>
      <c r="AC537" t="str">
        <f>VLOOKUP(Table8_16[[#This Row],[Store_ID]],Store!$A$2:$E$21,3,FALSE)</f>
        <v>East</v>
      </c>
      <c r="AD537" t="str">
        <f>VLOOKUP(Table8_16[[#This Row],[Store_ID]],Store!$A$2:$E$21,4,FALSE)</f>
        <v>Washingtonfurt</v>
      </c>
      <c r="AE537" t="str">
        <f>VLOOKUP(Table8_16[[#This Row],[Store_ID]],Store!$A$2:$E$21,5,FALSE)</f>
        <v>Flagship</v>
      </c>
      <c r="AF537" s="22" t="str">
        <f>VLOOKUP(Table8_16[[#This Row],[Store_ID]],Store!$A$2:$F$21,6,FALSE)</f>
        <v>Physical Store</v>
      </c>
    </row>
    <row r="538" spans="1:32" x14ac:dyDescent="0.3">
      <c r="A538" t="s">
        <v>2501</v>
      </c>
      <c r="B538" s="5">
        <v>45855</v>
      </c>
      <c r="C538" t="s">
        <v>1001</v>
      </c>
      <c r="D538" t="s">
        <v>1774</v>
      </c>
      <c r="E538" t="s">
        <v>1908</v>
      </c>
      <c r="F538">
        <v>4</v>
      </c>
      <c r="G538">
        <v>839.65</v>
      </c>
      <c r="H538">
        <v>0.26</v>
      </c>
      <c r="I538" t="s">
        <v>1964</v>
      </c>
      <c r="J538">
        <v>2485.364</v>
      </c>
      <c r="K538">
        <v>2485.364</v>
      </c>
      <c r="L538" t="str">
        <f>_xlfn.IFS(Table8_1[[#This Row],[Unit_Price]]&lt;500,"Low Price",Table8_1[[#This Row],[Unit_Price]]&lt;2000,"Medium Price",Table8_1[[#This Row],[Unit_Price]]&gt;=2000, "High Price")</f>
        <v>Medium Price</v>
      </c>
      <c r="M538" t="str">
        <f>VLOOKUP(Table8_16[[#This Row],[Customer_ID]],Table1__2[],2,FALSE)</f>
        <v>Elizabeth Johnson</v>
      </c>
      <c r="N538">
        <f>VLOOKUP(Table8_16[[#This Row],[Customer_ID]],Table1__2[],3,FALSE)</f>
        <v>53</v>
      </c>
      <c r="O538" t="str">
        <f>VLOOKUP(Table8_16[[#This Row],[Customer_ID]],Table1__2[],4,FALSE)</f>
        <v>Female</v>
      </c>
      <c r="P538" t="str">
        <f>VLOOKUP(Table8_16[[#This Row],[Customer_ID]],Table1__2[],5,FALSE)</f>
        <v>Anitaland</v>
      </c>
      <c r="Q538" t="str">
        <f>VLOOKUP(Table8_16[[#This Row],[Customer_ID]],Table1__2[],6,FALSE)</f>
        <v>Washington</v>
      </c>
      <c r="R538" t="str">
        <f>VLOOKUP(Table8_16[[#This Row],[Customer_ID]],Table1__2[],7,FALSE)</f>
        <v>USA</v>
      </c>
      <c r="S538" t="str">
        <f>VLOOKUP(Table8_16[[#This Row],[Customer_ID]],Table1__2[],8,FALSE)</f>
        <v>Silver</v>
      </c>
      <c r="T538" t="str">
        <f>VLOOKUP(Table8_16[[#This Row],[Customer_ID]],Table1__2[],9,FALSE)</f>
        <v>Experienced</v>
      </c>
      <c r="U538" t="str">
        <f>VLOOKUP(Table8_16[[#This Row],[Product_ID]],Table3__211[],2,FALSE)</f>
        <v>Matte Lipstick</v>
      </c>
      <c r="V538" t="str">
        <f>VLOOKUP(Table8_16[[#This Row],[Product_ID]],Table3__211[],3,FALSE)</f>
        <v>Set</v>
      </c>
      <c r="W538" t="str">
        <f>VLOOKUP(Table8_16[[#This Row],[Product_ID]],Table3__211[],4,FALSE)</f>
        <v>Beauty</v>
      </c>
      <c r="X538" t="str">
        <f>VLOOKUP(Table8_16[[#This Row],[Product_ID]],Table3__211[],5,FALSE)</f>
        <v>Makeup</v>
      </c>
      <c r="Y538" t="str">
        <f>VLOOKUP(Table8_16[[#This Row],[Product_ID]],Table3__211[],6,FALSE)</f>
        <v>Zhang Inc</v>
      </c>
      <c r="Z538">
        <f>VLOOKUP(Table8_16[[#This Row],[Product_ID]],Table3__211[],7,FALSE)</f>
        <v>299.11</v>
      </c>
      <c r="AA538">
        <f>VLOOKUP(Table8_16[[#This Row],[Product_ID]],Table3__211[],8,FALSE)</f>
        <v>118</v>
      </c>
      <c r="AB538" t="str">
        <f>VLOOKUP(Table8_16[[#This Row],[Store_ID]],Store!$A$2:$E$21,2,FALSE)</f>
        <v>Gray Ltd</v>
      </c>
      <c r="AC538" t="str">
        <f>VLOOKUP(Table8_16[[#This Row],[Store_ID]],Store!$A$2:$E$21,3,FALSE)</f>
        <v>North</v>
      </c>
      <c r="AD538" t="str">
        <f>VLOOKUP(Table8_16[[#This Row],[Store_ID]],Store!$A$2:$E$21,4,FALSE)</f>
        <v>New Michaelchester</v>
      </c>
      <c r="AE538" t="str">
        <f>VLOOKUP(Table8_16[[#This Row],[Store_ID]],Store!$A$2:$E$21,5,FALSE)</f>
        <v>Outlet</v>
      </c>
      <c r="AF538" s="22" t="str">
        <f>VLOOKUP(Table8_16[[#This Row],[Store_ID]],Store!$A$2:$F$21,6,FALSE)</f>
        <v>Physical Store</v>
      </c>
    </row>
    <row r="539" spans="1:32" x14ac:dyDescent="0.3">
      <c r="A539" t="s">
        <v>2502</v>
      </c>
      <c r="B539" s="5">
        <v>45793</v>
      </c>
      <c r="C539" t="s">
        <v>826</v>
      </c>
      <c r="D539" t="s">
        <v>1799</v>
      </c>
      <c r="E539" t="s">
        <v>1896</v>
      </c>
      <c r="F539">
        <v>2</v>
      </c>
      <c r="G539">
        <v>245.52</v>
      </c>
      <c r="H539">
        <v>0.11</v>
      </c>
      <c r="I539" t="s">
        <v>1964</v>
      </c>
      <c r="J539">
        <v>437.0256</v>
      </c>
      <c r="K539">
        <v>437.0256</v>
      </c>
      <c r="L539" t="str">
        <f>_xlfn.IFS(Table8_1[[#This Row],[Unit_Price]]&lt;500,"Low Price",Table8_1[[#This Row],[Unit_Price]]&lt;2000,"Medium Price",Table8_1[[#This Row],[Unit_Price]]&gt;=2000, "High Price")</f>
        <v>Low Price</v>
      </c>
      <c r="M539" t="str">
        <f>VLOOKUP(Table8_16[[#This Row],[Customer_ID]],Table1__2[],2,FALSE)</f>
        <v>Damon Perez</v>
      </c>
      <c r="N539">
        <f>VLOOKUP(Table8_16[[#This Row],[Customer_ID]],Table1__2[],3,FALSE)</f>
        <v>21</v>
      </c>
      <c r="O539" t="str">
        <f>VLOOKUP(Table8_16[[#This Row],[Customer_ID]],Table1__2[],4,FALSE)</f>
        <v>Male</v>
      </c>
      <c r="P539" t="str">
        <f>VLOOKUP(Table8_16[[#This Row],[Customer_ID]],Table1__2[],5,FALSE)</f>
        <v>Jasonton</v>
      </c>
      <c r="Q539" t="str">
        <f>VLOOKUP(Table8_16[[#This Row],[Customer_ID]],Table1__2[],6,FALSE)</f>
        <v>Ohio</v>
      </c>
      <c r="R539" t="str">
        <f>VLOOKUP(Table8_16[[#This Row],[Customer_ID]],Table1__2[],7,FALSE)</f>
        <v>USA</v>
      </c>
      <c r="S539" t="str">
        <f>VLOOKUP(Table8_16[[#This Row],[Customer_ID]],Table1__2[],8,FALSE)</f>
        <v>Gold</v>
      </c>
      <c r="T539" t="str">
        <f>VLOOKUP(Table8_16[[#This Row],[Customer_ID]],Table1__2[],9,FALSE)</f>
        <v>Students</v>
      </c>
      <c r="U539" t="str">
        <f>VLOOKUP(Table8_16[[#This Row],[Product_ID]],Table3__211[],2,FALSE)</f>
        <v>Professional Jump</v>
      </c>
      <c r="V539" t="str">
        <f>VLOOKUP(Table8_16[[#This Row],[Product_ID]],Table3__211[],3,FALSE)</f>
        <v>Rope</v>
      </c>
      <c r="W539" t="str">
        <f>VLOOKUP(Table8_16[[#This Row],[Product_ID]],Table3__211[],4,FALSE)</f>
        <v>Sports</v>
      </c>
      <c r="X539" t="str">
        <f>VLOOKUP(Table8_16[[#This Row],[Product_ID]],Table3__211[],5,FALSE)</f>
        <v>Fitness</v>
      </c>
      <c r="Y539" t="str">
        <f>VLOOKUP(Table8_16[[#This Row],[Product_ID]],Table3__211[],6,FALSE)</f>
        <v>Davis PLC</v>
      </c>
      <c r="Z539">
        <f>VLOOKUP(Table8_16[[#This Row],[Product_ID]],Table3__211[],7,FALSE)</f>
        <v>477.61</v>
      </c>
      <c r="AA539">
        <f>VLOOKUP(Table8_16[[#This Row],[Product_ID]],Table3__211[],8,FALSE)</f>
        <v>300</v>
      </c>
      <c r="AB539" t="str">
        <f>VLOOKUP(Table8_16[[#This Row],[Store_ID]],Store!$A$2:$E$21,2,FALSE)</f>
        <v>Black-Horn</v>
      </c>
      <c r="AC539" t="str">
        <f>VLOOKUP(Table8_16[[#This Row],[Store_ID]],Store!$A$2:$E$21,3,FALSE)</f>
        <v>South</v>
      </c>
      <c r="AD539" t="str">
        <f>VLOOKUP(Table8_16[[#This Row],[Store_ID]],Store!$A$2:$E$21,4,FALSE)</f>
        <v>North Nancyview</v>
      </c>
      <c r="AE539" t="str">
        <f>VLOOKUP(Table8_16[[#This Row],[Store_ID]],Store!$A$2:$E$21,5,FALSE)</f>
        <v>Outlet</v>
      </c>
      <c r="AF539" s="22" t="str">
        <f>VLOOKUP(Table8_16[[#This Row],[Store_ID]],Store!$A$2:$F$21,6,FALSE)</f>
        <v>Physical Store</v>
      </c>
    </row>
    <row r="540" spans="1:32" x14ac:dyDescent="0.3">
      <c r="A540" t="s">
        <v>2503</v>
      </c>
      <c r="B540" s="5">
        <v>45881</v>
      </c>
      <c r="C540" t="s">
        <v>1223</v>
      </c>
      <c r="D540" t="s">
        <v>1829</v>
      </c>
      <c r="E540" t="s">
        <v>1917</v>
      </c>
      <c r="F540">
        <v>3</v>
      </c>
      <c r="G540">
        <v>787.91</v>
      </c>
      <c r="H540">
        <v>0.06</v>
      </c>
      <c r="I540" t="s">
        <v>1961</v>
      </c>
      <c r="J540">
        <v>2221.9061999999999</v>
      </c>
      <c r="K540">
        <v>2221.9061999999999</v>
      </c>
      <c r="L540" t="str">
        <f>_xlfn.IFS(Table8_1[[#This Row],[Unit_Price]]&lt;500,"Low Price",Table8_1[[#This Row],[Unit_Price]]&lt;2000,"Medium Price",Table8_1[[#This Row],[Unit_Price]]&gt;=2000, "High Price")</f>
        <v>Medium Price</v>
      </c>
      <c r="M540" t="str">
        <f>VLOOKUP(Table8_16[[#This Row],[Customer_ID]],Table1__2[],2,FALSE)</f>
        <v>Timothy Valenzuela</v>
      </c>
      <c r="N540">
        <f>VLOOKUP(Table8_16[[#This Row],[Customer_ID]],Table1__2[],3,FALSE)</f>
        <v>53</v>
      </c>
      <c r="O540" t="str">
        <f>VLOOKUP(Table8_16[[#This Row],[Customer_ID]],Table1__2[],4,FALSE)</f>
        <v>Male</v>
      </c>
      <c r="P540" t="str">
        <f>VLOOKUP(Table8_16[[#This Row],[Customer_ID]],Table1__2[],5,FALSE)</f>
        <v>Stevensshire</v>
      </c>
      <c r="Q540" t="str">
        <f>VLOOKUP(Table8_16[[#This Row],[Customer_ID]],Table1__2[],6,FALSE)</f>
        <v>Missouri</v>
      </c>
      <c r="R540" t="str">
        <f>VLOOKUP(Table8_16[[#This Row],[Customer_ID]],Table1__2[],7,FALSE)</f>
        <v>USA</v>
      </c>
      <c r="S540" t="str">
        <f>VLOOKUP(Table8_16[[#This Row],[Customer_ID]],Table1__2[],8,FALSE)</f>
        <v>Platinum</v>
      </c>
      <c r="T540" t="str">
        <f>VLOOKUP(Table8_16[[#This Row],[Customer_ID]],Table1__2[],9,FALSE)</f>
        <v>Experienced</v>
      </c>
      <c r="U540" t="str">
        <f>VLOOKUP(Table8_16[[#This Row],[Product_ID]],Table3__211[],2,FALSE)</f>
        <v>Fitness Resistance</v>
      </c>
      <c r="V540" t="str">
        <f>VLOOKUP(Table8_16[[#This Row],[Product_ID]],Table3__211[],3,FALSE)</f>
        <v>Bands</v>
      </c>
      <c r="W540" t="str">
        <f>VLOOKUP(Table8_16[[#This Row],[Product_ID]],Table3__211[],4,FALSE)</f>
        <v>Sports</v>
      </c>
      <c r="X540" t="str">
        <f>VLOOKUP(Table8_16[[#This Row],[Product_ID]],Table3__211[],5,FALSE)</f>
        <v>Fitness</v>
      </c>
      <c r="Y540" t="str">
        <f>VLOOKUP(Table8_16[[#This Row],[Product_ID]],Table3__211[],6,FALSE)</f>
        <v>Reese-Watson</v>
      </c>
      <c r="Z540">
        <f>VLOOKUP(Table8_16[[#This Row],[Product_ID]],Table3__211[],7,FALSE)</f>
        <v>152.91999999999999</v>
      </c>
      <c r="AA540">
        <f>VLOOKUP(Table8_16[[#This Row],[Product_ID]],Table3__211[],8,FALSE)</f>
        <v>281</v>
      </c>
      <c r="AB540" t="str">
        <f>VLOOKUP(Table8_16[[#This Row],[Store_ID]],Store!$A$2:$E$21,2,FALSE)</f>
        <v>Bean, Jones and Park</v>
      </c>
      <c r="AC540" t="str">
        <f>VLOOKUP(Table8_16[[#This Row],[Store_ID]],Store!$A$2:$E$21,3,FALSE)</f>
        <v>West</v>
      </c>
      <c r="AD540" t="str">
        <f>VLOOKUP(Table8_16[[#This Row],[Store_ID]],Store!$A$2:$E$21,4,FALSE)</f>
        <v>Thompsonborough</v>
      </c>
      <c r="AE540" t="str">
        <f>VLOOKUP(Table8_16[[#This Row],[Store_ID]],Store!$A$2:$E$21,5,FALSE)</f>
        <v>Online</v>
      </c>
      <c r="AF540" s="22" t="str">
        <f>VLOOKUP(Table8_16[[#This Row],[Store_ID]],Store!$A$2:$F$21,6,FALSE)</f>
        <v>Digital Store</v>
      </c>
    </row>
    <row r="541" spans="1:32" x14ac:dyDescent="0.3">
      <c r="A541" t="s">
        <v>2504</v>
      </c>
      <c r="B541" s="5">
        <v>45890</v>
      </c>
      <c r="C541" t="s">
        <v>206</v>
      </c>
      <c r="D541" t="s">
        <v>1808</v>
      </c>
      <c r="E541" t="s">
        <v>1904</v>
      </c>
      <c r="F541">
        <v>2</v>
      </c>
      <c r="G541">
        <v>709.17</v>
      </c>
      <c r="H541">
        <v>0.22</v>
      </c>
      <c r="I541" t="s">
        <v>1959</v>
      </c>
      <c r="J541">
        <v>1106.3052</v>
      </c>
      <c r="K541">
        <v>1106.3052</v>
      </c>
      <c r="L541" t="str">
        <f>_xlfn.IFS(Table8_1[[#This Row],[Unit_Price]]&lt;500,"Low Price",Table8_1[[#This Row],[Unit_Price]]&lt;2000,"Medium Price",Table8_1[[#This Row],[Unit_Price]]&gt;=2000, "High Price")</f>
        <v>Medium Price</v>
      </c>
      <c r="M541" t="str">
        <f>VLOOKUP(Table8_16[[#This Row],[Customer_ID]],Table1__2[],2,FALSE)</f>
        <v>Sharon Brown</v>
      </c>
      <c r="N541">
        <f>VLOOKUP(Table8_16[[#This Row],[Customer_ID]],Table1__2[],3,FALSE)</f>
        <v>37</v>
      </c>
      <c r="O541" t="str">
        <f>VLOOKUP(Table8_16[[#This Row],[Customer_ID]],Table1__2[],4,FALSE)</f>
        <v>Female</v>
      </c>
      <c r="P541" t="str">
        <f>VLOOKUP(Table8_16[[#This Row],[Customer_ID]],Table1__2[],5,FALSE)</f>
        <v>East Andrea</v>
      </c>
      <c r="Q541" t="str">
        <f>VLOOKUP(Table8_16[[#This Row],[Customer_ID]],Table1__2[],6,FALSE)</f>
        <v>Michigan</v>
      </c>
      <c r="R541" t="str">
        <f>VLOOKUP(Table8_16[[#This Row],[Customer_ID]],Table1__2[],7,FALSE)</f>
        <v>USA</v>
      </c>
      <c r="S541" t="str">
        <f>VLOOKUP(Table8_16[[#This Row],[Customer_ID]],Table1__2[],8,FALSE)</f>
        <v>Gold</v>
      </c>
      <c r="T541" t="str">
        <f>VLOOKUP(Table8_16[[#This Row],[Customer_ID]],Table1__2[],9,FALSE)</f>
        <v>Experienced</v>
      </c>
      <c r="U541" t="str">
        <f>VLOOKUP(Table8_16[[#This Row],[Product_ID]],Table3__211[],2,FALSE)</f>
        <v>Women's Ankle</v>
      </c>
      <c r="V541" t="str">
        <f>VLOOKUP(Table8_16[[#This Row],[Product_ID]],Table3__211[],3,FALSE)</f>
        <v>Boots</v>
      </c>
      <c r="W541" t="str">
        <f>VLOOKUP(Table8_16[[#This Row],[Product_ID]],Table3__211[],4,FALSE)</f>
        <v>Clothing</v>
      </c>
      <c r="X541" t="str">
        <f>VLOOKUP(Table8_16[[#This Row],[Product_ID]],Table3__211[],5,FALSE)</f>
        <v>Footwear</v>
      </c>
      <c r="Y541" t="str">
        <f>VLOOKUP(Table8_16[[#This Row],[Product_ID]],Table3__211[],6,FALSE)</f>
        <v>Poole PLC</v>
      </c>
      <c r="Z541">
        <f>VLOOKUP(Table8_16[[#This Row],[Product_ID]],Table3__211[],7,FALSE)</f>
        <v>158.13999999999999</v>
      </c>
      <c r="AA541">
        <f>VLOOKUP(Table8_16[[#This Row],[Product_ID]],Table3__211[],8,FALSE)</f>
        <v>82</v>
      </c>
      <c r="AB541" t="str">
        <f>VLOOKUP(Table8_16[[#This Row],[Store_ID]],Store!$A$2:$E$21,2,FALSE)</f>
        <v>Alexander Group</v>
      </c>
      <c r="AC541" t="str">
        <f>VLOOKUP(Table8_16[[#This Row],[Store_ID]],Store!$A$2:$E$21,3,FALSE)</f>
        <v>South</v>
      </c>
      <c r="AD541" t="str">
        <f>VLOOKUP(Table8_16[[#This Row],[Store_ID]],Store!$A$2:$E$21,4,FALSE)</f>
        <v>Port Sharon</v>
      </c>
      <c r="AE541" t="str">
        <f>VLOOKUP(Table8_16[[#This Row],[Store_ID]],Store!$A$2:$E$21,5,FALSE)</f>
        <v>Online</v>
      </c>
      <c r="AF541" s="22" t="str">
        <f>VLOOKUP(Table8_16[[#This Row],[Store_ID]],Store!$A$2:$F$21,6,FALSE)</f>
        <v>Digital Store</v>
      </c>
    </row>
    <row r="542" spans="1:32" x14ac:dyDescent="0.3">
      <c r="A542" t="s">
        <v>2505</v>
      </c>
      <c r="B542" s="5">
        <v>45251</v>
      </c>
      <c r="C542" t="s">
        <v>766</v>
      </c>
      <c r="D542" t="s">
        <v>1856</v>
      </c>
      <c r="E542" t="s">
        <v>1914</v>
      </c>
      <c r="F542">
        <v>2</v>
      </c>
      <c r="G542">
        <v>533.91999999999996</v>
      </c>
      <c r="H542">
        <v>0.13</v>
      </c>
      <c r="I542" t="s">
        <v>1959</v>
      </c>
      <c r="J542">
        <v>929.02080000000001</v>
      </c>
      <c r="K542">
        <v>929.02079999999989</v>
      </c>
      <c r="L542" t="str">
        <f>_xlfn.IFS(Table8_1[[#This Row],[Unit_Price]]&lt;500,"Low Price",Table8_1[[#This Row],[Unit_Price]]&lt;2000,"Medium Price",Table8_1[[#This Row],[Unit_Price]]&gt;=2000, "High Price")</f>
        <v>Medium Price</v>
      </c>
      <c r="M542" t="str">
        <f>VLOOKUP(Table8_16[[#This Row],[Customer_ID]],Table1__2[],2,FALSE)</f>
        <v>Jon Ortiz</v>
      </c>
      <c r="N542">
        <f>VLOOKUP(Table8_16[[#This Row],[Customer_ID]],Table1__2[],3,FALSE)</f>
        <v>28</v>
      </c>
      <c r="O542" t="str">
        <f>VLOOKUP(Table8_16[[#This Row],[Customer_ID]],Table1__2[],4,FALSE)</f>
        <v>Female</v>
      </c>
      <c r="P542" t="str">
        <f>VLOOKUP(Table8_16[[#This Row],[Customer_ID]],Table1__2[],5,FALSE)</f>
        <v>South Angelaport</v>
      </c>
      <c r="Q542" t="str">
        <f>VLOOKUP(Table8_16[[#This Row],[Customer_ID]],Table1__2[],6,FALSE)</f>
        <v>Delaware</v>
      </c>
      <c r="R542" t="str">
        <f>VLOOKUP(Table8_16[[#This Row],[Customer_ID]],Table1__2[],7,FALSE)</f>
        <v>USA</v>
      </c>
      <c r="S542" t="str">
        <f>VLOOKUP(Table8_16[[#This Row],[Customer_ID]],Table1__2[],8,FALSE)</f>
        <v>Bronze</v>
      </c>
      <c r="T542" t="str">
        <f>VLOOKUP(Table8_16[[#This Row],[Customer_ID]],Table1__2[],9,FALSE)</f>
        <v>Entry level Professionel</v>
      </c>
      <c r="U542" t="str">
        <f>VLOOKUP(Table8_16[[#This Row],[Product_ID]],Table3__211[],2,FALSE)</f>
        <v>Women's High</v>
      </c>
      <c r="V542" t="str">
        <f>VLOOKUP(Table8_16[[#This Row],[Product_ID]],Table3__211[],3,FALSE)</f>
        <v>Heels</v>
      </c>
      <c r="W542" t="str">
        <f>VLOOKUP(Table8_16[[#This Row],[Product_ID]],Table3__211[],4,FALSE)</f>
        <v>Clothing</v>
      </c>
      <c r="X542" t="str">
        <f>VLOOKUP(Table8_16[[#This Row],[Product_ID]],Table3__211[],5,FALSE)</f>
        <v>Footwear</v>
      </c>
      <c r="Y542" t="str">
        <f>VLOOKUP(Table8_16[[#This Row],[Product_ID]],Table3__211[],6,FALSE)</f>
        <v>Smith-Charles</v>
      </c>
      <c r="Z542">
        <f>VLOOKUP(Table8_16[[#This Row],[Product_ID]],Table3__211[],7,FALSE)</f>
        <v>438.25</v>
      </c>
      <c r="AA542">
        <f>VLOOKUP(Table8_16[[#This Row],[Product_ID]],Table3__211[],8,FALSE)</f>
        <v>496</v>
      </c>
      <c r="AB542" t="str">
        <f>VLOOKUP(Table8_16[[#This Row],[Store_ID]],Store!$A$2:$E$21,2,FALSE)</f>
        <v>Martinez-Mullins</v>
      </c>
      <c r="AC542" t="str">
        <f>VLOOKUP(Table8_16[[#This Row],[Store_ID]],Store!$A$2:$E$21,3,FALSE)</f>
        <v>South</v>
      </c>
      <c r="AD542" t="str">
        <f>VLOOKUP(Table8_16[[#This Row],[Store_ID]],Store!$A$2:$E$21,4,FALSE)</f>
        <v>Williamsfurt</v>
      </c>
      <c r="AE542" t="str">
        <f>VLOOKUP(Table8_16[[#This Row],[Store_ID]],Store!$A$2:$E$21,5,FALSE)</f>
        <v>Online</v>
      </c>
      <c r="AF542" s="22" t="str">
        <f>VLOOKUP(Table8_16[[#This Row],[Store_ID]],Store!$A$2:$F$21,6,FALSE)</f>
        <v>Digital Store</v>
      </c>
    </row>
    <row r="543" spans="1:32" x14ac:dyDescent="0.3">
      <c r="A543" t="s">
        <v>2506</v>
      </c>
      <c r="B543" s="5">
        <v>45695</v>
      </c>
      <c r="C543" t="s">
        <v>1525</v>
      </c>
      <c r="D543" t="s">
        <v>1706</v>
      </c>
      <c r="E543" t="s">
        <v>1887</v>
      </c>
      <c r="F543">
        <v>1</v>
      </c>
      <c r="G543">
        <v>878.84</v>
      </c>
      <c r="H543">
        <v>0.28000000000000003</v>
      </c>
      <c r="I543" t="s">
        <v>1964</v>
      </c>
      <c r="J543">
        <v>632.76480000000004</v>
      </c>
      <c r="K543">
        <v>632.76480000000004</v>
      </c>
      <c r="L543" t="str">
        <f>_xlfn.IFS(Table8_1[[#This Row],[Unit_Price]]&lt;500,"Low Price",Table8_1[[#This Row],[Unit_Price]]&lt;2000,"Medium Price",Table8_1[[#This Row],[Unit_Price]]&gt;=2000, "High Price")</f>
        <v>Medium Price</v>
      </c>
      <c r="M543" t="str">
        <f>VLOOKUP(Table8_16[[#This Row],[Customer_ID]],Table1__2[],2,FALSE)</f>
        <v>Darrell Miller</v>
      </c>
      <c r="N543">
        <f>VLOOKUP(Table8_16[[#This Row],[Customer_ID]],Table1__2[],3,FALSE)</f>
        <v>59</v>
      </c>
      <c r="O543" t="str">
        <f>VLOOKUP(Table8_16[[#This Row],[Customer_ID]],Table1__2[],4,FALSE)</f>
        <v>Female</v>
      </c>
      <c r="P543" t="str">
        <f>VLOOKUP(Table8_16[[#This Row],[Customer_ID]],Table1__2[],5,FALSE)</f>
        <v>Port Carol</v>
      </c>
      <c r="Q543" t="str">
        <f>VLOOKUP(Table8_16[[#This Row],[Customer_ID]],Table1__2[],6,FALSE)</f>
        <v>Florida</v>
      </c>
      <c r="R543" t="str">
        <f>VLOOKUP(Table8_16[[#This Row],[Customer_ID]],Table1__2[],7,FALSE)</f>
        <v>USA</v>
      </c>
      <c r="S543" t="str">
        <f>VLOOKUP(Table8_16[[#This Row],[Customer_ID]],Table1__2[],8,FALSE)</f>
        <v>Platinum</v>
      </c>
      <c r="T543" t="str">
        <f>VLOOKUP(Table8_16[[#This Row],[Customer_ID]],Table1__2[],9,FALSE)</f>
        <v>Experienced</v>
      </c>
      <c r="U543" t="str">
        <f>VLOOKUP(Table8_16[[#This Row],[Product_ID]],Table3__211[],2,FALSE)</f>
        <v>Smart Home WiFi</v>
      </c>
      <c r="V543" t="str">
        <f>VLOOKUP(Table8_16[[#This Row],[Product_ID]],Table3__211[],3,FALSE)</f>
        <v>Camera</v>
      </c>
      <c r="W543" t="str">
        <f>VLOOKUP(Table8_16[[#This Row],[Product_ID]],Table3__211[],4,FALSE)</f>
        <v>Electronics</v>
      </c>
      <c r="X543" t="str">
        <f>VLOOKUP(Table8_16[[#This Row],[Product_ID]],Table3__211[],5,FALSE)</f>
        <v>Accessories</v>
      </c>
      <c r="Y543" t="str">
        <f>VLOOKUP(Table8_16[[#This Row],[Product_ID]],Table3__211[],6,FALSE)</f>
        <v>Holmes LLC</v>
      </c>
      <c r="Z543">
        <f>VLOOKUP(Table8_16[[#This Row],[Product_ID]],Table3__211[],7,FALSE)</f>
        <v>450.71</v>
      </c>
      <c r="AA543">
        <f>VLOOKUP(Table8_16[[#This Row],[Product_ID]],Table3__211[],8,FALSE)</f>
        <v>389</v>
      </c>
      <c r="AB543" t="str">
        <f>VLOOKUP(Table8_16[[#This Row],[Store_ID]],Store!$A$2:$E$21,2,FALSE)</f>
        <v>Rivera-Warner</v>
      </c>
      <c r="AC543" t="str">
        <f>VLOOKUP(Table8_16[[#This Row],[Store_ID]],Store!$A$2:$E$21,3,FALSE)</f>
        <v>East</v>
      </c>
      <c r="AD543" t="str">
        <f>VLOOKUP(Table8_16[[#This Row],[Store_ID]],Store!$A$2:$E$21,4,FALSE)</f>
        <v>Washingtonfurt</v>
      </c>
      <c r="AE543" t="str">
        <f>VLOOKUP(Table8_16[[#This Row],[Store_ID]],Store!$A$2:$E$21,5,FALSE)</f>
        <v>Flagship</v>
      </c>
      <c r="AF543" s="22" t="str">
        <f>VLOOKUP(Table8_16[[#This Row],[Store_ID]],Store!$A$2:$F$21,6,FALSE)</f>
        <v>Physical Store</v>
      </c>
    </row>
    <row r="544" spans="1:32" x14ac:dyDescent="0.3">
      <c r="A544" t="s">
        <v>2507</v>
      </c>
      <c r="B544" s="5">
        <v>45287</v>
      </c>
      <c r="C544" t="s">
        <v>674</v>
      </c>
      <c r="D544" t="s">
        <v>1712</v>
      </c>
      <c r="E544" t="s">
        <v>1939</v>
      </c>
      <c r="F544">
        <v>1</v>
      </c>
      <c r="G544">
        <v>442.36</v>
      </c>
      <c r="H544">
        <v>0.14000000000000001</v>
      </c>
      <c r="I544" t="s">
        <v>1959</v>
      </c>
      <c r="J544">
        <v>380.42959999999999</v>
      </c>
      <c r="K544">
        <v>380.42959999999999</v>
      </c>
      <c r="L544" t="str">
        <f>_xlfn.IFS(Table8_1[[#This Row],[Unit_Price]]&lt;500,"Low Price",Table8_1[[#This Row],[Unit_Price]]&lt;2000,"Medium Price",Table8_1[[#This Row],[Unit_Price]]&gt;=2000, "High Price")</f>
        <v>Low Price</v>
      </c>
      <c r="M544" t="str">
        <f>VLOOKUP(Table8_16[[#This Row],[Customer_ID]],Table1__2[],2,FALSE)</f>
        <v>Tiffany Herrera</v>
      </c>
      <c r="N544">
        <f>VLOOKUP(Table8_16[[#This Row],[Customer_ID]],Table1__2[],3,FALSE)</f>
        <v>52</v>
      </c>
      <c r="O544" t="str">
        <f>VLOOKUP(Table8_16[[#This Row],[Customer_ID]],Table1__2[],4,FALSE)</f>
        <v>Male</v>
      </c>
      <c r="P544" t="str">
        <f>VLOOKUP(Table8_16[[#This Row],[Customer_ID]],Table1__2[],5,FALSE)</f>
        <v>New Dianebury</v>
      </c>
      <c r="Q544" t="str">
        <f>VLOOKUP(Table8_16[[#This Row],[Customer_ID]],Table1__2[],6,FALSE)</f>
        <v>Virginia</v>
      </c>
      <c r="R544" t="str">
        <f>VLOOKUP(Table8_16[[#This Row],[Customer_ID]],Table1__2[],7,FALSE)</f>
        <v>USA</v>
      </c>
      <c r="S544" t="str">
        <f>VLOOKUP(Table8_16[[#This Row],[Customer_ID]],Table1__2[],8,FALSE)</f>
        <v>Platinum</v>
      </c>
      <c r="T544" t="str">
        <f>VLOOKUP(Table8_16[[#This Row],[Customer_ID]],Table1__2[],9,FALSE)</f>
        <v>Experienced</v>
      </c>
      <c r="U544" t="str">
        <f>VLOOKUP(Table8_16[[#This Row],[Product_ID]],Table3__211[],2,FALSE)</f>
        <v>Adjustable Jump</v>
      </c>
      <c r="V544" t="str">
        <f>VLOOKUP(Table8_16[[#This Row],[Product_ID]],Table3__211[],3,FALSE)</f>
        <v>Rope</v>
      </c>
      <c r="W544" t="str">
        <f>VLOOKUP(Table8_16[[#This Row],[Product_ID]],Table3__211[],4,FALSE)</f>
        <v>Sports</v>
      </c>
      <c r="X544" t="str">
        <f>VLOOKUP(Table8_16[[#This Row],[Product_ID]],Table3__211[],5,FALSE)</f>
        <v>Fitness</v>
      </c>
      <c r="Y544" t="str">
        <f>VLOOKUP(Table8_16[[#This Row],[Product_ID]],Table3__211[],6,FALSE)</f>
        <v>Cox Inc</v>
      </c>
      <c r="Z544">
        <f>VLOOKUP(Table8_16[[#This Row],[Product_ID]],Table3__211[],7,FALSE)</f>
        <v>167.12</v>
      </c>
      <c r="AA544">
        <f>VLOOKUP(Table8_16[[#This Row],[Product_ID]],Table3__211[],8,FALSE)</f>
        <v>316</v>
      </c>
      <c r="AB544" t="str">
        <f>VLOOKUP(Table8_16[[#This Row],[Store_ID]],Store!$A$2:$E$21,2,FALSE)</f>
        <v>Frederick-Wright</v>
      </c>
      <c r="AC544" t="str">
        <f>VLOOKUP(Table8_16[[#This Row],[Store_ID]],Store!$A$2:$E$21,3,FALSE)</f>
        <v>West</v>
      </c>
      <c r="AD544" t="str">
        <f>VLOOKUP(Table8_16[[#This Row],[Store_ID]],Store!$A$2:$E$21,4,FALSE)</f>
        <v>New Jimmymouth</v>
      </c>
      <c r="AE544" t="str">
        <f>VLOOKUP(Table8_16[[#This Row],[Store_ID]],Store!$A$2:$E$21,5,FALSE)</f>
        <v>Flagship</v>
      </c>
      <c r="AF544" s="22" t="str">
        <f>VLOOKUP(Table8_16[[#This Row],[Store_ID]],Store!$A$2:$F$21,6,FALSE)</f>
        <v>Physical Store</v>
      </c>
    </row>
    <row r="545" spans="1:32" x14ac:dyDescent="0.3">
      <c r="A545" t="s">
        <v>2508</v>
      </c>
      <c r="B545" s="5">
        <v>45711</v>
      </c>
      <c r="C545" t="s">
        <v>1058</v>
      </c>
      <c r="D545" t="s">
        <v>1683</v>
      </c>
      <c r="E545" t="s">
        <v>1911</v>
      </c>
      <c r="F545">
        <v>1</v>
      </c>
      <c r="G545">
        <v>763.34</v>
      </c>
      <c r="H545">
        <v>0.11</v>
      </c>
      <c r="I545" t="s">
        <v>1964</v>
      </c>
      <c r="J545">
        <v>679.37260000000003</v>
      </c>
      <c r="K545">
        <v>679.37260000000003</v>
      </c>
      <c r="L545" t="str">
        <f>_xlfn.IFS(Table8_1[[#This Row],[Unit_Price]]&lt;500,"Low Price",Table8_1[[#This Row],[Unit_Price]]&lt;2000,"Medium Price",Table8_1[[#This Row],[Unit_Price]]&gt;=2000, "High Price")</f>
        <v>Medium Price</v>
      </c>
      <c r="M545" t="str">
        <f>VLOOKUP(Table8_16[[#This Row],[Customer_ID]],Table1__2[],2,FALSE)</f>
        <v>Teresa Johnson</v>
      </c>
      <c r="N545">
        <f>VLOOKUP(Table8_16[[#This Row],[Customer_ID]],Table1__2[],3,FALSE)</f>
        <v>64</v>
      </c>
      <c r="O545" t="str">
        <f>VLOOKUP(Table8_16[[#This Row],[Customer_ID]],Table1__2[],4,FALSE)</f>
        <v>Female</v>
      </c>
      <c r="P545" t="str">
        <f>VLOOKUP(Table8_16[[#This Row],[Customer_ID]],Table1__2[],5,FALSE)</f>
        <v>Johnsonbury</v>
      </c>
      <c r="Q545" t="str">
        <f>VLOOKUP(Table8_16[[#This Row],[Customer_ID]],Table1__2[],6,FALSE)</f>
        <v>Georgia</v>
      </c>
      <c r="R545" t="str">
        <f>VLOOKUP(Table8_16[[#This Row],[Customer_ID]],Table1__2[],7,FALSE)</f>
        <v>USA</v>
      </c>
      <c r="S545" t="str">
        <f>VLOOKUP(Table8_16[[#This Row],[Customer_ID]],Table1__2[],8,FALSE)</f>
        <v>Gold</v>
      </c>
      <c r="T545" t="str">
        <f>VLOOKUP(Table8_16[[#This Row],[Customer_ID]],Table1__2[],9,FALSE)</f>
        <v>Retired</v>
      </c>
      <c r="U545" t="str">
        <f>VLOOKUP(Table8_16[[#This Row],[Product_ID]],Table3__211[],2,FALSE)</f>
        <v>Bedroom Table</v>
      </c>
      <c r="V545" t="str">
        <f>VLOOKUP(Table8_16[[#This Row],[Product_ID]],Table3__211[],3,FALSE)</f>
        <v>Lamp</v>
      </c>
      <c r="W545" t="str">
        <f>VLOOKUP(Table8_16[[#This Row],[Product_ID]],Table3__211[],4,FALSE)</f>
        <v>Home</v>
      </c>
      <c r="X545" t="str">
        <f>VLOOKUP(Table8_16[[#This Row],[Product_ID]],Table3__211[],5,FALSE)</f>
        <v>Lighting</v>
      </c>
      <c r="Y545" t="str">
        <f>VLOOKUP(Table8_16[[#This Row],[Product_ID]],Table3__211[],6,FALSE)</f>
        <v>Jones LLC</v>
      </c>
      <c r="Z545">
        <f>VLOOKUP(Table8_16[[#This Row],[Product_ID]],Table3__211[],7,FALSE)</f>
        <v>382.22</v>
      </c>
      <c r="AA545">
        <f>VLOOKUP(Table8_16[[#This Row],[Product_ID]],Table3__211[],8,FALSE)</f>
        <v>329</v>
      </c>
      <c r="AB545" t="str">
        <f>VLOOKUP(Table8_16[[#This Row],[Store_ID]],Store!$A$2:$E$21,2,FALSE)</f>
        <v>Benson-Elliott</v>
      </c>
      <c r="AC545" t="str">
        <f>VLOOKUP(Table8_16[[#This Row],[Store_ID]],Store!$A$2:$E$21,3,FALSE)</f>
        <v>East</v>
      </c>
      <c r="AD545" t="str">
        <f>VLOOKUP(Table8_16[[#This Row],[Store_ID]],Store!$A$2:$E$21,4,FALSE)</f>
        <v>Port Josephberg</v>
      </c>
      <c r="AE545" t="str">
        <f>VLOOKUP(Table8_16[[#This Row],[Store_ID]],Store!$A$2:$E$21,5,FALSE)</f>
        <v>Online</v>
      </c>
      <c r="AF545" s="22" t="str">
        <f>VLOOKUP(Table8_16[[#This Row],[Store_ID]],Store!$A$2:$F$21,6,FALSE)</f>
        <v>Digital Store</v>
      </c>
    </row>
    <row r="546" spans="1:32" x14ac:dyDescent="0.3">
      <c r="A546" t="s">
        <v>2509</v>
      </c>
      <c r="B546" s="5">
        <v>45842</v>
      </c>
      <c r="C546" t="s">
        <v>560</v>
      </c>
      <c r="D546" t="s">
        <v>1759</v>
      </c>
      <c r="E546" t="s">
        <v>1945</v>
      </c>
      <c r="F546">
        <v>3</v>
      </c>
      <c r="G546">
        <v>178.22</v>
      </c>
      <c r="H546">
        <v>0.15</v>
      </c>
      <c r="I546" t="s">
        <v>1964</v>
      </c>
      <c r="J546">
        <v>454.46100000000001</v>
      </c>
      <c r="K546">
        <v>454.46099999999996</v>
      </c>
      <c r="L546" t="str">
        <f>_xlfn.IFS(Table8_1[[#This Row],[Unit_Price]]&lt;500,"Low Price",Table8_1[[#This Row],[Unit_Price]]&lt;2000,"Medium Price",Table8_1[[#This Row],[Unit_Price]]&gt;=2000, "High Price")</f>
        <v>Low Price</v>
      </c>
      <c r="M546" t="str">
        <f>VLOOKUP(Table8_16[[#This Row],[Customer_ID]],Table1__2[],2,FALSE)</f>
        <v>Patricia Gardner</v>
      </c>
      <c r="N546">
        <f>VLOOKUP(Table8_16[[#This Row],[Customer_ID]],Table1__2[],3,FALSE)</f>
        <v>25</v>
      </c>
      <c r="O546" t="str">
        <f>VLOOKUP(Table8_16[[#This Row],[Customer_ID]],Table1__2[],4,FALSE)</f>
        <v>Female</v>
      </c>
      <c r="P546" t="str">
        <f>VLOOKUP(Table8_16[[#This Row],[Customer_ID]],Table1__2[],5,FALSE)</f>
        <v>South Ashleyton</v>
      </c>
      <c r="Q546" t="str">
        <f>VLOOKUP(Table8_16[[#This Row],[Customer_ID]],Table1__2[],6,FALSE)</f>
        <v>Michigan</v>
      </c>
      <c r="R546" t="str">
        <f>VLOOKUP(Table8_16[[#This Row],[Customer_ID]],Table1__2[],7,FALSE)</f>
        <v>USA</v>
      </c>
      <c r="S546" t="str">
        <f>VLOOKUP(Table8_16[[#This Row],[Customer_ID]],Table1__2[],8,FALSE)</f>
        <v>Silver</v>
      </c>
      <c r="T546" t="str">
        <f>VLOOKUP(Table8_16[[#This Row],[Customer_ID]],Table1__2[],9,FALSE)</f>
        <v>Entry level Professionel</v>
      </c>
      <c r="U546" t="str">
        <f>VLOOKUP(Table8_16[[#This Row],[Product_ID]],Table3__211[],2,FALSE)</f>
        <v>Men's Hair Styling</v>
      </c>
      <c r="V546" t="str">
        <f>VLOOKUP(Table8_16[[#This Row],[Product_ID]],Table3__211[],3,FALSE)</f>
        <v>Gel</v>
      </c>
      <c r="W546" t="str">
        <f>VLOOKUP(Table8_16[[#This Row],[Product_ID]],Table3__211[],4,FALSE)</f>
        <v>Beauty</v>
      </c>
      <c r="X546" t="str">
        <f>VLOOKUP(Table8_16[[#This Row],[Product_ID]],Table3__211[],5,FALSE)</f>
        <v>Haircare</v>
      </c>
      <c r="Y546" t="str">
        <f>VLOOKUP(Table8_16[[#This Row],[Product_ID]],Table3__211[],6,FALSE)</f>
        <v>Cline-Mccarthy</v>
      </c>
      <c r="Z546">
        <f>VLOOKUP(Table8_16[[#This Row],[Product_ID]],Table3__211[],7,FALSE)</f>
        <v>17.309999999999999</v>
      </c>
      <c r="AA546">
        <f>VLOOKUP(Table8_16[[#This Row],[Product_ID]],Table3__211[],8,FALSE)</f>
        <v>399</v>
      </c>
      <c r="AB546" t="str">
        <f>VLOOKUP(Table8_16[[#This Row],[Store_ID]],Store!$A$2:$E$21,2,FALSE)</f>
        <v>Guerrero-Schmitt</v>
      </c>
      <c r="AC546" t="str">
        <f>VLOOKUP(Table8_16[[#This Row],[Store_ID]],Store!$A$2:$E$21,3,FALSE)</f>
        <v>East</v>
      </c>
      <c r="AD546" t="str">
        <f>VLOOKUP(Table8_16[[#This Row],[Store_ID]],Store!$A$2:$E$21,4,FALSE)</f>
        <v>East Stevechester</v>
      </c>
      <c r="AE546" t="str">
        <f>VLOOKUP(Table8_16[[#This Row],[Store_ID]],Store!$A$2:$E$21,5,FALSE)</f>
        <v>Flagship</v>
      </c>
      <c r="AF546" s="22" t="str">
        <f>VLOOKUP(Table8_16[[#This Row],[Store_ID]],Store!$A$2:$F$21,6,FALSE)</f>
        <v>Physical Store</v>
      </c>
    </row>
    <row r="547" spans="1:32" x14ac:dyDescent="0.3">
      <c r="A547" t="s">
        <v>2510</v>
      </c>
      <c r="B547" s="5">
        <v>45255</v>
      </c>
      <c r="C547" t="s">
        <v>370</v>
      </c>
      <c r="D547" t="s">
        <v>1655</v>
      </c>
      <c r="E547" t="s">
        <v>1892</v>
      </c>
      <c r="F547">
        <v>4</v>
      </c>
      <c r="G547">
        <v>90.32</v>
      </c>
      <c r="H547">
        <v>0.08</v>
      </c>
      <c r="I547" t="s">
        <v>1961</v>
      </c>
      <c r="J547">
        <v>332.37759999999997</v>
      </c>
      <c r="K547">
        <v>332.37759999999997</v>
      </c>
      <c r="L547" t="str">
        <f>_xlfn.IFS(Table8_1[[#This Row],[Unit_Price]]&lt;500,"Low Price",Table8_1[[#This Row],[Unit_Price]]&lt;2000,"Medium Price",Table8_1[[#This Row],[Unit_Price]]&gt;=2000, "High Price")</f>
        <v>Low Price</v>
      </c>
      <c r="M547" t="str">
        <f>VLOOKUP(Table8_16[[#This Row],[Customer_ID]],Table1__2[],2,FALSE)</f>
        <v>Steven Stein</v>
      </c>
      <c r="N547">
        <f>VLOOKUP(Table8_16[[#This Row],[Customer_ID]],Table1__2[],3,FALSE)</f>
        <v>21</v>
      </c>
      <c r="O547" t="str">
        <f>VLOOKUP(Table8_16[[#This Row],[Customer_ID]],Table1__2[],4,FALSE)</f>
        <v>Male</v>
      </c>
      <c r="P547" t="str">
        <f>VLOOKUP(Table8_16[[#This Row],[Customer_ID]],Table1__2[],5,FALSE)</f>
        <v>West Lauren</v>
      </c>
      <c r="Q547" t="str">
        <f>VLOOKUP(Table8_16[[#This Row],[Customer_ID]],Table1__2[],6,FALSE)</f>
        <v>Connecticut</v>
      </c>
      <c r="R547" t="str">
        <f>VLOOKUP(Table8_16[[#This Row],[Customer_ID]],Table1__2[],7,FALSE)</f>
        <v>USA</v>
      </c>
      <c r="S547" t="str">
        <f>VLOOKUP(Table8_16[[#This Row],[Customer_ID]],Table1__2[],8,FALSE)</f>
        <v>Bronze</v>
      </c>
      <c r="T547" t="str">
        <f>VLOOKUP(Table8_16[[#This Row],[Customer_ID]],Table1__2[],9,FALSE)</f>
        <v>Students</v>
      </c>
      <c r="U547" t="str">
        <f>VLOOKUP(Table8_16[[#This Row],[Product_ID]],Table3__211[],2,FALSE)</f>
        <v>Wireless Bluetooth</v>
      </c>
      <c r="V547" t="str">
        <f>VLOOKUP(Table8_16[[#This Row],[Product_ID]],Table3__211[],3,FALSE)</f>
        <v>Speaker</v>
      </c>
      <c r="W547" t="str">
        <f>VLOOKUP(Table8_16[[#This Row],[Product_ID]],Table3__211[],4,FALSE)</f>
        <v>Electronics</v>
      </c>
      <c r="X547" t="str">
        <f>VLOOKUP(Table8_16[[#This Row],[Product_ID]],Table3__211[],5,FALSE)</f>
        <v>Audio</v>
      </c>
      <c r="Y547" t="str">
        <f>VLOOKUP(Table8_16[[#This Row],[Product_ID]],Table3__211[],6,FALSE)</f>
        <v>Reed-Schmidt</v>
      </c>
      <c r="Z547">
        <f>VLOOKUP(Table8_16[[#This Row],[Product_ID]],Table3__211[],7,FALSE)</f>
        <v>322.41000000000003</v>
      </c>
      <c r="AA547">
        <f>VLOOKUP(Table8_16[[#This Row],[Product_ID]],Table3__211[],8,FALSE)</f>
        <v>213</v>
      </c>
      <c r="AB547" t="str">
        <f>VLOOKUP(Table8_16[[#This Row],[Store_ID]],Store!$A$2:$E$21,2,FALSE)</f>
        <v>Martinez, Adkins and Johnson</v>
      </c>
      <c r="AC547" t="str">
        <f>VLOOKUP(Table8_16[[#This Row],[Store_ID]],Store!$A$2:$E$21,3,FALSE)</f>
        <v>North</v>
      </c>
      <c r="AD547" t="str">
        <f>VLOOKUP(Table8_16[[#This Row],[Store_ID]],Store!$A$2:$E$21,4,FALSE)</f>
        <v>Danielmouth</v>
      </c>
      <c r="AE547" t="str">
        <f>VLOOKUP(Table8_16[[#This Row],[Store_ID]],Store!$A$2:$E$21,5,FALSE)</f>
        <v>Flagship</v>
      </c>
      <c r="AF547" s="22" t="str">
        <f>VLOOKUP(Table8_16[[#This Row],[Store_ID]],Store!$A$2:$F$21,6,FALSE)</f>
        <v>Physical Store</v>
      </c>
    </row>
    <row r="548" spans="1:32" x14ac:dyDescent="0.3">
      <c r="A548" t="s">
        <v>2511</v>
      </c>
      <c r="B548" s="5">
        <v>45695</v>
      </c>
      <c r="C548" t="s">
        <v>1193</v>
      </c>
      <c r="D548" t="s">
        <v>1599</v>
      </c>
      <c r="E548" t="s">
        <v>1911</v>
      </c>
      <c r="F548">
        <v>3</v>
      </c>
      <c r="G548">
        <v>370.93</v>
      </c>
      <c r="H548">
        <v>0</v>
      </c>
      <c r="I548" t="s">
        <v>1959</v>
      </c>
      <c r="J548">
        <v>1112.79</v>
      </c>
      <c r="K548">
        <v>1112.79</v>
      </c>
      <c r="L548" t="str">
        <f>_xlfn.IFS(Table8_1[[#This Row],[Unit_Price]]&lt;500,"Low Price",Table8_1[[#This Row],[Unit_Price]]&lt;2000,"Medium Price",Table8_1[[#This Row],[Unit_Price]]&gt;=2000, "High Price")</f>
        <v>Low Price</v>
      </c>
      <c r="M548" t="str">
        <f>VLOOKUP(Table8_16[[#This Row],[Customer_ID]],Table1__2[],2,FALSE)</f>
        <v>Frank Stewart</v>
      </c>
      <c r="N548">
        <f>VLOOKUP(Table8_16[[#This Row],[Customer_ID]],Table1__2[],3,FALSE)</f>
        <v>44</v>
      </c>
      <c r="O548" t="str">
        <f>VLOOKUP(Table8_16[[#This Row],[Customer_ID]],Table1__2[],4,FALSE)</f>
        <v>Female</v>
      </c>
      <c r="P548" t="str">
        <f>VLOOKUP(Table8_16[[#This Row],[Customer_ID]],Table1__2[],5,FALSE)</f>
        <v>Fischerborough</v>
      </c>
      <c r="Q548" t="str">
        <f>VLOOKUP(Table8_16[[#This Row],[Customer_ID]],Table1__2[],6,FALSE)</f>
        <v>Delaware</v>
      </c>
      <c r="R548" t="str">
        <f>VLOOKUP(Table8_16[[#This Row],[Customer_ID]],Table1__2[],7,FALSE)</f>
        <v>USA</v>
      </c>
      <c r="S548" t="str">
        <f>VLOOKUP(Table8_16[[#This Row],[Customer_ID]],Table1__2[],8,FALSE)</f>
        <v>Bronze</v>
      </c>
      <c r="T548" t="str">
        <f>VLOOKUP(Table8_16[[#This Row],[Customer_ID]],Table1__2[],9,FALSE)</f>
        <v>Experienced</v>
      </c>
      <c r="U548" t="str">
        <f>VLOOKUP(Table8_16[[#This Row],[Product_ID]],Table3__211[],2,FALSE)</f>
        <v>Ceramic Kitchen Bowl</v>
      </c>
      <c r="V548" t="str">
        <f>VLOOKUP(Table8_16[[#This Row],[Product_ID]],Table3__211[],3,FALSE)</f>
        <v>Set</v>
      </c>
      <c r="W548" t="str">
        <f>VLOOKUP(Table8_16[[#This Row],[Product_ID]],Table3__211[],4,FALSE)</f>
        <v>Home</v>
      </c>
      <c r="X548" t="str">
        <f>VLOOKUP(Table8_16[[#This Row],[Product_ID]],Table3__211[],5,FALSE)</f>
        <v>Kitchen</v>
      </c>
      <c r="Y548" t="str">
        <f>VLOOKUP(Table8_16[[#This Row],[Product_ID]],Table3__211[],6,FALSE)</f>
        <v>Hamilton Group</v>
      </c>
      <c r="Z548">
        <f>VLOOKUP(Table8_16[[#This Row],[Product_ID]],Table3__211[],7,FALSE)</f>
        <v>298.86</v>
      </c>
      <c r="AA548">
        <f>VLOOKUP(Table8_16[[#This Row],[Product_ID]],Table3__211[],8,FALSE)</f>
        <v>308</v>
      </c>
      <c r="AB548" t="str">
        <f>VLOOKUP(Table8_16[[#This Row],[Store_ID]],Store!$A$2:$E$21,2,FALSE)</f>
        <v>Benson-Elliott</v>
      </c>
      <c r="AC548" t="str">
        <f>VLOOKUP(Table8_16[[#This Row],[Store_ID]],Store!$A$2:$E$21,3,FALSE)</f>
        <v>East</v>
      </c>
      <c r="AD548" t="str">
        <f>VLOOKUP(Table8_16[[#This Row],[Store_ID]],Store!$A$2:$E$21,4,FALSE)</f>
        <v>Port Josephberg</v>
      </c>
      <c r="AE548" t="str">
        <f>VLOOKUP(Table8_16[[#This Row],[Store_ID]],Store!$A$2:$E$21,5,FALSE)</f>
        <v>Online</v>
      </c>
      <c r="AF548" s="22" t="str">
        <f>VLOOKUP(Table8_16[[#This Row],[Store_ID]],Store!$A$2:$F$21,6,FALSE)</f>
        <v>Digital Store</v>
      </c>
    </row>
    <row r="549" spans="1:32" x14ac:dyDescent="0.3">
      <c r="A549" t="s">
        <v>2512</v>
      </c>
      <c r="B549" s="5">
        <v>45281</v>
      </c>
      <c r="C549" t="s">
        <v>182</v>
      </c>
      <c r="D549" t="s">
        <v>1645</v>
      </c>
      <c r="E549" t="s">
        <v>1936</v>
      </c>
      <c r="F549">
        <v>1</v>
      </c>
      <c r="G549">
        <v>352.43</v>
      </c>
      <c r="H549">
        <v>0.14000000000000001</v>
      </c>
      <c r="I549" t="s">
        <v>1961</v>
      </c>
      <c r="J549">
        <v>303.08980000000003</v>
      </c>
      <c r="K549">
        <v>303.08980000000003</v>
      </c>
      <c r="L549" t="str">
        <f>_xlfn.IFS(Table8_1[[#This Row],[Unit_Price]]&lt;500,"Low Price",Table8_1[[#This Row],[Unit_Price]]&lt;2000,"Medium Price",Table8_1[[#This Row],[Unit_Price]]&gt;=2000, "High Price")</f>
        <v>Low Price</v>
      </c>
      <c r="M549" t="str">
        <f>VLOOKUP(Table8_16[[#This Row],[Customer_ID]],Table1__2[],2,FALSE)</f>
        <v>Michelle Garcia Dds</v>
      </c>
      <c r="N549">
        <f>VLOOKUP(Table8_16[[#This Row],[Customer_ID]],Table1__2[],3,FALSE)</f>
        <v>55</v>
      </c>
      <c r="O549" t="str">
        <f>VLOOKUP(Table8_16[[#This Row],[Customer_ID]],Table1__2[],4,FALSE)</f>
        <v>Female</v>
      </c>
      <c r="P549" t="str">
        <f>VLOOKUP(Table8_16[[#This Row],[Customer_ID]],Table1__2[],5,FALSE)</f>
        <v>Perezbury</v>
      </c>
      <c r="Q549" t="str">
        <f>VLOOKUP(Table8_16[[#This Row],[Customer_ID]],Table1__2[],6,FALSE)</f>
        <v>Ohio</v>
      </c>
      <c r="R549" t="str">
        <f>VLOOKUP(Table8_16[[#This Row],[Customer_ID]],Table1__2[],7,FALSE)</f>
        <v>USA</v>
      </c>
      <c r="S549" t="str">
        <f>VLOOKUP(Table8_16[[#This Row],[Customer_ID]],Table1__2[],8,FALSE)</f>
        <v>Platinum</v>
      </c>
      <c r="T549" t="str">
        <f>VLOOKUP(Table8_16[[#This Row],[Customer_ID]],Table1__2[],9,FALSE)</f>
        <v>Experienced</v>
      </c>
      <c r="U549" t="str">
        <f>VLOOKUP(Table8_16[[#This Row],[Product_ID]],Table3__211[],2,FALSE)</f>
        <v>Men's Formal</v>
      </c>
      <c r="V549" t="str">
        <f>VLOOKUP(Table8_16[[#This Row],[Product_ID]],Table3__211[],3,FALSE)</f>
        <v>Shirt</v>
      </c>
      <c r="W549" t="str">
        <f>VLOOKUP(Table8_16[[#This Row],[Product_ID]],Table3__211[],4,FALSE)</f>
        <v>Clothing</v>
      </c>
      <c r="X549" t="str">
        <f>VLOOKUP(Table8_16[[#This Row],[Product_ID]],Table3__211[],5,FALSE)</f>
        <v>Tops</v>
      </c>
      <c r="Y549" t="str">
        <f>VLOOKUP(Table8_16[[#This Row],[Product_ID]],Table3__211[],6,FALSE)</f>
        <v>Moon, Mora and Santos</v>
      </c>
      <c r="Z549">
        <f>VLOOKUP(Table8_16[[#This Row],[Product_ID]],Table3__211[],7,FALSE)</f>
        <v>254.04</v>
      </c>
      <c r="AA549">
        <f>VLOOKUP(Table8_16[[#This Row],[Product_ID]],Table3__211[],8,FALSE)</f>
        <v>360</v>
      </c>
      <c r="AB549" t="str">
        <f>VLOOKUP(Table8_16[[#This Row],[Store_ID]],Store!$A$2:$E$21,2,FALSE)</f>
        <v>Shelton PLC</v>
      </c>
      <c r="AC549" t="str">
        <f>VLOOKUP(Table8_16[[#This Row],[Store_ID]],Store!$A$2:$E$21,3,FALSE)</f>
        <v>North</v>
      </c>
      <c r="AD549" t="str">
        <f>VLOOKUP(Table8_16[[#This Row],[Store_ID]],Store!$A$2:$E$21,4,FALSE)</f>
        <v>East Jenniferstad</v>
      </c>
      <c r="AE549" t="str">
        <f>VLOOKUP(Table8_16[[#This Row],[Store_ID]],Store!$A$2:$E$21,5,FALSE)</f>
        <v>Flagship</v>
      </c>
      <c r="AF549" s="22" t="str">
        <f>VLOOKUP(Table8_16[[#This Row],[Store_ID]],Store!$A$2:$F$21,6,FALSE)</f>
        <v>Physical Store</v>
      </c>
    </row>
    <row r="550" spans="1:32" x14ac:dyDescent="0.3">
      <c r="A550" t="s">
        <v>2513</v>
      </c>
      <c r="B550" s="5">
        <v>45295</v>
      </c>
      <c r="C550" t="s">
        <v>430</v>
      </c>
      <c r="D550" t="s">
        <v>1606</v>
      </c>
      <c r="E550" t="s">
        <v>1936</v>
      </c>
      <c r="F550">
        <v>2</v>
      </c>
      <c r="G550">
        <v>562.97</v>
      </c>
      <c r="H550">
        <v>0.2</v>
      </c>
      <c r="I550" t="s">
        <v>1959</v>
      </c>
      <c r="J550">
        <v>900.75199999999995</v>
      </c>
      <c r="K550">
        <v>900.75200000000007</v>
      </c>
      <c r="L550" t="str">
        <f>_xlfn.IFS(Table8_1[[#This Row],[Unit_Price]]&lt;500,"Low Price",Table8_1[[#This Row],[Unit_Price]]&lt;2000,"Medium Price",Table8_1[[#This Row],[Unit_Price]]&gt;=2000, "High Price")</f>
        <v>Medium Price</v>
      </c>
      <c r="M550" t="str">
        <f>VLOOKUP(Table8_16[[#This Row],[Customer_ID]],Table1__2[],2,FALSE)</f>
        <v>Erin Hopkins</v>
      </c>
      <c r="N550">
        <f>VLOOKUP(Table8_16[[#This Row],[Customer_ID]],Table1__2[],3,FALSE)</f>
        <v>40</v>
      </c>
      <c r="O550" t="str">
        <f>VLOOKUP(Table8_16[[#This Row],[Customer_ID]],Table1__2[],4,FALSE)</f>
        <v>Male</v>
      </c>
      <c r="P550" t="str">
        <f>VLOOKUP(Table8_16[[#This Row],[Customer_ID]],Table1__2[],5,FALSE)</f>
        <v>North Sabrina</v>
      </c>
      <c r="Q550" t="str">
        <f>VLOOKUP(Table8_16[[#This Row],[Customer_ID]],Table1__2[],6,FALSE)</f>
        <v>Iowa</v>
      </c>
      <c r="R550" t="str">
        <f>VLOOKUP(Table8_16[[#This Row],[Customer_ID]],Table1__2[],7,FALSE)</f>
        <v>USA</v>
      </c>
      <c r="S550" t="str">
        <f>VLOOKUP(Table8_16[[#This Row],[Customer_ID]],Table1__2[],8,FALSE)</f>
        <v>Silver</v>
      </c>
      <c r="T550" t="str">
        <f>VLOOKUP(Table8_16[[#This Row],[Customer_ID]],Table1__2[],9,FALSE)</f>
        <v>Experienced</v>
      </c>
      <c r="U550" t="str">
        <f>VLOOKUP(Table8_16[[#This Row],[Product_ID]],Table3__211[],2,FALSE)</f>
        <v>Hair Strengthening</v>
      </c>
      <c r="V550" t="str">
        <f>VLOOKUP(Table8_16[[#This Row],[Product_ID]],Table3__211[],3,FALSE)</f>
        <v>Shampoo</v>
      </c>
      <c r="W550" t="str">
        <f>VLOOKUP(Table8_16[[#This Row],[Product_ID]],Table3__211[],4,FALSE)</f>
        <v>Beauty</v>
      </c>
      <c r="X550" t="str">
        <f>VLOOKUP(Table8_16[[#This Row],[Product_ID]],Table3__211[],5,FALSE)</f>
        <v>Haircare</v>
      </c>
      <c r="Y550" t="str">
        <f>VLOOKUP(Table8_16[[#This Row],[Product_ID]],Table3__211[],6,FALSE)</f>
        <v>Rice LLC</v>
      </c>
      <c r="Z550">
        <f>VLOOKUP(Table8_16[[#This Row],[Product_ID]],Table3__211[],7,FALSE)</f>
        <v>115.82</v>
      </c>
      <c r="AA550">
        <f>VLOOKUP(Table8_16[[#This Row],[Product_ID]],Table3__211[],8,FALSE)</f>
        <v>460</v>
      </c>
      <c r="AB550" t="str">
        <f>VLOOKUP(Table8_16[[#This Row],[Store_ID]],Store!$A$2:$E$21,2,FALSE)</f>
        <v>Shelton PLC</v>
      </c>
      <c r="AC550" t="str">
        <f>VLOOKUP(Table8_16[[#This Row],[Store_ID]],Store!$A$2:$E$21,3,FALSE)</f>
        <v>North</v>
      </c>
      <c r="AD550" t="str">
        <f>VLOOKUP(Table8_16[[#This Row],[Store_ID]],Store!$A$2:$E$21,4,FALSE)</f>
        <v>East Jenniferstad</v>
      </c>
      <c r="AE550" t="str">
        <f>VLOOKUP(Table8_16[[#This Row],[Store_ID]],Store!$A$2:$E$21,5,FALSE)</f>
        <v>Flagship</v>
      </c>
      <c r="AF550" s="22" t="str">
        <f>VLOOKUP(Table8_16[[#This Row],[Store_ID]],Store!$A$2:$F$21,6,FALSE)</f>
        <v>Physical Store</v>
      </c>
    </row>
    <row r="551" spans="1:32" x14ac:dyDescent="0.3">
      <c r="A551" t="s">
        <v>2514</v>
      </c>
      <c r="B551" s="5">
        <v>45260</v>
      </c>
      <c r="C551" t="s">
        <v>533</v>
      </c>
      <c r="D551" t="s">
        <v>1747</v>
      </c>
      <c r="E551" t="s">
        <v>1914</v>
      </c>
      <c r="F551">
        <v>1</v>
      </c>
      <c r="G551">
        <v>522.85</v>
      </c>
      <c r="H551">
        <v>0.12</v>
      </c>
      <c r="I551" t="s">
        <v>1961</v>
      </c>
      <c r="J551">
        <v>460.108</v>
      </c>
      <c r="K551">
        <v>460.108</v>
      </c>
      <c r="L551" t="str">
        <f>_xlfn.IFS(Table8_1[[#This Row],[Unit_Price]]&lt;500,"Low Price",Table8_1[[#This Row],[Unit_Price]]&lt;2000,"Medium Price",Table8_1[[#This Row],[Unit_Price]]&gt;=2000, "High Price")</f>
        <v>Medium Price</v>
      </c>
      <c r="M551" t="str">
        <f>VLOOKUP(Table8_16[[#This Row],[Customer_ID]],Table1__2[],2,FALSE)</f>
        <v>Paul Zamora</v>
      </c>
      <c r="N551">
        <f>VLOOKUP(Table8_16[[#This Row],[Customer_ID]],Table1__2[],3,FALSE)</f>
        <v>59</v>
      </c>
      <c r="O551" t="str">
        <f>VLOOKUP(Table8_16[[#This Row],[Customer_ID]],Table1__2[],4,FALSE)</f>
        <v>Male</v>
      </c>
      <c r="P551" t="str">
        <f>VLOOKUP(Table8_16[[#This Row],[Customer_ID]],Table1__2[],5,FALSE)</f>
        <v>North Larryfurt</v>
      </c>
      <c r="Q551" t="str">
        <f>VLOOKUP(Table8_16[[#This Row],[Customer_ID]],Table1__2[],6,FALSE)</f>
        <v>North Dakota</v>
      </c>
      <c r="R551" t="str">
        <f>VLOOKUP(Table8_16[[#This Row],[Customer_ID]],Table1__2[],7,FALSE)</f>
        <v>USA</v>
      </c>
      <c r="S551" t="str">
        <f>VLOOKUP(Table8_16[[#This Row],[Customer_ID]],Table1__2[],8,FALSE)</f>
        <v>Platinum</v>
      </c>
      <c r="T551" t="str">
        <f>VLOOKUP(Table8_16[[#This Row],[Customer_ID]],Table1__2[],9,FALSE)</f>
        <v>Experienced</v>
      </c>
      <c r="U551" t="str">
        <f>VLOOKUP(Table8_16[[#This Row],[Product_ID]],Table3__211[],2,FALSE)</f>
        <v>Ceramic Plant</v>
      </c>
      <c r="V551" t="str">
        <f>VLOOKUP(Table8_16[[#This Row],[Product_ID]],Table3__211[],3,FALSE)</f>
        <v>Pot</v>
      </c>
      <c r="W551" t="str">
        <f>VLOOKUP(Table8_16[[#This Row],[Product_ID]],Table3__211[],4,FALSE)</f>
        <v>Home</v>
      </c>
      <c r="X551" t="str">
        <f>VLOOKUP(Table8_16[[#This Row],[Product_ID]],Table3__211[],5,FALSE)</f>
        <v>Decor</v>
      </c>
      <c r="Y551" t="str">
        <f>VLOOKUP(Table8_16[[#This Row],[Product_ID]],Table3__211[],6,FALSE)</f>
        <v>Hatfield, Baird and Torres</v>
      </c>
      <c r="Z551">
        <f>VLOOKUP(Table8_16[[#This Row],[Product_ID]],Table3__211[],7,FALSE)</f>
        <v>81.75</v>
      </c>
      <c r="AA551">
        <f>VLOOKUP(Table8_16[[#This Row],[Product_ID]],Table3__211[],8,FALSE)</f>
        <v>273</v>
      </c>
      <c r="AB551" t="str">
        <f>VLOOKUP(Table8_16[[#This Row],[Store_ID]],Store!$A$2:$E$21,2,FALSE)</f>
        <v>Martinez-Mullins</v>
      </c>
      <c r="AC551" t="str">
        <f>VLOOKUP(Table8_16[[#This Row],[Store_ID]],Store!$A$2:$E$21,3,FALSE)</f>
        <v>South</v>
      </c>
      <c r="AD551" t="str">
        <f>VLOOKUP(Table8_16[[#This Row],[Store_ID]],Store!$A$2:$E$21,4,FALSE)</f>
        <v>Williamsfurt</v>
      </c>
      <c r="AE551" t="str">
        <f>VLOOKUP(Table8_16[[#This Row],[Store_ID]],Store!$A$2:$E$21,5,FALSE)</f>
        <v>Online</v>
      </c>
      <c r="AF551" s="22" t="str">
        <f>VLOOKUP(Table8_16[[#This Row],[Store_ID]],Store!$A$2:$F$21,6,FALSE)</f>
        <v>Digital Store</v>
      </c>
    </row>
    <row r="552" spans="1:32" x14ac:dyDescent="0.3">
      <c r="A552" t="s">
        <v>2515</v>
      </c>
      <c r="B552" s="5">
        <v>45851</v>
      </c>
      <c r="C552" t="s">
        <v>1106</v>
      </c>
      <c r="D552" t="s">
        <v>1638</v>
      </c>
      <c r="E552" t="s">
        <v>1939</v>
      </c>
      <c r="F552">
        <v>4</v>
      </c>
      <c r="G552">
        <v>714.89</v>
      </c>
      <c r="H552">
        <v>0.15</v>
      </c>
      <c r="I552" t="s">
        <v>1959</v>
      </c>
      <c r="J552">
        <v>2430.6260000000002</v>
      </c>
      <c r="K552">
        <v>2430.6260000000002</v>
      </c>
      <c r="L552" t="str">
        <f>_xlfn.IFS(Table8_1[[#This Row],[Unit_Price]]&lt;500,"Low Price",Table8_1[[#This Row],[Unit_Price]]&lt;2000,"Medium Price",Table8_1[[#This Row],[Unit_Price]]&gt;=2000, "High Price")</f>
        <v>Medium Price</v>
      </c>
      <c r="M552" t="str">
        <f>VLOOKUP(Table8_16[[#This Row],[Customer_ID]],Table1__2[],2,FALSE)</f>
        <v>Heather Valenzuela</v>
      </c>
      <c r="N552">
        <f>VLOOKUP(Table8_16[[#This Row],[Customer_ID]],Table1__2[],3,FALSE)</f>
        <v>31</v>
      </c>
      <c r="O552" t="str">
        <f>VLOOKUP(Table8_16[[#This Row],[Customer_ID]],Table1__2[],4,FALSE)</f>
        <v>Male</v>
      </c>
      <c r="P552" t="str">
        <f>VLOOKUP(Table8_16[[#This Row],[Customer_ID]],Table1__2[],5,FALSE)</f>
        <v>New Angiefurt</v>
      </c>
      <c r="Q552" t="str">
        <f>VLOOKUP(Table8_16[[#This Row],[Customer_ID]],Table1__2[],6,FALSE)</f>
        <v>Alaska</v>
      </c>
      <c r="R552" t="str">
        <f>VLOOKUP(Table8_16[[#This Row],[Customer_ID]],Table1__2[],7,FALSE)</f>
        <v>USA</v>
      </c>
      <c r="S552" t="str">
        <f>VLOOKUP(Table8_16[[#This Row],[Customer_ID]],Table1__2[],8,FALSE)</f>
        <v>Bronze</v>
      </c>
      <c r="T552" t="str">
        <f>VLOOKUP(Table8_16[[#This Row],[Customer_ID]],Table1__2[],9,FALSE)</f>
        <v>Experienced</v>
      </c>
      <c r="U552" t="str">
        <f>VLOOKUP(Table8_16[[#This Row],[Product_ID]],Table3__211[],2,FALSE)</f>
        <v>Multi-Purpose Storage</v>
      </c>
      <c r="V552" t="str">
        <f>VLOOKUP(Table8_16[[#This Row],[Product_ID]],Table3__211[],3,FALSE)</f>
        <v>Box</v>
      </c>
      <c r="W552" t="str">
        <f>VLOOKUP(Table8_16[[#This Row],[Product_ID]],Table3__211[],4,FALSE)</f>
        <v>Home</v>
      </c>
      <c r="X552" t="str">
        <f>VLOOKUP(Table8_16[[#This Row],[Product_ID]],Table3__211[],5,FALSE)</f>
        <v>Storage</v>
      </c>
      <c r="Y552" t="str">
        <f>VLOOKUP(Table8_16[[#This Row],[Product_ID]],Table3__211[],6,FALSE)</f>
        <v>Gardner-Montes</v>
      </c>
      <c r="Z552">
        <f>VLOOKUP(Table8_16[[#This Row],[Product_ID]],Table3__211[],7,FALSE)</f>
        <v>123.46</v>
      </c>
      <c r="AA552">
        <f>VLOOKUP(Table8_16[[#This Row],[Product_ID]],Table3__211[],8,FALSE)</f>
        <v>76</v>
      </c>
      <c r="AB552" t="str">
        <f>VLOOKUP(Table8_16[[#This Row],[Store_ID]],Store!$A$2:$E$21,2,FALSE)</f>
        <v>Frederick-Wright</v>
      </c>
      <c r="AC552" t="str">
        <f>VLOOKUP(Table8_16[[#This Row],[Store_ID]],Store!$A$2:$E$21,3,FALSE)</f>
        <v>West</v>
      </c>
      <c r="AD552" t="str">
        <f>VLOOKUP(Table8_16[[#This Row],[Store_ID]],Store!$A$2:$E$21,4,FALSE)</f>
        <v>New Jimmymouth</v>
      </c>
      <c r="AE552" t="str">
        <f>VLOOKUP(Table8_16[[#This Row],[Store_ID]],Store!$A$2:$E$21,5,FALSE)</f>
        <v>Flagship</v>
      </c>
      <c r="AF552" s="22" t="str">
        <f>VLOOKUP(Table8_16[[#This Row],[Store_ID]],Store!$A$2:$F$21,6,FALSE)</f>
        <v>Physical Store</v>
      </c>
    </row>
    <row r="553" spans="1:32" x14ac:dyDescent="0.3">
      <c r="A553" t="s">
        <v>2516</v>
      </c>
      <c r="B553" s="5">
        <v>45222</v>
      </c>
      <c r="C553" t="s">
        <v>624</v>
      </c>
      <c r="D553" t="s">
        <v>1709</v>
      </c>
      <c r="E553" t="s">
        <v>1896</v>
      </c>
      <c r="F553">
        <v>3</v>
      </c>
      <c r="G553">
        <v>137.77000000000001</v>
      </c>
      <c r="H553">
        <v>0.26</v>
      </c>
      <c r="I553" t="s">
        <v>1961</v>
      </c>
      <c r="J553">
        <v>305.8494</v>
      </c>
      <c r="K553">
        <v>305.84940000000006</v>
      </c>
      <c r="L553" t="str">
        <f>_xlfn.IFS(Table8_1[[#This Row],[Unit_Price]]&lt;500,"Low Price",Table8_1[[#This Row],[Unit_Price]]&lt;2000,"Medium Price",Table8_1[[#This Row],[Unit_Price]]&gt;=2000, "High Price")</f>
        <v>Low Price</v>
      </c>
      <c r="M553" t="str">
        <f>VLOOKUP(Table8_16[[#This Row],[Customer_ID]],Table1__2[],2,FALSE)</f>
        <v>Dr. Suzanne Bullock</v>
      </c>
      <c r="N553">
        <f>VLOOKUP(Table8_16[[#This Row],[Customer_ID]],Table1__2[],3,FALSE)</f>
        <v>60</v>
      </c>
      <c r="O553" t="str">
        <f>VLOOKUP(Table8_16[[#This Row],[Customer_ID]],Table1__2[],4,FALSE)</f>
        <v>Female</v>
      </c>
      <c r="P553" t="str">
        <f>VLOOKUP(Table8_16[[#This Row],[Customer_ID]],Table1__2[],5,FALSE)</f>
        <v>Lake Blaketon</v>
      </c>
      <c r="Q553" t="str">
        <f>VLOOKUP(Table8_16[[#This Row],[Customer_ID]],Table1__2[],6,FALSE)</f>
        <v>Alabama</v>
      </c>
      <c r="R553" t="str">
        <f>VLOOKUP(Table8_16[[#This Row],[Customer_ID]],Table1__2[],7,FALSE)</f>
        <v>USA</v>
      </c>
      <c r="S553" t="str">
        <f>VLOOKUP(Table8_16[[#This Row],[Customer_ID]],Table1__2[],8,FALSE)</f>
        <v>Platinum</v>
      </c>
      <c r="T553" t="str">
        <f>VLOOKUP(Table8_16[[#This Row],[Customer_ID]],Table1__2[],9,FALSE)</f>
        <v>Experienced</v>
      </c>
      <c r="U553" t="str">
        <f>VLOOKUP(Table8_16[[#This Row],[Product_ID]],Table3__211[],2,FALSE)</f>
        <v>USB External Hard</v>
      </c>
      <c r="V553" t="str">
        <f>VLOOKUP(Table8_16[[#This Row],[Product_ID]],Table3__211[],3,FALSE)</f>
        <v>Drive</v>
      </c>
      <c r="W553" t="str">
        <f>VLOOKUP(Table8_16[[#This Row],[Product_ID]],Table3__211[],4,FALSE)</f>
        <v>Electronics</v>
      </c>
      <c r="X553" t="str">
        <f>VLOOKUP(Table8_16[[#This Row],[Product_ID]],Table3__211[],5,FALSE)</f>
        <v>Computer</v>
      </c>
      <c r="Y553" t="str">
        <f>VLOOKUP(Table8_16[[#This Row],[Product_ID]],Table3__211[],6,FALSE)</f>
        <v>Robinson Inc</v>
      </c>
      <c r="Z553">
        <f>VLOOKUP(Table8_16[[#This Row],[Product_ID]],Table3__211[],7,FALSE)</f>
        <v>253.33</v>
      </c>
      <c r="AA553">
        <f>VLOOKUP(Table8_16[[#This Row],[Product_ID]],Table3__211[],8,FALSE)</f>
        <v>266</v>
      </c>
      <c r="AB553" t="str">
        <f>VLOOKUP(Table8_16[[#This Row],[Store_ID]],Store!$A$2:$E$21,2,FALSE)</f>
        <v>Black-Horn</v>
      </c>
      <c r="AC553" t="str">
        <f>VLOOKUP(Table8_16[[#This Row],[Store_ID]],Store!$A$2:$E$21,3,FALSE)</f>
        <v>South</v>
      </c>
      <c r="AD553" t="str">
        <f>VLOOKUP(Table8_16[[#This Row],[Store_ID]],Store!$A$2:$E$21,4,FALSE)</f>
        <v>North Nancyview</v>
      </c>
      <c r="AE553" t="str">
        <f>VLOOKUP(Table8_16[[#This Row],[Store_ID]],Store!$A$2:$E$21,5,FALSE)</f>
        <v>Outlet</v>
      </c>
      <c r="AF553" s="22" t="str">
        <f>VLOOKUP(Table8_16[[#This Row],[Store_ID]],Store!$A$2:$F$21,6,FALSE)</f>
        <v>Physical Store</v>
      </c>
    </row>
    <row r="554" spans="1:32" x14ac:dyDescent="0.3">
      <c r="A554" t="s">
        <v>2517</v>
      </c>
      <c r="B554" s="5">
        <v>45940</v>
      </c>
      <c r="C554" t="s">
        <v>118</v>
      </c>
      <c r="D554" t="s">
        <v>1859</v>
      </c>
      <c r="E554" t="s">
        <v>1927</v>
      </c>
      <c r="F554">
        <v>3</v>
      </c>
      <c r="G554">
        <v>862.18</v>
      </c>
      <c r="H554">
        <v>0.22</v>
      </c>
      <c r="I554" t="s">
        <v>1961</v>
      </c>
      <c r="J554">
        <v>2017.5011999999999</v>
      </c>
      <c r="K554">
        <v>2017.5011999999999</v>
      </c>
      <c r="L554" t="str">
        <f>_xlfn.IFS(Table8_1[[#This Row],[Unit_Price]]&lt;500,"Low Price",Table8_1[[#This Row],[Unit_Price]]&lt;2000,"Medium Price",Table8_1[[#This Row],[Unit_Price]]&gt;=2000, "High Price")</f>
        <v>Medium Price</v>
      </c>
      <c r="M554" t="str">
        <f>VLOOKUP(Table8_16[[#This Row],[Customer_ID]],Table1__2[],2,FALSE)</f>
        <v>Leslie Johnson</v>
      </c>
      <c r="N554">
        <f>VLOOKUP(Table8_16[[#This Row],[Customer_ID]],Table1__2[],3,FALSE)</f>
        <v>31</v>
      </c>
      <c r="O554" t="str">
        <f>VLOOKUP(Table8_16[[#This Row],[Customer_ID]],Table1__2[],4,FALSE)</f>
        <v>Male</v>
      </c>
      <c r="P554" t="str">
        <f>VLOOKUP(Table8_16[[#This Row],[Customer_ID]],Table1__2[],5,FALSE)</f>
        <v>Mollyshire</v>
      </c>
      <c r="Q554" t="str">
        <f>VLOOKUP(Table8_16[[#This Row],[Customer_ID]],Table1__2[],6,FALSE)</f>
        <v>Utah</v>
      </c>
      <c r="R554" t="str">
        <f>VLOOKUP(Table8_16[[#This Row],[Customer_ID]],Table1__2[],7,FALSE)</f>
        <v>USA</v>
      </c>
      <c r="S554" t="str">
        <f>VLOOKUP(Table8_16[[#This Row],[Customer_ID]],Table1__2[],8,FALSE)</f>
        <v>unknown</v>
      </c>
      <c r="T554" t="str">
        <f>VLOOKUP(Table8_16[[#This Row],[Customer_ID]],Table1__2[],9,FALSE)</f>
        <v>Experienced</v>
      </c>
      <c r="U554" t="str">
        <f>VLOOKUP(Table8_16[[#This Row],[Product_ID]],Table3__211[],2,FALSE)</f>
        <v>Microwave</v>
      </c>
      <c r="V554" t="str">
        <f>VLOOKUP(Table8_16[[#This Row],[Product_ID]],Table3__211[],3,FALSE)</f>
        <v>Oven</v>
      </c>
      <c r="W554" t="str">
        <f>VLOOKUP(Table8_16[[#This Row],[Product_ID]],Table3__211[],4,FALSE)</f>
        <v>Home</v>
      </c>
      <c r="X554" t="str">
        <f>VLOOKUP(Table8_16[[#This Row],[Product_ID]],Table3__211[],5,FALSE)</f>
        <v>Appliances</v>
      </c>
      <c r="Y554" t="str">
        <f>VLOOKUP(Table8_16[[#This Row],[Product_ID]],Table3__211[],6,FALSE)</f>
        <v>Green, Powell and Palmer</v>
      </c>
      <c r="Z554">
        <f>VLOOKUP(Table8_16[[#This Row],[Product_ID]],Table3__211[],7,FALSE)</f>
        <v>447.43</v>
      </c>
      <c r="AA554">
        <f>VLOOKUP(Table8_16[[#This Row],[Product_ID]],Table3__211[],8,FALSE)</f>
        <v>191</v>
      </c>
      <c r="AB554" t="str">
        <f>VLOOKUP(Table8_16[[#This Row],[Store_ID]],Store!$A$2:$E$21,2,FALSE)</f>
        <v>Aguirre-Keller</v>
      </c>
      <c r="AC554" t="str">
        <f>VLOOKUP(Table8_16[[#This Row],[Store_ID]],Store!$A$2:$E$21,3,FALSE)</f>
        <v>South</v>
      </c>
      <c r="AD554" t="str">
        <f>VLOOKUP(Table8_16[[#This Row],[Store_ID]],Store!$A$2:$E$21,4,FALSE)</f>
        <v>Lake Michael</v>
      </c>
      <c r="AE554" t="str">
        <f>VLOOKUP(Table8_16[[#This Row],[Store_ID]],Store!$A$2:$E$21,5,FALSE)</f>
        <v>Online</v>
      </c>
      <c r="AF554" s="22" t="str">
        <f>VLOOKUP(Table8_16[[#This Row],[Store_ID]],Store!$A$2:$F$21,6,FALSE)</f>
        <v>Digital Store</v>
      </c>
    </row>
    <row r="555" spans="1:32" x14ac:dyDescent="0.3">
      <c r="A555" t="s">
        <v>2518</v>
      </c>
      <c r="B555" s="5">
        <v>45822</v>
      </c>
      <c r="C555" t="s">
        <v>218</v>
      </c>
      <c r="D555" t="s">
        <v>1693</v>
      </c>
      <c r="E555" t="s">
        <v>1934</v>
      </c>
      <c r="F555">
        <v>2</v>
      </c>
      <c r="G555">
        <v>833.64</v>
      </c>
      <c r="H555">
        <v>0.24</v>
      </c>
      <c r="I555" t="s">
        <v>1961</v>
      </c>
      <c r="J555">
        <v>1267.1328000000001</v>
      </c>
      <c r="K555">
        <v>1267.1327999999999</v>
      </c>
      <c r="L555" t="str">
        <f>_xlfn.IFS(Table8_1[[#This Row],[Unit_Price]]&lt;500,"Low Price",Table8_1[[#This Row],[Unit_Price]]&lt;2000,"Medium Price",Table8_1[[#This Row],[Unit_Price]]&gt;=2000, "High Price")</f>
        <v>Medium Price</v>
      </c>
      <c r="M555" t="str">
        <f>VLOOKUP(Table8_16[[#This Row],[Customer_ID]],Table1__2[],2,FALSE)</f>
        <v>Jay Patel</v>
      </c>
      <c r="N555">
        <f>VLOOKUP(Table8_16[[#This Row],[Customer_ID]],Table1__2[],3,FALSE)</f>
        <v>43</v>
      </c>
      <c r="O555" t="str">
        <f>VLOOKUP(Table8_16[[#This Row],[Customer_ID]],Table1__2[],4,FALSE)</f>
        <v>Female</v>
      </c>
      <c r="P555" t="str">
        <f>VLOOKUP(Table8_16[[#This Row],[Customer_ID]],Table1__2[],5,FALSE)</f>
        <v>Morrisbury</v>
      </c>
      <c r="Q555" t="str">
        <f>VLOOKUP(Table8_16[[#This Row],[Customer_ID]],Table1__2[],6,FALSE)</f>
        <v>Rhode Island</v>
      </c>
      <c r="R555" t="str">
        <f>VLOOKUP(Table8_16[[#This Row],[Customer_ID]],Table1__2[],7,FALSE)</f>
        <v>USA</v>
      </c>
      <c r="S555" t="str">
        <f>VLOOKUP(Table8_16[[#This Row],[Customer_ID]],Table1__2[],8,FALSE)</f>
        <v>Platinum</v>
      </c>
      <c r="T555" t="str">
        <f>VLOOKUP(Table8_16[[#This Row],[Customer_ID]],Table1__2[],9,FALSE)</f>
        <v>Experienced</v>
      </c>
      <c r="U555" t="str">
        <f>VLOOKUP(Table8_16[[#This Row],[Product_ID]],Table3__211[],2,FALSE)</f>
        <v>Sports Water Hydration</v>
      </c>
      <c r="V555" t="str">
        <f>VLOOKUP(Table8_16[[#This Row],[Product_ID]],Table3__211[],3,FALSE)</f>
        <v>Pack</v>
      </c>
      <c r="W555" t="str">
        <f>VLOOKUP(Table8_16[[#This Row],[Product_ID]],Table3__211[],4,FALSE)</f>
        <v>Sports</v>
      </c>
      <c r="X555" t="str">
        <f>VLOOKUP(Table8_16[[#This Row],[Product_ID]],Table3__211[],5,FALSE)</f>
        <v>Outdoor</v>
      </c>
      <c r="Y555" t="str">
        <f>VLOOKUP(Table8_16[[#This Row],[Product_ID]],Table3__211[],6,FALSE)</f>
        <v>Sims-Smith</v>
      </c>
      <c r="Z555">
        <f>VLOOKUP(Table8_16[[#This Row],[Product_ID]],Table3__211[],7,FALSE)</f>
        <v>135.61000000000001</v>
      </c>
      <c r="AA555">
        <f>VLOOKUP(Table8_16[[#This Row],[Product_ID]],Table3__211[],8,FALSE)</f>
        <v>394</v>
      </c>
      <c r="AB555" t="str">
        <f>VLOOKUP(Table8_16[[#This Row],[Store_ID]],Store!$A$2:$E$21,2,FALSE)</f>
        <v>Mcdonald Inc</v>
      </c>
      <c r="AC555" t="str">
        <f>VLOOKUP(Table8_16[[#This Row],[Store_ID]],Store!$A$2:$E$21,3,FALSE)</f>
        <v>South</v>
      </c>
      <c r="AD555" t="str">
        <f>VLOOKUP(Table8_16[[#This Row],[Store_ID]],Store!$A$2:$E$21,4,FALSE)</f>
        <v>Christopherland</v>
      </c>
      <c r="AE555" t="str">
        <f>VLOOKUP(Table8_16[[#This Row],[Store_ID]],Store!$A$2:$E$21,5,FALSE)</f>
        <v>Outlet</v>
      </c>
      <c r="AF555" s="22" t="str">
        <f>VLOOKUP(Table8_16[[#This Row],[Store_ID]],Store!$A$2:$F$21,6,FALSE)</f>
        <v>Physical Store</v>
      </c>
    </row>
    <row r="556" spans="1:32" x14ac:dyDescent="0.3">
      <c r="A556" t="s">
        <v>2519</v>
      </c>
      <c r="B556" s="5">
        <v>45752</v>
      </c>
      <c r="C556" t="s">
        <v>871</v>
      </c>
      <c r="D556" t="s">
        <v>1631</v>
      </c>
      <c r="E556" t="s">
        <v>1936</v>
      </c>
      <c r="F556">
        <v>3</v>
      </c>
      <c r="G556">
        <v>543.22</v>
      </c>
      <c r="H556">
        <v>0.05</v>
      </c>
      <c r="I556" t="s">
        <v>1964</v>
      </c>
      <c r="J556">
        <v>1548.1769999999999</v>
      </c>
      <c r="K556">
        <v>1548.1770000000001</v>
      </c>
      <c r="L556" t="str">
        <f>_xlfn.IFS(Table8_1[[#This Row],[Unit_Price]]&lt;500,"Low Price",Table8_1[[#This Row],[Unit_Price]]&lt;2000,"Medium Price",Table8_1[[#This Row],[Unit_Price]]&gt;=2000, "High Price")</f>
        <v>Medium Price</v>
      </c>
      <c r="M556" t="str">
        <f>VLOOKUP(Table8_16[[#This Row],[Customer_ID]],Table1__2[],2,FALSE)</f>
        <v>Brian Garcia</v>
      </c>
      <c r="N556">
        <f>VLOOKUP(Table8_16[[#This Row],[Customer_ID]],Table1__2[],3,FALSE)</f>
        <v>31</v>
      </c>
      <c r="O556" t="str">
        <f>VLOOKUP(Table8_16[[#This Row],[Customer_ID]],Table1__2[],4,FALSE)</f>
        <v>Female</v>
      </c>
      <c r="P556" t="str">
        <f>VLOOKUP(Table8_16[[#This Row],[Customer_ID]],Table1__2[],5,FALSE)</f>
        <v>Ramosmouth</v>
      </c>
      <c r="Q556" t="str">
        <f>VLOOKUP(Table8_16[[#This Row],[Customer_ID]],Table1__2[],6,FALSE)</f>
        <v>Louisiana</v>
      </c>
      <c r="R556" t="str">
        <f>VLOOKUP(Table8_16[[#This Row],[Customer_ID]],Table1__2[],7,FALSE)</f>
        <v>USA</v>
      </c>
      <c r="S556" t="str">
        <f>VLOOKUP(Table8_16[[#This Row],[Customer_ID]],Table1__2[],8,FALSE)</f>
        <v>Gold</v>
      </c>
      <c r="T556" t="str">
        <f>VLOOKUP(Table8_16[[#This Row],[Customer_ID]],Table1__2[],9,FALSE)</f>
        <v>Experienced</v>
      </c>
      <c r="U556" t="str">
        <f>VLOOKUP(Table8_16[[#This Row],[Product_ID]],Table3__211[],2,FALSE)</f>
        <v>Knee Support</v>
      </c>
      <c r="V556" t="str">
        <f>VLOOKUP(Table8_16[[#This Row],[Product_ID]],Table3__211[],3,FALSE)</f>
        <v>Brace</v>
      </c>
      <c r="W556" t="str">
        <f>VLOOKUP(Table8_16[[#This Row],[Product_ID]],Table3__211[],4,FALSE)</f>
        <v>Sports</v>
      </c>
      <c r="X556" t="str">
        <f>VLOOKUP(Table8_16[[#This Row],[Product_ID]],Table3__211[],5,FALSE)</f>
        <v>Equipment</v>
      </c>
      <c r="Y556" t="str">
        <f>VLOOKUP(Table8_16[[#This Row],[Product_ID]],Table3__211[],6,FALSE)</f>
        <v>May-Reese</v>
      </c>
      <c r="Z556">
        <f>VLOOKUP(Table8_16[[#This Row],[Product_ID]],Table3__211[],7,FALSE)</f>
        <v>21.34</v>
      </c>
      <c r="AA556">
        <f>VLOOKUP(Table8_16[[#This Row],[Product_ID]],Table3__211[],8,FALSE)</f>
        <v>65</v>
      </c>
      <c r="AB556" t="str">
        <f>VLOOKUP(Table8_16[[#This Row],[Store_ID]],Store!$A$2:$E$21,2,FALSE)</f>
        <v>Shelton PLC</v>
      </c>
      <c r="AC556" t="str">
        <f>VLOOKUP(Table8_16[[#This Row],[Store_ID]],Store!$A$2:$E$21,3,FALSE)</f>
        <v>North</v>
      </c>
      <c r="AD556" t="str">
        <f>VLOOKUP(Table8_16[[#This Row],[Store_ID]],Store!$A$2:$E$21,4,FALSE)</f>
        <v>East Jenniferstad</v>
      </c>
      <c r="AE556" t="str">
        <f>VLOOKUP(Table8_16[[#This Row],[Store_ID]],Store!$A$2:$E$21,5,FALSE)</f>
        <v>Flagship</v>
      </c>
      <c r="AF556" s="22" t="str">
        <f>VLOOKUP(Table8_16[[#This Row],[Store_ID]],Store!$A$2:$F$21,6,FALSE)</f>
        <v>Physical Store</v>
      </c>
    </row>
    <row r="557" spans="1:32" x14ac:dyDescent="0.3">
      <c r="A557" t="s">
        <v>2520</v>
      </c>
      <c r="B557" s="5">
        <v>45677</v>
      </c>
      <c r="C557" t="s">
        <v>895</v>
      </c>
      <c r="D557" t="s">
        <v>1847</v>
      </c>
      <c r="E557" t="s">
        <v>1896</v>
      </c>
      <c r="F557">
        <v>3</v>
      </c>
      <c r="G557">
        <v>691.02</v>
      </c>
      <c r="H557">
        <v>0.12</v>
      </c>
      <c r="I557" t="s">
        <v>1964</v>
      </c>
      <c r="J557">
        <v>1824.2927999999999</v>
      </c>
      <c r="K557">
        <v>1824.2927999999999</v>
      </c>
      <c r="L557" t="str">
        <f>_xlfn.IFS(Table8_1[[#This Row],[Unit_Price]]&lt;500,"Low Price",Table8_1[[#This Row],[Unit_Price]]&lt;2000,"Medium Price",Table8_1[[#This Row],[Unit_Price]]&gt;=2000, "High Price")</f>
        <v>Medium Price</v>
      </c>
      <c r="M557" t="str">
        <f>VLOOKUP(Table8_16[[#This Row],[Customer_ID]],Table1__2[],2,FALSE)</f>
        <v>Stephen Fowler</v>
      </c>
      <c r="N557">
        <f>VLOOKUP(Table8_16[[#This Row],[Customer_ID]],Table1__2[],3,FALSE)</f>
        <v>42</v>
      </c>
      <c r="O557" t="str">
        <f>VLOOKUP(Table8_16[[#This Row],[Customer_ID]],Table1__2[],4,FALSE)</f>
        <v>Female</v>
      </c>
      <c r="P557" t="str">
        <f>VLOOKUP(Table8_16[[#This Row],[Customer_ID]],Table1__2[],5,FALSE)</f>
        <v>Port Mariastad</v>
      </c>
      <c r="Q557" t="str">
        <f>VLOOKUP(Table8_16[[#This Row],[Customer_ID]],Table1__2[],6,FALSE)</f>
        <v>Rhode Island</v>
      </c>
      <c r="R557" t="str">
        <f>VLOOKUP(Table8_16[[#This Row],[Customer_ID]],Table1__2[],7,FALSE)</f>
        <v>USA</v>
      </c>
      <c r="S557" t="str">
        <f>VLOOKUP(Table8_16[[#This Row],[Customer_ID]],Table1__2[],8,FALSE)</f>
        <v>Platinum</v>
      </c>
      <c r="T557" t="str">
        <f>VLOOKUP(Table8_16[[#This Row],[Customer_ID]],Table1__2[],9,FALSE)</f>
        <v>Experienced</v>
      </c>
      <c r="U557" t="str">
        <f>VLOOKUP(Table8_16[[#This Row],[Product_ID]],Table3__211[],2,FALSE)</f>
        <v>Sports Wrist</v>
      </c>
      <c r="V557" t="str">
        <f>VLOOKUP(Table8_16[[#This Row],[Product_ID]],Table3__211[],3,FALSE)</f>
        <v>Sweatbands</v>
      </c>
      <c r="W557" t="str">
        <f>VLOOKUP(Table8_16[[#This Row],[Product_ID]],Table3__211[],4,FALSE)</f>
        <v>Sports</v>
      </c>
      <c r="X557" t="str">
        <f>VLOOKUP(Table8_16[[#This Row],[Product_ID]],Table3__211[],5,FALSE)</f>
        <v>Accessories</v>
      </c>
      <c r="Y557" t="str">
        <f>VLOOKUP(Table8_16[[#This Row],[Product_ID]],Table3__211[],6,FALSE)</f>
        <v>Olsen-Daniels</v>
      </c>
      <c r="Z557">
        <f>VLOOKUP(Table8_16[[#This Row],[Product_ID]],Table3__211[],7,FALSE)</f>
        <v>131.24</v>
      </c>
      <c r="AA557">
        <f>VLOOKUP(Table8_16[[#This Row],[Product_ID]],Table3__211[],8,FALSE)</f>
        <v>232</v>
      </c>
      <c r="AB557" t="str">
        <f>VLOOKUP(Table8_16[[#This Row],[Store_ID]],Store!$A$2:$E$21,2,FALSE)</f>
        <v>Black-Horn</v>
      </c>
      <c r="AC557" t="str">
        <f>VLOOKUP(Table8_16[[#This Row],[Store_ID]],Store!$A$2:$E$21,3,FALSE)</f>
        <v>South</v>
      </c>
      <c r="AD557" t="str">
        <f>VLOOKUP(Table8_16[[#This Row],[Store_ID]],Store!$A$2:$E$21,4,FALSE)</f>
        <v>North Nancyview</v>
      </c>
      <c r="AE557" t="str">
        <f>VLOOKUP(Table8_16[[#This Row],[Store_ID]],Store!$A$2:$E$21,5,FALSE)</f>
        <v>Outlet</v>
      </c>
      <c r="AF557" s="22" t="str">
        <f>VLOOKUP(Table8_16[[#This Row],[Store_ID]],Store!$A$2:$F$21,6,FALSE)</f>
        <v>Physical Store</v>
      </c>
    </row>
    <row r="558" spans="1:32" x14ac:dyDescent="0.3">
      <c r="A558" t="s">
        <v>2521</v>
      </c>
      <c r="B558" s="5">
        <v>45253</v>
      </c>
      <c r="C558" t="s">
        <v>318</v>
      </c>
      <c r="D558" t="s">
        <v>1841</v>
      </c>
      <c r="E558" t="s">
        <v>1942</v>
      </c>
      <c r="F558">
        <v>4</v>
      </c>
      <c r="G558">
        <v>338.73</v>
      </c>
      <c r="H558">
        <v>0.18</v>
      </c>
      <c r="I558" t="s">
        <v>1959</v>
      </c>
      <c r="J558">
        <v>1111.0344</v>
      </c>
      <c r="K558">
        <v>1111.0344</v>
      </c>
      <c r="L558" t="str">
        <f>_xlfn.IFS(Table8_1[[#This Row],[Unit_Price]]&lt;500,"Low Price",Table8_1[[#This Row],[Unit_Price]]&lt;2000,"Medium Price",Table8_1[[#This Row],[Unit_Price]]&gt;=2000, "High Price")</f>
        <v>Low Price</v>
      </c>
      <c r="M558" t="str">
        <f>VLOOKUP(Table8_16[[#This Row],[Customer_ID]],Table1__2[],2,FALSE)</f>
        <v>Melissa Duffy Md</v>
      </c>
      <c r="N558">
        <f>VLOOKUP(Table8_16[[#This Row],[Customer_ID]],Table1__2[],3,FALSE)</f>
        <v>58</v>
      </c>
      <c r="O558" t="str">
        <f>VLOOKUP(Table8_16[[#This Row],[Customer_ID]],Table1__2[],4,FALSE)</f>
        <v>Female</v>
      </c>
      <c r="P558" t="str">
        <f>VLOOKUP(Table8_16[[#This Row],[Customer_ID]],Table1__2[],5,FALSE)</f>
        <v>East Jenna</v>
      </c>
      <c r="Q558" t="str">
        <f>VLOOKUP(Table8_16[[#This Row],[Customer_ID]],Table1__2[],6,FALSE)</f>
        <v>South Carolina</v>
      </c>
      <c r="R558" t="str">
        <f>VLOOKUP(Table8_16[[#This Row],[Customer_ID]],Table1__2[],7,FALSE)</f>
        <v>USA</v>
      </c>
      <c r="S558" t="str">
        <f>VLOOKUP(Table8_16[[#This Row],[Customer_ID]],Table1__2[],8,FALSE)</f>
        <v>Bronze</v>
      </c>
      <c r="T558" t="str">
        <f>VLOOKUP(Table8_16[[#This Row],[Customer_ID]],Table1__2[],9,FALSE)</f>
        <v>Experienced</v>
      </c>
      <c r="U558" t="str">
        <f>VLOOKUP(Table8_16[[#This Row],[Product_ID]],Table3__211[],2,FALSE)</f>
        <v>Kitchen Cutting</v>
      </c>
      <c r="V558" t="str">
        <f>VLOOKUP(Table8_16[[#This Row],[Product_ID]],Table3__211[],3,FALSE)</f>
        <v>Board</v>
      </c>
      <c r="W558" t="str">
        <f>VLOOKUP(Table8_16[[#This Row],[Product_ID]],Table3__211[],4,FALSE)</f>
        <v>Home</v>
      </c>
      <c r="X558" t="str">
        <f>VLOOKUP(Table8_16[[#This Row],[Product_ID]],Table3__211[],5,FALSE)</f>
        <v>Kitchen</v>
      </c>
      <c r="Y558" t="str">
        <f>VLOOKUP(Table8_16[[#This Row],[Product_ID]],Table3__211[],6,FALSE)</f>
        <v>Taylor, Dodson and Johnston</v>
      </c>
      <c r="Z558">
        <f>VLOOKUP(Table8_16[[#This Row],[Product_ID]],Table3__211[],7,FALSE)</f>
        <v>176.07</v>
      </c>
      <c r="AA558">
        <f>VLOOKUP(Table8_16[[#This Row],[Product_ID]],Table3__211[],8,FALSE)</f>
        <v>82</v>
      </c>
      <c r="AB558" t="str">
        <f>VLOOKUP(Table8_16[[#This Row],[Store_ID]],Store!$A$2:$E$21,2,FALSE)</f>
        <v>Holloway Ltd</v>
      </c>
      <c r="AC558" t="str">
        <f>VLOOKUP(Table8_16[[#This Row],[Store_ID]],Store!$A$2:$E$21,3,FALSE)</f>
        <v>North</v>
      </c>
      <c r="AD558" t="str">
        <f>VLOOKUP(Table8_16[[#This Row],[Store_ID]],Store!$A$2:$E$21,4,FALSE)</f>
        <v>Bensonhaven</v>
      </c>
      <c r="AE558" t="str">
        <f>VLOOKUP(Table8_16[[#This Row],[Store_ID]],Store!$A$2:$E$21,5,FALSE)</f>
        <v>Flagship</v>
      </c>
      <c r="AF558" s="22" t="str">
        <f>VLOOKUP(Table8_16[[#This Row],[Store_ID]],Store!$A$2:$F$21,6,FALSE)</f>
        <v>Physical Store</v>
      </c>
    </row>
    <row r="559" spans="1:32" x14ac:dyDescent="0.3">
      <c r="A559" t="s">
        <v>2522</v>
      </c>
      <c r="B559" s="5">
        <v>45389</v>
      </c>
      <c r="C559" t="s">
        <v>234</v>
      </c>
      <c r="D559" t="s">
        <v>1835</v>
      </c>
      <c r="E559" t="s">
        <v>1939</v>
      </c>
      <c r="F559">
        <v>3</v>
      </c>
      <c r="G559">
        <v>366.08</v>
      </c>
      <c r="H559">
        <v>0.05</v>
      </c>
      <c r="I559" t="s">
        <v>1959</v>
      </c>
      <c r="J559">
        <v>1043.328</v>
      </c>
      <c r="K559">
        <v>1043.328</v>
      </c>
      <c r="L559" t="str">
        <f>_xlfn.IFS(Table8_1[[#This Row],[Unit_Price]]&lt;500,"Low Price",Table8_1[[#This Row],[Unit_Price]]&lt;2000,"Medium Price",Table8_1[[#This Row],[Unit_Price]]&gt;=2000, "High Price")</f>
        <v>Low Price</v>
      </c>
      <c r="M559" t="str">
        <f>VLOOKUP(Table8_16[[#This Row],[Customer_ID]],Table1__2[],2,FALSE)</f>
        <v>James Bean</v>
      </c>
      <c r="N559">
        <f>VLOOKUP(Table8_16[[#This Row],[Customer_ID]],Table1__2[],3,FALSE)</f>
        <v>50</v>
      </c>
      <c r="O559" t="str">
        <f>VLOOKUP(Table8_16[[#This Row],[Customer_ID]],Table1__2[],4,FALSE)</f>
        <v>Male</v>
      </c>
      <c r="P559" t="str">
        <f>VLOOKUP(Table8_16[[#This Row],[Customer_ID]],Table1__2[],5,FALSE)</f>
        <v>Stevensonton</v>
      </c>
      <c r="Q559" t="str">
        <f>VLOOKUP(Table8_16[[#This Row],[Customer_ID]],Table1__2[],6,FALSE)</f>
        <v>New Mexico</v>
      </c>
      <c r="R559" t="str">
        <f>VLOOKUP(Table8_16[[#This Row],[Customer_ID]],Table1__2[],7,FALSE)</f>
        <v>USA</v>
      </c>
      <c r="S559" t="str">
        <f>VLOOKUP(Table8_16[[#This Row],[Customer_ID]],Table1__2[],8,FALSE)</f>
        <v>Bronze</v>
      </c>
      <c r="T559" t="str">
        <f>VLOOKUP(Table8_16[[#This Row],[Customer_ID]],Table1__2[],9,FALSE)</f>
        <v>Experienced</v>
      </c>
      <c r="U559" t="str">
        <f>VLOOKUP(Table8_16[[#This Row],[Product_ID]],Table3__211[],2,FALSE)</f>
        <v>Wooden</v>
      </c>
      <c r="V559" t="str">
        <f>VLOOKUP(Table8_16[[#This Row],[Product_ID]],Table3__211[],3,FALSE)</f>
        <v>Bookshelf</v>
      </c>
      <c r="W559" t="str">
        <f>VLOOKUP(Table8_16[[#This Row],[Product_ID]],Table3__211[],4,FALSE)</f>
        <v>Home</v>
      </c>
      <c r="X559" t="str">
        <f>VLOOKUP(Table8_16[[#This Row],[Product_ID]],Table3__211[],5,FALSE)</f>
        <v>Furniture</v>
      </c>
      <c r="Y559" t="str">
        <f>VLOOKUP(Table8_16[[#This Row],[Product_ID]],Table3__211[],6,FALSE)</f>
        <v>Collins-Stephenson</v>
      </c>
      <c r="Z559">
        <f>VLOOKUP(Table8_16[[#This Row],[Product_ID]],Table3__211[],7,FALSE)</f>
        <v>388.46</v>
      </c>
      <c r="AA559">
        <f>VLOOKUP(Table8_16[[#This Row],[Product_ID]],Table3__211[],8,FALSE)</f>
        <v>208</v>
      </c>
      <c r="AB559" t="str">
        <f>VLOOKUP(Table8_16[[#This Row],[Store_ID]],Store!$A$2:$E$21,2,FALSE)</f>
        <v>Frederick-Wright</v>
      </c>
      <c r="AC559" t="str">
        <f>VLOOKUP(Table8_16[[#This Row],[Store_ID]],Store!$A$2:$E$21,3,FALSE)</f>
        <v>West</v>
      </c>
      <c r="AD559" t="str">
        <f>VLOOKUP(Table8_16[[#This Row],[Store_ID]],Store!$A$2:$E$21,4,FALSE)</f>
        <v>New Jimmymouth</v>
      </c>
      <c r="AE559" t="str">
        <f>VLOOKUP(Table8_16[[#This Row],[Store_ID]],Store!$A$2:$E$21,5,FALSE)</f>
        <v>Flagship</v>
      </c>
      <c r="AF559" s="22" t="str">
        <f>VLOOKUP(Table8_16[[#This Row],[Store_ID]],Store!$A$2:$F$21,6,FALSE)</f>
        <v>Physical Store</v>
      </c>
    </row>
    <row r="560" spans="1:32" x14ac:dyDescent="0.3">
      <c r="A560" t="s">
        <v>2523</v>
      </c>
      <c r="B560" s="5">
        <v>45840</v>
      </c>
      <c r="C560" t="s">
        <v>376</v>
      </c>
      <c r="D560" t="s">
        <v>1610</v>
      </c>
      <c r="E560" t="s">
        <v>1932</v>
      </c>
      <c r="F560">
        <v>4</v>
      </c>
      <c r="G560">
        <v>539.48</v>
      </c>
      <c r="H560">
        <v>0.28000000000000003</v>
      </c>
      <c r="I560" t="s">
        <v>1964</v>
      </c>
      <c r="J560">
        <v>1553.7023999999999</v>
      </c>
      <c r="K560">
        <v>1553.7024000000001</v>
      </c>
      <c r="L560" t="str">
        <f>_xlfn.IFS(Table8_1[[#This Row],[Unit_Price]]&lt;500,"Low Price",Table8_1[[#This Row],[Unit_Price]]&lt;2000,"Medium Price",Table8_1[[#This Row],[Unit_Price]]&gt;=2000, "High Price")</f>
        <v>Medium Price</v>
      </c>
      <c r="M560" t="str">
        <f>VLOOKUP(Table8_16[[#This Row],[Customer_ID]],Table1__2[],2,FALSE)</f>
        <v>Lance Baker</v>
      </c>
      <c r="N560">
        <f>VLOOKUP(Table8_16[[#This Row],[Customer_ID]],Table1__2[],3,FALSE)</f>
        <v>50</v>
      </c>
      <c r="O560" t="str">
        <f>VLOOKUP(Table8_16[[#This Row],[Customer_ID]],Table1__2[],4,FALSE)</f>
        <v>Female</v>
      </c>
      <c r="P560" t="str">
        <f>VLOOKUP(Table8_16[[#This Row],[Customer_ID]],Table1__2[],5,FALSE)</f>
        <v>Port Victoria</v>
      </c>
      <c r="Q560" t="str">
        <f>VLOOKUP(Table8_16[[#This Row],[Customer_ID]],Table1__2[],6,FALSE)</f>
        <v>Florida</v>
      </c>
      <c r="R560" t="str">
        <f>VLOOKUP(Table8_16[[#This Row],[Customer_ID]],Table1__2[],7,FALSE)</f>
        <v>USA</v>
      </c>
      <c r="S560" t="str">
        <f>VLOOKUP(Table8_16[[#This Row],[Customer_ID]],Table1__2[],8,FALSE)</f>
        <v>Gold</v>
      </c>
      <c r="T560" t="str">
        <f>VLOOKUP(Table8_16[[#This Row],[Customer_ID]],Table1__2[],9,FALSE)</f>
        <v>Experienced</v>
      </c>
      <c r="U560" t="str">
        <f>VLOOKUP(Table8_16[[#This Row],[Product_ID]],Table3__211[],2,FALSE)</f>
        <v>USB-C Fast</v>
      </c>
      <c r="V560" t="str">
        <f>VLOOKUP(Table8_16[[#This Row],[Product_ID]],Table3__211[],3,FALSE)</f>
        <v>Charger</v>
      </c>
      <c r="W560" t="str">
        <f>VLOOKUP(Table8_16[[#This Row],[Product_ID]],Table3__211[],4,FALSE)</f>
        <v>Electronics</v>
      </c>
      <c r="X560" t="str">
        <f>VLOOKUP(Table8_16[[#This Row],[Product_ID]],Table3__211[],5,FALSE)</f>
        <v>Accessories</v>
      </c>
      <c r="Y560" t="str">
        <f>VLOOKUP(Table8_16[[#This Row],[Product_ID]],Table3__211[],6,FALSE)</f>
        <v>Dawson-Perkins</v>
      </c>
      <c r="Z560">
        <f>VLOOKUP(Table8_16[[#This Row],[Product_ID]],Table3__211[],7,FALSE)</f>
        <v>242.23</v>
      </c>
      <c r="AA560">
        <f>VLOOKUP(Table8_16[[#This Row],[Product_ID]],Table3__211[],8,FALSE)</f>
        <v>453</v>
      </c>
      <c r="AB560" t="str">
        <f>VLOOKUP(Table8_16[[#This Row],[Store_ID]],Store!$A$2:$E$21,2,FALSE)</f>
        <v>Gardner, Humphrey and Contreras</v>
      </c>
      <c r="AC560" t="str">
        <f>VLOOKUP(Table8_16[[#This Row],[Store_ID]],Store!$A$2:$E$21,3,FALSE)</f>
        <v>East</v>
      </c>
      <c r="AD560" t="str">
        <f>VLOOKUP(Table8_16[[#This Row],[Store_ID]],Store!$A$2:$E$21,4,FALSE)</f>
        <v>Johnsonville</v>
      </c>
      <c r="AE560" t="str">
        <f>VLOOKUP(Table8_16[[#This Row],[Store_ID]],Store!$A$2:$E$21,5,FALSE)</f>
        <v>Flagship</v>
      </c>
      <c r="AF560" s="22" t="str">
        <f>VLOOKUP(Table8_16[[#This Row],[Store_ID]],Store!$A$2:$F$21,6,FALSE)</f>
        <v>Physical Store</v>
      </c>
    </row>
    <row r="561" spans="1:32" x14ac:dyDescent="0.3">
      <c r="A561" t="s">
        <v>2524</v>
      </c>
      <c r="B561" s="5">
        <v>45256</v>
      </c>
      <c r="C561" t="s">
        <v>1226</v>
      </c>
      <c r="D561" t="s">
        <v>1856</v>
      </c>
      <c r="E561" t="s">
        <v>1939</v>
      </c>
      <c r="F561">
        <v>1</v>
      </c>
      <c r="G561">
        <v>499.59</v>
      </c>
      <c r="H561">
        <v>0.03</v>
      </c>
      <c r="I561" t="s">
        <v>1964</v>
      </c>
      <c r="J561">
        <v>484.60230000000001</v>
      </c>
      <c r="K561">
        <v>484.60229999999996</v>
      </c>
      <c r="L561" t="str">
        <f>_xlfn.IFS(Table8_1[[#This Row],[Unit_Price]]&lt;500,"Low Price",Table8_1[[#This Row],[Unit_Price]]&lt;2000,"Medium Price",Table8_1[[#This Row],[Unit_Price]]&gt;=2000, "High Price")</f>
        <v>Low Price</v>
      </c>
      <c r="M561" t="str">
        <f>VLOOKUP(Table8_16[[#This Row],[Customer_ID]],Table1__2[],2,FALSE)</f>
        <v>Cynthia Lopez</v>
      </c>
      <c r="N561">
        <f>VLOOKUP(Table8_16[[#This Row],[Customer_ID]],Table1__2[],3,FALSE)</f>
        <v>50</v>
      </c>
      <c r="O561" t="str">
        <f>VLOOKUP(Table8_16[[#This Row],[Customer_ID]],Table1__2[],4,FALSE)</f>
        <v>Male</v>
      </c>
      <c r="P561" t="str">
        <f>VLOOKUP(Table8_16[[#This Row],[Customer_ID]],Table1__2[],5,FALSE)</f>
        <v>Joseland</v>
      </c>
      <c r="Q561" t="str">
        <f>VLOOKUP(Table8_16[[#This Row],[Customer_ID]],Table1__2[],6,FALSE)</f>
        <v>Nebraska</v>
      </c>
      <c r="R561" t="str">
        <f>VLOOKUP(Table8_16[[#This Row],[Customer_ID]],Table1__2[],7,FALSE)</f>
        <v>USA</v>
      </c>
      <c r="S561" t="str">
        <f>VLOOKUP(Table8_16[[#This Row],[Customer_ID]],Table1__2[],8,FALSE)</f>
        <v>Platinum</v>
      </c>
      <c r="T561" t="str">
        <f>VLOOKUP(Table8_16[[#This Row],[Customer_ID]],Table1__2[],9,FALSE)</f>
        <v>Experienced</v>
      </c>
      <c r="U561" t="str">
        <f>VLOOKUP(Table8_16[[#This Row],[Product_ID]],Table3__211[],2,FALSE)</f>
        <v>Women's High</v>
      </c>
      <c r="V561" t="str">
        <f>VLOOKUP(Table8_16[[#This Row],[Product_ID]],Table3__211[],3,FALSE)</f>
        <v>Heels</v>
      </c>
      <c r="W561" t="str">
        <f>VLOOKUP(Table8_16[[#This Row],[Product_ID]],Table3__211[],4,FALSE)</f>
        <v>Clothing</v>
      </c>
      <c r="X561" t="str">
        <f>VLOOKUP(Table8_16[[#This Row],[Product_ID]],Table3__211[],5,FALSE)</f>
        <v>Footwear</v>
      </c>
      <c r="Y561" t="str">
        <f>VLOOKUP(Table8_16[[#This Row],[Product_ID]],Table3__211[],6,FALSE)</f>
        <v>Smith-Charles</v>
      </c>
      <c r="Z561">
        <f>VLOOKUP(Table8_16[[#This Row],[Product_ID]],Table3__211[],7,FALSE)</f>
        <v>438.25</v>
      </c>
      <c r="AA561">
        <f>VLOOKUP(Table8_16[[#This Row],[Product_ID]],Table3__211[],8,FALSE)</f>
        <v>496</v>
      </c>
      <c r="AB561" t="str">
        <f>VLOOKUP(Table8_16[[#This Row],[Store_ID]],Store!$A$2:$E$21,2,FALSE)</f>
        <v>Frederick-Wright</v>
      </c>
      <c r="AC561" t="str">
        <f>VLOOKUP(Table8_16[[#This Row],[Store_ID]],Store!$A$2:$E$21,3,FALSE)</f>
        <v>West</v>
      </c>
      <c r="AD561" t="str">
        <f>VLOOKUP(Table8_16[[#This Row],[Store_ID]],Store!$A$2:$E$21,4,FALSE)</f>
        <v>New Jimmymouth</v>
      </c>
      <c r="AE561" t="str">
        <f>VLOOKUP(Table8_16[[#This Row],[Store_ID]],Store!$A$2:$E$21,5,FALSE)</f>
        <v>Flagship</v>
      </c>
      <c r="AF561" s="22" t="str">
        <f>VLOOKUP(Table8_16[[#This Row],[Store_ID]],Store!$A$2:$F$21,6,FALSE)</f>
        <v>Physical Store</v>
      </c>
    </row>
    <row r="562" spans="1:32" x14ac:dyDescent="0.3">
      <c r="A562" t="s">
        <v>2525</v>
      </c>
      <c r="B562" s="5">
        <v>45326</v>
      </c>
      <c r="C562" t="s">
        <v>627</v>
      </c>
      <c r="D562" t="s">
        <v>1667</v>
      </c>
      <c r="E562" t="s">
        <v>1917</v>
      </c>
      <c r="F562">
        <v>3</v>
      </c>
      <c r="G562">
        <v>330.04</v>
      </c>
      <c r="H562">
        <v>0.2</v>
      </c>
      <c r="I562" t="s">
        <v>1959</v>
      </c>
      <c r="J562">
        <v>792.096</v>
      </c>
      <c r="K562">
        <v>792.09600000000012</v>
      </c>
      <c r="L562" t="str">
        <f>_xlfn.IFS(Table8_1[[#This Row],[Unit_Price]]&lt;500,"Low Price",Table8_1[[#This Row],[Unit_Price]]&lt;2000,"Medium Price",Table8_1[[#This Row],[Unit_Price]]&gt;=2000, "High Price")</f>
        <v>Low Price</v>
      </c>
      <c r="M562" t="str">
        <f>VLOOKUP(Table8_16[[#This Row],[Customer_ID]],Table1__2[],2,FALSE)</f>
        <v>Kimberly Brooks</v>
      </c>
      <c r="N562">
        <f>VLOOKUP(Table8_16[[#This Row],[Customer_ID]],Table1__2[],3,FALSE)</f>
        <v>42</v>
      </c>
      <c r="O562" t="str">
        <f>VLOOKUP(Table8_16[[#This Row],[Customer_ID]],Table1__2[],4,FALSE)</f>
        <v>Male</v>
      </c>
      <c r="P562" t="str">
        <f>VLOOKUP(Table8_16[[#This Row],[Customer_ID]],Table1__2[],5,FALSE)</f>
        <v>Kingfort</v>
      </c>
      <c r="Q562" t="str">
        <f>VLOOKUP(Table8_16[[#This Row],[Customer_ID]],Table1__2[],6,FALSE)</f>
        <v>New Mexico</v>
      </c>
      <c r="R562" t="str">
        <f>VLOOKUP(Table8_16[[#This Row],[Customer_ID]],Table1__2[],7,FALSE)</f>
        <v>USA</v>
      </c>
      <c r="S562" t="str">
        <f>VLOOKUP(Table8_16[[#This Row],[Customer_ID]],Table1__2[],8,FALSE)</f>
        <v>Silver</v>
      </c>
      <c r="T562" t="str">
        <f>VLOOKUP(Table8_16[[#This Row],[Customer_ID]],Table1__2[],9,FALSE)</f>
        <v>Experienced</v>
      </c>
      <c r="U562" t="str">
        <f>VLOOKUP(Table8_16[[#This Row],[Product_ID]],Table3__211[],2,FALSE)</f>
        <v>Stainless Steel Cutlery</v>
      </c>
      <c r="V562" t="str">
        <f>VLOOKUP(Table8_16[[#This Row],[Product_ID]],Table3__211[],3,FALSE)</f>
        <v>Set</v>
      </c>
      <c r="W562" t="str">
        <f>VLOOKUP(Table8_16[[#This Row],[Product_ID]],Table3__211[],4,FALSE)</f>
        <v>Home</v>
      </c>
      <c r="X562" t="str">
        <f>VLOOKUP(Table8_16[[#This Row],[Product_ID]],Table3__211[],5,FALSE)</f>
        <v>Kitchen</v>
      </c>
      <c r="Y562" t="str">
        <f>VLOOKUP(Table8_16[[#This Row],[Product_ID]],Table3__211[],6,FALSE)</f>
        <v>Stevens, Fernandez and Martin</v>
      </c>
      <c r="Z562">
        <f>VLOOKUP(Table8_16[[#This Row],[Product_ID]],Table3__211[],7,FALSE)</f>
        <v>19.52</v>
      </c>
      <c r="AA562">
        <f>VLOOKUP(Table8_16[[#This Row],[Product_ID]],Table3__211[],8,FALSE)</f>
        <v>57</v>
      </c>
      <c r="AB562" t="str">
        <f>VLOOKUP(Table8_16[[#This Row],[Store_ID]],Store!$A$2:$E$21,2,FALSE)</f>
        <v>Bean, Jones and Park</v>
      </c>
      <c r="AC562" t="str">
        <f>VLOOKUP(Table8_16[[#This Row],[Store_ID]],Store!$A$2:$E$21,3,FALSE)</f>
        <v>West</v>
      </c>
      <c r="AD562" t="str">
        <f>VLOOKUP(Table8_16[[#This Row],[Store_ID]],Store!$A$2:$E$21,4,FALSE)</f>
        <v>Thompsonborough</v>
      </c>
      <c r="AE562" t="str">
        <f>VLOOKUP(Table8_16[[#This Row],[Store_ID]],Store!$A$2:$E$21,5,FALSE)</f>
        <v>Online</v>
      </c>
      <c r="AF562" s="22" t="str">
        <f>VLOOKUP(Table8_16[[#This Row],[Store_ID]],Store!$A$2:$F$21,6,FALSE)</f>
        <v>Digital Store</v>
      </c>
    </row>
    <row r="563" spans="1:32" x14ac:dyDescent="0.3">
      <c r="A563" t="s">
        <v>2526</v>
      </c>
      <c r="B563" s="5">
        <v>45459</v>
      </c>
      <c r="C563" t="s">
        <v>609</v>
      </c>
      <c r="D563" t="s">
        <v>1603</v>
      </c>
      <c r="E563" t="s">
        <v>1942</v>
      </c>
      <c r="F563">
        <v>2</v>
      </c>
      <c r="G563">
        <v>813.01</v>
      </c>
      <c r="H563">
        <v>0.06</v>
      </c>
      <c r="I563" t="s">
        <v>1961</v>
      </c>
      <c r="J563">
        <v>1528.4588000000001</v>
      </c>
      <c r="K563">
        <v>1528.4587999999999</v>
      </c>
      <c r="L563" t="str">
        <f>_xlfn.IFS(Table8_1[[#This Row],[Unit_Price]]&lt;500,"Low Price",Table8_1[[#This Row],[Unit_Price]]&lt;2000,"Medium Price",Table8_1[[#This Row],[Unit_Price]]&gt;=2000, "High Price")</f>
        <v>Medium Price</v>
      </c>
      <c r="M563" t="str">
        <f>VLOOKUP(Table8_16[[#This Row],[Customer_ID]],Table1__2[],2,FALSE)</f>
        <v>Melissa Hamilton</v>
      </c>
      <c r="N563">
        <f>VLOOKUP(Table8_16[[#This Row],[Customer_ID]],Table1__2[],3,FALSE)</f>
        <v>23</v>
      </c>
      <c r="O563" t="str">
        <f>VLOOKUP(Table8_16[[#This Row],[Customer_ID]],Table1__2[],4,FALSE)</f>
        <v>Female</v>
      </c>
      <c r="P563" t="str">
        <f>VLOOKUP(Table8_16[[#This Row],[Customer_ID]],Table1__2[],5,FALSE)</f>
        <v>Hutchinsonville</v>
      </c>
      <c r="Q563" t="str">
        <f>VLOOKUP(Table8_16[[#This Row],[Customer_ID]],Table1__2[],6,FALSE)</f>
        <v>Oklahoma</v>
      </c>
      <c r="R563" t="str">
        <f>VLOOKUP(Table8_16[[#This Row],[Customer_ID]],Table1__2[],7,FALSE)</f>
        <v>USA</v>
      </c>
      <c r="S563" t="str">
        <f>VLOOKUP(Table8_16[[#This Row],[Customer_ID]],Table1__2[],8,FALSE)</f>
        <v>Silver</v>
      </c>
      <c r="T563" t="str">
        <f>VLOOKUP(Table8_16[[#This Row],[Customer_ID]],Table1__2[],9,FALSE)</f>
        <v>Students</v>
      </c>
      <c r="U563" t="str">
        <f>VLOOKUP(Table8_16[[#This Row],[Product_ID]],Table3__211[],2,FALSE)</f>
        <v>HD Smart TV</v>
      </c>
      <c r="V563" t="str">
        <f>VLOOKUP(Table8_16[[#This Row],[Product_ID]],Table3__211[],3,FALSE)</f>
        <v>Stick</v>
      </c>
      <c r="W563" t="str">
        <f>VLOOKUP(Table8_16[[#This Row],[Product_ID]],Table3__211[],4,FALSE)</f>
        <v>Electronics</v>
      </c>
      <c r="X563" t="str">
        <f>VLOOKUP(Table8_16[[#This Row],[Product_ID]],Table3__211[],5,FALSE)</f>
        <v>Accessories</v>
      </c>
      <c r="Y563" t="str">
        <f>VLOOKUP(Table8_16[[#This Row],[Product_ID]],Table3__211[],6,FALSE)</f>
        <v>Gibson, Hobbs and Weaver</v>
      </c>
      <c r="Z563">
        <f>VLOOKUP(Table8_16[[#This Row],[Product_ID]],Table3__211[],7,FALSE)</f>
        <v>449.4</v>
      </c>
      <c r="AA563">
        <f>VLOOKUP(Table8_16[[#This Row],[Product_ID]],Table3__211[],8,FALSE)</f>
        <v>273</v>
      </c>
      <c r="AB563" t="str">
        <f>VLOOKUP(Table8_16[[#This Row],[Store_ID]],Store!$A$2:$E$21,2,FALSE)</f>
        <v>Holloway Ltd</v>
      </c>
      <c r="AC563" t="str">
        <f>VLOOKUP(Table8_16[[#This Row],[Store_ID]],Store!$A$2:$E$21,3,FALSE)</f>
        <v>North</v>
      </c>
      <c r="AD563" t="str">
        <f>VLOOKUP(Table8_16[[#This Row],[Store_ID]],Store!$A$2:$E$21,4,FALSE)</f>
        <v>Bensonhaven</v>
      </c>
      <c r="AE563" t="str">
        <f>VLOOKUP(Table8_16[[#This Row],[Store_ID]],Store!$A$2:$E$21,5,FALSE)</f>
        <v>Flagship</v>
      </c>
      <c r="AF563" s="22" t="str">
        <f>VLOOKUP(Table8_16[[#This Row],[Store_ID]],Store!$A$2:$F$21,6,FALSE)</f>
        <v>Physical Store</v>
      </c>
    </row>
    <row r="564" spans="1:32" x14ac:dyDescent="0.3">
      <c r="A564" t="s">
        <v>2527</v>
      </c>
      <c r="B564" s="5">
        <v>45715</v>
      </c>
      <c r="C564" t="s">
        <v>114</v>
      </c>
      <c r="D564" t="s">
        <v>1560</v>
      </c>
      <c r="E564" t="s">
        <v>1896</v>
      </c>
      <c r="F564">
        <v>4</v>
      </c>
      <c r="G564">
        <v>204.8</v>
      </c>
      <c r="H564">
        <v>0.03</v>
      </c>
      <c r="I564" t="s">
        <v>1961</v>
      </c>
      <c r="J564">
        <v>794.62400000000002</v>
      </c>
      <c r="K564">
        <v>794.62400000000002</v>
      </c>
      <c r="L564" t="str">
        <f>_xlfn.IFS(Table8_1[[#This Row],[Unit_Price]]&lt;500,"Low Price",Table8_1[[#This Row],[Unit_Price]]&lt;2000,"Medium Price",Table8_1[[#This Row],[Unit_Price]]&gt;=2000, "High Price")</f>
        <v>Low Price</v>
      </c>
      <c r="M564" t="str">
        <f>VLOOKUP(Table8_16[[#This Row],[Customer_ID]],Table1__2[],2,FALSE)</f>
        <v>Amber Carlson</v>
      </c>
      <c r="N564">
        <f>VLOOKUP(Table8_16[[#This Row],[Customer_ID]],Table1__2[],3,FALSE)</f>
        <v>18</v>
      </c>
      <c r="O564" t="str">
        <f>VLOOKUP(Table8_16[[#This Row],[Customer_ID]],Table1__2[],4,FALSE)</f>
        <v>Female</v>
      </c>
      <c r="P564" t="str">
        <f>VLOOKUP(Table8_16[[#This Row],[Customer_ID]],Table1__2[],5,FALSE)</f>
        <v>East Michellemouth</v>
      </c>
      <c r="Q564" t="str">
        <f>VLOOKUP(Table8_16[[#This Row],[Customer_ID]],Table1__2[],6,FALSE)</f>
        <v>Missouri</v>
      </c>
      <c r="R564" t="str">
        <f>VLOOKUP(Table8_16[[#This Row],[Customer_ID]],Table1__2[],7,FALSE)</f>
        <v>USA</v>
      </c>
      <c r="S564" t="str">
        <f>VLOOKUP(Table8_16[[#This Row],[Customer_ID]],Table1__2[],8,FALSE)</f>
        <v>Gold</v>
      </c>
      <c r="T564" t="str">
        <f>VLOOKUP(Table8_16[[#This Row],[Customer_ID]],Table1__2[],9,FALSE)</f>
        <v>Teenage</v>
      </c>
      <c r="U564" t="str">
        <f>VLOOKUP(Table8_16[[#This Row],[Product_ID]],Table3__211[],2,FALSE)</f>
        <v>Men's Graphic</v>
      </c>
      <c r="V564" t="str">
        <f>VLOOKUP(Table8_16[[#This Row],[Product_ID]],Table3__211[],3,FALSE)</f>
        <v>T-Shirt</v>
      </c>
      <c r="W564" t="str">
        <f>VLOOKUP(Table8_16[[#This Row],[Product_ID]],Table3__211[],4,FALSE)</f>
        <v>Clothing</v>
      </c>
      <c r="X564" t="str">
        <f>VLOOKUP(Table8_16[[#This Row],[Product_ID]],Table3__211[],5,FALSE)</f>
        <v>Tops</v>
      </c>
      <c r="Y564" t="str">
        <f>VLOOKUP(Table8_16[[#This Row],[Product_ID]],Table3__211[],6,FALSE)</f>
        <v>Terry-Moore</v>
      </c>
      <c r="Z564">
        <f>VLOOKUP(Table8_16[[#This Row],[Product_ID]],Table3__211[],7,FALSE)</f>
        <v>342.56</v>
      </c>
      <c r="AA564">
        <f>VLOOKUP(Table8_16[[#This Row],[Product_ID]],Table3__211[],8,FALSE)</f>
        <v>181</v>
      </c>
      <c r="AB564" t="str">
        <f>VLOOKUP(Table8_16[[#This Row],[Store_ID]],Store!$A$2:$E$21,2,FALSE)</f>
        <v>Black-Horn</v>
      </c>
      <c r="AC564" t="str">
        <f>VLOOKUP(Table8_16[[#This Row],[Store_ID]],Store!$A$2:$E$21,3,FALSE)</f>
        <v>South</v>
      </c>
      <c r="AD564" t="str">
        <f>VLOOKUP(Table8_16[[#This Row],[Store_ID]],Store!$A$2:$E$21,4,FALSE)</f>
        <v>North Nancyview</v>
      </c>
      <c r="AE564" t="str">
        <f>VLOOKUP(Table8_16[[#This Row],[Store_ID]],Store!$A$2:$E$21,5,FALSE)</f>
        <v>Outlet</v>
      </c>
      <c r="AF564" s="22" t="str">
        <f>VLOOKUP(Table8_16[[#This Row],[Store_ID]],Store!$A$2:$F$21,6,FALSE)</f>
        <v>Physical Store</v>
      </c>
    </row>
    <row r="565" spans="1:32" x14ac:dyDescent="0.3">
      <c r="A565" t="s">
        <v>2528</v>
      </c>
      <c r="B565" s="5">
        <v>45223</v>
      </c>
      <c r="C565" t="s">
        <v>58</v>
      </c>
      <c r="D565" t="s">
        <v>2061</v>
      </c>
      <c r="E565" t="s">
        <v>1901</v>
      </c>
      <c r="F565">
        <v>3</v>
      </c>
      <c r="G565">
        <v>728.32</v>
      </c>
      <c r="H565">
        <v>0.01</v>
      </c>
      <c r="I565" t="s">
        <v>1959</v>
      </c>
      <c r="J565">
        <v>2163.1104</v>
      </c>
      <c r="K565">
        <v>2163.1104</v>
      </c>
      <c r="L565" t="str">
        <f>_xlfn.IFS(Table8_1[[#This Row],[Unit_Price]]&lt;500,"Low Price",Table8_1[[#This Row],[Unit_Price]]&lt;2000,"Medium Price",Table8_1[[#This Row],[Unit_Price]]&gt;=2000, "High Price")</f>
        <v>Medium Price</v>
      </c>
      <c r="M565" t="str">
        <f>VLOOKUP(Table8_16[[#This Row],[Customer_ID]],Table1__2[],2,FALSE)</f>
        <v>Brian Lopez</v>
      </c>
      <c r="N565">
        <f>VLOOKUP(Table8_16[[#This Row],[Customer_ID]],Table1__2[],3,FALSE)</f>
        <v>28</v>
      </c>
      <c r="O565" t="str">
        <f>VLOOKUP(Table8_16[[#This Row],[Customer_ID]],Table1__2[],4,FALSE)</f>
        <v>Female</v>
      </c>
      <c r="P565" t="str">
        <f>VLOOKUP(Table8_16[[#This Row],[Customer_ID]],Table1__2[],5,FALSE)</f>
        <v>East Krista</v>
      </c>
      <c r="Q565" t="str">
        <f>VLOOKUP(Table8_16[[#This Row],[Customer_ID]],Table1__2[],6,FALSE)</f>
        <v>New York</v>
      </c>
      <c r="R565" t="str">
        <f>VLOOKUP(Table8_16[[#This Row],[Customer_ID]],Table1__2[],7,FALSE)</f>
        <v>USA</v>
      </c>
      <c r="S565" t="str">
        <f>VLOOKUP(Table8_16[[#This Row],[Customer_ID]],Table1__2[],8,FALSE)</f>
        <v>Gold</v>
      </c>
      <c r="T565" t="str">
        <f>VLOOKUP(Table8_16[[#This Row],[Customer_ID]],Table1__2[],9,FALSE)</f>
        <v>Entry level Professionel</v>
      </c>
      <c r="U565" t="str">
        <f>VLOOKUP(Table8_16[[#This Row],[Product_ID]],Table3__211[],2,FALSE)</f>
        <v>Men's Running</v>
      </c>
      <c r="V565" t="str">
        <f>VLOOKUP(Table8_16[[#This Row],[Product_ID]],Table3__211[],3,FALSE)</f>
        <v>Jacket</v>
      </c>
      <c r="W565" t="str">
        <f>VLOOKUP(Table8_16[[#This Row],[Product_ID]],Table3__211[],4,FALSE)</f>
        <v>Clothing</v>
      </c>
      <c r="X565" t="str">
        <f>VLOOKUP(Table8_16[[#This Row],[Product_ID]],Table3__211[],5,FALSE)</f>
        <v>Outerwear</v>
      </c>
      <c r="Y565" t="str">
        <f>VLOOKUP(Table8_16[[#This Row],[Product_ID]],Table3__211[],6,FALSE)</f>
        <v>Pineda Ltd</v>
      </c>
      <c r="Z565">
        <f>VLOOKUP(Table8_16[[#This Row],[Product_ID]],Table3__211[],7,FALSE)</f>
        <v>364.67</v>
      </c>
      <c r="AA565">
        <f>VLOOKUP(Table8_16[[#This Row],[Product_ID]],Table3__211[],8,FALSE)</f>
        <v>452</v>
      </c>
      <c r="AB565" t="str">
        <f>VLOOKUP(Table8_16[[#This Row],[Store_ID]],Store!$A$2:$E$21,2,FALSE)</f>
        <v>Johnson-Wright</v>
      </c>
      <c r="AC565" t="str">
        <f>VLOOKUP(Table8_16[[#This Row],[Store_ID]],Store!$A$2:$E$21,3,FALSE)</f>
        <v>North</v>
      </c>
      <c r="AD565" t="str">
        <f>VLOOKUP(Table8_16[[#This Row],[Store_ID]],Store!$A$2:$E$21,4,FALSE)</f>
        <v>Hoodberg</v>
      </c>
      <c r="AE565" t="str">
        <f>VLOOKUP(Table8_16[[#This Row],[Store_ID]],Store!$A$2:$E$21,5,FALSE)</f>
        <v>Outlet</v>
      </c>
      <c r="AF565" s="22" t="str">
        <f>VLOOKUP(Table8_16[[#This Row],[Store_ID]],Store!$A$2:$F$21,6,FALSE)</f>
        <v>Physical Store</v>
      </c>
    </row>
    <row r="566" spans="1:32" x14ac:dyDescent="0.3">
      <c r="A566" t="s">
        <v>2529</v>
      </c>
      <c r="B566" s="5">
        <v>45507</v>
      </c>
      <c r="C566" t="s">
        <v>1409</v>
      </c>
      <c r="D566" t="s">
        <v>1759</v>
      </c>
      <c r="E566" t="s">
        <v>1914</v>
      </c>
      <c r="F566">
        <v>3</v>
      </c>
      <c r="G566">
        <v>836.4</v>
      </c>
      <c r="H566">
        <v>0</v>
      </c>
      <c r="I566" t="s">
        <v>1959</v>
      </c>
      <c r="J566">
        <v>2509.1999999999998</v>
      </c>
      <c r="K566">
        <v>2509.1999999999998</v>
      </c>
      <c r="L566" t="str">
        <f>_xlfn.IFS(Table8_1[[#This Row],[Unit_Price]]&lt;500,"Low Price",Table8_1[[#This Row],[Unit_Price]]&lt;2000,"Medium Price",Table8_1[[#This Row],[Unit_Price]]&gt;=2000, "High Price")</f>
        <v>Medium Price</v>
      </c>
      <c r="M566" t="str">
        <f>VLOOKUP(Table8_16[[#This Row],[Customer_ID]],Table1__2[],2,FALSE)</f>
        <v>Jeffery Wolf</v>
      </c>
      <c r="N566">
        <f>VLOOKUP(Table8_16[[#This Row],[Customer_ID]],Table1__2[],3,FALSE)</f>
        <v>60</v>
      </c>
      <c r="O566" t="str">
        <f>VLOOKUP(Table8_16[[#This Row],[Customer_ID]],Table1__2[],4,FALSE)</f>
        <v>Female</v>
      </c>
      <c r="P566" t="str">
        <f>VLOOKUP(Table8_16[[#This Row],[Customer_ID]],Table1__2[],5,FALSE)</f>
        <v>New Laura</v>
      </c>
      <c r="Q566" t="str">
        <f>VLOOKUP(Table8_16[[#This Row],[Customer_ID]],Table1__2[],6,FALSE)</f>
        <v>Mississippi</v>
      </c>
      <c r="R566" t="str">
        <f>VLOOKUP(Table8_16[[#This Row],[Customer_ID]],Table1__2[],7,FALSE)</f>
        <v>USA</v>
      </c>
      <c r="S566" t="str">
        <f>VLOOKUP(Table8_16[[#This Row],[Customer_ID]],Table1__2[],8,FALSE)</f>
        <v>Bronze</v>
      </c>
      <c r="T566" t="str">
        <f>VLOOKUP(Table8_16[[#This Row],[Customer_ID]],Table1__2[],9,FALSE)</f>
        <v>Experienced</v>
      </c>
      <c r="U566" t="str">
        <f>VLOOKUP(Table8_16[[#This Row],[Product_ID]],Table3__211[],2,FALSE)</f>
        <v>Men's Hair Styling</v>
      </c>
      <c r="V566" t="str">
        <f>VLOOKUP(Table8_16[[#This Row],[Product_ID]],Table3__211[],3,FALSE)</f>
        <v>Gel</v>
      </c>
      <c r="W566" t="str">
        <f>VLOOKUP(Table8_16[[#This Row],[Product_ID]],Table3__211[],4,FALSE)</f>
        <v>Beauty</v>
      </c>
      <c r="X566" t="str">
        <f>VLOOKUP(Table8_16[[#This Row],[Product_ID]],Table3__211[],5,FALSE)</f>
        <v>Haircare</v>
      </c>
      <c r="Y566" t="str">
        <f>VLOOKUP(Table8_16[[#This Row],[Product_ID]],Table3__211[],6,FALSE)</f>
        <v>Cline-Mccarthy</v>
      </c>
      <c r="Z566">
        <f>VLOOKUP(Table8_16[[#This Row],[Product_ID]],Table3__211[],7,FALSE)</f>
        <v>17.309999999999999</v>
      </c>
      <c r="AA566">
        <f>VLOOKUP(Table8_16[[#This Row],[Product_ID]],Table3__211[],8,FALSE)</f>
        <v>399</v>
      </c>
      <c r="AB566" t="str">
        <f>VLOOKUP(Table8_16[[#This Row],[Store_ID]],Store!$A$2:$E$21,2,FALSE)</f>
        <v>Martinez-Mullins</v>
      </c>
      <c r="AC566" t="str">
        <f>VLOOKUP(Table8_16[[#This Row],[Store_ID]],Store!$A$2:$E$21,3,FALSE)</f>
        <v>South</v>
      </c>
      <c r="AD566" t="str">
        <f>VLOOKUP(Table8_16[[#This Row],[Store_ID]],Store!$A$2:$E$21,4,FALSE)</f>
        <v>Williamsfurt</v>
      </c>
      <c r="AE566" t="str">
        <f>VLOOKUP(Table8_16[[#This Row],[Store_ID]],Store!$A$2:$E$21,5,FALSE)</f>
        <v>Online</v>
      </c>
      <c r="AF566" s="22" t="str">
        <f>VLOOKUP(Table8_16[[#This Row],[Store_ID]],Store!$A$2:$F$21,6,FALSE)</f>
        <v>Digital Store</v>
      </c>
    </row>
    <row r="567" spans="1:32" x14ac:dyDescent="0.3">
      <c r="A567" t="s">
        <v>2530</v>
      </c>
      <c r="B567" s="5">
        <v>45843</v>
      </c>
      <c r="C567" t="s">
        <v>509</v>
      </c>
      <c r="D567" t="s">
        <v>1853</v>
      </c>
      <c r="E567" t="s">
        <v>1929</v>
      </c>
      <c r="F567">
        <v>1</v>
      </c>
      <c r="G567">
        <v>780.16</v>
      </c>
      <c r="H567">
        <v>0.02</v>
      </c>
      <c r="I567" t="s">
        <v>1964</v>
      </c>
      <c r="J567">
        <v>764.55679999999995</v>
      </c>
      <c r="K567">
        <v>764.55679999999995</v>
      </c>
      <c r="L567" t="str">
        <f>_xlfn.IFS(Table8_1[[#This Row],[Unit_Price]]&lt;500,"Low Price",Table8_1[[#This Row],[Unit_Price]]&lt;2000,"Medium Price",Table8_1[[#This Row],[Unit_Price]]&gt;=2000, "High Price")</f>
        <v>Medium Price</v>
      </c>
      <c r="M567" t="str">
        <f>VLOOKUP(Table8_16[[#This Row],[Customer_ID]],Table1__2[],2,FALSE)</f>
        <v>Denise Griffin</v>
      </c>
      <c r="N567">
        <f>VLOOKUP(Table8_16[[#This Row],[Customer_ID]],Table1__2[],3,FALSE)</f>
        <v>33</v>
      </c>
      <c r="O567" t="str">
        <f>VLOOKUP(Table8_16[[#This Row],[Customer_ID]],Table1__2[],4,FALSE)</f>
        <v>Male</v>
      </c>
      <c r="P567" t="str">
        <f>VLOOKUP(Table8_16[[#This Row],[Customer_ID]],Table1__2[],5,FALSE)</f>
        <v>West Markhaven</v>
      </c>
      <c r="Q567" t="str">
        <f>VLOOKUP(Table8_16[[#This Row],[Customer_ID]],Table1__2[],6,FALSE)</f>
        <v>Florida</v>
      </c>
      <c r="R567" t="str">
        <f>VLOOKUP(Table8_16[[#This Row],[Customer_ID]],Table1__2[],7,FALSE)</f>
        <v>USA</v>
      </c>
      <c r="S567" t="str">
        <f>VLOOKUP(Table8_16[[#This Row],[Customer_ID]],Table1__2[],8,FALSE)</f>
        <v>Platinum</v>
      </c>
      <c r="T567" t="str">
        <f>VLOOKUP(Table8_16[[#This Row],[Customer_ID]],Table1__2[],9,FALSE)</f>
        <v>Experienced</v>
      </c>
      <c r="U567" t="str">
        <f>VLOOKUP(Table8_16[[#This Row],[Product_ID]],Table3__211[],2,FALSE)</f>
        <v>Gaming Mouse Pad</v>
      </c>
      <c r="V567" t="str">
        <f>VLOOKUP(Table8_16[[#This Row],[Product_ID]],Table3__211[],3,FALSE)</f>
        <v>XL</v>
      </c>
      <c r="W567" t="str">
        <f>VLOOKUP(Table8_16[[#This Row],[Product_ID]],Table3__211[],4,FALSE)</f>
        <v>Electronics</v>
      </c>
      <c r="X567" t="str">
        <f>VLOOKUP(Table8_16[[#This Row],[Product_ID]],Table3__211[],5,FALSE)</f>
        <v>Accessories</v>
      </c>
      <c r="Y567" t="str">
        <f>VLOOKUP(Table8_16[[#This Row],[Product_ID]],Table3__211[],6,FALSE)</f>
        <v>Sharp, Taylor and Rodriguez</v>
      </c>
      <c r="Z567">
        <f>VLOOKUP(Table8_16[[#This Row],[Product_ID]],Table3__211[],7,FALSE)</f>
        <v>340.14</v>
      </c>
      <c r="AA567">
        <f>VLOOKUP(Table8_16[[#This Row],[Product_ID]],Table3__211[],8,FALSE)</f>
        <v>361</v>
      </c>
      <c r="AB567" t="str">
        <f>VLOOKUP(Table8_16[[#This Row],[Store_ID]],Store!$A$2:$E$21,2,FALSE)</f>
        <v>Thomas, Bridges and Harris</v>
      </c>
      <c r="AC567" t="str">
        <f>VLOOKUP(Table8_16[[#This Row],[Store_ID]],Store!$A$2:$E$21,3,FALSE)</f>
        <v>North</v>
      </c>
      <c r="AD567" t="str">
        <f>VLOOKUP(Table8_16[[#This Row],[Store_ID]],Store!$A$2:$E$21,4,FALSE)</f>
        <v>Sabrinatown</v>
      </c>
      <c r="AE567" t="str">
        <f>VLOOKUP(Table8_16[[#This Row],[Store_ID]],Store!$A$2:$E$21,5,FALSE)</f>
        <v>Online</v>
      </c>
      <c r="AF567" s="22" t="str">
        <f>VLOOKUP(Table8_16[[#This Row],[Store_ID]],Store!$A$2:$F$21,6,FALSE)</f>
        <v>Digital Store</v>
      </c>
    </row>
    <row r="568" spans="1:32" x14ac:dyDescent="0.3">
      <c r="A568" t="s">
        <v>2531</v>
      </c>
      <c r="B568" s="5">
        <v>45804</v>
      </c>
      <c r="C568" t="s">
        <v>1461</v>
      </c>
      <c r="D568" t="s">
        <v>1718</v>
      </c>
      <c r="E568" t="s">
        <v>1932</v>
      </c>
      <c r="F568">
        <v>4</v>
      </c>
      <c r="G568">
        <v>354.12</v>
      </c>
      <c r="H568">
        <v>0.06</v>
      </c>
      <c r="I568" t="s">
        <v>1961</v>
      </c>
      <c r="J568">
        <v>1331.4911999999999</v>
      </c>
      <c r="K568">
        <v>1331.4911999999999</v>
      </c>
      <c r="L568" t="str">
        <f>_xlfn.IFS(Table8_1[[#This Row],[Unit_Price]]&lt;500,"Low Price",Table8_1[[#This Row],[Unit_Price]]&lt;2000,"Medium Price",Table8_1[[#This Row],[Unit_Price]]&gt;=2000, "High Price")</f>
        <v>Low Price</v>
      </c>
      <c r="M568" t="str">
        <f>VLOOKUP(Table8_16[[#This Row],[Customer_ID]],Table1__2[],2,FALSE)</f>
        <v>Manuel Fisher</v>
      </c>
      <c r="N568">
        <f>VLOOKUP(Table8_16[[#This Row],[Customer_ID]],Table1__2[],3,FALSE)</f>
        <v>21</v>
      </c>
      <c r="O568" t="str">
        <f>VLOOKUP(Table8_16[[#This Row],[Customer_ID]],Table1__2[],4,FALSE)</f>
        <v>Female</v>
      </c>
      <c r="P568" t="str">
        <f>VLOOKUP(Table8_16[[#This Row],[Customer_ID]],Table1__2[],5,FALSE)</f>
        <v>Kanebury</v>
      </c>
      <c r="Q568" t="str">
        <f>VLOOKUP(Table8_16[[#This Row],[Customer_ID]],Table1__2[],6,FALSE)</f>
        <v>New Hampshire</v>
      </c>
      <c r="R568" t="str">
        <f>VLOOKUP(Table8_16[[#This Row],[Customer_ID]],Table1__2[],7,FALSE)</f>
        <v>USA</v>
      </c>
      <c r="S568" t="str">
        <f>VLOOKUP(Table8_16[[#This Row],[Customer_ID]],Table1__2[],8,FALSE)</f>
        <v>Gold</v>
      </c>
      <c r="T568" t="str">
        <f>VLOOKUP(Table8_16[[#This Row],[Customer_ID]],Table1__2[],9,FALSE)</f>
        <v>Students</v>
      </c>
      <c r="U568" t="str">
        <f>VLOOKUP(Table8_16[[#This Row],[Product_ID]],Table3__211[],2,FALSE)</f>
        <v>Men's Winter</v>
      </c>
      <c r="V568" t="str">
        <f>VLOOKUP(Table8_16[[#This Row],[Product_ID]],Table3__211[],3,FALSE)</f>
        <v>Jacket</v>
      </c>
      <c r="W568" t="str">
        <f>VLOOKUP(Table8_16[[#This Row],[Product_ID]],Table3__211[],4,FALSE)</f>
        <v>Clothing</v>
      </c>
      <c r="X568" t="str">
        <f>VLOOKUP(Table8_16[[#This Row],[Product_ID]],Table3__211[],5,FALSE)</f>
        <v>Outerwear</v>
      </c>
      <c r="Y568" t="str">
        <f>VLOOKUP(Table8_16[[#This Row],[Product_ID]],Table3__211[],6,FALSE)</f>
        <v>Kelly, Smith and Perez</v>
      </c>
      <c r="Z568">
        <f>VLOOKUP(Table8_16[[#This Row],[Product_ID]],Table3__211[],7,FALSE)</f>
        <v>167.34</v>
      </c>
      <c r="AA568">
        <f>VLOOKUP(Table8_16[[#This Row],[Product_ID]],Table3__211[],8,FALSE)</f>
        <v>296</v>
      </c>
      <c r="AB568" t="str">
        <f>VLOOKUP(Table8_16[[#This Row],[Store_ID]],Store!$A$2:$E$21,2,FALSE)</f>
        <v>Gardner, Humphrey and Contreras</v>
      </c>
      <c r="AC568" t="str">
        <f>VLOOKUP(Table8_16[[#This Row],[Store_ID]],Store!$A$2:$E$21,3,FALSE)</f>
        <v>East</v>
      </c>
      <c r="AD568" t="str">
        <f>VLOOKUP(Table8_16[[#This Row],[Store_ID]],Store!$A$2:$E$21,4,FALSE)</f>
        <v>Johnsonville</v>
      </c>
      <c r="AE568" t="str">
        <f>VLOOKUP(Table8_16[[#This Row],[Store_ID]],Store!$A$2:$E$21,5,FALSE)</f>
        <v>Flagship</v>
      </c>
      <c r="AF568" s="22" t="str">
        <f>VLOOKUP(Table8_16[[#This Row],[Store_ID]],Store!$A$2:$F$21,6,FALSE)</f>
        <v>Physical Store</v>
      </c>
    </row>
    <row r="569" spans="1:32" x14ac:dyDescent="0.3">
      <c r="A569" t="s">
        <v>2532</v>
      </c>
      <c r="B569" s="5">
        <v>45602</v>
      </c>
      <c r="C569" t="s">
        <v>1409</v>
      </c>
      <c r="D569" t="s">
        <v>1771</v>
      </c>
      <c r="E569" t="s">
        <v>1896</v>
      </c>
      <c r="F569">
        <v>4</v>
      </c>
      <c r="G569">
        <v>282.48</v>
      </c>
      <c r="H569">
        <v>0.11</v>
      </c>
      <c r="I569" t="s">
        <v>1961</v>
      </c>
      <c r="J569">
        <v>1005.6288</v>
      </c>
      <c r="K569">
        <v>1005.6288000000001</v>
      </c>
      <c r="L569" t="str">
        <f>_xlfn.IFS(Table8_1[[#This Row],[Unit_Price]]&lt;500,"Low Price",Table8_1[[#This Row],[Unit_Price]]&lt;2000,"Medium Price",Table8_1[[#This Row],[Unit_Price]]&gt;=2000, "High Price")</f>
        <v>Low Price</v>
      </c>
      <c r="M569" t="str">
        <f>VLOOKUP(Table8_16[[#This Row],[Customer_ID]],Table1__2[],2,FALSE)</f>
        <v>Jeffery Wolf</v>
      </c>
      <c r="N569">
        <f>VLOOKUP(Table8_16[[#This Row],[Customer_ID]],Table1__2[],3,FALSE)</f>
        <v>60</v>
      </c>
      <c r="O569" t="str">
        <f>VLOOKUP(Table8_16[[#This Row],[Customer_ID]],Table1__2[],4,FALSE)</f>
        <v>Female</v>
      </c>
      <c r="P569" t="str">
        <f>VLOOKUP(Table8_16[[#This Row],[Customer_ID]],Table1__2[],5,FALSE)</f>
        <v>New Laura</v>
      </c>
      <c r="Q569" t="str">
        <f>VLOOKUP(Table8_16[[#This Row],[Customer_ID]],Table1__2[],6,FALSE)</f>
        <v>Mississippi</v>
      </c>
      <c r="R569" t="str">
        <f>VLOOKUP(Table8_16[[#This Row],[Customer_ID]],Table1__2[],7,FALSE)</f>
        <v>USA</v>
      </c>
      <c r="S569" t="str">
        <f>VLOOKUP(Table8_16[[#This Row],[Customer_ID]],Table1__2[],8,FALSE)</f>
        <v>Bronze</v>
      </c>
      <c r="T569" t="str">
        <f>VLOOKUP(Table8_16[[#This Row],[Customer_ID]],Table1__2[],9,FALSE)</f>
        <v>Experienced</v>
      </c>
      <c r="U569" t="str">
        <f>VLOOKUP(Table8_16[[#This Row],[Product_ID]],Table3__211[],2,FALSE)</f>
        <v>Organic Sunscreen</v>
      </c>
      <c r="V569" t="str">
        <f>VLOOKUP(Table8_16[[#This Row],[Product_ID]],Table3__211[],3,FALSE)</f>
        <v>Lotion</v>
      </c>
      <c r="W569" t="str">
        <f>VLOOKUP(Table8_16[[#This Row],[Product_ID]],Table3__211[],4,FALSE)</f>
        <v>Beauty</v>
      </c>
      <c r="X569" t="str">
        <f>VLOOKUP(Table8_16[[#This Row],[Product_ID]],Table3__211[],5,FALSE)</f>
        <v>Skincare</v>
      </c>
      <c r="Y569" t="str">
        <f>VLOOKUP(Table8_16[[#This Row],[Product_ID]],Table3__211[],6,FALSE)</f>
        <v>Anderson-Riley</v>
      </c>
      <c r="Z569">
        <f>VLOOKUP(Table8_16[[#This Row],[Product_ID]],Table3__211[],7,FALSE)</f>
        <v>266.86</v>
      </c>
      <c r="AA569">
        <f>VLOOKUP(Table8_16[[#This Row],[Product_ID]],Table3__211[],8,FALSE)</f>
        <v>458</v>
      </c>
      <c r="AB569" t="str">
        <f>VLOOKUP(Table8_16[[#This Row],[Store_ID]],Store!$A$2:$E$21,2,FALSE)</f>
        <v>Black-Horn</v>
      </c>
      <c r="AC569" t="str">
        <f>VLOOKUP(Table8_16[[#This Row],[Store_ID]],Store!$A$2:$E$21,3,FALSE)</f>
        <v>South</v>
      </c>
      <c r="AD569" t="str">
        <f>VLOOKUP(Table8_16[[#This Row],[Store_ID]],Store!$A$2:$E$21,4,FALSE)</f>
        <v>North Nancyview</v>
      </c>
      <c r="AE569" t="str">
        <f>VLOOKUP(Table8_16[[#This Row],[Store_ID]],Store!$A$2:$E$21,5,FALSE)</f>
        <v>Outlet</v>
      </c>
      <c r="AF569" s="22" t="str">
        <f>VLOOKUP(Table8_16[[#This Row],[Store_ID]],Store!$A$2:$F$21,6,FALSE)</f>
        <v>Physical Store</v>
      </c>
    </row>
    <row r="570" spans="1:32" x14ac:dyDescent="0.3">
      <c r="A570" t="s">
        <v>2533</v>
      </c>
      <c r="B570" s="5">
        <v>45446</v>
      </c>
      <c r="C570" t="s">
        <v>1043</v>
      </c>
      <c r="D570" t="s">
        <v>1635</v>
      </c>
      <c r="E570" t="s">
        <v>1911</v>
      </c>
      <c r="F570">
        <v>2</v>
      </c>
      <c r="G570">
        <v>740.68</v>
      </c>
      <c r="H570">
        <v>0.02</v>
      </c>
      <c r="I570" t="s">
        <v>1961</v>
      </c>
      <c r="J570">
        <v>1451.7328</v>
      </c>
      <c r="K570">
        <v>1451.7328</v>
      </c>
      <c r="L570" t="str">
        <f>_xlfn.IFS(Table8_1[[#This Row],[Unit_Price]]&lt;500,"Low Price",Table8_1[[#This Row],[Unit_Price]]&lt;2000,"Medium Price",Table8_1[[#This Row],[Unit_Price]]&gt;=2000, "High Price")</f>
        <v>Medium Price</v>
      </c>
      <c r="M570" t="str">
        <f>VLOOKUP(Table8_16[[#This Row],[Customer_ID]],Table1__2[],2,FALSE)</f>
        <v>Mario Harvey Jr.</v>
      </c>
      <c r="N570">
        <f>VLOOKUP(Table8_16[[#This Row],[Customer_ID]],Table1__2[],3,FALSE)</f>
        <v>46</v>
      </c>
      <c r="O570" t="str">
        <f>VLOOKUP(Table8_16[[#This Row],[Customer_ID]],Table1__2[],4,FALSE)</f>
        <v>Male</v>
      </c>
      <c r="P570" t="str">
        <f>VLOOKUP(Table8_16[[#This Row],[Customer_ID]],Table1__2[],5,FALSE)</f>
        <v>Jessicaport</v>
      </c>
      <c r="Q570" t="str">
        <f>VLOOKUP(Table8_16[[#This Row],[Customer_ID]],Table1__2[],6,FALSE)</f>
        <v>Minnesota</v>
      </c>
      <c r="R570" t="str">
        <f>VLOOKUP(Table8_16[[#This Row],[Customer_ID]],Table1__2[],7,FALSE)</f>
        <v>USA</v>
      </c>
      <c r="S570" t="str">
        <f>VLOOKUP(Table8_16[[#This Row],[Customer_ID]],Table1__2[],8,FALSE)</f>
        <v>Platinum</v>
      </c>
      <c r="T570" t="str">
        <f>VLOOKUP(Table8_16[[#This Row],[Customer_ID]],Table1__2[],9,FALSE)</f>
        <v>Experienced</v>
      </c>
      <c r="U570" t="str">
        <f>VLOOKUP(Table8_16[[#This Row],[Product_ID]],Table3__211[],2,FALSE)</f>
        <v>Outdoor Sports Water</v>
      </c>
      <c r="V570" t="str">
        <f>VLOOKUP(Table8_16[[#This Row],[Product_ID]],Table3__211[],3,FALSE)</f>
        <v>Bottle</v>
      </c>
      <c r="W570" t="str">
        <f>VLOOKUP(Table8_16[[#This Row],[Product_ID]],Table3__211[],4,FALSE)</f>
        <v>Sports</v>
      </c>
      <c r="X570" t="str">
        <f>VLOOKUP(Table8_16[[#This Row],[Product_ID]],Table3__211[],5,FALSE)</f>
        <v>Accessories</v>
      </c>
      <c r="Y570" t="str">
        <f>VLOOKUP(Table8_16[[#This Row],[Product_ID]],Table3__211[],6,FALSE)</f>
        <v>Soto-Ellis</v>
      </c>
      <c r="Z570">
        <f>VLOOKUP(Table8_16[[#This Row],[Product_ID]],Table3__211[],7,FALSE)</f>
        <v>131.51</v>
      </c>
      <c r="AA570">
        <f>VLOOKUP(Table8_16[[#This Row],[Product_ID]],Table3__211[],8,FALSE)</f>
        <v>273</v>
      </c>
      <c r="AB570" t="str">
        <f>VLOOKUP(Table8_16[[#This Row],[Store_ID]],Store!$A$2:$E$21,2,FALSE)</f>
        <v>Benson-Elliott</v>
      </c>
      <c r="AC570" t="str">
        <f>VLOOKUP(Table8_16[[#This Row],[Store_ID]],Store!$A$2:$E$21,3,FALSE)</f>
        <v>East</v>
      </c>
      <c r="AD570" t="str">
        <f>VLOOKUP(Table8_16[[#This Row],[Store_ID]],Store!$A$2:$E$21,4,FALSE)</f>
        <v>Port Josephberg</v>
      </c>
      <c r="AE570" t="str">
        <f>VLOOKUP(Table8_16[[#This Row],[Store_ID]],Store!$A$2:$E$21,5,FALSE)</f>
        <v>Online</v>
      </c>
      <c r="AF570" s="22" t="str">
        <f>VLOOKUP(Table8_16[[#This Row],[Store_ID]],Store!$A$2:$F$21,6,FALSE)</f>
        <v>Digital Store</v>
      </c>
    </row>
    <row r="571" spans="1:32" x14ac:dyDescent="0.3">
      <c r="A571" t="s">
        <v>2534</v>
      </c>
      <c r="B571" s="5">
        <v>45384</v>
      </c>
      <c r="C571" t="s">
        <v>376</v>
      </c>
      <c r="D571" t="s">
        <v>1750</v>
      </c>
      <c r="E571" t="s">
        <v>1921</v>
      </c>
      <c r="F571">
        <v>3</v>
      </c>
      <c r="G571">
        <v>600.58000000000004</v>
      </c>
      <c r="H571">
        <v>0.28999999999999998</v>
      </c>
      <c r="I571" t="s">
        <v>1964</v>
      </c>
      <c r="J571">
        <v>1279.2354</v>
      </c>
      <c r="K571">
        <v>1279.2354000000003</v>
      </c>
      <c r="L571" t="str">
        <f>_xlfn.IFS(Table8_1[[#This Row],[Unit_Price]]&lt;500,"Low Price",Table8_1[[#This Row],[Unit_Price]]&lt;2000,"Medium Price",Table8_1[[#This Row],[Unit_Price]]&gt;=2000, "High Price")</f>
        <v>Medium Price</v>
      </c>
      <c r="M571" t="str">
        <f>VLOOKUP(Table8_16[[#This Row],[Customer_ID]],Table1__2[],2,FALSE)</f>
        <v>Lance Baker</v>
      </c>
      <c r="N571">
        <f>VLOOKUP(Table8_16[[#This Row],[Customer_ID]],Table1__2[],3,FALSE)</f>
        <v>50</v>
      </c>
      <c r="O571" t="str">
        <f>VLOOKUP(Table8_16[[#This Row],[Customer_ID]],Table1__2[],4,FALSE)</f>
        <v>Female</v>
      </c>
      <c r="P571" t="str">
        <f>VLOOKUP(Table8_16[[#This Row],[Customer_ID]],Table1__2[],5,FALSE)</f>
        <v>Port Victoria</v>
      </c>
      <c r="Q571" t="str">
        <f>VLOOKUP(Table8_16[[#This Row],[Customer_ID]],Table1__2[],6,FALSE)</f>
        <v>Florida</v>
      </c>
      <c r="R571" t="str">
        <f>VLOOKUP(Table8_16[[#This Row],[Customer_ID]],Table1__2[],7,FALSE)</f>
        <v>USA</v>
      </c>
      <c r="S571" t="str">
        <f>VLOOKUP(Table8_16[[#This Row],[Customer_ID]],Table1__2[],8,FALSE)</f>
        <v>Gold</v>
      </c>
      <c r="T571" t="str">
        <f>VLOOKUP(Table8_16[[#This Row],[Customer_ID]],Table1__2[],9,FALSE)</f>
        <v>Experienced</v>
      </c>
      <c r="U571" t="str">
        <f>VLOOKUP(Table8_16[[#This Row],[Product_ID]],Table3__211[],2,FALSE)</f>
        <v>Premium Blanket</v>
      </c>
      <c r="V571" t="str">
        <f>VLOOKUP(Table8_16[[#This Row],[Product_ID]],Table3__211[],3,FALSE)</f>
        <v>Throw</v>
      </c>
      <c r="W571" t="str">
        <f>VLOOKUP(Table8_16[[#This Row],[Product_ID]],Table3__211[],4,FALSE)</f>
        <v>Home</v>
      </c>
      <c r="X571" t="str">
        <f>VLOOKUP(Table8_16[[#This Row],[Product_ID]],Table3__211[],5,FALSE)</f>
        <v>Decor</v>
      </c>
      <c r="Y571" t="str">
        <f>VLOOKUP(Table8_16[[#This Row],[Product_ID]],Table3__211[],6,FALSE)</f>
        <v>Hernandez, Kennedy and Porter</v>
      </c>
      <c r="Z571">
        <f>VLOOKUP(Table8_16[[#This Row],[Product_ID]],Table3__211[],7,FALSE)</f>
        <v>461.47</v>
      </c>
      <c r="AA571">
        <f>VLOOKUP(Table8_16[[#This Row],[Product_ID]],Table3__211[],8,FALSE)</f>
        <v>190</v>
      </c>
      <c r="AB571" t="str">
        <f>VLOOKUP(Table8_16[[#This Row],[Store_ID]],Store!$A$2:$E$21,2,FALSE)</f>
        <v>Moore, Padilla and Butler</v>
      </c>
      <c r="AC571" t="str">
        <f>VLOOKUP(Table8_16[[#This Row],[Store_ID]],Store!$A$2:$E$21,3,FALSE)</f>
        <v>South</v>
      </c>
      <c r="AD571" t="str">
        <f>VLOOKUP(Table8_16[[#This Row],[Store_ID]],Store!$A$2:$E$21,4,FALSE)</f>
        <v>East Johnstad</v>
      </c>
      <c r="AE571" t="str">
        <f>VLOOKUP(Table8_16[[#This Row],[Store_ID]],Store!$A$2:$E$21,5,FALSE)</f>
        <v>Flagship</v>
      </c>
      <c r="AF571" s="22" t="str">
        <f>VLOOKUP(Table8_16[[#This Row],[Store_ID]],Store!$A$2:$F$21,6,FALSE)</f>
        <v>Physical Store</v>
      </c>
    </row>
    <row r="572" spans="1:32" x14ac:dyDescent="0.3">
      <c r="A572" t="s">
        <v>2535</v>
      </c>
      <c r="B572" s="5">
        <v>45348</v>
      </c>
      <c r="C572" t="s">
        <v>1434</v>
      </c>
      <c r="D572" t="s">
        <v>1777</v>
      </c>
      <c r="E572" t="s">
        <v>1901</v>
      </c>
      <c r="F572">
        <v>3</v>
      </c>
      <c r="G572">
        <v>345.58</v>
      </c>
      <c r="H572">
        <v>0.22</v>
      </c>
      <c r="I572" t="s">
        <v>1959</v>
      </c>
      <c r="J572">
        <v>808.65719999999999</v>
      </c>
      <c r="K572">
        <v>808.65719999999999</v>
      </c>
      <c r="L572" t="str">
        <f>_xlfn.IFS(Table8_1[[#This Row],[Unit_Price]]&lt;500,"Low Price",Table8_1[[#This Row],[Unit_Price]]&lt;2000,"Medium Price",Table8_1[[#This Row],[Unit_Price]]&gt;=2000, "High Price")</f>
        <v>Low Price</v>
      </c>
      <c r="M572" t="str">
        <f>VLOOKUP(Table8_16[[#This Row],[Customer_ID]],Table1__2[],2,FALSE)</f>
        <v>Paul Cox</v>
      </c>
      <c r="N572">
        <f>VLOOKUP(Table8_16[[#This Row],[Customer_ID]],Table1__2[],3,FALSE)</f>
        <v>60</v>
      </c>
      <c r="O572" t="str">
        <f>VLOOKUP(Table8_16[[#This Row],[Customer_ID]],Table1__2[],4,FALSE)</f>
        <v>Female</v>
      </c>
      <c r="P572" t="str">
        <f>VLOOKUP(Table8_16[[#This Row],[Customer_ID]],Table1__2[],5,FALSE)</f>
        <v>East Julie</v>
      </c>
      <c r="Q572" t="str">
        <f>VLOOKUP(Table8_16[[#This Row],[Customer_ID]],Table1__2[],6,FALSE)</f>
        <v>Kansas</v>
      </c>
      <c r="R572" t="str">
        <f>VLOOKUP(Table8_16[[#This Row],[Customer_ID]],Table1__2[],7,FALSE)</f>
        <v>USA</v>
      </c>
      <c r="S572" t="str">
        <f>VLOOKUP(Table8_16[[#This Row],[Customer_ID]],Table1__2[],8,FALSE)</f>
        <v>Silver</v>
      </c>
      <c r="T572" t="str">
        <f>VLOOKUP(Table8_16[[#This Row],[Customer_ID]],Table1__2[],9,FALSE)</f>
        <v>Experienced</v>
      </c>
      <c r="U572" t="str">
        <f>VLOOKUP(Table8_16[[#This Row],[Product_ID]],Table3__211[],2,FALSE)</f>
        <v>Adjustable Dumbbells</v>
      </c>
      <c r="V572" t="str">
        <f>VLOOKUP(Table8_16[[#This Row],[Product_ID]],Table3__211[],3,FALSE)</f>
        <v>20kg</v>
      </c>
      <c r="W572" t="str">
        <f>VLOOKUP(Table8_16[[#This Row],[Product_ID]],Table3__211[],4,FALSE)</f>
        <v>Sports</v>
      </c>
      <c r="X572" t="str">
        <f>VLOOKUP(Table8_16[[#This Row],[Product_ID]],Table3__211[],5,FALSE)</f>
        <v>Fitness</v>
      </c>
      <c r="Y572" t="str">
        <f>VLOOKUP(Table8_16[[#This Row],[Product_ID]],Table3__211[],6,FALSE)</f>
        <v>Montgomery, Benton and Miller</v>
      </c>
      <c r="Z572">
        <f>VLOOKUP(Table8_16[[#This Row],[Product_ID]],Table3__211[],7,FALSE)</f>
        <v>240.63</v>
      </c>
      <c r="AA572">
        <f>VLOOKUP(Table8_16[[#This Row],[Product_ID]],Table3__211[],8,FALSE)</f>
        <v>423</v>
      </c>
      <c r="AB572" t="str">
        <f>VLOOKUP(Table8_16[[#This Row],[Store_ID]],Store!$A$2:$E$21,2,FALSE)</f>
        <v>Johnson-Wright</v>
      </c>
      <c r="AC572" t="str">
        <f>VLOOKUP(Table8_16[[#This Row],[Store_ID]],Store!$A$2:$E$21,3,FALSE)</f>
        <v>North</v>
      </c>
      <c r="AD572" t="str">
        <f>VLOOKUP(Table8_16[[#This Row],[Store_ID]],Store!$A$2:$E$21,4,FALSE)</f>
        <v>Hoodberg</v>
      </c>
      <c r="AE572" t="str">
        <f>VLOOKUP(Table8_16[[#This Row],[Store_ID]],Store!$A$2:$E$21,5,FALSE)</f>
        <v>Outlet</v>
      </c>
      <c r="AF572" s="22" t="str">
        <f>VLOOKUP(Table8_16[[#This Row],[Store_ID]],Store!$A$2:$F$21,6,FALSE)</f>
        <v>Physical Store</v>
      </c>
    </row>
    <row r="573" spans="1:32" x14ac:dyDescent="0.3">
      <c r="A573" t="s">
        <v>2536</v>
      </c>
      <c r="B573" s="5">
        <v>45688</v>
      </c>
      <c r="C573" t="s">
        <v>913</v>
      </c>
      <c r="D573" t="s">
        <v>1628</v>
      </c>
      <c r="E573" t="s">
        <v>1927</v>
      </c>
      <c r="F573">
        <v>1</v>
      </c>
      <c r="G573">
        <v>974.52</v>
      </c>
      <c r="H573">
        <v>0.01</v>
      </c>
      <c r="I573" t="s">
        <v>1961</v>
      </c>
      <c r="J573">
        <v>964.77480000000003</v>
      </c>
      <c r="K573">
        <v>964.77480000000003</v>
      </c>
      <c r="L573" t="str">
        <f>_xlfn.IFS(Table8_1[[#This Row],[Unit_Price]]&lt;500,"Low Price",Table8_1[[#This Row],[Unit_Price]]&lt;2000,"Medium Price",Table8_1[[#This Row],[Unit_Price]]&gt;=2000, "High Price")</f>
        <v>Medium Price</v>
      </c>
      <c r="M573" t="str">
        <f>VLOOKUP(Table8_16[[#This Row],[Customer_ID]],Table1__2[],2,FALSE)</f>
        <v>Hunter Sutton</v>
      </c>
      <c r="N573">
        <f>VLOOKUP(Table8_16[[#This Row],[Customer_ID]],Table1__2[],3,FALSE)</f>
        <v>54</v>
      </c>
      <c r="O573" t="str">
        <f>VLOOKUP(Table8_16[[#This Row],[Customer_ID]],Table1__2[],4,FALSE)</f>
        <v>Male</v>
      </c>
      <c r="P573" t="str">
        <f>VLOOKUP(Table8_16[[#This Row],[Customer_ID]],Table1__2[],5,FALSE)</f>
        <v>Patrickshire</v>
      </c>
      <c r="Q573" t="str">
        <f>VLOOKUP(Table8_16[[#This Row],[Customer_ID]],Table1__2[],6,FALSE)</f>
        <v>Connecticut</v>
      </c>
      <c r="R573" t="str">
        <f>VLOOKUP(Table8_16[[#This Row],[Customer_ID]],Table1__2[],7,FALSE)</f>
        <v>USA</v>
      </c>
      <c r="S573" t="str">
        <f>VLOOKUP(Table8_16[[#This Row],[Customer_ID]],Table1__2[],8,FALSE)</f>
        <v>Gold</v>
      </c>
      <c r="T573" t="str">
        <f>VLOOKUP(Table8_16[[#This Row],[Customer_ID]],Table1__2[],9,FALSE)</f>
        <v>Experienced</v>
      </c>
      <c r="U573" t="str">
        <f>VLOOKUP(Table8_16[[#This Row],[Product_ID]],Table3__211[],2,FALSE)</f>
        <v>Women's Denim</v>
      </c>
      <c r="V573" t="str">
        <f>VLOOKUP(Table8_16[[#This Row],[Product_ID]],Table3__211[],3,FALSE)</f>
        <v>Jeans</v>
      </c>
      <c r="W573" t="str">
        <f>VLOOKUP(Table8_16[[#This Row],[Product_ID]],Table3__211[],4,FALSE)</f>
        <v>Clothing</v>
      </c>
      <c r="X573" t="str">
        <f>VLOOKUP(Table8_16[[#This Row],[Product_ID]],Table3__211[],5,FALSE)</f>
        <v>Bottoms</v>
      </c>
      <c r="Y573" t="str">
        <f>VLOOKUP(Table8_16[[#This Row],[Product_ID]],Table3__211[],6,FALSE)</f>
        <v>Guerra-Hendrix</v>
      </c>
      <c r="Z573">
        <f>VLOOKUP(Table8_16[[#This Row],[Product_ID]],Table3__211[],7,FALSE)</f>
        <v>254.04</v>
      </c>
      <c r="AA573">
        <f>VLOOKUP(Table8_16[[#This Row],[Product_ID]],Table3__211[],8,FALSE)</f>
        <v>343</v>
      </c>
      <c r="AB573" t="str">
        <f>VLOOKUP(Table8_16[[#This Row],[Store_ID]],Store!$A$2:$E$21,2,FALSE)</f>
        <v>Aguirre-Keller</v>
      </c>
      <c r="AC573" t="str">
        <f>VLOOKUP(Table8_16[[#This Row],[Store_ID]],Store!$A$2:$E$21,3,FALSE)</f>
        <v>South</v>
      </c>
      <c r="AD573" t="str">
        <f>VLOOKUP(Table8_16[[#This Row],[Store_ID]],Store!$A$2:$E$21,4,FALSE)</f>
        <v>Lake Michael</v>
      </c>
      <c r="AE573" t="str">
        <f>VLOOKUP(Table8_16[[#This Row],[Store_ID]],Store!$A$2:$E$21,5,FALSE)</f>
        <v>Online</v>
      </c>
      <c r="AF573" s="22" t="str">
        <f>VLOOKUP(Table8_16[[#This Row],[Store_ID]],Store!$A$2:$F$21,6,FALSE)</f>
        <v>Digital Store</v>
      </c>
    </row>
    <row r="574" spans="1:32" x14ac:dyDescent="0.3">
      <c r="A574" t="s">
        <v>2537</v>
      </c>
      <c r="B574" s="5">
        <v>45249</v>
      </c>
      <c r="C574" t="s">
        <v>161</v>
      </c>
      <c r="D574" t="s">
        <v>1625</v>
      </c>
      <c r="E574" t="s">
        <v>1892</v>
      </c>
      <c r="F574">
        <v>3</v>
      </c>
      <c r="G574">
        <v>282.33</v>
      </c>
      <c r="H574">
        <v>7.0000000000000007E-2</v>
      </c>
      <c r="I574" t="s">
        <v>1959</v>
      </c>
      <c r="J574">
        <v>787.70069999999998</v>
      </c>
      <c r="K574">
        <v>787.70069999999998</v>
      </c>
      <c r="L574" t="str">
        <f>_xlfn.IFS(Table8_1[[#This Row],[Unit_Price]]&lt;500,"Low Price",Table8_1[[#This Row],[Unit_Price]]&lt;2000,"Medium Price",Table8_1[[#This Row],[Unit_Price]]&gt;=2000, "High Price")</f>
        <v>Low Price</v>
      </c>
      <c r="M574" t="str">
        <f>VLOOKUP(Table8_16[[#This Row],[Customer_ID]],Table1__2[],2,FALSE)</f>
        <v>Eric Vega</v>
      </c>
      <c r="N574">
        <f>VLOOKUP(Table8_16[[#This Row],[Customer_ID]],Table1__2[],3,FALSE)</f>
        <v>50</v>
      </c>
      <c r="O574" t="str">
        <f>VLOOKUP(Table8_16[[#This Row],[Customer_ID]],Table1__2[],4,FALSE)</f>
        <v>Male</v>
      </c>
      <c r="P574" t="str">
        <f>VLOOKUP(Table8_16[[#This Row],[Customer_ID]],Table1__2[],5,FALSE)</f>
        <v>Williamsonland</v>
      </c>
      <c r="Q574" t="str">
        <f>VLOOKUP(Table8_16[[#This Row],[Customer_ID]],Table1__2[],6,FALSE)</f>
        <v>Kansas</v>
      </c>
      <c r="R574" t="str">
        <f>VLOOKUP(Table8_16[[#This Row],[Customer_ID]],Table1__2[],7,FALSE)</f>
        <v>USA</v>
      </c>
      <c r="S574" t="str">
        <f>VLOOKUP(Table8_16[[#This Row],[Customer_ID]],Table1__2[],8,FALSE)</f>
        <v>Gold</v>
      </c>
      <c r="T574" t="str">
        <f>VLOOKUP(Table8_16[[#This Row],[Customer_ID]],Table1__2[],9,FALSE)</f>
        <v>Experienced</v>
      </c>
      <c r="U574" t="str">
        <f>VLOOKUP(Table8_16[[#This Row],[Product_ID]],Table3__211[],2,FALSE)</f>
        <v>Soccer Training Cone</v>
      </c>
      <c r="V574" t="str">
        <f>VLOOKUP(Table8_16[[#This Row],[Product_ID]],Table3__211[],3,FALSE)</f>
        <v>Set</v>
      </c>
      <c r="W574" t="str">
        <f>VLOOKUP(Table8_16[[#This Row],[Product_ID]],Table3__211[],4,FALSE)</f>
        <v>Sports</v>
      </c>
      <c r="X574" t="str">
        <f>VLOOKUP(Table8_16[[#This Row],[Product_ID]],Table3__211[],5,FALSE)</f>
        <v>Accessories</v>
      </c>
      <c r="Y574" t="str">
        <f>VLOOKUP(Table8_16[[#This Row],[Product_ID]],Table3__211[],6,FALSE)</f>
        <v>Ford, Murphy and Wilson</v>
      </c>
      <c r="Z574">
        <f>VLOOKUP(Table8_16[[#This Row],[Product_ID]],Table3__211[],7,FALSE)</f>
        <v>144.53</v>
      </c>
      <c r="AA574">
        <f>VLOOKUP(Table8_16[[#This Row],[Product_ID]],Table3__211[],8,FALSE)</f>
        <v>367</v>
      </c>
      <c r="AB574" t="str">
        <f>VLOOKUP(Table8_16[[#This Row],[Store_ID]],Store!$A$2:$E$21,2,FALSE)</f>
        <v>Martinez, Adkins and Johnson</v>
      </c>
      <c r="AC574" t="str">
        <f>VLOOKUP(Table8_16[[#This Row],[Store_ID]],Store!$A$2:$E$21,3,FALSE)</f>
        <v>North</v>
      </c>
      <c r="AD574" t="str">
        <f>VLOOKUP(Table8_16[[#This Row],[Store_ID]],Store!$A$2:$E$21,4,FALSE)</f>
        <v>Danielmouth</v>
      </c>
      <c r="AE574" t="str">
        <f>VLOOKUP(Table8_16[[#This Row],[Store_ID]],Store!$A$2:$E$21,5,FALSE)</f>
        <v>Flagship</v>
      </c>
      <c r="AF574" s="22" t="str">
        <f>VLOOKUP(Table8_16[[#This Row],[Store_ID]],Store!$A$2:$F$21,6,FALSE)</f>
        <v>Physical Store</v>
      </c>
    </row>
    <row r="575" spans="1:32" x14ac:dyDescent="0.3">
      <c r="A575" t="s">
        <v>2538</v>
      </c>
      <c r="B575" s="5">
        <v>45726</v>
      </c>
      <c r="C575" t="s">
        <v>1205</v>
      </c>
      <c r="D575" t="s">
        <v>1811</v>
      </c>
      <c r="E575" t="s">
        <v>1948</v>
      </c>
      <c r="F575">
        <v>4</v>
      </c>
      <c r="G575">
        <v>158.46</v>
      </c>
      <c r="H575">
        <v>0.09</v>
      </c>
      <c r="I575" t="s">
        <v>1961</v>
      </c>
      <c r="J575">
        <v>576.7944</v>
      </c>
      <c r="K575">
        <v>576.7944</v>
      </c>
      <c r="L575" t="str">
        <f>_xlfn.IFS(Table8_1[[#This Row],[Unit_Price]]&lt;500,"Low Price",Table8_1[[#This Row],[Unit_Price]]&lt;2000,"Medium Price",Table8_1[[#This Row],[Unit_Price]]&gt;=2000, "High Price")</f>
        <v>Low Price</v>
      </c>
      <c r="M575" t="str">
        <f>VLOOKUP(Table8_16[[#This Row],[Customer_ID]],Table1__2[],2,FALSE)</f>
        <v>Martha Brown</v>
      </c>
      <c r="N575">
        <f>VLOOKUP(Table8_16[[#This Row],[Customer_ID]],Table1__2[],3,FALSE)</f>
        <v>20</v>
      </c>
      <c r="O575" t="str">
        <f>VLOOKUP(Table8_16[[#This Row],[Customer_ID]],Table1__2[],4,FALSE)</f>
        <v>Female</v>
      </c>
      <c r="P575" t="str">
        <f>VLOOKUP(Table8_16[[#This Row],[Customer_ID]],Table1__2[],5,FALSE)</f>
        <v>Novakstad</v>
      </c>
      <c r="Q575" t="str">
        <f>VLOOKUP(Table8_16[[#This Row],[Customer_ID]],Table1__2[],6,FALSE)</f>
        <v>California</v>
      </c>
      <c r="R575" t="str">
        <f>VLOOKUP(Table8_16[[#This Row],[Customer_ID]],Table1__2[],7,FALSE)</f>
        <v>USA</v>
      </c>
      <c r="S575" t="str">
        <f>VLOOKUP(Table8_16[[#This Row],[Customer_ID]],Table1__2[],8,FALSE)</f>
        <v>Gold</v>
      </c>
      <c r="T575" t="str">
        <f>VLOOKUP(Table8_16[[#This Row],[Customer_ID]],Table1__2[],9,FALSE)</f>
        <v>Students</v>
      </c>
      <c r="U575" t="str">
        <f>VLOOKUP(Table8_16[[#This Row],[Product_ID]],Table3__211[],2,FALSE)</f>
        <v>Wireless</v>
      </c>
      <c r="V575" t="str">
        <f>VLOOKUP(Table8_16[[#This Row],[Product_ID]],Table3__211[],3,FALSE)</f>
        <v>Mouse</v>
      </c>
      <c r="W575" t="str">
        <f>VLOOKUP(Table8_16[[#This Row],[Product_ID]],Table3__211[],4,FALSE)</f>
        <v>Electronics</v>
      </c>
      <c r="X575" t="str">
        <f>VLOOKUP(Table8_16[[#This Row],[Product_ID]],Table3__211[],5,FALSE)</f>
        <v>Computer</v>
      </c>
      <c r="Y575" t="str">
        <f>VLOOKUP(Table8_16[[#This Row],[Product_ID]],Table3__211[],6,FALSE)</f>
        <v>Larson Ltd</v>
      </c>
      <c r="Z575">
        <f>VLOOKUP(Table8_16[[#This Row],[Product_ID]],Table3__211[],7,FALSE)</f>
        <v>392.89</v>
      </c>
      <c r="AA575">
        <f>VLOOKUP(Table8_16[[#This Row],[Product_ID]],Table3__211[],8,FALSE)</f>
        <v>320</v>
      </c>
      <c r="AB575" t="str">
        <f>VLOOKUP(Table8_16[[#This Row],[Store_ID]],Store!$A$2:$E$21,2,FALSE)</f>
        <v>Mann-Austin</v>
      </c>
      <c r="AC575" t="str">
        <f>VLOOKUP(Table8_16[[#This Row],[Store_ID]],Store!$A$2:$E$21,3,FALSE)</f>
        <v>East</v>
      </c>
      <c r="AD575" t="str">
        <f>VLOOKUP(Table8_16[[#This Row],[Store_ID]],Store!$A$2:$E$21,4,FALSE)</f>
        <v>Vasquezborough</v>
      </c>
      <c r="AE575" t="str">
        <f>VLOOKUP(Table8_16[[#This Row],[Store_ID]],Store!$A$2:$E$21,5,FALSE)</f>
        <v>Online</v>
      </c>
      <c r="AF575" s="22" t="str">
        <f>VLOOKUP(Table8_16[[#This Row],[Store_ID]],Store!$A$2:$F$21,6,FALSE)</f>
        <v>Digital Store</v>
      </c>
    </row>
    <row r="576" spans="1:32" x14ac:dyDescent="0.3">
      <c r="A576" t="s">
        <v>2539</v>
      </c>
      <c r="B576" s="5">
        <v>45283</v>
      </c>
      <c r="C576" t="s">
        <v>1088</v>
      </c>
      <c r="D576" t="s">
        <v>1747</v>
      </c>
      <c r="E576" t="s">
        <v>1914</v>
      </c>
      <c r="F576">
        <v>2</v>
      </c>
      <c r="G576">
        <v>778.56</v>
      </c>
      <c r="H576">
        <v>0.11</v>
      </c>
      <c r="I576" t="s">
        <v>1964</v>
      </c>
      <c r="J576">
        <v>1385.8368</v>
      </c>
      <c r="K576">
        <v>1385.8367999999998</v>
      </c>
      <c r="L576" t="str">
        <f>_xlfn.IFS(Table8_1[[#This Row],[Unit_Price]]&lt;500,"Low Price",Table8_1[[#This Row],[Unit_Price]]&lt;2000,"Medium Price",Table8_1[[#This Row],[Unit_Price]]&gt;=2000, "High Price")</f>
        <v>Medium Price</v>
      </c>
      <c r="M576" t="str">
        <f>VLOOKUP(Table8_16[[#This Row],[Customer_ID]],Table1__2[],2,FALSE)</f>
        <v>Ryan Moore</v>
      </c>
      <c r="N576">
        <f>VLOOKUP(Table8_16[[#This Row],[Customer_ID]],Table1__2[],3,FALSE)</f>
        <v>38</v>
      </c>
      <c r="O576" t="str">
        <f>VLOOKUP(Table8_16[[#This Row],[Customer_ID]],Table1__2[],4,FALSE)</f>
        <v>Male</v>
      </c>
      <c r="P576" t="str">
        <f>VLOOKUP(Table8_16[[#This Row],[Customer_ID]],Table1__2[],5,FALSE)</f>
        <v>Cartershire</v>
      </c>
      <c r="Q576" t="str">
        <f>VLOOKUP(Table8_16[[#This Row],[Customer_ID]],Table1__2[],6,FALSE)</f>
        <v>Virginia</v>
      </c>
      <c r="R576" t="str">
        <f>VLOOKUP(Table8_16[[#This Row],[Customer_ID]],Table1__2[],7,FALSE)</f>
        <v>USA</v>
      </c>
      <c r="S576" t="str">
        <f>VLOOKUP(Table8_16[[#This Row],[Customer_ID]],Table1__2[],8,FALSE)</f>
        <v>Bronze</v>
      </c>
      <c r="T576" t="str">
        <f>VLOOKUP(Table8_16[[#This Row],[Customer_ID]],Table1__2[],9,FALSE)</f>
        <v>Experienced</v>
      </c>
      <c r="U576" t="str">
        <f>VLOOKUP(Table8_16[[#This Row],[Product_ID]],Table3__211[],2,FALSE)</f>
        <v>Ceramic Plant</v>
      </c>
      <c r="V576" t="str">
        <f>VLOOKUP(Table8_16[[#This Row],[Product_ID]],Table3__211[],3,FALSE)</f>
        <v>Pot</v>
      </c>
      <c r="W576" t="str">
        <f>VLOOKUP(Table8_16[[#This Row],[Product_ID]],Table3__211[],4,FALSE)</f>
        <v>Home</v>
      </c>
      <c r="X576" t="str">
        <f>VLOOKUP(Table8_16[[#This Row],[Product_ID]],Table3__211[],5,FALSE)</f>
        <v>Decor</v>
      </c>
      <c r="Y576" t="str">
        <f>VLOOKUP(Table8_16[[#This Row],[Product_ID]],Table3__211[],6,FALSE)</f>
        <v>Hatfield, Baird and Torres</v>
      </c>
      <c r="Z576">
        <f>VLOOKUP(Table8_16[[#This Row],[Product_ID]],Table3__211[],7,FALSE)</f>
        <v>81.75</v>
      </c>
      <c r="AA576">
        <f>VLOOKUP(Table8_16[[#This Row],[Product_ID]],Table3__211[],8,FALSE)</f>
        <v>273</v>
      </c>
      <c r="AB576" t="str">
        <f>VLOOKUP(Table8_16[[#This Row],[Store_ID]],Store!$A$2:$E$21,2,FALSE)</f>
        <v>Martinez-Mullins</v>
      </c>
      <c r="AC576" t="str">
        <f>VLOOKUP(Table8_16[[#This Row],[Store_ID]],Store!$A$2:$E$21,3,FALSE)</f>
        <v>South</v>
      </c>
      <c r="AD576" t="str">
        <f>VLOOKUP(Table8_16[[#This Row],[Store_ID]],Store!$A$2:$E$21,4,FALSE)</f>
        <v>Williamsfurt</v>
      </c>
      <c r="AE576" t="str">
        <f>VLOOKUP(Table8_16[[#This Row],[Store_ID]],Store!$A$2:$E$21,5,FALSE)</f>
        <v>Online</v>
      </c>
      <c r="AF576" s="22" t="str">
        <f>VLOOKUP(Table8_16[[#This Row],[Store_ID]],Store!$A$2:$F$21,6,FALSE)</f>
        <v>Digital Store</v>
      </c>
    </row>
    <row r="577" spans="1:32" x14ac:dyDescent="0.3">
      <c r="A577" t="s">
        <v>2540</v>
      </c>
      <c r="B577" s="5">
        <v>45353</v>
      </c>
      <c r="C577" t="s">
        <v>772</v>
      </c>
      <c r="D577" t="s">
        <v>1732</v>
      </c>
      <c r="E577" t="s">
        <v>1948</v>
      </c>
      <c r="F577">
        <v>4</v>
      </c>
      <c r="G577">
        <v>280.16000000000003</v>
      </c>
      <c r="H577">
        <v>0.18</v>
      </c>
      <c r="I577" t="s">
        <v>1964</v>
      </c>
      <c r="J577">
        <v>918.9248</v>
      </c>
      <c r="K577">
        <v>918.92480000000012</v>
      </c>
      <c r="L577" t="str">
        <f>_xlfn.IFS(Table8_1[[#This Row],[Unit_Price]]&lt;500,"Low Price",Table8_1[[#This Row],[Unit_Price]]&lt;2000,"Medium Price",Table8_1[[#This Row],[Unit_Price]]&gt;=2000, "High Price")</f>
        <v>Low Price</v>
      </c>
      <c r="M577" t="str">
        <f>VLOOKUP(Table8_16[[#This Row],[Customer_ID]],Table1__2[],2,FALSE)</f>
        <v>Wesley Short</v>
      </c>
      <c r="N577">
        <f>VLOOKUP(Table8_16[[#This Row],[Customer_ID]],Table1__2[],3,FALSE)</f>
        <v>41</v>
      </c>
      <c r="O577" t="str">
        <f>VLOOKUP(Table8_16[[#This Row],[Customer_ID]],Table1__2[],4,FALSE)</f>
        <v>Female</v>
      </c>
      <c r="P577" t="str">
        <f>VLOOKUP(Table8_16[[#This Row],[Customer_ID]],Table1__2[],5,FALSE)</f>
        <v>Susanstad</v>
      </c>
      <c r="Q577" t="str">
        <f>VLOOKUP(Table8_16[[#This Row],[Customer_ID]],Table1__2[],6,FALSE)</f>
        <v>Montana</v>
      </c>
      <c r="R577" t="str">
        <f>VLOOKUP(Table8_16[[#This Row],[Customer_ID]],Table1__2[],7,FALSE)</f>
        <v>USA</v>
      </c>
      <c r="S577" t="str">
        <f>VLOOKUP(Table8_16[[#This Row],[Customer_ID]],Table1__2[],8,FALSE)</f>
        <v>Gold</v>
      </c>
      <c r="T577" t="str">
        <f>VLOOKUP(Table8_16[[#This Row],[Customer_ID]],Table1__2[],9,FALSE)</f>
        <v>Experienced</v>
      </c>
      <c r="U577" t="str">
        <f>VLOOKUP(Table8_16[[#This Row],[Product_ID]],Table3__211[],2,FALSE)</f>
        <v>Boxing Hand</v>
      </c>
      <c r="V577" t="str">
        <f>VLOOKUP(Table8_16[[#This Row],[Product_ID]],Table3__211[],3,FALSE)</f>
        <v>Wraps</v>
      </c>
      <c r="W577" t="str">
        <f>VLOOKUP(Table8_16[[#This Row],[Product_ID]],Table3__211[],4,FALSE)</f>
        <v>Sports</v>
      </c>
      <c r="X577" t="str">
        <f>VLOOKUP(Table8_16[[#This Row],[Product_ID]],Table3__211[],5,FALSE)</f>
        <v>Fitness</v>
      </c>
      <c r="Y577" t="str">
        <f>VLOOKUP(Table8_16[[#This Row],[Product_ID]],Table3__211[],6,FALSE)</f>
        <v>Smith-King</v>
      </c>
      <c r="Z577">
        <f>VLOOKUP(Table8_16[[#This Row],[Product_ID]],Table3__211[],7,FALSE)</f>
        <v>190.29</v>
      </c>
      <c r="AA577">
        <f>VLOOKUP(Table8_16[[#This Row],[Product_ID]],Table3__211[],8,FALSE)</f>
        <v>260</v>
      </c>
      <c r="AB577" t="str">
        <f>VLOOKUP(Table8_16[[#This Row],[Store_ID]],Store!$A$2:$E$21,2,FALSE)</f>
        <v>Mann-Austin</v>
      </c>
      <c r="AC577" t="str">
        <f>VLOOKUP(Table8_16[[#This Row],[Store_ID]],Store!$A$2:$E$21,3,FALSE)</f>
        <v>East</v>
      </c>
      <c r="AD577" t="str">
        <f>VLOOKUP(Table8_16[[#This Row],[Store_ID]],Store!$A$2:$E$21,4,FALSE)</f>
        <v>Vasquezborough</v>
      </c>
      <c r="AE577" t="str">
        <f>VLOOKUP(Table8_16[[#This Row],[Store_ID]],Store!$A$2:$E$21,5,FALSE)</f>
        <v>Online</v>
      </c>
      <c r="AF577" s="22" t="str">
        <f>VLOOKUP(Table8_16[[#This Row],[Store_ID]],Store!$A$2:$F$21,6,FALSE)</f>
        <v>Digital Store</v>
      </c>
    </row>
    <row r="578" spans="1:32" x14ac:dyDescent="0.3">
      <c r="A578" t="s">
        <v>2541</v>
      </c>
      <c r="B578" s="5">
        <v>45592</v>
      </c>
      <c r="C578" t="s">
        <v>922</v>
      </c>
      <c r="D578" t="s">
        <v>1796</v>
      </c>
      <c r="E578" t="s">
        <v>1932</v>
      </c>
      <c r="F578">
        <v>2</v>
      </c>
      <c r="G578">
        <v>649.54999999999995</v>
      </c>
      <c r="H578">
        <v>0.28999999999999998</v>
      </c>
      <c r="I578" t="s">
        <v>1961</v>
      </c>
      <c r="J578">
        <v>922.36099999999999</v>
      </c>
      <c r="K578">
        <v>922.36099999999988</v>
      </c>
      <c r="L578" t="str">
        <f>_xlfn.IFS(Table8_1[[#This Row],[Unit_Price]]&lt;500,"Low Price",Table8_1[[#This Row],[Unit_Price]]&lt;2000,"Medium Price",Table8_1[[#This Row],[Unit_Price]]&gt;=2000, "High Price")</f>
        <v>Medium Price</v>
      </c>
      <c r="M578" t="str">
        <f>VLOOKUP(Table8_16[[#This Row],[Customer_ID]],Table1__2[],2,FALSE)</f>
        <v>Cynthia Roberts</v>
      </c>
      <c r="N578">
        <f>VLOOKUP(Table8_16[[#This Row],[Customer_ID]],Table1__2[],3,FALSE)</f>
        <v>22</v>
      </c>
      <c r="O578" t="str">
        <f>VLOOKUP(Table8_16[[#This Row],[Customer_ID]],Table1__2[],4,FALSE)</f>
        <v>Female</v>
      </c>
      <c r="P578" t="str">
        <f>VLOOKUP(Table8_16[[#This Row],[Customer_ID]],Table1__2[],5,FALSE)</f>
        <v>Millerfort</v>
      </c>
      <c r="Q578" t="str">
        <f>VLOOKUP(Table8_16[[#This Row],[Customer_ID]],Table1__2[],6,FALSE)</f>
        <v>Vermont</v>
      </c>
      <c r="R578" t="str">
        <f>VLOOKUP(Table8_16[[#This Row],[Customer_ID]],Table1__2[],7,FALSE)</f>
        <v>USA</v>
      </c>
      <c r="S578" t="str">
        <f>VLOOKUP(Table8_16[[#This Row],[Customer_ID]],Table1__2[],8,FALSE)</f>
        <v>Gold</v>
      </c>
      <c r="T578" t="str">
        <f>VLOOKUP(Table8_16[[#This Row],[Customer_ID]],Table1__2[],9,FALSE)</f>
        <v>Students</v>
      </c>
      <c r="U578" t="str">
        <f>VLOOKUP(Table8_16[[#This Row],[Product_ID]],Table3__211[],2,FALSE)</f>
        <v>Hair Repair Oil</v>
      </c>
      <c r="V578" t="str">
        <f>VLOOKUP(Table8_16[[#This Row],[Product_ID]],Table3__211[],3,FALSE)</f>
        <v>Treatment</v>
      </c>
      <c r="W578" t="str">
        <f>VLOOKUP(Table8_16[[#This Row],[Product_ID]],Table3__211[],4,FALSE)</f>
        <v>Beauty</v>
      </c>
      <c r="X578" t="str">
        <f>VLOOKUP(Table8_16[[#This Row],[Product_ID]],Table3__211[],5,FALSE)</f>
        <v>Haircare</v>
      </c>
      <c r="Y578" t="str">
        <f>VLOOKUP(Table8_16[[#This Row],[Product_ID]],Table3__211[],6,FALSE)</f>
        <v>Hopkins Ltd</v>
      </c>
      <c r="Z578">
        <f>VLOOKUP(Table8_16[[#This Row],[Product_ID]],Table3__211[],7,FALSE)</f>
        <v>214.32</v>
      </c>
      <c r="AA578">
        <f>VLOOKUP(Table8_16[[#This Row],[Product_ID]],Table3__211[],8,FALSE)</f>
        <v>383</v>
      </c>
      <c r="AB578" t="str">
        <f>VLOOKUP(Table8_16[[#This Row],[Store_ID]],Store!$A$2:$E$21,2,FALSE)</f>
        <v>Gardner, Humphrey and Contreras</v>
      </c>
      <c r="AC578" t="str">
        <f>VLOOKUP(Table8_16[[#This Row],[Store_ID]],Store!$A$2:$E$21,3,FALSE)</f>
        <v>East</v>
      </c>
      <c r="AD578" t="str">
        <f>VLOOKUP(Table8_16[[#This Row],[Store_ID]],Store!$A$2:$E$21,4,FALSE)</f>
        <v>Johnsonville</v>
      </c>
      <c r="AE578" t="str">
        <f>VLOOKUP(Table8_16[[#This Row],[Store_ID]],Store!$A$2:$E$21,5,FALSE)</f>
        <v>Flagship</v>
      </c>
      <c r="AF578" s="22" t="str">
        <f>VLOOKUP(Table8_16[[#This Row],[Store_ID]],Store!$A$2:$F$21,6,FALSE)</f>
        <v>Physical Store</v>
      </c>
    </row>
    <row r="579" spans="1:32" x14ac:dyDescent="0.3">
      <c r="A579" t="s">
        <v>2542</v>
      </c>
      <c r="B579" s="5">
        <v>45360</v>
      </c>
      <c r="C579" t="s">
        <v>42</v>
      </c>
      <c r="D579" t="s">
        <v>1847</v>
      </c>
      <c r="E579" t="s">
        <v>1896</v>
      </c>
      <c r="F579">
        <v>2</v>
      </c>
      <c r="G579">
        <v>994.32</v>
      </c>
      <c r="H579">
        <v>0.27</v>
      </c>
      <c r="I579" t="s">
        <v>1961</v>
      </c>
      <c r="J579">
        <v>1451.7072000000001</v>
      </c>
      <c r="K579">
        <v>1451.7072000000001</v>
      </c>
      <c r="L579" t="str">
        <f>_xlfn.IFS(Table8_1[[#This Row],[Unit_Price]]&lt;500,"Low Price",Table8_1[[#This Row],[Unit_Price]]&lt;2000,"Medium Price",Table8_1[[#This Row],[Unit_Price]]&gt;=2000, "High Price")</f>
        <v>Medium Price</v>
      </c>
      <c r="M579" t="str">
        <f>VLOOKUP(Table8_16[[#This Row],[Customer_ID]],Table1__2[],2,FALSE)</f>
        <v>Daniel Boyd</v>
      </c>
      <c r="N579">
        <f>VLOOKUP(Table8_16[[#This Row],[Customer_ID]],Table1__2[],3,FALSE)</f>
        <v>29</v>
      </c>
      <c r="O579" t="str">
        <f>VLOOKUP(Table8_16[[#This Row],[Customer_ID]],Table1__2[],4,FALSE)</f>
        <v>Female</v>
      </c>
      <c r="P579" t="str">
        <f>VLOOKUP(Table8_16[[#This Row],[Customer_ID]],Table1__2[],5,FALSE)</f>
        <v>West Pamelafurt</v>
      </c>
      <c r="Q579" t="str">
        <f>VLOOKUP(Table8_16[[#This Row],[Customer_ID]],Table1__2[],6,FALSE)</f>
        <v>West Virginia</v>
      </c>
      <c r="R579" t="str">
        <f>VLOOKUP(Table8_16[[#This Row],[Customer_ID]],Table1__2[],7,FALSE)</f>
        <v>USA</v>
      </c>
      <c r="S579" t="str">
        <f>VLOOKUP(Table8_16[[#This Row],[Customer_ID]],Table1__2[],8,FALSE)</f>
        <v>Bronze</v>
      </c>
      <c r="T579" t="str">
        <f>VLOOKUP(Table8_16[[#This Row],[Customer_ID]],Table1__2[],9,FALSE)</f>
        <v>Entry level Professionel</v>
      </c>
      <c r="U579" t="str">
        <f>VLOOKUP(Table8_16[[#This Row],[Product_ID]],Table3__211[],2,FALSE)</f>
        <v>Sports Wrist</v>
      </c>
      <c r="V579" t="str">
        <f>VLOOKUP(Table8_16[[#This Row],[Product_ID]],Table3__211[],3,FALSE)</f>
        <v>Sweatbands</v>
      </c>
      <c r="W579" t="str">
        <f>VLOOKUP(Table8_16[[#This Row],[Product_ID]],Table3__211[],4,FALSE)</f>
        <v>Sports</v>
      </c>
      <c r="X579" t="str">
        <f>VLOOKUP(Table8_16[[#This Row],[Product_ID]],Table3__211[],5,FALSE)</f>
        <v>Accessories</v>
      </c>
      <c r="Y579" t="str">
        <f>VLOOKUP(Table8_16[[#This Row],[Product_ID]],Table3__211[],6,FALSE)</f>
        <v>Olsen-Daniels</v>
      </c>
      <c r="Z579">
        <f>VLOOKUP(Table8_16[[#This Row],[Product_ID]],Table3__211[],7,FALSE)</f>
        <v>131.24</v>
      </c>
      <c r="AA579">
        <f>VLOOKUP(Table8_16[[#This Row],[Product_ID]],Table3__211[],8,FALSE)</f>
        <v>232</v>
      </c>
      <c r="AB579" t="str">
        <f>VLOOKUP(Table8_16[[#This Row],[Store_ID]],Store!$A$2:$E$21,2,FALSE)</f>
        <v>Black-Horn</v>
      </c>
      <c r="AC579" t="str">
        <f>VLOOKUP(Table8_16[[#This Row],[Store_ID]],Store!$A$2:$E$21,3,FALSE)</f>
        <v>South</v>
      </c>
      <c r="AD579" t="str">
        <f>VLOOKUP(Table8_16[[#This Row],[Store_ID]],Store!$A$2:$E$21,4,FALSE)</f>
        <v>North Nancyview</v>
      </c>
      <c r="AE579" t="str">
        <f>VLOOKUP(Table8_16[[#This Row],[Store_ID]],Store!$A$2:$E$21,5,FALSE)</f>
        <v>Outlet</v>
      </c>
      <c r="AF579" s="22" t="str">
        <f>VLOOKUP(Table8_16[[#This Row],[Store_ID]],Store!$A$2:$F$21,6,FALSE)</f>
        <v>Physical Store</v>
      </c>
    </row>
    <row r="580" spans="1:32" x14ac:dyDescent="0.3">
      <c r="A580" t="s">
        <v>2543</v>
      </c>
      <c r="B580" s="5">
        <v>45649</v>
      </c>
      <c r="C580" t="s">
        <v>732</v>
      </c>
      <c r="D580" t="s">
        <v>1826</v>
      </c>
      <c r="E580" t="s">
        <v>1929</v>
      </c>
      <c r="F580">
        <v>1</v>
      </c>
      <c r="G580">
        <v>64.94</v>
      </c>
      <c r="H580">
        <v>0.21</v>
      </c>
      <c r="I580" t="s">
        <v>1961</v>
      </c>
      <c r="J580">
        <v>51.302599999999998</v>
      </c>
      <c r="K580">
        <v>51.302599999999998</v>
      </c>
      <c r="L580" t="str">
        <f>_xlfn.IFS(Table8_1[[#This Row],[Unit_Price]]&lt;500,"Low Price",Table8_1[[#This Row],[Unit_Price]]&lt;2000,"Medium Price",Table8_1[[#This Row],[Unit_Price]]&gt;=2000, "High Price")</f>
        <v>Low Price</v>
      </c>
      <c r="M580" t="str">
        <f>VLOOKUP(Table8_16[[#This Row],[Customer_ID]],Table1__2[],2,FALSE)</f>
        <v>Robert Harris</v>
      </c>
      <c r="N580">
        <f>VLOOKUP(Table8_16[[#This Row],[Customer_ID]],Table1__2[],3,FALSE)</f>
        <v>50</v>
      </c>
      <c r="O580" t="str">
        <f>VLOOKUP(Table8_16[[#This Row],[Customer_ID]],Table1__2[],4,FALSE)</f>
        <v>Male</v>
      </c>
      <c r="P580" t="str">
        <f>VLOOKUP(Table8_16[[#This Row],[Customer_ID]],Table1__2[],5,FALSE)</f>
        <v>East jeremy</v>
      </c>
      <c r="Q580" t="str">
        <f>VLOOKUP(Table8_16[[#This Row],[Customer_ID]],Table1__2[],6,FALSE)</f>
        <v>Iowa</v>
      </c>
      <c r="R580" t="str">
        <f>VLOOKUP(Table8_16[[#This Row],[Customer_ID]],Table1__2[],7,FALSE)</f>
        <v>USA</v>
      </c>
      <c r="S580" t="str">
        <f>VLOOKUP(Table8_16[[#This Row],[Customer_ID]],Table1__2[],8,FALSE)</f>
        <v>Platinum</v>
      </c>
      <c r="T580" t="str">
        <f>VLOOKUP(Table8_16[[#This Row],[Customer_ID]],Table1__2[],9,FALSE)</f>
        <v>Experienced</v>
      </c>
      <c r="U580" t="str">
        <f>VLOOKUP(Table8_16[[#This Row],[Product_ID]],Table3__211[],2,FALSE)</f>
        <v>Badminton Racket</v>
      </c>
      <c r="V580" t="str">
        <f>VLOOKUP(Table8_16[[#This Row],[Product_ID]],Table3__211[],3,FALSE)</f>
        <v>Set</v>
      </c>
      <c r="W580" t="str">
        <f>VLOOKUP(Table8_16[[#This Row],[Product_ID]],Table3__211[],4,FALSE)</f>
        <v>Sports</v>
      </c>
      <c r="X580" t="str">
        <f>VLOOKUP(Table8_16[[#This Row],[Product_ID]],Table3__211[],5,FALSE)</f>
        <v>Equipment</v>
      </c>
      <c r="Y580" t="str">
        <f>VLOOKUP(Table8_16[[#This Row],[Product_ID]],Table3__211[],6,FALSE)</f>
        <v>Robinson-Brown</v>
      </c>
      <c r="Z580">
        <f>VLOOKUP(Table8_16[[#This Row],[Product_ID]],Table3__211[],7,FALSE)</f>
        <v>285.54000000000002</v>
      </c>
      <c r="AA580">
        <f>VLOOKUP(Table8_16[[#This Row],[Product_ID]],Table3__211[],8,FALSE)</f>
        <v>358</v>
      </c>
      <c r="AB580" t="str">
        <f>VLOOKUP(Table8_16[[#This Row],[Store_ID]],Store!$A$2:$E$21,2,FALSE)</f>
        <v>Thomas, Bridges and Harris</v>
      </c>
      <c r="AC580" t="str">
        <f>VLOOKUP(Table8_16[[#This Row],[Store_ID]],Store!$A$2:$E$21,3,FALSE)</f>
        <v>North</v>
      </c>
      <c r="AD580" t="str">
        <f>VLOOKUP(Table8_16[[#This Row],[Store_ID]],Store!$A$2:$E$21,4,FALSE)</f>
        <v>Sabrinatown</v>
      </c>
      <c r="AE580" t="str">
        <f>VLOOKUP(Table8_16[[#This Row],[Store_ID]],Store!$A$2:$E$21,5,FALSE)</f>
        <v>Online</v>
      </c>
      <c r="AF580" s="22" t="str">
        <f>VLOOKUP(Table8_16[[#This Row],[Store_ID]],Store!$A$2:$F$21,6,FALSE)</f>
        <v>Digital Store</v>
      </c>
    </row>
    <row r="581" spans="1:32" x14ac:dyDescent="0.3">
      <c r="A581" t="s">
        <v>2544</v>
      </c>
      <c r="B581" s="5">
        <v>45709</v>
      </c>
      <c r="C581" t="s">
        <v>471</v>
      </c>
      <c r="D581" t="s">
        <v>1696</v>
      </c>
      <c r="E581" t="s">
        <v>1914</v>
      </c>
      <c r="F581">
        <v>2</v>
      </c>
      <c r="G581">
        <v>507.66</v>
      </c>
      <c r="H581">
        <v>0</v>
      </c>
      <c r="I581" t="s">
        <v>1964</v>
      </c>
      <c r="J581">
        <v>1015.32</v>
      </c>
      <c r="K581">
        <v>1015.32</v>
      </c>
      <c r="L581" t="str">
        <f>_xlfn.IFS(Table8_1[[#This Row],[Unit_Price]]&lt;500,"Low Price",Table8_1[[#This Row],[Unit_Price]]&lt;2000,"Medium Price",Table8_1[[#This Row],[Unit_Price]]&gt;=2000, "High Price")</f>
        <v>Medium Price</v>
      </c>
      <c r="M581" t="str">
        <f>VLOOKUP(Table8_16[[#This Row],[Customer_ID]],Table1__2[],2,FALSE)</f>
        <v>Patrick Coleman</v>
      </c>
      <c r="N581">
        <f>VLOOKUP(Table8_16[[#This Row],[Customer_ID]],Table1__2[],3,FALSE)</f>
        <v>29</v>
      </c>
      <c r="O581" t="str">
        <f>VLOOKUP(Table8_16[[#This Row],[Customer_ID]],Table1__2[],4,FALSE)</f>
        <v>Male</v>
      </c>
      <c r="P581" t="str">
        <f>VLOOKUP(Table8_16[[#This Row],[Customer_ID]],Table1__2[],5,FALSE)</f>
        <v>New Jeffrey</v>
      </c>
      <c r="Q581" t="str">
        <f>VLOOKUP(Table8_16[[#This Row],[Customer_ID]],Table1__2[],6,FALSE)</f>
        <v>Nebraska</v>
      </c>
      <c r="R581" t="str">
        <f>VLOOKUP(Table8_16[[#This Row],[Customer_ID]],Table1__2[],7,FALSE)</f>
        <v>USA</v>
      </c>
      <c r="S581" t="str">
        <f>VLOOKUP(Table8_16[[#This Row],[Customer_ID]],Table1__2[],8,FALSE)</f>
        <v>Silver</v>
      </c>
      <c r="T581" t="str">
        <f>VLOOKUP(Table8_16[[#This Row],[Customer_ID]],Table1__2[],9,FALSE)</f>
        <v>Entry level Professionel</v>
      </c>
      <c r="U581" t="str">
        <f>VLOOKUP(Table8_16[[#This Row],[Product_ID]],Table3__211[],2,FALSE)</f>
        <v>Portable Power</v>
      </c>
      <c r="V581" t="str">
        <f>VLOOKUP(Table8_16[[#This Row],[Product_ID]],Table3__211[],3,FALSE)</f>
        <v>Bank</v>
      </c>
      <c r="W581" t="str">
        <f>VLOOKUP(Table8_16[[#This Row],[Product_ID]],Table3__211[],4,FALSE)</f>
        <v>Electronics</v>
      </c>
      <c r="X581" t="str">
        <f>VLOOKUP(Table8_16[[#This Row],[Product_ID]],Table3__211[],5,FALSE)</f>
        <v>Mobile</v>
      </c>
      <c r="Y581" t="str">
        <f>VLOOKUP(Table8_16[[#This Row],[Product_ID]],Table3__211[],6,FALSE)</f>
        <v>Cummings and Sons</v>
      </c>
      <c r="Z581">
        <f>VLOOKUP(Table8_16[[#This Row],[Product_ID]],Table3__211[],7,FALSE)</f>
        <v>326.06</v>
      </c>
      <c r="AA581">
        <f>VLOOKUP(Table8_16[[#This Row],[Product_ID]],Table3__211[],8,FALSE)</f>
        <v>301</v>
      </c>
      <c r="AB581" t="str">
        <f>VLOOKUP(Table8_16[[#This Row],[Store_ID]],Store!$A$2:$E$21,2,FALSE)</f>
        <v>Martinez-Mullins</v>
      </c>
      <c r="AC581" t="str">
        <f>VLOOKUP(Table8_16[[#This Row],[Store_ID]],Store!$A$2:$E$21,3,FALSE)</f>
        <v>South</v>
      </c>
      <c r="AD581" t="str">
        <f>VLOOKUP(Table8_16[[#This Row],[Store_ID]],Store!$A$2:$E$21,4,FALSE)</f>
        <v>Williamsfurt</v>
      </c>
      <c r="AE581" t="str">
        <f>VLOOKUP(Table8_16[[#This Row],[Store_ID]],Store!$A$2:$E$21,5,FALSE)</f>
        <v>Online</v>
      </c>
      <c r="AF581" s="22" t="str">
        <f>VLOOKUP(Table8_16[[#This Row],[Store_ID]],Store!$A$2:$F$21,6,FALSE)</f>
        <v>Digital Store</v>
      </c>
    </row>
    <row r="582" spans="1:32" x14ac:dyDescent="0.3">
      <c r="A582" t="s">
        <v>2545</v>
      </c>
      <c r="B582" s="5">
        <v>45273</v>
      </c>
      <c r="C582" t="s">
        <v>787</v>
      </c>
      <c r="D582" t="s">
        <v>1826</v>
      </c>
      <c r="E582" t="s">
        <v>1904</v>
      </c>
      <c r="F582">
        <v>4</v>
      </c>
      <c r="G582">
        <v>968.27</v>
      </c>
      <c r="H582">
        <v>0.03</v>
      </c>
      <c r="I582" t="s">
        <v>1961</v>
      </c>
      <c r="J582">
        <v>3756.8876</v>
      </c>
      <c r="K582">
        <v>3756.8876</v>
      </c>
      <c r="L582" t="str">
        <f>_xlfn.IFS(Table8_1[[#This Row],[Unit_Price]]&lt;500,"Low Price",Table8_1[[#This Row],[Unit_Price]]&lt;2000,"Medium Price",Table8_1[[#This Row],[Unit_Price]]&gt;=2000, "High Price")</f>
        <v>Medium Price</v>
      </c>
      <c r="M582" t="str">
        <f>VLOOKUP(Table8_16[[#This Row],[Customer_ID]],Table1__2[],2,FALSE)</f>
        <v>William Jackson</v>
      </c>
      <c r="N582">
        <f>VLOOKUP(Table8_16[[#This Row],[Customer_ID]],Table1__2[],3,FALSE)</f>
        <v>58</v>
      </c>
      <c r="O582" t="str">
        <f>VLOOKUP(Table8_16[[#This Row],[Customer_ID]],Table1__2[],4,FALSE)</f>
        <v>Female</v>
      </c>
      <c r="P582" t="str">
        <f>VLOOKUP(Table8_16[[#This Row],[Customer_ID]],Table1__2[],5,FALSE)</f>
        <v>New Tina</v>
      </c>
      <c r="Q582" t="str">
        <f>VLOOKUP(Table8_16[[#This Row],[Customer_ID]],Table1__2[],6,FALSE)</f>
        <v>Connecticut</v>
      </c>
      <c r="R582" t="str">
        <f>VLOOKUP(Table8_16[[#This Row],[Customer_ID]],Table1__2[],7,FALSE)</f>
        <v>USA</v>
      </c>
      <c r="S582" t="str">
        <f>VLOOKUP(Table8_16[[#This Row],[Customer_ID]],Table1__2[],8,FALSE)</f>
        <v>Silver</v>
      </c>
      <c r="T582" t="str">
        <f>VLOOKUP(Table8_16[[#This Row],[Customer_ID]],Table1__2[],9,FALSE)</f>
        <v>Experienced</v>
      </c>
      <c r="U582" t="str">
        <f>VLOOKUP(Table8_16[[#This Row],[Product_ID]],Table3__211[],2,FALSE)</f>
        <v>Badminton Racket</v>
      </c>
      <c r="V582" t="str">
        <f>VLOOKUP(Table8_16[[#This Row],[Product_ID]],Table3__211[],3,FALSE)</f>
        <v>Set</v>
      </c>
      <c r="W582" t="str">
        <f>VLOOKUP(Table8_16[[#This Row],[Product_ID]],Table3__211[],4,FALSE)</f>
        <v>Sports</v>
      </c>
      <c r="X582" t="str">
        <f>VLOOKUP(Table8_16[[#This Row],[Product_ID]],Table3__211[],5,FALSE)</f>
        <v>Equipment</v>
      </c>
      <c r="Y582" t="str">
        <f>VLOOKUP(Table8_16[[#This Row],[Product_ID]],Table3__211[],6,FALSE)</f>
        <v>Robinson-Brown</v>
      </c>
      <c r="Z582">
        <f>VLOOKUP(Table8_16[[#This Row],[Product_ID]],Table3__211[],7,FALSE)</f>
        <v>285.54000000000002</v>
      </c>
      <c r="AA582">
        <f>VLOOKUP(Table8_16[[#This Row],[Product_ID]],Table3__211[],8,FALSE)</f>
        <v>358</v>
      </c>
      <c r="AB582" t="str">
        <f>VLOOKUP(Table8_16[[#This Row],[Store_ID]],Store!$A$2:$E$21,2,FALSE)</f>
        <v>Alexander Group</v>
      </c>
      <c r="AC582" t="str">
        <f>VLOOKUP(Table8_16[[#This Row],[Store_ID]],Store!$A$2:$E$21,3,FALSE)</f>
        <v>South</v>
      </c>
      <c r="AD582" t="str">
        <f>VLOOKUP(Table8_16[[#This Row],[Store_ID]],Store!$A$2:$E$21,4,FALSE)</f>
        <v>Port Sharon</v>
      </c>
      <c r="AE582" t="str">
        <f>VLOOKUP(Table8_16[[#This Row],[Store_ID]],Store!$A$2:$E$21,5,FALSE)</f>
        <v>Online</v>
      </c>
      <c r="AF582" s="22" t="str">
        <f>VLOOKUP(Table8_16[[#This Row],[Store_ID]],Store!$A$2:$F$21,6,FALSE)</f>
        <v>Digital Store</v>
      </c>
    </row>
    <row r="583" spans="1:32" x14ac:dyDescent="0.3">
      <c r="A583" t="s">
        <v>2546</v>
      </c>
      <c r="B583" s="5">
        <v>45250</v>
      </c>
      <c r="C583" t="s">
        <v>81</v>
      </c>
      <c r="D583" t="s">
        <v>1847</v>
      </c>
      <c r="E583" t="s">
        <v>1908</v>
      </c>
      <c r="F583">
        <v>4</v>
      </c>
      <c r="G583">
        <v>510.33</v>
      </c>
      <c r="H583">
        <v>0.2</v>
      </c>
      <c r="I583" t="s">
        <v>1961</v>
      </c>
      <c r="J583">
        <v>1633.056</v>
      </c>
      <c r="K583">
        <v>1633.056</v>
      </c>
      <c r="L583" t="str">
        <f>_xlfn.IFS(Table8_1[[#This Row],[Unit_Price]]&lt;500,"Low Price",Table8_1[[#This Row],[Unit_Price]]&lt;2000,"Medium Price",Table8_1[[#This Row],[Unit_Price]]&gt;=2000, "High Price")</f>
        <v>Medium Price</v>
      </c>
      <c r="M583" t="str">
        <f>VLOOKUP(Table8_16[[#This Row],[Customer_ID]],Table1__2[],2,FALSE)</f>
        <v>Adam Cruz</v>
      </c>
      <c r="N583">
        <f>VLOOKUP(Table8_16[[#This Row],[Customer_ID]],Table1__2[],3,FALSE)</f>
        <v>60</v>
      </c>
      <c r="O583" t="str">
        <f>VLOOKUP(Table8_16[[#This Row],[Customer_ID]],Table1__2[],4,FALSE)</f>
        <v>Female</v>
      </c>
      <c r="P583" t="str">
        <f>VLOOKUP(Table8_16[[#This Row],[Customer_ID]],Table1__2[],5,FALSE)</f>
        <v>Brandonville</v>
      </c>
      <c r="Q583" t="str">
        <f>VLOOKUP(Table8_16[[#This Row],[Customer_ID]],Table1__2[],6,FALSE)</f>
        <v>Georgia</v>
      </c>
      <c r="R583" t="str">
        <f>VLOOKUP(Table8_16[[#This Row],[Customer_ID]],Table1__2[],7,FALSE)</f>
        <v>USA</v>
      </c>
      <c r="S583" t="str">
        <f>VLOOKUP(Table8_16[[#This Row],[Customer_ID]],Table1__2[],8,FALSE)</f>
        <v>Platinum</v>
      </c>
      <c r="T583" t="str">
        <f>VLOOKUP(Table8_16[[#This Row],[Customer_ID]],Table1__2[],9,FALSE)</f>
        <v>Experienced</v>
      </c>
      <c r="U583" t="str">
        <f>VLOOKUP(Table8_16[[#This Row],[Product_ID]],Table3__211[],2,FALSE)</f>
        <v>Sports Wrist</v>
      </c>
      <c r="V583" t="str">
        <f>VLOOKUP(Table8_16[[#This Row],[Product_ID]],Table3__211[],3,FALSE)</f>
        <v>Sweatbands</v>
      </c>
      <c r="W583" t="str">
        <f>VLOOKUP(Table8_16[[#This Row],[Product_ID]],Table3__211[],4,FALSE)</f>
        <v>Sports</v>
      </c>
      <c r="X583" t="str">
        <f>VLOOKUP(Table8_16[[#This Row],[Product_ID]],Table3__211[],5,FALSE)</f>
        <v>Accessories</v>
      </c>
      <c r="Y583" t="str">
        <f>VLOOKUP(Table8_16[[#This Row],[Product_ID]],Table3__211[],6,FALSE)</f>
        <v>Olsen-Daniels</v>
      </c>
      <c r="Z583">
        <f>VLOOKUP(Table8_16[[#This Row],[Product_ID]],Table3__211[],7,FALSE)</f>
        <v>131.24</v>
      </c>
      <c r="AA583">
        <f>VLOOKUP(Table8_16[[#This Row],[Product_ID]],Table3__211[],8,FALSE)</f>
        <v>232</v>
      </c>
      <c r="AB583" t="str">
        <f>VLOOKUP(Table8_16[[#This Row],[Store_ID]],Store!$A$2:$E$21,2,FALSE)</f>
        <v>Gray Ltd</v>
      </c>
      <c r="AC583" t="str">
        <f>VLOOKUP(Table8_16[[#This Row],[Store_ID]],Store!$A$2:$E$21,3,FALSE)</f>
        <v>North</v>
      </c>
      <c r="AD583" t="str">
        <f>VLOOKUP(Table8_16[[#This Row],[Store_ID]],Store!$A$2:$E$21,4,FALSE)</f>
        <v>New Michaelchester</v>
      </c>
      <c r="AE583" t="str">
        <f>VLOOKUP(Table8_16[[#This Row],[Store_ID]],Store!$A$2:$E$21,5,FALSE)</f>
        <v>Outlet</v>
      </c>
      <c r="AF583" s="22" t="str">
        <f>VLOOKUP(Table8_16[[#This Row],[Store_ID]],Store!$A$2:$F$21,6,FALSE)</f>
        <v>Physical Store</v>
      </c>
    </row>
    <row r="584" spans="1:32" x14ac:dyDescent="0.3">
      <c r="A584" t="s">
        <v>2547</v>
      </c>
      <c r="B584" s="5">
        <v>45539</v>
      </c>
      <c r="C584" t="s">
        <v>58</v>
      </c>
      <c r="D584" t="s">
        <v>1712</v>
      </c>
      <c r="E584" t="s">
        <v>1948</v>
      </c>
      <c r="F584">
        <v>2</v>
      </c>
      <c r="G584">
        <v>156.72999999999999</v>
      </c>
      <c r="H584">
        <v>0.18</v>
      </c>
      <c r="I584" t="s">
        <v>1964</v>
      </c>
      <c r="J584">
        <v>257.03719999999998</v>
      </c>
      <c r="K584">
        <v>257.03719999999998</v>
      </c>
      <c r="L584" t="str">
        <f>_xlfn.IFS(Table8_1[[#This Row],[Unit_Price]]&lt;500,"Low Price",Table8_1[[#This Row],[Unit_Price]]&lt;2000,"Medium Price",Table8_1[[#This Row],[Unit_Price]]&gt;=2000, "High Price")</f>
        <v>Low Price</v>
      </c>
      <c r="M584" t="str">
        <f>VLOOKUP(Table8_16[[#This Row],[Customer_ID]],Table1__2[],2,FALSE)</f>
        <v>Brian Lopez</v>
      </c>
      <c r="N584">
        <f>VLOOKUP(Table8_16[[#This Row],[Customer_ID]],Table1__2[],3,FALSE)</f>
        <v>28</v>
      </c>
      <c r="O584" t="str">
        <f>VLOOKUP(Table8_16[[#This Row],[Customer_ID]],Table1__2[],4,FALSE)</f>
        <v>Female</v>
      </c>
      <c r="P584" t="str">
        <f>VLOOKUP(Table8_16[[#This Row],[Customer_ID]],Table1__2[],5,FALSE)</f>
        <v>East Krista</v>
      </c>
      <c r="Q584" t="str">
        <f>VLOOKUP(Table8_16[[#This Row],[Customer_ID]],Table1__2[],6,FALSE)</f>
        <v>New York</v>
      </c>
      <c r="R584" t="str">
        <f>VLOOKUP(Table8_16[[#This Row],[Customer_ID]],Table1__2[],7,FALSE)</f>
        <v>USA</v>
      </c>
      <c r="S584" t="str">
        <f>VLOOKUP(Table8_16[[#This Row],[Customer_ID]],Table1__2[],8,FALSE)</f>
        <v>Gold</v>
      </c>
      <c r="T584" t="str">
        <f>VLOOKUP(Table8_16[[#This Row],[Customer_ID]],Table1__2[],9,FALSE)</f>
        <v>Entry level Professionel</v>
      </c>
      <c r="U584" t="str">
        <f>VLOOKUP(Table8_16[[#This Row],[Product_ID]],Table3__211[],2,FALSE)</f>
        <v>Adjustable Jump</v>
      </c>
      <c r="V584" t="str">
        <f>VLOOKUP(Table8_16[[#This Row],[Product_ID]],Table3__211[],3,FALSE)</f>
        <v>Rope</v>
      </c>
      <c r="W584" t="str">
        <f>VLOOKUP(Table8_16[[#This Row],[Product_ID]],Table3__211[],4,FALSE)</f>
        <v>Sports</v>
      </c>
      <c r="X584" t="str">
        <f>VLOOKUP(Table8_16[[#This Row],[Product_ID]],Table3__211[],5,FALSE)</f>
        <v>Fitness</v>
      </c>
      <c r="Y584" t="str">
        <f>VLOOKUP(Table8_16[[#This Row],[Product_ID]],Table3__211[],6,FALSE)</f>
        <v>Cox Inc</v>
      </c>
      <c r="Z584">
        <f>VLOOKUP(Table8_16[[#This Row],[Product_ID]],Table3__211[],7,FALSE)</f>
        <v>167.12</v>
      </c>
      <c r="AA584">
        <f>VLOOKUP(Table8_16[[#This Row],[Product_ID]],Table3__211[],8,FALSE)</f>
        <v>316</v>
      </c>
      <c r="AB584" t="str">
        <f>VLOOKUP(Table8_16[[#This Row],[Store_ID]],Store!$A$2:$E$21,2,FALSE)</f>
        <v>Mann-Austin</v>
      </c>
      <c r="AC584" t="str">
        <f>VLOOKUP(Table8_16[[#This Row],[Store_ID]],Store!$A$2:$E$21,3,FALSE)</f>
        <v>East</v>
      </c>
      <c r="AD584" t="str">
        <f>VLOOKUP(Table8_16[[#This Row],[Store_ID]],Store!$A$2:$E$21,4,FALSE)</f>
        <v>Vasquezborough</v>
      </c>
      <c r="AE584" t="str">
        <f>VLOOKUP(Table8_16[[#This Row],[Store_ID]],Store!$A$2:$E$21,5,FALSE)</f>
        <v>Online</v>
      </c>
      <c r="AF584" s="22" t="str">
        <f>VLOOKUP(Table8_16[[#This Row],[Store_ID]],Store!$A$2:$F$21,6,FALSE)</f>
        <v>Digital Store</v>
      </c>
    </row>
    <row r="585" spans="1:32" x14ac:dyDescent="0.3">
      <c r="A585" t="s">
        <v>2548</v>
      </c>
      <c r="B585" s="5">
        <v>45810</v>
      </c>
      <c r="C585" t="s">
        <v>488</v>
      </c>
      <c r="D585" t="s">
        <v>1880</v>
      </c>
      <c r="E585" t="s">
        <v>1924</v>
      </c>
      <c r="F585">
        <v>3</v>
      </c>
      <c r="G585">
        <v>53.83</v>
      </c>
      <c r="H585">
        <v>0.24</v>
      </c>
      <c r="I585" t="s">
        <v>1959</v>
      </c>
      <c r="J585">
        <v>122.7324</v>
      </c>
      <c r="K585">
        <v>122.73240000000001</v>
      </c>
      <c r="L585" t="str">
        <f>_xlfn.IFS(Table8_1[[#This Row],[Unit_Price]]&lt;500,"Low Price",Table8_1[[#This Row],[Unit_Price]]&lt;2000,"Medium Price",Table8_1[[#This Row],[Unit_Price]]&gt;=2000, "High Price")</f>
        <v>Low Price</v>
      </c>
      <c r="M585" t="str">
        <f>VLOOKUP(Table8_16[[#This Row],[Customer_ID]],Table1__2[],2,FALSE)</f>
        <v>Maria Ramirez</v>
      </c>
      <c r="N585">
        <f>VLOOKUP(Table8_16[[#This Row],[Customer_ID]],Table1__2[],3,FALSE)</f>
        <v>37</v>
      </c>
      <c r="O585" t="str">
        <f>VLOOKUP(Table8_16[[#This Row],[Customer_ID]],Table1__2[],4,FALSE)</f>
        <v>Male</v>
      </c>
      <c r="P585" t="str">
        <f>VLOOKUP(Table8_16[[#This Row],[Customer_ID]],Table1__2[],5,FALSE)</f>
        <v>West Brandon</v>
      </c>
      <c r="Q585" t="str">
        <f>VLOOKUP(Table8_16[[#This Row],[Customer_ID]],Table1__2[],6,FALSE)</f>
        <v>Montana</v>
      </c>
      <c r="R585" t="str">
        <f>VLOOKUP(Table8_16[[#This Row],[Customer_ID]],Table1__2[],7,FALSE)</f>
        <v>USA</v>
      </c>
      <c r="S585" t="str">
        <f>VLOOKUP(Table8_16[[#This Row],[Customer_ID]],Table1__2[],8,FALSE)</f>
        <v>Bronze</v>
      </c>
      <c r="T585" t="str">
        <f>VLOOKUP(Table8_16[[#This Row],[Customer_ID]],Table1__2[],9,FALSE)</f>
        <v>Experienced</v>
      </c>
      <c r="U585" t="str">
        <f>VLOOKUP(Table8_16[[#This Row],[Product_ID]],Table3__211[],2,FALSE)</f>
        <v>Stainless Steel Cookware</v>
      </c>
      <c r="V585" t="str">
        <f>VLOOKUP(Table8_16[[#This Row],[Product_ID]],Table3__211[],3,FALSE)</f>
        <v>Set</v>
      </c>
      <c r="W585" t="str">
        <f>VLOOKUP(Table8_16[[#This Row],[Product_ID]],Table3__211[],4,FALSE)</f>
        <v>Home</v>
      </c>
      <c r="X585" t="str">
        <f>VLOOKUP(Table8_16[[#This Row],[Product_ID]],Table3__211[],5,FALSE)</f>
        <v>Kitchen</v>
      </c>
      <c r="Y585" t="str">
        <f>VLOOKUP(Table8_16[[#This Row],[Product_ID]],Table3__211[],6,FALSE)</f>
        <v>Campbell Ltd</v>
      </c>
      <c r="Z585">
        <f>VLOOKUP(Table8_16[[#This Row],[Product_ID]],Table3__211[],7,FALSE)</f>
        <v>201.41</v>
      </c>
      <c r="AA585">
        <f>VLOOKUP(Table8_16[[#This Row],[Product_ID]],Table3__211[],8,FALSE)</f>
        <v>146</v>
      </c>
      <c r="AB585" t="str">
        <f>VLOOKUP(Table8_16[[#This Row],[Store_ID]],Store!$A$2:$E$21,2,FALSE)</f>
        <v>Hill, Wagner and Ballard</v>
      </c>
      <c r="AC585" t="str">
        <f>VLOOKUP(Table8_16[[#This Row],[Store_ID]],Store!$A$2:$E$21,3,FALSE)</f>
        <v>East</v>
      </c>
      <c r="AD585" t="str">
        <f>VLOOKUP(Table8_16[[#This Row],[Store_ID]],Store!$A$2:$E$21,4,FALSE)</f>
        <v>East Davidville</v>
      </c>
      <c r="AE585" t="str">
        <f>VLOOKUP(Table8_16[[#This Row],[Store_ID]],Store!$A$2:$E$21,5,FALSE)</f>
        <v>Online</v>
      </c>
      <c r="AF585" s="22" t="str">
        <f>VLOOKUP(Table8_16[[#This Row],[Store_ID]],Store!$A$2:$F$21,6,FALSE)</f>
        <v>Digital Store</v>
      </c>
    </row>
    <row r="586" spans="1:32" x14ac:dyDescent="0.3">
      <c r="A586" t="s">
        <v>2549</v>
      </c>
      <c r="B586" s="5">
        <v>45350</v>
      </c>
      <c r="C586" t="s">
        <v>1190</v>
      </c>
      <c r="D586" t="s">
        <v>1817</v>
      </c>
      <c r="E586" t="s">
        <v>1904</v>
      </c>
      <c r="F586">
        <v>1</v>
      </c>
      <c r="G586">
        <v>34.71</v>
      </c>
      <c r="H586">
        <v>0.1</v>
      </c>
      <c r="I586" t="s">
        <v>1964</v>
      </c>
      <c r="J586">
        <v>31.239000000000001</v>
      </c>
      <c r="K586">
        <v>31.239000000000001</v>
      </c>
      <c r="L586" t="str">
        <f>_xlfn.IFS(Table8_1[[#This Row],[Unit_Price]]&lt;500,"Low Price",Table8_1[[#This Row],[Unit_Price]]&lt;2000,"Medium Price",Table8_1[[#This Row],[Unit_Price]]&gt;=2000, "High Price")</f>
        <v>Low Price</v>
      </c>
      <c r="M586" t="str">
        <f>VLOOKUP(Table8_16[[#This Row],[Customer_ID]],Table1__2[],2,FALSE)</f>
        <v>Charles Conley</v>
      </c>
      <c r="N586">
        <f>VLOOKUP(Table8_16[[#This Row],[Customer_ID]],Table1__2[],3,FALSE)</f>
        <v>39</v>
      </c>
      <c r="O586" t="str">
        <f>VLOOKUP(Table8_16[[#This Row],[Customer_ID]],Table1__2[],4,FALSE)</f>
        <v>Female</v>
      </c>
      <c r="P586" t="str">
        <f>VLOOKUP(Table8_16[[#This Row],[Customer_ID]],Table1__2[],5,FALSE)</f>
        <v>Nathanshire</v>
      </c>
      <c r="Q586" t="str">
        <f>VLOOKUP(Table8_16[[#This Row],[Customer_ID]],Table1__2[],6,FALSE)</f>
        <v>Maine</v>
      </c>
      <c r="R586" t="str">
        <f>VLOOKUP(Table8_16[[#This Row],[Customer_ID]],Table1__2[],7,FALSE)</f>
        <v>USA</v>
      </c>
      <c r="S586" t="str">
        <f>VLOOKUP(Table8_16[[#This Row],[Customer_ID]],Table1__2[],8,FALSE)</f>
        <v>Gold</v>
      </c>
      <c r="T586" t="str">
        <f>VLOOKUP(Table8_16[[#This Row],[Customer_ID]],Table1__2[],9,FALSE)</f>
        <v>Experienced</v>
      </c>
      <c r="U586" t="str">
        <f>VLOOKUP(Table8_16[[#This Row],[Product_ID]],Table3__211[],2,FALSE)</f>
        <v>Essential Oil</v>
      </c>
      <c r="V586" t="str">
        <f>VLOOKUP(Table8_16[[#This Row],[Product_ID]],Table3__211[],3,FALSE)</f>
        <v>Diffuser</v>
      </c>
      <c r="W586" t="str">
        <f>VLOOKUP(Table8_16[[#This Row],[Product_ID]],Table3__211[],4,FALSE)</f>
        <v>Home</v>
      </c>
      <c r="X586" t="str">
        <f>VLOOKUP(Table8_16[[#This Row],[Product_ID]],Table3__211[],5,FALSE)</f>
        <v>Decor</v>
      </c>
      <c r="Y586" t="str">
        <f>VLOOKUP(Table8_16[[#This Row],[Product_ID]],Table3__211[],6,FALSE)</f>
        <v>Hernandez Inc</v>
      </c>
      <c r="Z586">
        <f>VLOOKUP(Table8_16[[#This Row],[Product_ID]],Table3__211[],7,FALSE)</f>
        <v>325.26</v>
      </c>
      <c r="AA586">
        <f>VLOOKUP(Table8_16[[#This Row],[Product_ID]],Table3__211[],8,FALSE)</f>
        <v>400</v>
      </c>
      <c r="AB586" t="str">
        <f>VLOOKUP(Table8_16[[#This Row],[Store_ID]],Store!$A$2:$E$21,2,FALSE)</f>
        <v>Alexander Group</v>
      </c>
      <c r="AC586" t="str">
        <f>VLOOKUP(Table8_16[[#This Row],[Store_ID]],Store!$A$2:$E$21,3,FALSE)</f>
        <v>South</v>
      </c>
      <c r="AD586" t="str">
        <f>VLOOKUP(Table8_16[[#This Row],[Store_ID]],Store!$A$2:$E$21,4,FALSE)</f>
        <v>Port Sharon</v>
      </c>
      <c r="AE586" t="str">
        <f>VLOOKUP(Table8_16[[#This Row],[Store_ID]],Store!$A$2:$E$21,5,FALSE)</f>
        <v>Online</v>
      </c>
      <c r="AF586" s="22" t="str">
        <f>VLOOKUP(Table8_16[[#This Row],[Store_ID]],Store!$A$2:$F$21,6,FALSE)</f>
        <v>Digital Store</v>
      </c>
    </row>
    <row r="587" spans="1:32" x14ac:dyDescent="0.3">
      <c r="A587" t="s">
        <v>2550</v>
      </c>
      <c r="B587" s="5">
        <v>45633</v>
      </c>
      <c r="C587" t="s">
        <v>748</v>
      </c>
      <c r="D587" t="s">
        <v>1814</v>
      </c>
      <c r="E587" t="s">
        <v>1892</v>
      </c>
      <c r="F587">
        <v>2</v>
      </c>
      <c r="G587">
        <v>829.15</v>
      </c>
      <c r="H587">
        <v>0.11</v>
      </c>
      <c r="I587" t="s">
        <v>1961</v>
      </c>
      <c r="J587">
        <v>1475.8869999999999</v>
      </c>
      <c r="K587">
        <v>1475.8869999999999</v>
      </c>
      <c r="L587" t="str">
        <f>_xlfn.IFS(Table8_1[[#This Row],[Unit_Price]]&lt;500,"Low Price",Table8_1[[#This Row],[Unit_Price]]&lt;2000,"Medium Price",Table8_1[[#This Row],[Unit_Price]]&gt;=2000, "High Price")</f>
        <v>Medium Price</v>
      </c>
      <c r="M587" t="str">
        <f>VLOOKUP(Table8_16[[#This Row],[Customer_ID]],Table1__2[],2,FALSE)</f>
        <v>Tanner Thompson</v>
      </c>
      <c r="N587">
        <f>VLOOKUP(Table8_16[[#This Row],[Customer_ID]],Table1__2[],3,FALSE)</f>
        <v>32</v>
      </c>
      <c r="O587" t="str">
        <f>VLOOKUP(Table8_16[[#This Row],[Customer_ID]],Table1__2[],4,FALSE)</f>
        <v>Female</v>
      </c>
      <c r="P587" t="str">
        <f>VLOOKUP(Table8_16[[#This Row],[Customer_ID]],Table1__2[],5,FALSE)</f>
        <v>Port Lisashire</v>
      </c>
      <c r="Q587" t="str">
        <f>VLOOKUP(Table8_16[[#This Row],[Customer_ID]],Table1__2[],6,FALSE)</f>
        <v>Maryland</v>
      </c>
      <c r="R587" t="str">
        <f>VLOOKUP(Table8_16[[#This Row],[Customer_ID]],Table1__2[],7,FALSE)</f>
        <v>USA</v>
      </c>
      <c r="S587" t="str">
        <f>VLOOKUP(Table8_16[[#This Row],[Customer_ID]],Table1__2[],8,FALSE)</f>
        <v>Bronze</v>
      </c>
      <c r="T587" t="str">
        <f>VLOOKUP(Table8_16[[#This Row],[Customer_ID]],Table1__2[],9,FALSE)</f>
        <v>Experienced</v>
      </c>
      <c r="U587" t="str">
        <f>VLOOKUP(Table8_16[[#This Row],[Product_ID]],Table3__211[],2,FALSE)</f>
        <v>WiFi Mesh</v>
      </c>
      <c r="V587" t="str">
        <f>VLOOKUP(Table8_16[[#This Row],[Product_ID]],Table3__211[],3,FALSE)</f>
        <v>Router</v>
      </c>
      <c r="W587" t="str">
        <f>VLOOKUP(Table8_16[[#This Row],[Product_ID]],Table3__211[],4,FALSE)</f>
        <v>Electronics</v>
      </c>
      <c r="X587" t="str">
        <f>VLOOKUP(Table8_16[[#This Row],[Product_ID]],Table3__211[],5,FALSE)</f>
        <v>Appliances</v>
      </c>
      <c r="Y587" t="str">
        <f>VLOOKUP(Table8_16[[#This Row],[Product_ID]],Table3__211[],6,FALSE)</f>
        <v>White, Reeves and Woods</v>
      </c>
      <c r="Z587">
        <f>VLOOKUP(Table8_16[[#This Row],[Product_ID]],Table3__211[],7,FALSE)</f>
        <v>480.9</v>
      </c>
      <c r="AA587">
        <f>VLOOKUP(Table8_16[[#This Row],[Product_ID]],Table3__211[],8,FALSE)</f>
        <v>104</v>
      </c>
      <c r="AB587" t="str">
        <f>VLOOKUP(Table8_16[[#This Row],[Store_ID]],Store!$A$2:$E$21,2,FALSE)</f>
        <v>Martinez, Adkins and Johnson</v>
      </c>
      <c r="AC587" t="str">
        <f>VLOOKUP(Table8_16[[#This Row],[Store_ID]],Store!$A$2:$E$21,3,FALSE)</f>
        <v>North</v>
      </c>
      <c r="AD587" t="str">
        <f>VLOOKUP(Table8_16[[#This Row],[Store_ID]],Store!$A$2:$E$21,4,FALSE)</f>
        <v>Danielmouth</v>
      </c>
      <c r="AE587" t="str">
        <f>VLOOKUP(Table8_16[[#This Row],[Store_ID]],Store!$A$2:$E$21,5,FALSE)</f>
        <v>Flagship</v>
      </c>
      <c r="AF587" s="22" t="str">
        <f>VLOOKUP(Table8_16[[#This Row],[Store_ID]],Store!$A$2:$F$21,6,FALSE)</f>
        <v>Physical Store</v>
      </c>
    </row>
    <row r="588" spans="1:32" x14ac:dyDescent="0.3">
      <c r="A588" t="s">
        <v>2551</v>
      </c>
      <c r="B588" s="5">
        <v>45798</v>
      </c>
      <c r="C588" t="s">
        <v>853</v>
      </c>
      <c r="D588" t="s">
        <v>1877</v>
      </c>
      <c r="E588" t="s">
        <v>1901</v>
      </c>
      <c r="F588">
        <v>2</v>
      </c>
      <c r="G588">
        <v>481.86</v>
      </c>
      <c r="H588">
        <v>0.1</v>
      </c>
      <c r="I588" t="s">
        <v>1964</v>
      </c>
      <c r="J588">
        <v>867.34799999999996</v>
      </c>
      <c r="K588">
        <v>867.34799999999996</v>
      </c>
      <c r="L588" t="str">
        <f>_xlfn.IFS(Table8_1[[#This Row],[Unit_Price]]&lt;500,"Low Price",Table8_1[[#This Row],[Unit_Price]]&lt;2000,"Medium Price",Table8_1[[#This Row],[Unit_Price]]&gt;=2000, "High Price")</f>
        <v>Low Price</v>
      </c>
      <c r="M588" t="str">
        <f>VLOOKUP(Table8_16[[#This Row],[Customer_ID]],Table1__2[],2,FALSE)</f>
        <v>Matthew Payne</v>
      </c>
      <c r="N588">
        <f>VLOOKUP(Table8_16[[#This Row],[Customer_ID]],Table1__2[],3,FALSE)</f>
        <v>25</v>
      </c>
      <c r="O588" t="str">
        <f>VLOOKUP(Table8_16[[#This Row],[Customer_ID]],Table1__2[],4,FALSE)</f>
        <v>Male</v>
      </c>
      <c r="P588" t="str">
        <f>VLOOKUP(Table8_16[[#This Row],[Customer_ID]],Table1__2[],5,FALSE)</f>
        <v>Grahamfurt</v>
      </c>
      <c r="Q588" t="str">
        <f>VLOOKUP(Table8_16[[#This Row],[Customer_ID]],Table1__2[],6,FALSE)</f>
        <v>Wyoming</v>
      </c>
      <c r="R588" t="str">
        <f>VLOOKUP(Table8_16[[#This Row],[Customer_ID]],Table1__2[],7,FALSE)</f>
        <v>USA</v>
      </c>
      <c r="S588" t="str">
        <f>VLOOKUP(Table8_16[[#This Row],[Customer_ID]],Table1__2[],8,FALSE)</f>
        <v>Gold</v>
      </c>
      <c r="T588" t="str">
        <f>VLOOKUP(Table8_16[[#This Row],[Customer_ID]],Table1__2[],9,FALSE)</f>
        <v>Entry level Professionel</v>
      </c>
      <c r="U588" t="str">
        <f>VLOOKUP(Table8_16[[#This Row],[Product_ID]],Table3__211[],2,FALSE)</f>
        <v>Portable Bluetooth</v>
      </c>
      <c r="V588" t="str">
        <f>VLOOKUP(Table8_16[[#This Row],[Product_ID]],Table3__211[],3,FALSE)</f>
        <v>Speaker</v>
      </c>
      <c r="W588" t="str">
        <f>VLOOKUP(Table8_16[[#This Row],[Product_ID]],Table3__211[],4,FALSE)</f>
        <v>Electronics</v>
      </c>
      <c r="X588" t="str">
        <f>VLOOKUP(Table8_16[[#This Row],[Product_ID]],Table3__211[],5,FALSE)</f>
        <v>Audio</v>
      </c>
      <c r="Y588" t="str">
        <f>VLOOKUP(Table8_16[[#This Row],[Product_ID]],Table3__211[],6,FALSE)</f>
        <v>Flores-King</v>
      </c>
      <c r="Z588">
        <f>VLOOKUP(Table8_16[[#This Row],[Product_ID]],Table3__211[],7,FALSE)</f>
        <v>431.67</v>
      </c>
      <c r="AA588">
        <f>VLOOKUP(Table8_16[[#This Row],[Product_ID]],Table3__211[],8,FALSE)</f>
        <v>73</v>
      </c>
      <c r="AB588" t="str">
        <f>VLOOKUP(Table8_16[[#This Row],[Store_ID]],Store!$A$2:$E$21,2,FALSE)</f>
        <v>Johnson-Wright</v>
      </c>
      <c r="AC588" t="str">
        <f>VLOOKUP(Table8_16[[#This Row],[Store_ID]],Store!$A$2:$E$21,3,FALSE)</f>
        <v>North</v>
      </c>
      <c r="AD588" t="str">
        <f>VLOOKUP(Table8_16[[#This Row],[Store_ID]],Store!$A$2:$E$21,4,FALSE)</f>
        <v>Hoodberg</v>
      </c>
      <c r="AE588" t="str">
        <f>VLOOKUP(Table8_16[[#This Row],[Store_ID]],Store!$A$2:$E$21,5,FALSE)</f>
        <v>Outlet</v>
      </c>
      <c r="AF588" s="22" t="str">
        <f>VLOOKUP(Table8_16[[#This Row],[Store_ID]],Store!$A$2:$F$21,6,FALSE)</f>
        <v>Physical Store</v>
      </c>
    </row>
    <row r="589" spans="1:32" x14ac:dyDescent="0.3">
      <c r="A589" t="s">
        <v>2552</v>
      </c>
      <c r="B589" s="5">
        <v>45354</v>
      </c>
      <c r="C589" t="s">
        <v>503</v>
      </c>
      <c r="D589" t="s">
        <v>1738</v>
      </c>
      <c r="E589" t="s">
        <v>1914</v>
      </c>
      <c r="F589">
        <v>4</v>
      </c>
      <c r="G589">
        <v>915.17</v>
      </c>
      <c r="H589">
        <v>0.19</v>
      </c>
      <c r="I589" t="s">
        <v>1964</v>
      </c>
      <c r="J589">
        <v>2965.1507999999999</v>
      </c>
      <c r="K589">
        <v>2965.1507999999999</v>
      </c>
      <c r="L589" t="str">
        <f>_xlfn.IFS(Table8_1[[#This Row],[Unit_Price]]&lt;500,"Low Price",Table8_1[[#This Row],[Unit_Price]]&lt;2000,"Medium Price",Table8_1[[#This Row],[Unit_Price]]&gt;=2000, "High Price")</f>
        <v>Medium Price</v>
      </c>
      <c r="M589" t="str">
        <f>VLOOKUP(Table8_16[[#This Row],[Customer_ID]],Table1__2[],2,FALSE)</f>
        <v>Rhonda Young</v>
      </c>
      <c r="N589">
        <f>VLOOKUP(Table8_16[[#This Row],[Customer_ID]],Table1__2[],3,FALSE)</f>
        <v>49</v>
      </c>
      <c r="O589" t="str">
        <f>VLOOKUP(Table8_16[[#This Row],[Customer_ID]],Table1__2[],4,FALSE)</f>
        <v>Female</v>
      </c>
      <c r="P589" t="str">
        <f>VLOOKUP(Table8_16[[#This Row],[Customer_ID]],Table1__2[],5,FALSE)</f>
        <v>Lake Nathanfort</v>
      </c>
      <c r="Q589" t="str">
        <f>VLOOKUP(Table8_16[[#This Row],[Customer_ID]],Table1__2[],6,FALSE)</f>
        <v>Alaska</v>
      </c>
      <c r="R589" t="str">
        <f>VLOOKUP(Table8_16[[#This Row],[Customer_ID]],Table1__2[],7,FALSE)</f>
        <v>USA</v>
      </c>
      <c r="S589" t="str">
        <f>VLOOKUP(Table8_16[[#This Row],[Customer_ID]],Table1__2[],8,FALSE)</f>
        <v>Platinum</v>
      </c>
      <c r="T589" t="str">
        <f>VLOOKUP(Table8_16[[#This Row],[Customer_ID]],Table1__2[],9,FALSE)</f>
        <v>Experienced</v>
      </c>
      <c r="U589" t="str">
        <f>VLOOKUP(Table8_16[[#This Row],[Product_ID]],Table3__211[],2,FALSE)</f>
        <v>Rugby</v>
      </c>
      <c r="V589" t="str">
        <f>VLOOKUP(Table8_16[[#This Row],[Product_ID]],Table3__211[],3,FALSE)</f>
        <v>Ball</v>
      </c>
      <c r="W589" t="str">
        <f>VLOOKUP(Table8_16[[#This Row],[Product_ID]],Table3__211[],4,FALSE)</f>
        <v>Sports</v>
      </c>
      <c r="X589" t="str">
        <f>VLOOKUP(Table8_16[[#This Row],[Product_ID]],Table3__211[],5,FALSE)</f>
        <v>Team Sports</v>
      </c>
      <c r="Y589" t="str">
        <f>VLOOKUP(Table8_16[[#This Row],[Product_ID]],Table3__211[],6,FALSE)</f>
        <v>Harris Inc</v>
      </c>
      <c r="Z589">
        <f>VLOOKUP(Table8_16[[#This Row],[Product_ID]],Table3__211[],7,FALSE)</f>
        <v>212.26</v>
      </c>
      <c r="AA589">
        <f>VLOOKUP(Table8_16[[#This Row],[Product_ID]],Table3__211[],8,FALSE)</f>
        <v>82</v>
      </c>
      <c r="AB589" t="str">
        <f>VLOOKUP(Table8_16[[#This Row],[Store_ID]],Store!$A$2:$E$21,2,FALSE)</f>
        <v>Martinez-Mullins</v>
      </c>
      <c r="AC589" t="str">
        <f>VLOOKUP(Table8_16[[#This Row],[Store_ID]],Store!$A$2:$E$21,3,FALSE)</f>
        <v>South</v>
      </c>
      <c r="AD589" t="str">
        <f>VLOOKUP(Table8_16[[#This Row],[Store_ID]],Store!$A$2:$E$21,4,FALSE)</f>
        <v>Williamsfurt</v>
      </c>
      <c r="AE589" t="str">
        <f>VLOOKUP(Table8_16[[#This Row],[Store_ID]],Store!$A$2:$E$21,5,FALSE)</f>
        <v>Online</v>
      </c>
      <c r="AF589" s="22" t="str">
        <f>VLOOKUP(Table8_16[[#This Row],[Store_ID]],Store!$A$2:$F$21,6,FALSE)</f>
        <v>Digital Store</v>
      </c>
    </row>
    <row r="590" spans="1:32" x14ac:dyDescent="0.3">
      <c r="A590" t="s">
        <v>2553</v>
      </c>
      <c r="B590" s="5">
        <v>45357</v>
      </c>
      <c r="C590" t="s">
        <v>704</v>
      </c>
      <c r="D590" t="s">
        <v>1796</v>
      </c>
      <c r="E590" t="s">
        <v>1945</v>
      </c>
      <c r="F590">
        <v>1</v>
      </c>
      <c r="G590">
        <v>250.95</v>
      </c>
      <c r="H590">
        <v>0.03</v>
      </c>
      <c r="I590" t="s">
        <v>1961</v>
      </c>
      <c r="J590">
        <v>243.42150000000001</v>
      </c>
      <c r="K590">
        <v>243.42149999999998</v>
      </c>
      <c r="L590" t="str">
        <f>_xlfn.IFS(Table8_1[[#This Row],[Unit_Price]]&lt;500,"Low Price",Table8_1[[#This Row],[Unit_Price]]&lt;2000,"Medium Price",Table8_1[[#This Row],[Unit_Price]]&gt;=2000, "High Price")</f>
        <v>Low Price</v>
      </c>
      <c r="M590" t="str">
        <f>VLOOKUP(Table8_16[[#This Row],[Customer_ID]],Table1__2[],2,FALSE)</f>
        <v>Eric Todd</v>
      </c>
      <c r="N590">
        <f>VLOOKUP(Table8_16[[#This Row],[Customer_ID]],Table1__2[],3,FALSE)</f>
        <v>61</v>
      </c>
      <c r="O590" t="str">
        <f>VLOOKUP(Table8_16[[#This Row],[Customer_ID]],Table1__2[],4,FALSE)</f>
        <v>Male</v>
      </c>
      <c r="P590" t="str">
        <f>VLOOKUP(Table8_16[[#This Row],[Customer_ID]],Table1__2[],5,FALSE)</f>
        <v>Danielstad</v>
      </c>
      <c r="Q590" t="str">
        <f>VLOOKUP(Table8_16[[#This Row],[Customer_ID]],Table1__2[],6,FALSE)</f>
        <v>Montana</v>
      </c>
      <c r="R590" t="str">
        <f>VLOOKUP(Table8_16[[#This Row],[Customer_ID]],Table1__2[],7,FALSE)</f>
        <v>USA</v>
      </c>
      <c r="S590" t="str">
        <f>VLOOKUP(Table8_16[[#This Row],[Customer_ID]],Table1__2[],8,FALSE)</f>
        <v>Gold</v>
      </c>
      <c r="T590" t="str">
        <f>VLOOKUP(Table8_16[[#This Row],[Customer_ID]],Table1__2[],9,FALSE)</f>
        <v>Retired</v>
      </c>
      <c r="U590" t="str">
        <f>VLOOKUP(Table8_16[[#This Row],[Product_ID]],Table3__211[],2,FALSE)</f>
        <v>Hair Repair Oil</v>
      </c>
      <c r="V590" t="str">
        <f>VLOOKUP(Table8_16[[#This Row],[Product_ID]],Table3__211[],3,FALSE)</f>
        <v>Treatment</v>
      </c>
      <c r="W590" t="str">
        <f>VLOOKUP(Table8_16[[#This Row],[Product_ID]],Table3__211[],4,FALSE)</f>
        <v>Beauty</v>
      </c>
      <c r="X590" t="str">
        <f>VLOOKUP(Table8_16[[#This Row],[Product_ID]],Table3__211[],5,FALSE)</f>
        <v>Haircare</v>
      </c>
      <c r="Y590" t="str">
        <f>VLOOKUP(Table8_16[[#This Row],[Product_ID]],Table3__211[],6,FALSE)</f>
        <v>Hopkins Ltd</v>
      </c>
      <c r="Z590">
        <f>VLOOKUP(Table8_16[[#This Row],[Product_ID]],Table3__211[],7,FALSE)</f>
        <v>214.32</v>
      </c>
      <c r="AA590">
        <f>VLOOKUP(Table8_16[[#This Row],[Product_ID]],Table3__211[],8,FALSE)</f>
        <v>383</v>
      </c>
      <c r="AB590" t="str">
        <f>VLOOKUP(Table8_16[[#This Row],[Store_ID]],Store!$A$2:$E$21,2,FALSE)</f>
        <v>Guerrero-Schmitt</v>
      </c>
      <c r="AC590" t="str">
        <f>VLOOKUP(Table8_16[[#This Row],[Store_ID]],Store!$A$2:$E$21,3,FALSE)</f>
        <v>East</v>
      </c>
      <c r="AD590" t="str">
        <f>VLOOKUP(Table8_16[[#This Row],[Store_ID]],Store!$A$2:$E$21,4,FALSE)</f>
        <v>East Stevechester</v>
      </c>
      <c r="AE590" t="str">
        <f>VLOOKUP(Table8_16[[#This Row],[Store_ID]],Store!$A$2:$E$21,5,FALSE)</f>
        <v>Flagship</v>
      </c>
      <c r="AF590" s="22" t="str">
        <f>VLOOKUP(Table8_16[[#This Row],[Store_ID]],Store!$A$2:$F$21,6,FALSE)</f>
        <v>Physical Store</v>
      </c>
    </row>
    <row r="591" spans="1:32" x14ac:dyDescent="0.3">
      <c r="A591" t="s">
        <v>2554</v>
      </c>
      <c r="B591" s="5">
        <v>45257</v>
      </c>
      <c r="C591" t="s">
        <v>1034</v>
      </c>
      <c r="D591" t="s">
        <v>1871</v>
      </c>
      <c r="E591" t="s">
        <v>1908</v>
      </c>
      <c r="F591">
        <v>3</v>
      </c>
      <c r="G591">
        <v>882.84</v>
      </c>
      <c r="H591">
        <v>0.1</v>
      </c>
      <c r="I591" t="s">
        <v>1959</v>
      </c>
      <c r="J591">
        <v>2383.6680000000001</v>
      </c>
      <c r="K591">
        <v>2383.6680000000001</v>
      </c>
      <c r="L591" t="str">
        <f>_xlfn.IFS(Table8_1[[#This Row],[Unit_Price]]&lt;500,"Low Price",Table8_1[[#This Row],[Unit_Price]]&lt;2000,"Medium Price",Table8_1[[#This Row],[Unit_Price]]&gt;=2000, "High Price")</f>
        <v>Medium Price</v>
      </c>
      <c r="M591" t="str">
        <f>VLOOKUP(Table8_16[[#This Row],[Customer_ID]],Table1__2[],2,FALSE)</f>
        <v>Andrew Smith</v>
      </c>
      <c r="N591">
        <f>VLOOKUP(Table8_16[[#This Row],[Customer_ID]],Table1__2[],3,FALSE)</f>
        <v>60</v>
      </c>
      <c r="O591" t="str">
        <f>VLOOKUP(Table8_16[[#This Row],[Customer_ID]],Table1__2[],4,FALSE)</f>
        <v>Male</v>
      </c>
      <c r="P591" t="str">
        <f>VLOOKUP(Table8_16[[#This Row],[Customer_ID]],Table1__2[],5,FALSE)</f>
        <v>East Matthew</v>
      </c>
      <c r="Q591" t="str">
        <f>VLOOKUP(Table8_16[[#This Row],[Customer_ID]],Table1__2[],6,FALSE)</f>
        <v>Wisconsin</v>
      </c>
      <c r="R591" t="str">
        <f>VLOOKUP(Table8_16[[#This Row],[Customer_ID]],Table1__2[],7,FALSE)</f>
        <v>USA</v>
      </c>
      <c r="S591" t="str">
        <f>VLOOKUP(Table8_16[[#This Row],[Customer_ID]],Table1__2[],8,FALSE)</f>
        <v>Bronze</v>
      </c>
      <c r="T591" t="str">
        <f>VLOOKUP(Table8_16[[#This Row],[Customer_ID]],Table1__2[],9,FALSE)</f>
        <v>Experienced</v>
      </c>
      <c r="U591" t="str">
        <f>VLOOKUP(Table8_16[[#This Row],[Product_ID]],Table3__211[],2,FALSE)</f>
        <v>Women's Formal</v>
      </c>
      <c r="V591" t="str">
        <f>VLOOKUP(Table8_16[[#This Row],[Product_ID]],Table3__211[],3,FALSE)</f>
        <v>Blazer</v>
      </c>
      <c r="W591" t="str">
        <f>VLOOKUP(Table8_16[[#This Row],[Product_ID]],Table3__211[],4,FALSE)</f>
        <v>Clothing</v>
      </c>
      <c r="X591" t="str">
        <f>VLOOKUP(Table8_16[[#This Row],[Product_ID]],Table3__211[],5,FALSE)</f>
        <v>Outerwear</v>
      </c>
      <c r="Y591" t="str">
        <f>VLOOKUP(Table8_16[[#This Row],[Product_ID]],Table3__211[],6,FALSE)</f>
        <v>Phillips and Sons</v>
      </c>
      <c r="Z591">
        <f>VLOOKUP(Table8_16[[#This Row],[Product_ID]],Table3__211[],7,FALSE)</f>
        <v>358.47</v>
      </c>
      <c r="AA591">
        <f>VLOOKUP(Table8_16[[#This Row],[Product_ID]],Table3__211[],8,FALSE)</f>
        <v>143</v>
      </c>
      <c r="AB591" t="str">
        <f>VLOOKUP(Table8_16[[#This Row],[Store_ID]],Store!$A$2:$E$21,2,FALSE)</f>
        <v>Gray Ltd</v>
      </c>
      <c r="AC591" t="str">
        <f>VLOOKUP(Table8_16[[#This Row],[Store_ID]],Store!$A$2:$E$21,3,FALSE)</f>
        <v>North</v>
      </c>
      <c r="AD591" t="str">
        <f>VLOOKUP(Table8_16[[#This Row],[Store_ID]],Store!$A$2:$E$21,4,FALSE)</f>
        <v>New Michaelchester</v>
      </c>
      <c r="AE591" t="str">
        <f>VLOOKUP(Table8_16[[#This Row],[Store_ID]],Store!$A$2:$E$21,5,FALSE)</f>
        <v>Outlet</v>
      </c>
      <c r="AF591" s="22" t="str">
        <f>VLOOKUP(Table8_16[[#This Row],[Store_ID]],Store!$A$2:$F$21,6,FALSE)</f>
        <v>Physical Store</v>
      </c>
    </row>
    <row r="592" spans="1:32" x14ac:dyDescent="0.3">
      <c r="A592" t="s">
        <v>2555</v>
      </c>
      <c r="B592" s="5">
        <v>45702</v>
      </c>
      <c r="C592" t="s">
        <v>477</v>
      </c>
      <c r="D592" t="s">
        <v>1631</v>
      </c>
      <c r="E592" t="s">
        <v>1945</v>
      </c>
      <c r="F592">
        <v>4</v>
      </c>
      <c r="G592">
        <v>573.37</v>
      </c>
      <c r="H592">
        <v>0.04</v>
      </c>
      <c r="I592" t="s">
        <v>1964</v>
      </c>
      <c r="J592">
        <v>2201.7408</v>
      </c>
      <c r="K592">
        <v>2201.7408</v>
      </c>
      <c r="L592" t="str">
        <f>_xlfn.IFS(Table8_1[[#This Row],[Unit_Price]]&lt;500,"Low Price",Table8_1[[#This Row],[Unit_Price]]&lt;2000,"Medium Price",Table8_1[[#This Row],[Unit_Price]]&gt;=2000, "High Price")</f>
        <v>Medium Price</v>
      </c>
      <c r="M592" t="str">
        <f>VLOOKUP(Table8_16[[#This Row],[Customer_ID]],Table1__2[],2,FALSE)</f>
        <v>Sean Roth</v>
      </c>
      <c r="N592">
        <f>VLOOKUP(Table8_16[[#This Row],[Customer_ID]],Table1__2[],3,FALSE)</f>
        <v>43</v>
      </c>
      <c r="O592" t="str">
        <f>VLOOKUP(Table8_16[[#This Row],[Customer_ID]],Table1__2[],4,FALSE)</f>
        <v>Male</v>
      </c>
      <c r="P592" t="str">
        <f>VLOOKUP(Table8_16[[#This Row],[Customer_ID]],Table1__2[],5,FALSE)</f>
        <v>Lake Michael</v>
      </c>
      <c r="Q592" t="str">
        <f>VLOOKUP(Table8_16[[#This Row],[Customer_ID]],Table1__2[],6,FALSE)</f>
        <v>Virginia</v>
      </c>
      <c r="R592" t="str">
        <f>VLOOKUP(Table8_16[[#This Row],[Customer_ID]],Table1__2[],7,FALSE)</f>
        <v>USA</v>
      </c>
      <c r="S592" t="str">
        <f>VLOOKUP(Table8_16[[#This Row],[Customer_ID]],Table1__2[],8,FALSE)</f>
        <v>Gold</v>
      </c>
      <c r="T592" t="str">
        <f>VLOOKUP(Table8_16[[#This Row],[Customer_ID]],Table1__2[],9,FALSE)</f>
        <v>Experienced</v>
      </c>
      <c r="U592" t="str">
        <f>VLOOKUP(Table8_16[[#This Row],[Product_ID]],Table3__211[],2,FALSE)</f>
        <v>Knee Support</v>
      </c>
      <c r="V592" t="str">
        <f>VLOOKUP(Table8_16[[#This Row],[Product_ID]],Table3__211[],3,FALSE)</f>
        <v>Brace</v>
      </c>
      <c r="W592" t="str">
        <f>VLOOKUP(Table8_16[[#This Row],[Product_ID]],Table3__211[],4,FALSE)</f>
        <v>Sports</v>
      </c>
      <c r="X592" t="str">
        <f>VLOOKUP(Table8_16[[#This Row],[Product_ID]],Table3__211[],5,FALSE)</f>
        <v>Equipment</v>
      </c>
      <c r="Y592" t="str">
        <f>VLOOKUP(Table8_16[[#This Row],[Product_ID]],Table3__211[],6,FALSE)</f>
        <v>May-Reese</v>
      </c>
      <c r="Z592">
        <f>VLOOKUP(Table8_16[[#This Row],[Product_ID]],Table3__211[],7,FALSE)</f>
        <v>21.34</v>
      </c>
      <c r="AA592">
        <f>VLOOKUP(Table8_16[[#This Row],[Product_ID]],Table3__211[],8,FALSE)</f>
        <v>65</v>
      </c>
      <c r="AB592" t="str">
        <f>VLOOKUP(Table8_16[[#This Row],[Store_ID]],Store!$A$2:$E$21,2,FALSE)</f>
        <v>Guerrero-Schmitt</v>
      </c>
      <c r="AC592" t="str">
        <f>VLOOKUP(Table8_16[[#This Row],[Store_ID]],Store!$A$2:$E$21,3,FALSE)</f>
        <v>East</v>
      </c>
      <c r="AD592" t="str">
        <f>VLOOKUP(Table8_16[[#This Row],[Store_ID]],Store!$A$2:$E$21,4,FALSE)</f>
        <v>East Stevechester</v>
      </c>
      <c r="AE592" t="str">
        <f>VLOOKUP(Table8_16[[#This Row],[Store_ID]],Store!$A$2:$E$21,5,FALSE)</f>
        <v>Flagship</v>
      </c>
      <c r="AF592" s="22" t="str">
        <f>VLOOKUP(Table8_16[[#This Row],[Store_ID]],Store!$A$2:$F$21,6,FALSE)</f>
        <v>Physical Store</v>
      </c>
    </row>
    <row r="593" spans="1:32" x14ac:dyDescent="0.3">
      <c r="A593" t="s">
        <v>2556</v>
      </c>
      <c r="B593" s="5">
        <v>45318</v>
      </c>
      <c r="C593" t="s">
        <v>222</v>
      </c>
      <c r="D593" t="s">
        <v>1674</v>
      </c>
      <c r="E593" t="s">
        <v>1929</v>
      </c>
      <c r="F593">
        <v>3</v>
      </c>
      <c r="G593">
        <v>622.72</v>
      </c>
      <c r="H593">
        <v>0.04</v>
      </c>
      <c r="I593" t="s">
        <v>1959</v>
      </c>
      <c r="J593">
        <v>1793.4336000000001</v>
      </c>
      <c r="K593">
        <v>1793.4336000000001</v>
      </c>
      <c r="L593" t="str">
        <f>_xlfn.IFS(Table8_1[[#This Row],[Unit_Price]]&lt;500,"Low Price",Table8_1[[#This Row],[Unit_Price]]&lt;2000,"Medium Price",Table8_1[[#This Row],[Unit_Price]]&gt;=2000, "High Price")</f>
        <v>Medium Price</v>
      </c>
      <c r="M593" t="str">
        <f>VLOOKUP(Table8_16[[#This Row],[Customer_ID]],Table1__2[],2,FALSE)</f>
        <v>Cheryl Copeland</v>
      </c>
      <c r="N593">
        <f>VLOOKUP(Table8_16[[#This Row],[Customer_ID]],Table1__2[],3,FALSE)</f>
        <v>51</v>
      </c>
      <c r="O593" t="str">
        <f>VLOOKUP(Table8_16[[#This Row],[Customer_ID]],Table1__2[],4,FALSE)</f>
        <v>Male</v>
      </c>
      <c r="P593" t="str">
        <f>VLOOKUP(Table8_16[[#This Row],[Customer_ID]],Table1__2[],5,FALSE)</f>
        <v>Snowmouth</v>
      </c>
      <c r="Q593" t="str">
        <f>VLOOKUP(Table8_16[[#This Row],[Customer_ID]],Table1__2[],6,FALSE)</f>
        <v>Maryland</v>
      </c>
      <c r="R593" t="str">
        <f>VLOOKUP(Table8_16[[#This Row],[Customer_ID]],Table1__2[],7,FALSE)</f>
        <v>USA</v>
      </c>
      <c r="S593" t="str">
        <f>VLOOKUP(Table8_16[[#This Row],[Customer_ID]],Table1__2[],8,FALSE)</f>
        <v>Platinum</v>
      </c>
      <c r="T593" t="str">
        <f>VLOOKUP(Table8_16[[#This Row],[Customer_ID]],Table1__2[],9,FALSE)</f>
        <v>Experienced</v>
      </c>
      <c r="U593" t="str">
        <f>VLOOKUP(Table8_16[[#This Row],[Product_ID]],Table3__211[],2,FALSE)</f>
        <v>Vitamin C Face</v>
      </c>
      <c r="V593" t="str">
        <f>VLOOKUP(Table8_16[[#This Row],[Product_ID]],Table3__211[],3,FALSE)</f>
        <v>Serum</v>
      </c>
      <c r="W593" t="str">
        <f>VLOOKUP(Table8_16[[#This Row],[Product_ID]],Table3__211[],4,FALSE)</f>
        <v>Beauty</v>
      </c>
      <c r="X593" t="str">
        <f>VLOOKUP(Table8_16[[#This Row],[Product_ID]],Table3__211[],5,FALSE)</f>
        <v>Skincare</v>
      </c>
      <c r="Y593" t="str">
        <f>VLOOKUP(Table8_16[[#This Row],[Product_ID]],Table3__211[],6,FALSE)</f>
        <v>Griffin Ltd</v>
      </c>
      <c r="Z593">
        <f>VLOOKUP(Table8_16[[#This Row],[Product_ID]],Table3__211[],7,FALSE)</f>
        <v>283.83</v>
      </c>
      <c r="AA593">
        <f>VLOOKUP(Table8_16[[#This Row],[Product_ID]],Table3__211[],8,FALSE)</f>
        <v>244</v>
      </c>
      <c r="AB593" t="str">
        <f>VLOOKUP(Table8_16[[#This Row],[Store_ID]],Store!$A$2:$E$21,2,FALSE)</f>
        <v>Thomas, Bridges and Harris</v>
      </c>
      <c r="AC593" t="str">
        <f>VLOOKUP(Table8_16[[#This Row],[Store_ID]],Store!$A$2:$E$21,3,FALSE)</f>
        <v>North</v>
      </c>
      <c r="AD593" t="str">
        <f>VLOOKUP(Table8_16[[#This Row],[Store_ID]],Store!$A$2:$E$21,4,FALSE)</f>
        <v>Sabrinatown</v>
      </c>
      <c r="AE593" t="str">
        <f>VLOOKUP(Table8_16[[#This Row],[Store_ID]],Store!$A$2:$E$21,5,FALSE)</f>
        <v>Online</v>
      </c>
      <c r="AF593" s="22" t="str">
        <f>VLOOKUP(Table8_16[[#This Row],[Store_ID]],Store!$A$2:$F$21,6,FALSE)</f>
        <v>Digital Store</v>
      </c>
    </row>
    <row r="594" spans="1:32" x14ac:dyDescent="0.3">
      <c r="A594" t="s">
        <v>2557</v>
      </c>
      <c r="B594" s="5">
        <v>45943</v>
      </c>
      <c r="C594" t="s">
        <v>1223</v>
      </c>
      <c r="D594" t="s">
        <v>1859</v>
      </c>
      <c r="E594" t="s">
        <v>1942</v>
      </c>
      <c r="F594">
        <v>3</v>
      </c>
      <c r="G594">
        <v>259.74</v>
      </c>
      <c r="H594">
        <v>0.24</v>
      </c>
      <c r="I594" t="s">
        <v>1959</v>
      </c>
      <c r="J594">
        <v>592.20719999999994</v>
      </c>
      <c r="K594">
        <v>592.20720000000006</v>
      </c>
      <c r="L594" t="str">
        <f>_xlfn.IFS(Table8_1[[#This Row],[Unit_Price]]&lt;500,"Low Price",Table8_1[[#This Row],[Unit_Price]]&lt;2000,"Medium Price",Table8_1[[#This Row],[Unit_Price]]&gt;=2000, "High Price")</f>
        <v>Low Price</v>
      </c>
      <c r="M594" t="str">
        <f>VLOOKUP(Table8_16[[#This Row],[Customer_ID]],Table1__2[],2,FALSE)</f>
        <v>Timothy Valenzuela</v>
      </c>
      <c r="N594">
        <f>VLOOKUP(Table8_16[[#This Row],[Customer_ID]],Table1__2[],3,FALSE)</f>
        <v>53</v>
      </c>
      <c r="O594" t="str">
        <f>VLOOKUP(Table8_16[[#This Row],[Customer_ID]],Table1__2[],4,FALSE)</f>
        <v>Male</v>
      </c>
      <c r="P594" t="str">
        <f>VLOOKUP(Table8_16[[#This Row],[Customer_ID]],Table1__2[],5,FALSE)</f>
        <v>Stevensshire</v>
      </c>
      <c r="Q594" t="str">
        <f>VLOOKUP(Table8_16[[#This Row],[Customer_ID]],Table1__2[],6,FALSE)</f>
        <v>Missouri</v>
      </c>
      <c r="R594" t="str">
        <f>VLOOKUP(Table8_16[[#This Row],[Customer_ID]],Table1__2[],7,FALSE)</f>
        <v>USA</v>
      </c>
      <c r="S594" t="str">
        <f>VLOOKUP(Table8_16[[#This Row],[Customer_ID]],Table1__2[],8,FALSE)</f>
        <v>Platinum</v>
      </c>
      <c r="T594" t="str">
        <f>VLOOKUP(Table8_16[[#This Row],[Customer_ID]],Table1__2[],9,FALSE)</f>
        <v>Experienced</v>
      </c>
      <c r="U594" t="str">
        <f>VLOOKUP(Table8_16[[#This Row],[Product_ID]],Table3__211[],2,FALSE)</f>
        <v>Microwave</v>
      </c>
      <c r="V594" t="str">
        <f>VLOOKUP(Table8_16[[#This Row],[Product_ID]],Table3__211[],3,FALSE)</f>
        <v>Oven</v>
      </c>
      <c r="W594" t="str">
        <f>VLOOKUP(Table8_16[[#This Row],[Product_ID]],Table3__211[],4,FALSE)</f>
        <v>Home</v>
      </c>
      <c r="X594" t="str">
        <f>VLOOKUP(Table8_16[[#This Row],[Product_ID]],Table3__211[],5,FALSE)</f>
        <v>Appliances</v>
      </c>
      <c r="Y594" t="str">
        <f>VLOOKUP(Table8_16[[#This Row],[Product_ID]],Table3__211[],6,FALSE)</f>
        <v>Green, Powell and Palmer</v>
      </c>
      <c r="Z594">
        <f>VLOOKUP(Table8_16[[#This Row],[Product_ID]],Table3__211[],7,FALSE)</f>
        <v>447.43</v>
      </c>
      <c r="AA594">
        <f>VLOOKUP(Table8_16[[#This Row],[Product_ID]],Table3__211[],8,FALSE)</f>
        <v>191</v>
      </c>
      <c r="AB594" t="str">
        <f>VLOOKUP(Table8_16[[#This Row],[Store_ID]],Store!$A$2:$E$21,2,FALSE)</f>
        <v>Holloway Ltd</v>
      </c>
      <c r="AC594" t="str">
        <f>VLOOKUP(Table8_16[[#This Row],[Store_ID]],Store!$A$2:$E$21,3,FALSE)</f>
        <v>North</v>
      </c>
      <c r="AD594" t="str">
        <f>VLOOKUP(Table8_16[[#This Row],[Store_ID]],Store!$A$2:$E$21,4,FALSE)</f>
        <v>Bensonhaven</v>
      </c>
      <c r="AE594" t="str">
        <f>VLOOKUP(Table8_16[[#This Row],[Store_ID]],Store!$A$2:$E$21,5,FALSE)</f>
        <v>Flagship</v>
      </c>
      <c r="AF594" s="22" t="str">
        <f>VLOOKUP(Table8_16[[#This Row],[Store_ID]],Store!$A$2:$F$21,6,FALSE)</f>
        <v>Physical Store</v>
      </c>
    </row>
    <row r="595" spans="1:32" x14ac:dyDescent="0.3">
      <c r="A595" t="s">
        <v>2558</v>
      </c>
      <c r="B595" s="5">
        <v>45769</v>
      </c>
      <c r="C595" t="s">
        <v>209</v>
      </c>
      <c r="D595" t="s">
        <v>1661</v>
      </c>
      <c r="E595" t="s">
        <v>1932</v>
      </c>
      <c r="F595">
        <v>4</v>
      </c>
      <c r="G595">
        <v>951.09</v>
      </c>
      <c r="H595">
        <v>0.14000000000000001</v>
      </c>
      <c r="I595" t="s">
        <v>1964</v>
      </c>
      <c r="J595">
        <v>3271.7496000000001</v>
      </c>
      <c r="K595">
        <v>3271.7496000000001</v>
      </c>
      <c r="L595" t="str">
        <f>_xlfn.IFS(Table8_1[[#This Row],[Unit_Price]]&lt;500,"Low Price",Table8_1[[#This Row],[Unit_Price]]&lt;2000,"Medium Price",Table8_1[[#This Row],[Unit_Price]]&gt;=2000, "High Price")</f>
        <v>Medium Price</v>
      </c>
      <c r="M595" t="str">
        <f>VLOOKUP(Table8_16[[#This Row],[Customer_ID]],Table1__2[],2,FALSE)</f>
        <v>Katherine Dorsey</v>
      </c>
      <c r="N595">
        <f>VLOOKUP(Table8_16[[#This Row],[Customer_ID]],Table1__2[],3,FALSE)</f>
        <v>24</v>
      </c>
      <c r="O595" t="str">
        <f>VLOOKUP(Table8_16[[#This Row],[Customer_ID]],Table1__2[],4,FALSE)</f>
        <v>Male</v>
      </c>
      <c r="P595" t="str">
        <f>VLOOKUP(Table8_16[[#This Row],[Customer_ID]],Table1__2[],5,FALSE)</f>
        <v>Christopherland</v>
      </c>
      <c r="Q595" t="str">
        <f>VLOOKUP(Table8_16[[#This Row],[Customer_ID]],Table1__2[],6,FALSE)</f>
        <v>Oklahoma</v>
      </c>
      <c r="R595" t="str">
        <f>VLOOKUP(Table8_16[[#This Row],[Customer_ID]],Table1__2[],7,FALSE)</f>
        <v>USA</v>
      </c>
      <c r="S595" t="str">
        <f>VLOOKUP(Table8_16[[#This Row],[Customer_ID]],Table1__2[],8,FALSE)</f>
        <v>Platinum</v>
      </c>
      <c r="T595" t="str">
        <f>VLOOKUP(Table8_16[[#This Row],[Customer_ID]],Table1__2[],9,FALSE)</f>
        <v>Students</v>
      </c>
      <c r="U595" t="str">
        <f>VLOOKUP(Table8_16[[#This Row],[Product_ID]],Table3__211[],2,FALSE)</f>
        <v>Sports Stopwatch</v>
      </c>
      <c r="V595" t="str">
        <f>VLOOKUP(Table8_16[[#This Row],[Product_ID]],Table3__211[],3,FALSE)</f>
        <v>Timer</v>
      </c>
      <c r="W595" t="str">
        <f>VLOOKUP(Table8_16[[#This Row],[Product_ID]],Table3__211[],4,FALSE)</f>
        <v>Sports</v>
      </c>
      <c r="X595" t="str">
        <f>VLOOKUP(Table8_16[[#This Row],[Product_ID]],Table3__211[],5,FALSE)</f>
        <v>Accessories</v>
      </c>
      <c r="Y595" t="str">
        <f>VLOOKUP(Table8_16[[#This Row],[Product_ID]],Table3__211[],6,FALSE)</f>
        <v>Burns-Hansen</v>
      </c>
      <c r="Z595">
        <f>VLOOKUP(Table8_16[[#This Row],[Product_ID]],Table3__211[],7,FALSE)</f>
        <v>38.76</v>
      </c>
      <c r="AA595">
        <f>VLOOKUP(Table8_16[[#This Row],[Product_ID]],Table3__211[],8,FALSE)</f>
        <v>137</v>
      </c>
      <c r="AB595" t="str">
        <f>VLOOKUP(Table8_16[[#This Row],[Store_ID]],Store!$A$2:$E$21,2,FALSE)</f>
        <v>Gardner, Humphrey and Contreras</v>
      </c>
      <c r="AC595" t="str">
        <f>VLOOKUP(Table8_16[[#This Row],[Store_ID]],Store!$A$2:$E$21,3,FALSE)</f>
        <v>East</v>
      </c>
      <c r="AD595" t="str">
        <f>VLOOKUP(Table8_16[[#This Row],[Store_ID]],Store!$A$2:$E$21,4,FALSE)</f>
        <v>Johnsonville</v>
      </c>
      <c r="AE595" t="str">
        <f>VLOOKUP(Table8_16[[#This Row],[Store_ID]],Store!$A$2:$E$21,5,FALSE)</f>
        <v>Flagship</v>
      </c>
      <c r="AF595" s="22" t="str">
        <f>VLOOKUP(Table8_16[[#This Row],[Store_ID]],Store!$A$2:$F$21,6,FALSE)</f>
        <v>Physical Store</v>
      </c>
    </row>
    <row r="596" spans="1:32" x14ac:dyDescent="0.3">
      <c r="A596" t="s">
        <v>2559</v>
      </c>
      <c r="B596" s="5">
        <v>45765</v>
      </c>
      <c r="C596" t="s">
        <v>659</v>
      </c>
      <c r="D596" t="s">
        <v>1880</v>
      </c>
      <c r="E596" t="s">
        <v>1896</v>
      </c>
      <c r="F596">
        <v>1</v>
      </c>
      <c r="G596">
        <v>71.709999999999994</v>
      </c>
      <c r="H596">
        <v>0.23</v>
      </c>
      <c r="I596" t="s">
        <v>1964</v>
      </c>
      <c r="J596">
        <v>55.216700000000003</v>
      </c>
      <c r="K596">
        <v>55.216699999999996</v>
      </c>
      <c r="L596" t="str">
        <f>_xlfn.IFS(Table8_1[[#This Row],[Unit_Price]]&lt;500,"Low Price",Table8_1[[#This Row],[Unit_Price]]&lt;2000,"Medium Price",Table8_1[[#This Row],[Unit_Price]]&gt;=2000, "High Price")</f>
        <v>Low Price</v>
      </c>
      <c r="M596" t="str">
        <f>VLOOKUP(Table8_16[[#This Row],[Customer_ID]],Table1__2[],2,FALSE)</f>
        <v>Carmen Price</v>
      </c>
      <c r="N596">
        <f>VLOOKUP(Table8_16[[#This Row],[Customer_ID]],Table1__2[],3,FALSE)</f>
        <v>46</v>
      </c>
      <c r="O596" t="str">
        <f>VLOOKUP(Table8_16[[#This Row],[Customer_ID]],Table1__2[],4,FALSE)</f>
        <v>Male</v>
      </c>
      <c r="P596" t="str">
        <f>VLOOKUP(Table8_16[[#This Row],[Customer_ID]],Table1__2[],5,FALSE)</f>
        <v>North Briannamouth</v>
      </c>
      <c r="Q596" t="str">
        <f>VLOOKUP(Table8_16[[#This Row],[Customer_ID]],Table1__2[],6,FALSE)</f>
        <v>Tennessee</v>
      </c>
      <c r="R596" t="str">
        <f>VLOOKUP(Table8_16[[#This Row],[Customer_ID]],Table1__2[],7,FALSE)</f>
        <v>USA</v>
      </c>
      <c r="S596" t="str">
        <f>VLOOKUP(Table8_16[[#This Row],[Customer_ID]],Table1__2[],8,FALSE)</f>
        <v>Bronze</v>
      </c>
      <c r="T596" t="str">
        <f>VLOOKUP(Table8_16[[#This Row],[Customer_ID]],Table1__2[],9,FALSE)</f>
        <v>Experienced</v>
      </c>
      <c r="U596" t="str">
        <f>VLOOKUP(Table8_16[[#This Row],[Product_ID]],Table3__211[],2,FALSE)</f>
        <v>Stainless Steel Cookware</v>
      </c>
      <c r="V596" t="str">
        <f>VLOOKUP(Table8_16[[#This Row],[Product_ID]],Table3__211[],3,FALSE)</f>
        <v>Set</v>
      </c>
      <c r="W596" t="str">
        <f>VLOOKUP(Table8_16[[#This Row],[Product_ID]],Table3__211[],4,FALSE)</f>
        <v>Home</v>
      </c>
      <c r="X596" t="str">
        <f>VLOOKUP(Table8_16[[#This Row],[Product_ID]],Table3__211[],5,FALSE)</f>
        <v>Kitchen</v>
      </c>
      <c r="Y596" t="str">
        <f>VLOOKUP(Table8_16[[#This Row],[Product_ID]],Table3__211[],6,FALSE)</f>
        <v>Campbell Ltd</v>
      </c>
      <c r="Z596">
        <f>VLOOKUP(Table8_16[[#This Row],[Product_ID]],Table3__211[],7,FALSE)</f>
        <v>201.41</v>
      </c>
      <c r="AA596">
        <f>VLOOKUP(Table8_16[[#This Row],[Product_ID]],Table3__211[],8,FALSE)</f>
        <v>146</v>
      </c>
      <c r="AB596" t="str">
        <f>VLOOKUP(Table8_16[[#This Row],[Store_ID]],Store!$A$2:$E$21,2,FALSE)</f>
        <v>Black-Horn</v>
      </c>
      <c r="AC596" t="str">
        <f>VLOOKUP(Table8_16[[#This Row],[Store_ID]],Store!$A$2:$E$21,3,FALSE)</f>
        <v>South</v>
      </c>
      <c r="AD596" t="str">
        <f>VLOOKUP(Table8_16[[#This Row],[Store_ID]],Store!$A$2:$E$21,4,FALSE)</f>
        <v>North Nancyview</v>
      </c>
      <c r="AE596" t="str">
        <f>VLOOKUP(Table8_16[[#This Row],[Store_ID]],Store!$A$2:$E$21,5,FALSE)</f>
        <v>Outlet</v>
      </c>
      <c r="AF596" s="22" t="str">
        <f>VLOOKUP(Table8_16[[#This Row],[Store_ID]],Store!$A$2:$F$21,6,FALSE)</f>
        <v>Physical Store</v>
      </c>
    </row>
    <row r="597" spans="1:32" x14ac:dyDescent="0.3">
      <c r="A597" t="s">
        <v>2560</v>
      </c>
      <c r="B597" s="5">
        <v>45891</v>
      </c>
      <c r="C597" t="s">
        <v>581</v>
      </c>
      <c r="D597" t="s">
        <v>1635</v>
      </c>
      <c r="E597" t="s">
        <v>1914</v>
      </c>
      <c r="F597">
        <v>4</v>
      </c>
      <c r="G597">
        <v>894.93</v>
      </c>
      <c r="H597">
        <v>0.05</v>
      </c>
      <c r="I597" t="s">
        <v>1964</v>
      </c>
      <c r="J597">
        <v>3400.7339999999999</v>
      </c>
      <c r="K597">
        <v>3400.7339999999999</v>
      </c>
      <c r="L597" t="str">
        <f>_xlfn.IFS(Table8_1[[#This Row],[Unit_Price]]&lt;500,"Low Price",Table8_1[[#This Row],[Unit_Price]]&lt;2000,"Medium Price",Table8_1[[#This Row],[Unit_Price]]&gt;=2000, "High Price")</f>
        <v>Medium Price</v>
      </c>
      <c r="M597" t="str">
        <f>VLOOKUP(Table8_16[[#This Row],[Customer_ID]],Table1__2[],2,FALSE)</f>
        <v>Teresa Stokes</v>
      </c>
      <c r="N597">
        <f>VLOOKUP(Table8_16[[#This Row],[Customer_ID]],Table1__2[],3,FALSE)</f>
        <v>41</v>
      </c>
      <c r="O597" t="str">
        <f>VLOOKUP(Table8_16[[#This Row],[Customer_ID]],Table1__2[],4,FALSE)</f>
        <v>Female</v>
      </c>
      <c r="P597" t="str">
        <f>VLOOKUP(Table8_16[[#This Row],[Customer_ID]],Table1__2[],5,FALSE)</f>
        <v>New William</v>
      </c>
      <c r="Q597" t="str">
        <f>VLOOKUP(Table8_16[[#This Row],[Customer_ID]],Table1__2[],6,FALSE)</f>
        <v>Iowa</v>
      </c>
      <c r="R597" t="str">
        <f>VLOOKUP(Table8_16[[#This Row],[Customer_ID]],Table1__2[],7,FALSE)</f>
        <v>USA</v>
      </c>
      <c r="S597" t="str">
        <f>VLOOKUP(Table8_16[[#This Row],[Customer_ID]],Table1__2[],8,FALSE)</f>
        <v>Platinum</v>
      </c>
      <c r="T597" t="str">
        <f>VLOOKUP(Table8_16[[#This Row],[Customer_ID]],Table1__2[],9,FALSE)</f>
        <v>Experienced</v>
      </c>
      <c r="U597" t="str">
        <f>VLOOKUP(Table8_16[[#This Row],[Product_ID]],Table3__211[],2,FALSE)</f>
        <v>Outdoor Sports Water</v>
      </c>
      <c r="V597" t="str">
        <f>VLOOKUP(Table8_16[[#This Row],[Product_ID]],Table3__211[],3,FALSE)</f>
        <v>Bottle</v>
      </c>
      <c r="W597" t="str">
        <f>VLOOKUP(Table8_16[[#This Row],[Product_ID]],Table3__211[],4,FALSE)</f>
        <v>Sports</v>
      </c>
      <c r="X597" t="str">
        <f>VLOOKUP(Table8_16[[#This Row],[Product_ID]],Table3__211[],5,FALSE)</f>
        <v>Accessories</v>
      </c>
      <c r="Y597" t="str">
        <f>VLOOKUP(Table8_16[[#This Row],[Product_ID]],Table3__211[],6,FALSE)</f>
        <v>Soto-Ellis</v>
      </c>
      <c r="Z597">
        <f>VLOOKUP(Table8_16[[#This Row],[Product_ID]],Table3__211[],7,FALSE)</f>
        <v>131.51</v>
      </c>
      <c r="AA597">
        <f>VLOOKUP(Table8_16[[#This Row],[Product_ID]],Table3__211[],8,FALSE)</f>
        <v>273</v>
      </c>
      <c r="AB597" t="str">
        <f>VLOOKUP(Table8_16[[#This Row],[Store_ID]],Store!$A$2:$E$21,2,FALSE)</f>
        <v>Martinez-Mullins</v>
      </c>
      <c r="AC597" t="str">
        <f>VLOOKUP(Table8_16[[#This Row],[Store_ID]],Store!$A$2:$E$21,3,FALSE)</f>
        <v>South</v>
      </c>
      <c r="AD597" t="str">
        <f>VLOOKUP(Table8_16[[#This Row],[Store_ID]],Store!$A$2:$E$21,4,FALSE)</f>
        <v>Williamsfurt</v>
      </c>
      <c r="AE597" t="str">
        <f>VLOOKUP(Table8_16[[#This Row],[Store_ID]],Store!$A$2:$E$21,5,FALSE)</f>
        <v>Online</v>
      </c>
      <c r="AF597" s="22" t="str">
        <f>VLOOKUP(Table8_16[[#This Row],[Store_ID]],Store!$A$2:$F$21,6,FALSE)</f>
        <v>Digital Store</v>
      </c>
    </row>
    <row r="598" spans="1:32" x14ac:dyDescent="0.3">
      <c r="A598" t="s">
        <v>2561</v>
      </c>
      <c r="B598" s="5">
        <v>45842</v>
      </c>
      <c r="C598" t="s">
        <v>668</v>
      </c>
      <c r="D598" t="s">
        <v>1817</v>
      </c>
      <c r="E598" t="s">
        <v>1917</v>
      </c>
      <c r="F598">
        <v>4</v>
      </c>
      <c r="G598">
        <v>870.18</v>
      </c>
      <c r="H598">
        <v>0.13</v>
      </c>
      <c r="I598" t="s">
        <v>1964</v>
      </c>
      <c r="J598">
        <v>3028.2264</v>
      </c>
      <c r="K598">
        <v>3028.2263999999996</v>
      </c>
      <c r="L598" t="str">
        <f>_xlfn.IFS(Table8_1[[#This Row],[Unit_Price]]&lt;500,"Low Price",Table8_1[[#This Row],[Unit_Price]]&lt;2000,"Medium Price",Table8_1[[#This Row],[Unit_Price]]&gt;=2000, "High Price")</f>
        <v>Medium Price</v>
      </c>
      <c r="M598" t="str">
        <f>VLOOKUP(Table8_16[[#This Row],[Customer_ID]],Table1__2[],2,FALSE)</f>
        <v>Christina Garcia</v>
      </c>
      <c r="N598">
        <f>VLOOKUP(Table8_16[[#This Row],[Customer_ID]],Table1__2[],3,FALSE)</f>
        <v>37</v>
      </c>
      <c r="O598" t="str">
        <f>VLOOKUP(Table8_16[[#This Row],[Customer_ID]],Table1__2[],4,FALSE)</f>
        <v>Female</v>
      </c>
      <c r="P598" t="str">
        <f>VLOOKUP(Table8_16[[#This Row],[Customer_ID]],Table1__2[],5,FALSE)</f>
        <v>Clarkeside</v>
      </c>
      <c r="Q598" t="str">
        <f>VLOOKUP(Table8_16[[#This Row],[Customer_ID]],Table1__2[],6,FALSE)</f>
        <v>Kansas</v>
      </c>
      <c r="R598" t="str">
        <f>VLOOKUP(Table8_16[[#This Row],[Customer_ID]],Table1__2[],7,FALSE)</f>
        <v>USA</v>
      </c>
      <c r="S598" t="str">
        <f>VLOOKUP(Table8_16[[#This Row],[Customer_ID]],Table1__2[],8,FALSE)</f>
        <v>Platinum</v>
      </c>
      <c r="T598" t="str">
        <f>VLOOKUP(Table8_16[[#This Row],[Customer_ID]],Table1__2[],9,FALSE)</f>
        <v>Experienced</v>
      </c>
      <c r="U598" t="str">
        <f>VLOOKUP(Table8_16[[#This Row],[Product_ID]],Table3__211[],2,FALSE)</f>
        <v>Essential Oil</v>
      </c>
      <c r="V598" t="str">
        <f>VLOOKUP(Table8_16[[#This Row],[Product_ID]],Table3__211[],3,FALSE)</f>
        <v>Diffuser</v>
      </c>
      <c r="W598" t="str">
        <f>VLOOKUP(Table8_16[[#This Row],[Product_ID]],Table3__211[],4,FALSE)</f>
        <v>Home</v>
      </c>
      <c r="X598" t="str">
        <f>VLOOKUP(Table8_16[[#This Row],[Product_ID]],Table3__211[],5,FALSE)</f>
        <v>Decor</v>
      </c>
      <c r="Y598" t="str">
        <f>VLOOKUP(Table8_16[[#This Row],[Product_ID]],Table3__211[],6,FALSE)</f>
        <v>Hernandez Inc</v>
      </c>
      <c r="Z598">
        <f>VLOOKUP(Table8_16[[#This Row],[Product_ID]],Table3__211[],7,FALSE)</f>
        <v>325.26</v>
      </c>
      <c r="AA598">
        <f>VLOOKUP(Table8_16[[#This Row],[Product_ID]],Table3__211[],8,FALSE)</f>
        <v>400</v>
      </c>
      <c r="AB598" t="str">
        <f>VLOOKUP(Table8_16[[#This Row],[Store_ID]],Store!$A$2:$E$21,2,FALSE)</f>
        <v>Bean, Jones and Park</v>
      </c>
      <c r="AC598" t="str">
        <f>VLOOKUP(Table8_16[[#This Row],[Store_ID]],Store!$A$2:$E$21,3,FALSE)</f>
        <v>West</v>
      </c>
      <c r="AD598" t="str">
        <f>VLOOKUP(Table8_16[[#This Row],[Store_ID]],Store!$A$2:$E$21,4,FALSE)</f>
        <v>Thompsonborough</v>
      </c>
      <c r="AE598" t="str">
        <f>VLOOKUP(Table8_16[[#This Row],[Store_ID]],Store!$A$2:$E$21,5,FALSE)</f>
        <v>Online</v>
      </c>
      <c r="AF598" s="22" t="str">
        <f>VLOOKUP(Table8_16[[#This Row],[Store_ID]],Store!$A$2:$F$21,6,FALSE)</f>
        <v>Digital Store</v>
      </c>
    </row>
    <row r="599" spans="1:32" x14ac:dyDescent="0.3">
      <c r="A599" t="s">
        <v>2562</v>
      </c>
      <c r="B599" s="5">
        <v>45382</v>
      </c>
      <c r="C599" t="s">
        <v>895</v>
      </c>
      <c r="D599" t="s">
        <v>1774</v>
      </c>
      <c r="E599" t="s">
        <v>1896</v>
      </c>
      <c r="F599">
        <v>2</v>
      </c>
      <c r="G599">
        <v>552.72</v>
      </c>
      <c r="H599">
        <v>0.06</v>
      </c>
      <c r="I599" t="s">
        <v>1961</v>
      </c>
      <c r="J599">
        <v>1039.1135999999999</v>
      </c>
      <c r="K599">
        <v>1039.1136000000001</v>
      </c>
      <c r="L599" t="str">
        <f>_xlfn.IFS(Table8_1[[#This Row],[Unit_Price]]&lt;500,"Low Price",Table8_1[[#This Row],[Unit_Price]]&lt;2000,"Medium Price",Table8_1[[#This Row],[Unit_Price]]&gt;=2000, "High Price")</f>
        <v>Medium Price</v>
      </c>
      <c r="M599" t="str">
        <f>VLOOKUP(Table8_16[[#This Row],[Customer_ID]],Table1__2[],2,FALSE)</f>
        <v>Stephen Fowler</v>
      </c>
      <c r="N599">
        <f>VLOOKUP(Table8_16[[#This Row],[Customer_ID]],Table1__2[],3,FALSE)</f>
        <v>42</v>
      </c>
      <c r="O599" t="str">
        <f>VLOOKUP(Table8_16[[#This Row],[Customer_ID]],Table1__2[],4,FALSE)</f>
        <v>Female</v>
      </c>
      <c r="P599" t="str">
        <f>VLOOKUP(Table8_16[[#This Row],[Customer_ID]],Table1__2[],5,FALSE)</f>
        <v>Port Mariastad</v>
      </c>
      <c r="Q599" t="str">
        <f>VLOOKUP(Table8_16[[#This Row],[Customer_ID]],Table1__2[],6,FALSE)</f>
        <v>Rhode Island</v>
      </c>
      <c r="R599" t="str">
        <f>VLOOKUP(Table8_16[[#This Row],[Customer_ID]],Table1__2[],7,FALSE)</f>
        <v>USA</v>
      </c>
      <c r="S599" t="str">
        <f>VLOOKUP(Table8_16[[#This Row],[Customer_ID]],Table1__2[],8,FALSE)</f>
        <v>Platinum</v>
      </c>
      <c r="T599" t="str">
        <f>VLOOKUP(Table8_16[[#This Row],[Customer_ID]],Table1__2[],9,FALSE)</f>
        <v>Experienced</v>
      </c>
      <c r="U599" t="str">
        <f>VLOOKUP(Table8_16[[#This Row],[Product_ID]],Table3__211[],2,FALSE)</f>
        <v>Matte Lipstick</v>
      </c>
      <c r="V599" t="str">
        <f>VLOOKUP(Table8_16[[#This Row],[Product_ID]],Table3__211[],3,FALSE)</f>
        <v>Set</v>
      </c>
      <c r="W599" t="str">
        <f>VLOOKUP(Table8_16[[#This Row],[Product_ID]],Table3__211[],4,FALSE)</f>
        <v>Beauty</v>
      </c>
      <c r="X599" t="str">
        <f>VLOOKUP(Table8_16[[#This Row],[Product_ID]],Table3__211[],5,FALSE)</f>
        <v>Makeup</v>
      </c>
      <c r="Y599" t="str">
        <f>VLOOKUP(Table8_16[[#This Row],[Product_ID]],Table3__211[],6,FALSE)</f>
        <v>Zhang Inc</v>
      </c>
      <c r="Z599">
        <f>VLOOKUP(Table8_16[[#This Row],[Product_ID]],Table3__211[],7,FALSE)</f>
        <v>299.11</v>
      </c>
      <c r="AA599">
        <f>VLOOKUP(Table8_16[[#This Row],[Product_ID]],Table3__211[],8,FALSE)</f>
        <v>118</v>
      </c>
      <c r="AB599" t="str">
        <f>VLOOKUP(Table8_16[[#This Row],[Store_ID]],Store!$A$2:$E$21,2,FALSE)</f>
        <v>Black-Horn</v>
      </c>
      <c r="AC599" t="str">
        <f>VLOOKUP(Table8_16[[#This Row],[Store_ID]],Store!$A$2:$E$21,3,FALSE)</f>
        <v>South</v>
      </c>
      <c r="AD599" t="str">
        <f>VLOOKUP(Table8_16[[#This Row],[Store_ID]],Store!$A$2:$E$21,4,FALSE)</f>
        <v>North Nancyview</v>
      </c>
      <c r="AE599" t="str">
        <f>VLOOKUP(Table8_16[[#This Row],[Store_ID]],Store!$A$2:$E$21,5,FALSE)</f>
        <v>Outlet</v>
      </c>
      <c r="AF599" s="22" t="str">
        <f>VLOOKUP(Table8_16[[#This Row],[Store_ID]],Store!$A$2:$F$21,6,FALSE)</f>
        <v>Physical Store</v>
      </c>
    </row>
    <row r="600" spans="1:32" x14ac:dyDescent="0.3">
      <c r="A600" t="s">
        <v>2563</v>
      </c>
      <c r="B600" s="5">
        <v>45236</v>
      </c>
      <c r="C600" t="s">
        <v>799</v>
      </c>
      <c r="D600" t="s">
        <v>1696</v>
      </c>
      <c r="E600" t="s">
        <v>1917</v>
      </c>
      <c r="F600">
        <v>3</v>
      </c>
      <c r="G600">
        <v>700.43</v>
      </c>
      <c r="H600">
        <v>0.01</v>
      </c>
      <c r="I600" t="s">
        <v>1964</v>
      </c>
      <c r="J600">
        <v>2080.2770999999998</v>
      </c>
      <c r="K600">
        <v>2080.2770999999998</v>
      </c>
      <c r="L600" t="str">
        <f>_xlfn.IFS(Table8_1[[#This Row],[Unit_Price]]&lt;500,"Low Price",Table8_1[[#This Row],[Unit_Price]]&lt;2000,"Medium Price",Table8_1[[#This Row],[Unit_Price]]&gt;=2000, "High Price")</f>
        <v>Medium Price</v>
      </c>
      <c r="M600" t="str">
        <f>VLOOKUP(Table8_16[[#This Row],[Customer_ID]],Table1__2[],2,FALSE)</f>
        <v>Mary Russell</v>
      </c>
      <c r="N600">
        <f>VLOOKUP(Table8_16[[#This Row],[Customer_ID]],Table1__2[],3,FALSE)</f>
        <v>58</v>
      </c>
      <c r="O600" t="str">
        <f>VLOOKUP(Table8_16[[#This Row],[Customer_ID]],Table1__2[],4,FALSE)</f>
        <v>Male</v>
      </c>
      <c r="P600" t="str">
        <f>VLOOKUP(Table8_16[[#This Row],[Customer_ID]],Table1__2[],5,FALSE)</f>
        <v>South Regina</v>
      </c>
      <c r="Q600" t="str">
        <f>VLOOKUP(Table8_16[[#This Row],[Customer_ID]],Table1__2[],6,FALSE)</f>
        <v>Arkansas</v>
      </c>
      <c r="R600" t="str">
        <f>VLOOKUP(Table8_16[[#This Row],[Customer_ID]],Table1__2[],7,FALSE)</f>
        <v>USA</v>
      </c>
      <c r="S600" t="str">
        <f>VLOOKUP(Table8_16[[#This Row],[Customer_ID]],Table1__2[],8,FALSE)</f>
        <v>Bronze</v>
      </c>
      <c r="T600" t="str">
        <f>VLOOKUP(Table8_16[[#This Row],[Customer_ID]],Table1__2[],9,FALSE)</f>
        <v>Experienced</v>
      </c>
      <c r="U600" t="str">
        <f>VLOOKUP(Table8_16[[#This Row],[Product_ID]],Table3__211[],2,FALSE)</f>
        <v>Portable Power</v>
      </c>
      <c r="V600" t="str">
        <f>VLOOKUP(Table8_16[[#This Row],[Product_ID]],Table3__211[],3,FALSE)</f>
        <v>Bank</v>
      </c>
      <c r="W600" t="str">
        <f>VLOOKUP(Table8_16[[#This Row],[Product_ID]],Table3__211[],4,FALSE)</f>
        <v>Electronics</v>
      </c>
      <c r="X600" t="str">
        <f>VLOOKUP(Table8_16[[#This Row],[Product_ID]],Table3__211[],5,FALSE)</f>
        <v>Mobile</v>
      </c>
      <c r="Y600" t="str">
        <f>VLOOKUP(Table8_16[[#This Row],[Product_ID]],Table3__211[],6,FALSE)</f>
        <v>Cummings and Sons</v>
      </c>
      <c r="Z600">
        <f>VLOOKUP(Table8_16[[#This Row],[Product_ID]],Table3__211[],7,FALSE)</f>
        <v>326.06</v>
      </c>
      <c r="AA600">
        <f>VLOOKUP(Table8_16[[#This Row],[Product_ID]],Table3__211[],8,FALSE)</f>
        <v>301</v>
      </c>
      <c r="AB600" t="str">
        <f>VLOOKUP(Table8_16[[#This Row],[Store_ID]],Store!$A$2:$E$21,2,FALSE)</f>
        <v>Bean, Jones and Park</v>
      </c>
      <c r="AC600" t="str">
        <f>VLOOKUP(Table8_16[[#This Row],[Store_ID]],Store!$A$2:$E$21,3,FALSE)</f>
        <v>West</v>
      </c>
      <c r="AD600" t="str">
        <f>VLOOKUP(Table8_16[[#This Row],[Store_ID]],Store!$A$2:$E$21,4,FALSE)</f>
        <v>Thompsonborough</v>
      </c>
      <c r="AE600" t="str">
        <f>VLOOKUP(Table8_16[[#This Row],[Store_ID]],Store!$A$2:$E$21,5,FALSE)</f>
        <v>Online</v>
      </c>
      <c r="AF600" s="22" t="str">
        <f>VLOOKUP(Table8_16[[#This Row],[Store_ID]],Store!$A$2:$F$21,6,FALSE)</f>
        <v>Digital Store</v>
      </c>
    </row>
    <row r="601" spans="1:32" x14ac:dyDescent="0.3">
      <c r="A601" t="s">
        <v>2564</v>
      </c>
      <c r="B601" s="5">
        <v>45806</v>
      </c>
      <c r="C601" t="s">
        <v>1076</v>
      </c>
      <c r="D601" t="s">
        <v>1594</v>
      </c>
      <c r="E601" t="s">
        <v>1896</v>
      </c>
      <c r="F601">
        <v>2</v>
      </c>
      <c r="G601">
        <v>823.03</v>
      </c>
      <c r="H601">
        <v>0.18</v>
      </c>
      <c r="I601" t="s">
        <v>1961</v>
      </c>
      <c r="J601">
        <v>1349.7692</v>
      </c>
      <c r="K601">
        <v>1349.7692</v>
      </c>
      <c r="L601" t="str">
        <f>_xlfn.IFS(Table8_1[[#This Row],[Unit_Price]]&lt;500,"Low Price",Table8_1[[#This Row],[Unit_Price]]&lt;2000,"Medium Price",Table8_1[[#This Row],[Unit_Price]]&gt;=2000, "High Price")</f>
        <v>Medium Price</v>
      </c>
      <c r="M601" t="str">
        <f>VLOOKUP(Table8_16[[#This Row],[Customer_ID]],Table1__2[],2,FALSE)</f>
        <v>Mrs. Susan Buckley</v>
      </c>
      <c r="N601">
        <f>VLOOKUP(Table8_16[[#This Row],[Customer_ID]],Table1__2[],3,FALSE)</f>
        <v>52</v>
      </c>
      <c r="O601" t="str">
        <f>VLOOKUP(Table8_16[[#This Row],[Customer_ID]],Table1__2[],4,FALSE)</f>
        <v>Female</v>
      </c>
      <c r="P601" t="str">
        <f>VLOOKUP(Table8_16[[#This Row],[Customer_ID]],Table1__2[],5,FALSE)</f>
        <v>Stevensbury</v>
      </c>
      <c r="Q601" t="str">
        <f>VLOOKUP(Table8_16[[#This Row],[Customer_ID]],Table1__2[],6,FALSE)</f>
        <v>Arizona</v>
      </c>
      <c r="R601" t="str">
        <f>VLOOKUP(Table8_16[[#This Row],[Customer_ID]],Table1__2[],7,FALSE)</f>
        <v>USA</v>
      </c>
      <c r="S601" t="str">
        <f>VLOOKUP(Table8_16[[#This Row],[Customer_ID]],Table1__2[],8,FALSE)</f>
        <v>Platinum</v>
      </c>
      <c r="T601" t="str">
        <f>VLOOKUP(Table8_16[[#This Row],[Customer_ID]],Table1__2[],9,FALSE)</f>
        <v>Experienced</v>
      </c>
      <c r="U601" t="str">
        <f>VLOOKUP(Table8_16[[#This Row],[Product_ID]],Table3__211[],2,FALSE)</f>
        <v>Adjustable Dumbbell</v>
      </c>
      <c r="V601" t="str">
        <f>VLOOKUP(Table8_16[[#This Row],[Product_ID]],Table3__211[],3,FALSE)</f>
        <v>Set</v>
      </c>
      <c r="W601" t="str">
        <f>VLOOKUP(Table8_16[[#This Row],[Product_ID]],Table3__211[],4,FALSE)</f>
        <v>Sports</v>
      </c>
      <c r="X601" t="str">
        <f>VLOOKUP(Table8_16[[#This Row],[Product_ID]],Table3__211[],5,FALSE)</f>
        <v>Fitness</v>
      </c>
      <c r="Y601" t="str">
        <f>VLOOKUP(Table8_16[[#This Row],[Product_ID]],Table3__211[],6,FALSE)</f>
        <v>Hill PLC</v>
      </c>
      <c r="Z601">
        <f>VLOOKUP(Table8_16[[#This Row],[Product_ID]],Table3__211[],7,FALSE)</f>
        <v>495.72</v>
      </c>
      <c r="AA601">
        <f>VLOOKUP(Table8_16[[#This Row],[Product_ID]],Table3__211[],8,FALSE)</f>
        <v>323</v>
      </c>
      <c r="AB601" t="str">
        <f>VLOOKUP(Table8_16[[#This Row],[Store_ID]],Store!$A$2:$E$21,2,FALSE)</f>
        <v>Black-Horn</v>
      </c>
      <c r="AC601" t="str">
        <f>VLOOKUP(Table8_16[[#This Row],[Store_ID]],Store!$A$2:$E$21,3,FALSE)</f>
        <v>South</v>
      </c>
      <c r="AD601" t="str">
        <f>VLOOKUP(Table8_16[[#This Row],[Store_ID]],Store!$A$2:$E$21,4,FALSE)</f>
        <v>North Nancyview</v>
      </c>
      <c r="AE601" t="str">
        <f>VLOOKUP(Table8_16[[#This Row],[Store_ID]],Store!$A$2:$E$21,5,FALSE)</f>
        <v>Outlet</v>
      </c>
      <c r="AF601" s="22" t="str">
        <f>VLOOKUP(Table8_16[[#This Row],[Store_ID]],Store!$A$2:$F$21,6,FALSE)</f>
        <v>Physical Store</v>
      </c>
    </row>
    <row r="602" spans="1:32" x14ac:dyDescent="0.3">
      <c r="A602" t="s">
        <v>2565</v>
      </c>
      <c r="B602" s="5">
        <v>45401</v>
      </c>
      <c r="C602" t="s">
        <v>826</v>
      </c>
      <c r="D602" t="s">
        <v>1859</v>
      </c>
      <c r="E602" t="s">
        <v>1911</v>
      </c>
      <c r="F602">
        <v>1</v>
      </c>
      <c r="G602">
        <v>117.37</v>
      </c>
      <c r="H602">
        <v>0.21</v>
      </c>
      <c r="I602" t="s">
        <v>1959</v>
      </c>
      <c r="J602">
        <v>92.722300000000004</v>
      </c>
      <c r="K602">
        <v>92.722300000000004</v>
      </c>
      <c r="L602" t="str">
        <f>_xlfn.IFS(Table8_1[[#This Row],[Unit_Price]]&lt;500,"Low Price",Table8_1[[#This Row],[Unit_Price]]&lt;2000,"Medium Price",Table8_1[[#This Row],[Unit_Price]]&gt;=2000, "High Price")</f>
        <v>Low Price</v>
      </c>
      <c r="M602" t="str">
        <f>VLOOKUP(Table8_16[[#This Row],[Customer_ID]],Table1__2[],2,FALSE)</f>
        <v>Damon Perez</v>
      </c>
      <c r="N602">
        <f>VLOOKUP(Table8_16[[#This Row],[Customer_ID]],Table1__2[],3,FALSE)</f>
        <v>21</v>
      </c>
      <c r="O602" t="str">
        <f>VLOOKUP(Table8_16[[#This Row],[Customer_ID]],Table1__2[],4,FALSE)</f>
        <v>Male</v>
      </c>
      <c r="P602" t="str">
        <f>VLOOKUP(Table8_16[[#This Row],[Customer_ID]],Table1__2[],5,FALSE)</f>
        <v>Jasonton</v>
      </c>
      <c r="Q602" t="str">
        <f>VLOOKUP(Table8_16[[#This Row],[Customer_ID]],Table1__2[],6,FALSE)</f>
        <v>Ohio</v>
      </c>
      <c r="R602" t="str">
        <f>VLOOKUP(Table8_16[[#This Row],[Customer_ID]],Table1__2[],7,FALSE)</f>
        <v>USA</v>
      </c>
      <c r="S602" t="str">
        <f>VLOOKUP(Table8_16[[#This Row],[Customer_ID]],Table1__2[],8,FALSE)</f>
        <v>Gold</v>
      </c>
      <c r="T602" t="str">
        <f>VLOOKUP(Table8_16[[#This Row],[Customer_ID]],Table1__2[],9,FALSE)</f>
        <v>Students</v>
      </c>
      <c r="U602" t="str">
        <f>VLOOKUP(Table8_16[[#This Row],[Product_ID]],Table3__211[],2,FALSE)</f>
        <v>Microwave</v>
      </c>
      <c r="V602" t="str">
        <f>VLOOKUP(Table8_16[[#This Row],[Product_ID]],Table3__211[],3,FALSE)</f>
        <v>Oven</v>
      </c>
      <c r="W602" t="str">
        <f>VLOOKUP(Table8_16[[#This Row],[Product_ID]],Table3__211[],4,FALSE)</f>
        <v>Home</v>
      </c>
      <c r="X602" t="str">
        <f>VLOOKUP(Table8_16[[#This Row],[Product_ID]],Table3__211[],5,FALSE)</f>
        <v>Appliances</v>
      </c>
      <c r="Y602" t="str">
        <f>VLOOKUP(Table8_16[[#This Row],[Product_ID]],Table3__211[],6,FALSE)</f>
        <v>Green, Powell and Palmer</v>
      </c>
      <c r="Z602">
        <f>VLOOKUP(Table8_16[[#This Row],[Product_ID]],Table3__211[],7,FALSE)</f>
        <v>447.43</v>
      </c>
      <c r="AA602">
        <f>VLOOKUP(Table8_16[[#This Row],[Product_ID]],Table3__211[],8,FALSE)</f>
        <v>191</v>
      </c>
      <c r="AB602" t="str">
        <f>VLOOKUP(Table8_16[[#This Row],[Store_ID]],Store!$A$2:$E$21,2,FALSE)</f>
        <v>Benson-Elliott</v>
      </c>
      <c r="AC602" t="str">
        <f>VLOOKUP(Table8_16[[#This Row],[Store_ID]],Store!$A$2:$E$21,3,FALSE)</f>
        <v>East</v>
      </c>
      <c r="AD602" t="str">
        <f>VLOOKUP(Table8_16[[#This Row],[Store_ID]],Store!$A$2:$E$21,4,FALSE)</f>
        <v>Port Josephberg</v>
      </c>
      <c r="AE602" t="str">
        <f>VLOOKUP(Table8_16[[#This Row],[Store_ID]],Store!$A$2:$E$21,5,FALSE)</f>
        <v>Online</v>
      </c>
      <c r="AF602" s="22" t="str">
        <f>VLOOKUP(Table8_16[[#This Row],[Store_ID]],Store!$A$2:$F$21,6,FALSE)</f>
        <v>Digital Store</v>
      </c>
    </row>
    <row r="603" spans="1:32" x14ac:dyDescent="0.3">
      <c r="A603" t="s">
        <v>2566</v>
      </c>
      <c r="B603" s="5">
        <v>45716</v>
      </c>
      <c r="C603" t="s">
        <v>373</v>
      </c>
      <c r="D603" t="s">
        <v>1750</v>
      </c>
      <c r="E603" t="s">
        <v>1892</v>
      </c>
      <c r="F603">
        <v>4</v>
      </c>
      <c r="G603">
        <v>165.37</v>
      </c>
      <c r="H603">
        <v>0.28999999999999998</v>
      </c>
      <c r="I603" t="s">
        <v>1959</v>
      </c>
      <c r="J603">
        <v>469.6508</v>
      </c>
      <c r="K603">
        <v>469.6508</v>
      </c>
      <c r="L603" t="str">
        <f>_xlfn.IFS(Table8_1[[#This Row],[Unit_Price]]&lt;500,"Low Price",Table8_1[[#This Row],[Unit_Price]]&lt;2000,"Medium Price",Table8_1[[#This Row],[Unit_Price]]&gt;=2000, "High Price")</f>
        <v>Low Price</v>
      </c>
      <c r="M603" t="str">
        <f>VLOOKUP(Table8_16[[#This Row],[Customer_ID]],Table1__2[],2,FALSE)</f>
        <v>Christopher Lester</v>
      </c>
      <c r="N603">
        <f>VLOOKUP(Table8_16[[#This Row],[Customer_ID]],Table1__2[],3,FALSE)</f>
        <v>64</v>
      </c>
      <c r="O603" t="str">
        <f>VLOOKUP(Table8_16[[#This Row],[Customer_ID]],Table1__2[],4,FALSE)</f>
        <v>Male</v>
      </c>
      <c r="P603" t="str">
        <f>VLOOKUP(Table8_16[[#This Row],[Customer_ID]],Table1__2[],5,FALSE)</f>
        <v>South Jenniferville</v>
      </c>
      <c r="Q603" t="str">
        <f>VLOOKUP(Table8_16[[#This Row],[Customer_ID]],Table1__2[],6,FALSE)</f>
        <v>Georgia</v>
      </c>
      <c r="R603" t="str">
        <f>VLOOKUP(Table8_16[[#This Row],[Customer_ID]],Table1__2[],7,FALSE)</f>
        <v>USA</v>
      </c>
      <c r="S603" t="str">
        <f>VLOOKUP(Table8_16[[#This Row],[Customer_ID]],Table1__2[],8,FALSE)</f>
        <v>Silver</v>
      </c>
      <c r="T603" t="str">
        <f>VLOOKUP(Table8_16[[#This Row],[Customer_ID]],Table1__2[],9,FALSE)</f>
        <v>Retired</v>
      </c>
      <c r="U603" t="str">
        <f>VLOOKUP(Table8_16[[#This Row],[Product_ID]],Table3__211[],2,FALSE)</f>
        <v>Premium Blanket</v>
      </c>
      <c r="V603" t="str">
        <f>VLOOKUP(Table8_16[[#This Row],[Product_ID]],Table3__211[],3,FALSE)</f>
        <v>Throw</v>
      </c>
      <c r="W603" t="str">
        <f>VLOOKUP(Table8_16[[#This Row],[Product_ID]],Table3__211[],4,FALSE)</f>
        <v>Home</v>
      </c>
      <c r="X603" t="str">
        <f>VLOOKUP(Table8_16[[#This Row],[Product_ID]],Table3__211[],5,FALSE)</f>
        <v>Decor</v>
      </c>
      <c r="Y603" t="str">
        <f>VLOOKUP(Table8_16[[#This Row],[Product_ID]],Table3__211[],6,FALSE)</f>
        <v>Hernandez, Kennedy and Porter</v>
      </c>
      <c r="Z603">
        <f>VLOOKUP(Table8_16[[#This Row],[Product_ID]],Table3__211[],7,FALSE)</f>
        <v>461.47</v>
      </c>
      <c r="AA603">
        <f>VLOOKUP(Table8_16[[#This Row],[Product_ID]],Table3__211[],8,FALSE)</f>
        <v>190</v>
      </c>
      <c r="AB603" t="str">
        <f>VLOOKUP(Table8_16[[#This Row],[Store_ID]],Store!$A$2:$E$21,2,FALSE)</f>
        <v>Martinez, Adkins and Johnson</v>
      </c>
      <c r="AC603" t="str">
        <f>VLOOKUP(Table8_16[[#This Row],[Store_ID]],Store!$A$2:$E$21,3,FALSE)</f>
        <v>North</v>
      </c>
      <c r="AD603" t="str">
        <f>VLOOKUP(Table8_16[[#This Row],[Store_ID]],Store!$A$2:$E$21,4,FALSE)</f>
        <v>Danielmouth</v>
      </c>
      <c r="AE603" t="str">
        <f>VLOOKUP(Table8_16[[#This Row],[Store_ID]],Store!$A$2:$E$21,5,FALSE)</f>
        <v>Flagship</v>
      </c>
      <c r="AF603" s="22" t="str">
        <f>VLOOKUP(Table8_16[[#This Row],[Store_ID]],Store!$A$2:$F$21,6,FALSE)</f>
        <v>Physical Store</v>
      </c>
    </row>
    <row r="604" spans="1:32" x14ac:dyDescent="0.3">
      <c r="A604" t="s">
        <v>2567</v>
      </c>
      <c r="B604" s="5">
        <v>45718</v>
      </c>
      <c r="C604" t="s">
        <v>1193</v>
      </c>
      <c r="D604" t="s">
        <v>1580</v>
      </c>
      <c r="E604" t="s">
        <v>1924</v>
      </c>
      <c r="F604">
        <v>3</v>
      </c>
      <c r="G604">
        <v>483.06</v>
      </c>
      <c r="H604">
        <v>0.05</v>
      </c>
      <c r="I604" t="s">
        <v>1959</v>
      </c>
      <c r="J604">
        <v>1376.721</v>
      </c>
      <c r="K604">
        <v>1376.721</v>
      </c>
      <c r="L604" t="str">
        <f>_xlfn.IFS(Table8_1[[#This Row],[Unit_Price]]&lt;500,"Low Price",Table8_1[[#This Row],[Unit_Price]]&lt;2000,"Medium Price",Table8_1[[#This Row],[Unit_Price]]&gt;=2000, "High Price")</f>
        <v>Low Price</v>
      </c>
      <c r="M604" t="str">
        <f>VLOOKUP(Table8_16[[#This Row],[Customer_ID]],Table1__2[],2,FALSE)</f>
        <v>Frank Stewart</v>
      </c>
      <c r="N604">
        <f>VLOOKUP(Table8_16[[#This Row],[Customer_ID]],Table1__2[],3,FALSE)</f>
        <v>44</v>
      </c>
      <c r="O604" t="str">
        <f>VLOOKUP(Table8_16[[#This Row],[Customer_ID]],Table1__2[],4,FALSE)</f>
        <v>Female</v>
      </c>
      <c r="P604" t="str">
        <f>VLOOKUP(Table8_16[[#This Row],[Customer_ID]],Table1__2[],5,FALSE)</f>
        <v>Fischerborough</v>
      </c>
      <c r="Q604" t="str">
        <f>VLOOKUP(Table8_16[[#This Row],[Customer_ID]],Table1__2[],6,FALSE)</f>
        <v>Delaware</v>
      </c>
      <c r="R604" t="str">
        <f>VLOOKUP(Table8_16[[#This Row],[Customer_ID]],Table1__2[],7,FALSE)</f>
        <v>USA</v>
      </c>
      <c r="S604" t="str">
        <f>VLOOKUP(Table8_16[[#This Row],[Customer_ID]],Table1__2[],8,FALSE)</f>
        <v>Bronze</v>
      </c>
      <c r="T604" t="str">
        <f>VLOOKUP(Table8_16[[#This Row],[Customer_ID]],Table1__2[],9,FALSE)</f>
        <v>Experienced</v>
      </c>
      <c r="U604" t="str">
        <f>VLOOKUP(Table8_16[[#This Row],[Product_ID]],Table3__211[],2,FALSE)</f>
        <v>Herbal Face</v>
      </c>
      <c r="V604" t="str">
        <f>VLOOKUP(Table8_16[[#This Row],[Product_ID]],Table3__211[],3,FALSE)</f>
        <v>Moisturizer</v>
      </c>
      <c r="W604" t="str">
        <f>VLOOKUP(Table8_16[[#This Row],[Product_ID]],Table3__211[],4,FALSE)</f>
        <v>Beauty</v>
      </c>
      <c r="X604" t="str">
        <f>VLOOKUP(Table8_16[[#This Row],[Product_ID]],Table3__211[],5,FALSE)</f>
        <v>Skincare</v>
      </c>
      <c r="Y604" t="str">
        <f>VLOOKUP(Table8_16[[#This Row],[Product_ID]],Table3__211[],6,FALSE)</f>
        <v>Davidson PLC</v>
      </c>
      <c r="Z604">
        <f>VLOOKUP(Table8_16[[#This Row],[Product_ID]],Table3__211[],7,FALSE)</f>
        <v>312.8</v>
      </c>
      <c r="AA604">
        <f>VLOOKUP(Table8_16[[#This Row],[Product_ID]],Table3__211[],8,FALSE)</f>
        <v>350</v>
      </c>
      <c r="AB604" t="str">
        <f>VLOOKUP(Table8_16[[#This Row],[Store_ID]],Store!$A$2:$E$21,2,FALSE)</f>
        <v>Hill, Wagner and Ballard</v>
      </c>
      <c r="AC604" t="str">
        <f>VLOOKUP(Table8_16[[#This Row],[Store_ID]],Store!$A$2:$E$21,3,FALSE)</f>
        <v>East</v>
      </c>
      <c r="AD604" t="str">
        <f>VLOOKUP(Table8_16[[#This Row],[Store_ID]],Store!$A$2:$E$21,4,FALSE)</f>
        <v>East Davidville</v>
      </c>
      <c r="AE604" t="str">
        <f>VLOOKUP(Table8_16[[#This Row],[Store_ID]],Store!$A$2:$E$21,5,FALSE)</f>
        <v>Online</v>
      </c>
      <c r="AF604" s="22" t="str">
        <f>VLOOKUP(Table8_16[[#This Row],[Store_ID]],Store!$A$2:$F$21,6,FALSE)</f>
        <v>Digital Store</v>
      </c>
    </row>
    <row r="605" spans="1:32" x14ac:dyDescent="0.3">
      <c r="A605" t="s">
        <v>2568</v>
      </c>
      <c r="B605" s="5">
        <v>45379</v>
      </c>
      <c r="C605" t="s">
        <v>940</v>
      </c>
      <c r="D605" t="s">
        <v>1826</v>
      </c>
      <c r="E605" t="s">
        <v>1914</v>
      </c>
      <c r="F605">
        <v>4</v>
      </c>
      <c r="G605">
        <v>262.05</v>
      </c>
      <c r="H605">
        <v>0.24</v>
      </c>
      <c r="I605" t="s">
        <v>1961</v>
      </c>
      <c r="J605">
        <v>796.63199999999995</v>
      </c>
      <c r="K605">
        <v>796.63200000000006</v>
      </c>
      <c r="L605" t="str">
        <f>_xlfn.IFS(Table8_1[[#This Row],[Unit_Price]]&lt;500,"Low Price",Table8_1[[#This Row],[Unit_Price]]&lt;2000,"Medium Price",Table8_1[[#This Row],[Unit_Price]]&gt;=2000, "High Price")</f>
        <v>Low Price</v>
      </c>
      <c r="M605" t="str">
        <f>VLOOKUP(Table8_16[[#This Row],[Customer_ID]],Table1__2[],2,FALSE)</f>
        <v>Gloria Taylor</v>
      </c>
      <c r="N605">
        <f>VLOOKUP(Table8_16[[#This Row],[Customer_ID]],Table1__2[],3,FALSE)</f>
        <v>56</v>
      </c>
      <c r="O605" t="str">
        <f>VLOOKUP(Table8_16[[#This Row],[Customer_ID]],Table1__2[],4,FALSE)</f>
        <v>Female</v>
      </c>
      <c r="P605" t="str">
        <f>VLOOKUP(Table8_16[[#This Row],[Customer_ID]],Table1__2[],5,FALSE)</f>
        <v>North Daniel</v>
      </c>
      <c r="Q605" t="str">
        <f>VLOOKUP(Table8_16[[#This Row],[Customer_ID]],Table1__2[],6,FALSE)</f>
        <v>Louisiana</v>
      </c>
      <c r="R605" t="str">
        <f>VLOOKUP(Table8_16[[#This Row],[Customer_ID]],Table1__2[],7,FALSE)</f>
        <v>USA</v>
      </c>
      <c r="S605" t="str">
        <f>VLOOKUP(Table8_16[[#This Row],[Customer_ID]],Table1__2[],8,FALSE)</f>
        <v>Platinum</v>
      </c>
      <c r="T605" t="str">
        <f>VLOOKUP(Table8_16[[#This Row],[Customer_ID]],Table1__2[],9,FALSE)</f>
        <v>Experienced</v>
      </c>
      <c r="U605" t="str">
        <f>VLOOKUP(Table8_16[[#This Row],[Product_ID]],Table3__211[],2,FALSE)</f>
        <v>Badminton Racket</v>
      </c>
      <c r="V605" t="str">
        <f>VLOOKUP(Table8_16[[#This Row],[Product_ID]],Table3__211[],3,FALSE)</f>
        <v>Set</v>
      </c>
      <c r="W605" t="str">
        <f>VLOOKUP(Table8_16[[#This Row],[Product_ID]],Table3__211[],4,FALSE)</f>
        <v>Sports</v>
      </c>
      <c r="X605" t="str">
        <f>VLOOKUP(Table8_16[[#This Row],[Product_ID]],Table3__211[],5,FALSE)</f>
        <v>Equipment</v>
      </c>
      <c r="Y605" t="str">
        <f>VLOOKUP(Table8_16[[#This Row],[Product_ID]],Table3__211[],6,FALSE)</f>
        <v>Robinson-Brown</v>
      </c>
      <c r="Z605">
        <f>VLOOKUP(Table8_16[[#This Row],[Product_ID]],Table3__211[],7,FALSE)</f>
        <v>285.54000000000002</v>
      </c>
      <c r="AA605">
        <f>VLOOKUP(Table8_16[[#This Row],[Product_ID]],Table3__211[],8,FALSE)</f>
        <v>358</v>
      </c>
      <c r="AB605" t="str">
        <f>VLOOKUP(Table8_16[[#This Row],[Store_ID]],Store!$A$2:$E$21,2,FALSE)</f>
        <v>Martinez-Mullins</v>
      </c>
      <c r="AC605" t="str">
        <f>VLOOKUP(Table8_16[[#This Row],[Store_ID]],Store!$A$2:$E$21,3,FALSE)</f>
        <v>South</v>
      </c>
      <c r="AD605" t="str">
        <f>VLOOKUP(Table8_16[[#This Row],[Store_ID]],Store!$A$2:$E$21,4,FALSE)</f>
        <v>Williamsfurt</v>
      </c>
      <c r="AE605" t="str">
        <f>VLOOKUP(Table8_16[[#This Row],[Store_ID]],Store!$A$2:$E$21,5,FALSE)</f>
        <v>Online</v>
      </c>
      <c r="AF605" s="22" t="str">
        <f>VLOOKUP(Table8_16[[#This Row],[Store_ID]],Store!$A$2:$F$21,6,FALSE)</f>
        <v>Digital Store</v>
      </c>
    </row>
    <row r="606" spans="1:32" x14ac:dyDescent="0.3">
      <c r="A606" t="s">
        <v>2569</v>
      </c>
      <c r="B606" s="5">
        <v>45635</v>
      </c>
      <c r="C606" t="s">
        <v>1440</v>
      </c>
      <c r="D606" t="s">
        <v>1613</v>
      </c>
      <c r="E606" t="s">
        <v>1934</v>
      </c>
      <c r="F606">
        <v>3</v>
      </c>
      <c r="G606">
        <v>970.89</v>
      </c>
      <c r="H606">
        <v>0.11</v>
      </c>
      <c r="I606" t="s">
        <v>1964</v>
      </c>
      <c r="J606">
        <v>2592.2763</v>
      </c>
      <c r="K606">
        <v>2592.2763</v>
      </c>
      <c r="L606" t="str">
        <f>_xlfn.IFS(Table8_1[[#This Row],[Unit_Price]]&lt;500,"Low Price",Table8_1[[#This Row],[Unit_Price]]&lt;2000,"Medium Price",Table8_1[[#This Row],[Unit_Price]]&gt;=2000, "High Price")</f>
        <v>Medium Price</v>
      </c>
      <c r="M606" t="str">
        <f>VLOOKUP(Table8_16[[#This Row],[Customer_ID]],Table1__2[],2,FALSE)</f>
        <v>Samantha Lee</v>
      </c>
      <c r="N606">
        <f>VLOOKUP(Table8_16[[#This Row],[Customer_ID]],Table1__2[],3,FALSE)</f>
        <v>36</v>
      </c>
      <c r="O606" t="str">
        <f>VLOOKUP(Table8_16[[#This Row],[Customer_ID]],Table1__2[],4,FALSE)</f>
        <v>Female</v>
      </c>
      <c r="P606" t="str">
        <f>VLOOKUP(Table8_16[[#This Row],[Customer_ID]],Table1__2[],5,FALSE)</f>
        <v>Port Anthony</v>
      </c>
      <c r="Q606" t="str">
        <f>VLOOKUP(Table8_16[[#This Row],[Customer_ID]],Table1__2[],6,FALSE)</f>
        <v>Connecticut</v>
      </c>
      <c r="R606" t="str">
        <f>VLOOKUP(Table8_16[[#This Row],[Customer_ID]],Table1__2[],7,FALSE)</f>
        <v>USA</v>
      </c>
      <c r="S606" t="str">
        <f>VLOOKUP(Table8_16[[#This Row],[Customer_ID]],Table1__2[],8,FALSE)</f>
        <v>Bronze</v>
      </c>
      <c r="T606" t="str">
        <f>VLOOKUP(Table8_16[[#This Row],[Customer_ID]],Table1__2[],9,FALSE)</f>
        <v>Experienced</v>
      </c>
      <c r="U606" t="str">
        <f>VLOOKUP(Table8_16[[#This Row],[Product_ID]],Table3__211[],2,FALSE)</f>
        <v>Decorative Wall</v>
      </c>
      <c r="V606" t="str">
        <f>VLOOKUP(Table8_16[[#This Row],[Product_ID]],Table3__211[],3,FALSE)</f>
        <v>Mirror</v>
      </c>
      <c r="W606" t="str">
        <f>VLOOKUP(Table8_16[[#This Row],[Product_ID]],Table3__211[],4,FALSE)</f>
        <v>Home</v>
      </c>
      <c r="X606" t="str">
        <f>VLOOKUP(Table8_16[[#This Row],[Product_ID]],Table3__211[],5,FALSE)</f>
        <v>Decor</v>
      </c>
      <c r="Y606" t="str">
        <f>VLOOKUP(Table8_16[[#This Row],[Product_ID]],Table3__211[],6,FALSE)</f>
        <v>Luna, Anderson and Bowman</v>
      </c>
      <c r="Z606">
        <f>VLOOKUP(Table8_16[[#This Row],[Product_ID]],Table3__211[],7,FALSE)</f>
        <v>48.01</v>
      </c>
      <c r="AA606">
        <f>VLOOKUP(Table8_16[[#This Row],[Product_ID]],Table3__211[],8,FALSE)</f>
        <v>439</v>
      </c>
      <c r="AB606" t="str">
        <f>VLOOKUP(Table8_16[[#This Row],[Store_ID]],Store!$A$2:$E$21,2,FALSE)</f>
        <v>Mcdonald Inc</v>
      </c>
      <c r="AC606" t="str">
        <f>VLOOKUP(Table8_16[[#This Row],[Store_ID]],Store!$A$2:$E$21,3,FALSE)</f>
        <v>South</v>
      </c>
      <c r="AD606" t="str">
        <f>VLOOKUP(Table8_16[[#This Row],[Store_ID]],Store!$A$2:$E$21,4,FALSE)</f>
        <v>Christopherland</v>
      </c>
      <c r="AE606" t="str">
        <f>VLOOKUP(Table8_16[[#This Row],[Store_ID]],Store!$A$2:$E$21,5,FALSE)</f>
        <v>Outlet</v>
      </c>
      <c r="AF606" s="22" t="str">
        <f>VLOOKUP(Table8_16[[#This Row],[Store_ID]],Store!$A$2:$F$21,6,FALSE)</f>
        <v>Physical Store</v>
      </c>
    </row>
    <row r="607" spans="1:32" x14ac:dyDescent="0.3">
      <c r="A607" t="s">
        <v>2570</v>
      </c>
      <c r="B607" s="5">
        <v>45222</v>
      </c>
      <c r="C607" t="s">
        <v>710</v>
      </c>
      <c r="D607" t="s">
        <v>1799</v>
      </c>
      <c r="E607" t="s">
        <v>1887</v>
      </c>
      <c r="F607">
        <v>1</v>
      </c>
      <c r="G607">
        <v>61.11</v>
      </c>
      <c r="H607">
        <v>0.1</v>
      </c>
      <c r="I607" t="s">
        <v>1961</v>
      </c>
      <c r="J607">
        <v>54.999000000000002</v>
      </c>
      <c r="K607">
        <v>54.998999999999995</v>
      </c>
      <c r="L607" t="str">
        <f>_xlfn.IFS(Table8_1[[#This Row],[Unit_Price]]&lt;500,"Low Price",Table8_1[[#This Row],[Unit_Price]]&lt;2000,"Medium Price",Table8_1[[#This Row],[Unit_Price]]&gt;=2000, "High Price")</f>
        <v>Low Price</v>
      </c>
      <c r="M607" t="str">
        <f>VLOOKUP(Table8_16[[#This Row],[Customer_ID]],Table1__2[],2,FALSE)</f>
        <v>Kathryn Garcia</v>
      </c>
      <c r="N607">
        <f>VLOOKUP(Table8_16[[#This Row],[Customer_ID]],Table1__2[],3,FALSE)</f>
        <v>44</v>
      </c>
      <c r="O607" t="str">
        <f>VLOOKUP(Table8_16[[#This Row],[Customer_ID]],Table1__2[],4,FALSE)</f>
        <v>Male</v>
      </c>
      <c r="P607" t="str">
        <f>VLOOKUP(Table8_16[[#This Row],[Customer_ID]],Table1__2[],5,FALSE)</f>
        <v>Morrismouth</v>
      </c>
      <c r="Q607" t="str">
        <f>VLOOKUP(Table8_16[[#This Row],[Customer_ID]],Table1__2[],6,FALSE)</f>
        <v>California</v>
      </c>
      <c r="R607" t="str">
        <f>VLOOKUP(Table8_16[[#This Row],[Customer_ID]],Table1__2[],7,FALSE)</f>
        <v>USA</v>
      </c>
      <c r="S607" t="str">
        <f>VLOOKUP(Table8_16[[#This Row],[Customer_ID]],Table1__2[],8,FALSE)</f>
        <v>Platinum</v>
      </c>
      <c r="T607" t="str">
        <f>VLOOKUP(Table8_16[[#This Row],[Customer_ID]],Table1__2[],9,FALSE)</f>
        <v>Experienced</v>
      </c>
      <c r="U607" t="str">
        <f>VLOOKUP(Table8_16[[#This Row],[Product_ID]],Table3__211[],2,FALSE)</f>
        <v>Professional Jump</v>
      </c>
      <c r="V607" t="str">
        <f>VLOOKUP(Table8_16[[#This Row],[Product_ID]],Table3__211[],3,FALSE)</f>
        <v>Rope</v>
      </c>
      <c r="W607" t="str">
        <f>VLOOKUP(Table8_16[[#This Row],[Product_ID]],Table3__211[],4,FALSE)</f>
        <v>Sports</v>
      </c>
      <c r="X607" t="str">
        <f>VLOOKUP(Table8_16[[#This Row],[Product_ID]],Table3__211[],5,FALSE)</f>
        <v>Fitness</v>
      </c>
      <c r="Y607" t="str">
        <f>VLOOKUP(Table8_16[[#This Row],[Product_ID]],Table3__211[],6,FALSE)</f>
        <v>Davis PLC</v>
      </c>
      <c r="Z607">
        <f>VLOOKUP(Table8_16[[#This Row],[Product_ID]],Table3__211[],7,FALSE)</f>
        <v>477.61</v>
      </c>
      <c r="AA607">
        <f>VLOOKUP(Table8_16[[#This Row],[Product_ID]],Table3__211[],8,FALSE)</f>
        <v>300</v>
      </c>
      <c r="AB607" t="str">
        <f>VLOOKUP(Table8_16[[#This Row],[Store_ID]],Store!$A$2:$E$21,2,FALSE)</f>
        <v>Rivera-Warner</v>
      </c>
      <c r="AC607" t="str">
        <f>VLOOKUP(Table8_16[[#This Row],[Store_ID]],Store!$A$2:$E$21,3,FALSE)</f>
        <v>East</v>
      </c>
      <c r="AD607" t="str">
        <f>VLOOKUP(Table8_16[[#This Row],[Store_ID]],Store!$A$2:$E$21,4,FALSE)</f>
        <v>Washingtonfurt</v>
      </c>
      <c r="AE607" t="str">
        <f>VLOOKUP(Table8_16[[#This Row],[Store_ID]],Store!$A$2:$E$21,5,FALSE)</f>
        <v>Flagship</v>
      </c>
      <c r="AF607" s="22" t="str">
        <f>VLOOKUP(Table8_16[[#This Row],[Store_ID]],Store!$A$2:$F$21,6,FALSE)</f>
        <v>Physical Store</v>
      </c>
    </row>
    <row r="608" spans="1:32" x14ac:dyDescent="0.3">
      <c r="A608" t="s">
        <v>2571</v>
      </c>
      <c r="B608" s="5">
        <v>45555</v>
      </c>
      <c r="C608" t="s">
        <v>125</v>
      </c>
      <c r="D608" t="s">
        <v>1658</v>
      </c>
      <c r="E608" t="s">
        <v>1917</v>
      </c>
      <c r="F608">
        <v>3</v>
      </c>
      <c r="G608">
        <v>827.88</v>
      </c>
      <c r="H608">
        <v>0.19</v>
      </c>
      <c r="I608" t="s">
        <v>1961</v>
      </c>
      <c r="J608">
        <v>2011.7483999999999</v>
      </c>
      <c r="K608">
        <v>2011.7483999999999</v>
      </c>
      <c r="L608" t="str">
        <f>_xlfn.IFS(Table8_1[[#This Row],[Unit_Price]]&lt;500,"Low Price",Table8_1[[#This Row],[Unit_Price]]&lt;2000,"Medium Price",Table8_1[[#This Row],[Unit_Price]]&gt;=2000, "High Price")</f>
        <v>Medium Price</v>
      </c>
      <c r="M608" t="str">
        <f>VLOOKUP(Table8_16[[#This Row],[Customer_ID]],Table1__2[],2,FALSE)</f>
        <v>David Arnold</v>
      </c>
      <c r="N608">
        <f>VLOOKUP(Table8_16[[#This Row],[Customer_ID]],Table1__2[],3,FALSE)</f>
        <v>54</v>
      </c>
      <c r="O608" t="str">
        <f>VLOOKUP(Table8_16[[#This Row],[Customer_ID]],Table1__2[],4,FALSE)</f>
        <v>Female</v>
      </c>
      <c r="P608" t="str">
        <f>VLOOKUP(Table8_16[[#This Row],[Customer_ID]],Table1__2[],5,FALSE)</f>
        <v>East Jennifer</v>
      </c>
      <c r="Q608" t="str">
        <f>VLOOKUP(Table8_16[[#This Row],[Customer_ID]],Table1__2[],6,FALSE)</f>
        <v>California</v>
      </c>
      <c r="R608" t="str">
        <f>VLOOKUP(Table8_16[[#This Row],[Customer_ID]],Table1__2[],7,FALSE)</f>
        <v>USA</v>
      </c>
      <c r="S608" t="str">
        <f>VLOOKUP(Table8_16[[#This Row],[Customer_ID]],Table1__2[],8,FALSE)</f>
        <v>Silver</v>
      </c>
      <c r="T608" t="str">
        <f>VLOOKUP(Table8_16[[#This Row],[Customer_ID]],Table1__2[],9,FALSE)</f>
        <v>Experienced</v>
      </c>
      <c r="U608" t="str">
        <f>VLOOKUP(Table8_16[[#This Row],[Product_ID]],Table3__211[],2,FALSE)</f>
        <v>Decorative Floor</v>
      </c>
      <c r="V608" t="str">
        <f>VLOOKUP(Table8_16[[#This Row],[Product_ID]],Table3__211[],3,FALSE)</f>
        <v>Vase</v>
      </c>
      <c r="W608" t="str">
        <f>VLOOKUP(Table8_16[[#This Row],[Product_ID]],Table3__211[],4,FALSE)</f>
        <v>Home</v>
      </c>
      <c r="X608" t="str">
        <f>VLOOKUP(Table8_16[[#This Row],[Product_ID]],Table3__211[],5,FALSE)</f>
        <v>Decor</v>
      </c>
      <c r="Y608" t="str">
        <f>VLOOKUP(Table8_16[[#This Row],[Product_ID]],Table3__211[],6,FALSE)</f>
        <v>Khan, Jones and Paul</v>
      </c>
      <c r="Z608">
        <f>VLOOKUP(Table8_16[[#This Row],[Product_ID]],Table3__211[],7,FALSE)</f>
        <v>254.04</v>
      </c>
      <c r="AA608">
        <f>VLOOKUP(Table8_16[[#This Row],[Product_ID]],Table3__211[],8,FALSE)</f>
        <v>378</v>
      </c>
      <c r="AB608" t="str">
        <f>VLOOKUP(Table8_16[[#This Row],[Store_ID]],Store!$A$2:$E$21,2,FALSE)</f>
        <v>Bean, Jones and Park</v>
      </c>
      <c r="AC608" t="str">
        <f>VLOOKUP(Table8_16[[#This Row],[Store_ID]],Store!$A$2:$E$21,3,FALSE)</f>
        <v>West</v>
      </c>
      <c r="AD608" t="str">
        <f>VLOOKUP(Table8_16[[#This Row],[Store_ID]],Store!$A$2:$E$21,4,FALSE)</f>
        <v>Thompsonborough</v>
      </c>
      <c r="AE608" t="str">
        <f>VLOOKUP(Table8_16[[#This Row],[Store_ID]],Store!$A$2:$E$21,5,FALSE)</f>
        <v>Online</v>
      </c>
      <c r="AF608" s="22" t="str">
        <f>VLOOKUP(Table8_16[[#This Row],[Store_ID]],Store!$A$2:$F$21,6,FALSE)</f>
        <v>Digital Store</v>
      </c>
    </row>
    <row r="609" spans="1:32" x14ac:dyDescent="0.3">
      <c r="A609" t="s">
        <v>2572</v>
      </c>
      <c r="B609" s="5">
        <v>45583</v>
      </c>
      <c r="C609" t="s">
        <v>1346</v>
      </c>
      <c r="D609" t="s">
        <v>1844</v>
      </c>
      <c r="E609" t="s">
        <v>1932</v>
      </c>
      <c r="F609">
        <v>3</v>
      </c>
      <c r="G609">
        <v>926.85</v>
      </c>
      <c r="H609">
        <v>0.18</v>
      </c>
      <c r="I609" t="s">
        <v>1964</v>
      </c>
      <c r="J609">
        <v>2280.0509999999999</v>
      </c>
      <c r="K609">
        <v>2280.0510000000004</v>
      </c>
      <c r="L609" t="str">
        <f>_xlfn.IFS(Table8_1[[#This Row],[Unit_Price]]&lt;500,"Low Price",Table8_1[[#This Row],[Unit_Price]]&lt;2000,"Medium Price",Table8_1[[#This Row],[Unit_Price]]&gt;=2000, "High Price")</f>
        <v>Medium Price</v>
      </c>
      <c r="M609" t="str">
        <f>VLOOKUP(Table8_16[[#This Row],[Customer_ID]],Table1__2[],2,FALSE)</f>
        <v>Kimberly Roberts</v>
      </c>
      <c r="N609">
        <f>VLOOKUP(Table8_16[[#This Row],[Customer_ID]],Table1__2[],3,FALSE)</f>
        <v>36</v>
      </c>
      <c r="O609" t="str">
        <f>VLOOKUP(Table8_16[[#This Row],[Customer_ID]],Table1__2[],4,FALSE)</f>
        <v>Female</v>
      </c>
      <c r="P609" t="str">
        <f>VLOOKUP(Table8_16[[#This Row],[Customer_ID]],Table1__2[],5,FALSE)</f>
        <v>Josephchester</v>
      </c>
      <c r="Q609" t="str">
        <f>VLOOKUP(Table8_16[[#This Row],[Customer_ID]],Table1__2[],6,FALSE)</f>
        <v>New Jersey</v>
      </c>
      <c r="R609" t="str">
        <f>VLOOKUP(Table8_16[[#This Row],[Customer_ID]],Table1__2[],7,FALSE)</f>
        <v>USA</v>
      </c>
      <c r="S609" t="str">
        <f>VLOOKUP(Table8_16[[#This Row],[Customer_ID]],Table1__2[],8,FALSE)</f>
        <v>Gold</v>
      </c>
      <c r="T609" t="str">
        <f>VLOOKUP(Table8_16[[#This Row],[Customer_ID]],Table1__2[],9,FALSE)</f>
        <v>Experienced</v>
      </c>
      <c r="U609" t="str">
        <f>VLOOKUP(Table8_16[[#This Row],[Product_ID]],Table3__211[],2,FALSE)</f>
        <v>LED Bedside</v>
      </c>
      <c r="V609" t="str">
        <f>VLOOKUP(Table8_16[[#This Row],[Product_ID]],Table3__211[],3,FALSE)</f>
        <v>Lamp</v>
      </c>
      <c r="W609" t="str">
        <f>VLOOKUP(Table8_16[[#This Row],[Product_ID]],Table3__211[],4,FALSE)</f>
        <v>Home</v>
      </c>
      <c r="X609" t="str">
        <f>VLOOKUP(Table8_16[[#This Row],[Product_ID]],Table3__211[],5,FALSE)</f>
        <v>Lighting</v>
      </c>
      <c r="Y609" t="str">
        <f>VLOOKUP(Table8_16[[#This Row],[Product_ID]],Table3__211[],6,FALSE)</f>
        <v>Aguilar, Horton and Lewis</v>
      </c>
      <c r="Z609">
        <f>VLOOKUP(Table8_16[[#This Row],[Product_ID]],Table3__211[],7,FALSE)</f>
        <v>371.38</v>
      </c>
      <c r="AA609">
        <f>VLOOKUP(Table8_16[[#This Row],[Product_ID]],Table3__211[],8,FALSE)</f>
        <v>220</v>
      </c>
      <c r="AB609" t="str">
        <f>VLOOKUP(Table8_16[[#This Row],[Store_ID]],Store!$A$2:$E$21,2,FALSE)</f>
        <v>Gardner, Humphrey and Contreras</v>
      </c>
      <c r="AC609" t="str">
        <f>VLOOKUP(Table8_16[[#This Row],[Store_ID]],Store!$A$2:$E$21,3,FALSE)</f>
        <v>East</v>
      </c>
      <c r="AD609" t="str">
        <f>VLOOKUP(Table8_16[[#This Row],[Store_ID]],Store!$A$2:$E$21,4,FALSE)</f>
        <v>Johnsonville</v>
      </c>
      <c r="AE609" t="str">
        <f>VLOOKUP(Table8_16[[#This Row],[Store_ID]],Store!$A$2:$E$21,5,FALSE)</f>
        <v>Flagship</v>
      </c>
      <c r="AF609" s="22" t="str">
        <f>VLOOKUP(Table8_16[[#This Row],[Store_ID]],Store!$A$2:$F$21,6,FALSE)</f>
        <v>Physical Store</v>
      </c>
    </row>
    <row r="610" spans="1:32" x14ac:dyDescent="0.3">
      <c r="A610" t="s">
        <v>2573</v>
      </c>
      <c r="B610" s="5">
        <v>45662</v>
      </c>
      <c r="C610" t="s">
        <v>1010</v>
      </c>
      <c r="D610" t="s">
        <v>1599</v>
      </c>
      <c r="E610" t="s">
        <v>1934</v>
      </c>
      <c r="F610">
        <v>1</v>
      </c>
      <c r="G610">
        <v>874.59</v>
      </c>
      <c r="H610">
        <v>0.28999999999999998</v>
      </c>
      <c r="I610" t="s">
        <v>1961</v>
      </c>
      <c r="J610">
        <v>620.95889999999997</v>
      </c>
      <c r="K610">
        <v>620.95890000000009</v>
      </c>
      <c r="L610" t="str">
        <f>_xlfn.IFS(Table8_1[[#This Row],[Unit_Price]]&lt;500,"Low Price",Table8_1[[#This Row],[Unit_Price]]&lt;2000,"Medium Price",Table8_1[[#This Row],[Unit_Price]]&gt;=2000, "High Price")</f>
        <v>Medium Price</v>
      </c>
      <c r="M610" t="str">
        <f>VLOOKUP(Table8_16[[#This Row],[Customer_ID]],Table1__2[],2,FALSE)</f>
        <v>Tiffany Williams</v>
      </c>
      <c r="N610">
        <f>VLOOKUP(Table8_16[[#This Row],[Customer_ID]],Table1__2[],3,FALSE)</f>
        <v>64</v>
      </c>
      <c r="O610" t="str">
        <f>VLOOKUP(Table8_16[[#This Row],[Customer_ID]],Table1__2[],4,FALSE)</f>
        <v>Female</v>
      </c>
      <c r="P610" t="str">
        <f>VLOOKUP(Table8_16[[#This Row],[Customer_ID]],Table1__2[],5,FALSE)</f>
        <v>Richardsport</v>
      </c>
      <c r="Q610" t="str">
        <f>VLOOKUP(Table8_16[[#This Row],[Customer_ID]],Table1__2[],6,FALSE)</f>
        <v>New Hampshire</v>
      </c>
      <c r="R610" t="str">
        <f>VLOOKUP(Table8_16[[#This Row],[Customer_ID]],Table1__2[],7,FALSE)</f>
        <v>USA</v>
      </c>
      <c r="S610" t="str">
        <f>VLOOKUP(Table8_16[[#This Row],[Customer_ID]],Table1__2[],8,FALSE)</f>
        <v>Gold</v>
      </c>
      <c r="T610" t="str">
        <f>VLOOKUP(Table8_16[[#This Row],[Customer_ID]],Table1__2[],9,FALSE)</f>
        <v>Retired</v>
      </c>
      <c r="U610" t="str">
        <f>VLOOKUP(Table8_16[[#This Row],[Product_ID]],Table3__211[],2,FALSE)</f>
        <v>Ceramic Kitchen Bowl</v>
      </c>
      <c r="V610" t="str">
        <f>VLOOKUP(Table8_16[[#This Row],[Product_ID]],Table3__211[],3,FALSE)</f>
        <v>Set</v>
      </c>
      <c r="W610" t="str">
        <f>VLOOKUP(Table8_16[[#This Row],[Product_ID]],Table3__211[],4,FALSE)</f>
        <v>Home</v>
      </c>
      <c r="X610" t="str">
        <f>VLOOKUP(Table8_16[[#This Row],[Product_ID]],Table3__211[],5,FALSE)</f>
        <v>Kitchen</v>
      </c>
      <c r="Y610" t="str">
        <f>VLOOKUP(Table8_16[[#This Row],[Product_ID]],Table3__211[],6,FALSE)</f>
        <v>Hamilton Group</v>
      </c>
      <c r="Z610">
        <f>VLOOKUP(Table8_16[[#This Row],[Product_ID]],Table3__211[],7,FALSE)</f>
        <v>298.86</v>
      </c>
      <c r="AA610">
        <f>VLOOKUP(Table8_16[[#This Row],[Product_ID]],Table3__211[],8,FALSE)</f>
        <v>308</v>
      </c>
      <c r="AB610" t="str">
        <f>VLOOKUP(Table8_16[[#This Row],[Store_ID]],Store!$A$2:$E$21,2,FALSE)</f>
        <v>Mcdonald Inc</v>
      </c>
      <c r="AC610" t="str">
        <f>VLOOKUP(Table8_16[[#This Row],[Store_ID]],Store!$A$2:$E$21,3,FALSE)</f>
        <v>South</v>
      </c>
      <c r="AD610" t="str">
        <f>VLOOKUP(Table8_16[[#This Row],[Store_ID]],Store!$A$2:$E$21,4,FALSE)</f>
        <v>Christopherland</v>
      </c>
      <c r="AE610" t="str">
        <f>VLOOKUP(Table8_16[[#This Row],[Store_ID]],Store!$A$2:$E$21,5,FALSE)</f>
        <v>Outlet</v>
      </c>
      <c r="AF610" s="22" t="str">
        <f>VLOOKUP(Table8_16[[#This Row],[Store_ID]],Store!$A$2:$F$21,6,FALSE)</f>
        <v>Physical Store</v>
      </c>
    </row>
    <row r="611" spans="1:32" x14ac:dyDescent="0.3">
      <c r="A611" t="s">
        <v>2574</v>
      </c>
      <c r="B611" s="5">
        <v>45921</v>
      </c>
      <c r="C611" t="s">
        <v>1461</v>
      </c>
      <c r="D611" t="s">
        <v>1617</v>
      </c>
      <c r="E611" t="s">
        <v>1892</v>
      </c>
      <c r="F611">
        <v>4</v>
      </c>
      <c r="G611">
        <v>479.11</v>
      </c>
      <c r="H611">
        <v>0.24</v>
      </c>
      <c r="I611" t="s">
        <v>1961</v>
      </c>
      <c r="J611">
        <v>1456.4944</v>
      </c>
      <c r="K611">
        <v>1456.4944</v>
      </c>
      <c r="L611" t="str">
        <f>_xlfn.IFS(Table8_1[[#This Row],[Unit_Price]]&lt;500,"Low Price",Table8_1[[#This Row],[Unit_Price]]&lt;2000,"Medium Price",Table8_1[[#This Row],[Unit_Price]]&gt;=2000, "High Price")</f>
        <v>Low Price</v>
      </c>
      <c r="M611" t="str">
        <f>VLOOKUP(Table8_16[[#This Row],[Customer_ID]],Table1__2[],2,FALSE)</f>
        <v>Manuel Fisher</v>
      </c>
      <c r="N611">
        <f>VLOOKUP(Table8_16[[#This Row],[Customer_ID]],Table1__2[],3,FALSE)</f>
        <v>21</v>
      </c>
      <c r="O611" t="str">
        <f>VLOOKUP(Table8_16[[#This Row],[Customer_ID]],Table1__2[],4,FALSE)</f>
        <v>Female</v>
      </c>
      <c r="P611" t="str">
        <f>VLOOKUP(Table8_16[[#This Row],[Customer_ID]],Table1__2[],5,FALSE)</f>
        <v>Kanebury</v>
      </c>
      <c r="Q611" t="str">
        <f>VLOOKUP(Table8_16[[#This Row],[Customer_ID]],Table1__2[],6,FALSE)</f>
        <v>New Hampshire</v>
      </c>
      <c r="R611" t="str">
        <f>VLOOKUP(Table8_16[[#This Row],[Customer_ID]],Table1__2[],7,FALSE)</f>
        <v>USA</v>
      </c>
      <c r="S611" t="str">
        <f>VLOOKUP(Table8_16[[#This Row],[Customer_ID]],Table1__2[],8,FALSE)</f>
        <v>Gold</v>
      </c>
      <c r="T611" t="str">
        <f>VLOOKUP(Table8_16[[#This Row],[Customer_ID]],Table1__2[],9,FALSE)</f>
        <v>Students</v>
      </c>
      <c r="U611" t="str">
        <f>VLOOKUP(Table8_16[[#This Row],[Product_ID]],Table3__211[],2,FALSE)</f>
        <v>4K Home</v>
      </c>
      <c r="V611" t="str">
        <f>VLOOKUP(Table8_16[[#This Row],[Product_ID]],Table3__211[],3,FALSE)</f>
        <v>Projector</v>
      </c>
      <c r="W611" t="str">
        <f>VLOOKUP(Table8_16[[#This Row],[Product_ID]],Table3__211[],4,FALSE)</f>
        <v>Electronics</v>
      </c>
      <c r="X611" t="str">
        <f>VLOOKUP(Table8_16[[#This Row],[Product_ID]],Table3__211[],5,FALSE)</f>
        <v>Appliances</v>
      </c>
      <c r="Y611" t="str">
        <f>VLOOKUP(Table8_16[[#This Row],[Product_ID]],Table3__211[],6,FALSE)</f>
        <v>Thomas LLC</v>
      </c>
      <c r="Z611">
        <f>VLOOKUP(Table8_16[[#This Row],[Product_ID]],Table3__211[],7,FALSE)</f>
        <v>465.34</v>
      </c>
      <c r="AA611">
        <f>VLOOKUP(Table8_16[[#This Row],[Product_ID]],Table3__211[],8,FALSE)</f>
        <v>301</v>
      </c>
      <c r="AB611" t="str">
        <f>VLOOKUP(Table8_16[[#This Row],[Store_ID]],Store!$A$2:$E$21,2,FALSE)</f>
        <v>Martinez, Adkins and Johnson</v>
      </c>
      <c r="AC611" t="str">
        <f>VLOOKUP(Table8_16[[#This Row],[Store_ID]],Store!$A$2:$E$21,3,FALSE)</f>
        <v>North</v>
      </c>
      <c r="AD611" t="str">
        <f>VLOOKUP(Table8_16[[#This Row],[Store_ID]],Store!$A$2:$E$21,4,FALSE)</f>
        <v>Danielmouth</v>
      </c>
      <c r="AE611" t="str">
        <f>VLOOKUP(Table8_16[[#This Row],[Store_ID]],Store!$A$2:$E$21,5,FALSE)</f>
        <v>Flagship</v>
      </c>
      <c r="AF611" s="22" t="str">
        <f>VLOOKUP(Table8_16[[#This Row],[Store_ID]],Store!$A$2:$F$21,6,FALSE)</f>
        <v>Physical Store</v>
      </c>
    </row>
    <row r="612" spans="1:32" x14ac:dyDescent="0.3">
      <c r="A612" t="s">
        <v>2575</v>
      </c>
      <c r="B612" s="5">
        <v>45490</v>
      </c>
      <c r="C612" t="s">
        <v>701</v>
      </c>
      <c r="D612" t="s">
        <v>1674</v>
      </c>
      <c r="E612" t="s">
        <v>1942</v>
      </c>
      <c r="F612">
        <v>3</v>
      </c>
      <c r="G612">
        <v>182.91</v>
      </c>
      <c r="H612">
        <v>0.28999999999999998</v>
      </c>
      <c r="I612" t="s">
        <v>1959</v>
      </c>
      <c r="J612">
        <v>389.59829999999999</v>
      </c>
      <c r="K612">
        <v>389.59829999999999</v>
      </c>
      <c r="L612" t="str">
        <f>_xlfn.IFS(Table8_1[[#This Row],[Unit_Price]]&lt;500,"Low Price",Table8_1[[#This Row],[Unit_Price]]&lt;2000,"Medium Price",Table8_1[[#This Row],[Unit_Price]]&gt;=2000, "High Price")</f>
        <v>Low Price</v>
      </c>
      <c r="M612" t="str">
        <f>VLOOKUP(Table8_16[[#This Row],[Customer_ID]],Table1__2[],2,FALSE)</f>
        <v>Stuart Johnson</v>
      </c>
      <c r="N612">
        <f>VLOOKUP(Table8_16[[#This Row],[Customer_ID]],Table1__2[],3,FALSE)</f>
        <v>42</v>
      </c>
      <c r="O612" t="str">
        <f>VLOOKUP(Table8_16[[#This Row],[Customer_ID]],Table1__2[],4,FALSE)</f>
        <v>Female</v>
      </c>
      <c r="P612" t="str">
        <f>VLOOKUP(Table8_16[[#This Row],[Customer_ID]],Table1__2[],5,FALSE)</f>
        <v>West Markport</v>
      </c>
      <c r="Q612" t="str">
        <f>VLOOKUP(Table8_16[[#This Row],[Customer_ID]],Table1__2[],6,FALSE)</f>
        <v>North Dakota</v>
      </c>
      <c r="R612" t="str">
        <f>VLOOKUP(Table8_16[[#This Row],[Customer_ID]],Table1__2[],7,FALSE)</f>
        <v>USA</v>
      </c>
      <c r="S612" t="str">
        <f>VLOOKUP(Table8_16[[#This Row],[Customer_ID]],Table1__2[],8,FALSE)</f>
        <v>Platinum</v>
      </c>
      <c r="T612" t="str">
        <f>VLOOKUP(Table8_16[[#This Row],[Customer_ID]],Table1__2[],9,FALSE)</f>
        <v>Experienced</v>
      </c>
      <c r="U612" t="str">
        <f>VLOOKUP(Table8_16[[#This Row],[Product_ID]],Table3__211[],2,FALSE)</f>
        <v>Vitamin C Face</v>
      </c>
      <c r="V612" t="str">
        <f>VLOOKUP(Table8_16[[#This Row],[Product_ID]],Table3__211[],3,FALSE)</f>
        <v>Serum</v>
      </c>
      <c r="W612" t="str">
        <f>VLOOKUP(Table8_16[[#This Row],[Product_ID]],Table3__211[],4,FALSE)</f>
        <v>Beauty</v>
      </c>
      <c r="X612" t="str">
        <f>VLOOKUP(Table8_16[[#This Row],[Product_ID]],Table3__211[],5,FALSE)</f>
        <v>Skincare</v>
      </c>
      <c r="Y612" t="str">
        <f>VLOOKUP(Table8_16[[#This Row],[Product_ID]],Table3__211[],6,FALSE)</f>
        <v>Griffin Ltd</v>
      </c>
      <c r="Z612">
        <f>VLOOKUP(Table8_16[[#This Row],[Product_ID]],Table3__211[],7,FALSE)</f>
        <v>283.83</v>
      </c>
      <c r="AA612">
        <f>VLOOKUP(Table8_16[[#This Row],[Product_ID]],Table3__211[],8,FALSE)</f>
        <v>244</v>
      </c>
      <c r="AB612" t="str">
        <f>VLOOKUP(Table8_16[[#This Row],[Store_ID]],Store!$A$2:$E$21,2,FALSE)</f>
        <v>Holloway Ltd</v>
      </c>
      <c r="AC612" t="str">
        <f>VLOOKUP(Table8_16[[#This Row],[Store_ID]],Store!$A$2:$E$21,3,FALSE)</f>
        <v>North</v>
      </c>
      <c r="AD612" t="str">
        <f>VLOOKUP(Table8_16[[#This Row],[Store_ID]],Store!$A$2:$E$21,4,FALSE)</f>
        <v>Bensonhaven</v>
      </c>
      <c r="AE612" t="str">
        <f>VLOOKUP(Table8_16[[#This Row],[Store_ID]],Store!$A$2:$E$21,5,FALSE)</f>
        <v>Flagship</v>
      </c>
      <c r="AF612" s="22" t="str">
        <f>VLOOKUP(Table8_16[[#This Row],[Store_ID]],Store!$A$2:$F$21,6,FALSE)</f>
        <v>Physical Store</v>
      </c>
    </row>
    <row r="613" spans="1:32" x14ac:dyDescent="0.3">
      <c r="A613" t="s">
        <v>2576</v>
      </c>
      <c r="B613" s="5">
        <v>45652</v>
      </c>
      <c r="C613" t="s">
        <v>877</v>
      </c>
      <c r="D613" t="s">
        <v>1680</v>
      </c>
      <c r="E613" t="s">
        <v>1908</v>
      </c>
      <c r="F613">
        <v>4</v>
      </c>
      <c r="G613">
        <v>745.51</v>
      </c>
      <c r="H613">
        <v>0.05</v>
      </c>
      <c r="I613" t="s">
        <v>1959</v>
      </c>
      <c r="J613">
        <v>2832.9380000000001</v>
      </c>
      <c r="K613">
        <v>2832.9380000000001</v>
      </c>
      <c r="L613" t="str">
        <f>_xlfn.IFS(Table8_1[[#This Row],[Unit_Price]]&lt;500,"Low Price",Table8_1[[#This Row],[Unit_Price]]&lt;2000,"Medium Price",Table8_1[[#This Row],[Unit_Price]]&gt;=2000, "High Price")</f>
        <v>Medium Price</v>
      </c>
      <c r="M613" t="str">
        <f>VLOOKUP(Table8_16[[#This Row],[Customer_ID]],Table1__2[],2,FALSE)</f>
        <v>Adam Rowland</v>
      </c>
      <c r="N613">
        <f>VLOOKUP(Table8_16[[#This Row],[Customer_ID]],Table1__2[],3,FALSE)</f>
        <v>48</v>
      </c>
      <c r="O613" t="str">
        <f>VLOOKUP(Table8_16[[#This Row],[Customer_ID]],Table1__2[],4,FALSE)</f>
        <v>Female</v>
      </c>
      <c r="P613" t="str">
        <f>VLOOKUP(Table8_16[[#This Row],[Customer_ID]],Table1__2[],5,FALSE)</f>
        <v>Welchview</v>
      </c>
      <c r="Q613" t="str">
        <f>VLOOKUP(Table8_16[[#This Row],[Customer_ID]],Table1__2[],6,FALSE)</f>
        <v>California</v>
      </c>
      <c r="R613" t="str">
        <f>VLOOKUP(Table8_16[[#This Row],[Customer_ID]],Table1__2[],7,FALSE)</f>
        <v>USA</v>
      </c>
      <c r="S613" t="str">
        <f>VLOOKUP(Table8_16[[#This Row],[Customer_ID]],Table1__2[],8,FALSE)</f>
        <v>Gold</v>
      </c>
      <c r="T613" t="str">
        <f>VLOOKUP(Table8_16[[#This Row],[Customer_ID]],Table1__2[],9,FALSE)</f>
        <v>Experienced</v>
      </c>
      <c r="U613" t="str">
        <f>VLOOKUP(Table8_16[[#This Row],[Product_ID]],Table3__211[],2,FALSE)</f>
        <v>Gaming Mechanical</v>
      </c>
      <c r="V613" t="str">
        <f>VLOOKUP(Table8_16[[#This Row],[Product_ID]],Table3__211[],3,FALSE)</f>
        <v>Keyboard</v>
      </c>
      <c r="W613" t="str">
        <f>VLOOKUP(Table8_16[[#This Row],[Product_ID]],Table3__211[],4,FALSE)</f>
        <v>Electronics</v>
      </c>
      <c r="X613" t="str">
        <f>VLOOKUP(Table8_16[[#This Row],[Product_ID]],Table3__211[],5,FALSE)</f>
        <v>Computer</v>
      </c>
      <c r="Y613" t="str">
        <f>VLOOKUP(Table8_16[[#This Row],[Product_ID]],Table3__211[],6,FALSE)</f>
        <v>Lucero LLC</v>
      </c>
      <c r="Z613">
        <f>VLOOKUP(Table8_16[[#This Row],[Product_ID]],Table3__211[],7,FALSE)</f>
        <v>419.28</v>
      </c>
      <c r="AA613">
        <f>VLOOKUP(Table8_16[[#This Row],[Product_ID]],Table3__211[],8,FALSE)</f>
        <v>86</v>
      </c>
      <c r="AB613" t="str">
        <f>VLOOKUP(Table8_16[[#This Row],[Store_ID]],Store!$A$2:$E$21,2,FALSE)</f>
        <v>Gray Ltd</v>
      </c>
      <c r="AC613" t="str">
        <f>VLOOKUP(Table8_16[[#This Row],[Store_ID]],Store!$A$2:$E$21,3,FALSE)</f>
        <v>North</v>
      </c>
      <c r="AD613" t="str">
        <f>VLOOKUP(Table8_16[[#This Row],[Store_ID]],Store!$A$2:$E$21,4,FALSE)</f>
        <v>New Michaelchester</v>
      </c>
      <c r="AE613" t="str">
        <f>VLOOKUP(Table8_16[[#This Row],[Store_ID]],Store!$A$2:$E$21,5,FALSE)</f>
        <v>Outlet</v>
      </c>
      <c r="AF613" s="22" t="str">
        <f>VLOOKUP(Table8_16[[#This Row],[Store_ID]],Store!$A$2:$F$21,6,FALSE)</f>
        <v>Physical Store</v>
      </c>
    </row>
    <row r="614" spans="1:32" x14ac:dyDescent="0.3">
      <c r="A614" t="s">
        <v>2577</v>
      </c>
      <c r="B614" s="5">
        <v>45598</v>
      </c>
      <c r="C614" t="s">
        <v>1493</v>
      </c>
      <c r="D614" t="s">
        <v>1847</v>
      </c>
      <c r="E614" t="s">
        <v>1936</v>
      </c>
      <c r="F614">
        <v>3</v>
      </c>
      <c r="G614">
        <v>920.61</v>
      </c>
      <c r="H614">
        <v>0.04</v>
      </c>
      <c r="I614" t="s">
        <v>1959</v>
      </c>
      <c r="J614">
        <v>2651.3568</v>
      </c>
      <c r="K614">
        <v>2651.3568</v>
      </c>
      <c r="L614" t="str">
        <f>_xlfn.IFS(Table8_1[[#This Row],[Unit_Price]]&lt;500,"Low Price",Table8_1[[#This Row],[Unit_Price]]&lt;2000,"Medium Price",Table8_1[[#This Row],[Unit_Price]]&gt;=2000, "High Price")</f>
        <v>Medium Price</v>
      </c>
      <c r="M614" t="str">
        <f>VLOOKUP(Table8_16[[#This Row],[Customer_ID]],Table1__2[],2,FALSE)</f>
        <v>Bryan Tran</v>
      </c>
      <c r="N614">
        <f>VLOOKUP(Table8_16[[#This Row],[Customer_ID]],Table1__2[],3,FALSE)</f>
        <v>21</v>
      </c>
      <c r="O614" t="str">
        <f>VLOOKUP(Table8_16[[#This Row],[Customer_ID]],Table1__2[],4,FALSE)</f>
        <v>Male</v>
      </c>
      <c r="P614" t="str">
        <f>VLOOKUP(Table8_16[[#This Row],[Customer_ID]],Table1__2[],5,FALSE)</f>
        <v>Kelseybury</v>
      </c>
      <c r="Q614" t="str">
        <f>VLOOKUP(Table8_16[[#This Row],[Customer_ID]],Table1__2[],6,FALSE)</f>
        <v>Georgia</v>
      </c>
      <c r="R614" t="str">
        <f>VLOOKUP(Table8_16[[#This Row],[Customer_ID]],Table1__2[],7,FALSE)</f>
        <v>USA</v>
      </c>
      <c r="S614" t="str">
        <f>VLOOKUP(Table8_16[[#This Row],[Customer_ID]],Table1__2[],8,FALSE)</f>
        <v>Gold</v>
      </c>
      <c r="T614" t="str">
        <f>VLOOKUP(Table8_16[[#This Row],[Customer_ID]],Table1__2[],9,FALSE)</f>
        <v>Students</v>
      </c>
      <c r="U614" t="str">
        <f>VLOOKUP(Table8_16[[#This Row],[Product_ID]],Table3__211[],2,FALSE)</f>
        <v>Sports Wrist</v>
      </c>
      <c r="V614" t="str">
        <f>VLOOKUP(Table8_16[[#This Row],[Product_ID]],Table3__211[],3,FALSE)</f>
        <v>Sweatbands</v>
      </c>
      <c r="W614" t="str">
        <f>VLOOKUP(Table8_16[[#This Row],[Product_ID]],Table3__211[],4,FALSE)</f>
        <v>Sports</v>
      </c>
      <c r="X614" t="str">
        <f>VLOOKUP(Table8_16[[#This Row],[Product_ID]],Table3__211[],5,FALSE)</f>
        <v>Accessories</v>
      </c>
      <c r="Y614" t="str">
        <f>VLOOKUP(Table8_16[[#This Row],[Product_ID]],Table3__211[],6,FALSE)</f>
        <v>Olsen-Daniels</v>
      </c>
      <c r="Z614">
        <f>VLOOKUP(Table8_16[[#This Row],[Product_ID]],Table3__211[],7,FALSE)</f>
        <v>131.24</v>
      </c>
      <c r="AA614">
        <f>VLOOKUP(Table8_16[[#This Row],[Product_ID]],Table3__211[],8,FALSE)</f>
        <v>232</v>
      </c>
      <c r="AB614" t="str">
        <f>VLOOKUP(Table8_16[[#This Row],[Store_ID]],Store!$A$2:$E$21,2,FALSE)</f>
        <v>Shelton PLC</v>
      </c>
      <c r="AC614" t="str">
        <f>VLOOKUP(Table8_16[[#This Row],[Store_ID]],Store!$A$2:$E$21,3,FALSE)</f>
        <v>North</v>
      </c>
      <c r="AD614" t="str">
        <f>VLOOKUP(Table8_16[[#This Row],[Store_ID]],Store!$A$2:$E$21,4,FALSE)</f>
        <v>East Jenniferstad</v>
      </c>
      <c r="AE614" t="str">
        <f>VLOOKUP(Table8_16[[#This Row],[Store_ID]],Store!$A$2:$E$21,5,FALSE)</f>
        <v>Flagship</v>
      </c>
      <c r="AF614" s="22" t="str">
        <f>VLOOKUP(Table8_16[[#This Row],[Store_ID]],Store!$A$2:$F$21,6,FALSE)</f>
        <v>Physical Store</v>
      </c>
    </row>
    <row r="615" spans="1:32" x14ac:dyDescent="0.3">
      <c r="A615" t="s">
        <v>2578</v>
      </c>
      <c r="B615" s="5">
        <v>45772</v>
      </c>
      <c r="C615" t="s">
        <v>1331</v>
      </c>
      <c r="D615" t="s">
        <v>1808</v>
      </c>
      <c r="E615" t="s">
        <v>1924</v>
      </c>
      <c r="F615">
        <v>4</v>
      </c>
      <c r="G615">
        <v>659.03</v>
      </c>
      <c r="H615">
        <v>0.15</v>
      </c>
      <c r="I615" t="s">
        <v>1959</v>
      </c>
      <c r="J615">
        <v>2240.7020000000002</v>
      </c>
      <c r="K615">
        <v>2240.7019999999998</v>
      </c>
      <c r="L615" t="str">
        <f>_xlfn.IFS(Table8_1[[#This Row],[Unit_Price]]&lt;500,"Low Price",Table8_1[[#This Row],[Unit_Price]]&lt;2000,"Medium Price",Table8_1[[#This Row],[Unit_Price]]&gt;=2000, "High Price")</f>
        <v>Medium Price</v>
      </c>
      <c r="M615" t="str">
        <f>VLOOKUP(Table8_16[[#This Row],[Customer_ID]],Table1__2[],2,FALSE)</f>
        <v>Bryce Hawkins</v>
      </c>
      <c r="N615">
        <f>VLOOKUP(Table8_16[[#This Row],[Customer_ID]],Table1__2[],3,FALSE)</f>
        <v>40</v>
      </c>
      <c r="O615" t="str">
        <f>VLOOKUP(Table8_16[[#This Row],[Customer_ID]],Table1__2[],4,FALSE)</f>
        <v>Male</v>
      </c>
      <c r="P615" t="str">
        <f>VLOOKUP(Table8_16[[#This Row],[Customer_ID]],Table1__2[],5,FALSE)</f>
        <v>Lake Monique</v>
      </c>
      <c r="Q615" t="str">
        <f>VLOOKUP(Table8_16[[#This Row],[Customer_ID]],Table1__2[],6,FALSE)</f>
        <v>Utah</v>
      </c>
      <c r="R615" t="str">
        <f>VLOOKUP(Table8_16[[#This Row],[Customer_ID]],Table1__2[],7,FALSE)</f>
        <v>USA</v>
      </c>
      <c r="S615" t="str">
        <f>VLOOKUP(Table8_16[[#This Row],[Customer_ID]],Table1__2[],8,FALSE)</f>
        <v>Bronze</v>
      </c>
      <c r="T615" t="str">
        <f>VLOOKUP(Table8_16[[#This Row],[Customer_ID]],Table1__2[],9,FALSE)</f>
        <v>Experienced</v>
      </c>
      <c r="U615" t="str">
        <f>VLOOKUP(Table8_16[[#This Row],[Product_ID]],Table3__211[],2,FALSE)</f>
        <v>Women's Ankle</v>
      </c>
      <c r="V615" t="str">
        <f>VLOOKUP(Table8_16[[#This Row],[Product_ID]],Table3__211[],3,FALSE)</f>
        <v>Boots</v>
      </c>
      <c r="W615" t="str">
        <f>VLOOKUP(Table8_16[[#This Row],[Product_ID]],Table3__211[],4,FALSE)</f>
        <v>Clothing</v>
      </c>
      <c r="X615" t="str">
        <f>VLOOKUP(Table8_16[[#This Row],[Product_ID]],Table3__211[],5,FALSE)</f>
        <v>Footwear</v>
      </c>
      <c r="Y615" t="str">
        <f>VLOOKUP(Table8_16[[#This Row],[Product_ID]],Table3__211[],6,FALSE)</f>
        <v>Poole PLC</v>
      </c>
      <c r="Z615">
        <f>VLOOKUP(Table8_16[[#This Row],[Product_ID]],Table3__211[],7,FALSE)</f>
        <v>158.13999999999999</v>
      </c>
      <c r="AA615">
        <f>VLOOKUP(Table8_16[[#This Row],[Product_ID]],Table3__211[],8,FALSE)</f>
        <v>82</v>
      </c>
      <c r="AB615" t="str">
        <f>VLOOKUP(Table8_16[[#This Row],[Store_ID]],Store!$A$2:$E$21,2,FALSE)</f>
        <v>Hill, Wagner and Ballard</v>
      </c>
      <c r="AC615" t="str">
        <f>VLOOKUP(Table8_16[[#This Row],[Store_ID]],Store!$A$2:$E$21,3,FALSE)</f>
        <v>East</v>
      </c>
      <c r="AD615" t="str">
        <f>VLOOKUP(Table8_16[[#This Row],[Store_ID]],Store!$A$2:$E$21,4,FALSE)</f>
        <v>East Davidville</v>
      </c>
      <c r="AE615" t="str">
        <f>VLOOKUP(Table8_16[[#This Row],[Store_ID]],Store!$A$2:$E$21,5,FALSE)</f>
        <v>Online</v>
      </c>
      <c r="AF615" s="22" t="str">
        <f>VLOOKUP(Table8_16[[#This Row],[Store_ID]],Store!$A$2:$F$21,6,FALSE)</f>
        <v>Digital Store</v>
      </c>
    </row>
    <row r="616" spans="1:32" x14ac:dyDescent="0.3">
      <c r="A616" t="s">
        <v>2579</v>
      </c>
      <c r="B616" s="5">
        <v>45338</v>
      </c>
      <c r="C616" t="s">
        <v>2580</v>
      </c>
      <c r="D616" t="s">
        <v>1594</v>
      </c>
      <c r="E616" t="s">
        <v>1896</v>
      </c>
      <c r="F616">
        <v>1</v>
      </c>
      <c r="G616">
        <v>312.91000000000003</v>
      </c>
      <c r="H616">
        <v>0.12</v>
      </c>
      <c r="I616" t="s">
        <v>1961</v>
      </c>
      <c r="J616">
        <v>275.36079999999998</v>
      </c>
      <c r="K616">
        <v>275.36080000000004</v>
      </c>
      <c r="L616" t="str">
        <f>_xlfn.IFS(Table8_1[[#This Row],[Unit_Price]]&lt;500,"Low Price",Table8_1[[#This Row],[Unit_Price]]&lt;2000,"Medium Price",Table8_1[[#This Row],[Unit_Price]]&gt;=2000, "High Price")</f>
        <v>Low Price</v>
      </c>
      <c r="M616" t="str">
        <f>VLOOKUP(Table8_16[[#This Row],[Customer_ID]],Table1__2[],2,FALSE)</f>
        <v>Kaitlin Brown</v>
      </c>
      <c r="N616">
        <f>VLOOKUP(Table8_16[[#This Row],[Customer_ID]],Table1__2[],3,FALSE)</f>
        <v>52</v>
      </c>
      <c r="O616" t="str">
        <f>VLOOKUP(Table8_16[[#This Row],[Customer_ID]],Table1__2[],4,FALSE)</f>
        <v>Female</v>
      </c>
      <c r="P616" t="str">
        <f>VLOOKUP(Table8_16[[#This Row],[Customer_ID]],Table1__2[],5,FALSE)</f>
        <v>Kellyberg</v>
      </c>
      <c r="Q616" t="str">
        <f>VLOOKUP(Table8_16[[#This Row],[Customer_ID]],Table1__2[],6,FALSE)</f>
        <v>South Dakota</v>
      </c>
      <c r="R616" t="str">
        <f>VLOOKUP(Table8_16[[#This Row],[Customer_ID]],Table1__2[],7,FALSE)</f>
        <v>USA</v>
      </c>
      <c r="S616" t="str">
        <f>VLOOKUP(Table8_16[[#This Row],[Customer_ID]],Table1__2[],8,FALSE)</f>
        <v>Gold</v>
      </c>
      <c r="T616" t="str">
        <f>VLOOKUP(Table8_16[[#This Row],[Customer_ID]],Table1__2[],9,FALSE)</f>
        <v>Experienced</v>
      </c>
      <c r="U616" t="str">
        <f>VLOOKUP(Table8_16[[#This Row],[Product_ID]],Table3__211[],2,FALSE)</f>
        <v>Adjustable Dumbbell</v>
      </c>
      <c r="V616" t="str">
        <f>VLOOKUP(Table8_16[[#This Row],[Product_ID]],Table3__211[],3,FALSE)</f>
        <v>Set</v>
      </c>
      <c r="W616" t="str">
        <f>VLOOKUP(Table8_16[[#This Row],[Product_ID]],Table3__211[],4,FALSE)</f>
        <v>Sports</v>
      </c>
      <c r="X616" t="str">
        <f>VLOOKUP(Table8_16[[#This Row],[Product_ID]],Table3__211[],5,FALSE)</f>
        <v>Fitness</v>
      </c>
      <c r="Y616" t="str">
        <f>VLOOKUP(Table8_16[[#This Row],[Product_ID]],Table3__211[],6,FALSE)</f>
        <v>Hill PLC</v>
      </c>
      <c r="Z616">
        <f>VLOOKUP(Table8_16[[#This Row],[Product_ID]],Table3__211[],7,FALSE)</f>
        <v>495.72</v>
      </c>
      <c r="AA616">
        <f>VLOOKUP(Table8_16[[#This Row],[Product_ID]],Table3__211[],8,FALSE)</f>
        <v>323</v>
      </c>
      <c r="AB616" t="str">
        <f>VLOOKUP(Table8_16[[#This Row],[Store_ID]],Store!$A$2:$E$21,2,FALSE)</f>
        <v>Black-Horn</v>
      </c>
      <c r="AC616" t="str">
        <f>VLOOKUP(Table8_16[[#This Row],[Store_ID]],Store!$A$2:$E$21,3,FALSE)</f>
        <v>South</v>
      </c>
      <c r="AD616" t="str">
        <f>VLOOKUP(Table8_16[[#This Row],[Store_ID]],Store!$A$2:$E$21,4,FALSE)</f>
        <v>North Nancyview</v>
      </c>
      <c r="AE616" t="str">
        <f>VLOOKUP(Table8_16[[#This Row],[Store_ID]],Store!$A$2:$E$21,5,FALSE)</f>
        <v>Outlet</v>
      </c>
      <c r="AF616" s="22" t="str">
        <f>VLOOKUP(Table8_16[[#This Row],[Store_ID]],Store!$A$2:$F$21,6,FALSE)</f>
        <v>Physical Store</v>
      </c>
    </row>
    <row r="617" spans="1:32" x14ac:dyDescent="0.3">
      <c r="A617" t="s">
        <v>2581</v>
      </c>
      <c r="B617" s="5">
        <v>45524</v>
      </c>
      <c r="C617" t="s">
        <v>746</v>
      </c>
      <c r="D617" t="s">
        <v>1606</v>
      </c>
      <c r="E617" t="s">
        <v>1945</v>
      </c>
      <c r="F617">
        <v>4</v>
      </c>
      <c r="G617">
        <v>705.64</v>
      </c>
      <c r="H617">
        <v>0.11</v>
      </c>
      <c r="I617" t="s">
        <v>1961</v>
      </c>
      <c r="J617">
        <v>2512.0783999999999</v>
      </c>
      <c r="K617">
        <v>2512.0783999999999</v>
      </c>
      <c r="L617" t="str">
        <f>_xlfn.IFS(Table8_1[[#This Row],[Unit_Price]]&lt;500,"Low Price",Table8_1[[#This Row],[Unit_Price]]&lt;2000,"Medium Price",Table8_1[[#This Row],[Unit_Price]]&gt;=2000, "High Price")</f>
        <v>Medium Price</v>
      </c>
      <c r="M617" t="str">
        <f>VLOOKUP(Table8_16[[#This Row],[Customer_ID]],Table1__2[],2,FALSE)</f>
        <v>Casey Flores</v>
      </c>
      <c r="N617">
        <f>VLOOKUP(Table8_16[[#This Row],[Customer_ID]],Table1__2[],3,FALSE)</f>
        <v>52</v>
      </c>
      <c r="O617" t="str">
        <f>VLOOKUP(Table8_16[[#This Row],[Customer_ID]],Table1__2[],4,FALSE)</f>
        <v>Female</v>
      </c>
      <c r="P617" t="str">
        <f>VLOOKUP(Table8_16[[#This Row],[Customer_ID]],Table1__2[],5,FALSE)</f>
        <v>Lake Michael</v>
      </c>
      <c r="Q617" t="str">
        <f>VLOOKUP(Table8_16[[#This Row],[Customer_ID]],Table1__2[],6,FALSE)</f>
        <v>Utah</v>
      </c>
      <c r="R617" t="str">
        <f>VLOOKUP(Table8_16[[#This Row],[Customer_ID]],Table1__2[],7,FALSE)</f>
        <v>USA</v>
      </c>
      <c r="S617" t="str">
        <f>VLOOKUP(Table8_16[[#This Row],[Customer_ID]],Table1__2[],8,FALSE)</f>
        <v>Gold</v>
      </c>
      <c r="T617" t="str">
        <f>VLOOKUP(Table8_16[[#This Row],[Customer_ID]],Table1__2[],9,FALSE)</f>
        <v>Experienced</v>
      </c>
      <c r="U617" t="str">
        <f>VLOOKUP(Table8_16[[#This Row],[Product_ID]],Table3__211[],2,FALSE)</f>
        <v>Hair Strengthening</v>
      </c>
      <c r="V617" t="str">
        <f>VLOOKUP(Table8_16[[#This Row],[Product_ID]],Table3__211[],3,FALSE)</f>
        <v>Shampoo</v>
      </c>
      <c r="W617" t="str">
        <f>VLOOKUP(Table8_16[[#This Row],[Product_ID]],Table3__211[],4,FALSE)</f>
        <v>Beauty</v>
      </c>
      <c r="X617" t="str">
        <f>VLOOKUP(Table8_16[[#This Row],[Product_ID]],Table3__211[],5,FALSE)</f>
        <v>Haircare</v>
      </c>
      <c r="Y617" t="str">
        <f>VLOOKUP(Table8_16[[#This Row],[Product_ID]],Table3__211[],6,FALSE)</f>
        <v>Rice LLC</v>
      </c>
      <c r="Z617">
        <f>VLOOKUP(Table8_16[[#This Row],[Product_ID]],Table3__211[],7,FALSE)</f>
        <v>115.82</v>
      </c>
      <c r="AA617">
        <f>VLOOKUP(Table8_16[[#This Row],[Product_ID]],Table3__211[],8,FALSE)</f>
        <v>460</v>
      </c>
      <c r="AB617" t="str">
        <f>VLOOKUP(Table8_16[[#This Row],[Store_ID]],Store!$A$2:$E$21,2,FALSE)</f>
        <v>Guerrero-Schmitt</v>
      </c>
      <c r="AC617" t="str">
        <f>VLOOKUP(Table8_16[[#This Row],[Store_ID]],Store!$A$2:$E$21,3,FALSE)</f>
        <v>East</v>
      </c>
      <c r="AD617" t="str">
        <f>VLOOKUP(Table8_16[[#This Row],[Store_ID]],Store!$A$2:$E$21,4,FALSE)</f>
        <v>East Stevechester</v>
      </c>
      <c r="AE617" t="str">
        <f>VLOOKUP(Table8_16[[#This Row],[Store_ID]],Store!$A$2:$E$21,5,FALSE)</f>
        <v>Flagship</v>
      </c>
      <c r="AF617" s="22" t="str">
        <f>VLOOKUP(Table8_16[[#This Row],[Store_ID]],Store!$A$2:$F$21,6,FALSE)</f>
        <v>Physical Store</v>
      </c>
    </row>
    <row r="618" spans="1:32" x14ac:dyDescent="0.3">
      <c r="A618" t="s">
        <v>2582</v>
      </c>
      <c r="B618" s="5">
        <v>45497</v>
      </c>
      <c r="C618" t="s">
        <v>494</v>
      </c>
      <c r="D618" t="s">
        <v>1594</v>
      </c>
      <c r="E618" t="s">
        <v>1924</v>
      </c>
      <c r="F618">
        <v>4</v>
      </c>
      <c r="G618">
        <v>386.41</v>
      </c>
      <c r="H618">
        <v>0.13</v>
      </c>
      <c r="I618" t="s">
        <v>1964</v>
      </c>
      <c r="J618">
        <v>1344.7067999999999</v>
      </c>
      <c r="K618">
        <v>1344.7068000000002</v>
      </c>
      <c r="L618" t="str">
        <f>_xlfn.IFS(Table8_1[[#This Row],[Unit_Price]]&lt;500,"Low Price",Table8_1[[#This Row],[Unit_Price]]&lt;2000,"Medium Price",Table8_1[[#This Row],[Unit_Price]]&gt;=2000, "High Price")</f>
        <v>Low Price</v>
      </c>
      <c r="M618" t="str">
        <f>VLOOKUP(Table8_16[[#This Row],[Customer_ID]],Table1__2[],2,FALSE)</f>
        <v>Justin Cross</v>
      </c>
      <c r="N618">
        <f>VLOOKUP(Table8_16[[#This Row],[Customer_ID]],Table1__2[],3,FALSE)</f>
        <v>62</v>
      </c>
      <c r="O618" t="str">
        <f>VLOOKUP(Table8_16[[#This Row],[Customer_ID]],Table1__2[],4,FALSE)</f>
        <v>Female</v>
      </c>
      <c r="P618" t="str">
        <f>VLOOKUP(Table8_16[[#This Row],[Customer_ID]],Table1__2[],5,FALSE)</f>
        <v>North Anthonychester</v>
      </c>
      <c r="Q618" t="str">
        <f>VLOOKUP(Table8_16[[#This Row],[Customer_ID]],Table1__2[],6,FALSE)</f>
        <v>Nevada</v>
      </c>
      <c r="R618" t="str">
        <f>VLOOKUP(Table8_16[[#This Row],[Customer_ID]],Table1__2[],7,FALSE)</f>
        <v>USA</v>
      </c>
      <c r="S618" t="str">
        <f>VLOOKUP(Table8_16[[#This Row],[Customer_ID]],Table1__2[],8,FALSE)</f>
        <v>Bronze</v>
      </c>
      <c r="T618" t="str">
        <f>VLOOKUP(Table8_16[[#This Row],[Customer_ID]],Table1__2[],9,FALSE)</f>
        <v>Retired</v>
      </c>
      <c r="U618" t="str">
        <f>VLOOKUP(Table8_16[[#This Row],[Product_ID]],Table3__211[],2,FALSE)</f>
        <v>Adjustable Dumbbell</v>
      </c>
      <c r="V618" t="str">
        <f>VLOOKUP(Table8_16[[#This Row],[Product_ID]],Table3__211[],3,FALSE)</f>
        <v>Set</v>
      </c>
      <c r="W618" t="str">
        <f>VLOOKUP(Table8_16[[#This Row],[Product_ID]],Table3__211[],4,FALSE)</f>
        <v>Sports</v>
      </c>
      <c r="X618" t="str">
        <f>VLOOKUP(Table8_16[[#This Row],[Product_ID]],Table3__211[],5,FALSE)</f>
        <v>Fitness</v>
      </c>
      <c r="Y618" t="str">
        <f>VLOOKUP(Table8_16[[#This Row],[Product_ID]],Table3__211[],6,FALSE)</f>
        <v>Hill PLC</v>
      </c>
      <c r="Z618">
        <f>VLOOKUP(Table8_16[[#This Row],[Product_ID]],Table3__211[],7,FALSE)</f>
        <v>495.72</v>
      </c>
      <c r="AA618">
        <f>VLOOKUP(Table8_16[[#This Row],[Product_ID]],Table3__211[],8,FALSE)</f>
        <v>323</v>
      </c>
      <c r="AB618" t="str">
        <f>VLOOKUP(Table8_16[[#This Row],[Store_ID]],Store!$A$2:$E$21,2,FALSE)</f>
        <v>Hill, Wagner and Ballard</v>
      </c>
      <c r="AC618" t="str">
        <f>VLOOKUP(Table8_16[[#This Row],[Store_ID]],Store!$A$2:$E$21,3,FALSE)</f>
        <v>East</v>
      </c>
      <c r="AD618" t="str">
        <f>VLOOKUP(Table8_16[[#This Row],[Store_ID]],Store!$A$2:$E$21,4,FALSE)</f>
        <v>East Davidville</v>
      </c>
      <c r="AE618" t="str">
        <f>VLOOKUP(Table8_16[[#This Row],[Store_ID]],Store!$A$2:$E$21,5,FALSE)</f>
        <v>Online</v>
      </c>
      <c r="AF618" s="22" t="str">
        <f>VLOOKUP(Table8_16[[#This Row],[Store_ID]],Store!$A$2:$F$21,6,FALSE)</f>
        <v>Digital Store</v>
      </c>
    </row>
    <row r="619" spans="1:32" x14ac:dyDescent="0.3">
      <c r="A619" t="s">
        <v>2583</v>
      </c>
      <c r="B619" s="5">
        <v>45534</v>
      </c>
      <c r="C619" t="s">
        <v>125</v>
      </c>
      <c r="D619" t="s">
        <v>1865</v>
      </c>
      <c r="E619" t="s">
        <v>1927</v>
      </c>
      <c r="F619">
        <v>3</v>
      </c>
      <c r="G619">
        <v>265.89</v>
      </c>
      <c r="H619">
        <v>0.08</v>
      </c>
      <c r="I619" t="s">
        <v>1964</v>
      </c>
      <c r="J619">
        <v>733.85640000000001</v>
      </c>
      <c r="K619">
        <v>733.85640000000001</v>
      </c>
      <c r="L619" t="str">
        <f>_xlfn.IFS(Table8_1[[#This Row],[Unit_Price]]&lt;500,"Low Price",Table8_1[[#This Row],[Unit_Price]]&lt;2000,"Medium Price",Table8_1[[#This Row],[Unit_Price]]&gt;=2000, "High Price")</f>
        <v>Low Price</v>
      </c>
      <c r="M619" t="str">
        <f>VLOOKUP(Table8_16[[#This Row],[Customer_ID]],Table1__2[],2,FALSE)</f>
        <v>David Arnold</v>
      </c>
      <c r="N619">
        <f>VLOOKUP(Table8_16[[#This Row],[Customer_ID]],Table1__2[],3,FALSE)</f>
        <v>54</v>
      </c>
      <c r="O619" t="str">
        <f>VLOOKUP(Table8_16[[#This Row],[Customer_ID]],Table1__2[],4,FALSE)</f>
        <v>Female</v>
      </c>
      <c r="P619" t="str">
        <f>VLOOKUP(Table8_16[[#This Row],[Customer_ID]],Table1__2[],5,FALSE)</f>
        <v>East Jennifer</v>
      </c>
      <c r="Q619" t="str">
        <f>VLOOKUP(Table8_16[[#This Row],[Customer_ID]],Table1__2[],6,FALSE)</f>
        <v>California</v>
      </c>
      <c r="R619" t="str">
        <f>VLOOKUP(Table8_16[[#This Row],[Customer_ID]],Table1__2[],7,FALSE)</f>
        <v>USA</v>
      </c>
      <c r="S619" t="str">
        <f>VLOOKUP(Table8_16[[#This Row],[Customer_ID]],Table1__2[],8,FALSE)</f>
        <v>Silver</v>
      </c>
      <c r="T619" t="str">
        <f>VLOOKUP(Table8_16[[#This Row],[Customer_ID]],Table1__2[],9,FALSE)</f>
        <v>Experienced</v>
      </c>
      <c r="U619" t="str">
        <f>VLOOKUP(Table8_16[[#This Row],[Product_ID]],Table3__211[],2,FALSE)</f>
        <v>Vitamin E Body</v>
      </c>
      <c r="V619" t="str">
        <f>VLOOKUP(Table8_16[[#This Row],[Product_ID]],Table3__211[],3,FALSE)</f>
        <v>Lotion</v>
      </c>
      <c r="W619" t="str">
        <f>VLOOKUP(Table8_16[[#This Row],[Product_ID]],Table3__211[],4,FALSE)</f>
        <v>Beauty</v>
      </c>
      <c r="X619" t="str">
        <f>VLOOKUP(Table8_16[[#This Row],[Product_ID]],Table3__211[],5,FALSE)</f>
        <v>Skincare</v>
      </c>
      <c r="Y619" t="str">
        <f>VLOOKUP(Table8_16[[#This Row],[Product_ID]],Table3__211[],6,FALSE)</f>
        <v>Hoffman-Williams</v>
      </c>
      <c r="Z619">
        <f>VLOOKUP(Table8_16[[#This Row],[Product_ID]],Table3__211[],7,FALSE)</f>
        <v>358.47</v>
      </c>
      <c r="AA619">
        <f>VLOOKUP(Table8_16[[#This Row],[Product_ID]],Table3__211[],8,FALSE)</f>
        <v>213</v>
      </c>
      <c r="AB619" t="str">
        <f>VLOOKUP(Table8_16[[#This Row],[Store_ID]],Store!$A$2:$E$21,2,FALSE)</f>
        <v>Aguirre-Keller</v>
      </c>
      <c r="AC619" t="str">
        <f>VLOOKUP(Table8_16[[#This Row],[Store_ID]],Store!$A$2:$E$21,3,FALSE)</f>
        <v>South</v>
      </c>
      <c r="AD619" t="str">
        <f>VLOOKUP(Table8_16[[#This Row],[Store_ID]],Store!$A$2:$E$21,4,FALSE)</f>
        <v>Lake Michael</v>
      </c>
      <c r="AE619" t="str">
        <f>VLOOKUP(Table8_16[[#This Row],[Store_ID]],Store!$A$2:$E$21,5,FALSE)</f>
        <v>Online</v>
      </c>
      <c r="AF619" s="22" t="str">
        <f>VLOOKUP(Table8_16[[#This Row],[Store_ID]],Store!$A$2:$F$21,6,FALSE)</f>
        <v>Digital Store</v>
      </c>
    </row>
    <row r="620" spans="1:32" x14ac:dyDescent="0.3">
      <c r="A620" t="s">
        <v>2584</v>
      </c>
      <c r="B620" s="5">
        <v>45925</v>
      </c>
      <c r="C620" t="s">
        <v>279</v>
      </c>
      <c r="D620" t="s">
        <v>1667</v>
      </c>
      <c r="E620" t="s">
        <v>1939</v>
      </c>
      <c r="F620">
        <v>1</v>
      </c>
      <c r="G620">
        <v>703.16</v>
      </c>
      <c r="H620">
        <v>0.28999999999999998</v>
      </c>
      <c r="I620" t="s">
        <v>1959</v>
      </c>
      <c r="J620">
        <v>499.24360000000001</v>
      </c>
      <c r="K620">
        <v>499.24360000000001</v>
      </c>
      <c r="L620" t="str">
        <f>_xlfn.IFS(Table8_1[[#This Row],[Unit_Price]]&lt;500,"Low Price",Table8_1[[#This Row],[Unit_Price]]&lt;2000,"Medium Price",Table8_1[[#This Row],[Unit_Price]]&gt;=2000, "High Price")</f>
        <v>Medium Price</v>
      </c>
      <c r="M620" t="str">
        <f>VLOOKUP(Table8_16[[#This Row],[Customer_ID]],Table1__2[],2,FALSE)</f>
        <v>Rhonda Morales</v>
      </c>
      <c r="N620">
        <f>VLOOKUP(Table8_16[[#This Row],[Customer_ID]],Table1__2[],3,FALSE)</f>
        <v>61</v>
      </c>
      <c r="O620" t="str">
        <f>VLOOKUP(Table8_16[[#This Row],[Customer_ID]],Table1__2[],4,FALSE)</f>
        <v>Female</v>
      </c>
      <c r="P620" t="str">
        <f>VLOOKUP(Table8_16[[#This Row],[Customer_ID]],Table1__2[],5,FALSE)</f>
        <v>Lake Barryfurt</v>
      </c>
      <c r="Q620" t="str">
        <f>VLOOKUP(Table8_16[[#This Row],[Customer_ID]],Table1__2[],6,FALSE)</f>
        <v>California</v>
      </c>
      <c r="R620" t="str">
        <f>VLOOKUP(Table8_16[[#This Row],[Customer_ID]],Table1__2[],7,FALSE)</f>
        <v>USA</v>
      </c>
      <c r="S620" t="str">
        <f>VLOOKUP(Table8_16[[#This Row],[Customer_ID]],Table1__2[],8,FALSE)</f>
        <v>Gold</v>
      </c>
      <c r="T620" t="str">
        <f>VLOOKUP(Table8_16[[#This Row],[Customer_ID]],Table1__2[],9,FALSE)</f>
        <v>Retired</v>
      </c>
      <c r="U620" t="str">
        <f>VLOOKUP(Table8_16[[#This Row],[Product_ID]],Table3__211[],2,FALSE)</f>
        <v>Stainless Steel Cutlery</v>
      </c>
      <c r="V620" t="str">
        <f>VLOOKUP(Table8_16[[#This Row],[Product_ID]],Table3__211[],3,FALSE)</f>
        <v>Set</v>
      </c>
      <c r="W620" t="str">
        <f>VLOOKUP(Table8_16[[#This Row],[Product_ID]],Table3__211[],4,FALSE)</f>
        <v>Home</v>
      </c>
      <c r="X620" t="str">
        <f>VLOOKUP(Table8_16[[#This Row],[Product_ID]],Table3__211[],5,FALSE)</f>
        <v>Kitchen</v>
      </c>
      <c r="Y620" t="str">
        <f>VLOOKUP(Table8_16[[#This Row],[Product_ID]],Table3__211[],6,FALSE)</f>
        <v>Stevens, Fernandez and Martin</v>
      </c>
      <c r="Z620">
        <f>VLOOKUP(Table8_16[[#This Row],[Product_ID]],Table3__211[],7,FALSE)</f>
        <v>19.52</v>
      </c>
      <c r="AA620">
        <f>VLOOKUP(Table8_16[[#This Row],[Product_ID]],Table3__211[],8,FALSE)</f>
        <v>57</v>
      </c>
      <c r="AB620" t="str">
        <f>VLOOKUP(Table8_16[[#This Row],[Store_ID]],Store!$A$2:$E$21,2,FALSE)</f>
        <v>Frederick-Wright</v>
      </c>
      <c r="AC620" t="str">
        <f>VLOOKUP(Table8_16[[#This Row],[Store_ID]],Store!$A$2:$E$21,3,FALSE)</f>
        <v>West</v>
      </c>
      <c r="AD620" t="str">
        <f>VLOOKUP(Table8_16[[#This Row],[Store_ID]],Store!$A$2:$E$21,4,FALSE)</f>
        <v>New Jimmymouth</v>
      </c>
      <c r="AE620" t="str">
        <f>VLOOKUP(Table8_16[[#This Row],[Store_ID]],Store!$A$2:$E$21,5,FALSE)</f>
        <v>Flagship</v>
      </c>
      <c r="AF620" s="22" t="str">
        <f>VLOOKUP(Table8_16[[#This Row],[Store_ID]],Store!$A$2:$F$21,6,FALSE)</f>
        <v>Physical Store</v>
      </c>
    </row>
    <row r="621" spans="1:32" x14ac:dyDescent="0.3">
      <c r="A621" t="s">
        <v>2585</v>
      </c>
      <c r="B621" s="5">
        <v>45765</v>
      </c>
      <c r="C621" t="s">
        <v>1464</v>
      </c>
      <c r="D621" t="s">
        <v>1874</v>
      </c>
      <c r="E621" t="s">
        <v>1932</v>
      </c>
      <c r="F621">
        <v>2</v>
      </c>
      <c r="G621">
        <v>394.5</v>
      </c>
      <c r="H621">
        <v>0.28999999999999998</v>
      </c>
      <c r="I621" t="s">
        <v>1964</v>
      </c>
      <c r="J621">
        <v>560.19000000000005</v>
      </c>
      <c r="K621">
        <v>560.19000000000005</v>
      </c>
      <c r="L621" t="str">
        <f>_xlfn.IFS(Table8_1[[#This Row],[Unit_Price]]&lt;500,"Low Price",Table8_1[[#This Row],[Unit_Price]]&lt;2000,"Medium Price",Table8_1[[#This Row],[Unit_Price]]&gt;=2000, "High Price")</f>
        <v>Low Price</v>
      </c>
      <c r="M621" t="str">
        <f>VLOOKUP(Table8_16[[#This Row],[Customer_ID]],Table1__2[],2,FALSE)</f>
        <v>Debra Mccullough</v>
      </c>
      <c r="N621">
        <f>VLOOKUP(Table8_16[[#This Row],[Customer_ID]],Table1__2[],3,FALSE)</f>
        <v>42</v>
      </c>
      <c r="O621" t="str">
        <f>VLOOKUP(Table8_16[[#This Row],[Customer_ID]],Table1__2[],4,FALSE)</f>
        <v>Male</v>
      </c>
      <c r="P621" t="str">
        <f>VLOOKUP(Table8_16[[#This Row],[Customer_ID]],Table1__2[],5,FALSE)</f>
        <v>Mcdanielfurt</v>
      </c>
      <c r="Q621" t="str">
        <f>VLOOKUP(Table8_16[[#This Row],[Customer_ID]],Table1__2[],6,FALSE)</f>
        <v>Montana</v>
      </c>
      <c r="R621" t="str">
        <f>VLOOKUP(Table8_16[[#This Row],[Customer_ID]],Table1__2[],7,FALSE)</f>
        <v>USA</v>
      </c>
      <c r="S621" t="str">
        <f>VLOOKUP(Table8_16[[#This Row],[Customer_ID]],Table1__2[],8,FALSE)</f>
        <v>Platinum</v>
      </c>
      <c r="T621" t="str">
        <f>VLOOKUP(Table8_16[[#This Row],[Customer_ID]],Table1__2[],9,FALSE)</f>
        <v>Experienced</v>
      </c>
      <c r="U621" t="str">
        <f>VLOOKUP(Table8_16[[#This Row],[Product_ID]],Table3__211[],2,FALSE)</f>
        <v>Cricket</v>
      </c>
      <c r="V621" t="str">
        <f>VLOOKUP(Table8_16[[#This Row],[Product_ID]],Table3__211[],3,FALSE)</f>
        <v>Bat</v>
      </c>
      <c r="W621" t="str">
        <f>VLOOKUP(Table8_16[[#This Row],[Product_ID]],Table3__211[],4,FALSE)</f>
        <v>Sports</v>
      </c>
      <c r="X621" t="str">
        <f>VLOOKUP(Table8_16[[#This Row],[Product_ID]],Table3__211[],5,FALSE)</f>
        <v>Team Sports</v>
      </c>
      <c r="Y621" t="str">
        <f>VLOOKUP(Table8_16[[#This Row],[Product_ID]],Table3__211[],6,FALSE)</f>
        <v>Khan LLC</v>
      </c>
      <c r="Z621">
        <f>VLOOKUP(Table8_16[[#This Row],[Product_ID]],Table3__211[],7,FALSE)</f>
        <v>245.98</v>
      </c>
      <c r="AA621">
        <f>VLOOKUP(Table8_16[[#This Row],[Product_ID]],Table3__211[],8,FALSE)</f>
        <v>471</v>
      </c>
      <c r="AB621" t="str">
        <f>VLOOKUP(Table8_16[[#This Row],[Store_ID]],Store!$A$2:$E$21,2,FALSE)</f>
        <v>Gardner, Humphrey and Contreras</v>
      </c>
      <c r="AC621" t="str">
        <f>VLOOKUP(Table8_16[[#This Row],[Store_ID]],Store!$A$2:$E$21,3,FALSE)</f>
        <v>East</v>
      </c>
      <c r="AD621" t="str">
        <f>VLOOKUP(Table8_16[[#This Row],[Store_ID]],Store!$A$2:$E$21,4,FALSE)</f>
        <v>Johnsonville</v>
      </c>
      <c r="AE621" t="str">
        <f>VLOOKUP(Table8_16[[#This Row],[Store_ID]],Store!$A$2:$E$21,5,FALSE)</f>
        <v>Flagship</v>
      </c>
      <c r="AF621" s="22" t="str">
        <f>VLOOKUP(Table8_16[[#This Row],[Store_ID]],Store!$A$2:$F$21,6,FALSE)</f>
        <v>Physical Store</v>
      </c>
    </row>
    <row r="622" spans="1:32" x14ac:dyDescent="0.3">
      <c r="A622" t="s">
        <v>2586</v>
      </c>
      <c r="B622" s="5">
        <v>45882</v>
      </c>
      <c r="C622" t="s">
        <v>412</v>
      </c>
      <c r="D622" t="s">
        <v>1874</v>
      </c>
      <c r="E622" t="s">
        <v>1914</v>
      </c>
      <c r="F622">
        <v>3</v>
      </c>
      <c r="G622">
        <v>411.25</v>
      </c>
      <c r="H622">
        <v>0.05</v>
      </c>
      <c r="I622" t="s">
        <v>1959</v>
      </c>
      <c r="J622">
        <v>1172.0625</v>
      </c>
      <c r="K622">
        <v>1172.0625</v>
      </c>
      <c r="L622" t="str">
        <f>_xlfn.IFS(Table8_1[[#This Row],[Unit_Price]]&lt;500,"Low Price",Table8_1[[#This Row],[Unit_Price]]&lt;2000,"Medium Price",Table8_1[[#This Row],[Unit_Price]]&gt;=2000, "High Price")</f>
        <v>Low Price</v>
      </c>
      <c r="M622" t="str">
        <f>VLOOKUP(Table8_16[[#This Row],[Customer_ID]],Table1__2[],2,FALSE)</f>
        <v>Colleen Mccarthy</v>
      </c>
      <c r="N622">
        <f>VLOOKUP(Table8_16[[#This Row],[Customer_ID]],Table1__2[],3,FALSE)</f>
        <v>21</v>
      </c>
      <c r="O622" t="str">
        <f>VLOOKUP(Table8_16[[#This Row],[Customer_ID]],Table1__2[],4,FALSE)</f>
        <v>Female</v>
      </c>
      <c r="P622" t="str">
        <f>VLOOKUP(Table8_16[[#This Row],[Customer_ID]],Table1__2[],5,FALSE)</f>
        <v>North Katherine</v>
      </c>
      <c r="Q622" t="str">
        <f>VLOOKUP(Table8_16[[#This Row],[Customer_ID]],Table1__2[],6,FALSE)</f>
        <v>Washington</v>
      </c>
      <c r="R622" t="str">
        <f>VLOOKUP(Table8_16[[#This Row],[Customer_ID]],Table1__2[],7,FALSE)</f>
        <v>USA</v>
      </c>
      <c r="S622" t="str">
        <f>VLOOKUP(Table8_16[[#This Row],[Customer_ID]],Table1__2[],8,FALSE)</f>
        <v>Platinum</v>
      </c>
      <c r="T622" t="str">
        <f>VLOOKUP(Table8_16[[#This Row],[Customer_ID]],Table1__2[],9,FALSE)</f>
        <v>Students</v>
      </c>
      <c r="U622" t="str">
        <f>VLOOKUP(Table8_16[[#This Row],[Product_ID]],Table3__211[],2,FALSE)</f>
        <v>Cricket</v>
      </c>
      <c r="V622" t="str">
        <f>VLOOKUP(Table8_16[[#This Row],[Product_ID]],Table3__211[],3,FALSE)</f>
        <v>Bat</v>
      </c>
      <c r="W622" t="str">
        <f>VLOOKUP(Table8_16[[#This Row],[Product_ID]],Table3__211[],4,FALSE)</f>
        <v>Sports</v>
      </c>
      <c r="X622" t="str">
        <f>VLOOKUP(Table8_16[[#This Row],[Product_ID]],Table3__211[],5,FALSE)</f>
        <v>Team Sports</v>
      </c>
      <c r="Y622" t="str">
        <f>VLOOKUP(Table8_16[[#This Row],[Product_ID]],Table3__211[],6,FALSE)</f>
        <v>Khan LLC</v>
      </c>
      <c r="Z622">
        <f>VLOOKUP(Table8_16[[#This Row],[Product_ID]],Table3__211[],7,FALSE)</f>
        <v>245.98</v>
      </c>
      <c r="AA622">
        <f>VLOOKUP(Table8_16[[#This Row],[Product_ID]],Table3__211[],8,FALSE)</f>
        <v>471</v>
      </c>
      <c r="AB622" t="str">
        <f>VLOOKUP(Table8_16[[#This Row],[Store_ID]],Store!$A$2:$E$21,2,FALSE)</f>
        <v>Martinez-Mullins</v>
      </c>
      <c r="AC622" t="str">
        <f>VLOOKUP(Table8_16[[#This Row],[Store_ID]],Store!$A$2:$E$21,3,FALSE)</f>
        <v>South</v>
      </c>
      <c r="AD622" t="str">
        <f>VLOOKUP(Table8_16[[#This Row],[Store_ID]],Store!$A$2:$E$21,4,FALSE)</f>
        <v>Williamsfurt</v>
      </c>
      <c r="AE622" t="str">
        <f>VLOOKUP(Table8_16[[#This Row],[Store_ID]],Store!$A$2:$E$21,5,FALSE)</f>
        <v>Online</v>
      </c>
      <c r="AF622" s="22" t="str">
        <f>VLOOKUP(Table8_16[[#This Row],[Store_ID]],Store!$A$2:$F$21,6,FALSE)</f>
        <v>Digital Store</v>
      </c>
    </row>
    <row r="623" spans="1:32" x14ac:dyDescent="0.3">
      <c r="A623" t="s">
        <v>2587</v>
      </c>
      <c r="B623" s="5">
        <v>45923</v>
      </c>
      <c r="C623" t="s">
        <v>1118</v>
      </c>
      <c r="D623" t="s">
        <v>1725</v>
      </c>
      <c r="E623" t="s">
        <v>1896</v>
      </c>
      <c r="F623">
        <v>4</v>
      </c>
      <c r="G623">
        <v>395.45</v>
      </c>
      <c r="H623">
        <v>0.01</v>
      </c>
      <c r="I623" t="s">
        <v>1959</v>
      </c>
      <c r="J623">
        <v>1565.982</v>
      </c>
      <c r="K623">
        <v>1565.982</v>
      </c>
      <c r="L623" t="str">
        <f>_xlfn.IFS(Table8_1[[#This Row],[Unit_Price]]&lt;500,"Low Price",Table8_1[[#This Row],[Unit_Price]]&lt;2000,"Medium Price",Table8_1[[#This Row],[Unit_Price]]&gt;=2000, "High Price")</f>
        <v>Low Price</v>
      </c>
      <c r="M623" t="str">
        <f>VLOOKUP(Table8_16[[#This Row],[Customer_ID]],Table1__2[],2,FALSE)</f>
        <v>Laura Green</v>
      </c>
      <c r="N623">
        <f>VLOOKUP(Table8_16[[#This Row],[Customer_ID]],Table1__2[],3,FALSE)</f>
        <v>56</v>
      </c>
      <c r="O623" t="str">
        <f>VLOOKUP(Table8_16[[#This Row],[Customer_ID]],Table1__2[],4,FALSE)</f>
        <v>Female</v>
      </c>
      <c r="P623" t="str">
        <f>VLOOKUP(Table8_16[[#This Row],[Customer_ID]],Table1__2[],5,FALSE)</f>
        <v>Westbury</v>
      </c>
      <c r="Q623" t="str">
        <f>VLOOKUP(Table8_16[[#This Row],[Customer_ID]],Table1__2[],6,FALSE)</f>
        <v>Oregon</v>
      </c>
      <c r="R623" t="str">
        <f>VLOOKUP(Table8_16[[#This Row],[Customer_ID]],Table1__2[],7,FALSE)</f>
        <v>USA</v>
      </c>
      <c r="S623" t="str">
        <f>VLOOKUP(Table8_16[[#This Row],[Customer_ID]],Table1__2[],8,FALSE)</f>
        <v>Platinum</v>
      </c>
      <c r="T623" t="str">
        <f>VLOOKUP(Table8_16[[#This Row],[Customer_ID]],Table1__2[],9,FALSE)</f>
        <v>Experienced</v>
      </c>
      <c r="U623" t="str">
        <f>VLOOKUP(Table8_16[[#This Row],[Product_ID]],Table3__211[],2,FALSE)</f>
        <v>Car Dashboard Phone</v>
      </c>
      <c r="V623" t="str">
        <f>VLOOKUP(Table8_16[[#This Row],[Product_ID]],Table3__211[],3,FALSE)</f>
        <v>Holder</v>
      </c>
      <c r="W623" t="str">
        <f>VLOOKUP(Table8_16[[#This Row],[Product_ID]],Table3__211[],4,FALSE)</f>
        <v>Electronics</v>
      </c>
      <c r="X623" t="str">
        <f>VLOOKUP(Table8_16[[#This Row],[Product_ID]],Table3__211[],5,FALSE)</f>
        <v>Accessories</v>
      </c>
      <c r="Y623" t="str">
        <f>VLOOKUP(Table8_16[[#This Row],[Product_ID]],Table3__211[],6,FALSE)</f>
        <v>Byrd, Stewart and Valdez</v>
      </c>
      <c r="Z623">
        <f>VLOOKUP(Table8_16[[#This Row],[Product_ID]],Table3__211[],7,FALSE)</f>
        <v>177.98</v>
      </c>
      <c r="AA623">
        <f>VLOOKUP(Table8_16[[#This Row],[Product_ID]],Table3__211[],8,FALSE)</f>
        <v>103</v>
      </c>
      <c r="AB623" t="str">
        <f>VLOOKUP(Table8_16[[#This Row],[Store_ID]],Store!$A$2:$E$21,2,FALSE)</f>
        <v>Black-Horn</v>
      </c>
      <c r="AC623" t="str">
        <f>VLOOKUP(Table8_16[[#This Row],[Store_ID]],Store!$A$2:$E$21,3,FALSE)</f>
        <v>South</v>
      </c>
      <c r="AD623" t="str">
        <f>VLOOKUP(Table8_16[[#This Row],[Store_ID]],Store!$A$2:$E$21,4,FALSE)</f>
        <v>North Nancyview</v>
      </c>
      <c r="AE623" t="str">
        <f>VLOOKUP(Table8_16[[#This Row],[Store_ID]],Store!$A$2:$E$21,5,FALSE)</f>
        <v>Outlet</v>
      </c>
      <c r="AF623" s="22" t="str">
        <f>VLOOKUP(Table8_16[[#This Row],[Store_ID]],Store!$A$2:$F$21,6,FALSE)</f>
        <v>Physical Store</v>
      </c>
    </row>
    <row r="624" spans="1:32" x14ac:dyDescent="0.3">
      <c r="A624" t="s">
        <v>2588</v>
      </c>
      <c r="B624" s="5">
        <v>45421</v>
      </c>
      <c r="C624" t="s">
        <v>148</v>
      </c>
      <c r="D624" t="s">
        <v>1853</v>
      </c>
      <c r="E624" t="s">
        <v>1908</v>
      </c>
      <c r="F624">
        <v>2</v>
      </c>
      <c r="G624">
        <v>678.98</v>
      </c>
      <c r="H624">
        <v>0.23</v>
      </c>
      <c r="I624" t="s">
        <v>1959</v>
      </c>
      <c r="J624">
        <v>1045.6292000000001</v>
      </c>
      <c r="K624">
        <v>1045.6292000000001</v>
      </c>
      <c r="L624" t="str">
        <f>_xlfn.IFS(Table8_1[[#This Row],[Unit_Price]]&lt;500,"Low Price",Table8_1[[#This Row],[Unit_Price]]&lt;2000,"Medium Price",Table8_1[[#This Row],[Unit_Price]]&gt;=2000, "High Price")</f>
        <v>Medium Price</v>
      </c>
      <c r="M624" t="str">
        <f>VLOOKUP(Table8_16[[#This Row],[Customer_ID]],Table1__2[],2,FALSE)</f>
        <v>Thomas Phillips</v>
      </c>
      <c r="N624">
        <f>VLOOKUP(Table8_16[[#This Row],[Customer_ID]],Table1__2[],3,FALSE)</f>
        <v>20</v>
      </c>
      <c r="O624" t="str">
        <f>VLOOKUP(Table8_16[[#This Row],[Customer_ID]],Table1__2[],4,FALSE)</f>
        <v>Female</v>
      </c>
      <c r="P624" t="str">
        <f>VLOOKUP(Table8_16[[#This Row],[Customer_ID]],Table1__2[],5,FALSE)</f>
        <v>Luisfurt</v>
      </c>
      <c r="Q624" t="str">
        <f>VLOOKUP(Table8_16[[#This Row],[Customer_ID]],Table1__2[],6,FALSE)</f>
        <v>Georgia</v>
      </c>
      <c r="R624" t="str">
        <f>VLOOKUP(Table8_16[[#This Row],[Customer_ID]],Table1__2[],7,FALSE)</f>
        <v>USA</v>
      </c>
      <c r="S624" t="str">
        <f>VLOOKUP(Table8_16[[#This Row],[Customer_ID]],Table1__2[],8,FALSE)</f>
        <v>Gold</v>
      </c>
      <c r="T624" t="str">
        <f>VLOOKUP(Table8_16[[#This Row],[Customer_ID]],Table1__2[],9,FALSE)</f>
        <v>Students</v>
      </c>
      <c r="U624" t="str">
        <f>VLOOKUP(Table8_16[[#This Row],[Product_ID]],Table3__211[],2,FALSE)</f>
        <v>Gaming Mouse Pad</v>
      </c>
      <c r="V624" t="str">
        <f>VLOOKUP(Table8_16[[#This Row],[Product_ID]],Table3__211[],3,FALSE)</f>
        <v>XL</v>
      </c>
      <c r="W624" t="str">
        <f>VLOOKUP(Table8_16[[#This Row],[Product_ID]],Table3__211[],4,FALSE)</f>
        <v>Electronics</v>
      </c>
      <c r="X624" t="str">
        <f>VLOOKUP(Table8_16[[#This Row],[Product_ID]],Table3__211[],5,FALSE)</f>
        <v>Accessories</v>
      </c>
      <c r="Y624" t="str">
        <f>VLOOKUP(Table8_16[[#This Row],[Product_ID]],Table3__211[],6,FALSE)</f>
        <v>Sharp, Taylor and Rodriguez</v>
      </c>
      <c r="Z624">
        <f>VLOOKUP(Table8_16[[#This Row],[Product_ID]],Table3__211[],7,FALSE)</f>
        <v>340.14</v>
      </c>
      <c r="AA624">
        <f>VLOOKUP(Table8_16[[#This Row],[Product_ID]],Table3__211[],8,FALSE)</f>
        <v>361</v>
      </c>
      <c r="AB624" t="str">
        <f>VLOOKUP(Table8_16[[#This Row],[Store_ID]],Store!$A$2:$E$21,2,FALSE)</f>
        <v>Gray Ltd</v>
      </c>
      <c r="AC624" t="str">
        <f>VLOOKUP(Table8_16[[#This Row],[Store_ID]],Store!$A$2:$E$21,3,FALSE)</f>
        <v>North</v>
      </c>
      <c r="AD624" t="str">
        <f>VLOOKUP(Table8_16[[#This Row],[Store_ID]],Store!$A$2:$E$21,4,FALSE)</f>
        <v>New Michaelchester</v>
      </c>
      <c r="AE624" t="str">
        <f>VLOOKUP(Table8_16[[#This Row],[Store_ID]],Store!$A$2:$E$21,5,FALSE)</f>
        <v>Outlet</v>
      </c>
      <c r="AF624" s="22" t="str">
        <f>VLOOKUP(Table8_16[[#This Row],[Store_ID]],Store!$A$2:$F$21,6,FALSE)</f>
        <v>Physical Store</v>
      </c>
    </row>
    <row r="625" spans="1:32" x14ac:dyDescent="0.3">
      <c r="A625" t="s">
        <v>2589</v>
      </c>
      <c r="B625" s="5">
        <v>45608</v>
      </c>
      <c r="C625" t="s">
        <v>268</v>
      </c>
      <c r="D625" t="s">
        <v>1658</v>
      </c>
      <c r="E625" t="s">
        <v>1934</v>
      </c>
      <c r="F625">
        <v>4</v>
      </c>
      <c r="G625">
        <v>757.71</v>
      </c>
      <c r="H625">
        <v>0.26</v>
      </c>
      <c r="I625" t="s">
        <v>1964</v>
      </c>
      <c r="J625">
        <v>2242.8216000000002</v>
      </c>
      <c r="K625">
        <v>2242.8216000000002</v>
      </c>
      <c r="L625" t="str">
        <f>_xlfn.IFS(Table8_1[[#This Row],[Unit_Price]]&lt;500,"Low Price",Table8_1[[#This Row],[Unit_Price]]&lt;2000,"Medium Price",Table8_1[[#This Row],[Unit_Price]]&gt;=2000, "High Price")</f>
        <v>Medium Price</v>
      </c>
      <c r="M625" t="str">
        <f>VLOOKUP(Table8_16[[#This Row],[Customer_ID]],Table1__2[],2,FALSE)</f>
        <v>Tonya Burch</v>
      </c>
      <c r="N625">
        <f>VLOOKUP(Table8_16[[#This Row],[Customer_ID]],Table1__2[],3,FALSE)</f>
        <v>39</v>
      </c>
      <c r="O625" t="str">
        <f>VLOOKUP(Table8_16[[#This Row],[Customer_ID]],Table1__2[],4,FALSE)</f>
        <v>Female</v>
      </c>
      <c r="P625" t="str">
        <f>VLOOKUP(Table8_16[[#This Row],[Customer_ID]],Table1__2[],5,FALSE)</f>
        <v>Olsonhaven</v>
      </c>
      <c r="Q625" t="str">
        <f>VLOOKUP(Table8_16[[#This Row],[Customer_ID]],Table1__2[],6,FALSE)</f>
        <v>Iowa</v>
      </c>
      <c r="R625" t="str">
        <f>VLOOKUP(Table8_16[[#This Row],[Customer_ID]],Table1__2[],7,FALSE)</f>
        <v>USA</v>
      </c>
      <c r="S625" t="str">
        <f>VLOOKUP(Table8_16[[#This Row],[Customer_ID]],Table1__2[],8,FALSE)</f>
        <v>Gold</v>
      </c>
      <c r="T625" t="str">
        <f>VLOOKUP(Table8_16[[#This Row],[Customer_ID]],Table1__2[],9,FALSE)</f>
        <v>Experienced</v>
      </c>
      <c r="U625" t="str">
        <f>VLOOKUP(Table8_16[[#This Row],[Product_ID]],Table3__211[],2,FALSE)</f>
        <v>Decorative Floor</v>
      </c>
      <c r="V625" t="str">
        <f>VLOOKUP(Table8_16[[#This Row],[Product_ID]],Table3__211[],3,FALSE)</f>
        <v>Vase</v>
      </c>
      <c r="W625" t="str">
        <f>VLOOKUP(Table8_16[[#This Row],[Product_ID]],Table3__211[],4,FALSE)</f>
        <v>Home</v>
      </c>
      <c r="X625" t="str">
        <f>VLOOKUP(Table8_16[[#This Row],[Product_ID]],Table3__211[],5,FALSE)</f>
        <v>Decor</v>
      </c>
      <c r="Y625" t="str">
        <f>VLOOKUP(Table8_16[[#This Row],[Product_ID]],Table3__211[],6,FALSE)</f>
        <v>Khan, Jones and Paul</v>
      </c>
      <c r="Z625">
        <f>VLOOKUP(Table8_16[[#This Row],[Product_ID]],Table3__211[],7,FALSE)</f>
        <v>254.04</v>
      </c>
      <c r="AA625">
        <f>VLOOKUP(Table8_16[[#This Row],[Product_ID]],Table3__211[],8,FALSE)</f>
        <v>378</v>
      </c>
      <c r="AB625" t="str">
        <f>VLOOKUP(Table8_16[[#This Row],[Store_ID]],Store!$A$2:$E$21,2,FALSE)</f>
        <v>Mcdonald Inc</v>
      </c>
      <c r="AC625" t="str">
        <f>VLOOKUP(Table8_16[[#This Row],[Store_ID]],Store!$A$2:$E$21,3,FALSE)</f>
        <v>South</v>
      </c>
      <c r="AD625" t="str">
        <f>VLOOKUP(Table8_16[[#This Row],[Store_ID]],Store!$A$2:$E$21,4,FALSE)</f>
        <v>Christopherland</v>
      </c>
      <c r="AE625" t="str">
        <f>VLOOKUP(Table8_16[[#This Row],[Store_ID]],Store!$A$2:$E$21,5,FALSE)</f>
        <v>Outlet</v>
      </c>
      <c r="AF625" s="22" t="str">
        <f>VLOOKUP(Table8_16[[#This Row],[Store_ID]],Store!$A$2:$F$21,6,FALSE)</f>
        <v>Physical Store</v>
      </c>
    </row>
    <row r="626" spans="1:32" x14ac:dyDescent="0.3">
      <c r="A626" t="s">
        <v>2590</v>
      </c>
      <c r="B626" s="5">
        <v>45644</v>
      </c>
      <c r="C626" t="s">
        <v>225</v>
      </c>
      <c r="D626" t="s">
        <v>1865</v>
      </c>
      <c r="E626" t="s">
        <v>1904</v>
      </c>
      <c r="F626">
        <v>1</v>
      </c>
      <c r="G626">
        <v>647.86</v>
      </c>
      <c r="H626">
        <v>0.05</v>
      </c>
      <c r="I626" t="s">
        <v>1964</v>
      </c>
      <c r="J626">
        <v>615.46699999999998</v>
      </c>
      <c r="K626">
        <v>615.46699999999998</v>
      </c>
      <c r="L626" t="str">
        <f>_xlfn.IFS(Table8_1[[#This Row],[Unit_Price]]&lt;500,"Low Price",Table8_1[[#This Row],[Unit_Price]]&lt;2000,"Medium Price",Table8_1[[#This Row],[Unit_Price]]&gt;=2000, "High Price")</f>
        <v>Medium Price</v>
      </c>
      <c r="M626" t="str">
        <f>VLOOKUP(Table8_16[[#This Row],[Customer_ID]],Table1__2[],2,FALSE)</f>
        <v>Alyssa Vargas</v>
      </c>
      <c r="N626">
        <f>VLOOKUP(Table8_16[[#This Row],[Customer_ID]],Table1__2[],3,FALSE)</f>
        <v>53</v>
      </c>
      <c r="O626" t="str">
        <f>VLOOKUP(Table8_16[[#This Row],[Customer_ID]],Table1__2[],4,FALSE)</f>
        <v>Male</v>
      </c>
      <c r="P626" t="str">
        <f>VLOOKUP(Table8_16[[#This Row],[Customer_ID]],Table1__2[],5,FALSE)</f>
        <v>New Kathrynland</v>
      </c>
      <c r="Q626" t="str">
        <f>VLOOKUP(Table8_16[[#This Row],[Customer_ID]],Table1__2[],6,FALSE)</f>
        <v>Montana</v>
      </c>
      <c r="R626" t="str">
        <f>VLOOKUP(Table8_16[[#This Row],[Customer_ID]],Table1__2[],7,FALSE)</f>
        <v>USA</v>
      </c>
      <c r="S626" t="str">
        <f>VLOOKUP(Table8_16[[#This Row],[Customer_ID]],Table1__2[],8,FALSE)</f>
        <v>Platinum</v>
      </c>
      <c r="T626" t="str">
        <f>VLOOKUP(Table8_16[[#This Row],[Customer_ID]],Table1__2[],9,FALSE)</f>
        <v>Experienced</v>
      </c>
      <c r="U626" t="str">
        <f>VLOOKUP(Table8_16[[#This Row],[Product_ID]],Table3__211[],2,FALSE)</f>
        <v>Vitamin E Body</v>
      </c>
      <c r="V626" t="str">
        <f>VLOOKUP(Table8_16[[#This Row],[Product_ID]],Table3__211[],3,FALSE)</f>
        <v>Lotion</v>
      </c>
      <c r="W626" t="str">
        <f>VLOOKUP(Table8_16[[#This Row],[Product_ID]],Table3__211[],4,FALSE)</f>
        <v>Beauty</v>
      </c>
      <c r="X626" t="str">
        <f>VLOOKUP(Table8_16[[#This Row],[Product_ID]],Table3__211[],5,FALSE)</f>
        <v>Skincare</v>
      </c>
      <c r="Y626" t="str">
        <f>VLOOKUP(Table8_16[[#This Row],[Product_ID]],Table3__211[],6,FALSE)</f>
        <v>Hoffman-Williams</v>
      </c>
      <c r="Z626">
        <f>VLOOKUP(Table8_16[[#This Row],[Product_ID]],Table3__211[],7,FALSE)</f>
        <v>358.47</v>
      </c>
      <c r="AA626">
        <f>VLOOKUP(Table8_16[[#This Row],[Product_ID]],Table3__211[],8,FALSE)</f>
        <v>213</v>
      </c>
      <c r="AB626" t="str">
        <f>VLOOKUP(Table8_16[[#This Row],[Store_ID]],Store!$A$2:$E$21,2,FALSE)</f>
        <v>Alexander Group</v>
      </c>
      <c r="AC626" t="str">
        <f>VLOOKUP(Table8_16[[#This Row],[Store_ID]],Store!$A$2:$E$21,3,FALSE)</f>
        <v>South</v>
      </c>
      <c r="AD626" t="str">
        <f>VLOOKUP(Table8_16[[#This Row],[Store_ID]],Store!$A$2:$E$21,4,FALSE)</f>
        <v>Port Sharon</v>
      </c>
      <c r="AE626" t="str">
        <f>VLOOKUP(Table8_16[[#This Row],[Store_ID]],Store!$A$2:$E$21,5,FALSE)</f>
        <v>Online</v>
      </c>
      <c r="AF626" s="22" t="str">
        <f>VLOOKUP(Table8_16[[#This Row],[Store_ID]],Store!$A$2:$F$21,6,FALSE)</f>
        <v>Digital Store</v>
      </c>
    </row>
    <row r="627" spans="1:32" x14ac:dyDescent="0.3">
      <c r="A627" t="s">
        <v>2591</v>
      </c>
      <c r="B627" s="5">
        <v>45517</v>
      </c>
      <c r="C627" t="s">
        <v>468</v>
      </c>
      <c r="D627" t="s">
        <v>1606</v>
      </c>
      <c r="E627" t="s">
        <v>1911</v>
      </c>
      <c r="F627">
        <v>2</v>
      </c>
      <c r="G627">
        <v>179.64</v>
      </c>
      <c r="H627">
        <v>0.1</v>
      </c>
      <c r="I627" t="s">
        <v>1961</v>
      </c>
      <c r="J627">
        <v>323.35199999999998</v>
      </c>
      <c r="K627">
        <v>323.35199999999998</v>
      </c>
      <c r="L627" t="str">
        <f>_xlfn.IFS(Table8_1[[#This Row],[Unit_Price]]&lt;500,"Low Price",Table8_1[[#This Row],[Unit_Price]]&lt;2000,"Medium Price",Table8_1[[#This Row],[Unit_Price]]&gt;=2000, "High Price")</f>
        <v>Low Price</v>
      </c>
      <c r="M627" t="str">
        <f>VLOOKUP(Table8_16[[#This Row],[Customer_ID]],Table1__2[],2,FALSE)</f>
        <v>Matthew Hanna</v>
      </c>
      <c r="N627">
        <f>VLOOKUP(Table8_16[[#This Row],[Customer_ID]],Table1__2[],3,FALSE)</f>
        <v>33</v>
      </c>
      <c r="O627" t="str">
        <f>VLOOKUP(Table8_16[[#This Row],[Customer_ID]],Table1__2[],4,FALSE)</f>
        <v>Female</v>
      </c>
      <c r="P627" t="str">
        <f>VLOOKUP(Table8_16[[#This Row],[Customer_ID]],Table1__2[],5,FALSE)</f>
        <v>Gonzalezbury</v>
      </c>
      <c r="Q627" t="str">
        <f>VLOOKUP(Table8_16[[#This Row],[Customer_ID]],Table1__2[],6,FALSE)</f>
        <v>Michigan</v>
      </c>
      <c r="R627" t="str">
        <f>VLOOKUP(Table8_16[[#This Row],[Customer_ID]],Table1__2[],7,FALSE)</f>
        <v>USA</v>
      </c>
      <c r="S627" t="str">
        <f>VLOOKUP(Table8_16[[#This Row],[Customer_ID]],Table1__2[],8,FALSE)</f>
        <v>Platinum</v>
      </c>
      <c r="T627" t="str">
        <f>VLOOKUP(Table8_16[[#This Row],[Customer_ID]],Table1__2[],9,FALSE)</f>
        <v>Experienced</v>
      </c>
      <c r="U627" t="str">
        <f>VLOOKUP(Table8_16[[#This Row],[Product_ID]],Table3__211[],2,FALSE)</f>
        <v>Hair Strengthening</v>
      </c>
      <c r="V627" t="str">
        <f>VLOOKUP(Table8_16[[#This Row],[Product_ID]],Table3__211[],3,FALSE)</f>
        <v>Shampoo</v>
      </c>
      <c r="W627" t="str">
        <f>VLOOKUP(Table8_16[[#This Row],[Product_ID]],Table3__211[],4,FALSE)</f>
        <v>Beauty</v>
      </c>
      <c r="X627" t="str">
        <f>VLOOKUP(Table8_16[[#This Row],[Product_ID]],Table3__211[],5,FALSE)</f>
        <v>Haircare</v>
      </c>
      <c r="Y627" t="str">
        <f>VLOOKUP(Table8_16[[#This Row],[Product_ID]],Table3__211[],6,FALSE)</f>
        <v>Rice LLC</v>
      </c>
      <c r="Z627">
        <f>VLOOKUP(Table8_16[[#This Row],[Product_ID]],Table3__211[],7,FALSE)</f>
        <v>115.82</v>
      </c>
      <c r="AA627">
        <f>VLOOKUP(Table8_16[[#This Row],[Product_ID]],Table3__211[],8,FALSE)</f>
        <v>460</v>
      </c>
      <c r="AB627" t="str">
        <f>VLOOKUP(Table8_16[[#This Row],[Store_ID]],Store!$A$2:$E$21,2,FALSE)</f>
        <v>Benson-Elliott</v>
      </c>
      <c r="AC627" t="str">
        <f>VLOOKUP(Table8_16[[#This Row],[Store_ID]],Store!$A$2:$E$21,3,FALSE)</f>
        <v>East</v>
      </c>
      <c r="AD627" t="str">
        <f>VLOOKUP(Table8_16[[#This Row],[Store_ID]],Store!$A$2:$E$21,4,FALSE)</f>
        <v>Port Josephberg</v>
      </c>
      <c r="AE627" t="str">
        <f>VLOOKUP(Table8_16[[#This Row],[Store_ID]],Store!$A$2:$E$21,5,FALSE)</f>
        <v>Online</v>
      </c>
      <c r="AF627" s="22" t="str">
        <f>VLOOKUP(Table8_16[[#This Row],[Store_ID]],Store!$A$2:$F$21,6,FALSE)</f>
        <v>Digital Store</v>
      </c>
    </row>
    <row r="628" spans="1:32" x14ac:dyDescent="0.3">
      <c r="A628" t="s">
        <v>2592</v>
      </c>
      <c r="B628" s="5">
        <v>45545</v>
      </c>
      <c r="C628" t="s">
        <v>1247</v>
      </c>
      <c r="D628" t="s">
        <v>1768</v>
      </c>
      <c r="E628" t="s">
        <v>1904</v>
      </c>
      <c r="F628">
        <v>3</v>
      </c>
      <c r="G628">
        <v>392.65</v>
      </c>
      <c r="H628">
        <v>0.17</v>
      </c>
      <c r="I628" t="s">
        <v>1961</v>
      </c>
      <c r="J628">
        <v>977.69849999999997</v>
      </c>
      <c r="K628">
        <v>977.69849999999985</v>
      </c>
      <c r="L628" t="str">
        <f>_xlfn.IFS(Table8_1[[#This Row],[Unit_Price]]&lt;500,"Low Price",Table8_1[[#This Row],[Unit_Price]]&lt;2000,"Medium Price",Table8_1[[#This Row],[Unit_Price]]&gt;=2000, "High Price")</f>
        <v>Low Price</v>
      </c>
      <c r="M628" t="str">
        <f>VLOOKUP(Table8_16[[#This Row],[Customer_ID]],Table1__2[],2,FALSE)</f>
        <v>Alexander Byrd</v>
      </c>
      <c r="N628">
        <f>VLOOKUP(Table8_16[[#This Row],[Customer_ID]],Table1__2[],3,FALSE)</f>
        <v>25</v>
      </c>
      <c r="O628" t="str">
        <f>VLOOKUP(Table8_16[[#This Row],[Customer_ID]],Table1__2[],4,FALSE)</f>
        <v>Female</v>
      </c>
      <c r="P628" t="str">
        <f>VLOOKUP(Table8_16[[#This Row],[Customer_ID]],Table1__2[],5,FALSE)</f>
        <v>Parkerview</v>
      </c>
      <c r="Q628" t="str">
        <f>VLOOKUP(Table8_16[[#This Row],[Customer_ID]],Table1__2[],6,FALSE)</f>
        <v>New York</v>
      </c>
      <c r="R628" t="str">
        <f>VLOOKUP(Table8_16[[#This Row],[Customer_ID]],Table1__2[],7,FALSE)</f>
        <v>USA</v>
      </c>
      <c r="S628" t="str">
        <f>VLOOKUP(Table8_16[[#This Row],[Customer_ID]],Table1__2[],8,FALSE)</f>
        <v>Silver</v>
      </c>
      <c r="T628" t="str">
        <f>VLOOKUP(Table8_16[[#This Row],[Customer_ID]],Table1__2[],9,FALSE)</f>
        <v>Entry level Professionel</v>
      </c>
      <c r="U628" t="str">
        <f>VLOOKUP(Table8_16[[#This Row],[Product_ID]],Table3__211[],2,FALSE)</f>
        <v>Laptop Cooling</v>
      </c>
      <c r="V628" t="str">
        <f>VLOOKUP(Table8_16[[#This Row],[Product_ID]],Table3__211[],3,FALSE)</f>
        <v>Pad</v>
      </c>
      <c r="W628" t="str">
        <f>VLOOKUP(Table8_16[[#This Row],[Product_ID]],Table3__211[],4,FALSE)</f>
        <v>Electronics</v>
      </c>
      <c r="X628" t="str">
        <f>VLOOKUP(Table8_16[[#This Row],[Product_ID]],Table3__211[],5,FALSE)</f>
        <v>Computer</v>
      </c>
      <c r="Y628" t="str">
        <f>VLOOKUP(Table8_16[[#This Row],[Product_ID]],Table3__211[],6,FALSE)</f>
        <v>Murray, Gould and Ware</v>
      </c>
      <c r="Z628">
        <f>VLOOKUP(Table8_16[[#This Row],[Product_ID]],Table3__211[],7,FALSE)</f>
        <v>86.42</v>
      </c>
      <c r="AA628">
        <f>VLOOKUP(Table8_16[[#This Row],[Product_ID]],Table3__211[],8,FALSE)</f>
        <v>222</v>
      </c>
      <c r="AB628" t="str">
        <f>VLOOKUP(Table8_16[[#This Row],[Store_ID]],Store!$A$2:$E$21,2,FALSE)</f>
        <v>Alexander Group</v>
      </c>
      <c r="AC628" t="str">
        <f>VLOOKUP(Table8_16[[#This Row],[Store_ID]],Store!$A$2:$E$21,3,FALSE)</f>
        <v>South</v>
      </c>
      <c r="AD628" t="str">
        <f>VLOOKUP(Table8_16[[#This Row],[Store_ID]],Store!$A$2:$E$21,4,FALSE)</f>
        <v>Port Sharon</v>
      </c>
      <c r="AE628" t="str">
        <f>VLOOKUP(Table8_16[[#This Row],[Store_ID]],Store!$A$2:$E$21,5,FALSE)</f>
        <v>Online</v>
      </c>
      <c r="AF628" s="22" t="str">
        <f>VLOOKUP(Table8_16[[#This Row],[Store_ID]],Store!$A$2:$F$21,6,FALSE)</f>
        <v>Digital Store</v>
      </c>
    </row>
    <row r="629" spans="1:32" x14ac:dyDescent="0.3">
      <c r="A629" t="s">
        <v>2593</v>
      </c>
      <c r="B629" s="5">
        <v>45547</v>
      </c>
      <c r="C629" t="s">
        <v>590</v>
      </c>
      <c r="D629" t="s">
        <v>1856</v>
      </c>
      <c r="E629" t="s">
        <v>1939</v>
      </c>
      <c r="F629">
        <v>4</v>
      </c>
      <c r="G629">
        <v>969.55</v>
      </c>
      <c r="H629">
        <v>0.09</v>
      </c>
      <c r="I629" t="s">
        <v>1964</v>
      </c>
      <c r="J629">
        <v>3529.1619999999998</v>
      </c>
      <c r="K629">
        <v>3529.1619999999998</v>
      </c>
      <c r="L629" t="str">
        <f>_xlfn.IFS(Table8_1[[#This Row],[Unit_Price]]&lt;500,"Low Price",Table8_1[[#This Row],[Unit_Price]]&lt;2000,"Medium Price",Table8_1[[#This Row],[Unit_Price]]&gt;=2000, "High Price")</f>
        <v>Medium Price</v>
      </c>
      <c r="M629" t="str">
        <f>VLOOKUP(Table8_16[[#This Row],[Customer_ID]],Table1__2[],2,FALSE)</f>
        <v>John Bradford</v>
      </c>
      <c r="N629">
        <f>VLOOKUP(Table8_16[[#This Row],[Customer_ID]],Table1__2[],3,FALSE)</f>
        <v>48</v>
      </c>
      <c r="O629" t="str">
        <f>VLOOKUP(Table8_16[[#This Row],[Customer_ID]],Table1__2[],4,FALSE)</f>
        <v>Male</v>
      </c>
      <c r="P629" t="str">
        <f>VLOOKUP(Table8_16[[#This Row],[Customer_ID]],Table1__2[],5,FALSE)</f>
        <v>Anabury</v>
      </c>
      <c r="Q629" t="str">
        <f>VLOOKUP(Table8_16[[#This Row],[Customer_ID]],Table1__2[],6,FALSE)</f>
        <v>Vermont</v>
      </c>
      <c r="R629" t="str">
        <f>VLOOKUP(Table8_16[[#This Row],[Customer_ID]],Table1__2[],7,FALSE)</f>
        <v>USA</v>
      </c>
      <c r="S629" t="str">
        <f>VLOOKUP(Table8_16[[#This Row],[Customer_ID]],Table1__2[],8,FALSE)</f>
        <v>Silver</v>
      </c>
      <c r="T629" t="str">
        <f>VLOOKUP(Table8_16[[#This Row],[Customer_ID]],Table1__2[],9,FALSE)</f>
        <v>Experienced</v>
      </c>
      <c r="U629" t="str">
        <f>VLOOKUP(Table8_16[[#This Row],[Product_ID]],Table3__211[],2,FALSE)</f>
        <v>Women's High</v>
      </c>
      <c r="V629" t="str">
        <f>VLOOKUP(Table8_16[[#This Row],[Product_ID]],Table3__211[],3,FALSE)</f>
        <v>Heels</v>
      </c>
      <c r="W629" t="str">
        <f>VLOOKUP(Table8_16[[#This Row],[Product_ID]],Table3__211[],4,FALSE)</f>
        <v>Clothing</v>
      </c>
      <c r="X629" t="str">
        <f>VLOOKUP(Table8_16[[#This Row],[Product_ID]],Table3__211[],5,FALSE)</f>
        <v>Footwear</v>
      </c>
      <c r="Y629" t="str">
        <f>VLOOKUP(Table8_16[[#This Row],[Product_ID]],Table3__211[],6,FALSE)</f>
        <v>Smith-Charles</v>
      </c>
      <c r="Z629">
        <f>VLOOKUP(Table8_16[[#This Row],[Product_ID]],Table3__211[],7,FALSE)</f>
        <v>438.25</v>
      </c>
      <c r="AA629">
        <f>VLOOKUP(Table8_16[[#This Row],[Product_ID]],Table3__211[],8,FALSE)</f>
        <v>496</v>
      </c>
      <c r="AB629" t="str">
        <f>VLOOKUP(Table8_16[[#This Row],[Store_ID]],Store!$A$2:$E$21,2,FALSE)</f>
        <v>Frederick-Wright</v>
      </c>
      <c r="AC629" t="str">
        <f>VLOOKUP(Table8_16[[#This Row],[Store_ID]],Store!$A$2:$E$21,3,FALSE)</f>
        <v>West</v>
      </c>
      <c r="AD629" t="str">
        <f>VLOOKUP(Table8_16[[#This Row],[Store_ID]],Store!$A$2:$E$21,4,FALSE)</f>
        <v>New Jimmymouth</v>
      </c>
      <c r="AE629" t="str">
        <f>VLOOKUP(Table8_16[[#This Row],[Store_ID]],Store!$A$2:$E$21,5,FALSE)</f>
        <v>Flagship</v>
      </c>
      <c r="AF629" s="22" t="str">
        <f>VLOOKUP(Table8_16[[#This Row],[Store_ID]],Store!$A$2:$F$21,6,FALSE)</f>
        <v>Physical Store</v>
      </c>
    </row>
    <row r="630" spans="1:32" x14ac:dyDescent="0.3">
      <c r="A630" t="s">
        <v>2594</v>
      </c>
      <c r="B630" s="5">
        <v>45433</v>
      </c>
      <c r="C630" t="s">
        <v>1437</v>
      </c>
      <c r="D630" t="s">
        <v>1805</v>
      </c>
      <c r="E630" t="s">
        <v>1929</v>
      </c>
      <c r="F630">
        <v>3</v>
      </c>
      <c r="G630">
        <v>322.94</v>
      </c>
      <c r="H630">
        <v>0.01</v>
      </c>
      <c r="I630" t="s">
        <v>1959</v>
      </c>
      <c r="J630">
        <v>959.1318</v>
      </c>
      <c r="K630">
        <v>959.13179999999988</v>
      </c>
      <c r="L630" t="str">
        <f>_xlfn.IFS(Table8_1[[#This Row],[Unit_Price]]&lt;500,"Low Price",Table8_1[[#This Row],[Unit_Price]]&lt;2000,"Medium Price",Table8_1[[#This Row],[Unit_Price]]&gt;=2000, "High Price")</f>
        <v>Low Price</v>
      </c>
      <c r="M630" t="str">
        <f>VLOOKUP(Table8_16[[#This Row],[Customer_ID]],Table1__2[],2,FALSE)</f>
        <v>Beth Martin</v>
      </c>
      <c r="N630">
        <f>VLOOKUP(Table8_16[[#This Row],[Customer_ID]],Table1__2[],3,FALSE)</f>
        <v>34</v>
      </c>
      <c r="O630" t="str">
        <f>VLOOKUP(Table8_16[[#This Row],[Customer_ID]],Table1__2[],4,FALSE)</f>
        <v>Female</v>
      </c>
      <c r="P630" t="str">
        <f>VLOOKUP(Table8_16[[#This Row],[Customer_ID]],Table1__2[],5,FALSE)</f>
        <v>Burkefurt</v>
      </c>
      <c r="Q630" t="str">
        <f>VLOOKUP(Table8_16[[#This Row],[Customer_ID]],Table1__2[],6,FALSE)</f>
        <v>West Virginia</v>
      </c>
      <c r="R630" t="str">
        <f>VLOOKUP(Table8_16[[#This Row],[Customer_ID]],Table1__2[],7,FALSE)</f>
        <v>USA</v>
      </c>
      <c r="S630" t="str">
        <f>VLOOKUP(Table8_16[[#This Row],[Customer_ID]],Table1__2[],8,FALSE)</f>
        <v>Silver</v>
      </c>
      <c r="T630" t="str">
        <f>VLOOKUP(Table8_16[[#This Row],[Customer_ID]],Table1__2[],9,FALSE)</f>
        <v>Experienced</v>
      </c>
      <c r="U630" t="str">
        <f>VLOOKUP(Table8_16[[#This Row],[Product_ID]],Table3__211[],2,FALSE)</f>
        <v>Bluetooth Car Audio</v>
      </c>
      <c r="V630" t="str">
        <f>VLOOKUP(Table8_16[[#This Row],[Product_ID]],Table3__211[],3,FALSE)</f>
        <v>System</v>
      </c>
      <c r="W630" t="str">
        <f>VLOOKUP(Table8_16[[#This Row],[Product_ID]],Table3__211[],4,FALSE)</f>
        <v>Electronics</v>
      </c>
      <c r="X630" t="str">
        <f>VLOOKUP(Table8_16[[#This Row],[Product_ID]],Table3__211[],5,FALSE)</f>
        <v>Audio</v>
      </c>
      <c r="Y630" t="str">
        <f>VLOOKUP(Table8_16[[#This Row],[Product_ID]],Table3__211[],6,FALSE)</f>
        <v>Bruce-Bowen</v>
      </c>
      <c r="Z630">
        <f>VLOOKUP(Table8_16[[#This Row],[Product_ID]],Table3__211[],7,FALSE)</f>
        <v>403.71</v>
      </c>
      <c r="AA630">
        <f>VLOOKUP(Table8_16[[#This Row],[Product_ID]],Table3__211[],8,FALSE)</f>
        <v>159</v>
      </c>
      <c r="AB630" t="str">
        <f>VLOOKUP(Table8_16[[#This Row],[Store_ID]],Store!$A$2:$E$21,2,FALSE)</f>
        <v>Thomas, Bridges and Harris</v>
      </c>
      <c r="AC630" t="str">
        <f>VLOOKUP(Table8_16[[#This Row],[Store_ID]],Store!$A$2:$E$21,3,FALSE)</f>
        <v>North</v>
      </c>
      <c r="AD630" t="str">
        <f>VLOOKUP(Table8_16[[#This Row],[Store_ID]],Store!$A$2:$E$21,4,FALSE)</f>
        <v>Sabrinatown</v>
      </c>
      <c r="AE630" t="str">
        <f>VLOOKUP(Table8_16[[#This Row],[Store_ID]],Store!$A$2:$E$21,5,FALSE)</f>
        <v>Online</v>
      </c>
      <c r="AF630" s="22" t="str">
        <f>VLOOKUP(Table8_16[[#This Row],[Store_ID]],Store!$A$2:$F$21,6,FALSE)</f>
        <v>Digital Store</v>
      </c>
    </row>
    <row r="631" spans="1:32" x14ac:dyDescent="0.3">
      <c r="A631" t="s">
        <v>2595</v>
      </c>
      <c r="B631" s="5">
        <v>45792</v>
      </c>
      <c r="C631" t="s">
        <v>1145</v>
      </c>
      <c r="D631" t="s">
        <v>1832</v>
      </c>
      <c r="E631" t="s">
        <v>1887</v>
      </c>
      <c r="F631">
        <v>1</v>
      </c>
      <c r="G631">
        <v>92.83</v>
      </c>
      <c r="H631">
        <v>0.26</v>
      </c>
      <c r="I631" t="s">
        <v>1961</v>
      </c>
      <c r="J631">
        <v>68.694199999999995</v>
      </c>
      <c r="K631">
        <v>68.694199999999995</v>
      </c>
      <c r="L631" t="str">
        <f>_xlfn.IFS(Table8_1[[#This Row],[Unit_Price]]&lt;500,"Low Price",Table8_1[[#This Row],[Unit_Price]]&lt;2000,"Medium Price",Table8_1[[#This Row],[Unit_Price]]&gt;=2000, "High Price")</f>
        <v>Low Price</v>
      </c>
      <c r="M631" t="str">
        <f>VLOOKUP(Table8_16[[#This Row],[Customer_ID]],Table1__2[],2,FALSE)</f>
        <v>Joshua Smith Dvm</v>
      </c>
      <c r="N631">
        <f>VLOOKUP(Table8_16[[#This Row],[Customer_ID]],Table1__2[],3,FALSE)</f>
        <v>60</v>
      </c>
      <c r="O631" t="str">
        <f>VLOOKUP(Table8_16[[#This Row],[Customer_ID]],Table1__2[],4,FALSE)</f>
        <v>Male</v>
      </c>
      <c r="P631" t="str">
        <f>VLOOKUP(Table8_16[[#This Row],[Customer_ID]],Table1__2[],5,FALSE)</f>
        <v>Melvinton</v>
      </c>
      <c r="Q631" t="str">
        <f>VLOOKUP(Table8_16[[#This Row],[Customer_ID]],Table1__2[],6,FALSE)</f>
        <v>Alaska</v>
      </c>
      <c r="R631" t="str">
        <f>VLOOKUP(Table8_16[[#This Row],[Customer_ID]],Table1__2[],7,FALSE)</f>
        <v>USA</v>
      </c>
      <c r="S631" t="str">
        <f>VLOOKUP(Table8_16[[#This Row],[Customer_ID]],Table1__2[],8,FALSE)</f>
        <v>Gold</v>
      </c>
      <c r="T631" t="str">
        <f>VLOOKUP(Table8_16[[#This Row],[Customer_ID]],Table1__2[],9,FALSE)</f>
        <v>Experienced</v>
      </c>
      <c r="U631" t="str">
        <f>VLOOKUP(Table8_16[[#This Row],[Product_ID]],Table3__211[],2,FALSE)</f>
        <v>Hydrating Face</v>
      </c>
      <c r="V631" t="str">
        <f>VLOOKUP(Table8_16[[#This Row],[Product_ID]],Table3__211[],3,FALSE)</f>
        <v>Cleanser</v>
      </c>
      <c r="W631" t="str">
        <f>VLOOKUP(Table8_16[[#This Row],[Product_ID]],Table3__211[],4,FALSE)</f>
        <v>Beauty</v>
      </c>
      <c r="X631" t="str">
        <f>VLOOKUP(Table8_16[[#This Row],[Product_ID]],Table3__211[],5,FALSE)</f>
        <v>Skincare</v>
      </c>
      <c r="Y631" t="str">
        <f>VLOOKUP(Table8_16[[#This Row],[Product_ID]],Table3__211[],6,FALSE)</f>
        <v>Butler Group</v>
      </c>
      <c r="Z631">
        <f>VLOOKUP(Table8_16[[#This Row],[Product_ID]],Table3__211[],7,FALSE)</f>
        <v>254.04</v>
      </c>
      <c r="AA631">
        <f>VLOOKUP(Table8_16[[#This Row],[Product_ID]],Table3__211[],8,FALSE)</f>
        <v>159</v>
      </c>
      <c r="AB631" t="str">
        <f>VLOOKUP(Table8_16[[#This Row],[Store_ID]],Store!$A$2:$E$21,2,FALSE)</f>
        <v>Rivera-Warner</v>
      </c>
      <c r="AC631" t="str">
        <f>VLOOKUP(Table8_16[[#This Row],[Store_ID]],Store!$A$2:$E$21,3,FALSE)</f>
        <v>East</v>
      </c>
      <c r="AD631" t="str">
        <f>VLOOKUP(Table8_16[[#This Row],[Store_ID]],Store!$A$2:$E$21,4,FALSE)</f>
        <v>Washingtonfurt</v>
      </c>
      <c r="AE631" t="str">
        <f>VLOOKUP(Table8_16[[#This Row],[Store_ID]],Store!$A$2:$E$21,5,FALSE)</f>
        <v>Flagship</v>
      </c>
      <c r="AF631" s="22" t="str">
        <f>VLOOKUP(Table8_16[[#This Row],[Store_ID]],Store!$A$2:$F$21,6,FALSE)</f>
        <v>Physical Store</v>
      </c>
    </row>
    <row r="632" spans="1:32" x14ac:dyDescent="0.3">
      <c r="A632" t="s">
        <v>2596</v>
      </c>
      <c r="B632" s="5">
        <v>45804</v>
      </c>
      <c r="C632" t="s">
        <v>1316</v>
      </c>
      <c r="D632" t="s">
        <v>1590</v>
      </c>
      <c r="E632" t="s">
        <v>1901</v>
      </c>
      <c r="F632">
        <v>4</v>
      </c>
      <c r="G632">
        <v>432.29</v>
      </c>
      <c r="H632">
        <v>0.16</v>
      </c>
      <c r="I632" t="s">
        <v>1964</v>
      </c>
      <c r="J632">
        <v>1452.4944</v>
      </c>
      <c r="K632">
        <v>1452.4944</v>
      </c>
      <c r="L632" t="str">
        <f>_xlfn.IFS(Table8_1[[#This Row],[Unit_Price]]&lt;500,"Low Price",Table8_1[[#This Row],[Unit_Price]]&lt;2000,"Medium Price",Table8_1[[#This Row],[Unit_Price]]&gt;=2000, "High Price")</f>
        <v>Low Price</v>
      </c>
      <c r="M632" t="str">
        <f>VLOOKUP(Table8_16[[#This Row],[Customer_ID]],Table1__2[],2,FALSE)</f>
        <v>Dr. Tamara White Md</v>
      </c>
      <c r="N632">
        <f>VLOOKUP(Table8_16[[#This Row],[Customer_ID]],Table1__2[],3,FALSE)</f>
        <v>60</v>
      </c>
      <c r="O632" t="str">
        <f>VLOOKUP(Table8_16[[#This Row],[Customer_ID]],Table1__2[],4,FALSE)</f>
        <v>Male</v>
      </c>
      <c r="P632" t="str">
        <f>VLOOKUP(Table8_16[[#This Row],[Customer_ID]],Table1__2[],5,FALSE)</f>
        <v>New Benjamin</v>
      </c>
      <c r="Q632" t="str">
        <f>VLOOKUP(Table8_16[[#This Row],[Customer_ID]],Table1__2[],6,FALSE)</f>
        <v>North Carolina</v>
      </c>
      <c r="R632" t="str">
        <f>VLOOKUP(Table8_16[[#This Row],[Customer_ID]],Table1__2[],7,FALSE)</f>
        <v>USA</v>
      </c>
      <c r="S632" t="str">
        <f>VLOOKUP(Table8_16[[#This Row],[Customer_ID]],Table1__2[],8,FALSE)</f>
        <v>Bronze</v>
      </c>
      <c r="T632" t="str">
        <f>VLOOKUP(Table8_16[[#This Row],[Customer_ID]],Table1__2[],9,FALSE)</f>
        <v>Experienced</v>
      </c>
      <c r="U632" t="str">
        <f>VLOOKUP(Table8_16[[#This Row],[Product_ID]],Table3__211[],2,FALSE)</f>
        <v>Wireless Bluetooth</v>
      </c>
      <c r="V632" t="str">
        <f>VLOOKUP(Table8_16[[#This Row],[Product_ID]],Table3__211[],3,FALSE)</f>
        <v>Earbuds</v>
      </c>
      <c r="W632" t="str">
        <f>VLOOKUP(Table8_16[[#This Row],[Product_ID]],Table3__211[],4,FALSE)</f>
        <v>Electronics</v>
      </c>
      <c r="X632" t="str">
        <f>VLOOKUP(Table8_16[[#This Row],[Product_ID]],Table3__211[],5,FALSE)</f>
        <v>Audio</v>
      </c>
      <c r="Y632" t="str">
        <f>VLOOKUP(Table8_16[[#This Row],[Product_ID]],Table3__211[],6,FALSE)</f>
        <v>Perez-Johnston</v>
      </c>
      <c r="Z632">
        <f>VLOOKUP(Table8_16[[#This Row],[Product_ID]],Table3__211[],7,FALSE)</f>
        <v>439.07</v>
      </c>
      <c r="AA632">
        <f>VLOOKUP(Table8_16[[#This Row],[Product_ID]],Table3__211[],8,FALSE)</f>
        <v>142</v>
      </c>
      <c r="AB632" t="str">
        <f>VLOOKUP(Table8_16[[#This Row],[Store_ID]],Store!$A$2:$E$21,2,FALSE)</f>
        <v>Johnson-Wright</v>
      </c>
      <c r="AC632" t="str">
        <f>VLOOKUP(Table8_16[[#This Row],[Store_ID]],Store!$A$2:$E$21,3,FALSE)</f>
        <v>North</v>
      </c>
      <c r="AD632" t="str">
        <f>VLOOKUP(Table8_16[[#This Row],[Store_ID]],Store!$A$2:$E$21,4,FALSE)</f>
        <v>Hoodberg</v>
      </c>
      <c r="AE632" t="str">
        <f>VLOOKUP(Table8_16[[#This Row],[Store_ID]],Store!$A$2:$E$21,5,FALSE)</f>
        <v>Outlet</v>
      </c>
      <c r="AF632" s="22" t="str">
        <f>VLOOKUP(Table8_16[[#This Row],[Store_ID]],Store!$A$2:$F$21,6,FALSE)</f>
        <v>Physical Store</v>
      </c>
    </row>
    <row r="633" spans="1:32" x14ac:dyDescent="0.3">
      <c r="A633" t="s">
        <v>2597</v>
      </c>
      <c r="B633" s="5">
        <v>45311</v>
      </c>
      <c r="C633" t="s">
        <v>296</v>
      </c>
      <c r="D633" t="s">
        <v>1696</v>
      </c>
      <c r="E633" t="s">
        <v>1932</v>
      </c>
      <c r="F633">
        <v>2</v>
      </c>
      <c r="G633">
        <v>925.78</v>
      </c>
      <c r="H633">
        <v>0.14000000000000001</v>
      </c>
      <c r="I633" t="s">
        <v>1964</v>
      </c>
      <c r="J633">
        <v>1592.3416</v>
      </c>
      <c r="K633">
        <v>1592.3416</v>
      </c>
      <c r="L633" t="str">
        <f>_xlfn.IFS(Table8_1[[#This Row],[Unit_Price]]&lt;500,"Low Price",Table8_1[[#This Row],[Unit_Price]]&lt;2000,"Medium Price",Table8_1[[#This Row],[Unit_Price]]&gt;=2000, "High Price")</f>
        <v>Medium Price</v>
      </c>
      <c r="M633" t="str">
        <f>VLOOKUP(Table8_16[[#This Row],[Customer_ID]],Table1__2[],2,FALSE)</f>
        <v>Jennifer Garcia</v>
      </c>
      <c r="N633">
        <f>VLOOKUP(Table8_16[[#This Row],[Customer_ID]],Table1__2[],3,FALSE)</f>
        <v>61</v>
      </c>
      <c r="O633" t="str">
        <f>VLOOKUP(Table8_16[[#This Row],[Customer_ID]],Table1__2[],4,FALSE)</f>
        <v>Female</v>
      </c>
      <c r="P633" t="str">
        <f>VLOOKUP(Table8_16[[#This Row],[Customer_ID]],Table1__2[],5,FALSE)</f>
        <v>New Sean</v>
      </c>
      <c r="Q633" t="str">
        <f>VLOOKUP(Table8_16[[#This Row],[Customer_ID]],Table1__2[],6,FALSE)</f>
        <v>New Mexico</v>
      </c>
      <c r="R633" t="str">
        <f>VLOOKUP(Table8_16[[#This Row],[Customer_ID]],Table1__2[],7,FALSE)</f>
        <v>USA</v>
      </c>
      <c r="S633" t="str">
        <f>VLOOKUP(Table8_16[[#This Row],[Customer_ID]],Table1__2[],8,FALSE)</f>
        <v>Bronze</v>
      </c>
      <c r="T633" t="str">
        <f>VLOOKUP(Table8_16[[#This Row],[Customer_ID]],Table1__2[],9,FALSE)</f>
        <v>Retired</v>
      </c>
      <c r="U633" t="str">
        <f>VLOOKUP(Table8_16[[#This Row],[Product_ID]],Table3__211[],2,FALSE)</f>
        <v>Portable Power</v>
      </c>
      <c r="V633" t="str">
        <f>VLOOKUP(Table8_16[[#This Row],[Product_ID]],Table3__211[],3,FALSE)</f>
        <v>Bank</v>
      </c>
      <c r="W633" t="str">
        <f>VLOOKUP(Table8_16[[#This Row],[Product_ID]],Table3__211[],4,FALSE)</f>
        <v>Electronics</v>
      </c>
      <c r="X633" t="str">
        <f>VLOOKUP(Table8_16[[#This Row],[Product_ID]],Table3__211[],5,FALSE)</f>
        <v>Mobile</v>
      </c>
      <c r="Y633" t="str">
        <f>VLOOKUP(Table8_16[[#This Row],[Product_ID]],Table3__211[],6,FALSE)</f>
        <v>Cummings and Sons</v>
      </c>
      <c r="Z633">
        <f>VLOOKUP(Table8_16[[#This Row],[Product_ID]],Table3__211[],7,FALSE)</f>
        <v>326.06</v>
      </c>
      <c r="AA633">
        <f>VLOOKUP(Table8_16[[#This Row],[Product_ID]],Table3__211[],8,FALSE)</f>
        <v>301</v>
      </c>
      <c r="AB633" t="str">
        <f>VLOOKUP(Table8_16[[#This Row],[Store_ID]],Store!$A$2:$E$21,2,FALSE)</f>
        <v>Gardner, Humphrey and Contreras</v>
      </c>
      <c r="AC633" t="str">
        <f>VLOOKUP(Table8_16[[#This Row],[Store_ID]],Store!$A$2:$E$21,3,FALSE)</f>
        <v>East</v>
      </c>
      <c r="AD633" t="str">
        <f>VLOOKUP(Table8_16[[#This Row],[Store_ID]],Store!$A$2:$E$21,4,FALSE)</f>
        <v>Johnsonville</v>
      </c>
      <c r="AE633" t="str">
        <f>VLOOKUP(Table8_16[[#This Row],[Store_ID]],Store!$A$2:$E$21,5,FALSE)</f>
        <v>Flagship</v>
      </c>
      <c r="AF633" s="22" t="str">
        <f>VLOOKUP(Table8_16[[#This Row],[Store_ID]],Store!$A$2:$F$21,6,FALSE)</f>
        <v>Physical Store</v>
      </c>
    </row>
    <row r="634" spans="1:32" x14ac:dyDescent="0.3">
      <c r="A634" t="s">
        <v>2598</v>
      </c>
      <c r="B634" s="5">
        <v>45605</v>
      </c>
      <c r="C634" t="s">
        <v>1481</v>
      </c>
      <c r="D634" t="s">
        <v>1652</v>
      </c>
      <c r="E634" t="s">
        <v>1927</v>
      </c>
      <c r="F634">
        <v>2</v>
      </c>
      <c r="G634">
        <v>151.47</v>
      </c>
      <c r="H634">
        <v>0.21</v>
      </c>
      <c r="I634" t="s">
        <v>1961</v>
      </c>
      <c r="J634">
        <v>239.32259999999999</v>
      </c>
      <c r="K634">
        <v>239.32259999999999</v>
      </c>
      <c r="L634" t="str">
        <f>_xlfn.IFS(Table8_1[[#This Row],[Unit_Price]]&lt;500,"Low Price",Table8_1[[#This Row],[Unit_Price]]&lt;2000,"Medium Price",Table8_1[[#This Row],[Unit_Price]]&gt;=2000, "High Price")</f>
        <v>Low Price</v>
      </c>
      <c r="M634" t="str">
        <f>VLOOKUP(Table8_16[[#This Row],[Customer_ID]],Table1__2[],2,FALSE)</f>
        <v>Andrea Harris</v>
      </c>
      <c r="N634">
        <f>VLOOKUP(Table8_16[[#This Row],[Customer_ID]],Table1__2[],3,FALSE)</f>
        <v>41</v>
      </c>
      <c r="O634" t="str">
        <f>VLOOKUP(Table8_16[[#This Row],[Customer_ID]],Table1__2[],4,FALSE)</f>
        <v>Female</v>
      </c>
      <c r="P634" t="str">
        <f>VLOOKUP(Table8_16[[#This Row],[Customer_ID]],Table1__2[],5,FALSE)</f>
        <v>West Kelseyberg</v>
      </c>
      <c r="Q634" t="str">
        <f>VLOOKUP(Table8_16[[#This Row],[Customer_ID]],Table1__2[],6,FALSE)</f>
        <v>Kansas</v>
      </c>
      <c r="R634" t="str">
        <f>VLOOKUP(Table8_16[[#This Row],[Customer_ID]],Table1__2[],7,FALSE)</f>
        <v>USA</v>
      </c>
      <c r="S634" t="str">
        <f>VLOOKUP(Table8_16[[#This Row],[Customer_ID]],Table1__2[],8,FALSE)</f>
        <v>Platinum</v>
      </c>
      <c r="T634" t="str">
        <f>VLOOKUP(Table8_16[[#This Row],[Customer_ID]],Table1__2[],9,FALSE)</f>
        <v>Experienced</v>
      </c>
      <c r="U634" t="str">
        <f>VLOOKUP(Table8_16[[#This Row],[Product_ID]],Table3__211[],2,FALSE)</f>
        <v>Women's Scarf</v>
      </c>
      <c r="V634" t="str">
        <f>VLOOKUP(Table8_16[[#This Row],[Product_ID]],Table3__211[],3,FALSE)</f>
        <v>Set</v>
      </c>
      <c r="W634" t="str">
        <f>VLOOKUP(Table8_16[[#This Row],[Product_ID]],Table3__211[],4,FALSE)</f>
        <v>Clothing</v>
      </c>
      <c r="X634" t="str">
        <f>VLOOKUP(Table8_16[[#This Row],[Product_ID]],Table3__211[],5,FALSE)</f>
        <v>Accessories</v>
      </c>
      <c r="Y634" t="str">
        <f>VLOOKUP(Table8_16[[#This Row],[Product_ID]],Table3__211[],6,FALSE)</f>
        <v>Brown and Sons</v>
      </c>
      <c r="Z634">
        <f>VLOOKUP(Table8_16[[#This Row],[Product_ID]],Table3__211[],7,FALSE)</f>
        <v>174.02</v>
      </c>
      <c r="AA634">
        <f>VLOOKUP(Table8_16[[#This Row],[Product_ID]],Table3__211[],8,FALSE)</f>
        <v>268</v>
      </c>
      <c r="AB634" t="str">
        <f>VLOOKUP(Table8_16[[#This Row],[Store_ID]],Store!$A$2:$E$21,2,FALSE)</f>
        <v>Aguirre-Keller</v>
      </c>
      <c r="AC634" t="str">
        <f>VLOOKUP(Table8_16[[#This Row],[Store_ID]],Store!$A$2:$E$21,3,FALSE)</f>
        <v>South</v>
      </c>
      <c r="AD634" t="str">
        <f>VLOOKUP(Table8_16[[#This Row],[Store_ID]],Store!$A$2:$E$21,4,FALSE)</f>
        <v>Lake Michael</v>
      </c>
      <c r="AE634" t="str">
        <f>VLOOKUP(Table8_16[[#This Row],[Store_ID]],Store!$A$2:$E$21,5,FALSE)</f>
        <v>Online</v>
      </c>
      <c r="AF634" s="22" t="str">
        <f>VLOOKUP(Table8_16[[#This Row],[Store_ID]],Store!$A$2:$F$21,6,FALSE)</f>
        <v>Digital Store</v>
      </c>
    </row>
    <row r="635" spans="1:32" x14ac:dyDescent="0.3">
      <c r="A635" t="s">
        <v>2599</v>
      </c>
      <c r="B635" s="5">
        <v>45338</v>
      </c>
      <c r="C635" t="s">
        <v>1401</v>
      </c>
      <c r="D635" t="s">
        <v>1832</v>
      </c>
      <c r="E635" t="s">
        <v>1924</v>
      </c>
      <c r="F635">
        <v>1</v>
      </c>
      <c r="G635">
        <v>343.05</v>
      </c>
      <c r="H635">
        <v>0.28000000000000003</v>
      </c>
      <c r="I635" t="s">
        <v>1961</v>
      </c>
      <c r="J635">
        <v>246.99600000000001</v>
      </c>
      <c r="K635">
        <v>246.99599999999998</v>
      </c>
      <c r="L635" t="str">
        <f>_xlfn.IFS(Table8_1[[#This Row],[Unit_Price]]&lt;500,"Low Price",Table8_1[[#This Row],[Unit_Price]]&lt;2000,"Medium Price",Table8_1[[#This Row],[Unit_Price]]&gt;=2000, "High Price")</f>
        <v>Low Price</v>
      </c>
      <c r="M635" t="str">
        <f>VLOOKUP(Table8_16[[#This Row],[Customer_ID]],Table1__2[],2,FALSE)</f>
        <v>William Cortez</v>
      </c>
      <c r="N635">
        <f>VLOOKUP(Table8_16[[#This Row],[Customer_ID]],Table1__2[],3,FALSE)</f>
        <v>29</v>
      </c>
      <c r="O635" t="str">
        <f>VLOOKUP(Table8_16[[#This Row],[Customer_ID]],Table1__2[],4,FALSE)</f>
        <v>Male</v>
      </c>
      <c r="P635" t="str">
        <f>VLOOKUP(Table8_16[[#This Row],[Customer_ID]],Table1__2[],5,FALSE)</f>
        <v>Port Hannahport</v>
      </c>
      <c r="Q635" t="str">
        <f>VLOOKUP(Table8_16[[#This Row],[Customer_ID]],Table1__2[],6,FALSE)</f>
        <v>Ohio</v>
      </c>
      <c r="R635" t="str">
        <f>VLOOKUP(Table8_16[[#This Row],[Customer_ID]],Table1__2[],7,FALSE)</f>
        <v>USA</v>
      </c>
      <c r="S635" t="str">
        <f>VLOOKUP(Table8_16[[#This Row],[Customer_ID]],Table1__2[],8,FALSE)</f>
        <v>Bronze</v>
      </c>
      <c r="T635" t="str">
        <f>VLOOKUP(Table8_16[[#This Row],[Customer_ID]],Table1__2[],9,FALSE)</f>
        <v>Entry level Professionel</v>
      </c>
      <c r="U635" t="str">
        <f>VLOOKUP(Table8_16[[#This Row],[Product_ID]],Table3__211[],2,FALSE)</f>
        <v>Hydrating Face</v>
      </c>
      <c r="V635" t="str">
        <f>VLOOKUP(Table8_16[[#This Row],[Product_ID]],Table3__211[],3,FALSE)</f>
        <v>Cleanser</v>
      </c>
      <c r="W635" t="str">
        <f>VLOOKUP(Table8_16[[#This Row],[Product_ID]],Table3__211[],4,FALSE)</f>
        <v>Beauty</v>
      </c>
      <c r="X635" t="str">
        <f>VLOOKUP(Table8_16[[#This Row],[Product_ID]],Table3__211[],5,FALSE)</f>
        <v>Skincare</v>
      </c>
      <c r="Y635" t="str">
        <f>VLOOKUP(Table8_16[[#This Row],[Product_ID]],Table3__211[],6,FALSE)</f>
        <v>Butler Group</v>
      </c>
      <c r="Z635">
        <f>VLOOKUP(Table8_16[[#This Row],[Product_ID]],Table3__211[],7,FALSE)</f>
        <v>254.04</v>
      </c>
      <c r="AA635">
        <f>VLOOKUP(Table8_16[[#This Row],[Product_ID]],Table3__211[],8,FALSE)</f>
        <v>159</v>
      </c>
      <c r="AB635" t="str">
        <f>VLOOKUP(Table8_16[[#This Row],[Store_ID]],Store!$A$2:$E$21,2,FALSE)</f>
        <v>Hill, Wagner and Ballard</v>
      </c>
      <c r="AC635" t="str">
        <f>VLOOKUP(Table8_16[[#This Row],[Store_ID]],Store!$A$2:$E$21,3,FALSE)</f>
        <v>East</v>
      </c>
      <c r="AD635" t="str">
        <f>VLOOKUP(Table8_16[[#This Row],[Store_ID]],Store!$A$2:$E$21,4,FALSE)</f>
        <v>East Davidville</v>
      </c>
      <c r="AE635" t="str">
        <f>VLOOKUP(Table8_16[[#This Row],[Store_ID]],Store!$A$2:$E$21,5,FALSE)</f>
        <v>Online</v>
      </c>
      <c r="AF635" s="22" t="str">
        <f>VLOOKUP(Table8_16[[#This Row],[Store_ID]],Store!$A$2:$F$21,6,FALSE)</f>
        <v>Digital Store</v>
      </c>
    </row>
    <row r="636" spans="1:32" x14ac:dyDescent="0.3">
      <c r="A636" t="s">
        <v>2600</v>
      </c>
      <c r="B636" s="5">
        <v>45642</v>
      </c>
      <c r="C636" t="s">
        <v>248</v>
      </c>
      <c r="D636" t="s">
        <v>1625</v>
      </c>
      <c r="E636" t="s">
        <v>1904</v>
      </c>
      <c r="F636">
        <v>1</v>
      </c>
      <c r="G636">
        <v>373.06</v>
      </c>
      <c r="H636">
        <v>0.11</v>
      </c>
      <c r="I636" t="s">
        <v>1961</v>
      </c>
      <c r="J636">
        <v>332.02339999999998</v>
      </c>
      <c r="K636">
        <v>332.02339999999998</v>
      </c>
      <c r="L636" t="str">
        <f>_xlfn.IFS(Table8_1[[#This Row],[Unit_Price]]&lt;500,"Low Price",Table8_1[[#This Row],[Unit_Price]]&lt;2000,"Medium Price",Table8_1[[#This Row],[Unit_Price]]&gt;=2000, "High Price")</f>
        <v>Low Price</v>
      </c>
      <c r="M636" t="str">
        <f>VLOOKUP(Table8_16[[#This Row],[Customer_ID]],Table1__2[],2,FALSE)</f>
        <v>Cody Diaz</v>
      </c>
      <c r="N636">
        <f>VLOOKUP(Table8_16[[#This Row],[Customer_ID]],Table1__2[],3,FALSE)</f>
        <v>27</v>
      </c>
      <c r="O636" t="str">
        <f>VLOOKUP(Table8_16[[#This Row],[Customer_ID]],Table1__2[],4,FALSE)</f>
        <v>Female</v>
      </c>
      <c r="P636" t="str">
        <f>VLOOKUP(Table8_16[[#This Row],[Customer_ID]],Table1__2[],5,FALSE)</f>
        <v>South Aaronside</v>
      </c>
      <c r="Q636" t="str">
        <f>VLOOKUP(Table8_16[[#This Row],[Customer_ID]],Table1__2[],6,FALSE)</f>
        <v>New Hampshire</v>
      </c>
      <c r="R636" t="str">
        <f>VLOOKUP(Table8_16[[#This Row],[Customer_ID]],Table1__2[],7,FALSE)</f>
        <v>USA</v>
      </c>
      <c r="S636" t="str">
        <f>VLOOKUP(Table8_16[[#This Row],[Customer_ID]],Table1__2[],8,FALSE)</f>
        <v>Silver</v>
      </c>
      <c r="T636" t="str">
        <f>VLOOKUP(Table8_16[[#This Row],[Customer_ID]],Table1__2[],9,FALSE)</f>
        <v>Entry level Professionel</v>
      </c>
      <c r="U636" t="str">
        <f>VLOOKUP(Table8_16[[#This Row],[Product_ID]],Table3__211[],2,FALSE)</f>
        <v>Soccer Training Cone</v>
      </c>
      <c r="V636" t="str">
        <f>VLOOKUP(Table8_16[[#This Row],[Product_ID]],Table3__211[],3,FALSE)</f>
        <v>Set</v>
      </c>
      <c r="W636" t="str">
        <f>VLOOKUP(Table8_16[[#This Row],[Product_ID]],Table3__211[],4,FALSE)</f>
        <v>Sports</v>
      </c>
      <c r="X636" t="str">
        <f>VLOOKUP(Table8_16[[#This Row],[Product_ID]],Table3__211[],5,FALSE)</f>
        <v>Accessories</v>
      </c>
      <c r="Y636" t="str">
        <f>VLOOKUP(Table8_16[[#This Row],[Product_ID]],Table3__211[],6,FALSE)</f>
        <v>Ford, Murphy and Wilson</v>
      </c>
      <c r="Z636">
        <f>VLOOKUP(Table8_16[[#This Row],[Product_ID]],Table3__211[],7,FALSE)</f>
        <v>144.53</v>
      </c>
      <c r="AA636">
        <f>VLOOKUP(Table8_16[[#This Row],[Product_ID]],Table3__211[],8,FALSE)</f>
        <v>367</v>
      </c>
      <c r="AB636" t="str">
        <f>VLOOKUP(Table8_16[[#This Row],[Store_ID]],Store!$A$2:$E$21,2,FALSE)</f>
        <v>Alexander Group</v>
      </c>
      <c r="AC636" t="str">
        <f>VLOOKUP(Table8_16[[#This Row],[Store_ID]],Store!$A$2:$E$21,3,FALSE)</f>
        <v>South</v>
      </c>
      <c r="AD636" t="str">
        <f>VLOOKUP(Table8_16[[#This Row],[Store_ID]],Store!$A$2:$E$21,4,FALSE)</f>
        <v>Port Sharon</v>
      </c>
      <c r="AE636" t="str">
        <f>VLOOKUP(Table8_16[[#This Row],[Store_ID]],Store!$A$2:$E$21,5,FALSE)</f>
        <v>Online</v>
      </c>
      <c r="AF636" s="22" t="str">
        <f>VLOOKUP(Table8_16[[#This Row],[Store_ID]],Store!$A$2:$F$21,6,FALSE)</f>
        <v>Digital Store</v>
      </c>
    </row>
    <row r="637" spans="1:32" x14ac:dyDescent="0.3">
      <c r="A637" t="s">
        <v>2601</v>
      </c>
      <c r="B637" s="5">
        <v>45693</v>
      </c>
      <c r="C637" t="s">
        <v>1290</v>
      </c>
      <c r="D637" t="s">
        <v>1628</v>
      </c>
      <c r="E637" t="s">
        <v>1936</v>
      </c>
      <c r="F637">
        <v>1</v>
      </c>
      <c r="G637">
        <v>124.98</v>
      </c>
      <c r="H637">
        <v>7.0000000000000007E-2</v>
      </c>
      <c r="I637" t="s">
        <v>1964</v>
      </c>
      <c r="J637">
        <v>116.23139999999999</v>
      </c>
      <c r="K637">
        <v>116.23140000000001</v>
      </c>
      <c r="L637" t="str">
        <f>_xlfn.IFS(Table8_1[[#This Row],[Unit_Price]]&lt;500,"Low Price",Table8_1[[#This Row],[Unit_Price]]&lt;2000,"Medium Price",Table8_1[[#This Row],[Unit_Price]]&gt;=2000, "High Price")</f>
        <v>Low Price</v>
      </c>
      <c r="M637" t="str">
        <f>VLOOKUP(Table8_16[[#This Row],[Customer_ID]],Table1__2[],2,FALSE)</f>
        <v>Katrina Perez</v>
      </c>
      <c r="N637">
        <f>VLOOKUP(Table8_16[[#This Row],[Customer_ID]],Table1__2[],3,FALSE)</f>
        <v>63</v>
      </c>
      <c r="O637" t="str">
        <f>VLOOKUP(Table8_16[[#This Row],[Customer_ID]],Table1__2[],4,FALSE)</f>
        <v>Male</v>
      </c>
      <c r="P637" t="str">
        <f>VLOOKUP(Table8_16[[#This Row],[Customer_ID]],Table1__2[],5,FALSE)</f>
        <v>West Rebecca</v>
      </c>
      <c r="Q637" t="str">
        <f>VLOOKUP(Table8_16[[#This Row],[Customer_ID]],Table1__2[],6,FALSE)</f>
        <v>Ohio</v>
      </c>
      <c r="R637" t="str">
        <f>VLOOKUP(Table8_16[[#This Row],[Customer_ID]],Table1__2[],7,FALSE)</f>
        <v>USA</v>
      </c>
      <c r="S637" t="str">
        <f>VLOOKUP(Table8_16[[#This Row],[Customer_ID]],Table1__2[],8,FALSE)</f>
        <v>Silver</v>
      </c>
      <c r="T637" t="str">
        <f>VLOOKUP(Table8_16[[#This Row],[Customer_ID]],Table1__2[],9,FALSE)</f>
        <v>Retired</v>
      </c>
      <c r="U637" t="str">
        <f>VLOOKUP(Table8_16[[#This Row],[Product_ID]],Table3__211[],2,FALSE)</f>
        <v>Women's Denim</v>
      </c>
      <c r="V637" t="str">
        <f>VLOOKUP(Table8_16[[#This Row],[Product_ID]],Table3__211[],3,FALSE)</f>
        <v>Jeans</v>
      </c>
      <c r="W637" t="str">
        <f>VLOOKUP(Table8_16[[#This Row],[Product_ID]],Table3__211[],4,FALSE)</f>
        <v>Clothing</v>
      </c>
      <c r="X637" t="str">
        <f>VLOOKUP(Table8_16[[#This Row],[Product_ID]],Table3__211[],5,FALSE)</f>
        <v>Bottoms</v>
      </c>
      <c r="Y637" t="str">
        <f>VLOOKUP(Table8_16[[#This Row],[Product_ID]],Table3__211[],6,FALSE)</f>
        <v>Guerra-Hendrix</v>
      </c>
      <c r="Z637">
        <f>VLOOKUP(Table8_16[[#This Row],[Product_ID]],Table3__211[],7,FALSE)</f>
        <v>254.04</v>
      </c>
      <c r="AA637">
        <f>VLOOKUP(Table8_16[[#This Row],[Product_ID]],Table3__211[],8,FALSE)</f>
        <v>343</v>
      </c>
      <c r="AB637" t="str">
        <f>VLOOKUP(Table8_16[[#This Row],[Store_ID]],Store!$A$2:$E$21,2,FALSE)</f>
        <v>Shelton PLC</v>
      </c>
      <c r="AC637" t="str">
        <f>VLOOKUP(Table8_16[[#This Row],[Store_ID]],Store!$A$2:$E$21,3,FALSE)</f>
        <v>North</v>
      </c>
      <c r="AD637" t="str">
        <f>VLOOKUP(Table8_16[[#This Row],[Store_ID]],Store!$A$2:$E$21,4,FALSE)</f>
        <v>East Jenniferstad</v>
      </c>
      <c r="AE637" t="str">
        <f>VLOOKUP(Table8_16[[#This Row],[Store_ID]],Store!$A$2:$E$21,5,FALSE)</f>
        <v>Flagship</v>
      </c>
      <c r="AF637" s="22" t="str">
        <f>VLOOKUP(Table8_16[[#This Row],[Store_ID]],Store!$A$2:$F$21,6,FALSE)</f>
        <v>Physical Store</v>
      </c>
    </row>
    <row r="638" spans="1:32" x14ac:dyDescent="0.3">
      <c r="A638" t="s">
        <v>2602</v>
      </c>
      <c r="B638" s="5">
        <v>45763</v>
      </c>
      <c r="C638" t="s">
        <v>877</v>
      </c>
      <c r="D638" t="s">
        <v>1802</v>
      </c>
      <c r="E638" t="s">
        <v>1948</v>
      </c>
      <c r="F638">
        <v>4</v>
      </c>
      <c r="G638">
        <v>221.49</v>
      </c>
      <c r="H638">
        <v>0.26</v>
      </c>
      <c r="I638" t="s">
        <v>1961</v>
      </c>
      <c r="J638">
        <v>655.61040000000003</v>
      </c>
      <c r="K638">
        <v>655.61040000000003</v>
      </c>
      <c r="L638" t="str">
        <f>_xlfn.IFS(Table8_1[[#This Row],[Unit_Price]]&lt;500,"Low Price",Table8_1[[#This Row],[Unit_Price]]&lt;2000,"Medium Price",Table8_1[[#This Row],[Unit_Price]]&gt;=2000, "High Price")</f>
        <v>Low Price</v>
      </c>
      <c r="M638" t="str">
        <f>VLOOKUP(Table8_16[[#This Row],[Customer_ID]],Table1__2[],2,FALSE)</f>
        <v>Adam Rowland</v>
      </c>
      <c r="N638">
        <f>VLOOKUP(Table8_16[[#This Row],[Customer_ID]],Table1__2[],3,FALSE)</f>
        <v>48</v>
      </c>
      <c r="O638" t="str">
        <f>VLOOKUP(Table8_16[[#This Row],[Customer_ID]],Table1__2[],4,FALSE)</f>
        <v>Female</v>
      </c>
      <c r="P638" t="str">
        <f>VLOOKUP(Table8_16[[#This Row],[Customer_ID]],Table1__2[],5,FALSE)</f>
        <v>Welchview</v>
      </c>
      <c r="Q638" t="str">
        <f>VLOOKUP(Table8_16[[#This Row],[Customer_ID]],Table1__2[],6,FALSE)</f>
        <v>California</v>
      </c>
      <c r="R638" t="str">
        <f>VLOOKUP(Table8_16[[#This Row],[Customer_ID]],Table1__2[],7,FALSE)</f>
        <v>USA</v>
      </c>
      <c r="S638" t="str">
        <f>VLOOKUP(Table8_16[[#This Row],[Customer_ID]],Table1__2[],8,FALSE)</f>
        <v>Gold</v>
      </c>
      <c r="T638" t="str">
        <f>VLOOKUP(Table8_16[[#This Row],[Customer_ID]],Table1__2[],9,FALSE)</f>
        <v>Experienced</v>
      </c>
      <c r="U638" t="str">
        <f>VLOOKUP(Table8_16[[#This Row],[Product_ID]],Table3__211[],2,FALSE)</f>
        <v>Shin Guards –</v>
      </c>
      <c r="V638" t="str">
        <f>VLOOKUP(Table8_16[[#This Row],[Product_ID]],Table3__211[],3,FALSE)</f>
        <v>Adult</v>
      </c>
      <c r="W638" t="str">
        <f>VLOOKUP(Table8_16[[#This Row],[Product_ID]],Table3__211[],4,FALSE)</f>
        <v>Sports</v>
      </c>
      <c r="X638" t="str">
        <f>VLOOKUP(Table8_16[[#This Row],[Product_ID]],Table3__211[],5,FALSE)</f>
        <v>Team Sports</v>
      </c>
      <c r="Y638" t="str">
        <f>VLOOKUP(Table8_16[[#This Row],[Product_ID]],Table3__211[],6,FALSE)</f>
        <v>French Ltd</v>
      </c>
      <c r="Z638">
        <f>VLOOKUP(Table8_16[[#This Row],[Product_ID]],Table3__211[],7,FALSE)</f>
        <v>107.06</v>
      </c>
      <c r="AA638">
        <f>VLOOKUP(Table8_16[[#This Row],[Product_ID]],Table3__211[],8,FALSE)</f>
        <v>359</v>
      </c>
      <c r="AB638" t="str">
        <f>VLOOKUP(Table8_16[[#This Row],[Store_ID]],Store!$A$2:$E$21,2,FALSE)</f>
        <v>Mann-Austin</v>
      </c>
      <c r="AC638" t="str">
        <f>VLOOKUP(Table8_16[[#This Row],[Store_ID]],Store!$A$2:$E$21,3,FALSE)</f>
        <v>East</v>
      </c>
      <c r="AD638" t="str">
        <f>VLOOKUP(Table8_16[[#This Row],[Store_ID]],Store!$A$2:$E$21,4,FALSE)</f>
        <v>Vasquezborough</v>
      </c>
      <c r="AE638" t="str">
        <f>VLOOKUP(Table8_16[[#This Row],[Store_ID]],Store!$A$2:$E$21,5,FALSE)</f>
        <v>Online</v>
      </c>
      <c r="AF638" s="22" t="str">
        <f>VLOOKUP(Table8_16[[#This Row],[Store_ID]],Store!$A$2:$F$21,6,FALSE)</f>
        <v>Digital Store</v>
      </c>
    </row>
    <row r="639" spans="1:32" x14ac:dyDescent="0.3">
      <c r="A639" t="s">
        <v>2603</v>
      </c>
      <c r="B639" s="5">
        <v>45572</v>
      </c>
      <c r="C639" t="s">
        <v>572</v>
      </c>
      <c r="D639" t="s">
        <v>1645</v>
      </c>
      <c r="E639" t="s">
        <v>1936</v>
      </c>
      <c r="F639">
        <v>1</v>
      </c>
      <c r="G639">
        <v>563.32000000000005</v>
      </c>
      <c r="H639">
        <v>0.01</v>
      </c>
      <c r="I639" t="s">
        <v>1961</v>
      </c>
      <c r="J639">
        <v>557.68679999999995</v>
      </c>
      <c r="K639">
        <v>557.68680000000006</v>
      </c>
      <c r="L639" t="str">
        <f>_xlfn.IFS(Table8_1[[#This Row],[Unit_Price]]&lt;500,"Low Price",Table8_1[[#This Row],[Unit_Price]]&lt;2000,"Medium Price",Table8_1[[#This Row],[Unit_Price]]&gt;=2000, "High Price")</f>
        <v>Medium Price</v>
      </c>
      <c r="M639" t="str">
        <f>VLOOKUP(Table8_16[[#This Row],[Customer_ID]],Table1__2[],2,FALSE)</f>
        <v>Christopher Garcia Dds</v>
      </c>
      <c r="N639">
        <f>VLOOKUP(Table8_16[[#This Row],[Customer_ID]],Table1__2[],3,FALSE)</f>
        <v>18</v>
      </c>
      <c r="O639" t="str">
        <f>VLOOKUP(Table8_16[[#This Row],[Customer_ID]],Table1__2[],4,FALSE)</f>
        <v>Male</v>
      </c>
      <c r="P639" t="str">
        <f>VLOOKUP(Table8_16[[#This Row],[Customer_ID]],Table1__2[],5,FALSE)</f>
        <v>New Joseph</v>
      </c>
      <c r="Q639" t="str">
        <f>VLOOKUP(Table8_16[[#This Row],[Customer_ID]],Table1__2[],6,FALSE)</f>
        <v>Missouri</v>
      </c>
      <c r="R639" t="str">
        <f>VLOOKUP(Table8_16[[#This Row],[Customer_ID]],Table1__2[],7,FALSE)</f>
        <v>USA</v>
      </c>
      <c r="S639" t="str">
        <f>VLOOKUP(Table8_16[[#This Row],[Customer_ID]],Table1__2[],8,FALSE)</f>
        <v>Gold</v>
      </c>
      <c r="T639" t="str">
        <f>VLOOKUP(Table8_16[[#This Row],[Customer_ID]],Table1__2[],9,FALSE)</f>
        <v>Teenage</v>
      </c>
      <c r="U639" t="str">
        <f>VLOOKUP(Table8_16[[#This Row],[Product_ID]],Table3__211[],2,FALSE)</f>
        <v>Men's Formal</v>
      </c>
      <c r="V639" t="str">
        <f>VLOOKUP(Table8_16[[#This Row],[Product_ID]],Table3__211[],3,FALSE)</f>
        <v>Shirt</v>
      </c>
      <c r="W639" t="str">
        <f>VLOOKUP(Table8_16[[#This Row],[Product_ID]],Table3__211[],4,FALSE)</f>
        <v>Clothing</v>
      </c>
      <c r="X639" t="str">
        <f>VLOOKUP(Table8_16[[#This Row],[Product_ID]],Table3__211[],5,FALSE)</f>
        <v>Tops</v>
      </c>
      <c r="Y639" t="str">
        <f>VLOOKUP(Table8_16[[#This Row],[Product_ID]],Table3__211[],6,FALSE)</f>
        <v>Moon, Mora and Santos</v>
      </c>
      <c r="Z639">
        <f>VLOOKUP(Table8_16[[#This Row],[Product_ID]],Table3__211[],7,FALSE)</f>
        <v>254.04</v>
      </c>
      <c r="AA639">
        <f>VLOOKUP(Table8_16[[#This Row],[Product_ID]],Table3__211[],8,FALSE)</f>
        <v>360</v>
      </c>
      <c r="AB639" t="str">
        <f>VLOOKUP(Table8_16[[#This Row],[Store_ID]],Store!$A$2:$E$21,2,FALSE)</f>
        <v>Shelton PLC</v>
      </c>
      <c r="AC639" t="str">
        <f>VLOOKUP(Table8_16[[#This Row],[Store_ID]],Store!$A$2:$E$21,3,FALSE)</f>
        <v>North</v>
      </c>
      <c r="AD639" t="str">
        <f>VLOOKUP(Table8_16[[#This Row],[Store_ID]],Store!$A$2:$E$21,4,FALSE)</f>
        <v>East Jenniferstad</v>
      </c>
      <c r="AE639" t="str">
        <f>VLOOKUP(Table8_16[[#This Row],[Store_ID]],Store!$A$2:$E$21,5,FALSE)</f>
        <v>Flagship</v>
      </c>
      <c r="AF639" s="22" t="str">
        <f>VLOOKUP(Table8_16[[#This Row],[Store_ID]],Store!$A$2:$F$21,6,FALSE)</f>
        <v>Physical Store</v>
      </c>
    </row>
    <row r="640" spans="1:32" x14ac:dyDescent="0.3">
      <c r="A640" t="s">
        <v>2604</v>
      </c>
      <c r="B640" s="5">
        <v>45338</v>
      </c>
      <c r="C640" t="s">
        <v>1229</v>
      </c>
      <c r="D640" t="s">
        <v>1603</v>
      </c>
      <c r="E640" t="s">
        <v>1887</v>
      </c>
      <c r="F640">
        <v>1</v>
      </c>
      <c r="G640">
        <v>362.93</v>
      </c>
      <c r="H640">
        <v>0.27</v>
      </c>
      <c r="I640" t="s">
        <v>1959</v>
      </c>
      <c r="J640">
        <v>264.93889999999999</v>
      </c>
      <c r="K640">
        <v>264.93889999999999</v>
      </c>
      <c r="L640" t="str">
        <f>_xlfn.IFS(Table8_1[[#This Row],[Unit_Price]]&lt;500,"Low Price",Table8_1[[#This Row],[Unit_Price]]&lt;2000,"Medium Price",Table8_1[[#This Row],[Unit_Price]]&gt;=2000, "High Price")</f>
        <v>Low Price</v>
      </c>
      <c r="M640" t="str">
        <f>VLOOKUP(Table8_16[[#This Row],[Customer_ID]],Table1__2[],2,FALSE)</f>
        <v>Daniel Bell</v>
      </c>
      <c r="N640">
        <f>VLOOKUP(Table8_16[[#This Row],[Customer_ID]],Table1__2[],3,FALSE)</f>
        <v>56</v>
      </c>
      <c r="O640" t="str">
        <f>VLOOKUP(Table8_16[[#This Row],[Customer_ID]],Table1__2[],4,FALSE)</f>
        <v>Male</v>
      </c>
      <c r="P640" t="str">
        <f>VLOOKUP(Table8_16[[#This Row],[Customer_ID]],Table1__2[],5,FALSE)</f>
        <v>Deniseberg</v>
      </c>
      <c r="Q640" t="str">
        <f>VLOOKUP(Table8_16[[#This Row],[Customer_ID]],Table1__2[],6,FALSE)</f>
        <v>Arkansas</v>
      </c>
      <c r="R640" t="str">
        <f>VLOOKUP(Table8_16[[#This Row],[Customer_ID]],Table1__2[],7,FALSE)</f>
        <v>USA</v>
      </c>
      <c r="S640" t="str">
        <f>VLOOKUP(Table8_16[[#This Row],[Customer_ID]],Table1__2[],8,FALSE)</f>
        <v>Silver</v>
      </c>
      <c r="T640" t="str">
        <f>VLOOKUP(Table8_16[[#This Row],[Customer_ID]],Table1__2[],9,FALSE)</f>
        <v>Experienced</v>
      </c>
      <c r="U640" t="str">
        <f>VLOOKUP(Table8_16[[#This Row],[Product_ID]],Table3__211[],2,FALSE)</f>
        <v>HD Smart TV</v>
      </c>
      <c r="V640" t="str">
        <f>VLOOKUP(Table8_16[[#This Row],[Product_ID]],Table3__211[],3,FALSE)</f>
        <v>Stick</v>
      </c>
      <c r="W640" t="str">
        <f>VLOOKUP(Table8_16[[#This Row],[Product_ID]],Table3__211[],4,FALSE)</f>
        <v>Electronics</v>
      </c>
      <c r="X640" t="str">
        <f>VLOOKUP(Table8_16[[#This Row],[Product_ID]],Table3__211[],5,FALSE)</f>
        <v>Accessories</v>
      </c>
      <c r="Y640" t="str">
        <f>VLOOKUP(Table8_16[[#This Row],[Product_ID]],Table3__211[],6,FALSE)</f>
        <v>Gibson, Hobbs and Weaver</v>
      </c>
      <c r="Z640">
        <f>VLOOKUP(Table8_16[[#This Row],[Product_ID]],Table3__211[],7,FALSE)</f>
        <v>449.4</v>
      </c>
      <c r="AA640">
        <f>VLOOKUP(Table8_16[[#This Row],[Product_ID]],Table3__211[],8,FALSE)</f>
        <v>273</v>
      </c>
      <c r="AB640" t="str">
        <f>VLOOKUP(Table8_16[[#This Row],[Store_ID]],Store!$A$2:$E$21,2,FALSE)</f>
        <v>Rivera-Warner</v>
      </c>
      <c r="AC640" t="str">
        <f>VLOOKUP(Table8_16[[#This Row],[Store_ID]],Store!$A$2:$E$21,3,FALSE)</f>
        <v>East</v>
      </c>
      <c r="AD640" t="str">
        <f>VLOOKUP(Table8_16[[#This Row],[Store_ID]],Store!$A$2:$E$21,4,FALSE)</f>
        <v>Washingtonfurt</v>
      </c>
      <c r="AE640" t="str">
        <f>VLOOKUP(Table8_16[[#This Row],[Store_ID]],Store!$A$2:$E$21,5,FALSE)</f>
        <v>Flagship</v>
      </c>
      <c r="AF640" s="22" t="str">
        <f>VLOOKUP(Table8_16[[#This Row],[Store_ID]],Store!$A$2:$F$21,6,FALSE)</f>
        <v>Physical Store</v>
      </c>
    </row>
    <row r="641" spans="1:32" x14ac:dyDescent="0.3">
      <c r="A641" t="s">
        <v>2605</v>
      </c>
      <c r="B641" s="5">
        <v>45373</v>
      </c>
      <c r="C641" t="s">
        <v>1067</v>
      </c>
      <c r="D641" t="s">
        <v>1603</v>
      </c>
      <c r="E641" t="s">
        <v>1936</v>
      </c>
      <c r="F641">
        <v>4</v>
      </c>
      <c r="G641">
        <v>369.22</v>
      </c>
      <c r="H641">
        <v>0.18</v>
      </c>
      <c r="I641" t="s">
        <v>1964</v>
      </c>
      <c r="J641">
        <v>1211.0416</v>
      </c>
      <c r="K641">
        <v>1211.0416</v>
      </c>
      <c r="L641" t="str">
        <f>_xlfn.IFS(Table8_1[[#This Row],[Unit_Price]]&lt;500,"Low Price",Table8_1[[#This Row],[Unit_Price]]&lt;2000,"Medium Price",Table8_1[[#This Row],[Unit_Price]]&gt;=2000, "High Price")</f>
        <v>Low Price</v>
      </c>
      <c r="M641" t="str">
        <f>VLOOKUP(Table8_16[[#This Row],[Customer_ID]],Table1__2[],2,FALSE)</f>
        <v>John Jones</v>
      </c>
      <c r="N641">
        <f>VLOOKUP(Table8_16[[#This Row],[Customer_ID]],Table1__2[],3,FALSE)</f>
        <v>58</v>
      </c>
      <c r="O641" t="str">
        <f>VLOOKUP(Table8_16[[#This Row],[Customer_ID]],Table1__2[],4,FALSE)</f>
        <v>Female</v>
      </c>
      <c r="P641" t="str">
        <f>VLOOKUP(Table8_16[[#This Row],[Customer_ID]],Table1__2[],5,FALSE)</f>
        <v>North Michaelborough</v>
      </c>
      <c r="Q641" t="str">
        <f>VLOOKUP(Table8_16[[#This Row],[Customer_ID]],Table1__2[],6,FALSE)</f>
        <v>Oregon</v>
      </c>
      <c r="R641" t="str">
        <f>VLOOKUP(Table8_16[[#This Row],[Customer_ID]],Table1__2[],7,FALSE)</f>
        <v>USA</v>
      </c>
      <c r="S641" t="str">
        <f>VLOOKUP(Table8_16[[#This Row],[Customer_ID]],Table1__2[],8,FALSE)</f>
        <v>Silver</v>
      </c>
      <c r="T641" t="str">
        <f>VLOOKUP(Table8_16[[#This Row],[Customer_ID]],Table1__2[],9,FALSE)</f>
        <v>Experienced</v>
      </c>
      <c r="U641" t="str">
        <f>VLOOKUP(Table8_16[[#This Row],[Product_ID]],Table3__211[],2,FALSE)</f>
        <v>HD Smart TV</v>
      </c>
      <c r="V641" t="str">
        <f>VLOOKUP(Table8_16[[#This Row],[Product_ID]],Table3__211[],3,FALSE)</f>
        <v>Stick</v>
      </c>
      <c r="W641" t="str">
        <f>VLOOKUP(Table8_16[[#This Row],[Product_ID]],Table3__211[],4,FALSE)</f>
        <v>Electronics</v>
      </c>
      <c r="X641" t="str">
        <f>VLOOKUP(Table8_16[[#This Row],[Product_ID]],Table3__211[],5,FALSE)</f>
        <v>Accessories</v>
      </c>
      <c r="Y641" t="str">
        <f>VLOOKUP(Table8_16[[#This Row],[Product_ID]],Table3__211[],6,FALSE)</f>
        <v>Gibson, Hobbs and Weaver</v>
      </c>
      <c r="Z641">
        <f>VLOOKUP(Table8_16[[#This Row],[Product_ID]],Table3__211[],7,FALSE)</f>
        <v>449.4</v>
      </c>
      <c r="AA641">
        <f>VLOOKUP(Table8_16[[#This Row],[Product_ID]],Table3__211[],8,FALSE)</f>
        <v>273</v>
      </c>
      <c r="AB641" t="str">
        <f>VLOOKUP(Table8_16[[#This Row],[Store_ID]],Store!$A$2:$E$21,2,FALSE)</f>
        <v>Shelton PLC</v>
      </c>
      <c r="AC641" t="str">
        <f>VLOOKUP(Table8_16[[#This Row],[Store_ID]],Store!$A$2:$E$21,3,FALSE)</f>
        <v>North</v>
      </c>
      <c r="AD641" t="str">
        <f>VLOOKUP(Table8_16[[#This Row],[Store_ID]],Store!$A$2:$E$21,4,FALSE)</f>
        <v>East Jenniferstad</v>
      </c>
      <c r="AE641" t="str">
        <f>VLOOKUP(Table8_16[[#This Row],[Store_ID]],Store!$A$2:$E$21,5,FALSE)</f>
        <v>Flagship</v>
      </c>
      <c r="AF641" s="22" t="str">
        <f>VLOOKUP(Table8_16[[#This Row],[Store_ID]],Store!$A$2:$F$21,6,FALSE)</f>
        <v>Physical Store</v>
      </c>
    </row>
    <row r="642" spans="1:32" x14ac:dyDescent="0.3">
      <c r="A642" t="s">
        <v>2606</v>
      </c>
      <c r="B642" s="5">
        <v>45590</v>
      </c>
      <c r="C642" t="s">
        <v>1287</v>
      </c>
      <c r="D642" t="s">
        <v>1871</v>
      </c>
      <c r="E642" t="s">
        <v>1934</v>
      </c>
      <c r="F642">
        <v>3</v>
      </c>
      <c r="G642">
        <v>950.83</v>
      </c>
      <c r="H642">
        <v>0.06</v>
      </c>
      <c r="I642" t="s">
        <v>1961</v>
      </c>
      <c r="J642">
        <v>2681.3406</v>
      </c>
      <c r="K642">
        <v>2681.3406000000004</v>
      </c>
      <c r="L642" t="str">
        <f>_xlfn.IFS(Table8_1[[#This Row],[Unit_Price]]&lt;500,"Low Price",Table8_1[[#This Row],[Unit_Price]]&lt;2000,"Medium Price",Table8_1[[#This Row],[Unit_Price]]&gt;=2000, "High Price")</f>
        <v>Medium Price</v>
      </c>
      <c r="M642" t="str">
        <f>VLOOKUP(Table8_16[[#This Row],[Customer_ID]],Table1__2[],2,FALSE)</f>
        <v>Jackie Thompson</v>
      </c>
      <c r="N642">
        <f>VLOOKUP(Table8_16[[#This Row],[Customer_ID]],Table1__2[],3,FALSE)</f>
        <v>48</v>
      </c>
      <c r="O642" t="str">
        <f>VLOOKUP(Table8_16[[#This Row],[Customer_ID]],Table1__2[],4,FALSE)</f>
        <v>Female</v>
      </c>
      <c r="P642" t="str">
        <f>VLOOKUP(Table8_16[[#This Row],[Customer_ID]],Table1__2[],5,FALSE)</f>
        <v>South Edwin</v>
      </c>
      <c r="Q642" t="str">
        <f>VLOOKUP(Table8_16[[#This Row],[Customer_ID]],Table1__2[],6,FALSE)</f>
        <v>New Jersey</v>
      </c>
      <c r="R642" t="str">
        <f>VLOOKUP(Table8_16[[#This Row],[Customer_ID]],Table1__2[],7,FALSE)</f>
        <v>USA</v>
      </c>
      <c r="S642" t="str">
        <f>VLOOKUP(Table8_16[[#This Row],[Customer_ID]],Table1__2[],8,FALSE)</f>
        <v>Bronze</v>
      </c>
      <c r="T642" t="str">
        <f>VLOOKUP(Table8_16[[#This Row],[Customer_ID]],Table1__2[],9,FALSE)</f>
        <v>Experienced</v>
      </c>
      <c r="U642" t="str">
        <f>VLOOKUP(Table8_16[[#This Row],[Product_ID]],Table3__211[],2,FALSE)</f>
        <v>Women's Formal</v>
      </c>
      <c r="V642" t="str">
        <f>VLOOKUP(Table8_16[[#This Row],[Product_ID]],Table3__211[],3,FALSE)</f>
        <v>Blazer</v>
      </c>
      <c r="W642" t="str">
        <f>VLOOKUP(Table8_16[[#This Row],[Product_ID]],Table3__211[],4,FALSE)</f>
        <v>Clothing</v>
      </c>
      <c r="X642" t="str">
        <f>VLOOKUP(Table8_16[[#This Row],[Product_ID]],Table3__211[],5,FALSE)</f>
        <v>Outerwear</v>
      </c>
      <c r="Y642" t="str">
        <f>VLOOKUP(Table8_16[[#This Row],[Product_ID]],Table3__211[],6,FALSE)</f>
        <v>Phillips and Sons</v>
      </c>
      <c r="Z642">
        <f>VLOOKUP(Table8_16[[#This Row],[Product_ID]],Table3__211[],7,FALSE)</f>
        <v>358.47</v>
      </c>
      <c r="AA642">
        <f>VLOOKUP(Table8_16[[#This Row],[Product_ID]],Table3__211[],8,FALSE)</f>
        <v>143</v>
      </c>
      <c r="AB642" t="str">
        <f>VLOOKUP(Table8_16[[#This Row],[Store_ID]],Store!$A$2:$E$21,2,FALSE)</f>
        <v>Mcdonald Inc</v>
      </c>
      <c r="AC642" t="str">
        <f>VLOOKUP(Table8_16[[#This Row],[Store_ID]],Store!$A$2:$E$21,3,FALSE)</f>
        <v>South</v>
      </c>
      <c r="AD642" t="str">
        <f>VLOOKUP(Table8_16[[#This Row],[Store_ID]],Store!$A$2:$E$21,4,FALSE)</f>
        <v>Christopherland</v>
      </c>
      <c r="AE642" t="str">
        <f>VLOOKUP(Table8_16[[#This Row],[Store_ID]],Store!$A$2:$E$21,5,FALSE)</f>
        <v>Outlet</v>
      </c>
      <c r="AF642" s="22" t="str">
        <f>VLOOKUP(Table8_16[[#This Row],[Store_ID]],Store!$A$2:$F$21,6,FALSE)</f>
        <v>Physical Store</v>
      </c>
    </row>
    <row r="643" spans="1:32" x14ac:dyDescent="0.3">
      <c r="A643" t="s">
        <v>2607</v>
      </c>
      <c r="B643" s="5">
        <v>45365</v>
      </c>
      <c r="C643" t="s">
        <v>491</v>
      </c>
      <c r="D643" t="s">
        <v>1689</v>
      </c>
      <c r="E643" t="s">
        <v>1932</v>
      </c>
      <c r="F643">
        <v>3</v>
      </c>
      <c r="G643">
        <v>338.79</v>
      </c>
      <c r="H643">
        <v>0.01</v>
      </c>
      <c r="I643" t="s">
        <v>1959</v>
      </c>
      <c r="J643">
        <v>1006.2063000000001</v>
      </c>
      <c r="K643">
        <v>1006.2063000000002</v>
      </c>
      <c r="L643" t="str">
        <f>_xlfn.IFS(Table8_1[[#This Row],[Unit_Price]]&lt;500,"Low Price",Table8_1[[#This Row],[Unit_Price]]&lt;2000,"Medium Price",Table8_1[[#This Row],[Unit_Price]]&gt;=2000, "High Price")</f>
        <v>Low Price</v>
      </c>
      <c r="M643" t="str">
        <f>VLOOKUP(Table8_16[[#This Row],[Customer_ID]],Table1__2[],2,FALSE)</f>
        <v>Carlos Skinner</v>
      </c>
      <c r="N643">
        <f>VLOOKUP(Table8_16[[#This Row],[Customer_ID]],Table1__2[],3,FALSE)</f>
        <v>46</v>
      </c>
      <c r="O643" t="str">
        <f>VLOOKUP(Table8_16[[#This Row],[Customer_ID]],Table1__2[],4,FALSE)</f>
        <v>Male</v>
      </c>
      <c r="P643" t="str">
        <f>VLOOKUP(Table8_16[[#This Row],[Customer_ID]],Table1__2[],5,FALSE)</f>
        <v>Dwaynemouth</v>
      </c>
      <c r="Q643" t="str">
        <f>VLOOKUP(Table8_16[[#This Row],[Customer_ID]],Table1__2[],6,FALSE)</f>
        <v>Alabama</v>
      </c>
      <c r="R643" t="str">
        <f>VLOOKUP(Table8_16[[#This Row],[Customer_ID]],Table1__2[],7,FALSE)</f>
        <v>USA</v>
      </c>
      <c r="S643" t="str">
        <f>VLOOKUP(Table8_16[[#This Row],[Customer_ID]],Table1__2[],8,FALSE)</f>
        <v>Bronze</v>
      </c>
      <c r="T643" t="str">
        <f>VLOOKUP(Table8_16[[#This Row],[Customer_ID]],Table1__2[],9,FALSE)</f>
        <v>Experienced</v>
      </c>
      <c r="U643" t="str">
        <f>VLOOKUP(Table8_16[[#This Row],[Product_ID]],Table3__211[],2,FALSE)</f>
        <v>Men's Casual</v>
      </c>
      <c r="V643" t="str">
        <f>VLOOKUP(Table8_16[[#This Row],[Product_ID]],Table3__211[],3,FALSE)</f>
        <v>Sneakers</v>
      </c>
      <c r="W643" t="str">
        <f>VLOOKUP(Table8_16[[#This Row],[Product_ID]],Table3__211[],4,FALSE)</f>
        <v>Clothing</v>
      </c>
      <c r="X643" t="str">
        <f>VLOOKUP(Table8_16[[#This Row],[Product_ID]],Table3__211[],5,FALSE)</f>
        <v>Footwear</v>
      </c>
      <c r="Y643" t="str">
        <f>VLOOKUP(Table8_16[[#This Row],[Product_ID]],Table3__211[],6,FALSE)</f>
        <v>Hogan-Lee</v>
      </c>
      <c r="Z643">
        <f>VLOOKUP(Table8_16[[#This Row],[Product_ID]],Table3__211[],7,FALSE)</f>
        <v>353.47</v>
      </c>
      <c r="AA643">
        <f>VLOOKUP(Table8_16[[#This Row],[Product_ID]],Table3__211[],8,FALSE)</f>
        <v>214</v>
      </c>
      <c r="AB643" t="str">
        <f>VLOOKUP(Table8_16[[#This Row],[Store_ID]],Store!$A$2:$E$21,2,FALSE)</f>
        <v>Gardner, Humphrey and Contreras</v>
      </c>
      <c r="AC643" t="str">
        <f>VLOOKUP(Table8_16[[#This Row],[Store_ID]],Store!$A$2:$E$21,3,FALSE)</f>
        <v>East</v>
      </c>
      <c r="AD643" t="str">
        <f>VLOOKUP(Table8_16[[#This Row],[Store_ID]],Store!$A$2:$E$21,4,FALSE)</f>
        <v>Johnsonville</v>
      </c>
      <c r="AE643" t="str">
        <f>VLOOKUP(Table8_16[[#This Row],[Store_ID]],Store!$A$2:$E$21,5,FALSE)</f>
        <v>Flagship</v>
      </c>
      <c r="AF643" s="22" t="str">
        <f>VLOOKUP(Table8_16[[#This Row],[Store_ID]],Store!$A$2:$F$21,6,FALSE)</f>
        <v>Physical Store</v>
      </c>
    </row>
    <row r="644" spans="1:32" x14ac:dyDescent="0.3">
      <c r="A644" t="s">
        <v>2608</v>
      </c>
      <c r="B644" s="5">
        <v>45711</v>
      </c>
      <c r="C644" t="s">
        <v>500</v>
      </c>
      <c r="D644" t="s">
        <v>1853</v>
      </c>
      <c r="E644" t="s">
        <v>1892</v>
      </c>
      <c r="F644">
        <v>3</v>
      </c>
      <c r="G644">
        <v>853.32</v>
      </c>
      <c r="H644">
        <v>7.0000000000000007E-2</v>
      </c>
      <c r="I644" t="s">
        <v>1964</v>
      </c>
      <c r="J644">
        <v>2380.7628</v>
      </c>
      <c r="K644">
        <v>2380.7628</v>
      </c>
      <c r="L644" t="str">
        <f>_xlfn.IFS(Table8_1[[#This Row],[Unit_Price]]&lt;500,"Low Price",Table8_1[[#This Row],[Unit_Price]]&lt;2000,"Medium Price",Table8_1[[#This Row],[Unit_Price]]&gt;=2000, "High Price")</f>
        <v>Medium Price</v>
      </c>
      <c r="M644" t="str">
        <f>VLOOKUP(Table8_16[[#This Row],[Customer_ID]],Table1__2[],2,FALSE)</f>
        <v>Edward Rivera</v>
      </c>
      <c r="N644">
        <f>VLOOKUP(Table8_16[[#This Row],[Customer_ID]],Table1__2[],3,FALSE)</f>
        <v>32</v>
      </c>
      <c r="O644" t="str">
        <f>VLOOKUP(Table8_16[[#This Row],[Customer_ID]],Table1__2[],4,FALSE)</f>
        <v>Female</v>
      </c>
      <c r="P644" t="str">
        <f>VLOOKUP(Table8_16[[#This Row],[Customer_ID]],Table1__2[],5,FALSE)</f>
        <v>Chungmouth</v>
      </c>
      <c r="Q644" t="str">
        <f>VLOOKUP(Table8_16[[#This Row],[Customer_ID]],Table1__2[],6,FALSE)</f>
        <v>South Carolina</v>
      </c>
      <c r="R644" t="str">
        <f>VLOOKUP(Table8_16[[#This Row],[Customer_ID]],Table1__2[],7,FALSE)</f>
        <v>USA</v>
      </c>
      <c r="S644" t="str">
        <f>VLOOKUP(Table8_16[[#This Row],[Customer_ID]],Table1__2[],8,FALSE)</f>
        <v>Gold</v>
      </c>
      <c r="T644" t="str">
        <f>VLOOKUP(Table8_16[[#This Row],[Customer_ID]],Table1__2[],9,FALSE)</f>
        <v>Experienced</v>
      </c>
      <c r="U644" t="str">
        <f>VLOOKUP(Table8_16[[#This Row],[Product_ID]],Table3__211[],2,FALSE)</f>
        <v>Gaming Mouse Pad</v>
      </c>
      <c r="V644" t="str">
        <f>VLOOKUP(Table8_16[[#This Row],[Product_ID]],Table3__211[],3,FALSE)</f>
        <v>XL</v>
      </c>
      <c r="W644" t="str">
        <f>VLOOKUP(Table8_16[[#This Row],[Product_ID]],Table3__211[],4,FALSE)</f>
        <v>Electronics</v>
      </c>
      <c r="X644" t="str">
        <f>VLOOKUP(Table8_16[[#This Row],[Product_ID]],Table3__211[],5,FALSE)</f>
        <v>Accessories</v>
      </c>
      <c r="Y644" t="str">
        <f>VLOOKUP(Table8_16[[#This Row],[Product_ID]],Table3__211[],6,FALSE)</f>
        <v>Sharp, Taylor and Rodriguez</v>
      </c>
      <c r="Z644">
        <f>VLOOKUP(Table8_16[[#This Row],[Product_ID]],Table3__211[],7,FALSE)</f>
        <v>340.14</v>
      </c>
      <c r="AA644">
        <f>VLOOKUP(Table8_16[[#This Row],[Product_ID]],Table3__211[],8,FALSE)</f>
        <v>361</v>
      </c>
      <c r="AB644" t="str">
        <f>VLOOKUP(Table8_16[[#This Row],[Store_ID]],Store!$A$2:$E$21,2,FALSE)</f>
        <v>Martinez, Adkins and Johnson</v>
      </c>
      <c r="AC644" t="str">
        <f>VLOOKUP(Table8_16[[#This Row],[Store_ID]],Store!$A$2:$E$21,3,FALSE)</f>
        <v>North</v>
      </c>
      <c r="AD644" t="str">
        <f>VLOOKUP(Table8_16[[#This Row],[Store_ID]],Store!$A$2:$E$21,4,FALSE)</f>
        <v>Danielmouth</v>
      </c>
      <c r="AE644" t="str">
        <f>VLOOKUP(Table8_16[[#This Row],[Store_ID]],Store!$A$2:$E$21,5,FALSE)</f>
        <v>Flagship</v>
      </c>
      <c r="AF644" s="22" t="str">
        <f>VLOOKUP(Table8_16[[#This Row],[Store_ID]],Store!$A$2:$F$21,6,FALSE)</f>
        <v>Physical Store</v>
      </c>
    </row>
    <row r="645" spans="1:32" x14ac:dyDescent="0.3">
      <c r="A645" t="s">
        <v>2609</v>
      </c>
      <c r="B645" s="5">
        <v>45586</v>
      </c>
      <c r="C645" t="s">
        <v>509</v>
      </c>
      <c r="D645" t="s">
        <v>1811</v>
      </c>
      <c r="E645" t="s">
        <v>1911</v>
      </c>
      <c r="F645">
        <v>3</v>
      </c>
      <c r="G645">
        <v>89.78</v>
      </c>
      <c r="H645">
        <v>0.2</v>
      </c>
      <c r="I645" t="s">
        <v>1964</v>
      </c>
      <c r="J645">
        <v>215.47200000000001</v>
      </c>
      <c r="K645">
        <v>215.47200000000004</v>
      </c>
      <c r="L645" t="str">
        <f>_xlfn.IFS(Table8_1[[#This Row],[Unit_Price]]&lt;500,"Low Price",Table8_1[[#This Row],[Unit_Price]]&lt;2000,"Medium Price",Table8_1[[#This Row],[Unit_Price]]&gt;=2000, "High Price")</f>
        <v>Low Price</v>
      </c>
      <c r="M645" t="str">
        <f>VLOOKUP(Table8_16[[#This Row],[Customer_ID]],Table1__2[],2,FALSE)</f>
        <v>Denise Griffin</v>
      </c>
      <c r="N645">
        <f>VLOOKUP(Table8_16[[#This Row],[Customer_ID]],Table1__2[],3,FALSE)</f>
        <v>33</v>
      </c>
      <c r="O645" t="str">
        <f>VLOOKUP(Table8_16[[#This Row],[Customer_ID]],Table1__2[],4,FALSE)</f>
        <v>Male</v>
      </c>
      <c r="P645" t="str">
        <f>VLOOKUP(Table8_16[[#This Row],[Customer_ID]],Table1__2[],5,FALSE)</f>
        <v>West Markhaven</v>
      </c>
      <c r="Q645" t="str">
        <f>VLOOKUP(Table8_16[[#This Row],[Customer_ID]],Table1__2[],6,FALSE)</f>
        <v>Florida</v>
      </c>
      <c r="R645" t="str">
        <f>VLOOKUP(Table8_16[[#This Row],[Customer_ID]],Table1__2[],7,FALSE)</f>
        <v>USA</v>
      </c>
      <c r="S645" t="str">
        <f>VLOOKUP(Table8_16[[#This Row],[Customer_ID]],Table1__2[],8,FALSE)</f>
        <v>Platinum</v>
      </c>
      <c r="T645" t="str">
        <f>VLOOKUP(Table8_16[[#This Row],[Customer_ID]],Table1__2[],9,FALSE)</f>
        <v>Experienced</v>
      </c>
      <c r="U645" t="str">
        <f>VLOOKUP(Table8_16[[#This Row],[Product_ID]],Table3__211[],2,FALSE)</f>
        <v>Wireless</v>
      </c>
      <c r="V645" t="str">
        <f>VLOOKUP(Table8_16[[#This Row],[Product_ID]],Table3__211[],3,FALSE)</f>
        <v>Mouse</v>
      </c>
      <c r="W645" t="str">
        <f>VLOOKUP(Table8_16[[#This Row],[Product_ID]],Table3__211[],4,FALSE)</f>
        <v>Electronics</v>
      </c>
      <c r="X645" t="str">
        <f>VLOOKUP(Table8_16[[#This Row],[Product_ID]],Table3__211[],5,FALSE)</f>
        <v>Computer</v>
      </c>
      <c r="Y645" t="str">
        <f>VLOOKUP(Table8_16[[#This Row],[Product_ID]],Table3__211[],6,FALSE)</f>
        <v>Larson Ltd</v>
      </c>
      <c r="Z645">
        <f>VLOOKUP(Table8_16[[#This Row],[Product_ID]],Table3__211[],7,FALSE)</f>
        <v>392.89</v>
      </c>
      <c r="AA645">
        <f>VLOOKUP(Table8_16[[#This Row],[Product_ID]],Table3__211[],8,FALSE)</f>
        <v>320</v>
      </c>
      <c r="AB645" t="str">
        <f>VLOOKUP(Table8_16[[#This Row],[Store_ID]],Store!$A$2:$E$21,2,FALSE)</f>
        <v>Benson-Elliott</v>
      </c>
      <c r="AC645" t="str">
        <f>VLOOKUP(Table8_16[[#This Row],[Store_ID]],Store!$A$2:$E$21,3,FALSE)</f>
        <v>East</v>
      </c>
      <c r="AD645" t="str">
        <f>VLOOKUP(Table8_16[[#This Row],[Store_ID]],Store!$A$2:$E$21,4,FALSE)</f>
        <v>Port Josephberg</v>
      </c>
      <c r="AE645" t="str">
        <f>VLOOKUP(Table8_16[[#This Row],[Store_ID]],Store!$A$2:$E$21,5,FALSE)</f>
        <v>Online</v>
      </c>
      <c r="AF645" s="22" t="str">
        <f>VLOOKUP(Table8_16[[#This Row],[Store_ID]],Store!$A$2:$F$21,6,FALSE)</f>
        <v>Digital Store</v>
      </c>
    </row>
    <row r="646" spans="1:32" x14ac:dyDescent="0.3">
      <c r="A646" t="s">
        <v>2610</v>
      </c>
      <c r="B646" s="5">
        <v>45334</v>
      </c>
      <c r="C646" t="s">
        <v>636</v>
      </c>
      <c r="D646" t="s">
        <v>1747</v>
      </c>
      <c r="E646" t="s">
        <v>1892</v>
      </c>
      <c r="F646">
        <v>1</v>
      </c>
      <c r="G646">
        <v>172.04</v>
      </c>
      <c r="H646">
        <v>0.04</v>
      </c>
      <c r="I646" t="s">
        <v>1961</v>
      </c>
      <c r="J646">
        <v>165.1584</v>
      </c>
      <c r="K646">
        <v>165.1584</v>
      </c>
      <c r="L646" t="str">
        <f>_xlfn.IFS(Table8_1[[#This Row],[Unit_Price]]&lt;500,"Low Price",Table8_1[[#This Row],[Unit_Price]]&lt;2000,"Medium Price",Table8_1[[#This Row],[Unit_Price]]&gt;=2000, "High Price")</f>
        <v>Low Price</v>
      </c>
      <c r="M646" t="str">
        <f>VLOOKUP(Table8_16[[#This Row],[Customer_ID]],Table1__2[],2,FALSE)</f>
        <v>Todd Poole</v>
      </c>
      <c r="N646">
        <f>VLOOKUP(Table8_16[[#This Row],[Customer_ID]],Table1__2[],3,FALSE)</f>
        <v>29</v>
      </c>
      <c r="O646" t="str">
        <f>VLOOKUP(Table8_16[[#This Row],[Customer_ID]],Table1__2[],4,FALSE)</f>
        <v>Female</v>
      </c>
      <c r="P646" t="str">
        <f>VLOOKUP(Table8_16[[#This Row],[Customer_ID]],Table1__2[],5,FALSE)</f>
        <v>Johnsonshire</v>
      </c>
      <c r="Q646" t="str">
        <f>VLOOKUP(Table8_16[[#This Row],[Customer_ID]],Table1__2[],6,FALSE)</f>
        <v>Ohio</v>
      </c>
      <c r="R646" t="str">
        <f>VLOOKUP(Table8_16[[#This Row],[Customer_ID]],Table1__2[],7,FALSE)</f>
        <v>USA</v>
      </c>
      <c r="S646" t="str">
        <f>VLOOKUP(Table8_16[[#This Row],[Customer_ID]],Table1__2[],8,FALSE)</f>
        <v>Bronze</v>
      </c>
      <c r="T646" t="str">
        <f>VLOOKUP(Table8_16[[#This Row],[Customer_ID]],Table1__2[],9,FALSE)</f>
        <v>Entry level Professionel</v>
      </c>
      <c r="U646" t="str">
        <f>VLOOKUP(Table8_16[[#This Row],[Product_ID]],Table3__211[],2,FALSE)</f>
        <v>Ceramic Plant</v>
      </c>
      <c r="V646" t="str">
        <f>VLOOKUP(Table8_16[[#This Row],[Product_ID]],Table3__211[],3,FALSE)</f>
        <v>Pot</v>
      </c>
      <c r="W646" t="str">
        <f>VLOOKUP(Table8_16[[#This Row],[Product_ID]],Table3__211[],4,FALSE)</f>
        <v>Home</v>
      </c>
      <c r="X646" t="str">
        <f>VLOOKUP(Table8_16[[#This Row],[Product_ID]],Table3__211[],5,FALSE)</f>
        <v>Decor</v>
      </c>
      <c r="Y646" t="str">
        <f>VLOOKUP(Table8_16[[#This Row],[Product_ID]],Table3__211[],6,FALSE)</f>
        <v>Hatfield, Baird and Torres</v>
      </c>
      <c r="Z646">
        <f>VLOOKUP(Table8_16[[#This Row],[Product_ID]],Table3__211[],7,FALSE)</f>
        <v>81.75</v>
      </c>
      <c r="AA646">
        <f>VLOOKUP(Table8_16[[#This Row],[Product_ID]],Table3__211[],8,FALSE)</f>
        <v>273</v>
      </c>
      <c r="AB646" t="str">
        <f>VLOOKUP(Table8_16[[#This Row],[Store_ID]],Store!$A$2:$E$21,2,FALSE)</f>
        <v>Martinez, Adkins and Johnson</v>
      </c>
      <c r="AC646" t="str">
        <f>VLOOKUP(Table8_16[[#This Row],[Store_ID]],Store!$A$2:$E$21,3,FALSE)</f>
        <v>North</v>
      </c>
      <c r="AD646" t="str">
        <f>VLOOKUP(Table8_16[[#This Row],[Store_ID]],Store!$A$2:$E$21,4,FALSE)</f>
        <v>Danielmouth</v>
      </c>
      <c r="AE646" t="str">
        <f>VLOOKUP(Table8_16[[#This Row],[Store_ID]],Store!$A$2:$E$21,5,FALSE)</f>
        <v>Flagship</v>
      </c>
      <c r="AF646" s="22" t="str">
        <f>VLOOKUP(Table8_16[[#This Row],[Store_ID]],Store!$A$2:$F$21,6,FALSE)</f>
        <v>Physical Store</v>
      </c>
    </row>
    <row r="647" spans="1:32" x14ac:dyDescent="0.3">
      <c r="A647" t="s">
        <v>2611</v>
      </c>
      <c r="B647" s="5">
        <v>45333</v>
      </c>
      <c r="C647" t="s">
        <v>1452</v>
      </c>
      <c r="D647" t="s">
        <v>1744</v>
      </c>
      <c r="E647" t="s">
        <v>1892</v>
      </c>
      <c r="F647">
        <v>1</v>
      </c>
      <c r="G647">
        <v>389.2</v>
      </c>
      <c r="H647">
        <v>0.05</v>
      </c>
      <c r="I647" t="s">
        <v>1959</v>
      </c>
      <c r="J647">
        <v>369.74</v>
      </c>
      <c r="K647">
        <v>369.74</v>
      </c>
      <c r="L647" t="str">
        <f>_xlfn.IFS(Table8_1[[#This Row],[Unit_Price]]&lt;500,"Low Price",Table8_1[[#This Row],[Unit_Price]]&lt;2000,"Medium Price",Table8_1[[#This Row],[Unit_Price]]&gt;=2000, "High Price")</f>
        <v>Low Price</v>
      </c>
      <c r="M647" t="str">
        <f>VLOOKUP(Table8_16[[#This Row],[Customer_ID]],Table1__2[],2,FALSE)</f>
        <v>Michael Foley</v>
      </c>
      <c r="N647">
        <f>VLOOKUP(Table8_16[[#This Row],[Customer_ID]],Table1__2[],3,FALSE)</f>
        <v>63</v>
      </c>
      <c r="O647" t="str">
        <f>VLOOKUP(Table8_16[[#This Row],[Customer_ID]],Table1__2[],4,FALSE)</f>
        <v>Female</v>
      </c>
      <c r="P647" t="str">
        <f>VLOOKUP(Table8_16[[#This Row],[Customer_ID]],Table1__2[],5,FALSE)</f>
        <v>Oneillfurt</v>
      </c>
      <c r="Q647" t="str">
        <f>VLOOKUP(Table8_16[[#This Row],[Customer_ID]],Table1__2[],6,FALSE)</f>
        <v>Vermont</v>
      </c>
      <c r="R647" t="str">
        <f>VLOOKUP(Table8_16[[#This Row],[Customer_ID]],Table1__2[],7,FALSE)</f>
        <v>USA</v>
      </c>
      <c r="S647" t="str">
        <f>VLOOKUP(Table8_16[[#This Row],[Customer_ID]],Table1__2[],8,FALSE)</f>
        <v>Gold</v>
      </c>
      <c r="T647" t="str">
        <f>VLOOKUP(Table8_16[[#This Row],[Customer_ID]],Table1__2[],9,FALSE)</f>
        <v>Retired</v>
      </c>
      <c r="U647" t="str">
        <f>VLOOKUP(Table8_16[[#This Row],[Product_ID]],Table3__211[],2,FALSE)</f>
        <v>Sports Stopwatch</v>
      </c>
      <c r="V647" t="str">
        <f>VLOOKUP(Table8_16[[#This Row],[Product_ID]],Table3__211[],3,FALSE)</f>
        <v>Pro</v>
      </c>
      <c r="W647" t="str">
        <f>VLOOKUP(Table8_16[[#This Row],[Product_ID]],Table3__211[],4,FALSE)</f>
        <v>Sports</v>
      </c>
      <c r="X647" t="str">
        <f>VLOOKUP(Table8_16[[#This Row],[Product_ID]],Table3__211[],5,FALSE)</f>
        <v>Accessories</v>
      </c>
      <c r="Y647" t="str">
        <f>VLOOKUP(Table8_16[[#This Row],[Product_ID]],Table3__211[],6,FALSE)</f>
        <v>Thompson-French</v>
      </c>
      <c r="Z647">
        <f>VLOOKUP(Table8_16[[#This Row],[Product_ID]],Table3__211[],7,FALSE)</f>
        <v>434.84</v>
      </c>
      <c r="AA647">
        <f>VLOOKUP(Table8_16[[#This Row],[Product_ID]],Table3__211[],8,FALSE)</f>
        <v>185</v>
      </c>
      <c r="AB647" t="str">
        <f>VLOOKUP(Table8_16[[#This Row],[Store_ID]],Store!$A$2:$E$21,2,FALSE)</f>
        <v>Martinez, Adkins and Johnson</v>
      </c>
      <c r="AC647" t="str">
        <f>VLOOKUP(Table8_16[[#This Row],[Store_ID]],Store!$A$2:$E$21,3,FALSE)</f>
        <v>North</v>
      </c>
      <c r="AD647" t="str">
        <f>VLOOKUP(Table8_16[[#This Row],[Store_ID]],Store!$A$2:$E$21,4,FALSE)</f>
        <v>Danielmouth</v>
      </c>
      <c r="AE647" t="str">
        <f>VLOOKUP(Table8_16[[#This Row],[Store_ID]],Store!$A$2:$E$21,5,FALSE)</f>
        <v>Flagship</v>
      </c>
      <c r="AF647" s="22" t="str">
        <f>VLOOKUP(Table8_16[[#This Row],[Store_ID]],Store!$A$2:$F$21,6,FALSE)</f>
        <v>Physical Store</v>
      </c>
    </row>
    <row r="648" spans="1:32" x14ac:dyDescent="0.3">
      <c r="A648" t="s">
        <v>2612</v>
      </c>
      <c r="B648" s="5">
        <v>45778</v>
      </c>
      <c r="C648" t="s">
        <v>1434</v>
      </c>
      <c r="D648" t="s">
        <v>1814</v>
      </c>
      <c r="E648" t="s">
        <v>1932</v>
      </c>
      <c r="F648">
        <v>3</v>
      </c>
      <c r="G648">
        <v>865.96</v>
      </c>
      <c r="H648">
        <v>0.12</v>
      </c>
      <c r="I648" t="s">
        <v>1961</v>
      </c>
      <c r="J648">
        <v>2286.1343999999999</v>
      </c>
      <c r="K648">
        <v>2286.1343999999999</v>
      </c>
      <c r="L648" t="str">
        <f>_xlfn.IFS(Table8_1[[#This Row],[Unit_Price]]&lt;500,"Low Price",Table8_1[[#This Row],[Unit_Price]]&lt;2000,"Medium Price",Table8_1[[#This Row],[Unit_Price]]&gt;=2000, "High Price")</f>
        <v>Medium Price</v>
      </c>
      <c r="M648" t="str">
        <f>VLOOKUP(Table8_16[[#This Row],[Customer_ID]],Table1__2[],2,FALSE)</f>
        <v>Paul Cox</v>
      </c>
      <c r="N648">
        <f>VLOOKUP(Table8_16[[#This Row],[Customer_ID]],Table1__2[],3,FALSE)</f>
        <v>60</v>
      </c>
      <c r="O648" t="str">
        <f>VLOOKUP(Table8_16[[#This Row],[Customer_ID]],Table1__2[],4,FALSE)</f>
        <v>Female</v>
      </c>
      <c r="P648" t="str">
        <f>VLOOKUP(Table8_16[[#This Row],[Customer_ID]],Table1__2[],5,FALSE)</f>
        <v>East Julie</v>
      </c>
      <c r="Q648" t="str">
        <f>VLOOKUP(Table8_16[[#This Row],[Customer_ID]],Table1__2[],6,FALSE)</f>
        <v>Kansas</v>
      </c>
      <c r="R648" t="str">
        <f>VLOOKUP(Table8_16[[#This Row],[Customer_ID]],Table1__2[],7,FALSE)</f>
        <v>USA</v>
      </c>
      <c r="S648" t="str">
        <f>VLOOKUP(Table8_16[[#This Row],[Customer_ID]],Table1__2[],8,FALSE)</f>
        <v>Silver</v>
      </c>
      <c r="T648" t="str">
        <f>VLOOKUP(Table8_16[[#This Row],[Customer_ID]],Table1__2[],9,FALSE)</f>
        <v>Experienced</v>
      </c>
      <c r="U648" t="str">
        <f>VLOOKUP(Table8_16[[#This Row],[Product_ID]],Table3__211[],2,FALSE)</f>
        <v>WiFi Mesh</v>
      </c>
      <c r="V648" t="str">
        <f>VLOOKUP(Table8_16[[#This Row],[Product_ID]],Table3__211[],3,FALSE)</f>
        <v>Router</v>
      </c>
      <c r="W648" t="str">
        <f>VLOOKUP(Table8_16[[#This Row],[Product_ID]],Table3__211[],4,FALSE)</f>
        <v>Electronics</v>
      </c>
      <c r="X648" t="str">
        <f>VLOOKUP(Table8_16[[#This Row],[Product_ID]],Table3__211[],5,FALSE)</f>
        <v>Appliances</v>
      </c>
      <c r="Y648" t="str">
        <f>VLOOKUP(Table8_16[[#This Row],[Product_ID]],Table3__211[],6,FALSE)</f>
        <v>White, Reeves and Woods</v>
      </c>
      <c r="Z648">
        <f>VLOOKUP(Table8_16[[#This Row],[Product_ID]],Table3__211[],7,FALSE)</f>
        <v>480.9</v>
      </c>
      <c r="AA648">
        <f>VLOOKUP(Table8_16[[#This Row],[Product_ID]],Table3__211[],8,FALSE)</f>
        <v>104</v>
      </c>
      <c r="AB648" t="str">
        <f>VLOOKUP(Table8_16[[#This Row],[Store_ID]],Store!$A$2:$E$21,2,FALSE)</f>
        <v>Gardner, Humphrey and Contreras</v>
      </c>
      <c r="AC648" t="str">
        <f>VLOOKUP(Table8_16[[#This Row],[Store_ID]],Store!$A$2:$E$21,3,FALSE)</f>
        <v>East</v>
      </c>
      <c r="AD648" t="str">
        <f>VLOOKUP(Table8_16[[#This Row],[Store_ID]],Store!$A$2:$E$21,4,FALSE)</f>
        <v>Johnsonville</v>
      </c>
      <c r="AE648" t="str">
        <f>VLOOKUP(Table8_16[[#This Row],[Store_ID]],Store!$A$2:$E$21,5,FALSE)</f>
        <v>Flagship</v>
      </c>
      <c r="AF648" s="22" t="str">
        <f>VLOOKUP(Table8_16[[#This Row],[Store_ID]],Store!$A$2:$F$21,6,FALSE)</f>
        <v>Physical Store</v>
      </c>
    </row>
    <row r="649" spans="1:32" x14ac:dyDescent="0.3">
      <c r="A649" t="s">
        <v>2613</v>
      </c>
      <c r="B649" s="5">
        <v>45592</v>
      </c>
      <c r="C649" t="s">
        <v>569</v>
      </c>
      <c r="D649" t="s">
        <v>1631</v>
      </c>
      <c r="E649" t="s">
        <v>1892</v>
      </c>
      <c r="F649">
        <v>3</v>
      </c>
      <c r="G649">
        <v>79.95</v>
      </c>
      <c r="H649">
        <v>0.2</v>
      </c>
      <c r="I649" t="s">
        <v>1964</v>
      </c>
      <c r="J649">
        <v>191.88</v>
      </c>
      <c r="K649">
        <v>191.88000000000002</v>
      </c>
      <c r="L649" t="str">
        <f>_xlfn.IFS(Table8_1[[#This Row],[Unit_Price]]&lt;500,"Low Price",Table8_1[[#This Row],[Unit_Price]]&lt;2000,"Medium Price",Table8_1[[#This Row],[Unit_Price]]&gt;=2000, "High Price")</f>
        <v>Low Price</v>
      </c>
      <c r="M649" t="str">
        <f>VLOOKUP(Table8_16[[#This Row],[Customer_ID]],Table1__2[],2,FALSE)</f>
        <v>Steve Mclaughlin</v>
      </c>
      <c r="N649">
        <f>VLOOKUP(Table8_16[[#This Row],[Customer_ID]],Table1__2[],3,FALSE)</f>
        <v>64</v>
      </c>
      <c r="O649" t="str">
        <f>VLOOKUP(Table8_16[[#This Row],[Customer_ID]],Table1__2[],4,FALSE)</f>
        <v>Male</v>
      </c>
      <c r="P649" t="str">
        <f>VLOOKUP(Table8_16[[#This Row],[Customer_ID]],Table1__2[],5,FALSE)</f>
        <v>Josephmouth</v>
      </c>
      <c r="Q649" t="str">
        <f>VLOOKUP(Table8_16[[#This Row],[Customer_ID]],Table1__2[],6,FALSE)</f>
        <v>New Hampshire</v>
      </c>
      <c r="R649" t="str">
        <f>VLOOKUP(Table8_16[[#This Row],[Customer_ID]],Table1__2[],7,FALSE)</f>
        <v>USA</v>
      </c>
      <c r="S649" t="str">
        <f>VLOOKUP(Table8_16[[#This Row],[Customer_ID]],Table1__2[],8,FALSE)</f>
        <v>Bronze</v>
      </c>
      <c r="T649" t="str">
        <f>VLOOKUP(Table8_16[[#This Row],[Customer_ID]],Table1__2[],9,FALSE)</f>
        <v>Retired</v>
      </c>
      <c r="U649" t="str">
        <f>VLOOKUP(Table8_16[[#This Row],[Product_ID]],Table3__211[],2,FALSE)</f>
        <v>Knee Support</v>
      </c>
      <c r="V649" t="str">
        <f>VLOOKUP(Table8_16[[#This Row],[Product_ID]],Table3__211[],3,FALSE)</f>
        <v>Brace</v>
      </c>
      <c r="W649" t="str">
        <f>VLOOKUP(Table8_16[[#This Row],[Product_ID]],Table3__211[],4,FALSE)</f>
        <v>Sports</v>
      </c>
      <c r="X649" t="str">
        <f>VLOOKUP(Table8_16[[#This Row],[Product_ID]],Table3__211[],5,FALSE)</f>
        <v>Equipment</v>
      </c>
      <c r="Y649" t="str">
        <f>VLOOKUP(Table8_16[[#This Row],[Product_ID]],Table3__211[],6,FALSE)</f>
        <v>May-Reese</v>
      </c>
      <c r="Z649">
        <f>VLOOKUP(Table8_16[[#This Row],[Product_ID]],Table3__211[],7,FALSE)</f>
        <v>21.34</v>
      </c>
      <c r="AA649">
        <f>VLOOKUP(Table8_16[[#This Row],[Product_ID]],Table3__211[],8,FALSE)</f>
        <v>65</v>
      </c>
      <c r="AB649" t="str">
        <f>VLOOKUP(Table8_16[[#This Row],[Store_ID]],Store!$A$2:$E$21,2,FALSE)</f>
        <v>Martinez, Adkins and Johnson</v>
      </c>
      <c r="AC649" t="str">
        <f>VLOOKUP(Table8_16[[#This Row],[Store_ID]],Store!$A$2:$E$21,3,FALSE)</f>
        <v>North</v>
      </c>
      <c r="AD649" t="str">
        <f>VLOOKUP(Table8_16[[#This Row],[Store_ID]],Store!$A$2:$E$21,4,FALSE)</f>
        <v>Danielmouth</v>
      </c>
      <c r="AE649" t="str">
        <f>VLOOKUP(Table8_16[[#This Row],[Store_ID]],Store!$A$2:$E$21,5,FALSE)</f>
        <v>Flagship</v>
      </c>
      <c r="AF649" s="22" t="str">
        <f>VLOOKUP(Table8_16[[#This Row],[Store_ID]],Store!$A$2:$F$21,6,FALSE)</f>
        <v>Physical Store</v>
      </c>
    </row>
    <row r="650" spans="1:32" x14ac:dyDescent="0.3">
      <c r="A650" t="s">
        <v>2614</v>
      </c>
      <c r="B650" s="5">
        <v>45259</v>
      </c>
      <c r="C650" t="s">
        <v>1202</v>
      </c>
      <c r="D650" t="s">
        <v>1655</v>
      </c>
      <c r="E650" t="s">
        <v>1914</v>
      </c>
      <c r="F650">
        <v>1</v>
      </c>
      <c r="G650">
        <v>566.5</v>
      </c>
      <c r="H650">
        <v>0.25</v>
      </c>
      <c r="I650" t="s">
        <v>1964</v>
      </c>
      <c r="J650">
        <v>424.875</v>
      </c>
      <c r="K650">
        <v>424.875</v>
      </c>
      <c r="L650" t="str">
        <f>_xlfn.IFS(Table8_1[[#This Row],[Unit_Price]]&lt;500,"Low Price",Table8_1[[#This Row],[Unit_Price]]&lt;2000,"Medium Price",Table8_1[[#This Row],[Unit_Price]]&gt;=2000, "High Price")</f>
        <v>Medium Price</v>
      </c>
      <c r="M650" t="str">
        <f>VLOOKUP(Table8_16[[#This Row],[Customer_ID]],Table1__2[],2,FALSE)</f>
        <v>Erika Padilla</v>
      </c>
      <c r="N650">
        <f>VLOOKUP(Table8_16[[#This Row],[Customer_ID]],Table1__2[],3,FALSE)</f>
        <v>50</v>
      </c>
      <c r="O650" t="str">
        <f>VLOOKUP(Table8_16[[#This Row],[Customer_ID]],Table1__2[],4,FALSE)</f>
        <v>Male</v>
      </c>
      <c r="P650" t="str">
        <f>VLOOKUP(Table8_16[[#This Row],[Customer_ID]],Table1__2[],5,FALSE)</f>
        <v>Andrewsland</v>
      </c>
      <c r="Q650" t="str">
        <f>VLOOKUP(Table8_16[[#This Row],[Customer_ID]],Table1__2[],6,FALSE)</f>
        <v>Alabama</v>
      </c>
      <c r="R650" t="str">
        <f>VLOOKUP(Table8_16[[#This Row],[Customer_ID]],Table1__2[],7,FALSE)</f>
        <v>USA</v>
      </c>
      <c r="S650" t="str">
        <f>VLOOKUP(Table8_16[[#This Row],[Customer_ID]],Table1__2[],8,FALSE)</f>
        <v>Silver</v>
      </c>
      <c r="T650" t="str">
        <f>VLOOKUP(Table8_16[[#This Row],[Customer_ID]],Table1__2[],9,FALSE)</f>
        <v>Experienced</v>
      </c>
      <c r="U650" t="str">
        <f>VLOOKUP(Table8_16[[#This Row],[Product_ID]],Table3__211[],2,FALSE)</f>
        <v>Wireless Bluetooth</v>
      </c>
      <c r="V650" t="str">
        <f>VLOOKUP(Table8_16[[#This Row],[Product_ID]],Table3__211[],3,FALSE)</f>
        <v>Speaker</v>
      </c>
      <c r="W650" t="str">
        <f>VLOOKUP(Table8_16[[#This Row],[Product_ID]],Table3__211[],4,FALSE)</f>
        <v>Electronics</v>
      </c>
      <c r="X650" t="str">
        <f>VLOOKUP(Table8_16[[#This Row],[Product_ID]],Table3__211[],5,FALSE)</f>
        <v>Audio</v>
      </c>
      <c r="Y650" t="str">
        <f>VLOOKUP(Table8_16[[#This Row],[Product_ID]],Table3__211[],6,FALSE)</f>
        <v>Reed-Schmidt</v>
      </c>
      <c r="Z650">
        <f>VLOOKUP(Table8_16[[#This Row],[Product_ID]],Table3__211[],7,FALSE)</f>
        <v>322.41000000000003</v>
      </c>
      <c r="AA650">
        <f>VLOOKUP(Table8_16[[#This Row],[Product_ID]],Table3__211[],8,FALSE)</f>
        <v>213</v>
      </c>
      <c r="AB650" t="str">
        <f>VLOOKUP(Table8_16[[#This Row],[Store_ID]],Store!$A$2:$E$21,2,FALSE)</f>
        <v>Martinez-Mullins</v>
      </c>
      <c r="AC650" t="str">
        <f>VLOOKUP(Table8_16[[#This Row],[Store_ID]],Store!$A$2:$E$21,3,FALSE)</f>
        <v>South</v>
      </c>
      <c r="AD650" t="str">
        <f>VLOOKUP(Table8_16[[#This Row],[Store_ID]],Store!$A$2:$E$21,4,FALSE)</f>
        <v>Williamsfurt</v>
      </c>
      <c r="AE650" t="str">
        <f>VLOOKUP(Table8_16[[#This Row],[Store_ID]],Store!$A$2:$E$21,5,FALSE)</f>
        <v>Online</v>
      </c>
      <c r="AF650" s="22" t="str">
        <f>VLOOKUP(Table8_16[[#This Row],[Store_ID]],Store!$A$2:$F$21,6,FALSE)</f>
        <v>Digital Store</v>
      </c>
    </row>
    <row r="651" spans="1:32" x14ac:dyDescent="0.3">
      <c r="A651" t="s">
        <v>2615</v>
      </c>
      <c r="B651" s="5">
        <v>45801</v>
      </c>
      <c r="C651" t="s">
        <v>1264</v>
      </c>
      <c r="D651" t="s">
        <v>1638</v>
      </c>
      <c r="E651" t="s">
        <v>1887</v>
      </c>
      <c r="F651">
        <v>2</v>
      </c>
      <c r="G651">
        <v>347.95</v>
      </c>
      <c r="H651">
        <v>0.13</v>
      </c>
      <c r="I651" t="s">
        <v>1964</v>
      </c>
      <c r="J651">
        <v>605.43299999999999</v>
      </c>
      <c r="K651">
        <v>605.43299999999999</v>
      </c>
      <c r="L651" t="str">
        <f>_xlfn.IFS(Table8_1[[#This Row],[Unit_Price]]&lt;500,"Low Price",Table8_1[[#This Row],[Unit_Price]]&lt;2000,"Medium Price",Table8_1[[#This Row],[Unit_Price]]&gt;=2000, "High Price")</f>
        <v>Low Price</v>
      </c>
      <c r="M651" t="str">
        <f>VLOOKUP(Table8_16[[#This Row],[Customer_ID]],Table1__2[],2,FALSE)</f>
        <v>Cassandra Perez</v>
      </c>
      <c r="N651">
        <f>VLOOKUP(Table8_16[[#This Row],[Customer_ID]],Table1__2[],3,FALSE)</f>
        <v>31</v>
      </c>
      <c r="O651" t="str">
        <f>VLOOKUP(Table8_16[[#This Row],[Customer_ID]],Table1__2[],4,FALSE)</f>
        <v>Male</v>
      </c>
      <c r="P651" t="str">
        <f>VLOOKUP(Table8_16[[#This Row],[Customer_ID]],Table1__2[],5,FALSE)</f>
        <v>Brandonville</v>
      </c>
      <c r="Q651" t="str">
        <f>VLOOKUP(Table8_16[[#This Row],[Customer_ID]],Table1__2[],6,FALSE)</f>
        <v>Mississippi</v>
      </c>
      <c r="R651" t="str">
        <f>VLOOKUP(Table8_16[[#This Row],[Customer_ID]],Table1__2[],7,FALSE)</f>
        <v>USA</v>
      </c>
      <c r="S651" t="str">
        <f>VLOOKUP(Table8_16[[#This Row],[Customer_ID]],Table1__2[],8,FALSE)</f>
        <v>Bronze</v>
      </c>
      <c r="T651" t="str">
        <f>VLOOKUP(Table8_16[[#This Row],[Customer_ID]],Table1__2[],9,FALSE)</f>
        <v>Experienced</v>
      </c>
      <c r="U651" t="str">
        <f>VLOOKUP(Table8_16[[#This Row],[Product_ID]],Table3__211[],2,FALSE)</f>
        <v>Multi-Purpose Storage</v>
      </c>
      <c r="V651" t="str">
        <f>VLOOKUP(Table8_16[[#This Row],[Product_ID]],Table3__211[],3,FALSE)</f>
        <v>Box</v>
      </c>
      <c r="W651" t="str">
        <f>VLOOKUP(Table8_16[[#This Row],[Product_ID]],Table3__211[],4,FALSE)</f>
        <v>Home</v>
      </c>
      <c r="X651" t="str">
        <f>VLOOKUP(Table8_16[[#This Row],[Product_ID]],Table3__211[],5,FALSE)</f>
        <v>Storage</v>
      </c>
      <c r="Y651" t="str">
        <f>VLOOKUP(Table8_16[[#This Row],[Product_ID]],Table3__211[],6,FALSE)</f>
        <v>Gardner-Montes</v>
      </c>
      <c r="Z651">
        <f>VLOOKUP(Table8_16[[#This Row],[Product_ID]],Table3__211[],7,FALSE)</f>
        <v>123.46</v>
      </c>
      <c r="AA651">
        <f>VLOOKUP(Table8_16[[#This Row],[Product_ID]],Table3__211[],8,FALSE)</f>
        <v>76</v>
      </c>
      <c r="AB651" t="str">
        <f>VLOOKUP(Table8_16[[#This Row],[Store_ID]],Store!$A$2:$E$21,2,FALSE)</f>
        <v>Rivera-Warner</v>
      </c>
      <c r="AC651" t="str">
        <f>VLOOKUP(Table8_16[[#This Row],[Store_ID]],Store!$A$2:$E$21,3,FALSE)</f>
        <v>East</v>
      </c>
      <c r="AD651" t="str">
        <f>VLOOKUP(Table8_16[[#This Row],[Store_ID]],Store!$A$2:$E$21,4,FALSE)</f>
        <v>Washingtonfurt</v>
      </c>
      <c r="AE651" t="str">
        <f>VLOOKUP(Table8_16[[#This Row],[Store_ID]],Store!$A$2:$E$21,5,FALSE)</f>
        <v>Flagship</v>
      </c>
      <c r="AF651" s="22" t="str">
        <f>VLOOKUP(Table8_16[[#This Row],[Store_ID]],Store!$A$2:$F$21,6,FALSE)</f>
        <v>Physical Store</v>
      </c>
    </row>
    <row r="652" spans="1:32" x14ac:dyDescent="0.3">
      <c r="A652" t="s">
        <v>2616</v>
      </c>
      <c r="B652" s="5">
        <v>45347</v>
      </c>
      <c r="C652" t="s">
        <v>689</v>
      </c>
      <c r="D652" t="s">
        <v>1756</v>
      </c>
      <c r="E652" t="s">
        <v>1901</v>
      </c>
      <c r="F652">
        <v>2</v>
      </c>
      <c r="G652">
        <v>250.83</v>
      </c>
      <c r="H652">
        <v>0.15</v>
      </c>
      <c r="I652" t="s">
        <v>1961</v>
      </c>
      <c r="J652">
        <v>426.411</v>
      </c>
      <c r="K652">
        <v>426.41100000000006</v>
      </c>
      <c r="L652" t="str">
        <f>_xlfn.IFS(Table8_1[[#This Row],[Unit_Price]]&lt;500,"Low Price",Table8_1[[#This Row],[Unit_Price]]&lt;2000,"Medium Price",Table8_1[[#This Row],[Unit_Price]]&gt;=2000, "High Price")</f>
        <v>Low Price</v>
      </c>
      <c r="M652" t="str">
        <f>VLOOKUP(Table8_16[[#This Row],[Customer_ID]],Table1__2[],2,FALSE)</f>
        <v>Joan Johnson</v>
      </c>
      <c r="N652">
        <f>VLOOKUP(Table8_16[[#This Row],[Customer_ID]],Table1__2[],3,FALSE)</f>
        <v>50</v>
      </c>
      <c r="O652" t="str">
        <f>VLOOKUP(Table8_16[[#This Row],[Customer_ID]],Table1__2[],4,FALSE)</f>
        <v>Female</v>
      </c>
      <c r="P652" t="str">
        <f>VLOOKUP(Table8_16[[#This Row],[Customer_ID]],Table1__2[],5,FALSE)</f>
        <v>Lake Josephport</v>
      </c>
      <c r="Q652" t="str">
        <f>VLOOKUP(Table8_16[[#This Row],[Customer_ID]],Table1__2[],6,FALSE)</f>
        <v>Maine</v>
      </c>
      <c r="R652" t="str">
        <f>VLOOKUP(Table8_16[[#This Row],[Customer_ID]],Table1__2[],7,FALSE)</f>
        <v>USA</v>
      </c>
      <c r="S652" t="str">
        <f>VLOOKUP(Table8_16[[#This Row],[Customer_ID]],Table1__2[],8,FALSE)</f>
        <v>Platinum</v>
      </c>
      <c r="T652" t="str">
        <f>VLOOKUP(Table8_16[[#This Row],[Customer_ID]],Table1__2[],9,FALSE)</f>
        <v>Experienced</v>
      </c>
      <c r="U652" t="str">
        <f>VLOOKUP(Table8_16[[#This Row],[Product_ID]],Table3__211[],2,FALSE)</f>
        <v>Womens Cotton</v>
      </c>
      <c r="V652" t="str">
        <f>VLOOKUP(Table8_16[[#This Row],[Product_ID]],Table3__211[],3,FALSE)</f>
        <v>Scarf</v>
      </c>
      <c r="W652" t="str">
        <f>VLOOKUP(Table8_16[[#This Row],[Product_ID]],Table3__211[],4,FALSE)</f>
        <v>Clothing</v>
      </c>
      <c r="X652" t="str">
        <f>VLOOKUP(Table8_16[[#This Row],[Product_ID]],Table3__211[],5,FALSE)</f>
        <v>Accessories</v>
      </c>
      <c r="Y652" t="str">
        <f>VLOOKUP(Table8_16[[#This Row],[Product_ID]],Table3__211[],6,FALSE)</f>
        <v>Shepherd-Gould</v>
      </c>
      <c r="Z652">
        <f>VLOOKUP(Table8_16[[#This Row],[Product_ID]],Table3__211[],7,FALSE)</f>
        <v>113.83</v>
      </c>
      <c r="AA652">
        <f>VLOOKUP(Table8_16[[#This Row],[Product_ID]],Table3__211[],8,FALSE)</f>
        <v>485</v>
      </c>
      <c r="AB652" t="str">
        <f>VLOOKUP(Table8_16[[#This Row],[Store_ID]],Store!$A$2:$E$21,2,FALSE)</f>
        <v>Johnson-Wright</v>
      </c>
      <c r="AC652" t="str">
        <f>VLOOKUP(Table8_16[[#This Row],[Store_ID]],Store!$A$2:$E$21,3,FALSE)</f>
        <v>North</v>
      </c>
      <c r="AD652" t="str">
        <f>VLOOKUP(Table8_16[[#This Row],[Store_ID]],Store!$A$2:$E$21,4,FALSE)</f>
        <v>Hoodberg</v>
      </c>
      <c r="AE652" t="str">
        <f>VLOOKUP(Table8_16[[#This Row],[Store_ID]],Store!$A$2:$E$21,5,FALSE)</f>
        <v>Outlet</v>
      </c>
      <c r="AF652" s="22" t="str">
        <f>VLOOKUP(Table8_16[[#This Row],[Store_ID]],Store!$A$2:$F$21,6,FALSE)</f>
        <v>Physical Store</v>
      </c>
    </row>
    <row r="653" spans="1:32" x14ac:dyDescent="0.3">
      <c r="A653" t="s">
        <v>2617</v>
      </c>
      <c r="B653" s="5">
        <v>45721</v>
      </c>
      <c r="C653" t="s">
        <v>509</v>
      </c>
      <c r="D653" t="s">
        <v>1796</v>
      </c>
      <c r="E653" t="s">
        <v>1892</v>
      </c>
      <c r="F653">
        <v>1</v>
      </c>
      <c r="G653">
        <v>888.05</v>
      </c>
      <c r="H653">
        <v>0.2</v>
      </c>
      <c r="I653" t="s">
        <v>1961</v>
      </c>
      <c r="J653">
        <v>710.44</v>
      </c>
      <c r="K653">
        <v>710.43999999999994</v>
      </c>
      <c r="L653" t="str">
        <f>_xlfn.IFS(Table8_1[[#This Row],[Unit_Price]]&lt;500,"Low Price",Table8_1[[#This Row],[Unit_Price]]&lt;2000,"Medium Price",Table8_1[[#This Row],[Unit_Price]]&gt;=2000, "High Price")</f>
        <v>Medium Price</v>
      </c>
      <c r="M653" t="str">
        <f>VLOOKUP(Table8_16[[#This Row],[Customer_ID]],Table1__2[],2,FALSE)</f>
        <v>Denise Griffin</v>
      </c>
      <c r="N653">
        <f>VLOOKUP(Table8_16[[#This Row],[Customer_ID]],Table1__2[],3,FALSE)</f>
        <v>33</v>
      </c>
      <c r="O653" t="str">
        <f>VLOOKUP(Table8_16[[#This Row],[Customer_ID]],Table1__2[],4,FALSE)</f>
        <v>Male</v>
      </c>
      <c r="P653" t="str">
        <f>VLOOKUP(Table8_16[[#This Row],[Customer_ID]],Table1__2[],5,FALSE)</f>
        <v>West Markhaven</v>
      </c>
      <c r="Q653" t="str">
        <f>VLOOKUP(Table8_16[[#This Row],[Customer_ID]],Table1__2[],6,FALSE)</f>
        <v>Florida</v>
      </c>
      <c r="R653" t="str">
        <f>VLOOKUP(Table8_16[[#This Row],[Customer_ID]],Table1__2[],7,FALSE)</f>
        <v>USA</v>
      </c>
      <c r="S653" t="str">
        <f>VLOOKUP(Table8_16[[#This Row],[Customer_ID]],Table1__2[],8,FALSE)</f>
        <v>Platinum</v>
      </c>
      <c r="T653" t="str">
        <f>VLOOKUP(Table8_16[[#This Row],[Customer_ID]],Table1__2[],9,FALSE)</f>
        <v>Experienced</v>
      </c>
      <c r="U653" t="str">
        <f>VLOOKUP(Table8_16[[#This Row],[Product_ID]],Table3__211[],2,FALSE)</f>
        <v>Hair Repair Oil</v>
      </c>
      <c r="V653" t="str">
        <f>VLOOKUP(Table8_16[[#This Row],[Product_ID]],Table3__211[],3,FALSE)</f>
        <v>Treatment</v>
      </c>
      <c r="W653" t="str">
        <f>VLOOKUP(Table8_16[[#This Row],[Product_ID]],Table3__211[],4,FALSE)</f>
        <v>Beauty</v>
      </c>
      <c r="X653" t="str">
        <f>VLOOKUP(Table8_16[[#This Row],[Product_ID]],Table3__211[],5,FALSE)</f>
        <v>Haircare</v>
      </c>
      <c r="Y653" t="str">
        <f>VLOOKUP(Table8_16[[#This Row],[Product_ID]],Table3__211[],6,FALSE)</f>
        <v>Hopkins Ltd</v>
      </c>
      <c r="Z653">
        <f>VLOOKUP(Table8_16[[#This Row],[Product_ID]],Table3__211[],7,FALSE)</f>
        <v>214.32</v>
      </c>
      <c r="AA653">
        <f>VLOOKUP(Table8_16[[#This Row],[Product_ID]],Table3__211[],8,FALSE)</f>
        <v>383</v>
      </c>
      <c r="AB653" t="str">
        <f>VLOOKUP(Table8_16[[#This Row],[Store_ID]],Store!$A$2:$E$21,2,FALSE)</f>
        <v>Martinez, Adkins and Johnson</v>
      </c>
      <c r="AC653" t="str">
        <f>VLOOKUP(Table8_16[[#This Row],[Store_ID]],Store!$A$2:$E$21,3,FALSE)</f>
        <v>North</v>
      </c>
      <c r="AD653" t="str">
        <f>VLOOKUP(Table8_16[[#This Row],[Store_ID]],Store!$A$2:$E$21,4,FALSE)</f>
        <v>Danielmouth</v>
      </c>
      <c r="AE653" t="str">
        <f>VLOOKUP(Table8_16[[#This Row],[Store_ID]],Store!$A$2:$E$21,5,FALSE)</f>
        <v>Flagship</v>
      </c>
      <c r="AF653" s="22" t="str">
        <f>VLOOKUP(Table8_16[[#This Row],[Store_ID]],Store!$A$2:$F$21,6,FALSE)</f>
        <v>Physical Store</v>
      </c>
    </row>
    <row r="654" spans="1:32" x14ac:dyDescent="0.3">
      <c r="A654" t="s">
        <v>2618</v>
      </c>
      <c r="B654" s="5">
        <v>45531</v>
      </c>
      <c r="C654" t="s">
        <v>38</v>
      </c>
      <c r="D654" t="s">
        <v>1696</v>
      </c>
      <c r="E654" t="s">
        <v>1945</v>
      </c>
      <c r="F654">
        <v>2</v>
      </c>
      <c r="G654">
        <v>673.02</v>
      </c>
      <c r="H654">
        <v>0.11</v>
      </c>
      <c r="I654" t="s">
        <v>1961</v>
      </c>
      <c r="J654">
        <v>1197.9756</v>
      </c>
      <c r="K654">
        <v>1197.9756</v>
      </c>
      <c r="L654" t="str">
        <f>_xlfn.IFS(Table8_1[[#This Row],[Unit_Price]]&lt;500,"Low Price",Table8_1[[#This Row],[Unit_Price]]&lt;2000,"Medium Price",Table8_1[[#This Row],[Unit_Price]]&gt;=2000, "High Price")</f>
        <v>Medium Price</v>
      </c>
      <c r="M654" t="str">
        <f>VLOOKUP(Table8_16[[#This Row],[Customer_ID]],Table1__2[],2,FALSE)</f>
        <v>Amber Jackson</v>
      </c>
      <c r="N654">
        <f>VLOOKUP(Table8_16[[#This Row],[Customer_ID]],Table1__2[],3,FALSE)</f>
        <v>29</v>
      </c>
      <c r="O654" t="str">
        <f>VLOOKUP(Table8_16[[#This Row],[Customer_ID]],Table1__2[],4,FALSE)</f>
        <v>Female</v>
      </c>
      <c r="P654" t="str">
        <f>VLOOKUP(Table8_16[[#This Row],[Customer_ID]],Table1__2[],5,FALSE)</f>
        <v>Deborahborough</v>
      </c>
      <c r="Q654" t="str">
        <f>VLOOKUP(Table8_16[[#This Row],[Customer_ID]],Table1__2[],6,FALSE)</f>
        <v>South Dakota</v>
      </c>
      <c r="R654" t="str">
        <f>VLOOKUP(Table8_16[[#This Row],[Customer_ID]],Table1__2[],7,FALSE)</f>
        <v>USA</v>
      </c>
      <c r="S654" t="str">
        <f>VLOOKUP(Table8_16[[#This Row],[Customer_ID]],Table1__2[],8,FALSE)</f>
        <v>Platinum</v>
      </c>
      <c r="T654" t="str">
        <f>VLOOKUP(Table8_16[[#This Row],[Customer_ID]],Table1__2[],9,FALSE)</f>
        <v>Entry level Professionel</v>
      </c>
      <c r="U654" t="str">
        <f>VLOOKUP(Table8_16[[#This Row],[Product_ID]],Table3__211[],2,FALSE)</f>
        <v>Portable Power</v>
      </c>
      <c r="V654" t="str">
        <f>VLOOKUP(Table8_16[[#This Row],[Product_ID]],Table3__211[],3,FALSE)</f>
        <v>Bank</v>
      </c>
      <c r="W654" t="str">
        <f>VLOOKUP(Table8_16[[#This Row],[Product_ID]],Table3__211[],4,FALSE)</f>
        <v>Electronics</v>
      </c>
      <c r="X654" t="str">
        <f>VLOOKUP(Table8_16[[#This Row],[Product_ID]],Table3__211[],5,FALSE)</f>
        <v>Mobile</v>
      </c>
      <c r="Y654" t="str">
        <f>VLOOKUP(Table8_16[[#This Row],[Product_ID]],Table3__211[],6,FALSE)</f>
        <v>Cummings and Sons</v>
      </c>
      <c r="Z654">
        <f>VLOOKUP(Table8_16[[#This Row],[Product_ID]],Table3__211[],7,FALSE)</f>
        <v>326.06</v>
      </c>
      <c r="AA654">
        <f>VLOOKUP(Table8_16[[#This Row],[Product_ID]],Table3__211[],8,FALSE)</f>
        <v>301</v>
      </c>
      <c r="AB654" t="str">
        <f>VLOOKUP(Table8_16[[#This Row],[Store_ID]],Store!$A$2:$E$21,2,FALSE)</f>
        <v>Guerrero-Schmitt</v>
      </c>
      <c r="AC654" t="str">
        <f>VLOOKUP(Table8_16[[#This Row],[Store_ID]],Store!$A$2:$E$21,3,FALSE)</f>
        <v>East</v>
      </c>
      <c r="AD654" t="str">
        <f>VLOOKUP(Table8_16[[#This Row],[Store_ID]],Store!$A$2:$E$21,4,FALSE)</f>
        <v>East Stevechester</v>
      </c>
      <c r="AE654" t="str">
        <f>VLOOKUP(Table8_16[[#This Row],[Store_ID]],Store!$A$2:$E$21,5,FALSE)</f>
        <v>Flagship</v>
      </c>
      <c r="AF654" s="22" t="str">
        <f>VLOOKUP(Table8_16[[#This Row],[Store_ID]],Store!$A$2:$F$21,6,FALSE)</f>
        <v>Physical Store</v>
      </c>
    </row>
    <row r="655" spans="1:32" x14ac:dyDescent="0.3">
      <c r="A655" t="s">
        <v>2619</v>
      </c>
      <c r="B655" s="5">
        <v>45332</v>
      </c>
      <c r="C655" t="s">
        <v>1374</v>
      </c>
      <c r="D655" t="s">
        <v>1774</v>
      </c>
      <c r="E655" t="s">
        <v>1901</v>
      </c>
      <c r="F655">
        <v>2</v>
      </c>
      <c r="G655">
        <v>492.62</v>
      </c>
      <c r="H655">
        <v>0.26</v>
      </c>
      <c r="I655" t="s">
        <v>1964</v>
      </c>
      <c r="J655">
        <v>729.07759999999996</v>
      </c>
      <c r="K655">
        <v>729.07760000000007</v>
      </c>
      <c r="L655" t="str">
        <f>_xlfn.IFS(Table8_1[[#This Row],[Unit_Price]]&lt;500,"Low Price",Table8_1[[#This Row],[Unit_Price]]&lt;2000,"Medium Price",Table8_1[[#This Row],[Unit_Price]]&gt;=2000, "High Price")</f>
        <v>Low Price</v>
      </c>
      <c r="M655" t="str">
        <f>VLOOKUP(Table8_16[[#This Row],[Customer_ID]],Table1__2[],2,FALSE)</f>
        <v>Tammy Trevino</v>
      </c>
      <c r="N655">
        <f>VLOOKUP(Table8_16[[#This Row],[Customer_ID]],Table1__2[],3,FALSE)</f>
        <v>60</v>
      </c>
      <c r="O655" t="str">
        <f>VLOOKUP(Table8_16[[#This Row],[Customer_ID]],Table1__2[],4,FALSE)</f>
        <v>Male</v>
      </c>
      <c r="P655" t="str">
        <f>VLOOKUP(Table8_16[[#This Row],[Customer_ID]],Table1__2[],5,FALSE)</f>
        <v>Justinberg</v>
      </c>
      <c r="Q655" t="str">
        <f>VLOOKUP(Table8_16[[#This Row],[Customer_ID]],Table1__2[],6,FALSE)</f>
        <v>North Dakota</v>
      </c>
      <c r="R655" t="str">
        <f>VLOOKUP(Table8_16[[#This Row],[Customer_ID]],Table1__2[],7,FALSE)</f>
        <v>USA</v>
      </c>
      <c r="S655" t="str">
        <f>VLOOKUP(Table8_16[[#This Row],[Customer_ID]],Table1__2[],8,FALSE)</f>
        <v>Silver</v>
      </c>
      <c r="T655" t="str">
        <f>VLOOKUP(Table8_16[[#This Row],[Customer_ID]],Table1__2[],9,FALSE)</f>
        <v>Experienced</v>
      </c>
      <c r="U655" t="str">
        <f>VLOOKUP(Table8_16[[#This Row],[Product_ID]],Table3__211[],2,FALSE)</f>
        <v>Matte Lipstick</v>
      </c>
      <c r="V655" t="str">
        <f>VLOOKUP(Table8_16[[#This Row],[Product_ID]],Table3__211[],3,FALSE)</f>
        <v>Set</v>
      </c>
      <c r="W655" t="str">
        <f>VLOOKUP(Table8_16[[#This Row],[Product_ID]],Table3__211[],4,FALSE)</f>
        <v>Beauty</v>
      </c>
      <c r="X655" t="str">
        <f>VLOOKUP(Table8_16[[#This Row],[Product_ID]],Table3__211[],5,FALSE)</f>
        <v>Makeup</v>
      </c>
      <c r="Y655" t="str">
        <f>VLOOKUP(Table8_16[[#This Row],[Product_ID]],Table3__211[],6,FALSE)</f>
        <v>Zhang Inc</v>
      </c>
      <c r="Z655">
        <f>VLOOKUP(Table8_16[[#This Row],[Product_ID]],Table3__211[],7,FALSE)</f>
        <v>299.11</v>
      </c>
      <c r="AA655">
        <f>VLOOKUP(Table8_16[[#This Row],[Product_ID]],Table3__211[],8,FALSE)</f>
        <v>118</v>
      </c>
      <c r="AB655" t="str">
        <f>VLOOKUP(Table8_16[[#This Row],[Store_ID]],Store!$A$2:$E$21,2,FALSE)</f>
        <v>Johnson-Wright</v>
      </c>
      <c r="AC655" t="str">
        <f>VLOOKUP(Table8_16[[#This Row],[Store_ID]],Store!$A$2:$E$21,3,FALSE)</f>
        <v>North</v>
      </c>
      <c r="AD655" t="str">
        <f>VLOOKUP(Table8_16[[#This Row],[Store_ID]],Store!$A$2:$E$21,4,FALSE)</f>
        <v>Hoodberg</v>
      </c>
      <c r="AE655" t="str">
        <f>VLOOKUP(Table8_16[[#This Row],[Store_ID]],Store!$A$2:$E$21,5,FALSE)</f>
        <v>Outlet</v>
      </c>
      <c r="AF655" s="22" t="str">
        <f>VLOOKUP(Table8_16[[#This Row],[Store_ID]],Store!$A$2:$F$21,6,FALSE)</f>
        <v>Physical Store</v>
      </c>
    </row>
    <row r="656" spans="1:32" x14ac:dyDescent="0.3">
      <c r="A656" t="s">
        <v>2620</v>
      </c>
      <c r="B656" s="5">
        <v>45344</v>
      </c>
      <c r="C656" t="s">
        <v>1187</v>
      </c>
      <c r="D656" t="s">
        <v>1838</v>
      </c>
      <c r="E656" t="s">
        <v>1901</v>
      </c>
      <c r="F656">
        <v>4</v>
      </c>
      <c r="G656">
        <v>986.93</v>
      </c>
      <c r="H656">
        <v>0.01</v>
      </c>
      <c r="I656" t="s">
        <v>1959</v>
      </c>
      <c r="J656">
        <v>3908.2428</v>
      </c>
      <c r="K656">
        <v>3908.2428</v>
      </c>
      <c r="L656" t="str">
        <f>_xlfn.IFS(Table8_1[[#This Row],[Unit_Price]]&lt;500,"Low Price",Table8_1[[#This Row],[Unit_Price]]&lt;2000,"Medium Price",Table8_1[[#This Row],[Unit_Price]]&gt;=2000, "High Price")</f>
        <v>Medium Price</v>
      </c>
      <c r="M656" t="str">
        <f>VLOOKUP(Table8_16[[#This Row],[Customer_ID]],Table1__2[],2,FALSE)</f>
        <v>Michele Burke</v>
      </c>
      <c r="N656">
        <f>VLOOKUP(Table8_16[[#This Row],[Customer_ID]],Table1__2[],3,FALSE)</f>
        <v>30</v>
      </c>
      <c r="O656" t="str">
        <f>VLOOKUP(Table8_16[[#This Row],[Customer_ID]],Table1__2[],4,FALSE)</f>
        <v>Male</v>
      </c>
      <c r="P656" t="str">
        <f>VLOOKUP(Table8_16[[#This Row],[Customer_ID]],Table1__2[],5,FALSE)</f>
        <v>Chambersberg</v>
      </c>
      <c r="Q656" t="str">
        <f>VLOOKUP(Table8_16[[#This Row],[Customer_ID]],Table1__2[],6,FALSE)</f>
        <v>Connecticut</v>
      </c>
      <c r="R656" t="str">
        <f>VLOOKUP(Table8_16[[#This Row],[Customer_ID]],Table1__2[],7,FALSE)</f>
        <v>USA</v>
      </c>
      <c r="S656" t="str">
        <f>VLOOKUP(Table8_16[[#This Row],[Customer_ID]],Table1__2[],8,FALSE)</f>
        <v>Bronze</v>
      </c>
      <c r="T656" t="str">
        <f>VLOOKUP(Table8_16[[#This Row],[Customer_ID]],Table1__2[],9,FALSE)</f>
        <v>Entry level Professionel</v>
      </c>
      <c r="U656" t="str">
        <f>VLOOKUP(Table8_16[[#This Row],[Product_ID]],Table3__211[],2,FALSE)</f>
        <v>Women's Beanie</v>
      </c>
      <c r="V656" t="str">
        <f>VLOOKUP(Table8_16[[#This Row],[Product_ID]],Table3__211[],3,FALSE)</f>
        <v>Hat</v>
      </c>
      <c r="W656" t="str">
        <f>VLOOKUP(Table8_16[[#This Row],[Product_ID]],Table3__211[],4,FALSE)</f>
        <v>Clothing</v>
      </c>
      <c r="X656" t="str">
        <f>VLOOKUP(Table8_16[[#This Row],[Product_ID]],Table3__211[],5,FALSE)</f>
        <v>Accessories</v>
      </c>
      <c r="Y656" t="str">
        <f>VLOOKUP(Table8_16[[#This Row],[Product_ID]],Table3__211[],6,FALSE)</f>
        <v>Richardson-Carrillo</v>
      </c>
      <c r="Z656">
        <f>VLOOKUP(Table8_16[[#This Row],[Product_ID]],Table3__211[],7,FALSE)</f>
        <v>119.57</v>
      </c>
      <c r="AA656">
        <f>VLOOKUP(Table8_16[[#This Row],[Product_ID]],Table3__211[],8,FALSE)</f>
        <v>210</v>
      </c>
      <c r="AB656" t="str">
        <f>VLOOKUP(Table8_16[[#This Row],[Store_ID]],Store!$A$2:$E$21,2,FALSE)</f>
        <v>Johnson-Wright</v>
      </c>
      <c r="AC656" t="str">
        <f>VLOOKUP(Table8_16[[#This Row],[Store_ID]],Store!$A$2:$E$21,3,FALSE)</f>
        <v>North</v>
      </c>
      <c r="AD656" t="str">
        <f>VLOOKUP(Table8_16[[#This Row],[Store_ID]],Store!$A$2:$E$21,4,FALSE)</f>
        <v>Hoodberg</v>
      </c>
      <c r="AE656" t="str">
        <f>VLOOKUP(Table8_16[[#This Row],[Store_ID]],Store!$A$2:$E$21,5,FALSE)</f>
        <v>Outlet</v>
      </c>
      <c r="AF656" s="22" t="str">
        <f>VLOOKUP(Table8_16[[#This Row],[Store_ID]],Store!$A$2:$F$21,6,FALSE)</f>
        <v>Physical Store</v>
      </c>
    </row>
    <row r="657" spans="1:32" x14ac:dyDescent="0.3">
      <c r="A657" t="s">
        <v>2621</v>
      </c>
      <c r="B657" s="5">
        <v>45388</v>
      </c>
      <c r="C657" t="s">
        <v>1487</v>
      </c>
      <c r="D657" t="s">
        <v>1642</v>
      </c>
      <c r="E657" t="s">
        <v>1929</v>
      </c>
      <c r="F657">
        <v>4</v>
      </c>
      <c r="G657">
        <v>411.68</v>
      </c>
      <c r="H657">
        <v>0.06</v>
      </c>
      <c r="I657" t="s">
        <v>1961</v>
      </c>
      <c r="J657">
        <v>1547.9168</v>
      </c>
      <c r="K657">
        <v>1547.9168</v>
      </c>
      <c r="L657" t="str">
        <f>_xlfn.IFS(Table8_1[[#This Row],[Unit_Price]]&lt;500,"Low Price",Table8_1[[#This Row],[Unit_Price]]&lt;2000,"Medium Price",Table8_1[[#This Row],[Unit_Price]]&gt;=2000, "High Price")</f>
        <v>Low Price</v>
      </c>
      <c r="M657" t="str">
        <f>VLOOKUP(Table8_16[[#This Row],[Customer_ID]],Table1__2[],2,FALSE)</f>
        <v>Dylan Gutierrez</v>
      </c>
      <c r="N657">
        <f>VLOOKUP(Table8_16[[#This Row],[Customer_ID]],Table1__2[],3,FALSE)</f>
        <v>40</v>
      </c>
      <c r="O657" t="str">
        <f>VLOOKUP(Table8_16[[#This Row],[Customer_ID]],Table1__2[],4,FALSE)</f>
        <v>Male</v>
      </c>
      <c r="P657" t="str">
        <f>VLOOKUP(Table8_16[[#This Row],[Customer_ID]],Table1__2[],5,FALSE)</f>
        <v>New Jamesview</v>
      </c>
      <c r="Q657" t="str">
        <f>VLOOKUP(Table8_16[[#This Row],[Customer_ID]],Table1__2[],6,FALSE)</f>
        <v>West Virginia</v>
      </c>
      <c r="R657" t="str">
        <f>VLOOKUP(Table8_16[[#This Row],[Customer_ID]],Table1__2[],7,FALSE)</f>
        <v>USA</v>
      </c>
      <c r="S657" t="str">
        <f>VLOOKUP(Table8_16[[#This Row],[Customer_ID]],Table1__2[],8,FALSE)</f>
        <v>Bronze</v>
      </c>
      <c r="T657" t="str">
        <f>VLOOKUP(Table8_16[[#This Row],[Customer_ID]],Table1__2[],9,FALSE)</f>
        <v>Experienced</v>
      </c>
      <c r="U657" t="str">
        <f>VLOOKUP(Table8_16[[#This Row],[Product_ID]],Table3__211[],2,FALSE)</f>
        <v>Carbon Fiber Tennis</v>
      </c>
      <c r="V657" t="str">
        <f>VLOOKUP(Table8_16[[#This Row],[Product_ID]],Table3__211[],3,FALSE)</f>
        <v>Racket</v>
      </c>
      <c r="W657" t="str">
        <f>VLOOKUP(Table8_16[[#This Row],[Product_ID]],Table3__211[],4,FALSE)</f>
        <v>Sports</v>
      </c>
      <c r="X657" t="str">
        <f>VLOOKUP(Table8_16[[#This Row],[Product_ID]],Table3__211[],5,FALSE)</f>
        <v>Equipment</v>
      </c>
      <c r="Y657" t="str">
        <f>VLOOKUP(Table8_16[[#This Row],[Product_ID]],Table3__211[],6,FALSE)</f>
        <v>Flores, Pineda and Rodriguez</v>
      </c>
      <c r="Z657">
        <f>VLOOKUP(Table8_16[[#This Row],[Product_ID]],Table3__211[],7,FALSE)</f>
        <v>484.62</v>
      </c>
      <c r="AA657">
        <f>VLOOKUP(Table8_16[[#This Row],[Product_ID]],Table3__211[],8,FALSE)</f>
        <v>432</v>
      </c>
      <c r="AB657" t="str">
        <f>VLOOKUP(Table8_16[[#This Row],[Store_ID]],Store!$A$2:$E$21,2,FALSE)</f>
        <v>Thomas, Bridges and Harris</v>
      </c>
      <c r="AC657" t="str">
        <f>VLOOKUP(Table8_16[[#This Row],[Store_ID]],Store!$A$2:$E$21,3,FALSE)</f>
        <v>North</v>
      </c>
      <c r="AD657" t="str">
        <f>VLOOKUP(Table8_16[[#This Row],[Store_ID]],Store!$A$2:$E$21,4,FALSE)</f>
        <v>Sabrinatown</v>
      </c>
      <c r="AE657" t="str">
        <f>VLOOKUP(Table8_16[[#This Row],[Store_ID]],Store!$A$2:$E$21,5,FALSE)</f>
        <v>Online</v>
      </c>
      <c r="AF657" s="22" t="str">
        <f>VLOOKUP(Table8_16[[#This Row],[Store_ID]],Store!$A$2:$F$21,6,FALSE)</f>
        <v>Digital Store</v>
      </c>
    </row>
    <row r="658" spans="1:32" x14ac:dyDescent="0.3">
      <c r="A658" t="s">
        <v>2622</v>
      </c>
      <c r="B658" s="5">
        <v>45397</v>
      </c>
      <c r="C658" t="s">
        <v>719</v>
      </c>
      <c r="D658" t="s">
        <v>1686</v>
      </c>
      <c r="E658" t="s">
        <v>1942</v>
      </c>
      <c r="F658">
        <v>2</v>
      </c>
      <c r="G658">
        <v>637.55999999999995</v>
      </c>
      <c r="H658">
        <v>0.05</v>
      </c>
      <c r="I658" t="s">
        <v>1964</v>
      </c>
      <c r="J658">
        <v>1211.364</v>
      </c>
      <c r="K658">
        <v>1211.3639999999998</v>
      </c>
      <c r="L658" t="str">
        <f>_xlfn.IFS(Table8_1[[#This Row],[Unit_Price]]&lt;500,"Low Price",Table8_1[[#This Row],[Unit_Price]]&lt;2000,"Medium Price",Table8_1[[#This Row],[Unit_Price]]&gt;=2000, "High Price")</f>
        <v>Medium Price</v>
      </c>
      <c r="M658" t="str">
        <f>VLOOKUP(Table8_16[[#This Row],[Customer_ID]],Table1__2[],2,FALSE)</f>
        <v>Jordan Wells</v>
      </c>
      <c r="N658">
        <f>VLOOKUP(Table8_16[[#This Row],[Customer_ID]],Table1__2[],3,FALSE)</f>
        <v>47</v>
      </c>
      <c r="O658" t="str">
        <f>VLOOKUP(Table8_16[[#This Row],[Customer_ID]],Table1__2[],4,FALSE)</f>
        <v>Female</v>
      </c>
      <c r="P658" t="str">
        <f>VLOOKUP(Table8_16[[#This Row],[Customer_ID]],Table1__2[],5,FALSE)</f>
        <v xml:space="preserve">Phillipschester   </v>
      </c>
      <c r="Q658" t="str">
        <f>VLOOKUP(Table8_16[[#This Row],[Customer_ID]],Table1__2[],6,FALSE)</f>
        <v>New Jersey</v>
      </c>
      <c r="R658" t="str">
        <f>VLOOKUP(Table8_16[[#This Row],[Customer_ID]],Table1__2[],7,FALSE)</f>
        <v>USA</v>
      </c>
      <c r="S658" t="str">
        <f>VLOOKUP(Table8_16[[#This Row],[Customer_ID]],Table1__2[],8,FALSE)</f>
        <v>Gold</v>
      </c>
      <c r="T658" t="str">
        <f>VLOOKUP(Table8_16[[#This Row],[Customer_ID]],Table1__2[],9,FALSE)</f>
        <v>Experienced</v>
      </c>
      <c r="U658" t="str">
        <f>VLOOKUP(Table8_16[[#This Row],[Product_ID]],Table3__211[],2,FALSE)</f>
        <v>Women's Summer</v>
      </c>
      <c r="V658" t="str">
        <f>VLOOKUP(Table8_16[[#This Row],[Product_ID]],Table3__211[],3,FALSE)</f>
        <v>Dress</v>
      </c>
      <c r="W658" t="str">
        <f>VLOOKUP(Table8_16[[#This Row],[Product_ID]],Table3__211[],4,FALSE)</f>
        <v>Clothing</v>
      </c>
      <c r="X658" t="str">
        <f>VLOOKUP(Table8_16[[#This Row],[Product_ID]],Table3__211[],5,FALSE)</f>
        <v>Tops</v>
      </c>
      <c r="Y658" t="str">
        <f>VLOOKUP(Table8_16[[#This Row],[Product_ID]],Table3__211[],6,FALSE)</f>
        <v>Smith-Mills</v>
      </c>
      <c r="Z658">
        <f>VLOOKUP(Table8_16[[#This Row],[Product_ID]],Table3__211[],7,FALSE)</f>
        <v>223.43</v>
      </c>
      <c r="AA658">
        <f>VLOOKUP(Table8_16[[#This Row],[Product_ID]],Table3__211[],8,FALSE)</f>
        <v>154</v>
      </c>
      <c r="AB658" t="str">
        <f>VLOOKUP(Table8_16[[#This Row],[Store_ID]],Store!$A$2:$E$21,2,FALSE)</f>
        <v>Holloway Ltd</v>
      </c>
      <c r="AC658" t="str">
        <f>VLOOKUP(Table8_16[[#This Row],[Store_ID]],Store!$A$2:$E$21,3,FALSE)</f>
        <v>North</v>
      </c>
      <c r="AD658" t="str">
        <f>VLOOKUP(Table8_16[[#This Row],[Store_ID]],Store!$A$2:$E$21,4,FALSE)</f>
        <v>Bensonhaven</v>
      </c>
      <c r="AE658" t="str">
        <f>VLOOKUP(Table8_16[[#This Row],[Store_ID]],Store!$A$2:$E$21,5,FALSE)</f>
        <v>Flagship</v>
      </c>
      <c r="AF658" s="22" t="str">
        <f>VLOOKUP(Table8_16[[#This Row],[Store_ID]],Store!$A$2:$F$21,6,FALSE)</f>
        <v>Physical Store</v>
      </c>
    </row>
    <row r="659" spans="1:32" x14ac:dyDescent="0.3">
      <c r="A659" t="s">
        <v>2623</v>
      </c>
      <c r="B659" s="5">
        <v>45633</v>
      </c>
      <c r="C659" t="s">
        <v>70</v>
      </c>
      <c r="D659" t="s">
        <v>1610</v>
      </c>
      <c r="E659" t="s">
        <v>1901</v>
      </c>
      <c r="F659">
        <v>3</v>
      </c>
      <c r="G659">
        <v>706.87</v>
      </c>
      <c r="H659">
        <v>0.27</v>
      </c>
      <c r="I659" t="s">
        <v>1959</v>
      </c>
      <c r="J659">
        <v>1548.0453</v>
      </c>
      <c r="K659">
        <v>1548.0453000000002</v>
      </c>
      <c r="L659" t="str">
        <f>_xlfn.IFS(Table8_1[[#This Row],[Unit_Price]]&lt;500,"Low Price",Table8_1[[#This Row],[Unit_Price]]&lt;2000,"Medium Price",Table8_1[[#This Row],[Unit_Price]]&gt;=2000, "High Price")</f>
        <v>Medium Price</v>
      </c>
      <c r="M659" t="str">
        <f>VLOOKUP(Table8_16[[#This Row],[Customer_ID]],Table1__2[],2,FALSE)</f>
        <v>Ashley Cohen</v>
      </c>
      <c r="N659">
        <f>VLOOKUP(Table8_16[[#This Row],[Customer_ID]],Table1__2[],3,FALSE)</f>
        <v>53</v>
      </c>
      <c r="O659" t="str">
        <f>VLOOKUP(Table8_16[[#This Row],[Customer_ID]],Table1__2[],4,FALSE)</f>
        <v>Female</v>
      </c>
      <c r="P659" t="str">
        <f>VLOOKUP(Table8_16[[#This Row],[Customer_ID]],Table1__2[],5,FALSE)</f>
        <v>Lake Kristamouth</v>
      </c>
      <c r="Q659" t="str">
        <f>VLOOKUP(Table8_16[[#This Row],[Customer_ID]],Table1__2[],6,FALSE)</f>
        <v>Nebraska</v>
      </c>
      <c r="R659" t="str">
        <f>VLOOKUP(Table8_16[[#This Row],[Customer_ID]],Table1__2[],7,FALSE)</f>
        <v>USA</v>
      </c>
      <c r="S659" t="str">
        <f>VLOOKUP(Table8_16[[#This Row],[Customer_ID]],Table1__2[],8,FALSE)</f>
        <v>Silver</v>
      </c>
      <c r="T659" t="str">
        <f>VLOOKUP(Table8_16[[#This Row],[Customer_ID]],Table1__2[],9,FALSE)</f>
        <v>Experienced</v>
      </c>
      <c r="U659" t="str">
        <f>VLOOKUP(Table8_16[[#This Row],[Product_ID]],Table3__211[],2,FALSE)</f>
        <v>USB-C Fast</v>
      </c>
      <c r="V659" t="str">
        <f>VLOOKUP(Table8_16[[#This Row],[Product_ID]],Table3__211[],3,FALSE)</f>
        <v>Charger</v>
      </c>
      <c r="W659" t="str">
        <f>VLOOKUP(Table8_16[[#This Row],[Product_ID]],Table3__211[],4,FALSE)</f>
        <v>Electronics</v>
      </c>
      <c r="X659" t="str">
        <f>VLOOKUP(Table8_16[[#This Row],[Product_ID]],Table3__211[],5,FALSE)</f>
        <v>Accessories</v>
      </c>
      <c r="Y659" t="str">
        <f>VLOOKUP(Table8_16[[#This Row],[Product_ID]],Table3__211[],6,FALSE)</f>
        <v>Dawson-Perkins</v>
      </c>
      <c r="Z659">
        <f>VLOOKUP(Table8_16[[#This Row],[Product_ID]],Table3__211[],7,FALSE)</f>
        <v>242.23</v>
      </c>
      <c r="AA659">
        <f>VLOOKUP(Table8_16[[#This Row],[Product_ID]],Table3__211[],8,FALSE)</f>
        <v>453</v>
      </c>
      <c r="AB659" t="str">
        <f>VLOOKUP(Table8_16[[#This Row],[Store_ID]],Store!$A$2:$E$21,2,FALSE)</f>
        <v>Johnson-Wright</v>
      </c>
      <c r="AC659" t="str">
        <f>VLOOKUP(Table8_16[[#This Row],[Store_ID]],Store!$A$2:$E$21,3,FALSE)</f>
        <v>North</v>
      </c>
      <c r="AD659" t="str">
        <f>VLOOKUP(Table8_16[[#This Row],[Store_ID]],Store!$A$2:$E$21,4,FALSE)</f>
        <v>Hoodberg</v>
      </c>
      <c r="AE659" t="str">
        <f>VLOOKUP(Table8_16[[#This Row],[Store_ID]],Store!$A$2:$E$21,5,FALSE)</f>
        <v>Outlet</v>
      </c>
      <c r="AF659" s="22" t="str">
        <f>VLOOKUP(Table8_16[[#This Row],[Store_ID]],Store!$A$2:$F$21,6,FALSE)</f>
        <v>Physical Store</v>
      </c>
    </row>
    <row r="660" spans="1:32" x14ac:dyDescent="0.3">
      <c r="A660" t="s">
        <v>2624</v>
      </c>
      <c r="B660" s="5">
        <v>45629</v>
      </c>
      <c r="C660" t="s">
        <v>212</v>
      </c>
      <c r="D660" t="s">
        <v>1617</v>
      </c>
      <c r="E660" t="s">
        <v>1911</v>
      </c>
      <c r="F660">
        <v>2</v>
      </c>
      <c r="G660">
        <v>884.48</v>
      </c>
      <c r="H660">
        <v>0</v>
      </c>
      <c r="I660" t="s">
        <v>1964</v>
      </c>
      <c r="J660">
        <v>1768.96</v>
      </c>
      <c r="K660">
        <v>1768.96</v>
      </c>
      <c r="L660" t="str">
        <f>_xlfn.IFS(Table8_1[[#This Row],[Unit_Price]]&lt;500,"Low Price",Table8_1[[#This Row],[Unit_Price]]&lt;2000,"Medium Price",Table8_1[[#This Row],[Unit_Price]]&gt;=2000, "High Price")</f>
        <v>Medium Price</v>
      </c>
      <c r="M660" t="str">
        <f>VLOOKUP(Table8_16[[#This Row],[Customer_ID]],Table1__2[],2,FALSE)</f>
        <v>Wayne Mcpherson</v>
      </c>
      <c r="N660">
        <f>VLOOKUP(Table8_16[[#This Row],[Customer_ID]],Table1__2[],3,FALSE)</f>
        <v>56</v>
      </c>
      <c r="O660" t="str">
        <f>VLOOKUP(Table8_16[[#This Row],[Customer_ID]],Table1__2[],4,FALSE)</f>
        <v>Female</v>
      </c>
      <c r="P660" t="str">
        <f>VLOOKUP(Table8_16[[#This Row],[Customer_ID]],Table1__2[],5,FALSE)</f>
        <v>Edwardsfort</v>
      </c>
      <c r="Q660" t="str">
        <f>VLOOKUP(Table8_16[[#This Row],[Customer_ID]],Table1__2[],6,FALSE)</f>
        <v>Minnesota</v>
      </c>
      <c r="R660" t="str">
        <f>VLOOKUP(Table8_16[[#This Row],[Customer_ID]],Table1__2[],7,FALSE)</f>
        <v>USA</v>
      </c>
      <c r="S660" t="str">
        <f>VLOOKUP(Table8_16[[#This Row],[Customer_ID]],Table1__2[],8,FALSE)</f>
        <v>Bronze</v>
      </c>
      <c r="T660" t="str">
        <f>VLOOKUP(Table8_16[[#This Row],[Customer_ID]],Table1__2[],9,FALSE)</f>
        <v>Experienced</v>
      </c>
      <c r="U660" t="str">
        <f>VLOOKUP(Table8_16[[#This Row],[Product_ID]],Table3__211[],2,FALSE)</f>
        <v>4K Home</v>
      </c>
      <c r="V660" t="str">
        <f>VLOOKUP(Table8_16[[#This Row],[Product_ID]],Table3__211[],3,FALSE)</f>
        <v>Projector</v>
      </c>
      <c r="W660" t="str">
        <f>VLOOKUP(Table8_16[[#This Row],[Product_ID]],Table3__211[],4,FALSE)</f>
        <v>Electronics</v>
      </c>
      <c r="X660" t="str">
        <f>VLOOKUP(Table8_16[[#This Row],[Product_ID]],Table3__211[],5,FALSE)</f>
        <v>Appliances</v>
      </c>
      <c r="Y660" t="str">
        <f>VLOOKUP(Table8_16[[#This Row],[Product_ID]],Table3__211[],6,FALSE)</f>
        <v>Thomas LLC</v>
      </c>
      <c r="Z660">
        <f>VLOOKUP(Table8_16[[#This Row],[Product_ID]],Table3__211[],7,FALSE)</f>
        <v>465.34</v>
      </c>
      <c r="AA660">
        <f>VLOOKUP(Table8_16[[#This Row],[Product_ID]],Table3__211[],8,FALSE)</f>
        <v>301</v>
      </c>
      <c r="AB660" t="str">
        <f>VLOOKUP(Table8_16[[#This Row],[Store_ID]],Store!$A$2:$E$21,2,FALSE)</f>
        <v>Benson-Elliott</v>
      </c>
      <c r="AC660" t="str">
        <f>VLOOKUP(Table8_16[[#This Row],[Store_ID]],Store!$A$2:$E$21,3,FALSE)</f>
        <v>East</v>
      </c>
      <c r="AD660" t="str">
        <f>VLOOKUP(Table8_16[[#This Row],[Store_ID]],Store!$A$2:$E$21,4,FALSE)</f>
        <v>Port Josephberg</v>
      </c>
      <c r="AE660" t="str">
        <f>VLOOKUP(Table8_16[[#This Row],[Store_ID]],Store!$A$2:$E$21,5,FALSE)</f>
        <v>Online</v>
      </c>
      <c r="AF660" s="22" t="str">
        <f>VLOOKUP(Table8_16[[#This Row],[Store_ID]],Store!$A$2:$F$21,6,FALSE)</f>
        <v>Digital Store</v>
      </c>
    </row>
    <row r="661" spans="1:32" x14ac:dyDescent="0.3">
      <c r="A661" t="s">
        <v>2625</v>
      </c>
      <c r="B661" s="5">
        <v>45291</v>
      </c>
      <c r="C661" t="s">
        <v>185</v>
      </c>
      <c r="D661" t="s">
        <v>1859</v>
      </c>
      <c r="E661" t="s">
        <v>1904</v>
      </c>
      <c r="F661">
        <v>3</v>
      </c>
      <c r="G661">
        <v>718.23</v>
      </c>
      <c r="H661">
        <v>0.19</v>
      </c>
      <c r="I661" t="s">
        <v>1961</v>
      </c>
      <c r="J661">
        <v>1745.2989</v>
      </c>
      <c r="K661">
        <v>1745.2989</v>
      </c>
      <c r="L661" t="str">
        <f>_xlfn.IFS(Table8_1[[#This Row],[Unit_Price]]&lt;500,"Low Price",Table8_1[[#This Row],[Unit_Price]]&lt;2000,"Medium Price",Table8_1[[#This Row],[Unit_Price]]&gt;=2000, "High Price")</f>
        <v>Medium Price</v>
      </c>
      <c r="M661" t="str">
        <f>VLOOKUP(Table8_16[[#This Row],[Customer_ID]],Table1__2[],2,FALSE)</f>
        <v>Gina Knight</v>
      </c>
      <c r="N661">
        <f>VLOOKUP(Table8_16[[#This Row],[Customer_ID]],Table1__2[],3,FALSE)</f>
        <v>54</v>
      </c>
      <c r="O661" t="str">
        <f>VLOOKUP(Table8_16[[#This Row],[Customer_ID]],Table1__2[],4,FALSE)</f>
        <v>Female</v>
      </c>
      <c r="P661" t="str">
        <f>VLOOKUP(Table8_16[[#This Row],[Customer_ID]],Table1__2[],5,FALSE)</f>
        <v>Lake Roberthaven</v>
      </c>
      <c r="Q661" t="str">
        <f>VLOOKUP(Table8_16[[#This Row],[Customer_ID]],Table1__2[],6,FALSE)</f>
        <v>Nevada</v>
      </c>
      <c r="R661" t="str">
        <f>VLOOKUP(Table8_16[[#This Row],[Customer_ID]],Table1__2[],7,FALSE)</f>
        <v>USA</v>
      </c>
      <c r="S661" t="str">
        <f>VLOOKUP(Table8_16[[#This Row],[Customer_ID]],Table1__2[],8,FALSE)</f>
        <v>Silver</v>
      </c>
      <c r="T661" t="str">
        <f>VLOOKUP(Table8_16[[#This Row],[Customer_ID]],Table1__2[],9,FALSE)</f>
        <v>Experienced</v>
      </c>
      <c r="U661" t="str">
        <f>VLOOKUP(Table8_16[[#This Row],[Product_ID]],Table3__211[],2,FALSE)</f>
        <v>Microwave</v>
      </c>
      <c r="V661" t="str">
        <f>VLOOKUP(Table8_16[[#This Row],[Product_ID]],Table3__211[],3,FALSE)</f>
        <v>Oven</v>
      </c>
      <c r="W661" t="str">
        <f>VLOOKUP(Table8_16[[#This Row],[Product_ID]],Table3__211[],4,FALSE)</f>
        <v>Home</v>
      </c>
      <c r="X661" t="str">
        <f>VLOOKUP(Table8_16[[#This Row],[Product_ID]],Table3__211[],5,FALSE)</f>
        <v>Appliances</v>
      </c>
      <c r="Y661" t="str">
        <f>VLOOKUP(Table8_16[[#This Row],[Product_ID]],Table3__211[],6,FALSE)</f>
        <v>Green, Powell and Palmer</v>
      </c>
      <c r="Z661">
        <f>VLOOKUP(Table8_16[[#This Row],[Product_ID]],Table3__211[],7,FALSE)</f>
        <v>447.43</v>
      </c>
      <c r="AA661">
        <f>VLOOKUP(Table8_16[[#This Row],[Product_ID]],Table3__211[],8,FALSE)</f>
        <v>191</v>
      </c>
      <c r="AB661" t="str">
        <f>VLOOKUP(Table8_16[[#This Row],[Store_ID]],Store!$A$2:$E$21,2,FALSE)</f>
        <v>Alexander Group</v>
      </c>
      <c r="AC661" t="str">
        <f>VLOOKUP(Table8_16[[#This Row],[Store_ID]],Store!$A$2:$E$21,3,FALSE)</f>
        <v>South</v>
      </c>
      <c r="AD661" t="str">
        <f>VLOOKUP(Table8_16[[#This Row],[Store_ID]],Store!$A$2:$E$21,4,FALSE)</f>
        <v>Port Sharon</v>
      </c>
      <c r="AE661" t="str">
        <f>VLOOKUP(Table8_16[[#This Row],[Store_ID]],Store!$A$2:$E$21,5,FALSE)</f>
        <v>Online</v>
      </c>
      <c r="AF661" s="22" t="str">
        <f>VLOOKUP(Table8_16[[#This Row],[Store_ID]],Store!$A$2:$F$21,6,FALSE)</f>
        <v>Digital Store</v>
      </c>
    </row>
    <row r="662" spans="1:32" x14ac:dyDescent="0.3">
      <c r="A662" t="s">
        <v>2626</v>
      </c>
      <c r="B662" s="5">
        <v>45914</v>
      </c>
      <c r="C662" t="s">
        <v>603</v>
      </c>
      <c r="D662" t="s">
        <v>1853</v>
      </c>
      <c r="E662" t="s">
        <v>1945</v>
      </c>
      <c r="F662">
        <v>3</v>
      </c>
      <c r="G662">
        <v>107.44</v>
      </c>
      <c r="H662">
        <v>0.27</v>
      </c>
      <c r="I662" t="s">
        <v>1961</v>
      </c>
      <c r="J662">
        <v>235.2936</v>
      </c>
      <c r="K662">
        <v>235.29359999999997</v>
      </c>
      <c r="L662" t="str">
        <f>_xlfn.IFS(Table8_1[[#This Row],[Unit_Price]]&lt;500,"Low Price",Table8_1[[#This Row],[Unit_Price]]&lt;2000,"Medium Price",Table8_1[[#This Row],[Unit_Price]]&gt;=2000, "High Price")</f>
        <v>Low Price</v>
      </c>
      <c r="M662" t="str">
        <f>VLOOKUP(Table8_16[[#This Row],[Customer_ID]],Table1__2[],2,FALSE)</f>
        <v>Wesley Thompson</v>
      </c>
      <c r="N662">
        <f>VLOOKUP(Table8_16[[#This Row],[Customer_ID]],Table1__2[],3,FALSE)</f>
        <v>38</v>
      </c>
      <c r="O662" t="str">
        <f>VLOOKUP(Table8_16[[#This Row],[Customer_ID]],Table1__2[],4,FALSE)</f>
        <v>Male</v>
      </c>
      <c r="P662" t="str">
        <f>VLOOKUP(Table8_16[[#This Row],[Customer_ID]],Table1__2[],5,FALSE)</f>
        <v>East Davidmouth</v>
      </c>
      <c r="Q662" t="str">
        <f>VLOOKUP(Table8_16[[#This Row],[Customer_ID]],Table1__2[],6,FALSE)</f>
        <v>Maine</v>
      </c>
      <c r="R662" t="str">
        <f>VLOOKUP(Table8_16[[#This Row],[Customer_ID]],Table1__2[],7,FALSE)</f>
        <v>USA</v>
      </c>
      <c r="S662" t="str">
        <f>VLOOKUP(Table8_16[[#This Row],[Customer_ID]],Table1__2[],8,FALSE)</f>
        <v>Bronze</v>
      </c>
      <c r="T662" t="str">
        <f>VLOOKUP(Table8_16[[#This Row],[Customer_ID]],Table1__2[],9,FALSE)</f>
        <v>Experienced</v>
      </c>
      <c r="U662" t="str">
        <f>VLOOKUP(Table8_16[[#This Row],[Product_ID]],Table3__211[],2,FALSE)</f>
        <v>Gaming Mouse Pad</v>
      </c>
      <c r="V662" t="str">
        <f>VLOOKUP(Table8_16[[#This Row],[Product_ID]],Table3__211[],3,FALSE)</f>
        <v>XL</v>
      </c>
      <c r="W662" t="str">
        <f>VLOOKUP(Table8_16[[#This Row],[Product_ID]],Table3__211[],4,FALSE)</f>
        <v>Electronics</v>
      </c>
      <c r="X662" t="str">
        <f>VLOOKUP(Table8_16[[#This Row],[Product_ID]],Table3__211[],5,FALSE)</f>
        <v>Accessories</v>
      </c>
      <c r="Y662" t="str">
        <f>VLOOKUP(Table8_16[[#This Row],[Product_ID]],Table3__211[],6,FALSE)</f>
        <v>Sharp, Taylor and Rodriguez</v>
      </c>
      <c r="Z662">
        <f>VLOOKUP(Table8_16[[#This Row],[Product_ID]],Table3__211[],7,FALSE)</f>
        <v>340.14</v>
      </c>
      <c r="AA662">
        <f>VLOOKUP(Table8_16[[#This Row],[Product_ID]],Table3__211[],8,FALSE)</f>
        <v>361</v>
      </c>
      <c r="AB662" t="str">
        <f>VLOOKUP(Table8_16[[#This Row],[Store_ID]],Store!$A$2:$E$21,2,FALSE)</f>
        <v>Guerrero-Schmitt</v>
      </c>
      <c r="AC662" t="str">
        <f>VLOOKUP(Table8_16[[#This Row],[Store_ID]],Store!$A$2:$E$21,3,FALSE)</f>
        <v>East</v>
      </c>
      <c r="AD662" t="str">
        <f>VLOOKUP(Table8_16[[#This Row],[Store_ID]],Store!$A$2:$E$21,4,FALSE)</f>
        <v>East Stevechester</v>
      </c>
      <c r="AE662" t="str">
        <f>VLOOKUP(Table8_16[[#This Row],[Store_ID]],Store!$A$2:$E$21,5,FALSE)</f>
        <v>Flagship</v>
      </c>
      <c r="AF662" s="22" t="str">
        <f>VLOOKUP(Table8_16[[#This Row],[Store_ID]],Store!$A$2:$F$21,6,FALSE)</f>
        <v>Physical Store</v>
      </c>
    </row>
    <row r="663" spans="1:32" x14ac:dyDescent="0.3">
      <c r="A663" t="s">
        <v>2627</v>
      </c>
      <c r="B663" s="5">
        <v>45673</v>
      </c>
      <c r="C663" t="s">
        <v>215</v>
      </c>
      <c r="D663" t="s">
        <v>1718</v>
      </c>
      <c r="E663" t="s">
        <v>1901</v>
      </c>
      <c r="F663">
        <v>4</v>
      </c>
      <c r="G663">
        <v>608.97</v>
      </c>
      <c r="H663">
        <v>0.14000000000000001</v>
      </c>
      <c r="I663" t="s">
        <v>1964</v>
      </c>
      <c r="J663">
        <v>2094.8568</v>
      </c>
      <c r="K663">
        <v>2094.8568</v>
      </c>
      <c r="L663" t="str">
        <f>_xlfn.IFS(Table8_1[[#This Row],[Unit_Price]]&lt;500,"Low Price",Table8_1[[#This Row],[Unit_Price]]&lt;2000,"Medium Price",Table8_1[[#This Row],[Unit_Price]]&gt;=2000, "High Price")</f>
        <v>Medium Price</v>
      </c>
      <c r="M663" t="str">
        <f>VLOOKUP(Table8_16[[#This Row],[Customer_ID]],Table1__2[],2,FALSE)</f>
        <v>Christopher Sutton</v>
      </c>
      <c r="N663">
        <f>VLOOKUP(Table8_16[[#This Row],[Customer_ID]],Table1__2[],3,FALSE)</f>
        <v>49</v>
      </c>
      <c r="O663" t="str">
        <f>VLOOKUP(Table8_16[[#This Row],[Customer_ID]],Table1__2[],4,FALSE)</f>
        <v>Female</v>
      </c>
      <c r="P663" t="str">
        <f>VLOOKUP(Table8_16[[#This Row],[Customer_ID]],Table1__2[],5,FALSE)</f>
        <v>Deborahberg</v>
      </c>
      <c r="Q663" t="str">
        <f>VLOOKUP(Table8_16[[#This Row],[Customer_ID]],Table1__2[],6,FALSE)</f>
        <v>Pennsylvania</v>
      </c>
      <c r="R663" t="str">
        <f>VLOOKUP(Table8_16[[#This Row],[Customer_ID]],Table1__2[],7,FALSE)</f>
        <v>USA</v>
      </c>
      <c r="S663" t="str">
        <f>VLOOKUP(Table8_16[[#This Row],[Customer_ID]],Table1__2[],8,FALSE)</f>
        <v>Gold</v>
      </c>
      <c r="T663" t="str">
        <f>VLOOKUP(Table8_16[[#This Row],[Customer_ID]],Table1__2[],9,FALSE)</f>
        <v>Experienced</v>
      </c>
      <c r="U663" t="str">
        <f>VLOOKUP(Table8_16[[#This Row],[Product_ID]],Table3__211[],2,FALSE)</f>
        <v>Men's Winter</v>
      </c>
      <c r="V663" t="str">
        <f>VLOOKUP(Table8_16[[#This Row],[Product_ID]],Table3__211[],3,FALSE)</f>
        <v>Jacket</v>
      </c>
      <c r="W663" t="str">
        <f>VLOOKUP(Table8_16[[#This Row],[Product_ID]],Table3__211[],4,FALSE)</f>
        <v>Clothing</v>
      </c>
      <c r="X663" t="str">
        <f>VLOOKUP(Table8_16[[#This Row],[Product_ID]],Table3__211[],5,FALSE)</f>
        <v>Outerwear</v>
      </c>
      <c r="Y663" t="str">
        <f>VLOOKUP(Table8_16[[#This Row],[Product_ID]],Table3__211[],6,FALSE)</f>
        <v>Kelly, Smith and Perez</v>
      </c>
      <c r="Z663">
        <f>VLOOKUP(Table8_16[[#This Row],[Product_ID]],Table3__211[],7,FALSE)</f>
        <v>167.34</v>
      </c>
      <c r="AA663">
        <f>VLOOKUP(Table8_16[[#This Row],[Product_ID]],Table3__211[],8,FALSE)</f>
        <v>296</v>
      </c>
      <c r="AB663" t="str">
        <f>VLOOKUP(Table8_16[[#This Row],[Store_ID]],Store!$A$2:$E$21,2,FALSE)</f>
        <v>Johnson-Wright</v>
      </c>
      <c r="AC663" t="str">
        <f>VLOOKUP(Table8_16[[#This Row],[Store_ID]],Store!$A$2:$E$21,3,FALSE)</f>
        <v>North</v>
      </c>
      <c r="AD663" t="str">
        <f>VLOOKUP(Table8_16[[#This Row],[Store_ID]],Store!$A$2:$E$21,4,FALSE)</f>
        <v>Hoodberg</v>
      </c>
      <c r="AE663" t="str">
        <f>VLOOKUP(Table8_16[[#This Row],[Store_ID]],Store!$A$2:$E$21,5,FALSE)</f>
        <v>Outlet</v>
      </c>
      <c r="AF663" s="22" t="str">
        <f>VLOOKUP(Table8_16[[#This Row],[Store_ID]],Store!$A$2:$F$21,6,FALSE)</f>
        <v>Physical Store</v>
      </c>
    </row>
    <row r="664" spans="1:32" x14ac:dyDescent="0.3">
      <c r="A664" t="s">
        <v>2628</v>
      </c>
      <c r="B664" s="5">
        <v>45689</v>
      </c>
      <c r="C664" t="s">
        <v>1121</v>
      </c>
      <c r="D664" t="s">
        <v>1765</v>
      </c>
      <c r="E664" t="s">
        <v>1911</v>
      </c>
      <c r="F664">
        <v>3</v>
      </c>
      <c r="G664">
        <v>260.45999999999998</v>
      </c>
      <c r="H664">
        <v>0.09</v>
      </c>
      <c r="I664" t="s">
        <v>1959</v>
      </c>
      <c r="J664">
        <v>711.05579999999998</v>
      </c>
      <c r="K664">
        <v>711.05579999999986</v>
      </c>
      <c r="L664" t="str">
        <f>_xlfn.IFS(Table8_1[[#This Row],[Unit_Price]]&lt;500,"Low Price",Table8_1[[#This Row],[Unit_Price]]&lt;2000,"Medium Price",Table8_1[[#This Row],[Unit_Price]]&gt;=2000, "High Price")</f>
        <v>Low Price</v>
      </c>
      <c r="M664" t="str">
        <f>VLOOKUP(Table8_16[[#This Row],[Customer_ID]],Table1__2[],2,FALSE)</f>
        <v>Ryan Torres</v>
      </c>
      <c r="N664">
        <f>VLOOKUP(Table8_16[[#This Row],[Customer_ID]],Table1__2[],3,FALSE)</f>
        <v>38</v>
      </c>
      <c r="O664" t="str">
        <f>VLOOKUP(Table8_16[[#This Row],[Customer_ID]],Table1__2[],4,FALSE)</f>
        <v>Male</v>
      </c>
      <c r="P664" t="str">
        <f>VLOOKUP(Table8_16[[#This Row],[Customer_ID]],Table1__2[],5,FALSE)</f>
        <v>Guerreroport</v>
      </c>
      <c r="Q664" t="str">
        <f>VLOOKUP(Table8_16[[#This Row],[Customer_ID]],Table1__2[],6,FALSE)</f>
        <v>Connecticut</v>
      </c>
      <c r="R664" t="str">
        <f>VLOOKUP(Table8_16[[#This Row],[Customer_ID]],Table1__2[],7,FALSE)</f>
        <v>USA</v>
      </c>
      <c r="S664" t="str">
        <f>VLOOKUP(Table8_16[[#This Row],[Customer_ID]],Table1__2[],8,FALSE)</f>
        <v>Silver</v>
      </c>
      <c r="T664" t="str">
        <f>VLOOKUP(Table8_16[[#This Row],[Customer_ID]],Table1__2[],9,FALSE)</f>
        <v>Experienced</v>
      </c>
      <c r="U664" t="str">
        <f>VLOOKUP(Table8_16[[#This Row],[Product_ID]],Table3__211[],2,FALSE)</f>
        <v>Tennis Ball</v>
      </c>
      <c r="V664" t="str">
        <f>VLOOKUP(Table8_16[[#This Row],[Product_ID]],Table3__211[],3,FALSE)</f>
        <v>3-Pack</v>
      </c>
      <c r="W664" t="str">
        <f>VLOOKUP(Table8_16[[#This Row],[Product_ID]],Table3__211[],4,FALSE)</f>
        <v>Sports</v>
      </c>
      <c r="X664" t="str">
        <f>VLOOKUP(Table8_16[[#This Row],[Product_ID]],Table3__211[],5,FALSE)</f>
        <v>Equipment</v>
      </c>
      <c r="Y664" t="str">
        <f>VLOOKUP(Table8_16[[#This Row],[Product_ID]],Table3__211[],6,FALSE)</f>
        <v>Lopez LLC</v>
      </c>
      <c r="Z664">
        <f>VLOOKUP(Table8_16[[#This Row],[Product_ID]],Table3__211[],7,FALSE)</f>
        <v>103.45</v>
      </c>
      <c r="AA664">
        <f>VLOOKUP(Table8_16[[#This Row],[Product_ID]],Table3__211[],8,FALSE)</f>
        <v>465</v>
      </c>
      <c r="AB664" t="str">
        <f>VLOOKUP(Table8_16[[#This Row],[Store_ID]],Store!$A$2:$E$21,2,FALSE)</f>
        <v>Benson-Elliott</v>
      </c>
      <c r="AC664" t="str">
        <f>VLOOKUP(Table8_16[[#This Row],[Store_ID]],Store!$A$2:$E$21,3,FALSE)</f>
        <v>East</v>
      </c>
      <c r="AD664" t="str">
        <f>VLOOKUP(Table8_16[[#This Row],[Store_ID]],Store!$A$2:$E$21,4,FALSE)</f>
        <v>Port Josephberg</v>
      </c>
      <c r="AE664" t="str">
        <f>VLOOKUP(Table8_16[[#This Row],[Store_ID]],Store!$A$2:$E$21,5,FALSE)</f>
        <v>Online</v>
      </c>
      <c r="AF664" s="22" t="str">
        <f>VLOOKUP(Table8_16[[#This Row],[Store_ID]],Store!$A$2:$F$21,6,FALSE)</f>
        <v>Digital Store</v>
      </c>
    </row>
    <row r="665" spans="1:32" x14ac:dyDescent="0.3">
      <c r="A665" t="s">
        <v>2629</v>
      </c>
      <c r="B665" s="5">
        <v>45646</v>
      </c>
      <c r="C665" t="s">
        <v>430</v>
      </c>
      <c r="D665" t="s">
        <v>1642</v>
      </c>
      <c r="E665" t="s">
        <v>1911</v>
      </c>
      <c r="F665">
        <v>1</v>
      </c>
      <c r="G665">
        <v>747.03</v>
      </c>
      <c r="H665">
        <v>0.01</v>
      </c>
      <c r="I665" t="s">
        <v>1959</v>
      </c>
      <c r="J665">
        <v>739.55970000000002</v>
      </c>
      <c r="K665">
        <v>739.55970000000002</v>
      </c>
      <c r="L665" t="str">
        <f>_xlfn.IFS(Table8_1[[#This Row],[Unit_Price]]&lt;500,"Low Price",Table8_1[[#This Row],[Unit_Price]]&lt;2000,"Medium Price",Table8_1[[#This Row],[Unit_Price]]&gt;=2000, "High Price")</f>
        <v>Medium Price</v>
      </c>
      <c r="M665" t="str">
        <f>VLOOKUP(Table8_16[[#This Row],[Customer_ID]],Table1__2[],2,FALSE)</f>
        <v>Erin Hopkins</v>
      </c>
      <c r="N665">
        <f>VLOOKUP(Table8_16[[#This Row],[Customer_ID]],Table1__2[],3,FALSE)</f>
        <v>40</v>
      </c>
      <c r="O665" t="str">
        <f>VLOOKUP(Table8_16[[#This Row],[Customer_ID]],Table1__2[],4,FALSE)</f>
        <v>Male</v>
      </c>
      <c r="P665" t="str">
        <f>VLOOKUP(Table8_16[[#This Row],[Customer_ID]],Table1__2[],5,FALSE)</f>
        <v>North Sabrina</v>
      </c>
      <c r="Q665" t="str">
        <f>VLOOKUP(Table8_16[[#This Row],[Customer_ID]],Table1__2[],6,FALSE)</f>
        <v>Iowa</v>
      </c>
      <c r="R665" t="str">
        <f>VLOOKUP(Table8_16[[#This Row],[Customer_ID]],Table1__2[],7,FALSE)</f>
        <v>USA</v>
      </c>
      <c r="S665" t="str">
        <f>VLOOKUP(Table8_16[[#This Row],[Customer_ID]],Table1__2[],8,FALSE)</f>
        <v>Silver</v>
      </c>
      <c r="T665" t="str">
        <f>VLOOKUP(Table8_16[[#This Row],[Customer_ID]],Table1__2[],9,FALSE)</f>
        <v>Experienced</v>
      </c>
      <c r="U665" t="str">
        <f>VLOOKUP(Table8_16[[#This Row],[Product_ID]],Table3__211[],2,FALSE)</f>
        <v>Carbon Fiber Tennis</v>
      </c>
      <c r="V665" t="str">
        <f>VLOOKUP(Table8_16[[#This Row],[Product_ID]],Table3__211[],3,FALSE)</f>
        <v>Racket</v>
      </c>
      <c r="W665" t="str">
        <f>VLOOKUP(Table8_16[[#This Row],[Product_ID]],Table3__211[],4,FALSE)</f>
        <v>Sports</v>
      </c>
      <c r="X665" t="str">
        <f>VLOOKUP(Table8_16[[#This Row],[Product_ID]],Table3__211[],5,FALSE)</f>
        <v>Equipment</v>
      </c>
      <c r="Y665" t="str">
        <f>VLOOKUP(Table8_16[[#This Row],[Product_ID]],Table3__211[],6,FALSE)</f>
        <v>Flores, Pineda and Rodriguez</v>
      </c>
      <c r="Z665">
        <f>VLOOKUP(Table8_16[[#This Row],[Product_ID]],Table3__211[],7,FALSE)</f>
        <v>484.62</v>
      </c>
      <c r="AA665">
        <f>VLOOKUP(Table8_16[[#This Row],[Product_ID]],Table3__211[],8,FALSE)</f>
        <v>432</v>
      </c>
      <c r="AB665" t="str">
        <f>VLOOKUP(Table8_16[[#This Row],[Store_ID]],Store!$A$2:$E$21,2,FALSE)</f>
        <v>Benson-Elliott</v>
      </c>
      <c r="AC665" t="str">
        <f>VLOOKUP(Table8_16[[#This Row],[Store_ID]],Store!$A$2:$E$21,3,FALSE)</f>
        <v>East</v>
      </c>
      <c r="AD665" t="str">
        <f>VLOOKUP(Table8_16[[#This Row],[Store_ID]],Store!$A$2:$E$21,4,FALSE)</f>
        <v>Port Josephberg</v>
      </c>
      <c r="AE665" t="str">
        <f>VLOOKUP(Table8_16[[#This Row],[Store_ID]],Store!$A$2:$E$21,5,FALSE)</f>
        <v>Online</v>
      </c>
      <c r="AF665" s="22" t="str">
        <f>VLOOKUP(Table8_16[[#This Row],[Store_ID]],Store!$A$2:$F$21,6,FALSE)</f>
        <v>Digital Store</v>
      </c>
    </row>
    <row r="666" spans="1:32" x14ac:dyDescent="0.3">
      <c r="A666" t="s">
        <v>2630</v>
      </c>
      <c r="B666" s="5">
        <v>45475</v>
      </c>
      <c r="C666" t="s">
        <v>1269</v>
      </c>
      <c r="D666" t="s">
        <v>1998</v>
      </c>
      <c r="E666" t="s">
        <v>1917</v>
      </c>
      <c r="F666">
        <v>4</v>
      </c>
      <c r="G666">
        <v>700.88</v>
      </c>
      <c r="H666">
        <v>0.23</v>
      </c>
      <c r="I666" t="s">
        <v>1961</v>
      </c>
      <c r="J666">
        <v>2158.7103999999999</v>
      </c>
      <c r="K666">
        <v>2158.7103999999999</v>
      </c>
      <c r="L666" t="str">
        <f>_xlfn.IFS(Table8_1[[#This Row],[Unit_Price]]&lt;500,"Low Price",Table8_1[[#This Row],[Unit_Price]]&lt;2000,"Medium Price",Table8_1[[#This Row],[Unit_Price]]&gt;=2000, "High Price")</f>
        <v>Medium Price</v>
      </c>
      <c r="M666" t="str">
        <f>VLOOKUP(Table8_16[[#This Row],[Customer_ID]],Table1__2[],2,FALSE)</f>
        <v>David Ross</v>
      </c>
      <c r="N666">
        <f>VLOOKUP(Table8_16[[#This Row],[Customer_ID]],Table1__2[],3,FALSE)</f>
        <v>22</v>
      </c>
      <c r="O666" t="str">
        <f>VLOOKUP(Table8_16[[#This Row],[Customer_ID]],Table1__2[],4,FALSE)</f>
        <v>Female</v>
      </c>
      <c r="P666" t="str">
        <f>VLOOKUP(Table8_16[[#This Row],[Customer_ID]],Table1__2[],5,FALSE)</f>
        <v>South Angela</v>
      </c>
      <c r="Q666" t="str">
        <f>VLOOKUP(Table8_16[[#This Row],[Customer_ID]],Table1__2[],6,FALSE)</f>
        <v>Arkansas</v>
      </c>
      <c r="R666" t="str">
        <f>VLOOKUP(Table8_16[[#This Row],[Customer_ID]],Table1__2[],7,FALSE)</f>
        <v>USA</v>
      </c>
      <c r="S666" t="str">
        <f>VLOOKUP(Table8_16[[#This Row],[Customer_ID]],Table1__2[],8,FALSE)</f>
        <v>Silver</v>
      </c>
      <c r="T666" t="str">
        <f>VLOOKUP(Table8_16[[#This Row],[Customer_ID]],Table1__2[],9,FALSE)</f>
        <v>Students</v>
      </c>
      <c r="U666" t="str">
        <f>VLOOKUP(Table8_16[[#This Row],[Product_ID]],Table3__211[],2,FALSE)</f>
        <v>Beard Grooming</v>
      </c>
      <c r="V666" t="str">
        <f>VLOOKUP(Table8_16[[#This Row],[Product_ID]],Table3__211[],3,FALSE)</f>
        <v>Kit</v>
      </c>
      <c r="W666" t="str">
        <f>VLOOKUP(Table8_16[[#This Row],[Product_ID]],Table3__211[],4,FALSE)</f>
        <v>Beauty</v>
      </c>
      <c r="X666" t="str">
        <f>VLOOKUP(Table8_16[[#This Row],[Product_ID]],Table3__211[],5,FALSE)</f>
        <v>Grooming</v>
      </c>
      <c r="Y666" t="str">
        <f>VLOOKUP(Table8_16[[#This Row],[Product_ID]],Table3__211[],6,FALSE)</f>
        <v>Erickson-Green</v>
      </c>
      <c r="Z666">
        <f>VLOOKUP(Table8_16[[#This Row],[Product_ID]],Table3__211[],7,FALSE)</f>
        <v>337.42</v>
      </c>
      <c r="AA666">
        <f>VLOOKUP(Table8_16[[#This Row],[Product_ID]],Table3__211[],8,FALSE)</f>
        <v>256</v>
      </c>
      <c r="AB666" t="str">
        <f>VLOOKUP(Table8_16[[#This Row],[Store_ID]],Store!$A$2:$E$21,2,FALSE)</f>
        <v>Bean, Jones and Park</v>
      </c>
      <c r="AC666" t="str">
        <f>VLOOKUP(Table8_16[[#This Row],[Store_ID]],Store!$A$2:$E$21,3,FALSE)</f>
        <v>West</v>
      </c>
      <c r="AD666" t="str">
        <f>VLOOKUP(Table8_16[[#This Row],[Store_ID]],Store!$A$2:$E$21,4,FALSE)</f>
        <v>Thompsonborough</v>
      </c>
      <c r="AE666" t="str">
        <f>VLOOKUP(Table8_16[[#This Row],[Store_ID]],Store!$A$2:$E$21,5,FALSE)</f>
        <v>Online</v>
      </c>
      <c r="AF666" s="22" t="str">
        <f>VLOOKUP(Table8_16[[#This Row],[Store_ID]],Store!$A$2:$F$21,6,FALSE)</f>
        <v>Digital Store</v>
      </c>
    </row>
    <row r="667" spans="1:32" x14ac:dyDescent="0.3">
      <c r="A667" t="s">
        <v>2631</v>
      </c>
      <c r="B667" s="5">
        <v>45781</v>
      </c>
      <c r="C667" t="s">
        <v>189</v>
      </c>
      <c r="D667" t="s">
        <v>1868</v>
      </c>
      <c r="E667" t="s">
        <v>1934</v>
      </c>
      <c r="F667">
        <v>4</v>
      </c>
      <c r="G667">
        <v>20.09</v>
      </c>
      <c r="H667">
        <v>0.16</v>
      </c>
      <c r="I667" t="s">
        <v>1961</v>
      </c>
      <c r="J667">
        <v>67.502399999999994</v>
      </c>
      <c r="K667">
        <v>67.502399999999994</v>
      </c>
      <c r="L667" t="str">
        <f>_xlfn.IFS(Table8_1[[#This Row],[Unit_Price]]&lt;500,"Low Price",Table8_1[[#This Row],[Unit_Price]]&lt;2000,"Medium Price",Table8_1[[#This Row],[Unit_Price]]&gt;=2000, "High Price")</f>
        <v>Low Price</v>
      </c>
      <c r="M667" t="str">
        <f>VLOOKUP(Table8_16[[#This Row],[Customer_ID]],Table1__2[],2,FALSE)</f>
        <v>April Mullins</v>
      </c>
      <c r="N667">
        <f>VLOOKUP(Table8_16[[#This Row],[Customer_ID]],Table1__2[],3,FALSE)</f>
        <v>54</v>
      </c>
      <c r="O667" t="str">
        <f>VLOOKUP(Table8_16[[#This Row],[Customer_ID]],Table1__2[],4,FALSE)</f>
        <v>Male</v>
      </c>
      <c r="P667" t="str">
        <f>VLOOKUP(Table8_16[[#This Row],[Customer_ID]],Table1__2[],5,FALSE)</f>
        <v>Dawsonbury</v>
      </c>
      <c r="Q667" t="str">
        <f>VLOOKUP(Table8_16[[#This Row],[Customer_ID]],Table1__2[],6,FALSE)</f>
        <v>North Carolina</v>
      </c>
      <c r="R667" t="str">
        <f>VLOOKUP(Table8_16[[#This Row],[Customer_ID]],Table1__2[],7,FALSE)</f>
        <v>USA</v>
      </c>
      <c r="S667" t="str">
        <f>VLOOKUP(Table8_16[[#This Row],[Customer_ID]],Table1__2[],8,FALSE)</f>
        <v>Platinum</v>
      </c>
      <c r="T667" t="str">
        <f>VLOOKUP(Table8_16[[#This Row],[Customer_ID]],Table1__2[],9,FALSE)</f>
        <v>Experienced</v>
      </c>
      <c r="U667" t="str">
        <f>VLOOKUP(Table8_16[[#This Row],[Product_ID]],Table3__211[],2,FALSE)</f>
        <v>Sports Stopwatch</v>
      </c>
      <c r="V667" t="str">
        <f>VLOOKUP(Table8_16[[#This Row],[Product_ID]],Table3__211[],3,FALSE)</f>
        <v>Basic</v>
      </c>
      <c r="W667" t="str">
        <f>VLOOKUP(Table8_16[[#This Row],[Product_ID]],Table3__211[],4,FALSE)</f>
        <v>Sports</v>
      </c>
      <c r="X667" t="str">
        <f>VLOOKUP(Table8_16[[#This Row],[Product_ID]],Table3__211[],5,FALSE)</f>
        <v>Accessories</v>
      </c>
      <c r="Y667" t="str">
        <f>VLOOKUP(Table8_16[[#This Row],[Product_ID]],Table3__211[],6,FALSE)</f>
        <v>Wilson Group</v>
      </c>
      <c r="Z667">
        <f>VLOOKUP(Table8_16[[#This Row],[Product_ID]],Table3__211[],7,FALSE)</f>
        <v>60.65</v>
      </c>
      <c r="AA667">
        <f>VLOOKUP(Table8_16[[#This Row],[Product_ID]],Table3__211[],8,FALSE)</f>
        <v>75</v>
      </c>
      <c r="AB667" t="str">
        <f>VLOOKUP(Table8_16[[#This Row],[Store_ID]],Store!$A$2:$E$21,2,FALSE)</f>
        <v>Mcdonald Inc</v>
      </c>
      <c r="AC667" t="str">
        <f>VLOOKUP(Table8_16[[#This Row],[Store_ID]],Store!$A$2:$E$21,3,FALSE)</f>
        <v>South</v>
      </c>
      <c r="AD667" t="str">
        <f>VLOOKUP(Table8_16[[#This Row],[Store_ID]],Store!$A$2:$E$21,4,FALSE)</f>
        <v>Christopherland</v>
      </c>
      <c r="AE667" t="str">
        <f>VLOOKUP(Table8_16[[#This Row],[Store_ID]],Store!$A$2:$E$21,5,FALSE)</f>
        <v>Outlet</v>
      </c>
      <c r="AF667" s="22" t="str">
        <f>VLOOKUP(Table8_16[[#This Row],[Store_ID]],Store!$A$2:$F$21,6,FALSE)</f>
        <v>Physical Store</v>
      </c>
    </row>
    <row r="668" spans="1:32" x14ac:dyDescent="0.3">
      <c r="A668" t="s">
        <v>2632</v>
      </c>
      <c r="B668" s="5">
        <v>45654</v>
      </c>
      <c r="C668" t="s">
        <v>234</v>
      </c>
      <c r="D668" t="s">
        <v>1689</v>
      </c>
      <c r="E668" t="s">
        <v>1927</v>
      </c>
      <c r="F668">
        <v>3</v>
      </c>
      <c r="G668">
        <v>917.64</v>
      </c>
      <c r="H668">
        <v>0.24</v>
      </c>
      <c r="I668" t="s">
        <v>1961</v>
      </c>
      <c r="J668">
        <v>2092.2192</v>
      </c>
      <c r="K668">
        <v>2092.2192</v>
      </c>
      <c r="L668" t="str">
        <f>_xlfn.IFS(Table8_1[[#This Row],[Unit_Price]]&lt;500,"Low Price",Table8_1[[#This Row],[Unit_Price]]&lt;2000,"Medium Price",Table8_1[[#This Row],[Unit_Price]]&gt;=2000, "High Price")</f>
        <v>Medium Price</v>
      </c>
      <c r="M668" t="str">
        <f>VLOOKUP(Table8_16[[#This Row],[Customer_ID]],Table1__2[],2,FALSE)</f>
        <v>James Bean</v>
      </c>
      <c r="N668">
        <f>VLOOKUP(Table8_16[[#This Row],[Customer_ID]],Table1__2[],3,FALSE)</f>
        <v>50</v>
      </c>
      <c r="O668" t="str">
        <f>VLOOKUP(Table8_16[[#This Row],[Customer_ID]],Table1__2[],4,FALSE)</f>
        <v>Male</v>
      </c>
      <c r="P668" t="str">
        <f>VLOOKUP(Table8_16[[#This Row],[Customer_ID]],Table1__2[],5,FALSE)</f>
        <v>Stevensonton</v>
      </c>
      <c r="Q668" t="str">
        <f>VLOOKUP(Table8_16[[#This Row],[Customer_ID]],Table1__2[],6,FALSE)</f>
        <v>New Mexico</v>
      </c>
      <c r="R668" t="str">
        <f>VLOOKUP(Table8_16[[#This Row],[Customer_ID]],Table1__2[],7,FALSE)</f>
        <v>USA</v>
      </c>
      <c r="S668" t="str">
        <f>VLOOKUP(Table8_16[[#This Row],[Customer_ID]],Table1__2[],8,FALSE)</f>
        <v>Bronze</v>
      </c>
      <c r="T668" t="str">
        <f>VLOOKUP(Table8_16[[#This Row],[Customer_ID]],Table1__2[],9,FALSE)</f>
        <v>Experienced</v>
      </c>
      <c r="U668" t="str">
        <f>VLOOKUP(Table8_16[[#This Row],[Product_ID]],Table3__211[],2,FALSE)</f>
        <v>Men's Casual</v>
      </c>
      <c r="V668" t="str">
        <f>VLOOKUP(Table8_16[[#This Row],[Product_ID]],Table3__211[],3,FALSE)</f>
        <v>Sneakers</v>
      </c>
      <c r="W668" t="str">
        <f>VLOOKUP(Table8_16[[#This Row],[Product_ID]],Table3__211[],4,FALSE)</f>
        <v>Clothing</v>
      </c>
      <c r="X668" t="str">
        <f>VLOOKUP(Table8_16[[#This Row],[Product_ID]],Table3__211[],5,FALSE)</f>
        <v>Footwear</v>
      </c>
      <c r="Y668" t="str">
        <f>VLOOKUP(Table8_16[[#This Row],[Product_ID]],Table3__211[],6,FALSE)</f>
        <v>Hogan-Lee</v>
      </c>
      <c r="Z668">
        <f>VLOOKUP(Table8_16[[#This Row],[Product_ID]],Table3__211[],7,FALSE)</f>
        <v>353.47</v>
      </c>
      <c r="AA668">
        <f>VLOOKUP(Table8_16[[#This Row],[Product_ID]],Table3__211[],8,FALSE)</f>
        <v>214</v>
      </c>
      <c r="AB668" t="str">
        <f>VLOOKUP(Table8_16[[#This Row],[Store_ID]],Store!$A$2:$E$21,2,FALSE)</f>
        <v>Aguirre-Keller</v>
      </c>
      <c r="AC668" t="str">
        <f>VLOOKUP(Table8_16[[#This Row],[Store_ID]],Store!$A$2:$E$21,3,FALSE)</f>
        <v>South</v>
      </c>
      <c r="AD668" t="str">
        <f>VLOOKUP(Table8_16[[#This Row],[Store_ID]],Store!$A$2:$E$21,4,FALSE)</f>
        <v>Lake Michael</v>
      </c>
      <c r="AE668" t="str">
        <f>VLOOKUP(Table8_16[[#This Row],[Store_ID]],Store!$A$2:$E$21,5,FALSE)</f>
        <v>Online</v>
      </c>
      <c r="AF668" s="22" t="str">
        <f>VLOOKUP(Table8_16[[#This Row],[Store_ID]],Store!$A$2:$F$21,6,FALSE)</f>
        <v>Digital Store</v>
      </c>
    </row>
    <row r="669" spans="1:32" x14ac:dyDescent="0.3">
      <c r="A669" t="s">
        <v>2633</v>
      </c>
      <c r="B669" s="5">
        <v>45594</v>
      </c>
      <c r="C669" t="s">
        <v>199</v>
      </c>
      <c r="D669" t="s">
        <v>1638</v>
      </c>
      <c r="E669" t="s">
        <v>1887</v>
      </c>
      <c r="F669">
        <v>1</v>
      </c>
      <c r="G669">
        <v>242.08</v>
      </c>
      <c r="H669">
        <v>0.18</v>
      </c>
      <c r="I669" t="s">
        <v>1961</v>
      </c>
      <c r="J669">
        <v>198.50559999999999</v>
      </c>
      <c r="K669">
        <v>198.50560000000002</v>
      </c>
      <c r="L669" t="str">
        <f>_xlfn.IFS(Table8_1[[#This Row],[Unit_Price]]&lt;500,"Low Price",Table8_1[[#This Row],[Unit_Price]]&lt;2000,"Medium Price",Table8_1[[#This Row],[Unit_Price]]&gt;=2000, "High Price")</f>
        <v>Low Price</v>
      </c>
      <c r="M669" t="str">
        <f>VLOOKUP(Table8_16[[#This Row],[Customer_ID]],Table1__2[],2,FALSE)</f>
        <v>Sarah Rodgers</v>
      </c>
      <c r="N669">
        <f>VLOOKUP(Table8_16[[#This Row],[Customer_ID]],Table1__2[],3,FALSE)</f>
        <v>23</v>
      </c>
      <c r="O669" t="str">
        <f>VLOOKUP(Table8_16[[#This Row],[Customer_ID]],Table1__2[],4,FALSE)</f>
        <v>Female</v>
      </c>
      <c r="P669" t="str">
        <f>VLOOKUP(Table8_16[[#This Row],[Customer_ID]],Table1__2[],5,FALSE)</f>
        <v>New Julia</v>
      </c>
      <c r="Q669" t="str">
        <f>VLOOKUP(Table8_16[[#This Row],[Customer_ID]],Table1__2[],6,FALSE)</f>
        <v>West Virginia</v>
      </c>
      <c r="R669" t="str">
        <f>VLOOKUP(Table8_16[[#This Row],[Customer_ID]],Table1__2[],7,FALSE)</f>
        <v>USA</v>
      </c>
      <c r="S669" t="str">
        <f>VLOOKUP(Table8_16[[#This Row],[Customer_ID]],Table1__2[],8,FALSE)</f>
        <v>Gold</v>
      </c>
      <c r="T669" t="str">
        <f>VLOOKUP(Table8_16[[#This Row],[Customer_ID]],Table1__2[],9,FALSE)</f>
        <v>Students</v>
      </c>
      <c r="U669" t="str">
        <f>VLOOKUP(Table8_16[[#This Row],[Product_ID]],Table3__211[],2,FALSE)</f>
        <v>Multi-Purpose Storage</v>
      </c>
      <c r="V669" t="str">
        <f>VLOOKUP(Table8_16[[#This Row],[Product_ID]],Table3__211[],3,FALSE)</f>
        <v>Box</v>
      </c>
      <c r="W669" t="str">
        <f>VLOOKUP(Table8_16[[#This Row],[Product_ID]],Table3__211[],4,FALSE)</f>
        <v>Home</v>
      </c>
      <c r="X669" t="str">
        <f>VLOOKUP(Table8_16[[#This Row],[Product_ID]],Table3__211[],5,FALSE)</f>
        <v>Storage</v>
      </c>
      <c r="Y669" t="str">
        <f>VLOOKUP(Table8_16[[#This Row],[Product_ID]],Table3__211[],6,FALSE)</f>
        <v>Gardner-Montes</v>
      </c>
      <c r="Z669">
        <f>VLOOKUP(Table8_16[[#This Row],[Product_ID]],Table3__211[],7,FALSE)</f>
        <v>123.46</v>
      </c>
      <c r="AA669">
        <f>VLOOKUP(Table8_16[[#This Row],[Product_ID]],Table3__211[],8,FALSE)</f>
        <v>76</v>
      </c>
      <c r="AB669" t="str">
        <f>VLOOKUP(Table8_16[[#This Row],[Store_ID]],Store!$A$2:$E$21,2,FALSE)</f>
        <v>Rivera-Warner</v>
      </c>
      <c r="AC669" t="str">
        <f>VLOOKUP(Table8_16[[#This Row],[Store_ID]],Store!$A$2:$E$21,3,FALSE)</f>
        <v>East</v>
      </c>
      <c r="AD669" t="str">
        <f>VLOOKUP(Table8_16[[#This Row],[Store_ID]],Store!$A$2:$E$21,4,FALSE)</f>
        <v>Washingtonfurt</v>
      </c>
      <c r="AE669" t="str">
        <f>VLOOKUP(Table8_16[[#This Row],[Store_ID]],Store!$A$2:$E$21,5,FALSE)</f>
        <v>Flagship</v>
      </c>
      <c r="AF669" s="22" t="str">
        <f>VLOOKUP(Table8_16[[#This Row],[Store_ID]],Store!$A$2:$F$21,6,FALSE)</f>
        <v>Physical Store</v>
      </c>
    </row>
    <row r="670" spans="1:32" x14ac:dyDescent="0.3">
      <c r="A670" t="s">
        <v>2634</v>
      </c>
      <c r="B670" s="5">
        <v>45581</v>
      </c>
      <c r="C670" t="s">
        <v>218</v>
      </c>
      <c r="D670" t="s">
        <v>1771</v>
      </c>
      <c r="E670" t="s">
        <v>1914</v>
      </c>
      <c r="F670">
        <v>1</v>
      </c>
      <c r="G670">
        <v>536.67999999999995</v>
      </c>
      <c r="H670">
        <v>0.27</v>
      </c>
      <c r="I670" t="s">
        <v>1959</v>
      </c>
      <c r="J670">
        <v>391.77640000000002</v>
      </c>
      <c r="K670">
        <v>391.77639999999997</v>
      </c>
      <c r="L670" t="str">
        <f>_xlfn.IFS(Table8_1[[#This Row],[Unit_Price]]&lt;500,"Low Price",Table8_1[[#This Row],[Unit_Price]]&lt;2000,"Medium Price",Table8_1[[#This Row],[Unit_Price]]&gt;=2000, "High Price")</f>
        <v>Medium Price</v>
      </c>
      <c r="M670" t="str">
        <f>VLOOKUP(Table8_16[[#This Row],[Customer_ID]],Table1__2[],2,FALSE)</f>
        <v>Jay Patel</v>
      </c>
      <c r="N670">
        <f>VLOOKUP(Table8_16[[#This Row],[Customer_ID]],Table1__2[],3,FALSE)</f>
        <v>43</v>
      </c>
      <c r="O670" t="str">
        <f>VLOOKUP(Table8_16[[#This Row],[Customer_ID]],Table1__2[],4,FALSE)</f>
        <v>Female</v>
      </c>
      <c r="P670" t="str">
        <f>VLOOKUP(Table8_16[[#This Row],[Customer_ID]],Table1__2[],5,FALSE)</f>
        <v>Morrisbury</v>
      </c>
      <c r="Q670" t="str">
        <f>VLOOKUP(Table8_16[[#This Row],[Customer_ID]],Table1__2[],6,FALSE)</f>
        <v>Rhode Island</v>
      </c>
      <c r="R670" t="str">
        <f>VLOOKUP(Table8_16[[#This Row],[Customer_ID]],Table1__2[],7,FALSE)</f>
        <v>USA</v>
      </c>
      <c r="S670" t="str">
        <f>VLOOKUP(Table8_16[[#This Row],[Customer_ID]],Table1__2[],8,FALSE)</f>
        <v>Platinum</v>
      </c>
      <c r="T670" t="str">
        <f>VLOOKUP(Table8_16[[#This Row],[Customer_ID]],Table1__2[],9,FALSE)</f>
        <v>Experienced</v>
      </c>
      <c r="U670" t="str">
        <f>VLOOKUP(Table8_16[[#This Row],[Product_ID]],Table3__211[],2,FALSE)</f>
        <v>Organic Sunscreen</v>
      </c>
      <c r="V670" t="str">
        <f>VLOOKUP(Table8_16[[#This Row],[Product_ID]],Table3__211[],3,FALSE)</f>
        <v>Lotion</v>
      </c>
      <c r="W670" t="str">
        <f>VLOOKUP(Table8_16[[#This Row],[Product_ID]],Table3__211[],4,FALSE)</f>
        <v>Beauty</v>
      </c>
      <c r="X670" t="str">
        <f>VLOOKUP(Table8_16[[#This Row],[Product_ID]],Table3__211[],5,FALSE)</f>
        <v>Skincare</v>
      </c>
      <c r="Y670" t="str">
        <f>VLOOKUP(Table8_16[[#This Row],[Product_ID]],Table3__211[],6,FALSE)</f>
        <v>Anderson-Riley</v>
      </c>
      <c r="Z670">
        <f>VLOOKUP(Table8_16[[#This Row],[Product_ID]],Table3__211[],7,FALSE)</f>
        <v>266.86</v>
      </c>
      <c r="AA670">
        <f>VLOOKUP(Table8_16[[#This Row],[Product_ID]],Table3__211[],8,FALSE)</f>
        <v>458</v>
      </c>
      <c r="AB670" t="str">
        <f>VLOOKUP(Table8_16[[#This Row],[Store_ID]],Store!$A$2:$E$21,2,FALSE)</f>
        <v>Martinez-Mullins</v>
      </c>
      <c r="AC670" t="str">
        <f>VLOOKUP(Table8_16[[#This Row],[Store_ID]],Store!$A$2:$E$21,3,FALSE)</f>
        <v>South</v>
      </c>
      <c r="AD670" t="str">
        <f>VLOOKUP(Table8_16[[#This Row],[Store_ID]],Store!$A$2:$E$21,4,FALSE)</f>
        <v>Williamsfurt</v>
      </c>
      <c r="AE670" t="str">
        <f>VLOOKUP(Table8_16[[#This Row],[Store_ID]],Store!$A$2:$E$21,5,FALSE)</f>
        <v>Online</v>
      </c>
      <c r="AF670" s="22" t="str">
        <f>VLOOKUP(Table8_16[[#This Row],[Store_ID]],Store!$A$2:$F$21,6,FALSE)</f>
        <v>Digital Store</v>
      </c>
    </row>
    <row r="671" spans="1:32" x14ac:dyDescent="0.3">
      <c r="A671" t="s">
        <v>2635</v>
      </c>
      <c r="B671" s="5">
        <v>45748</v>
      </c>
      <c r="C671" t="s">
        <v>342</v>
      </c>
      <c r="D671" t="s">
        <v>1664</v>
      </c>
      <c r="E671" t="s">
        <v>1904</v>
      </c>
      <c r="F671">
        <v>2</v>
      </c>
      <c r="G671">
        <v>145.18</v>
      </c>
      <c r="H671">
        <v>0.26</v>
      </c>
      <c r="I671" t="s">
        <v>1961</v>
      </c>
      <c r="J671">
        <v>214.8664</v>
      </c>
      <c r="K671">
        <v>214.8664</v>
      </c>
      <c r="L671" t="str">
        <f>_xlfn.IFS(Table8_1[[#This Row],[Unit_Price]]&lt;500,"Low Price",Table8_1[[#This Row],[Unit_Price]]&lt;2000,"Medium Price",Table8_1[[#This Row],[Unit_Price]]&gt;=2000, "High Price")</f>
        <v>Low Price</v>
      </c>
      <c r="M671" t="str">
        <f>VLOOKUP(Table8_16[[#This Row],[Customer_ID]],Table1__2[],2,FALSE)</f>
        <v>David Patterson</v>
      </c>
      <c r="N671">
        <f>VLOOKUP(Table8_16[[#This Row],[Customer_ID]],Table1__2[],3,FALSE)</f>
        <v>43</v>
      </c>
      <c r="O671" t="str">
        <f>VLOOKUP(Table8_16[[#This Row],[Customer_ID]],Table1__2[],4,FALSE)</f>
        <v>Female</v>
      </c>
      <c r="P671" t="str">
        <f>VLOOKUP(Table8_16[[#This Row],[Customer_ID]],Table1__2[],5,FALSE)</f>
        <v>New Amyport</v>
      </c>
      <c r="Q671" t="str">
        <f>VLOOKUP(Table8_16[[#This Row],[Customer_ID]],Table1__2[],6,FALSE)</f>
        <v>Nevada</v>
      </c>
      <c r="R671" t="str">
        <f>VLOOKUP(Table8_16[[#This Row],[Customer_ID]],Table1__2[],7,FALSE)</f>
        <v>USA</v>
      </c>
      <c r="S671" t="str">
        <f>VLOOKUP(Table8_16[[#This Row],[Customer_ID]],Table1__2[],8,FALSE)</f>
        <v>Gold</v>
      </c>
      <c r="T671" t="str">
        <f>VLOOKUP(Table8_16[[#This Row],[Customer_ID]],Table1__2[],9,FALSE)</f>
        <v>Experienced</v>
      </c>
      <c r="U671" t="str">
        <f>VLOOKUP(Table8_16[[#This Row],[Product_ID]],Table3__211[],2,FALSE)</f>
        <v>Fabric Sofa Throw</v>
      </c>
      <c r="V671" t="str">
        <f>VLOOKUP(Table8_16[[#This Row],[Product_ID]],Table3__211[],3,FALSE)</f>
        <v>Blanket</v>
      </c>
      <c r="W671" t="str">
        <f>VLOOKUP(Table8_16[[#This Row],[Product_ID]],Table3__211[],4,FALSE)</f>
        <v>Home</v>
      </c>
      <c r="X671" t="str">
        <f>VLOOKUP(Table8_16[[#This Row],[Product_ID]],Table3__211[],5,FALSE)</f>
        <v>Decor</v>
      </c>
      <c r="Y671" t="str">
        <f>VLOOKUP(Table8_16[[#This Row],[Product_ID]],Table3__211[],6,FALSE)</f>
        <v>Hoffman Group</v>
      </c>
      <c r="Z671">
        <f>VLOOKUP(Table8_16[[#This Row],[Product_ID]],Table3__211[],7,FALSE)</f>
        <v>218.48</v>
      </c>
      <c r="AA671">
        <f>VLOOKUP(Table8_16[[#This Row],[Product_ID]],Table3__211[],8,FALSE)</f>
        <v>276</v>
      </c>
      <c r="AB671" t="str">
        <f>VLOOKUP(Table8_16[[#This Row],[Store_ID]],Store!$A$2:$E$21,2,FALSE)</f>
        <v>Alexander Group</v>
      </c>
      <c r="AC671" t="str">
        <f>VLOOKUP(Table8_16[[#This Row],[Store_ID]],Store!$A$2:$E$21,3,FALSE)</f>
        <v>South</v>
      </c>
      <c r="AD671" t="str">
        <f>VLOOKUP(Table8_16[[#This Row],[Store_ID]],Store!$A$2:$E$21,4,FALSE)</f>
        <v>Port Sharon</v>
      </c>
      <c r="AE671" t="str">
        <f>VLOOKUP(Table8_16[[#This Row],[Store_ID]],Store!$A$2:$E$21,5,FALSE)</f>
        <v>Online</v>
      </c>
      <c r="AF671" s="22" t="str">
        <f>VLOOKUP(Table8_16[[#This Row],[Store_ID]],Store!$A$2:$F$21,6,FALSE)</f>
        <v>Digital Store</v>
      </c>
    </row>
    <row r="672" spans="1:32" x14ac:dyDescent="0.3">
      <c r="A672" t="s">
        <v>2636</v>
      </c>
      <c r="B672" s="5">
        <v>45369</v>
      </c>
      <c r="C672" t="s">
        <v>726</v>
      </c>
      <c r="D672" t="s">
        <v>1783</v>
      </c>
      <c r="E672" t="s">
        <v>1904</v>
      </c>
      <c r="F672">
        <v>2</v>
      </c>
      <c r="G672">
        <v>132.77000000000001</v>
      </c>
      <c r="H672">
        <v>0.13</v>
      </c>
      <c r="I672" t="s">
        <v>1964</v>
      </c>
      <c r="J672">
        <v>231.0198</v>
      </c>
      <c r="K672">
        <v>231.01980000000003</v>
      </c>
      <c r="L672" t="str">
        <f>_xlfn.IFS(Table8_1[[#This Row],[Unit_Price]]&lt;500,"Low Price",Table8_1[[#This Row],[Unit_Price]]&lt;2000,"Medium Price",Table8_1[[#This Row],[Unit_Price]]&gt;=2000, "High Price")</f>
        <v>Low Price</v>
      </c>
      <c r="M672" t="str">
        <f>VLOOKUP(Table8_16[[#This Row],[Customer_ID]],Table1__2[],2,FALSE)</f>
        <v>Lisa Young</v>
      </c>
      <c r="N672">
        <f>VLOOKUP(Table8_16[[#This Row],[Customer_ID]],Table1__2[],3,FALSE)</f>
        <v>38</v>
      </c>
      <c r="O672" t="str">
        <f>VLOOKUP(Table8_16[[#This Row],[Customer_ID]],Table1__2[],4,FALSE)</f>
        <v>Male</v>
      </c>
      <c r="P672" t="str">
        <f>VLOOKUP(Table8_16[[#This Row],[Customer_ID]],Table1__2[],5,FALSE)</f>
        <v>Maybury</v>
      </c>
      <c r="Q672" t="str">
        <f>VLOOKUP(Table8_16[[#This Row],[Customer_ID]],Table1__2[],6,FALSE)</f>
        <v>Georgia</v>
      </c>
      <c r="R672" t="str">
        <f>VLOOKUP(Table8_16[[#This Row],[Customer_ID]],Table1__2[],7,FALSE)</f>
        <v>USA</v>
      </c>
      <c r="S672" t="str">
        <f>VLOOKUP(Table8_16[[#This Row],[Customer_ID]],Table1__2[],8,FALSE)</f>
        <v>Platinum</v>
      </c>
      <c r="T672" t="str">
        <f>VLOOKUP(Table8_16[[#This Row],[Customer_ID]],Table1__2[],9,FALSE)</f>
        <v>Experienced</v>
      </c>
      <c r="U672" t="str">
        <f>VLOOKUP(Table8_16[[#This Row],[Product_ID]],Table3__211[],2,FALSE)</f>
        <v>Smart LED Light</v>
      </c>
      <c r="V672" t="str">
        <f>VLOOKUP(Table8_16[[#This Row],[Product_ID]],Table3__211[],3,FALSE)</f>
        <v>Strip</v>
      </c>
      <c r="W672" t="str">
        <f>VLOOKUP(Table8_16[[#This Row],[Product_ID]],Table3__211[],4,FALSE)</f>
        <v>Electronics</v>
      </c>
      <c r="X672" t="str">
        <f>VLOOKUP(Table8_16[[#This Row],[Product_ID]],Table3__211[],5,FALSE)</f>
        <v>Accessories</v>
      </c>
      <c r="Y672" t="str">
        <f>VLOOKUP(Table8_16[[#This Row],[Product_ID]],Table3__211[],6,FALSE)</f>
        <v>Flores-Davis</v>
      </c>
      <c r="Z672">
        <f>VLOOKUP(Table8_16[[#This Row],[Product_ID]],Table3__211[],7,FALSE)</f>
        <v>349.17</v>
      </c>
      <c r="AA672">
        <f>VLOOKUP(Table8_16[[#This Row],[Product_ID]],Table3__211[],8,FALSE)</f>
        <v>476</v>
      </c>
      <c r="AB672" t="str">
        <f>VLOOKUP(Table8_16[[#This Row],[Store_ID]],Store!$A$2:$E$21,2,FALSE)</f>
        <v>Alexander Group</v>
      </c>
      <c r="AC672" t="str">
        <f>VLOOKUP(Table8_16[[#This Row],[Store_ID]],Store!$A$2:$E$21,3,FALSE)</f>
        <v>South</v>
      </c>
      <c r="AD672" t="str">
        <f>VLOOKUP(Table8_16[[#This Row],[Store_ID]],Store!$A$2:$E$21,4,FALSE)</f>
        <v>Port Sharon</v>
      </c>
      <c r="AE672" t="str">
        <f>VLOOKUP(Table8_16[[#This Row],[Store_ID]],Store!$A$2:$E$21,5,FALSE)</f>
        <v>Online</v>
      </c>
      <c r="AF672" s="22" t="str">
        <f>VLOOKUP(Table8_16[[#This Row],[Store_ID]],Store!$A$2:$F$21,6,FALSE)</f>
        <v>Digital Store</v>
      </c>
    </row>
    <row r="673" spans="1:32" x14ac:dyDescent="0.3">
      <c r="A673" t="s">
        <v>2637</v>
      </c>
      <c r="B673" s="5">
        <v>45701</v>
      </c>
      <c r="C673" t="s">
        <v>66</v>
      </c>
      <c r="D673" t="s">
        <v>1703</v>
      </c>
      <c r="E673" t="s">
        <v>1921</v>
      </c>
      <c r="F673">
        <v>4</v>
      </c>
      <c r="G673">
        <v>682.11</v>
      </c>
      <c r="H673">
        <v>0.14000000000000001</v>
      </c>
      <c r="I673" t="s">
        <v>1959</v>
      </c>
      <c r="J673">
        <v>2346.4584</v>
      </c>
      <c r="K673">
        <v>2346.4584</v>
      </c>
      <c r="L673" t="str">
        <f>_xlfn.IFS(Table8_1[[#This Row],[Unit_Price]]&lt;500,"Low Price",Table8_1[[#This Row],[Unit_Price]]&lt;2000,"Medium Price",Table8_1[[#This Row],[Unit_Price]]&gt;=2000, "High Price")</f>
        <v>Medium Price</v>
      </c>
      <c r="M673" t="str">
        <f>VLOOKUP(Table8_16[[#This Row],[Customer_ID]],Table1__2[],2,FALSE)</f>
        <v>Nathan Hernandez</v>
      </c>
      <c r="N673">
        <f>VLOOKUP(Table8_16[[#This Row],[Customer_ID]],Table1__2[],3,FALSE)</f>
        <v>32</v>
      </c>
      <c r="O673" t="str">
        <f>VLOOKUP(Table8_16[[#This Row],[Customer_ID]],Table1__2[],4,FALSE)</f>
        <v>Female</v>
      </c>
      <c r="P673" t="str">
        <f>VLOOKUP(Table8_16[[#This Row],[Customer_ID]],Table1__2[],5,FALSE)</f>
        <v>New Becky</v>
      </c>
      <c r="Q673" t="str">
        <f>VLOOKUP(Table8_16[[#This Row],[Customer_ID]],Table1__2[],6,FALSE)</f>
        <v>Montana</v>
      </c>
      <c r="R673" t="str">
        <f>VLOOKUP(Table8_16[[#This Row],[Customer_ID]],Table1__2[],7,FALSE)</f>
        <v>USA</v>
      </c>
      <c r="S673" t="str">
        <f>VLOOKUP(Table8_16[[#This Row],[Customer_ID]],Table1__2[],8,FALSE)</f>
        <v>Silver</v>
      </c>
      <c r="T673" t="str">
        <f>VLOOKUP(Table8_16[[#This Row],[Customer_ID]],Table1__2[],9,FALSE)</f>
        <v>Experienced</v>
      </c>
      <c r="U673" t="str">
        <f>VLOOKUP(Table8_16[[#This Row],[Product_ID]],Table3__211[],2,FALSE)</f>
        <v>Yoga Exercise</v>
      </c>
      <c r="V673" t="str">
        <f>VLOOKUP(Table8_16[[#This Row],[Product_ID]],Table3__211[],3,FALSE)</f>
        <v>Mat</v>
      </c>
      <c r="W673" t="str">
        <f>VLOOKUP(Table8_16[[#This Row],[Product_ID]],Table3__211[],4,FALSE)</f>
        <v>Sports</v>
      </c>
      <c r="X673" t="str">
        <f>VLOOKUP(Table8_16[[#This Row],[Product_ID]],Table3__211[],5,FALSE)</f>
        <v>Fitness</v>
      </c>
      <c r="Y673" t="str">
        <f>VLOOKUP(Table8_16[[#This Row],[Product_ID]],Table3__211[],6,FALSE)</f>
        <v>Carroll, Long and Mendoza</v>
      </c>
      <c r="Z673">
        <f>VLOOKUP(Table8_16[[#This Row],[Product_ID]],Table3__211[],7,FALSE)</f>
        <v>313.26</v>
      </c>
      <c r="AA673">
        <f>VLOOKUP(Table8_16[[#This Row],[Product_ID]],Table3__211[],8,FALSE)</f>
        <v>369</v>
      </c>
      <c r="AB673" t="str">
        <f>VLOOKUP(Table8_16[[#This Row],[Store_ID]],Store!$A$2:$E$21,2,FALSE)</f>
        <v>Moore, Padilla and Butler</v>
      </c>
      <c r="AC673" t="str">
        <f>VLOOKUP(Table8_16[[#This Row],[Store_ID]],Store!$A$2:$E$21,3,FALSE)</f>
        <v>South</v>
      </c>
      <c r="AD673" t="str">
        <f>VLOOKUP(Table8_16[[#This Row],[Store_ID]],Store!$A$2:$E$21,4,FALSE)</f>
        <v>East Johnstad</v>
      </c>
      <c r="AE673" t="str">
        <f>VLOOKUP(Table8_16[[#This Row],[Store_ID]],Store!$A$2:$E$21,5,FALSE)</f>
        <v>Flagship</v>
      </c>
      <c r="AF673" s="22" t="str">
        <f>VLOOKUP(Table8_16[[#This Row],[Store_ID]],Store!$A$2:$F$21,6,FALSE)</f>
        <v>Physical Store</v>
      </c>
    </row>
    <row r="674" spans="1:32" x14ac:dyDescent="0.3">
      <c r="A674" t="s">
        <v>2638</v>
      </c>
      <c r="B674" s="5">
        <v>45510</v>
      </c>
      <c r="C674" t="s">
        <v>2639</v>
      </c>
      <c r="D674" t="s">
        <v>1700</v>
      </c>
      <c r="E674" t="s">
        <v>1942</v>
      </c>
      <c r="F674">
        <v>4</v>
      </c>
      <c r="G674">
        <v>502.95</v>
      </c>
      <c r="H674">
        <v>0.14000000000000001</v>
      </c>
      <c r="I674" t="s">
        <v>1964</v>
      </c>
      <c r="J674">
        <v>1730.1479999999999</v>
      </c>
      <c r="K674">
        <v>1730.1479999999999</v>
      </c>
      <c r="L674" t="str">
        <f>_xlfn.IFS(Table8_1[[#This Row],[Unit_Price]]&lt;500,"Low Price",Table8_1[[#This Row],[Unit_Price]]&lt;2000,"Medium Price",Table8_1[[#This Row],[Unit_Price]]&gt;=2000, "High Price")</f>
        <v>Medium Price</v>
      </c>
      <c r="M674" t="str">
        <f>VLOOKUP(Table8_16[[#This Row],[Customer_ID]],Table1__2[],2,FALSE)</f>
        <v>Eric Lee</v>
      </c>
      <c r="N674">
        <f>VLOOKUP(Table8_16[[#This Row],[Customer_ID]],Table1__2[],3,FALSE)</f>
        <v>22</v>
      </c>
      <c r="O674" t="str">
        <f>VLOOKUP(Table8_16[[#This Row],[Customer_ID]],Table1__2[],4,FALSE)</f>
        <v>Female</v>
      </c>
      <c r="P674" t="str">
        <f>VLOOKUP(Table8_16[[#This Row],[Customer_ID]],Table1__2[],5,FALSE)</f>
        <v>Lake April</v>
      </c>
      <c r="Q674" t="str">
        <f>VLOOKUP(Table8_16[[#This Row],[Customer_ID]],Table1__2[],6,FALSE)</f>
        <v>Vermont</v>
      </c>
      <c r="R674" t="str">
        <f>VLOOKUP(Table8_16[[#This Row],[Customer_ID]],Table1__2[],7,FALSE)</f>
        <v>USA</v>
      </c>
      <c r="S674" t="str">
        <f>VLOOKUP(Table8_16[[#This Row],[Customer_ID]],Table1__2[],8,FALSE)</f>
        <v>Bronze</v>
      </c>
      <c r="T674" t="str">
        <f>VLOOKUP(Table8_16[[#This Row],[Customer_ID]],Table1__2[],9,FALSE)</f>
        <v>Students</v>
      </c>
      <c r="U674" t="str">
        <f>VLOOKUP(Table8_16[[#This Row],[Product_ID]],Table3__211[],2,FALSE)</f>
        <v>Noise-Canceling</v>
      </c>
      <c r="V674" t="str">
        <f>VLOOKUP(Table8_16[[#This Row],[Product_ID]],Table3__211[],3,FALSE)</f>
        <v>Headphones</v>
      </c>
      <c r="W674" t="str">
        <f>VLOOKUP(Table8_16[[#This Row],[Product_ID]],Table3__211[],4,FALSE)</f>
        <v>Electronics</v>
      </c>
      <c r="X674" t="str">
        <f>VLOOKUP(Table8_16[[#This Row],[Product_ID]],Table3__211[],5,FALSE)</f>
        <v>Audio</v>
      </c>
      <c r="Y674" t="str">
        <f>VLOOKUP(Table8_16[[#This Row],[Product_ID]],Table3__211[],6,FALSE)</f>
        <v>Taylor-Hart</v>
      </c>
      <c r="Z674">
        <f>VLOOKUP(Table8_16[[#This Row],[Product_ID]],Table3__211[],7,FALSE)</f>
        <v>38.520000000000003</v>
      </c>
      <c r="AA674">
        <f>VLOOKUP(Table8_16[[#This Row],[Product_ID]],Table3__211[],8,FALSE)</f>
        <v>378</v>
      </c>
      <c r="AB674" t="str">
        <f>VLOOKUP(Table8_16[[#This Row],[Store_ID]],Store!$A$2:$E$21,2,FALSE)</f>
        <v>Holloway Ltd</v>
      </c>
      <c r="AC674" t="str">
        <f>VLOOKUP(Table8_16[[#This Row],[Store_ID]],Store!$A$2:$E$21,3,FALSE)</f>
        <v>North</v>
      </c>
      <c r="AD674" t="str">
        <f>VLOOKUP(Table8_16[[#This Row],[Store_ID]],Store!$A$2:$E$21,4,FALSE)</f>
        <v>Bensonhaven</v>
      </c>
      <c r="AE674" t="str">
        <f>VLOOKUP(Table8_16[[#This Row],[Store_ID]],Store!$A$2:$E$21,5,FALSE)</f>
        <v>Flagship</v>
      </c>
      <c r="AF674" s="22" t="str">
        <f>VLOOKUP(Table8_16[[#This Row],[Store_ID]],Store!$A$2:$F$21,6,FALSE)</f>
        <v>Physical Store</v>
      </c>
    </row>
    <row r="675" spans="1:32" x14ac:dyDescent="0.3">
      <c r="A675" t="s">
        <v>2640</v>
      </c>
      <c r="B675" s="5">
        <v>45538</v>
      </c>
      <c r="C675" t="s">
        <v>763</v>
      </c>
      <c r="D675" t="s">
        <v>1689</v>
      </c>
      <c r="E675" t="s">
        <v>1939</v>
      </c>
      <c r="F675">
        <v>2</v>
      </c>
      <c r="G675">
        <v>472.08</v>
      </c>
      <c r="H675">
        <v>7.0000000000000007E-2</v>
      </c>
      <c r="I675" t="s">
        <v>1959</v>
      </c>
      <c r="J675">
        <v>878.06880000000001</v>
      </c>
      <c r="K675">
        <v>878.06880000000001</v>
      </c>
      <c r="L675" t="str">
        <f>_xlfn.IFS(Table8_1[[#This Row],[Unit_Price]]&lt;500,"Low Price",Table8_1[[#This Row],[Unit_Price]]&lt;2000,"Medium Price",Table8_1[[#This Row],[Unit_Price]]&gt;=2000, "High Price")</f>
        <v>Low Price</v>
      </c>
      <c r="M675" t="str">
        <f>VLOOKUP(Table8_16[[#This Row],[Customer_ID]],Table1__2[],2,FALSE)</f>
        <v>Nathaniel Hill</v>
      </c>
      <c r="N675">
        <f>VLOOKUP(Table8_16[[#This Row],[Customer_ID]],Table1__2[],3,FALSE)</f>
        <v>43</v>
      </c>
      <c r="O675" t="str">
        <f>VLOOKUP(Table8_16[[#This Row],[Customer_ID]],Table1__2[],4,FALSE)</f>
        <v>Female</v>
      </c>
      <c r="P675" t="str">
        <f>VLOOKUP(Table8_16[[#This Row],[Customer_ID]],Table1__2[],5,FALSE)</f>
        <v>Lake Mark</v>
      </c>
      <c r="Q675" t="str">
        <f>VLOOKUP(Table8_16[[#This Row],[Customer_ID]],Table1__2[],6,FALSE)</f>
        <v>Kansas</v>
      </c>
      <c r="R675" t="str">
        <f>VLOOKUP(Table8_16[[#This Row],[Customer_ID]],Table1__2[],7,FALSE)</f>
        <v>USA</v>
      </c>
      <c r="S675" t="str">
        <f>VLOOKUP(Table8_16[[#This Row],[Customer_ID]],Table1__2[],8,FALSE)</f>
        <v>Gold</v>
      </c>
      <c r="T675" t="str">
        <f>VLOOKUP(Table8_16[[#This Row],[Customer_ID]],Table1__2[],9,FALSE)</f>
        <v>Experienced</v>
      </c>
      <c r="U675" t="str">
        <f>VLOOKUP(Table8_16[[#This Row],[Product_ID]],Table3__211[],2,FALSE)</f>
        <v>Men's Casual</v>
      </c>
      <c r="V675" t="str">
        <f>VLOOKUP(Table8_16[[#This Row],[Product_ID]],Table3__211[],3,FALSE)</f>
        <v>Sneakers</v>
      </c>
      <c r="W675" t="str">
        <f>VLOOKUP(Table8_16[[#This Row],[Product_ID]],Table3__211[],4,FALSE)</f>
        <v>Clothing</v>
      </c>
      <c r="X675" t="str">
        <f>VLOOKUP(Table8_16[[#This Row],[Product_ID]],Table3__211[],5,FALSE)</f>
        <v>Footwear</v>
      </c>
      <c r="Y675" t="str">
        <f>VLOOKUP(Table8_16[[#This Row],[Product_ID]],Table3__211[],6,FALSE)</f>
        <v>Hogan-Lee</v>
      </c>
      <c r="Z675">
        <f>VLOOKUP(Table8_16[[#This Row],[Product_ID]],Table3__211[],7,FALSE)</f>
        <v>353.47</v>
      </c>
      <c r="AA675">
        <f>VLOOKUP(Table8_16[[#This Row],[Product_ID]],Table3__211[],8,FALSE)</f>
        <v>214</v>
      </c>
      <c r="AB675" t="str">
        <f>VLOOKUP(Table8_16[[#This Row],[Store_ID]],Store!$A$2:$E$21,2,FALSE)</f>
        <v>Frederick-Wright</v>
      </c>
      <c r="AC675" t="str">
        <f>VLOOKUP(Table8_16[[#This Row],[Store_ID]],Store!$A$2:$E$21,3,FALSE)</f>
        <v>West</v>
      </c>
      <c r="AD675" t="str">
        <f>VLOOKUP(Table8_16[[#This Row],[Store_ID]],Store!$A$2:$E$21,4,FALSE)</f>
        <v>New Jimmymouth</v>
      </c>
      <c r="AE675" t="str">
        <f>VLOOKUP(Table8_16[[#This Row],[Store_ID]],Store!$A$2:$E$21,5,FALSE)</f>
        <v>Flagship</v>
      </c>
      <c r="AF675" s="22" t="str">
        <f>VLOOKUP(Table8_16[[#This Row],[Store_ID]],Store!$A$2:$F$21,6,FALSE)</f>
        <v>Physical Store</v>
      </c>
    </row>
    <row r="676" spans="1:32" x14ac:dyDescent="0.3">
      <c r="A676" t="s">
        <v>2641</v>
      </c>
      <c r="B676" s="5">
        <v>45665</v>
      </c>
      <c r="C676" t="s">
        <v>1470</v>
      </c>
      <c r="D676" t="s">
        <v>1753</v>
      </c>
      <c r="E676" t="s">
        <v>1942</v>
      </c>
      <c r="F676">
        <v>2</v>
      </c>
      <c r="G676">
        <v>218.11</v>
      </c>
      <c r="H676">
        <v>0.02</v>
      </c>
      <c r="I676" t="s">
        <v>1964</v>
      </c>
      <c r="J676">
        <v>427.49560000000002</v>
      </c>
      <c r="K676">
        <v>427.49560000000002</v>
      </c>
      <c r="L676" t="str">
        <f>_xlfn.IFS(Table8_1[[#This Row],[Unit_Price]]&lt;500,"Low Price",Table8_1[[#This Row],[Unit_Price]]&lt;2000,"Medium Price",Table8_1[[#This Row],[Unit_Price]]&gt;=2000, "High Price")</f>
        <v>Low Price</v>
      </c>
      <c r="M676" t="str">
        <f>VLOOKUP(Table8_16[[#This Row],[Customer_ID]],Table1__2[],2,FALSE)</f>
        <v>Laura Mathews</v>
      </c>
      <c r="N676">
        <f>VLOOKUP(Table8_16[[#This Row],[Customer_ID]],Table1__2[],3,FALSE)</f>
        <v>53</v>
      </c>
      <c r="O676" t="str">
        <f>VLOOKUP(Table8_16[[#This Row],[Customer_ID]],Table1__2[],4,FALSE)</f>
        <v>Male</v>
      </c>
      <c r="P676" t="str">
        <f>VLOOKUP(Table8_16[[#This Row],[Customer_ID]],Table1__2[],5,FALSE)</f>
        <v>Chambersfurt</v>
      </c>
      <c r="Q676" t="str">
        <f>VLOOKUP(Table8_16[[#This Row],[Customer_ID]],Table1__2[],6,FALSE)</f>
        <v>Wisconsin</v>
      </c>
      <c r="R676" t="str">
        <f>VLOOKUP(Table8_16[[#This Row],[Customer_ID]],Table1__2[],7,FALSE)</f>
        <v>USA</v>
      </c>
      <c r="S676" t="str">
        <f>VLOOKUP(Table8_16[[#This Row],[Customer_ID]],Table1__2[],8,FALSE)</f>
        <v>Bronze</v>
      </c>
      <c r="T676" t="str">
        <f>VLOOKUP(Table8_16[[#This Row],[Customer_ID]],Table1__2[],9,FALSE)</f>
        <v>Experienced</v>
      </c>
      <c r="U676" t="str">
        <f>VLOOKUP(Table8_16[[#This Row],[Product_ID]],Table3__211[],2,FALSE)</f>
        <v>Foam</v>
      </c>
      <c r="V676" t="str">
        <f>VLOOKUP(Table8_16[[#This Row],[Product_ID]],Table3__211[],3,FALSE)</f>
        <v>Roller</v>
      </c>
      <c r="W676" t="str">
        <f>VLOOKUP(Table8_16[[#This Row],[Product_ID]],Table3__211[],4,FALSE)</f>
        <v>Sports</v>
      </c>
      <c r="X676" t="str">
        <f>VLOOKUP(Table8_16[[#This Row],[Product_ID]],Table3__211[],5,FALSE)</f>
        <v>Fitness</v>
      </c>
      <c r="Y676" t="str">
        <f>VLOOKUP(Table8_16[[#This Row],[Product_ID]],Table3__211[],6,FALSE)</f>
        <v>Atkinson, Camacho and Oliver</v>
      </c>
      <c r="Z676">
        <f>VLOOKUP(Table8_16[[#This Row],[Product_ID]],Table3__211[],7,FALSE)</f>
        <v>30.62</v>
      </c>
      <c r="AA676">
        <f>VLOOKUP(Table8_16[[#This Row],[Product_ID]],Table3__211[],8,FALSE)</f>
        <v>138</v>
      </c>
      <c r="AB676" t="str">
        <f>VLOOKUP(Table8_16[[#This Row],[Store_ID]],Store!$A$2:$E$21,2,FALSE)</f>
        <v>Holloway Ltd</v>
      </c>
      <c r="AC676" t="str">
        <f>VLOOKUP(Table8_16[[#This Row],[Store_ID]],Store!$A$2:$E$21,3,FALSE)</f>
        <v>North</v>
      </c>
      <c r="AD676" t="str">
        <f>VLOOKUP(Table8_16[[#This Row],[Store_ID]],Store!$A$2:$E$21,4,FALSE)</f>
        <v>Bensonhaven</v>
      </c>
      <c r="AE676" t="str">
        <f>VLOOKUP(Table8_16[[#This Row],[Store_ID]],Store!$A$2:$E$21,5,FALSE)</f>
        <v>Flagship</v>
      </c>
      <c r="AF676" s="22" t="str">
        <f>VLOOKUP(Table8_16[[#This Row],[Store_ID]],Store!$A$2:$F$21,6,FALSE)</f>
        <v>Physical Store</v>
      </c>
    </row>
    <row r="677" spans="1:32" x14ac:dyDescent="0.3">
      <c r="A677" t="s">
        <v>2642</v>
      </c>
      <c r="B677" s="5">
        <v>45859</v>
      </c>
      <c r="C677" t="s">
        <v>218</v>
      </c>
      <c r="D677" t="s">
        <v>1560</v>
      </c>
      <c r="E677" t="s">
        <v>1911</v>
      </c>
      <c r="F677">
        <v>4</v>
      </c>
      <c r="G677">
        <v>845.58</v>
      </c>
      <c r="H677">
        <v>0.06</v>
      </c>
      <c r="I677" t="s">
        <v>1961</v>
      </c>
      <c r="J677">
        <v>3179.3807999999999</v>
      </c>
      <c r="K677">
        <v>3179.3808000000004</v>
      </c>
      <c r="L677" t="str">
        <f>_xlfn.IFS(Table8_1[[#This Row],[Unit_Price]]&lt;500,"Low Price",Table8_1[[#This Row],[Unit_Price]]&lt;2000,"Medium Price",Table8_1[[#This Row],[Unit_Price]]&gt;=2000, "High Price")</f>
        <v>Medium Price</v>
      </c>
      <c r="M677" t="str">
        <f>VLOOKUP(Table8_16[[#This Row],[Customer_ID]],Table1__2[],2,FALSE)</f>
        <v>Jay Patel</v>
      </c>
      <c r="N677">
        <f>VLOOKUP(Table8_16[[#This Row],[Customer_ID]],Table1__2[],3,FALSE)</f>
        <v>43</v>
      </c>
      <c r="O677" t="str">
        <f>VLOOKUP(Table8_16[[#This Row],[Customer_ID]],Table1__2[],4,FALSE)</f>
        <v>Female</v>
      </c>
      <c r="P677" t="str">
        <f>VLOOKUP(Table8_16[[#This Row],[Customer_ID]],Table1__2[],5,FALSE)</f>
        <v>Morrisbury</v>
      </c>
      <c r="Q677" t="str">
        <f>VLOOKUP(Table8_16[[#This Row],[Customer_ID]],Table1__2[],6,FALSE)</f>
        <v>Rhode Island</v>
      </c>
      <c r="R677" t="str">
        <f>VLOOKUP(Table8_16[[#This Row],[Customer_ID]],Table1__2[],7,FALSE)</f>
        <v>USA</v>
      </c>
      <c r="S677" t="str">
        <f>VLOOKUP(Table8_16[[#This Row],[Customer_ID]],Table1__2[],8,FALSE)</f>
        <v>Platinum</v>
      </c>
      <c r="T677" t="str">
        <f>VLOOKUP(Table8_16[[#This Row],[Customer_ID]],Table1__2[],9,FALSE)</f>
        <v>Experienced</v>
      </c>
      <c r="U677" t="str">
        <f>VLOOKUP(Table8_16[[#This Row],[Product_ID]],Table3__211[],2,FALSE)</f>
        <v>Men's Graphic</v>
      </c>
      <c r="V677" t="str">
        <f>VLOOKUP(Table8_16[[#This Row],[Product_ID]],Table3__211[],3,FALSE)</f>
        <v>T-Shirt</v>
      </c>
      <c r="W677" t="str">
        <f>VLOOKUP(Table8_16[[#This Row],[Product_ID]],Table3__211[],4,FALSE)</f>
        <v>Clothing</v>
      </c>
      <c r="X677" t="str">
        <f>VLOOKUP(Table8_16[[#This Row],[Product_ID]],Table3__211[],5,FALSE)</f>
        <v>Tops</v>
      </c>
      <c r="Y677" t="str">
        <f>VLOOKUP(Table8_16[[#This Row],[Product_ID]],Table3__211[],6,FALSE)</f>
        <v>Terry-Moore</v>
      </c>
      <c r="Z677">
        <f>VLOOKUP(Table8_16[[#This Row],[Product_ID]],Table3__211[],7,FALSE)</f>
        <v>342.56</v>
      </c>
      <c r="AA677">
        <f>VLOOKUP(Table8_16[[#This Row],[Product_ID]],Table3__211[],8,FALSE)</f>
        <v>181</v>
      </c>
      <c r="AB677" t="str">
        <f>VLOOKUP(Table8_16[[#This Row],[Store_ID]],Store!$A$2:$E$21,2,FALSE)</f>
        <v>Benson-Elliott</v>
      </c>
      <c r="AC677" t="str">
        <f>VLOOKUP(Table8_16[[#This Row],[Store_ID]],Store!$A$2:$E$21,3,FALSE)</f>
        <v>East</v>
      </c>
      <c r="AD677" t="str">
        <f>VLOOKUP(Table8_16[[#This Row],[Store_ID]],Store!$A$2:$E$21,4,FALSE)</f>
        <v>Port Josephberg</v>
      </c>
      <c r="AE677" t="str">
        <f>VLOOKUP(Table8_16[[#This Row],[Store_ID]],Store!$A$2:$E$21,5,FALSE)</f>
        <v>Online</v>
      </c>
      <c r="AF677" s="22" t="str">
        <f>VLOOKUP(Table8_16[[#This Row],[Store_ID]],Store!$A$2:$F$21,6,FALSE)</f>
        <v>Digital Store</v>
      </c>
    </row>
    <row r="678" spans="1:32" x14ac:dyDescent="0.3">
      <c r="A678" t="s">
        <v>2643</v>
      </c>
      <c r="B678" s="5">
        <v>45255</v>
      </c>
      <c r="C678" t="s">
        <v>446</v>
      </c>
      <c r="D678" t="s">
        <v>1823</v>
      </c>
      <c r="E678" t="s">
        <v>1896</v>
      </c>
      <c r="F678">
        <v>2</v>
      </c>
      <c r="G678">
        <v>111.28</v>
      </c>
      <c r="H678">
        <v>0.14000000000000001</v>
      </c>
      <c r="I678" t="s">
        <v>1959</v>
      </c>
      <c r="J678">
        <v>191.4016</v>
      </c>
      <c r="K678">
        <v>191.4016</v>
      </c>
      <c r="L678" t="str">
        <f>_xlfn.IFS(Table8_1[[#This Row],[Unit_Price]]&lt;500,"Low Price",Table8_1[[#This Row],[Unit_Price]]&lt;2000,"Medium Price",Table8_1[[#This Row],[Unit_Price]]&gt;=2000, "High Price")</f>
        <v>Low Price</v>
      </c>
      <c r="M678" t="str">
        <f>VLOOKUP(Table8_16[[#This Row],[Customer_ID]],Table1__2[],2,FALSE)</f>
        <v>Susan Mcdonald</v>
      </c>
      <c r="N678">
        <f>VLOOKUP(Table8_16[[#This Row],[Customer_ID]],Table1__2[],3,FALSE)</f>
        <v>45</v>
      </c>
      <c r="O678" t="str">
        <f>VLOOKUP(Table8_16[[#This Row],[Customer_ID]],Table1__2[],4,FALSE)</f>
        <v>Male</v>
      </c>
      <c r="P678" t="str">
        <f>VLOOKUP(Table8_16[[#This Row],[Customer_ID]],Table1__2[],5,FALSE)</f>
        <v>East Ellen</v>
      </c>
      <c r="Q678" t="str">
        <f>VLOOKUP(Table8_16[[#This Row],[Customer_ID]],Table1__2[],6,FALSE)</f>
        <v>Arkansas</v>
      </c>
      <c r="R678" t="str">
        <f>VLOOKUP(Table8_16[[#This Row],[Customer_ID]],Table1__2[],7,FALSE)</f>
        <v>USA</v>
      </c>
      <c r="S678" t="str">
        <f>VLOOKUP(Table8_16[[#This Row],[Customer_ID]],Table1__2[],8,FALSE)</f>
        <v>Silver</v>
      </c>
      <c r="T678" t="str">
        <f>VLOOKUP(Table8_16[[#This Row],[Customer_ID]],Table1__2[],9,FALSE)</f>
        <v>Experienced</v>
      </c>
      <c r="U678" t="str">
        <f>VLOOKUP(Table8_16[[#This Row],[Product_ID]],Table3__211[],2,FALSE)</f>
        <v>Wall-Mounted Spice</v>
      </c>
      <c r="V678" t="str">
        <f>VLOOKUP(Table8_16[[#This Row],[Product_ID]],Table3__211[],3,FALSE)</f>
        <v>Rack</v>
      </c>
      <c r="W678" t="str">
        <f>VLOOKUP(Table8_16[[#This Row],[Product_ID]],Table3__211[],4,FALSE)</f>
        <v>Home</v>
      </c>
      <c r="X678" t="str">
        <f>VLOOKUP(Table8_16[[#This Row],[Product_ID]],Table3__211[],5,FALSE)</f>
        <v>Kitchen</v>
      </c>
      <c r="Y678" t="str">
        <f>VLOOKUP(Table8_16[[#This Row],[Product_ID]],Table3__211[],6,FALSE)</f>
        <v>Allison Ltd</v>
      </c>
      <c r="Z678">
        <f>VLOOKUP(Table8_16[[#This Row],[Product_ID]],Table3__211[],7,FALSE)</f>
        <v>143.43</v>
      </c>
      <c r="AA678">
        <f>VLOOKUP(Table8_16[[#This Row],[Product_ID]],Table3__211[],8,FALSE)</f>
        <v>58</v>
      </c>
      <c r="AB678" t="str">
        <f>VLOOKUP(Table8_16[[#This Row],[Store_ID]],Store!$A$2:$E$21,2,FALSE)</f>
        <v>Black-Horn</v>
      </c>
      <c r="AC678" t="str">
        <f>VLOOKUP(Table8_16[[#This Row],[Store_ID]],Store!$A$2:$E$21,3,FALSE)</f>
        <v>South</v>
      </c>
      <c r="AD678" t="str">
        <f>VLOOKUP(Table8_16[[#This Row],[Store_ID]],Store!$A$2:$E$21,4,FALSE)</f>
        <v>North Nancyview</v>
      </c>
      <c r="AE678" t="str">
        <f>VLOOKUP(Table8_16[[#This Row],[Store_ID]],Store!$A$2:$E$21,5,FALSE)</f>
        <v>Outlet</v>
      </c>
      <c r="AF678" s="22" t="str">
        <f>VLOOKUP(Table8_16[[#This Row],[Store_ID]],Store!$A$2:$F$21,6,FALSE)</f>
        <v>Physical Store</v>
      </c>
    </row>
    <row r="679" spans="1:32" x14ac:dyDescent="0.3">
      <c r="A679" t="s">
        <v>2644</v>
      </c>
      <c r="B679" s="5">
        <v>45842</v>
      </c>
      <c r="C679" t="s">
        <v>593</v>
      </c>
      <c r="D679" t="s">
        <v>1759</v>
      </c>
      <c r="E679" t="s">
        <v>1934</v>
      </c>
      <c r="F679">
        <v>2</v>
      </c>
      <c r="G679">
        <v>37.21</v>
      </c>
      <c r="H679">
        <v>0.19</v>
      </c>
      <c r="I679" t="s">
        <v>1959</v>
      </c>
      <c r="J679">
        <v>60.280200000000001</v>
      </c>
      <c r="K679">
        <v>60.280200000000001</v>
      </c>
      <c r="L679" t="str">
        <f>_xlfn.IFS(Table8_1[[#This Row],[Unit_Price]]&lt;500,"Low Price",Table8_1[[#This Row],[Unit_Price]]&lt;2000,"Medium Price",Table8_1[[#This Row],[Unit_Price]]&gt;=2000, "High Price")</f>
        <v>Low Price</v>
      </c>
      <c r="M679" t="str">
        <f>VLOOKUP(Table8_16[[#This Row],[Customer_ID]],Table1__2[],2,FALSE)</f>
        <v>Curtis Lam</v>
      </c>
      <c r="N679">
        <f>VLOOKUP(Table8_16[[#This Row],[Customer_ID]],Table1__2[],3,FALSE)</f>
        <v>55</v>
      </c>
      <c r="O679" t="str">
        <f>VLOOKUP(Table8_16[[#This Row],[Customer_ID]],Table1__2[],4,FALSE)</f>
        <v>Male</v>
      </c>
      <c r="P679" t="str">
        <f>VLOOKUP(Table8_16[[#This Row],[Customer_ID]],Table1__2[],5,FALSE)</f>
        <v>Butlerberg</v>
      </c>
      <c r="Q679" t="str">
        <f>VLOOKUP(Table8_16[[#This Row],[Customer_ID]],Table1__2[],6,FALSE)</f>
        <v>Kentucky</v>
      </c>
      <c r="R679" t="str">
        <f>VLOOKUP(Table8_16[[#This Row],[Customer_ID]],Table1__2[],7,FALSE)</f>
        <v>USA</v>
      </c>
      <c r="S679" t="str">
        <f>VLOOKUP(Table8_16[[#This Row],[Customer_ID]],Table1__2[],8,FALSE)</f>
        <v>Platinum</v>
      </c>
      <c r="T679" t="str">
        <f>VLOOKUP(Table8_16[[#This Row],[Customer_ID]],Table1__2[],9,FALSE)</f>
        <v>Experienced</v>
      </c>
      <c r="U679" t="str">
        <f>VLOOKUP(Table8_16[[#This Row],[Product_ID]],Table3__211[],2,FALSE)</f>
        <v>Men's Hair Styling</v>
      </c>
      <c r="V679" t="str">
        <f>VLOOKUP(Table8_16[[#This Row],[Product_ID]],Table3__211[],3,FALSE)</f>
        <v>Gel</v>
      </c>
      <c r="W679" t="str">
        <f>VLOOKUP(Table8_16[[#This Row],[Product_ID]],Table3__211[],4,FALSE)</f>
        <v>Beauty</v>
      </c>
      <c r="X679" t="str">
        <f>VLOOKUP(Table8_16[[#This Row],[Product_ID]],Table3__211[],5,FALSE)</f>
        <v>Haircare</v>
      </c>
      <c r="Y679" t="str">
        <f>VLOOKUP(Table8_16[[#This Row],[Product_ID]],Table3__211[],6,FALSE)</f>
        <v>Cline-Mccarthy</v>
      </c>
      <c r="Z679">
        <f>VLOOKUP(Table8_16[[#This Row],[Product_ID]],Table3__211[],7,FALSE)</f>
        <v>17.309999999999999</v>
      </c>
      <c r="AA679">
        <f>VLOOKUP(Table8_16[[#This Row],[Product_ID]],Table3__211[],8,FALSE)</f>
        <v>399</v>
      </c>
      <c r="AB679" t="str">
        <f>VLOOKUP(Table8_16[[#This Row],[Store_ID]],Store!$A$2:$E$21,2,FALSE)</f>
        <v>Mcdonald Inc</v>
      </c>
      <c r="AC679" t="str">
        <f>VLOOKUP(Table8_16[[#This Row],[Store_ID]],Store!$A$2:$E$21,3,FALSE)</f>
        <v>South</v>
      </c>
      <c r="AD679" t="str">
        <f>VLOOKUP(Table8_16[[#This Row],[Store_ID]],Store!$A$2:$E$21,4,FALSE)</f>
        <v>Christopherland</v>
      </c>
      <c r="AE679" t="str">
        <f>VLOOKUP(Table8_16[[#This Row],[Store_ID]],Store!$A$2:$E$21,5,FALSE)</f>
        <v>Outlet</v>
      </c>
      <c r="AF679" s="22" t="str">
        <f>VLOOKUP(Table8_16[[#This Row],[Store_ID]],Store!$A$2:$F$21,6,FALSE)</f>
        <v>Physical Store</v>
      </c>
    </row>
    <row r="680" spans="1:32" x14ac:dyDescent="0.3">
      <c r="A680" t="s">
        <v>2645</v>
      </c>
      <c r="B680" s="5">
        <v>45220</v>
      </c>
      <c r="C680" t="s">
        <v>1307</v>
      </c>
      <c r="D680" t="s">
        <v>1768</v>
      </c>
      <c r="E680" t="s">
        <v>1932</v>
      </c>
      <c r="F680">
        <v>1</v>
      </c>
      <c r="G680">
        <v>331.73</v>
      </c>
      <c r="H680">
        <v>0.04</v>
      </c>
      <c r="I680" t="s">
        <v>1959</v>
      </c>
      <c r="J680">
        <v>318.46080000000001</v>
      </c>
      <c r="K680">
        <v>318.46080000000001</v>
      </c>
      <c r="L680" t="str">
        <f>_xlfn.IFS(Table8_1[[#This Row],[Unit_Price]]&lt;500,"Low Price",Table8_1[[#This Row],[Unit_Price]]&lt;2000,"Medium Price",Table8_1[[#This Row],[Unit_Price]]&gt;=2000, "High Price")</f>
        <v>Low Price</v>
      </c>
      <c r="M680" t="str">
        <f>VLOOKUP(Table8_16[[#This Row],[Customer_ID]],Table1__2[],2,FALSE)</f>
        <v>Karen King</v>
      </c>
      <c r="N680">
        <f>VLOOKUP(Table8_16[[#This Row],[Customer_ID]],Table1__2[],3,FALSE)</f>
        <v>64</v>
      </c>
      <c r="O680" t="str">
        <f>VLOOKUP(Table8_16[[#This Row],[Customer_ID]],Table1__2[],4,FALSE)</f>
        <v>Female</v>
      </c>
      <c r="P680" t="str">
        <f>VLOOKUP(Table8_16[[#This Row],[Customer_ID]],Table1__2[],5,FALSE)</f>
        <v>Kimburgh</v>
      </c>
      <c r="Q680" t="str">
        <f>VLOOKUP(Table8_16[[#This Row],[Customer_ID]],Table1__2[],6,FALSE)</f>
        <v>North Carolina</v>
      </c>
      <c r="R680" t="str">
        <f>VLOOKUP(Table8_16[[#This Row],[Customer_ID]],Table1__2[],7,FALSE)</f>
        <v>USA</v>
      </c>
      <c r="S680" t="str">
        <f>VLOOKUP(Table8_16[[#This Row],[Customer_ID]],Table1__2[],8,FALSE)</f>
        <v>Bronze</v>
      </c>
      <c r="T680" t="str">
        <f>VLOOKUP(Table8_16[[#This Row],[Customer_ID]],Table1__2[],9,FALSE)</f>
        <v>Retired</v>
      </c>
      <c r="U680" t="str">
        <f>VLOOKUP(Table8_16[[#This Row],[Product_ID]],Table3__211[],2,FALSE)</f>
        <v>Laptop Cooling</v>
      </c>
      <c r="V680" t="str">
        <f>VLOOKUP(Table8_16[[#This Row],[Product_ID]],Table3__211[],3,FALSE)</f>
        <v>Pad</v>
      </c>
      <c r="W680" t="str">
        <f>VLOOKUP(Table8_16[[#This Row],[Product_ID]],Table3__211[],4,FALSE)</f>
        <v>Electronics</v>
      </c>
      <c r="X680" t="str">
        <f>VLOOKUP(Table8_16[[#This Row],[Product_ID]],Table3__211[],5,FALSE)</f>
        <v>Computer</v>
      </c>
      <c r="Y680" t="str">
        <f>VLOOKUP(Table8_16[[#This Row],[Product_ID]],Table3__211[],6,FALSE)</f>
        <v>Murray, Gould and Ware</v>
      </c>
      <c r="Z680">
        <f>VLOOKUP(Table8_16[[#This Row],[Product_ID]],Table3__211[],7,FALSE)</f>
        <v>86.42</v>
      </c>
      <c r="AA680">
        <f>VLOOKUP(Table8_16[[#This Row],[Product_ID]],Table3__211[],8,FALSE)</f>
        <v>222</v>
      </c>
      <c r="AB680" t="str">
        <f>VLOOKUP(Table8_16[[#This Row],[Store_ID]],Store!$A$2:$E$21,2,FALSE)</f>
        <v>Gardner, Humphrey and Contreras</v>
      </c>
      <c r="AC680" t="str">
        <f>VLOOKUP(Table8_16[[#This Row],[Store_ID]],Store!$A$2:$E$21,3,FALSE)</f>
        <v>East</v>
      </c>
      <c r="AD680" t="str">
        <f>VLOOKUP(Table8_16[[#This Row],[Store_ID]],Store!$A$2:$E$21,4,FALSE)</f>
        <v>Johnsonville</v>
      </c>
      <c r="AE680" t="str">
        <f>VLOOKUP(Table8_16[[#This Row],[Store_ID]],Store!$A$2:$E$21,5,FALSE)</f>
        <v>Flagship</v>
      </c>
      <c r="AF680" s="22" t="str">
        <f>VLOOKUP(Table8_16[[#This Row],[Store_ID]],Store!$A$2:$F$21,6,FALSE)</f>
        <v>Physical Store</v>
      </c>
    </row>
    <row r="681" spans="1:32" x14ac:dyDescent="0.3">
      <c r="A681" t="s">
        <v>2646</v>
      </c>
      <c r="B681" s="5">
        <v>45273</v>
      </c>
      <c r="C681" t="s">
        <v>1151</v>
      </c>
      <c r="D681" t="s">
        <v>1793</v>
      </c>
      <c r="E681" t="s">
        <v>1929</v>
      </c>
      <c r="F681">
        <v>3</v>
      </c>
      <c r="G681">
        <v>306.70999999999998</v>
      </c>
      <c r="H681">
        <v>0.09</v>
      </c>
      <c r="I681" t="s">
        <v>1961</v>
      </c>
      <c r="J681">
        <v>837.31830000000002</v>
      </c>
      <c r="K681">
        <v>837.31829999999991</v>
      </c>
      <c r="L681" t="str">
        <f>_xlfn.IFS(Table8_1[[#This Row],[Unit_Price]]&lt;500,"Low Price",Table8_1[[#This Row],[Unit_Price]]&lt;2000,"Medium Price",Table8_1[[#This Row],[Unit_Price]]&gt;=2000, "High Price")</f>
        <v>Low Price</v>
      </c>
      <c r="M681" t="str">
        <f>VLOOKUP(Table8_16[[#This Row],[Customer_ID]],Table1__2[],2,FALSE)</f>
        <v>Chloe Aguilar</v>
      </c>
      <c r="N681">
        <f>VLOOKUP(Table8_16[[#This Row],[Customer_ID]],Table1__2[],3,FALSE)</f>
        <v>58</v>
      </c>
      <c r="O681" t="str">
        <f>VLOOKUP(Table8_16[[#This Row],[Customer_ID]],Table1__2[],4,FALSE)</f>
        <v>Male</v>
      </c>
      <c r="P681" t="str">
        <f>VLOOKUP(Table8_16[[#This Row],[Customer_ID]],Table1__2[],5,FALSE)</f>
        <v>Lake Johnside</v>
      </c>
      <c r="Q681" t="str">
        <f>VLOOKUP(Table8_16[[#This Row],[Customer_ID]],Table1__2[],6,FALSE)</f>
        <v>Arizona</v>
      </c>
      <c r="R681" t="str">
        <f>VLOOKUP(Table8_16[[#This Row],[Customer_ID]],Table1__2[],7,FALSE)</f>
        <v>USA</v>
      </c>
      <c r="S681" t="str">
        <f>VLOOKUP(Table8_16[[#This Row],[Customer_ID]],Table1__2[],8,FALSE)</f>
        <v>Bronze</v>
      </c>
      <c r="T681" t="str">
        <f>VLOOKUP(Table8_16[[#This Row],[Customer_ID]],Table1__2[],9,FALSE)</f>
        <v>Experienced</v>
      </c>
      <c r="U681" t="str">
        <f>VLOOKUP(Table8_16[[#This Row],[Product_ID]],Table3__211[],2,FALSE)</f>
        <v>Kitchen Storage</v>
      </c>
      <c r="V681" t="str">
        <f>VLOOKUP(Table8_16[[#This Row],[Product_ID]],Table3__211[],3,FALSE)</f>
        <v>Rack</v>
      </c>
      <c r="W681" t="str">
        <f>VLOOKUP(Table8_16[[#This Row],[Product_ID]],Table3__211[],4,FALSE)</f>
        <v>Home</v>
      </c>
      <c r="X681" t="str">
        <f>VLOOKUP(Table8_16[[#This Row],[Product_ID]],Table3__211[],5,FALSE)</f>
        <v>Storage</v>
      </c>
      <c r="Y681" t="str">
        <f>VLOOKUP(Table8_16[[#This Row],[Product_ID]],Table3__211[],6,FALSE)</f>
        <v>Duran Group</v>
      </c>
      <c r="Z681">
        <f>VLOOKUP(Table8_16[[#This Row],[Product_ID]],Table3__211[],7,FALSE)</f>
        <v>138.05000000000001</v>
      </c>
      <c r="AA681">
        <f>VLOOKUP(Table8_16[[#This Row],[Product_ID]],Table3__211[],8,FALSE)</f>
        <v>89</v>
      </c>
      <c r="AB681" t="str">
        <f>VLOOKUP(Table8_16[[#This Row],[Store_ID]],Store!$A$2:$E$21,2,FALSE)</f>
        <v>Thomas, Bridges and Harris</v>
      </c>
      <c r="AC681" t="str">
        <f>VLOOKUP(Table8_16[[#This Row],[Store_ID]],Store!$A$2:$E$21,3,FALSE)</f>
        <v>North</v>
      </c>
      <c r="AD681" t="str">
        <f>VLOOKUP(Table8_16[[#This Row],[Store_ID]],Store!$A$2:$E$21,4,FALSE)</f>
        <v>Sabrinatown</v>
      </c>
      <c r="AE681" t="str">
        <f>VLOOKUP(Table8_16[[#This Row],[Store_ID]],Store!$A$2:$E$21,5,FALSE)</f>
        <v>Online</v>
      </c>
      <c r="AF681" s="22" t="str">
        <f>VLOOKUP(Table8_16[[#This Row],[Store_ID]],Store!$A$2:$F$21,6,FALSE)</f>
        <v>Digital Store</v>
      </c>
    </row>
    <row r="682" spans="1:32" x14ac:dyDescent="0.3">
      <c r="A682" t="s">
        <v>2647</v>
      </c>
      <c r="B682" s="5">
        <v>45456</v>
      </c>
      <c r="C682" t="s">
        <v>871</v>
      </c>
      <c r="D682" t="s">
        <v>1652</v>
      </c>
      <c r="E682" t="s">
        <v>1911</v>
      </c>
      <c r="F682">
        <v>4</v>
      </c>
      <c r="G682">
        <v>484.92</v>
      </c>
      <c r="H682">
        <v>0.28000000000000003</v>
      </c>
      <c r="I682" t="s">
        <v>1961</v>
      </c>
      <c r="J682">
        <v>1396.5696</v>
      </c>
      <c r="K682">
        <v>1396.5696</v>
      </c>
      <c r="L682" t="str">
        <f>_xlfn.IFS(Table8_1[[#This Row],[Unit_Price]]&lt;500,"Low Price",Table8_1[[#This Row],[Unit_Price]]&lt;2000,"Medium Price",Table8_1[[#This Row],[Unit_Price]]&gt;=2000, "High Price")</f>
        <v>Low Price</v>
      </c>
      <c r="M682" t="str">
        <f>VLOOKUP(Table8_16[[#This Row],[Customer_ID]],Table1__2[],2,FALSE)</f>
        <v>Brian Garcia</v>
      </c>
      <c r="N682">
        <f>VLOOKUP(Table8_16[[#This Row],[Customer_ID]],Table1__2[],3,FALSE)</f>
        <v>31</v>
      </c>
      <c r="O682" t="str">
        <f>VLOOKUP(Table8_16[[#This Row],[Customer_ID]],Table1__2[],4,FALSE)</f>
        <v>Female</v>
      </c>
      <c r="P682" t="str">
        <f>VLOOKUP(Table8_16[[#This Row],[Customer_ID]],Table1__2[],5,FALSE)</f>
        <v>Ramosmouth</v>
      </c>
      <c r="Q682" t="str">
        <f>VLOOKUP(Table8_16[[#This Row],[Customer_ID]],Table1__2[],6,FALSE)</f>
        <v>Louisiana</v>
      </c>
      <c r="R682" t="str">
        <f>VLOOKUP(Table8_16[[#This Row],[Customer_ID]],Table1__2[],7,FALSE)</f>
        <v>USA</v>
      </c>
      <c r="S682" t="str">
        <f>VLOOKUP(Table8_16[[#This Row],[Customer_ID]],Table1__2[],8,FALSE)</f>
        <v>Gold</v>
      </c>
      <c r="T682" t="str">
        <f>VLOOKUP(Table8_16[[#This Row],[Customer_ID]],Table1__2[],9,FALSE)</f>
        <v>Experienced</v>
      </c>
      <c r="U682" t="str">
        <f>VLOOKUP(Table8_16[[#This Row],[Product_ID]],Table3__211[],2,FALSE)</f>
        <v>Women's Scarf</v>
      </c>
      <c r="V682" t="str">
        <f>VLOOKUP(Table8_16[[#This Row],[Product_ID]],Table3__211[],3,FALSE)</f>
        <v>Set</v>
      </c>
      <c r="W682" t="str">
        <f>VLOOKUP(Table8_16[[#This Row],[Product_ID]],Table3__211[],4,FALSE)</f>
        <v>Clothing</v>
      </c>
      <c r="X682" t="str">
        <f>VLOOKUP(Table8_16[[#This Row],[Product_ID]],Table3__211[],5,FALSE)</f>
        <v>Accessories</v>
      </c>
      <c r="Y682" t="str">
        <f>VLOOKUP(Table8_16[[#This Row],[Product_ID]],Table3__211[],6,FALSE)</f>
        <v>Brown and Sons</v>
      </c>
      <c r="Z682">
        <f>VLOOKUP(Table8_16[[#This Row],[Product_ID]],Table3__211[],7,FALSE)</f>
        <v>174.02</v>
      </c>
      <c r="AA682">
        <f>VLOOKUP(Table8_16[[#This Row],[Product_ID]],Table3__211[],8,FALSE)</f>
        <v>268</v>
      </c>
      <c r="AB682" t="str">
        <f>VLOOKUP(Table8_16[[#This Row],[Store_ID]],Store!$A$2:$E$21,2,FALSE)</f>
        <v>Benson-Elliott</v>
      </c>
      <c r="AC682" t="str">
        <f>VLOOKUP(Table8_16[[#This Row],[Store_ID]],Store!$A$2:$E$21,3,FALSE)</f>
        <v>East</v>
      </c>
      <c r="AD682" t="str">
        <f>VLOOKUP(Table8_16[[#This Row],[Store_ID]],Store!$A$2:$E$21,4,FALSE)</f>
        <v>Port Josephberg</v>
      </c>
      <c r="AE682" t="str">
        <f>VLOOKUP(Table8_16[[#This Row],[Store_ID]],Store!$A$2:$E$21,5,FALSE)</f>
        <v>Online</v>
      </c>
      <c r="AF682" s="22" t="str">
        <f>VLOOKUP(Table8_16[[#This Row],[Store_ID]],Store!$A$2:$F$21,6,FALSE)</f>
        <v>Digital Store</v>
      </c>
    </row>
    <row r="683" spans="1:32" x14ac:dyDescent="0.3">
      <c r="A683" t="s">
        <v>2648</v>
      </c>
      <c r="B683" s="5">
        <v>45292</v>
      </c>
      <c r="C683" t="s">
        <v>172</v>
      </c>
      <c r="D683" t="s">
        <v>1732</v>
      </c>
      <c r="E683" t="s">
        <v>1908</v>
      </c>
      <c r="F683">
        <v>2</v>
      </c>
      <c r="G683">
        <v>42.04</v>
      </c>
      <c r="H683">
        <v>7.0000000000000007E-2</v>
      </c>
      <c r="I683" t="s">
        <v>1959</v>
      </c>
      <c r="J683">
        <v>78.194400000000002</v>
      </c>
      <c r="K683">
        <v>78.194400000000002</v>
      </c>
      <c r="L683" t="str">
        <f>_xlfn.IFS(Table8_1[[#This Row],[Unit_Price]]&lt;500,"Low Price",Table8_1[[#This Row],[Unit_Price]]&lt;2000,"Medium Price",Table8_1[[#This Row],[Unit_Price]]&gt;=2000, "High Price")</f>
        <v>Low Price</v>
      </c>
      <c r="M683" t="str">
        <f>VLOOKUP(Table8_16[[#This Row],[Customer_ID]],Table1__2[],2,FALSE)</f>
        <v>Joseph Snow</v>
      </c>
      <c r="N683">
        <f>VLOOKUP(Table8_16[[#This Row],[Customer_ID]],Table1__2[],3,FALSE)</f>
        <v>45</v>
      </c>
      <c r="O683" t="str">
        <f>VLOOKUP(Table8_16[[#This Row],[Customer_ID]],Table1__2[],4,FALSE)</f>
        <v>Male</v>
      </c>
      <c r="P683" t="str">
        <f>VLOOKUP(Table8_16[[#This Row],[Customer_ID]],Table1__2[],5,FALSE)</f>
        <v>South Michaelfort</v>
      </c>
      <c r="Q683" t="str">
        <f>VLOOKUP(Table8_16[[#This Row],[Customer_ID]],Table1__2[],6,FALSE)</f>
        <v>Vermont</v>
      </c>
      <c r="R683" t="str">
        <f>VLOOKUP(Table8_16[[#This Row],[Customer_ID]],Table1__2[],7,FALSE)</f>
        <v>USA</v>
      </c>
      <c r="S683" t="str">
        <f>VLOOKUP(Table8_16[[#This Row],[Customer_ID]],Table1__2[],8,FALSE)</f>
        <v>Gold</v>
      </c>
      <c r="T683" t="str">
        <f>VLOOKUP(Table8_16[[#This Row],[Customer_ID]],Table1__2[],9,FALSE)</f>
        <v>Experienced</v>
      </c>
      <c r="U683" t="str">
        <f>VLOOKUP(Table8_16[[#This Row],[Product_ID]],Table3__211[],2,FALSE)</f>
        <v>Boxing Hand</v>
      </c>
      <c r="V683" t="str">
        <f>VLOOKUP(Table8_16[[#This Row],[Product_ID]],Table3__211[],3,FALSE)</f>
        <v>Wraps</v>
      </c>
      <c r="W683" t="str">
        <f>VLOOKUP(Table8_16[[#This Row],[Product_ID]],Table3__211[],4,FALSE)</f>
        <v>Sports</v>
      </c>
      <c r="X683" t="str">
        <f>VLOOKUP(Table8_16[[#This Row],[Product_ID]],Table3__211[],5,FALSE)</f>
        <v>Fitness</v>
      </c>
      <c r="Y683" t="str">
        <f>VLOOKUP(Table8_16[[#This Row],[Product_ID]],Table3__211[],6,FALSE)</f>
        <v>Smith-King</v>
      </c>
      <c r="Z683">
        <f>VLOOKUP(Table8_16[[#This Row],[Product_ID]],Table3__211[],7,FALSE)</f>
        <v>190.29</v>
      </c>
      <c r="AA683">
        <f>VLOOKUP(Table8_16[[#This Row],[Product_ID]],Table3__211[],8,FALSE)</f>
        <v>260</v>
      </c>
      <c r="AB683" t="str">
        <f>VLOOKUP(Table8_16[[#This Row],[Store_ID]],Store!$A$2:$E$21,2,FALSE)</f>
        <v>Gray Ltd</v>
      </c>
      <c r="AC683" t="str">
        <f>VLOOKUP(Table8_16[[#This Row],[Store_ID]],Store!$A$2:$E$21,3,FALSE)</f>
        <v>North</v>
      </c>
      <c r="AD683" t="str">
        <f>VLOOKUP(Table8_16[[#This Row],[Store_ID]],Store!$A$2:$E$21,4,FALSE)</f>
        <v>New Michaelchester</v>
      </c>
      <c r="AE683" t="str">
        <f>VLOOKUP(Table8_16[[#This Row],[Store_ID]],Store!$A$2:$E$21,5,FALSE)</f>
        <v>Outlet</v>
      </c>
      <c r="AF683" s="22" t="str">
        <f>VLOOKUP(Table8_16[[#This Row],[Store_ID]],Store!$A$2:$F$21,6,FALSE)</f>
        <v>Physical Store</v>
      </c>
    </row>
    <row r="684" spans="1:32" x14ac:dyDescent="0.3">
      <c r="A684" t="s">
        <v>2649</v>
      </c>
      <c r="B684" s="5">
        <v>45278</v>
      </c>
      <c r="C684" t="s">
        <v>904</v>
      </c>
      <c r="D684" t="s">
        <v>1747</v>
      </c>
      <c r="E684" t="s">
        <v>1911</v>
      </c>
      <c r="F684">
        <v>3</v>
      </c>
      <c r="G684">
        <v>599.48</v>
      </c>
      <c r="H684">
        <v>0.22</v>
      </c>
      <c r="I684" t="s">
        <v>1961</v>
      </c>
      <c r="J684">
        <v>1402.7832000000001</v>
      </c>
      <c r="K684">
        <v>1402.7832000000001</v>
      </c>
      <c r="L684" t="str">
        <f>_xlfn.IFS(Table8_1[[#This Row],[Unit_Price]]&lt;500,"Low Price",Table8_1[[#This Row],[Unit_Price]]&lt;2000,"Medium Price",Table8_1[[#This Row],[Unit_Price]]&gt;=2000, "High Price")</f>
        <v>Medium Price</v>
      </c>
      <c r="M684" t="str">
        <f>VLOOKUP(Table8_16[[#This Row],[Customer_ID]],Table1__2[],2,FALSE)</f>
        <v>Brittany Watson</v>
      </c>
      <c r="N684">
        <f>VLOOKUP(Table8_16[[#This Row],[Customer_ID]],Table1__2[],3,FALSE)</f>
        <v>59</v>
      </c>
      <c r="O684" t="str">
        <f>VLOOKUP(Table8_16[[#This Row],[Customer_ID]],Table1__2[],4,FALSE)</f>
        <v>Male</v>
      </c>
      <c r="P684" t="str">
        <f>VLOOKUP(Table8_16[[#This Row],[Customer_ID]],Table1__2[],5,FALSE)</f>
        <v>North Joshualand</v>
      </c>
      <c r="Q684" t="str">
        <f>VLOOKUP(Table8_16[[#This Row],[Customer_ID]],Table1__2[],6,FALSE)</f>
        <v>Connecticut</v>
      </c>
      <c r="R684" t="str">
        <f>VLOOKUP(Table8_16[[#This Row],[Customer_ID]],Table1__2[],7,FALSE)</f>
        <v>USA</v>
      </c>
      <c r="S684" t="str">
        <f>VLOOKUP(Table8_16[[#This Row],[Customer_ID]],Table1__2[],8,FALSE)</f>
        <v>Platinum</v>
      </c>
      <c r="T684" t="str">
        <f>VLOOKUP(Table8_16[[#This Row],[Customer_ID]],Table1__2[],9,FALSE)</f>
        <v>Experienced</v>
      </c>
      <c r="U684" t="str">
        <f>VLOOKUP(Table8_16[[#This Row],[Product_ID]],Table3__211[],2,FALSE)</f>
        <v>Ceramic Plant</v>
      </c>
      <c r="V684" t="str">
        <f>VLOOKUP(Table8_16[[#This Row],[Product_ID]],Table3__211[],3,FALSE)</f>
        <v>Pot</v>
      </c>
      <c r="W684" t="str">
        <f>VLOOKUP(Table8_16[[#This Row],[Product_ID]],Table3__211[],4,FALSE)</f>
        <v>Home</v>
      </c>
      <c r="X684" t="str">
        <f>VLOOKUP(Table8_16[[#This Row],[Product_ID]],Table3__211[],5,FALSE)</f>
        <v>Decor</v>
      </c>
      <c r="Y684" t="str">
        <f>VLOOKUP(Table8_16[[#This Row],[Product_ID]],Table3__211[],6,FALSE)</f>
        <v>Hatfield, Baird and Torres</v>
      </c>
      <c r="Z684">
        <f>VLOOKUP(Table8_16[[#This Row],[Product_ID]],Table3__211[],7,FALSE)</f>
        <v>81.75</v>
      </c>
      <c r="AA684">
        <f>VLOOKUP(Table8_16[[#This Row],[Product_ID]],Table3__211[],8,FALSE)</f>
        <v>273</v>
      </c>
      <c r="AB684" t="str">
        <f>VLOOKUP(Table8_16[[#This Row],[Store_ID]],Store!$A$2:$E$21,2,FALSE)</f>
        <v>Benson-Elliott</v>
      </c>
      <c r="AC684" t="str">
        <f>VLOOKUP(Table8_16[[#This Row],[Store_ID]],Store!$A$2:$E$21,3,FALSE)</f>
        <v>East</v>
      </c>
      <c r="AD684" t="str">
        <f>VLOOKUP(Table8_16[[#This Row],[Store_ID]],Store!$A$2:$E$21,4,FALSE)</f>
        <v>Port Josephberg</v>
      </c>
      <c r="AE684" t="str">
        <f>VLOOKUP(Table8_16[[#This Row],[Store_ID]],Store!$A$2:$E$21,5,FALSE)</f>
        <v>Online</v>
      </c>
      <c r="AF684" s="22" t="str">
        <f>VLOOKUP(Table8_16[[#This Row],[Store_ID]],Store!$A$2:$F$21,6,FALSE)</f>
        <v>Digital Store</v>
      </c>
    </row>
    <row r="685" spans="1:32" x14ac:dyDescent="0.3">
      <c r="A685" t="s">
        <v>2650</v>
      </c>
      <c r="B685" s="5">
        <v>45232</v>
      </c>
      <c r="C685" t="s">
        <v>1130</v>
      </c>
      <c r="D685" t="s">
        <v>1625</v>
      </c>
      <c r="E685" t="s">
        <v>1892</v>
      </c>
      <c r="F685">
        <v>3</v>
      </c>
      <c r="G685">
        <v>401.42</v>
      </c>
      <c r="H685">
        <v>0.01</v>
      </c>
      <c r="I685" t="s">
        <v>1964</v>
      </c>
      <c r="J685">
        <v>1192.2174</v>
      </c>
      <c r="K685">
        <v>1192.2174</v>
      </c>
      <c r="L685" t="str">
        <f>_xlfn.IFS(Table8_1[[#This Row],[Unit_Price]]&lt;500,"Low Price",Table8_1[[#This Row],[Unit_Price]]&lt;2000,"Medium Price",Table8_1[[#This Row],[Unit_Price]]&gt;=2000, "High Price")</f>
        <v>Low Price</v>
      </c>
      <c r="M685" t="str">
        <f>VLOOKUP(Table8_16[[#This Row],[Customer_ID]],Table1__2[],2,FALSE)</f>
        <v>Manuel Castillo</v>
      </c>
      <c r="N685">
        <f>VLOOKUP(Table8_16[[#This Row],[Customer_ID]],Table1__2[],3,FALSE)</f>
        <v>41</v>
      </c>
      <c r="O685" t="str">
        <f>VLOOKUP(Table8_16[[#This Row],[Customer_ID]],Table1__2[],4,FALSE)</f>
        <v>Male</v>
      </c>
      <c r="P685" t="str">
        <f>VLOOKUP(Table8_16[[#This Row],[Customer_ID]],Table1__2[],5,FALSE)</f>
        <v>Nealview</v>
      </c>
      <c r="Q685" t="str">
        <f>VLOOKUP(Table8_16[[#This Row],[Customer_ID]],Table1__2[],6,FALSE)</f>
        <v>Tennessee</v>
      </c>
      <c r="R685" t="str">
        <f>VLOOKUP(Table8_16[[#This Row],[Customer_ID]],Table1__2[],7,FALSE)</f>
        <v>USA</v>
      </c>
      <c r="S685" t="str">
        <f>VLOOKUP(Table8_16[[#This Row],[Customer_ID]],Table1__2[],8,FALSE)</f>
        <v>Gold</v>
      </c>
      <c r="T685" t="str">
        <f>VLOOKUP(Table8_16[[#This Row],[Customer_ID]],Table1__2[],9,FALSE)</f>
        <v>Experienced</v>
      </c>
      <c r="U685" t="str">
        <f>VLOOKUP(Table8_16[[#This Row],[Product_ID]],Table3__211[],2,FALSE)</f>
        <v>Soccer Training Cone</v>
      </c>
      <c r="V685" t="str">
        <f>VLOOKUP(Table8_16[[#This Row],[Product_ID]],Table3__211[],3,FALSE)</f>
        <v>Set</v>
      </c>
      <c r="W685" t="str">
        <f>VLOOKUP(Table8_16[[#This Row],[Product_ID]],Table3__211[],4,FALSE)</f>
        <v>Sports</v>
      </c>
      <c r="X685" t="str">
        <f>VLOOKUP(Table8_16[[#This Row],[Product_ID]],Table3__211[],5,FALSE)</f>
        <v>Accessories</v>
      </c>
      <c r="Y685" t="str">
        <f>VLOOKUP(Table8_16[[#This Row],[Product_ID]],Table3__211[],6,FALSE)</f>
        <v>Ford, Murphy and Wilson</v>
      </c>
      <c r="Z685">
        <f>VLOOKUP(Table8_16[[#This Row],[Product_ID]],Table3__211[],7,FALSE)</f>
        <v>144.53</v>
      </c>
      <c r="AA685">
        <f>VLOOKUP(Table8_16[[#This Row],[Product_ID]],Table3__211[],8,FALSE)</f>
        <v>367</v>
      </c>
      <c r="AB685" t="str">
        <f>VLOOKUP(Table8_16[[#This Row],[Store_ID]],Store!$A$2:$E$21,2,FALSE)</f>
        <v>Martinez, Adkins and Johnson</v>
      </c>
      <c r="AC685" t="str">
        <f>VLOOKUP(Table8_16[[#This Row],[Store_ID]],Store!$A$2:$E$21,3,FALSE)</f>
        <v>North</v>
      </c>
      <c r="AD685" t="str">
        <f>VLOOKUP(Table8_16[[#This Row],[Store_ID]],Store!$A$2:$E$21,4,FALSE)</f>
        <v>Danielmouth</v>
      </c>
      <c r="AE685" t="str">
        <f>VLOOKUP(Table8_16[[#This Row],[Store_ID]],Store!$A$2:$E$21,5,FALSE)</f>
        <v>Flagship</v>
      </c>
      <c r="AF685" s="22" t="str">
        <f>VLOOKUP(Table8_16[[#This Row],[Store_ID]],Store!$A$2:$F$21,6,FALSE)</f>
        <v>Physical Store</v>
      </c>
    </row>
    <row r="686" spans="1:32" x14ac:dyDescent="0.3">
      <c r="A686" t="s">
        <v>2651</v>
      </c>
      <c r="B686" s="5">
        <v>45907</v>
      </c>
      <c r="C686" t="s">
        <v>639</v>
      </c>
      <c r="D686" t="s">
        <v>1718</v>
      </c>
      <c r="E686" t="s">
        <v>1917</v>
      </c>
      <c r="F686">
        <v>4</v>
      </c>
      <c r="G686">
        <v>442.54</v>
      </c>
      <c r="H686">
        <v>0.06</v>
      </c>
      <c r="I686" t="s">
        <v>1959</v>
      </c>
      <c r="J686">
        <v>1663.9503999999999</v>
      </c>
      <c r="K686">
        <v>1663.9504000000002</v>
      </c>
      <c r="L686" t="str">
        <f>_xlfn.IFS(Table8_1[[#This Row],[Unit_Price]]&lt;500,"Low Price",Table8_1[[#This Row],[Unit_Price]]&lt;2000,"Medium Price",Table8_1[[#This Row],[Unit_Price]]&gt;=2000, "High Price")</f>
        <v>Low Price</v>
      </c>
      <c r="M686" t="str">
        <f>VLOOKUP(Table8_16[[#This Row],[Customer_ID]],Table1__2[],2,FALSE)</f>
        <v>Jacob Wood</v>
      </c>
      <c r="N686">
        <f>VLOOKUP(Table8_16[[#This Row],[Customer_ID]],Table1__2[],3,FALSE)</f>
        <v>26</v>
      </c>
      <c r="O686" t="str">
        <f>VLOOKUP(Table8_16[[#This Row],[Customer_ID]],Table1__2[],4,FALSE)</f>
        <v>Male</v>
      </c>
      <c r="P686" t="str">
        <f>VLOOKUP(Table8_16[[#This Row],[Customer_ID]],Table1__2[],5,FALSE)</f>
        <v>Lake Samanthafort</v>
      </c>
      <c r="Q686" t="str">
        <f>VLOOKUP(Table8_16[[#This Row],[Customer_ID]],Table1__2[],6,FALSE)</f>
        <v>Idaho</v>
      </c>
      <c r="R686" t="str">
        <f>VLOOKUP(Table8_16[[#This Row],[Customer_ID]],Table1__2[],7,FALSE)</f>
        <v>USA</v>
      </c>
      <c r="S686" t="str">
        <f>VLOOKUP(Table8_16[[#This Row],[Customer_ID]],Table1__2[],8,FALSE)</f>
        <v>Gold</v>
      </c>
      <c r="T686" t="str">
        <f>VLOOKUP(Table8_16[[#This Row],[Customer_ID]],Table1__2[],9,FALSE)</f>
        <v>Entry level Professionel</v>
      </c>
      <c r="U686" t="str">
        <f>VLOOKUP(Table8_16[[#This Row],[Product_ID]],Table3__211[],2,FALSE)</f>
        <v>Men's Winter</v>
      </c>
      <c r="V686" t="str">
        <f>VLOOKUP(Table8_16[[#This Row],[Product_ID]],Table3__211[],3,FALSE)</f>
        <v>Jacket</v>
      </c>
      <c r="W686" t="str">
        <f>VLOOKUP(Table8_16[[#This Row],[Product_ID]],Table3__211[],4,FALSE)</f>
        <v>Clothing</v>
      </c>
      <c r="X686" t="str">
        <f>VLOOKUP(Table8_16[[#This Row],[Product_ID]],Table3__211[],5,FALSE)</f>
        <v>Outerwear</v>
      </c>
      <c r="Y686" t="str">
        <f>VLOOKUP(Table8_16[[#This Row],[Product_ID]],Table3__211[],6,FALSE)</f>
        <v>Kelly, Smith and Perez</v>
      </c>
      <c r="Z686">
        <f>VLOOKUP(Table8_16[[#This Row],[Product_ID]],Table3__211[],7,FALSE)</f>
        <v>167.34</v>
      </c>
      <c r="AA686">
        <f>VLOOKUP(Table8_16[[#This Row],[Product_ID]],Table3__211[],8,FALSE)</f>
        <v>296</v>
      </c>
      <c r="AB686" t="str">
        <f>VLOOKUP(Table8_16[[#This Row],[Store_ID]],Store!$A$2:$E$21,2,FALSE)</f>
        <v>Bean, Jones and Park</v>
      </c>
      <c r="AC686" t="str">
        <f>VLOOKUP(Table8_16[[#This Row],[Store_ID]],Store!$A$2:$E$21,3,FALSE)</f>
        <v>West</v>
      </c>
      <c r="AD686" t="str">
        <f>VLOOKUP(Table8_16[[#This Row],[Store_ID]],Store!$A$2:$E$21,4,FALSE)</f>
        <v>Thompsonborough</v>
      </c>
      <c r="AE686" t="str">
        <f>VLOOKUP(Table8_16[[#This Row],[Store_ID]],Store!$A$2:$E$21,5,FALSE)</f>
        <v>Online</v>
      </c>
      <c r="AF686" s="22" t="str">
        <f>VLOOKUP(Table8_16[[#This Row],[Store_ID]],Store!$A$2:$F$21,6,FALSE)</f>
        <v>Digital Store</v>
      </c>
    </row>
    <row r="687" spans="1:32" x14ac:dyDescent="0.3">
      <c r="A687" t="s">
        <v>2652</v>
      </c>
      <c r="B687" s="5">
        <v>45270</v>
      </c>
      <c r="C687" t="s">
        <v>1420</v>
      </c>
      <c r="D687" t="s">
        <v>1847</v>
      </c>
      <c r="E687" t="s">
        <v>1932</v>
      </c>
      <c r="F687">
        <v>4</v>
      </c>
      <c r="G687">
        <v>451.41</v>
      </c>
      <c r="H687">
        <v>0.06</v>
      </c>
      <c r="I687" t="s">
        <v>1961</v>
      </c>
      <c r="J687">
        <v>1697.3016</v>
      </c>
      <c r="K687">
        <v>1697.3016</v>
      </c>
      <c r="L687" t="str">
        <f>_xlfn.IFS(Table8_1[[#This Row],[Unit_Price]]&lt;500,"Low Price",Table8_1[[#This Row],[Unit_Price]]&lt;2000,"Medium Price",Table8_1[[#This Row],[Unit_Price]]&gt;=2000, "High Price")</f>
        <v>Low Price</v>
      </c>
      <c r="M687" t="str">
        <f>VLOOKUP(Table8_16[[#This Row],[Customer_ID]],Table1__2[],2,FALSE)</f>
        <v>Julie Powell</v>
      </c>
      <c r="N687">
        <f>VLOOKUP(Table8_16[[#This Row],[Customer_ID]],Table1__2[],3,FALSE)</f>
        <v>59</v>
      </c>
      <c r="O687" t="str">
        <f>VLOOKUP(Table8_16[[#This Row],[Customer_ID]],Table1__2[],4,FALSE)</f>
        <v>Female</v>
      </c>
      <c r="P687" t="str">
        <f>VLOOKUP(Table8_16[[#This Row],[Customer_ID]],Table1__2[],5,FALSE)</f>
        <v>South Barbara</v>
      </c>
      <c r="Q687" t="str">
        <f>VLOOKUP(Table8_16[[#This Row],[Customer_ID]],Table1__2[],6,FALSE)</f>
        <v>Arkansas</v>
      </c>
      <c r="R687" t="str">
        <f>VLOOKUP(Table8_16[[#This Row],[Customer_ID]],Table1__2[],7,FALSE)</f>
        <v>USA</v>
      </c>
      <c r="S687" t="str">
        <f>VLOOKUP(Table8_16[[#This Row],[Customer_ID]],Table1__2[],8,FALSE)</f>
        <v>Gold</v>
      </c>
      <c r="T687" t="str">
        <f>VLOOKUP(Table8_16[[#This Row],[Customer_ID]],Table1__2[],9,FALSE)</f>
        <v>Experienced</v>
      </c>
      <c r="U687" t="str">
        <f>VLOOKUP(Table8_16[[#This Row],[Product_ID]],Table3__211[],2,FALSE)</f>
        <v>Sports Wrist</v>
      </c>
      <c r="V687" t="str">
        <f>VLOOKUP(Table8_16[[#This Row],[Product_ID]],Table3__211[],3,FALSE)</f>
        <v>Sweatbands</v>
      </c>
      <c r="W687" t="str">
        <f>VLOOKUP(Table8_16[[#This Row],[Product_ID]],Table3__211[],4,FALSE)</f>
        <v>Sports</v>
      </c>
      <c r="X687" t="str">
        <f>VLOOKUP(Table8_16[[#This Row],[Product_ID]],Table3__211[],5,FALSE)</f>
        <v>Accessories</v>
      </c>
      <c r="Y687" t="str">
        <f>VLOOKUP(Table8_16[[#This Row],[Product_ID]],Table3__211[],6,FALSE)</f>
        <v>Olsen-Daniels</v>
      </c>
      <c r="Z687">
        <f>VLOOKUP(Table8_16[[#This Row],[Product_ID]],Table3__211[],7,FALSE)</f>
        <v>131.24</v>
      </c>
      <c r="AA687">
        <f>VLOOKUP(Table8_16[[#This Row],[Product_ID]],Table3__211[],8,FALSE)</f>
        <v>232</v>
      </c>
      <c r="AB687" t="str">
        <f>VLOOKUP(Table8_16[[#This Row],[Store_ID]],Store!$A$2:$E$21,2,FALSE)</f>
        <v>Gardner, Humphrey and Contreras</v>
      </c>
      <c r="AC687" t="str">
        <f>VLOOKUP(Table8_16[[#This Row],[Store_ID]],Store!$A$2:$E$21,3,FALSE)</f>
        <v>East</v>
      </c>
      <c r="AD687" t="str">
        <f>VLOOKUP(Table8_16[[#This Row],[Store_ID]],Store!$A$2:$E$21,4,FALSE)</f>
        <v>Johnsonville</v>
      </c>
      <c r="AE687" t="str">
        <f>VLOOKUP(Table8_16[[#This Row],[Store_ID]],Store!$A$2:$E$21,5,FALSE)</f>
        <v>Flagship</v>
      </c>
      <c r="AF687" s="22" t="str">
        <f>VLOOKUP(Table8_16[[#This Row],[Store_ID]],Store!$A$2:$F$21,6,FALSE)</f>
        <v>Physical Store</v>
      </c>
    </row>
    <row r="688" spans="1:32" x14ac:dyDescent="0.3">
      <c r="A688" t="s">
        <v>2653</v>
      </c>
      <c r="B688" s="5">
        <v>45942</v>
      </c>
      <c r="C688" t="s">
        <v>857</v>
      </c>
      <c r="D688" t="s">
        <v>1856</v>
      </c>
      <c r="E688" t="s">
        <v>1921</v>
      </c>
      <c r="F688">
        <v>4</v>
      </c>
      <c r="G688">
        <v>547.21</v>
      </c>
      <c r="H688">
        <v>0.25</v>
      </c>
      <c r="I688" t="s">
        <v>1959</v>
      </c>
      <c r="J688">
        <v>1641.63</v>
      </c>
      <c r="K688">
        <v>1641.63</v>
      </c>
      <c r="L688" t="str">
        <f>_xlfn.IFS(Table8_1[[#This Row],[Unit_Price]]&lt;500,"Low Price",Table8_1[[#This Row],[Unit_Price]]&lt;2000,"Medium Price",Table8_1[[#This Row],[Unit_Price]]&gt;=2000, "High Price")</f>
        <v>Medium Price</v>
      </c>
      <c r="M688" t="str">
        <f>VLOOKUP(Table8_16[[#This Row],[Customer_ID]],Table1__2[],2,FALSE)</f>
        <v>Tracy Kelly</v>
      </c>
      <c r="N688">
        <f>VLOOKUP(Table8_16[[#This Row],[Customer_ID]],Table1__2[],3,FALSE)</f>
        <v>38</v>
      </c>
      <c r="O688" t="str">
        <f>VLOOKUP(Table8_16[[#This Row],[Customer_ID]],Table1__2[],4,FALSE)</f>
        <v>Male</v>
      </c>
      <c r="P688" t="str">
        <f>VLOOKUP(Table8_16[[#This Row],[Customer_ID]],Table1__2[],5,FALSE)</f>
        <v>West Jamieport</v>
      </c>
      <c r="Q688" t="str">
        <f>VLOOKUP(Table8_16[[#This Row],[Customer_ID]],Table1__2[],6,FALSE)</f>
        <v>Tennessee</v>
      </c>
      <c r="R688" t="str">
        <f>VLOOKUP(Table8_16[[#This Row],[Customer_ID]],Table1__2[],7,FALSE)</f>
        <v>USA</v>
      </c>
      <c r="S688" t="str">
        <f>VLOOKUP(Table8_16[[#This Row],[Customer_ID]],Table1__2[],8,FALSE)</f>
        <v>Silver</v>
      </c>
      <c r="T688" t="str">
        <f>VLOOKUP(Table8_16[[#This Row],[Customer_ID]],Table1__2[],9,FALSE)</f>
        <v>Experienced</v>
      </c>
      <c r="U688" t="str">
        <f>VLOOKUP(Table8_16[[#This Row],[Product_ID]],Table3__211[],2,FALSE)</f>
        <v>Women's High</v>
      </c>
      <c r="V688" t="str">
        <f>VLOOKUP(Table8_16[[#This Row],[Product_ID]],Table3__211[],3,FALSE)</f>
        <v>Heels</v>
      </c>
      <c r="W688" t="str">
        <f>VLOOKUP(Table8_16[[#This Row],[Product_ID]],Table3__211[],4,FALSE)</f>
        <v>Clothing</v>
      </c>
      <c r="X688" t="str">
        <f>VLOOKUP(Table8_16[[#This Row],[Product_ID]],Table3__211[],5,FALSE)</f>
        <v>Footwear</v>
      </c>
      <c r="Y688" t="str">
        <f>VLOOKUP(Table8_16[[#This Row],[Product_ID]],Table3__211[],6,FALSE)</f>
        <v>Smith-Charles</v>
      </c>
      <c r="Z688">
        <f>VLOOKUP(Table8_16[[#This Row],[Product_ID]],Table3__211[],7,FALSE)</f>
        <v>438.25</v>
      </c>
      <c r="AA688">
        <f>VLOOKUP(Table8_16[[#This Row],[Product_ID]],Table3__211[],8,FALSE)</f>
        <v>496</v>
      </c>
      <c r="AB688" t="str">
        <f>VLOOKUP(Table8_16[[#This Row],[Store_ID]],Store!$A$2:$E$21,2,FALSE)</f>
        <v>Moore, Padilla and Butler</v>
      </c>
      <c r="AC688" t="str">
        <f>VLOOKUP(Table8_16[[#This Row],[Store_ID]],Store!$A$2:$E$21,3,FALSE)</f>
        <v>South</v>
      </c>
      <c r="AD688" t="str">
        <f>VLOOKUP(Table8_16[[#This Row],[Store_ID]],Store!$A$2:$E$21,4,FALSE)</f>
        <v>East Johnstad</v>
      </c>
      <c r="AE688" t="str">
        <f>VLOOKUP(Table8_16[[#This Row],[Store_ID]],Store!$A$2:$E$21,5,FALSE)</f>
        <v>Flagship</v>
      </c>
      <c r="AF688" s="22" t="str">
        <f>VLOOKUP(Table8_16[[#This Row],[Store_ID]],Store!$A$2:$F$21,6,FALSE)</f>
        <v>Physical Store</v>
      </c>
    </row>
    <row r="689" spans="1:32" x14ac:dyDescent="0.3">
      <c r="A689" t="s">
        <v>2654</v>
      </c>
      <c r="B689" s="5">
        <v>45750</v>
      </c>
      <c r="C689" t="s">
        <v>671</v>
      </c>
      <c r="D689" t="s">
        <v>1844</v>
      </c>
      <c r="E689" t="s">
        <v>1904</v>
      </c>
      <c r="F689">
        <v>1</v>
      </c>
      <c r="G689">
        <v>979.28</v>
      </c>
      <c r="H689">
        <v>0.2</v>
      </c>
      <c r="I689" t="s">
        <v>1961</v>
      </c>
      <c r="J689">
        <v>783.42399999999998</v>
      </c>
      <c r="K689">
        <v>783.42399999999998</v>
      </c>
      <c r="L689" t="str">
        <f>_xlfn.IFS(Table8_1[[#This Row],[Unit_Price]]&lt;500,"Low Price",Table8_1[[#This Row],[Unit_Price]]&lt;2000,"Medium Price",Table8_1[[#This Row],[Unit_Price]]&gt;=2000, "High Price")</f>
        <v>Medium Price</v>
      </c>
      <c r="M689" t="str">
        <f>VLOOKUP(Table8_16[[#This Row],[Customer_ID]],Table1__2[],2,FALSE)</f>
        <v>Sarah Brady</v>
      </c>
      <c r="N689">
        <f>VLOOKUP(Table8_16[[#This Row],[Customer_ID]],Table1__2[],3,FALSE)</f>
        <v>47</v>
      </c>
      <c r="O689" t="str">
        <f>VLOOKUP(Table8_16[[#This Row],[Customer_ID]],Table1__2[],4,FALSE)</f>
        <v>Male</v>
      </c>
      <c r="P689" t="str">
        <f>VLOOKUP(Table8_16[[#This Row],[Customer_ID]],Table1__2[],5,FALSE)</f>
        <v>Johnsonland</v>
      </c>
      <c r="Q689" t="str">
        <f>VLOOKUP(Table8_16[[#This Row],[Customer_ID]],Table1__2[],6,FALSE)</f>
        <v>Iowa</v>
      </c>
      <c r="R689" t="str">
        <f>VLOOKUP(Table8_16[[#This Row],[Customer_ID]],Table1__2[],7,FALSE)</f>
        <v>USA</v>
      </c>
      <c r="S689" t="str">
        <f>VLOOKUP(Table8_16[[#This Row],[Customer_ID]],Table1__2[],8,FALSE)</f>
        <v>Platinum</v>
      </c>
      <c r="T689" t="str">
        <f>VLOOKUP(Table8_16[[#This Row],[Customer_ID]],Table1__2[],9,FALSE)</f>
        <v>Experienced</v>
      </c>
      <c r="U689" t="str">
        <f>VLOOKUP(Table8_16[[#This Row],[Product_ID]],Table3__211[],2,FALSE)</f>
        <v>LED Bedside</v>
      </c>
      <c r="V689" t="str">
        <f>VLOOKUP(Table8_16[[#This Row],[Product_ID]],Table3__211[],3,FALSE)</f>
        <v>Lamp</v>
      </c>
      <c r="W689" t="str">
        <f>VLOOKUP(Table8_16[[#This Row],[Product_ID]],Table3__211[],4,FALSE)</f>
        <v>Home</v>
      </c>
      <c r="X689" t="str">
        <f>VLOOKUP(Table8_16[[#This Row],[Product_ID]],Table3__211[],5,FALSE)</f>
        <v>Lighting</v>
      </c>
      <c r="Y689" t="str">
        <f>VLOOKUP(Table8_16[[#This Row],[Product_ID]],Table3__211[],6,FALSE)</f>
        <v>Aguilar, Horton and Lewis</v>
      </c>
      <c r="Z689">
        <f>VLOOKUP(Table8_16[[#This Row],[Product_ID]],Table3__211[],7,FALSE)</f>
        <v>371.38</v>
      </c>
      <c r="AA689">
        <f>VLOOKUP(Table8_16[[#This Row],[Product_ID]],Table3__211[],8,FALSE)</f>
        <v>220</v>
      </c>
      <c r="AB689" t="str">
        <f>VLOOKUP(Table8_16[[#This Row],[Store_ID]],Store!$A$2:$E$21,2,FALSE)</f>
        <v>Alexander Group</v>
      </c>
      <c r="AC689" t="str">
        <f>VLOOKUP(Table8_16[[#This Row],[Store_ID]],Store!$A$2:$E$21,3,FALSE)</f>
        <v>South</v>
      </c>
      <c r="AD689" t="str">
        <f>VLOOKUP(Table8_16[[#This Row],[Store_ID]],Store!$A$2:$E$21,4,FALSE)</f>
        <v>Port Sharon</v>
      </c>
      <c r="AE689" t="str">
        <f>VLOOKUP(Table8_16[[#This Row],[Store_ID]],Store!$A$2:$E$21,5,FALSE)</f>
        <v>Online</v>
      </c>
      <c r="AF689" s="22" t="str">
        <f>VLOOKUP(Table8_16[[#This Row],[Store_ID]],Store!$A$2:$F$21,6,FALSE)</f>
        <v>Digital Store</v>
      </c>
    </row>
    <row r="690" spans="1:32" x14ac:dyDescent="0.3">
      <c r="A690" t="s">
        <v>2655</v>
      </c>
      <c r="B690" s="5">
        <v>45300</v>
      </c>
      <c r="C690" t="s">
        <v>1971</v>
      </c>
      <c r="D690" t="s">
        <v>1750</v>
      </c>
      <c r="E690" t="s">
        <v>1914</v>
      </c>
      <c r="F690">
        <v>4</v>
      </c>
      <c r="G690">
        <v>263.58999999999997</v>
      </c>
      <c r="H690">
        <v>0.04</v>
      </c>
      <c r="I690" t="s">
        <v>1959</v>
      </c>
      <c r="J690">
        <v>1012.1856</v>
      </c>
      <c r="K690">
        <v>1012.1855999999999</v>
      </c>
      <c r="L690" t="str">
        <f>_xlfn.IFS(Table8_1[[#This Row],[Unit_Price]]&lt;500,"Low Price",Table8_1[[#This Row],[Unit_Price]]&lt;2000,"Medium Price",Table8_1[[#This Row],[Unit_Price]]&gt;=2000, "High Price")</f>
        <v>Low Price</v>
      </c>
      <c r="M690" t="str">
        <f>VLOOKUP(Table8_16[[#This Row],[Customer_ID]],Table1__2[],2,FALSE)</f>
        <v>David Pierce</v>
      </c>
      <c r="N690">
        <f>VLOOKUP(Table8_16[[#This Row],[Customer_ID]],Table1__2[],3,FALSE)</f>
        <v>45</v>
      </c>
      <c r="O690" t="str">
        <f>VLOOKUP(Table8_16[[#This Row],[Customer_ID]],Table1__2[],4,FALSE)</f>
        <v>Female</v>
      </c>
      <c r="P690" t="str">
        <f>VLOOKUP(Table8_16[[#This Row],[Customer_ID]],Table1__2[],5,FALSE)</f>
        <v>Grayland</v>
      </c>
      <c r="Q690" t="str">
        <f>VLOOKUP(Table8_16[[#This Row],[Customer_ID]],Table1__2[],6,FALSE)</f>
        <v>Washington</v>
      </c>
      <c r="R690" t="str">
        <f>VLOOKUP(Table8_16[[#This Row],[Customer_ID]],Table1__2[],7,FALSE)</f>
        <v>USA</v>
      </c>
      <c r="S690" t="str">
        <f>VLOOKUP(Table8_16[[#This Row],[Customer_ID]],Table1__2[],8,FALSE)</f>
        <v>Platinum</v>
      </c>
      <c r="T690" t="str">
        <f>VLOOKUP(Table8_16[[#This Row],[Customer_ID]],Table1__2[],9,FALSE)</f>
        <v>Experienced</v>
      </c>
      <c r="U690" t="str">
        <f>VLOOKUP(Table8_16[[#This Row],[Product_ID]],Table3__211[],2,FALSE)</f>
        <v>Premium Blanket</v>
      </c>
      <c r="V690" t="str">
        <f>VLOOKUP(Table8_16[[#This Row],[Product_ID]],Table3__211[],3,FALSE)</f>
        <v>Throw</v>
      </c>
      <c r="W690" t="str">
        <f>VLOOKUP(Table8_16[[#This Row],[Product_ID]],Table3__211[],4,FALSE)</f>
        <v>Home</v>
      </c>
      <c r="X690" t="str">
        <f>VLOOKUP(Table8_16[[#This Row],[Product_ID]],Table3__211[],5,FALSE)</f>
        <v>Decor</v>
      </c>
      <c r="Y690" t="str">
        <f>VLOOKUP(Table8_16[[#This Row],[Product_ID]],Table3__211[],6,FALSE)</f>
        <v>Hernandez, Kennedy and Porter</v>
      </c>
      <c r="Z690">
        <f>VLOOKUP(Table8_16[[#This Row],[Product_ID]],Table3__211[],7,FALSE)</f>
        <v>461.47</v>
      </c>
      <c r="AA690">
        <f>VLOOKUP(Table8_16[[#This Row],[Product_ID]],Table3__211[],8,FALSE)</f>
        <v>190</v>
      </c>
      <c r="AB690" t="str">
        <f>VLOOKUP(Table8_16[[#This Row],[Store_ID]],Store!$A$2:$E$21,2,FALSE)</f>
        <v>Martinez-Mullins</v>
      </c>
      <c r="AC690" t="str">
        <f>VLOOKUP(Table8_16[[#This Row],[Store_ID]],Store!$A$2:$E$21,3,FALSE)</f>
        <v>South</v>
      </c>
      <c r="AD690" t="str">
        <f>VLOOKUP(Table8_16[[#This Row],[Store_ID]],Store!$A$2:$E$21,4,FALSE)</f>
        <v>Williamsfurt</v>
      </c>
      <c r="AE690" t="str">
        <f>VLOOKUP(Table8_16[[#This Row],[Store_ID]],Store!$A$2:$E$21,5,FALSE)</f>
        <v>Online</v>
      </c>
      <c r="AF690" s="22" t="str">
        <f>VLOOKUP(Table8_16[[#This Row],[Store_ID]],Store!$A$2:$F$21,6,FALSE)</f>
        <v>Digital Store</v>
      </c>
    </row>
    <row r="691" spans="1:32" x14ac:dyDescent="0.3">
      <c r="A691" t="s">
        <v>2656</v>
      </c>
      <c r="B691" s="5">
        <v>45876</v>
      </c>
      <c r="C691" t="s">
        <v>20</v>
      </c>
      <c r="D691" t="s">
        <v>1744</v>
      </c>
      <c r="E691" t="s">
        <v>1908</v>
      </c>
      <c r="F691">
        <v>1</v>
      </c>
      <c r="G691">
        <v>692.75</v>
      </c>
      <c r="H691">
        <v>0.11</v>
      </c>
      <c r="I691" t="s">
        <v>1964</v>
      </c>
      <c r="J691">
        <v>616.54750000000001</v>
      </c>
      <c r="K691">
        <v>616.54750000000001</v>
      </c>
      <c r="L691" t="str">
        <f>_xlfn.IFS(Table8_1[[#This Row],[Unit_Price]]&lt;500,"Low Price",Table8_1[[#This Row],[Unit_Price]]&lt;2000,"Medium Price",Table8_1[[#This Row],[Unit_Price]]&gt;=2000, "High Price")</f>
        <v>Medium Price</v>
      </c>
      <c r="M691" t="str">
        <f>VLOOKUP(Table8_16[[#This Row],[Customer_ID]],Table1__2[],2,FALSE)</f>
        <v>Dr. Benjamin Price</v>
      </c>
      <c r="N691">
        <f>VLOOKUP(Table8_16[[#This Row],[Customer_ID]],Table1__2[],3,FALSE)</f>
        <v>29</v>
      </c>
      <c r="O691" t="str">
        <f>VLOOKUP(Table8_16[[#This Row],[Customer_ID]],Table1__2[],4,FALSE)</f>
        <v>Female</v>
      </c>
      <c r="P691" t="str">
        <f>VLOOKUP(Table8_16[[#This Row],[Customer_ID]],Table1__2[],5,FALSE)</f>
        <v>Kylebury</v>
      </c>
      <c r="Q691" t="str">
        <f>VLOOKUP(Table8_16[[#This Row],[Customer_ID]],Table1__2[],6,FALSE)</f>
        <v>Alabama</v>
      </c>
      <c r="R691" t="str">
        <f>VLOOKUP(Table8_16[[#This Row],[Customer_ID]],Table1__2[],7,FALSE)</f>
        <v>USA</v>
      </c>
      <c r="S691" t="str">
        <f>VLOOKUP(Table8_16[[#This Row],[Customer_ID]],Table1__2[],8,FALSE)</f>
        <v>Platinum</v>
      </c>
      <c r="T691" t="str">
        <f>VLOOKUP(Table8_16[[#This Row],[Customer_ID]],Table1__2[],9,FALSE)</f>
        <v>Entry level Professionel</v>
      </c>
      <c r="U691" t="str">
        <f>VLOOKUP(Table8_16[[#This Row],[Product_ID]],Table3__211[],2,FALSE)</f>
        <v>Sports Stopwatch</v>
      </c>
      <c r="V691" t="str">
        <f>VLOOKUP(Table8_16[[#This Row],[Product_ID]],Table3__211[],3,FALSE)</f>
        <v>Pro</v>
      </c>
      <c r="W691" t="str">
        <f>VLOOKUP(Table8_16[[#This Row],[Product_ID]],Table3__211[],4,FALSE)</f>
        <v>Sports</v>
      </c>
      <c r="X691" t="str">
        <f>VLOOKUP(Table8_16[[#This Row],[Product_ID]],Table3__211[],5,FALSE)</f>
        <v>Accessories</v>
      </c>
      <c r="Y691" t="str">
        <f>VLOOKUP(Table8_16[[#This Row],[Product_ID]],Table3__211[],6,FALSE)</f>
        <v>Thompson-French</v>
      </c>
      <c r="Z691">
        <f>VLOOKUP(Table8_16[[#This Row],[Product_ID]],Table3__211[],7,FALSE)</f>
        <v>434.84</v>
      </c>
      <c r="AA691">
        <f>VLOOKUP(Table8_16[[#This Row],[Product_ID]],Table3__211[],8,FALSE)</f>
        <v>185</v>
      </c>
      <c r="AB691" t="str">
        <f>VLOOKUP(Table8_16[[#This Row],[Store_ID]],Store!$A$2:$E$21,2,FALSE)</f>
        <v>Gray Ltd</v>
      </c>
      <c r="AC691" t="str">
        <f>VLOOKUP(Table8_16[[#This Row],[Store_ID]],Store!$A$2:$E$21,3,FALSE)</f>
        <v>North</v>
      </c>
      <c r="AD691" t="str">
        <f>VLOOKUP(Table8_16[[#This Row],[Store_ID]],Store!$A$2:$E$21,4,FALSE)</f>
        <v>New Michaelchester</v>
      </c>
      <c r="AE691" t="str">
        <f>VLOOKUP(Table8_16[[#This Row],[Store_ID]],Store!$A$2:$E$21,5,FALSE)</f>
        <v>Outlet</v>
      </c>
      <c r="AF691" s="22" t="str">
        <f>VLOOKUP(Table8_16[[#This Row],[Store_ID]],Store!$A$2:$F$21,6,FALSE)</f>
        <v>Physical Store</v>
      </c>
    </row>
    <row r="692" spans="1:32" x14ac:dyDescent="0.3">
      <c r="A692" t="s">
        <v>2657</v>
      </c>
      <c r="B692" s="5">
        <v>45301</v>
      </c>
      <c r="C692" t="s">
        <v>551</v>
      </c>
      <c r="D692" t="s">
        <v>1771</v>
      </c>
      <c r="E692" t="s">
        <v>1901</v>
      </c>
      <c r="F692">
        <v>3</v>
      </c>
      <c r="G692">
        <v>142.83000000000001</v>
      </c>
      <c r="H692">
        <v>0.01</v>
      </c>
      <c r="I692" t="s">
        <v>1959</v>
      </c>
      <c r="J692">
        <v>424.20510000000002</v>
      </c>
      <c r="K692">
        <v>424.20510000000002</v>
      </c>
      <c r="L692" t="str">
        <f>_xlfn.IFS(Table8_1[[#This Row],[Unit_Price]]&lt;500,"Low Price",Table8_1[[#This Row],[Unit_Price]]&lt;2000,"Medium Price",Table8_1[[#This Row],[Unit_Price]]&gt;=2000, "High Price")</f>
        <v>Low Price</v>
      </c>
      <c r="M692" t="str">
        <f>VLOOKUP(Table8_16[[#This Row],[Customer_ID]],Table1__2[],2,FALSE)</f>
        <v>Joseph Jones</v>
      </c>
      <c r="N692">
        <f>VLOOKUP(Table8_16[[#This Row],[Customer_ID]],Table1__2[],3,FALSE)</f>
        <v>21</v>
      </c>
      <c r="O692" t="str">
        <f>VLOOKUP(Table8_16[[#This Row],[Customer_ID]],Table1__2[],4,FALSE)</f>
        <v>Male</v>
      </c>
      <c r="P692" t="str">
        <f>VLOOKUP(Table8_16[[#This Row],[Customer_ID]],Table1__2[],5,FALSE)</f>
        <v>North Matthew</v>
      </c>
      <c r="Q692" t="str">
        <f>VLOOKUP(Table8_16[[#This Row],[Customer_ID]],Table1__2[],6,FALSE)</f>
        <v>Illinois</v>
      </c>
      <c r="R692" t="str">
        <f>VLOOKUP(Table8_16[[#This Row],[Customer_ID]],Table1__2[],7,FALSE)</f>
        <v>USA</v>
      </c>
      <c r="S692" t="str">
        <f>VLOOKUP(Table8_16[[#This Row],[Customer_ID]],Table1__2[],8,FALSE)</f>
        <v>Bronze</v>
      </c>
      <c r="T692" t="str">
        <f>VLOOKUP(Table8_16[[#This Row],[Customer_ID]],Table1__2[],9,FALSE)</f>
        <v>Students</v>
      </c>
      <c r="U692" t="str">
        <f>VLOOKUP(Table8_16[[#This Row],[Product_ID]],Table3__211[],2,FALSE)</f>
        <v>Organic Sunscreen</v>
      </c>
      <c r="V692" t="str">
        <f>VLOOKUP(Table8_16[[#This Row],[Product_ID]],Table3__211[],3,FALSE)</f>
        <v>Lotion</v>
      </c>
      <c r="W692" t="str">
        <f>VLOOKUP(Table8_16[[#This Row],[Product_ID]],Table3__211[],4,FALSE)</f>
        <v>Beauty</v>
      </c>
      <c r="X692" t="str">
        <f>VLOOKUP(Table8_16[[#This Row],[Product_ID]],Table3__211[],5,FALSE)</f>
        <v>Skincare</v>
      </c>
      <c r="Y692" t="str">
        <f>VLOOKUP(Table8_16[[#This Row],[Product_ID]],Table3__211[],6,FALSE)</f>
        <v>Anderson-Riley</v>
      </c>
      <c r="Z692">
        <f>VLOOKUP(Table8_16[[#This Row],[Product_ID]],Table3__211[],7,FALSE)</f>
        <v>266.86</v>
      </c>
      <c r="AA692">
        <f>VLOOKUP(Table8_16[[#This Row],[Product_ID]],Table3__211[],8,FALSE)</f>
        <v>458</v>
      </c>
      <c r="AB692" t="str">
        <f>VLOOKUP(Table8_16[[#This Row],[Store_ID]],Store!$A$2:$E$21,2,FALSE)</f>
        <v>Johnson-Wright</v>
      </c>
      <c r="AC692" t="str">
        <f>VLOOKUP(Table8_16[[#This Row],[Store_ID]],Store!$A$2:$E$21,3,FALSE)</f>
        <v>North</v>
      </c>
      <c r="AD692" t="str">
        <f>VLOOKUP(Table8_16[[#This Row],[Store_ID]],Store!$A$2:$E$21,4,FALSE)</f>
        <v>Hoodberg</v>
      </c>
      <c r="AE692" t="str">
        <f>VLOOKUP(Table8_16[[#This Row],[Store_ID]],Store!$A$2:$E$21,5,FALSE)</f>
        <v>Outlet</v>
      </c>
      <c r="AF692" s="22" t="str">
        <f>VLOOKUP(Table8_16[[#This Row],[Store_ID]],Store!$A$2:$F$21,6,FALSE)</f>
        <v>Physical Store</v>
      </c>
    </row>
    <row r="693" spans="1:32" x14ac:dyDescent="0.3">
      <c r="A693" t="s">
        <v>2658</v>
      </c>
      <c r="B693" s="5">
        <v>45857</v>
      </c>
      <c r="C693" t="s">
        <v>433</v>
      </c>
      <c r="D693" t="s">
        <v>1642</v>
      </c>
      <c r="E693" t="s">
        <v>1896</v>
      </c>
      <c r="F693">
        <v>2</v>
      </c>
      <c r="G693">
        <v>419.25</v>
      </c>
      <c r="H693">
        <v>0.17</v>
      </c>
      <c r="I693" t="s">
        <v>1961</v>
      </c>
      <c r="J693">
        <v>695.95500000000004</v>
      </c>
      <c r="K693">
        <v>695.95499999999993</v>
      </c>
      <c r="L693" t="str">
        <f>_xlfn.IFS(Table8_1[[#This Row],[Unit_Price]]&lt;500,"Low Price",Table8_1[[#This Row],[Unit_Price]]&lt;2000,"Medium Price",Table8_1[[#This Row],[Unit_Price]]&gt;=2000, "High Price")</f>
        <v>Low Price</v>
      </c>
      <c r="M693" t="str">
        <f>VLOOKUP(Table8_16[[#This Row],[Customer_ID]],Table1__2[],2,FALSE)</f>
        <v>Donald Lee</v>
      </c>
      <c r="N693">
        <f>VLOOKUP(Table8_16[[#This Row],[Customer_ID]],Table1__2[],3,FALSE)</f>
        <v>26</v>
      </c>
      <c r="O693" t="str">
        <f>VLOOKUP(Table8_16[[#This Row],[Customer_ID]],Table1__2[],4,FALSE)</f>
        <v>Male</v>
      </c>
      <c r="P693" t="str">
        <f>VLOOKUP(Table8_16[[#This Row],[Customer_ID]],Table1__2[],5,FALSE)</f>
        <v>Wongberg</v>
      </c>
      <c r="Q693" t="str">
        <f>VLOOKUP(Table8_16[[#This Row],[Customer_ID]],Table1__2[],6,FALSE)</f>
        <v>Illinois</v>
      </c>
      <c r="R693" t="str">
        <f>VLOOKUP(Table8_16[[#This Row],[Customer_ID]],Table1__2[],7,FALSE)</f>
        <v>USA</v>
      </c>
      <c r="S693" t="str">
        <f>VLOOKUP(Table8_16[[#This Row],[Customer_ID]],Table1__2[],8,FALSE)</f>
        <v>Bronze</v>
      </c>
      <c r="T693" t="str">
        <f>VLOOKUP(Table8_16[[#This Row],[Customer_ID]],Table1__2[],9,FALSE)</f>
        <v>Entry level Professionel</v>
      </c>
      <c r="U693" t="str">
        <f>VLOOKUP(Table8_16[[#This Row],[Product_ID]],Table3__211[],2,FALSE)</f>
        <v>Carbon Fiber Tennis</v>
      </c>
      <c r="V693" t="str">
        <f>VLOOKUP(Table8_16[[#This Row],[Product_ID]],Table3__211[],3,FALSE)</f>
        <v>Racket</v>
      </c>
      <c r="W693" t="str">
        <f>VLOOKUP(Table8_16[[#This Row],[Product_ID]],Table3__211[],4,FALSE)</f>
        <v>Sports</v>
      </c>
      <c r="X693" t="str">
        <f>VLOOKUP(Table8_16[[#This Row],[Product_ID]],Table3__211[],5,FALSE)</f>
        <v>Equipment</v>
      </c>
      <c r="Y693" t="str">
        <f>VLOOKUP(Table8_16[[#This Row],[Product_ID]],Table3__211[],6,FALSE)</f>
        <v>Flores, Pineda and Rodriguez</v>
      </c>
      <c r="Z693">
        <f>VLOOKUP(Table8_16[[#This Row],[Product_ID]],Table3__211[],7,FALSE)</f>
        <v>484.62</v>
      </c>
      <c r="AA693">
        <f>VLOOKUP(Table8_16[[#This Row],[Product_ID]],Table3__211[],8,FALSE)</f>
        <v>432</v>
      </c>
      <c r="AB693" t="str">
        <f>VLOOKUP(Table8_16[[#This Row],[Store_ID]],Store!$A$2:$E$21,2,FALSE)</f>
        <v>Black-Horn</v>
      </c>
      <c r="AC693" t="str">
        <f>VLOOKUP(Table8_16[[#This Row],[Store_ID]],Store!$A$2:$E$21,3,FALSE)</f>
        <v>South</v>
      </c>
      <c r="AD693" t="str">
        <f>VLOOKUP(Table8_16[[#This Row],[Store_ID]],Store!$A$2:$E$21,4,FALSE)</f>
        <v>North Nancyview</v>
      </c>
      <c r="AE693" t="str">
        <f>VLOOKUP(Table8_16[[#This Row],[Store_ID]],Store!$A$2:$E$21,5,FALSE)</f>
        <v>Outlet</v>
      </c>
      <c r="AF693" s="22" t="str">
        <f>VLOOKUP(Table8_16[[#This Row],[Store_ID]],Store!$A$2:$F$21,6,FALSE)</f>
        <v>Physical Store</v>
      </c>
    </row>
    <row r="694" spans="1:32" x14ac:dyDescent="0.3">
      <c r="A694" t="s">
        <v>2659</v>
      </c>
      <c r="B694" s="5">
        <v>45650</v>
      </c>
      <c r="C694" t="s">
        <v>781</v>
      </c>
      <c r="D694" t="s">
        <v>1655</v>
      </c>
      <c r="E694" t="s">
        <v>1948</v>
      </c>
      <c r="F694">
        <v>2</v>
      </c>
      <c r="G694">
        <v>800.84</v>
      </c>
      <c r="H694">
        <v>0.27</v>
      </c>
      <c r="I694" t="s">
        <v>1964</v>
      </c>
      <c r="J694">
        <v>1169.2264</v>
      </c>
      <c r="K694">
        <v>1169.2264</v>
      </c>
      <c r="L694" t="str">
        <f>_xlfn.IFS(Table8_1[[#This Row],[Unit_Price]]&lt;500,"Low Price",Table8_1[[#This Row],[Unit_Price]]&lt;2000,"Medium Price",Table8_1[[#This Row],[Unit_Price]]&gt;=2000, "High Price")</f>
        <v>Medium Price</v>
      </c>
      <c r="M694" t="str">
        <f>VLOOKUP(Table8_16[[#This Row],[Customer_ID]],Table1__2[],2,FALSE)</f>
        <v>William Hull</v>
      </c>
      <c r="N694">
        <f>VLOOKUP(Table8_16[[#This Row],[Customer_ID]],Table1__2[],3,FALSE)</f>
        <v>59</v>
      </c>
      <c r="O694" t="str">
        <f>VLOOKUP(Table8_16[[#This Row],[Customer_ID]],Table1__2[],4,FALSE)</f>
        <v>Female</v>
      </c>
      <c r="P694" t="str">
        <f>VLOOKUP(Table8_16[[#This Row],[Customer_ID]],Table1__2[],5,FALSE)</f>
        <v>Heathfort</v>
      </c>
      <c r="Q694" t="str">
        <f>VLOOKUP(Table8_16[[#This Row],[Customer_ID]],Table1__2[],6,FALSE)</f>
        <v>Michigan</v>
      </c>
      <c r="R694" t="str">
        <f>VLOOKUP(Table8_16[[#This Row],[Customer_ID]],Table1__2[],7,FALSE)</f>
        <v>USA</v>
      </c>
      <c r="S694" t="str">
        <f>VLOOKUP(Table8_16[[#This Row],[Customer_ID]],Table1__2[],8,FALSE)</f>
        <v>Platinum</v>
      </c>
      <c r="T694" t="str">
        <f>VLOOKUP(Table8_16[[#This Row],[Customer_ID]],Table1__2[],9,FALSE)</f>
        <v>Experienced</v>
      </c>
      <c r="U694" t="str">
        <f>VLOOKUP(Table8_16[[#This Row],[Product_ID]],Table3__211[],2,FALSE)</f>
        <v>Wireless Bluetooth</v>
      </c>
      <c r="V694" t="str">
        <f>VLOOKUP(Table8_16[[#This Row],[Product_ID]],Table3__211[],3,FALSE)</f>
        <v>Speaker</v>
      </c>
      <c r="W694" t="str">
        <f>VLOOKUP(Table8_16[[#This Row],[Product_ID]],Table3__211[],4,FALSE)</f>
        <v>Electronics</v>
      </c>
      <c r="X694" t="str">
        <f>VLOOKUP(Table8_16[[#This Row],[Product_ID]],Table3__211[],5,FALSE)</f>
        <v>Audio</v>
      </c>
      <c r="Y694" t="str">
        <f>VLOOKUP(Table8_16[[#This Row],[Product_ID]],Table3__211[],6,FALSE)</f>
        <v>Reed-Schmidt</v>
      </c>
      <c r="Z694">
        <f>VLOOKUP(Table8_16[[#This Row],[Product_ID]],Table3__211[],7,FALSE)</f>
        <v>322.41000000000003</v>
      </c>
      <c r="AA694">
        <f>VLOOKUP(Table8_16[[#This Row],[Product_ID]],Table3__211[],8,FALSE)</f>
        <v>213</v>
      </c>
      <c r="AB694" t="str">
        <f>VLOOKUP(Table8_16[[#This Row],[Store_ID]],Store!$A$2:$E$21,2,FALSE)</f>
        <v>Mann-Austin</v>
      </c>
      <c r="AC694" t="str">
        <f>VLOOKUP(Table8_16[[#This Row],[Store_ID]],Store!$A$2:$E$21,3,FALSE)</f>
        <v>East</v>
      </c>
      <c r="AD694" t="str">
        <f>VLOOKUP(Table8_16[[#This Row],[Store_ID]],Store!$A$2:$E$21,4,FALSE)</f>
        <v>Vasquezborough</v>
      </c>
      <c r="AE694" t="str">
        <f>VLOOKUP(Table8_16[[#This Row],[Store_ID]],Store!$A$2:$E$21,5,FALSE)</f>
        <v>Online</v>
      </c>
      <c r="AF694" s="22" t="str">
        <f>VLOOKUP(Table8_16[[#This Row],[Store_ID]],Store!$A$2:$F$21,6,FALSE)</f>
        <v>Digital Store</v>
      </c>
    </row>
    <row r="695" spans="1:32" x14ac:dyDescent="0.3">
      <c r="A695" t="s">
        <v>2660</v>
      </c>
      <c r="B695" s="5">
        <v>45520</v>
      </c>
      <c r="C695" t="s">
        <v>14</v>
      </c>
      <c r="D695" t="s">
        <v>1725</v>
      </c>
      <c r="E695" t="s">
        <v>1896</v>
      </c>
      <c r="F695">
        <v>1</v>
      </c>
      <c r="G695">
        <v>301.24</v>
      </c>
      <c r="H695">
        <v>0.11</v>
      </c>
      <c r="I695" t="s">
        <v>1961</v>
      </c>
      <c r="J695">
        <v>268.10359999999997</v>
      </c>
      <c r="K695">
        <v>268.10360000000003</v>
      </c>
      <c r="L695" t="str">
        <f>_xlfn.IFS(Table8_1[[#This Row],[Unit_Price]]&lt;500,"Low Price",Table8_1[[#This Row],[Unit_Price]]&lt;2000,"Medium Price",Table8_1[[#This Row],[Unit_Price]]&gt;=2000, "High Price")</f>
        <v>Low Price</v>
      </c>
      <c r="M695" t="str">
        <f>VLOOKUP(Table8_16[[#This Row],[Customer_ID]],Table1__2[],2,FALSE)</f>
        <v>Eugene Nelson</v>
      </c>
      <c r="N695">
        <f>VLOOKUP(Table8_16[[#This Row],[Customer_ID]],Table1__2[],3,FALSE)</f>
        <v>26</v>
      </c>
      <c r="O695" t="str">
        <f>VLOOKUP(Table8_16[[#This Row],[Customer_ID]],Table1__2[],4,FALSE)</f>
        <v>Female</v>
      </c>
      <c r="P695" t="str">
        <f>VLOOKUP(Table8_16[[#This Row],[Customer_ID]],Table1__2[],5,FALSE)</f>
        <v>Phillipsmouth</v>
      </c>
      <c r="Q695" t="str">
        <f>VLOOKUP(Table8_16[[#This Row],[Customer_ID]],Table1__2[],6,FALSE)</f>
        <v>North Dakota</v>
      </c>
      <c r="R695" t="str">
        <f>VLOOKUP(Table8_16[[#This Row],[Customer_ID]],Table1__2[],7,FALSE)</f>
        <v>USA</v>
      </c>
      <c r="S695" t="str">
        <f>VLOOKUP(Table8_16[[#This Row],[Customer_ID]],Table1__2[],8,FALSE)</f>
        <v>Platinum</v>
      </c>
      <c r="T695" t="str">
        <f>VLOOKUP(Table8_16[[#This Row],[Customer_ID]],Table1__2[],9,FALSE)</f>
        <v>Entry level Professionel</v>
      </c>
      <c r="U695" t="str">
        <f>VLOOKUP(Table8_16[[#This Row],[Product_ID]],Table3__211[],2,FALSE)</f>
        <v>Car Dashboard Phone</v>
      </c>
      <c r="V695" t="str">
        <f>VLOOKUP(Table8_16[[#This Row],[Product_ID]],Table3__211[],3,FALSE)</f>
        <v>Holder</v>
      </c>
      <c r="W695" t="str">
        <f>VLOOKUP(Table8_16[[#This Row],[Product_ID]],Table3__211[],4,FALSE)</f>
        <v>Electronics</v>
      </c>
      <c r="X695" t="str">
        <f>VLOOKUP(Table8_16[[#This Row],[Product_ID]],Table3__211[],5,FALSE)</f>
        <v>Accessories</v>
      </c>
      <c r="Y695" t="str">
        <f>VLOOKUP(Table8_16[[#This Row],[Product_ID]],Table3__211[],6,FALSE)</f>
        <v>Byrd, Stewart and Valdez</v>
      </c>
      <c r="Z695">
        <f>VLOOKUP(Table8_16[[#This Row],[Product_ID]],Table3__211[],7,FALSE)</f>
        <v>177.98</v>
      </c>
      <c r="AA695">
        <f>VLOOKUP(Table8_16[[#This Row],[Product_ID]],Table3__211[],8,FALSE)</f>
        <v>103</v>
      </c>
      <c r="AB695" t="str">
        <f>VLOOKUP(Table8_16[[#This Row],[Store_ID]],Store!$A$2:$E$21,2,FALSE)</f>
        <v>Black-Horn</v>
      </c>
      <c r="AC695" t="str">
        <f>VLOOKUP(Table8_16[[#This Row],[Store_ID]],Store!$A$2:$E$21,3,FALSE)</f>
        <v>South</v>
      </c>
      <c r="AD695" t="str">
        <f>VLOOKUP(Table8_16[[#This Row],[Store_ID]],Store!$A$2:$E$21,4,FALSE)</f>
        <v>North Nancyview</v>
      </c>
      <c r="AE695" t="str">
        <f>VLOOKUP(Table8_16[[#This Row],[Store_ID]],Store!$A$2:$E$21,5,FALSE)</f>
        <v>Outlet</v>
      </c>
      <c r="AF695" s="22" t="str">
        <f>VLOOKUP(Table8_16[[#This Row],[Store_ID]],Store!$A$2:$F$21,6,FALSE)</f>
        <v>Physical Store</v>
      </c>
    </row>
    <row r="696" spans="1:32" x14ac:dyDescent="0.3">
      <c r="A696" t="s">
        <v>2661</v>
      </c>
      <c r="B696" s="5">
        <v>45497</v>
      </c>
      <c r="C696" t="s">
        <v>925</v>
      </c>
      <c r="D696" t="s">
        <v>1838</v>
      </c>
      <c r="E696" t="s">
        <v>1908</v>
      </c>
      <c r="F696">
        <v>2</v>
      </c>
      <c r="G696">
        <v>701.49</v>
      </c>
      <c r="H696">
        <v>0.09</v>
      </c>
      <c r="I696" t="s">
        <v>1961</v>
      </c>
      <c r="J696">
        <v>1276.7118</v>
      </c>
      <c r="K696">
        <v>1276.7118</v>
      </c>
      <c r="L696" t="str">
        <f>_xlfn.IFS(Table8_1[[#This Row],[Unit_Price]]&lt;500,"Low Price",Table8_1[[#This Row],[Unit_Price]]&lt;2000,"Medium Price",Table8_1[[#This Row],[Unit_Price]]&gt;=2000, "High Price")</f>
        <v>Medium Price</v>
      </c>
      <c r="M696" t="str">
        <f>VLOOKUP(Table8_16[[#This Row],[Customer_ID]],Table1__2[],2,FALSE)</f>
        <v>Misty Ferguson</v>
      </c>
      <c r="N696">
        <f>VLOOKUP(Table8_16[[#This Row],[Customer_ID]],Table1__2[],3,FALSE)</f>
        <v>58</v>
      </c>
      <c r="O696" t="str">
        <f>VLOOKUP(Table8_16[[#This Row],[Customer_ID]],Table1__2[],4,FALSE)</f>
        <v>Male</v>
      </c>
      <c r="P696" t="str">
        <f>VLOOKUP(Table8_16[[#This Row],[Customer_ID]],Table1__2[],5,FALSE)</f>
        <v>North Joseside</v>
      </c>
      <c r="Q696" t="str">
        <f>VLOOKUP(Table8_16[[#This Row],[Customer_ID]],Table1__2[],6,FALSE)</f>
        <v>Connecticut</v>
      </c>
      <c r="R696" t="str">
        <f>VLOOKUP(Table8_16[[#This Row],[Customer_ID]],Table1__2[],7,FALSE)</f>
        <v>USA</v>
      </c>
      <c r="S696" t="str">
        <f>VLOOKUP(Table8_16[[#This Row],[Customer_ID]],Table1__2[],8,FALSE)</f>
        <v>Gold</v>
      </c>
      <c r="T696" t="str">
        <f>VLOOKUP(Table8_16[[#This Row],[Customer_ID]],Table1__2[],9,FALSE)</f>
        <v>Experienced</v>
      </c>
      <c r="U696" t="str">
        <f>VLOOKUP(Table8_16[[#This Row],[Product_ID]],Table3__211[],2,FALSE)</f>
        <v>Women's Beanie</v>
      </c>
      <c r="V696" t="str">
        <f>VLOOKUP(Table8_16[[#This Row],[Product_ID]],Table3__211[],3,FALSE)</f>
        <v>Hat</v>
      </c>
      <c r="W696" t="str">
        <f>VLOOKUP(Table8_16[[#This Row],[Product_ID]],Table3__211[],4,FALSE)</f>
        <v>Clothing</v>
      </c>
      <c r="X696" t="str">
        <f>VLOOKUP(Table8_16[[#This Row],[Product_ID]],Table3__211[],5,FALSE)</f>
        <v>Accessories</v>
      </c>
      <c r="Y696" t="str">
        <f>VLOOKUP(Table8_16[[#This Row],[Product_ID]],Table3__211[],6,FALSE)</f>
        <v>Richardson-Carrillo</v>
      </c>
      <c r="Z696">
        <f>VLOOKUP(Table8_16[[#This Row],[Product_ID]],Table3__211[],7,FALSE)</f>
        <v>119.57</v>
      </c>
      <c r="AA696">
        <f>VLOOKUP(Table8_16[[#This Row],[Product_ID]],Table3__211[],8,FALSE)</f>
        <v>210</v>
      </c>
      <c r="AB696" t="str">
        <f>VLOOKUP(Table8_16[[#This Row],[Store_ID]],Store!$A$2:$E$21,2,FALSE)</f>
        <v>Gray Ltd</v>
      </c>
      <c r="AC696" t="str">
        <f>VLOOKUP(Table8_16[[#This Row],[Store_ID]],Store!$A$2:$E$21,3,FALSE)</f>
        <v>North</v>
      </c>
      <c r="AD696" t="str">
        <f>VLOOKUP(Table8_16[[#This Row],[Store_ID]],Store!$A$2:$E$21,4,FALSE)</f>
        <v>New Michaelchester</v>
      </c>
      <c r="AE696" t="str">
        <f>VLOOKUP(Table8_16[[#This Row],[Store_ID]],Store!$A$2:$E$21,5,FALSE)</f>
        <v>Outlet</v>
      </c>
      <c r="AF696" s="22" t="str">
        <f>VLOOKUP(Table8_16[[#This Row],[Store_ID]],Store!$A$2:$F$21,6,FALSE)</f>
        <v>Physical Store</v>
      </c>
    </row>
    <row r="697" spans="1:32" x14ac:dyDescent="0.3">
      <c r="A697" t="s">
        <v>2662</v>
      </c>
      <c r="B697" s="5">
        <v>45615</v>
      </c>
      <c r="C697" t="s">
        <v>1112</v>
      </c>
      <c r="D697" t="s">
        <v>1655</v>
      </c>
      <c r="E697" t="s">
        <v>1924</v>
      </c>
      <c r="F697">
        <v>4</v>
      </c>
      <c r="G697">
        <v>413.48</v>
      </c>
      <c r="H697">
        <v>0.02</v>
      </c>
      <c r="I697" t="s">
        <v>1961</v>
      </c>
      <c r="J697">
        <v>1620.8416</v>
      </c>
      <c r="K697">
        <v>1620.8416</v>
      </c>
      <c r="L697" t="str">
        <f>_xlfn.IFS(Table8_1[[#This Row],[Unit_Price]]&lt;500,"Low Price",Table8_1[[#This Row],[Unit_Price]]&lt;2000,"Medium Price",Table8_1[[#This Row],[Unit_Price]]&gt;=2000, "High Price")</f>
        <v>Low Price</v>
      </c>
      <c r="M697" t="str">
        <f>VLOOKUP(Table8_16[[#This Row],[Customer_ID]],Table1__2[],2,FALSE)</f>
        <v>Jeffrey Mccarthy</v>
      </c>
      <c r="N697">
        <f>VLOOKUP(Table8_16[[#This Row],[Customer_ID]],Table1__2[],3,FALSE)</f>
        <v>25</v>
      </c>
      <c r="O697" t="str">
        <f>VLOOKUP(Table8_16[[#This Row],[Customer_ID]],Table1__2[],4,FALSE)</f>
        <v>Female</v>
      </c>
      <c r="P697" t="str">
        <f>VLOOKUP(Table8_16[[#This Row],[Customer_ID]],Table1__2[],5,FALSE)</f>
        <v>North Samuel</v>
      </c>
      <c r="Q697" t="str">
        <f>VLOOKUP(Table8_16[[#This Row],[Customer_ID]],Table1__2[],6,FALSE)</f>
        <v>Nebraska</v>
      </c>
      <c r="R697" t="str">
        <f>VLOOKUP(Table8_16[[#This Row],[Customer_ID]],Table1__2[],7,FALSE)</f>
        <v>USA</v>
      </c>
      <c r="S697" t="str">
        <f>VLOOKUP(Table8_16[[#This Row],[Customer_ID]],Table1__2[],8,FALSE)</f>
        <v>Bronze</v>
      </c>
      <c r="T697" t="str">
        <f>VLOOKUP(Table8_16[[#This Row],[Customer_ID]],Table1__2[],9,FALSE)</f>
        <v>Entry level Professionel</v>
      </c>
      <c r="U697" t="str">
        <f>VLOOKUP(Table8_16[[#This Row],[Product_ID]],Table3__211[],2,FALSE)</f>
        <v>Wireless Bluetooth</v>
      </c>
      <c r="V697" t="str">
        <f>VLOOKUP(Table8_16[[#This Row],[Product_ID]],Table3__211[],3,FALSE)</f>
        <v>Speaker</v>
      </c>
      <c r="W697" t="str">
        <f>VLOOKUP(Table8_16[[#This Row],[Product_ID]],Table3__211[],4,FALSE)</f>
        <v>Electronics</v>
      </c>
      <c r="X697" t="str">
        <f>VLOOKUP(Table8_16[[#This Row],[Product_ID]],Table3__211[],5,FALSE)</f>
        <v>Audio</v>
      </c>
      <c r="Y697" t="str">
        <f>VLOOKUP(Table8_16[[#This Row],[Product_ID]],Table3__211[],6,FALSE)</f>
        <v>Reed-Schmidt</v>
      </c>
      <c r="Z697">
        <f>VLOOKUP(Table8_16[[#This Row],[Product_ID]],Table3__211[],7,FALSE)</f>
        <v>322.41000000000003</v>
      </c>
      <c r="AA697">
        <f>VLOOKUP(Table8_16[[#This Row],[Product_ID]],Table3__211[],8,FALSE)</f>
        <v>213</v>
      </c>
      <c r="AB697" t="str">
        <f>VLOOKUP(Table8_16[[#This Row],[Store_ID]],Store!$A$2:$E$21,2,FALSE)</f>
        <v>Hill, Wagner and Ballard</v>
      </c>
      <c r="AC697" t="str">
        <f>VLOOKUP(Table8_16[[#This Row],[Store_ID]],Store!$A$2:$E$21,3,FALSE)</f>
        <v>East</v>
      </c>
      <c r="AD697" t="str">
        <f>VLOOKUP(Table8_16[[#This Row],[Store_ID]],Store!$A$2:$E$21,4,FALSE)</f>
        <v>East Davidville</v>
      </c>
      <c r="AE697" t="str">
        <f>VLOOKUP(Table8_16[[#This Row],[Store_ID]],Store!$A$2:$E$21,5,FALSE)</f>
        <v>Online</v>
      </c>
      <c r="AF697" s="22" t="str">
        <f>VLOOKUP(Table8_16[[#This Row],[Store_ID]],Store!$A$2:$F$21,6,FALSE)</f>
        <v>Digital Store</v>
      </c>
    </row>
    <row r="698" spans="1:32" x14ac:dyDescent="0.3">
      <c r="A698" t="s">
        <v>2663</v>
      </c>
      <c r="B698" s="5">
        <v>45365</v>
      </c>
      <c r="C698" t="s">
        <v>654</v>
      </c>
      <c r="D698" t="s">
        <v>1590</v>
      </c>
      <c r="E698" t="s">
        <v>1892</v>
      </c>
      <c r="F698">
        <v>4</v>
      </c>
      <c r="G698">
        <v>167.83</v>
      </c>
      <c r="H698">
        <v>0.15</v>
      </c>
      <c r="I698" t="s">
        <v>1959</v>
      </c>
      <c r="J698">
        <v>570.62199999999996</v>
      </c>
      <c r="K698">
        <v>570.62200000000007</v>
      </c>
      <c r="L698" t="str">
        <f>_xlfn.IFS(Table8_1[[#This Row],[Unit_Price]]&lt;500,"Low Price",Table8_1[[#This Row],[Unit_Price]]&lt;2000,"Medium Price",Table8_1[[#This Row],[Unit_Price]]&gt;=2000, "High Price")</f>
        <v>Low Price</v>
      </c>
      <c r="M698" t="str">
        <f>VLOOKUP(Table8_16[[#This Row],[Customer_ID]],Table1__2[],2,FALSE)</f>
        <v>Andrea Jacobs</v>
      </c>
      <c r="N698">
        <f>VLOOKUP(Table8_16[[#This Row],[Customer_ID]],Table1__2[],3,FALSE)</f>
        <v>45</v>
      </c>
      <c r="O698" t="str">
        <f>VLOOKUP(Table8_16[[#This Row],[Customer_ID]],Table1__2[],4,FALSE)</f>
        <v>Female</v>
      </c>
      <c r="P698" t="str">
        <f>VLOOKUP(Table8_16[[#This Row],[Customer_ID]],Table1__2[],5,FALSE)</f>
        <v>Christopherland</v>
      </c>
      <c r="Q698" t="str">
        <f>VLOOKUP(Table8_16[[#This Row],[Customer_ID]],Table1__2[],6,FALSE)</f>
        <v>Minnesota</v>
      </c>
      <c r="R698" t="str">
        <f>VLOOKUP(Table8_16[[#This Row],[Customer_ID]],Table1__2[],7,FALSE)</f>
        <v>USA</v>
      </c>
      <c r="S698" t="str">
        <f>VLOOKUP(Table8_16[[#This Row],[Customer_ID]],Table1__2[],8,FALSE)</f>
        <v>Platinum</v>
      </c>
      <c r="T698" t="str">
        <f>VLOOKUP(Table8_16[[#This Row],[Customer_ID]],Table1__2[],9,FALSE)</f>
        <v>Experienced</v>
      </c>
      <c r="U698" t="str">
        <f>VLOOKUP(Table8_16[[#This Row],[Product_ID]],Table3__211[],2,FALSE)</f>
        <v>Wireless Bluetooth</v>
      </c>
      <c r="V698" t="str">
        <f>VLOOKUP(Table8_16[[#This Row],[Product_ID]],Table3__211[],3,FALSE)</f>
        <v>Earbuds</v>
      </c>
      <c r="W698" t="str">
        <f>VLOOKUP(Table8_16[[#This Row],[Product_ID]],Table3__211[],4,FALSE)</f>
        <v>Electronics</v>
      </c>
      <c r="X698" t="str">
        <f>VLOOKUP(Table8_16[[#This Row],[Product_ID]],Table3__211[],5,FALSE)</f>
        <v>Audio</v>
      </c>
      <c r="Y698" t="str">
        <f>VLOOKUP(Table8_16[[#This Row],[Product_ID]],Table3__211[],6,FALSE)</f>
        <v>Perez-Johnston</v>
      </c>
      <c r="Z698">
        <f>VLOOKUP(Table8_16[[#This Row],[Product_ID]],Table3__211[],7,FALSE)</f>
        <v>439.07</v>
      </c>
      <c r="AA698">
        <f>VLOOKUP(Table8_16[[#This Row],[Product_ID]],Table3__211[],8,FALSE)</f>
        <v>142</v>
      </c>
      <c r="AB698" t="str">
        <f>VLOOKUP(Table8_16[[#This Row],[Store_ID]],Store!$A$2:$E$21,2,FALSE)</f>
        <v>Martinez, Adkins and Johnson</v>
      </c>
      <c r="AC698" t="str">
        <f>VLOOKUP(Table8_16[[#This Row],[Store_ID]],Store!$A$2:$E$21,3,FALSE)</f>
        <v>North</v>
      </c>
      <c r="AD698" t="str">
        <f>VLOOKUP(Table8_16[[#This Row],[Store_ID]],Store!$A$2:$E$21,4,FALSE)</f>
        <v>Danielmouth</v>
      </c>
      <c r="AE698" t="str">
        <f>VLOOKUP(Table8_16[[#This Row],[Store_ID]],Store!$A$2:$E$21,5,FALSE)</f>
        <v>Flagship</v>
      </c>
      <c r="AF698" s="22" t="str">
        <f>VLOOKUP(Table8_16[[#This Row],[Store_ID]],Store!$A$2:$F$21,6,FALSE)</f>
        <v>Physical Store</v>
      </c>
    </row>
    <row r="699" spans="1:32" x14ac:dyDescent="0.3">
      <c r="A699" t="s">
        <v>2664</v>
      </c>
      <c r="B699" s="5">
        <v>45832</v>
      </c>
      <c r="C699" t="s">
        <v>479</v>
      </c>
      <c r="D699" t="s">
        <v>1617</v>
      </c>
      <c r="E699" t="s">
        <v>1945</v>
      </c>
      <c r="F699">
        <v>2</v>
      </c>
      <c r="G699">
        <v>669.12</v>
      </c>
      <c r="H699">
        <v>0.22</v>
      </c>
      <c r="I699" t="s">
        <v>1959</v>
      </c>
      <c r="J699">
        <v>1043.8271999999999</v>
      </c>
      <c r="K699">
        <v>1043.8271999999999</v>
      </c>
      <c r="L699" t="str">
        <f>_xlfn.IFS(Table8_1[[#This Row],[Unit_Price]]&lt;500,"Low Price",Table8_1[[#This Row],[Unit_Price]]&lt;2000,"Medium Price",Table8_1[[#This Row],[Unit_Price]]&gt;=2000, "High Price")</f>
        <v>Medium Price</v>
      </c>
      <c r="M699" t="str">
        <f>VLOOKUP(Table8_16[[#This Row],[Customer_ID]],Table1__2[],2,FALSE)</f>
        <v>Brian Holder</v>
      </c>
      <c r="N699">
        <f>VLOOKUP(Table8_16[[#This Row],[Customer_ID]],Table1__2[],3,FALSE)</f>
        <v>32</v>
      </c>
      <c r="O699" t="str">
        <f>VLOOKUP(Table8_16[[#This Row],[Customer_ID]],Table1__2[],4,FALSE)</f>
        <v>Male</v>
      </c>
      <c r="P699" t="str">
        <f>VLOOKUP(Table8_16[[#This Row],[Customer_ID]],Table1__2[],5,FALSE)</f>
        <v>Port Travis</v>
      </c>
      <c r="Q699" t="str">
        <f>VLOOKUP(Table8_16[[#This Row],[Customer_ID]],Table1__2[],6,FALSE)</f>
        <v>Utah</v>
      </c>
      <c r="R699" t="str">
        <f>VLOOKUP(Table8_16[[#This Row],[Customer_ID]],Table1__2[],7,FALSE)</f>
        <v>USA</v>
      </c>
      <c r="S699" t="str">
        <f>VLOOKUP(Table8_16[[#This Row],[Customer_ID]],Table1__2[],8,FALSE)</f>
        <v>Bronze</v>
      </c>
      <c r="T699" t="str">
        <f>VLOOKUP(Table8_16[[#This Row],[Customer_ID]],Table1__2[],9,FALSE)</f>
        <v>Experienced</v>
      </c>
      <c r="U699" t="str">
        <f>VLOOKUP(Table8_16[[#This Row],[Product_ID]],Table3__211[],2,FALSE)</f>
        <v>4K Home</v>
      </c>
      <c r="V699" t="str">
        <f>VLOOKUP(Table8_16[[#This Row],[Product_ID]],Table3__211[],3,FALSE)</f>
        <v>Projector</v>
      </c>
      <c r="W699" t="str">
        <f>VLOOKUP(Table8_16[[#This Row],[Product_ID]],Table3__211[],4,FALSE)</f>
        <v>Electronics</v>
      </c>
      <c r="X699" t="str">
        <f>VLOOKUP(Table8_16[[#This Row],[Product_ID]],Table3__211[],5,FALSE)</f>
        <v>Appliances</v>
      </c>
      <c r="Y699" t="str">
        <f>VLOOKUP(Table8_16[[#This Row],[Product_ID]],Table3__211[],6,FALSE)</f>
        <v>Thomas LLC</v>
      </c>
      <c r="Z699">
        <f>VLOOKUP(Table8_16[[#This Row],[Product_ID]],Table3__211[],7,FALSE)</f>
        <v>465.34</v>
      </c>
      <c r="AA699">
        <f>VLOOKUP(Table8_16[[#This Row],[Product_ID]],Table3__211[],8,FALSE)</f>
        <v>301</v>
      </c>
      <c r="AB699" t="str">
        <f>VLOOKUP(Table8_16[[#This Row],[Store_ID]],Store!$A$2:$E$21,2,FALSE)</f>
        <v>Guerrero-Schmitt</v>
      </c>
      <c r="AC699" t="str">
        <f>VLOOKUP(Table8_16[[#This Row],[Store_ID]],Store!$A$2:$E$21,3,FALSE)</f>
        <v>East</v>
      </c>
      <c r="AD699" t="str">
        <f>VLOOKUP(Table8_16[[#This Row],[Store_ID]],Store!$A$2:$E$21,4,FALSE)</f>
        <v>East Stevechester</v>
      </c>
      <c r="AE699" t="str">
        <f>VLOOKUP(Table8_16[[#This Row],[Store_ID]],Store!$A$2:$E$21,5,FALSE)</f>
        <v>Flagship</v>
      </c>
      <c r="AF699" s="22" t="str">
        <f>VLOOKUP(Table8_16[[#This Row],[Store_ID]],Store!$A$2:$F$21,6,FALSE)</f>
        <v>Physical Store</v>
      </c>
    </row>
    <row r="700" spans="1:32" x14ac:dyDescent="0.3">
      <c r="A700" t="s">
        <v>2665</v>
      </c>
      <c r="B700" s="5">
        <v>45530</v>
      </c>
      <c r="C700" t="s">
        <v>157</v>
      </c>
      <c r="D700" t="s">
        <v>1689</v>
      </c>
      <c r="E700" t="s">
        <v>1914</v>
      </c>
      <c r="F700">
        <v>3</v>
      </c>
      <c r="G700">
        <v>346.77</v>
      </c>
      <c r="H700">
        <v>0.18</v>
      </c>
      <c r="I700" t="s">
        <v>1961</v>
      </c>
      <c r="J700">
        <v>853.05420000000004</v>
      </c>
      <c r="K700">
        <v>853.05419999999992</v>
      </c>
      <c r="L700" t="str">
        <f>_xlfn.IFS(Table8_1[[#This Row],[Unit_Price]]&lt;500,"Low Price",Table8_1[[#This Row],[Unit_Price]]&lt;2000,"Medium Price",Table8_1[[#This Row],[Unit_Price]]&gt;=2000, "High Price")</f>
        <v>Low Price</v>
      </c>
      <c r="M700" t="str">
        <f>VLOOKUP(Table8_16[[#This Row],[Customer_ID]],Table1__2[],2,FALSE)</f>
        <v>Tonya Reynolds</v>
      </c>
      <c r="N700">
        <f>VLOOKUP(Table8_16[[#This Row],[Customer_ID]],Table1__2[],3,FALSE)</f>
        <v>55</v>
      </c>
      <c r="O700" t="str">
        <f>VLOOKUP(Table8_16[[#This Row],[Customer_ID]],Table1__2[],4,FALSE)</f>
        <v>Female</v>
      </c>
      <c r="P700" t="str">
        <f>VLOOKUP(Table8_16[[#This Row],[Customer_ID]],Table1__2[],5,FALSE)</f>
        <v>Darleneton</v>
      </c>
      <c r="Q700" t="str">
        <f>VLOOKUP(Table8_16[[#This Row],[Customer_ID]],Table1__2[],6,FALSE)</f>
        <v>Michigan</v>
      </c>
      <c r="R700" t="str">
        <f>VLOOKUP(Table8_16[[#This Row],[Customer_ID]],Table1__2[],7,FALSE)</f>
        <v>USA</v>
      </c>
      <c r="S700" t="str">
        <f>VLOOKUP(Table8_16[[#This Row],[Customer_ID]],Table1__2[],8,FALSE)</f>
        <v>Gold</v>
      </c>
      <c r="T700" t="str">
        <f>VLOOKUP(Table8_16[[#This Row],[Customer_ID]],Table1__2[],9,FALSE)</f>
        <v>Experienced</v>
      </c>
      <c r="U700" t="str">
        <f>VLOOKUP(Table8_16[[#This Row],[Product_ID]],Table3__211[],2,FALSE)</f>
        <v>Men's Casual</v>
      </c>
      <c r="V700" t="str">
        <f>VLOOKUP(Table8_16[[#This Row],[Product_ID]],Table3__211[],3,FALSE)</f>
        <v>Sneakers</v>
      </c>
      <c r="W700" t="str">
        <f>VLOOKUP(Table8_16[[#This Row],[Product_ID]],Table3__211[],4,FALSE)</f>
        <v>Clothing</v>
      </c>
      <c r="X700" t="str">
        <f>VLOOKUP(Table8_16[[#This Row],[Product_ID]],Table3__211[],5,FALSE)</f>
        <v>Footwear</v>
      </c>
      <c r="Y700" t="str">
        <f>VLOOKUP(Table8_16[[#This Row],[Product_ID]],Table3__211[],6,FALSE)</f>
        <v>Hogan-Lee</v>
      </c>
      <c r="Z700">
        <f>VLOOKUP(Table8_16[[#This Row],[Product_ID]],Table3__211[],7,FALSE)</f>
        <v>353.47</v>
      </c>
      <c r="AA700">
        <f>VLOOKUP(Table8_16[[#This Row],[Product_ID]],Table3__211[],8,FALSE)</f>
        <v>214</v>
      </c>
      <c r="AB700" t="str">
        <f>VLOOKUP(Table8_16[[#This Row],[Store_ID]],Store!$A$2:$E$21,2,FALSE)</f>
        <v>Martinez-Mullins</v>
      </c>
      <c r="AC700" t="str">
        <f>VLOOKUP(Table8_16[[#This Row],[Store_ID]],Store!$A$2:$E$21,3,FALSE)</f>
        <v>South</v>
      </c>
      <c r="AD700" t="str">
        <f>VLOOKUP(Table8_16[[#This Row],[Store_ID]],Store!$A$2:$E$21,4,FALSE)</f>
        <v>Williamsfurt</v>
      </c>
      <c r="AE700" t="str">
        <f>VLOOKUP(Table8_16[[#This Row],[Store_ID]],Store!$A$2:$E$21,5,FALSE)</f>
        <v>Online</v>
      </c>
      <c r="AF700" s="22" t="str">
        <f>VLOOKUP(Table8_16[[#This Row],[Store_ID]],Store!$A$2:$F$21,6,FALSE)</f>
        <v>Digital Store</v>
      </c>
    </row>
    <row r="701" spans="1:32" x14ac:dyDescent="0.3">
      <c r="A701" t="s">
        <v>2666</v>
      </c>
      <c r="B701" s="5">
        <v>45939</v>
      </c>
      <c r="C701" t="s">
        <v>225</v>
      </c>
      <c r="D701" t="s">
        <v>1645</v>
      </c>
      <c r="E701" t="s">
        <v>1948</v>
      </c>
      <c r="F701">
        <v>3</v>
      </c>
      <c r="G701">
        <v>648.33000000000004</v>
      </c>
      <c r="H701">
        <v>0.2</v>
      </c>
      <c r="I701" t="s">
        <v>1964</v>
      </c>
      <c r="J701">
        <v>1555.992</v>
      </c>
      <c r="K701">
        <v>1555.9920000000002</v>
      </c>
      <c r="L701" t="str">
        <f>_xlfn.IFS(Table8_1[[#This Row],[Unit_Price]]&lt;500,"Low Price",Table8_1[[#This Row],[Unit_Price]]&lt;2000,"Medium Price",Table8_1[[#This Row],[Unit_Price]]&gt;=2000, "High Price")</f>
        <v>Medium Price</v>
      </c>
      <c r="M701" t="str">
        <f>VLOOKUP(Table8_16[[#This Row],[Customer_ID]],Table1__2[],2,FALSE)</f>
        <v>Alyssa Vargas</v>
      </c>
      <c r="N701">
        <f>VLOOKUP(Table8_16[[#This Row],[Customer_ID]],Table1__2[],3,FALSE)</f>
        <v>53</v>
      </c>
      <c r="O701" t="str">
        <f>VLOOKUP(Table8_16[[#This Row],[Customer_ID]],Table1__2[],4,FALSE)</f>
        <v>Male</v>
      </c>
      <c r="P701" t="str">
        <f>VLOOKUP(Table8_16[[#This Row],[Customer_ID]],Table1__2[],5,FALSE)</f>
        <v>New Kathrynland</v>
      </c>
      <c r="Q701" t="str">
        <f>VLOOKUP(Table8_16[[#This Row],[Customer_ID]],Table1__2[],6,FALSE)</f>
        <v>Montana</v>
      </c>
      <c r="R701" t="str">
        <f>VLOOKUP(Table8_16[[#This Row],[Customer_ID]],Table1__2[],7,FALSE)</f>
        <v>USA</v>
      </c>
      <c r="S701" t="str">
        <f>VLOOKUP(Table8_16[[#This Row],[Customer_ID]],Table1__2[],8,FALSE)</f>
        <v>Platinum</v>
      </c>
      <c r="T701" t="str">
        <f>VLOOKUP(Table8_16[[#This Row],[Customer_ID]],Table1__2[],9,FALSE)</f>
        <v>Experienced</v>
      </c>
      <c r="U701" t="str">
        <f>VLOOKUP(Table8_16[[#This Row],[Product_ID]],Table3__211[],2,FALSE)</f>
        <v>Men's Formal</v>
      </c>
      <c r="V701" t="str">
        <f>VLOOKUP(Table8_16[[#This Row],[Product_ID]],Table3__211[],3,FALSE)</f>
        <v>Shirt</v>
      </c>
      <c r="W701" t="str">
        <f>VLOOKUP(Table8_16[[#This Row],[Product_ID]],Table3__211[],4,FALSE)</f>
        <v>Clothing</v>
      </c>
      <c r="X701" t="str">
        <f>VLOOKUP(Table8_16[[#This Row],[Product_ID]],Table3__211[],5,FALSE)</f>
        <v>Tops</v>
      </c>
      <c r="Y701" t="str">
        <f>VLOOKUP(Table8_16[[#This Row],[Product_ID]],Table3__211[],6,FALSE)</f>
        <v>Moon, Mora and Santos</v>
      </c>
      <c r="Z701">
        <f>VLOOKUP(Table8_16[[#This Row],[Product_ID]],Table3__211[],7,FALSE)</f>
        <v>254.04</v>
      </c>
      <c r="AA701">
        <f>VLOOKUP(Table8_16[[#This Row],[Product_ID]],Table3__211[],8,FALSE)</f>
        <v>360</v>
      </c>
      <c r="AB701" t="str">
        <f>VLOOKUP(Table8_16[[#This Row],[Store_ID]],Store!$A$2:$E$21,2,FALSE)</f>
        <v>Mann-Austin</v>
      </c>
      <c r="AC701" t="str">
        <f>VLOOKUP(Table8_16[[#This Row],[Store_ID]],Store!$A$2:$E$21,3,FALSE)</f>
        <v>East</v>
      </c>
      <c r="AD701" t="str">
        <f>VLOOKUP(Table8_16[[#This Row],[Store_ID]],Store!$A$2:$E$21,4,FALSE)</f>
        <v>Vasquezborough</v>
      </c>
      <c r="AE701" t="str">
        <f>VLOOKUP(Table8_16[[#This Row],[Store_ID]],Store!$A$2:$E$21,5,FALSE)</f>
        <v>Online</v>
      </c>
      <c r="AF701" s="22" t="str">
        <f>VLOOKUP(Table8_16[[#This Row],[Store_ID]],Store!$A$2:$F$21,6,FALSE)</f>
        <v>Digital Store</v>
      </c>
    </row>
    <row r="702" spans="1:32" x14ac:dyDescent="0.3">
      <c r="A702" t="s">
        <v>2667</v>
      </c>
      <c r="B702" s="5">
        <v>45401</v>
      </c>
      <c r="C702" t="s">
        <v>916</v>
      </c>
      <c r="D702" t="s">
        <v>1580</v>
      </c>
      <c r="E702" t="s">
        <v>1896</v>
      </c>
      <c r="F702">
        <v>4</v>
      </c>
      <c r="G702">
        <v>254.94</v>
      </c>
      <c r="H702">
        <v>0.06</v>
      </c>
      <c r="I702" t="s">
        <v>1961</v>
      </c>
      <c r="J702">
        <v>958.57439999999997</v>
      </c>
      <c r="K702">
        <v>958.57439999999997</v>
      </c>
      <c r="L702" t="str">
        <f>_xlfn.IFS(Table8_1[[#This Row],[Unit_Price]]&lt;500,"Low Price",Table8_1[[#This Row],[Unit_Price]]&lt;2000,"Medium Price",Table8_1[[#This Row],[Unit_Price]]&gt;=2000, "High Price")</f>
        <v>Low Price</v>
      </c>
      <c r="M702" t="str">
        <f>VLOOKUP(Table8_16[[#This Row],[Customer_ID]],Table1__2[],2,FALSE)</f>
        <v>Donna Guerra</v>
      </c>
      <c r="N702">
        <f>VLOOKUP(Table8_16[[#This Row],[Customer_ID]],Table1__2[],3,FALSE)</f>
        <v>46</v>
      </c>
      <c r="O702" t="str">
        <f>VLOOKUP(Table8_16[[#This Row],[Customer_ID]],Table1__2[],4,FALSE)</f>
        <v>Female</v>
      </c>
      <c r="P702" t="str">
        <f>VLOOKUP(Table8_16[[#This Row],[Customer_ID]],Table1__2[],5,FALSE)</f>
        <v>North Robert</v>
      </c>
      <c r="Q702" t="str">
        <f>VLOOKUP(Table8_16[[#This Row],[Customer_ID]],Table1__2[],6,FALSE)</f>
        <v>Massachusetts</v>
      </c>
      <c r="R702" t="str">
        <f>VLOOKUP(Table8_16[[#This Row],[Customer_ID]],Table1__2[],7,FALSE)</f>
        <v>USA</v>
      </c>
      <c r="S702" t="str">
        <f>VLOOKUP(Table8_16[[#This Row],[Customer_ID]],Table1__2[],8,FALSE)</f>
        <v>Silver</v>
      </c>
      <c r="T702" t="str">
        <f>VLOOKUP(Table8_16[[#This Row],[Customer_ID]],Table1__2[],9,FALSE)</f>
        <v>Experienced</v>
      </c>
      <c r="U702" t="str">
        <f>VLOOKUP(Table8_16[[#This Row],[Product_ID]],Table3__211[],2,FALSE)</f>
        <v>Herbal Face</v>
      </c>
      <c r="V702" t="str">
        <f>VLOOKUP(Table8_16[[#This Row],[Product_ID]],Table3__211[],3,FALSE)</f>
        <v>Moisturizer</v>
      </c>
      <c r="W702" t="str">
        <f>VLOOKUP(Table8_16[[#This Row],[Product_ID]],Table3__211[],4,FALSE)</f>
        <v>Beauty</v>
      </c>
      <c r="X702" t="str">
        <f>VLOOKUP(Table8_16[[#This Row],[Product_ID]],Table3__211[],5,FALSE)</f>
        <v>Skincare</v>
      </c>
      <c r="Y702" t="str">
        <f>VLOOKUP(Table8_16[[#This Row],[Product_ID]],Table3__211[],6,FALSE)</f>
        <v>Davidson PLC</v>
      </c>
      <c r="Z702">
        <f>VLOOKUP(Table8_16[[#This Row],[Product_ID]],Table3__211[],7,FALSE)</f>
        <v>312.8</v>
      </c>
      <c r="AA702">
        <f>VLOOKUP(Table8_16[[#This Row],[Product_ID]],Table3__211[],8,FALSE)</f>
        <v>350</v>
      </c>
      <c r="AB702" t="str">
        <f>VLOOKUP(Table8_16[[#This Row],[Store_ID]],Store!$A$2:$E$21,2,FALSE)</f>
        <v>Black-Horn</v>
      </c>
      <c r="AC702" t="str">
        <f>VLOOKUP(Table8_16[[#This Row],[Store_ID]],Store!$A$2:$E$21,3,FALSE)</f>
        <v>South</v>
      </c>
      <c r="AD702" t="str">
        <f>VLOOKUP(Table8_16[[#This Row],[Store_ID]],Store!$A$2:$E$21,4,FALSE)</f>
        <v>North Nancyview</v>
      </c>
      <c r="AE702" t="str">
        <f>VLOOKUP(Table8_16[[#This Row],[Store_ID]],Store!$A$2:$E$21,5,FALSE)</f>
        <v>Outlet</v>
      </c>
      <c r="AF702" s="22" t="str">
        <f>VLOOKUP(Table8_16[[#This Row],[Store_ID]],Store!$A$2:$F$21,6,FALSE)</f>
        <v>Physical Store</v>
      </c>
    </row>
    <row r="703" spans="1:32" x14ac:dyDescent="0.3">
      <c r="A703" t="s">
        <v>2668</v>
      </c>
      <c r="B703" s="5">
        <v>45420</v>
      </c>
      <c r="C703" t="s">
        <v>1073</v>
      </c>
      <c r="D703" t="s">
        <v>1826</v>
      </c>
      <c r="E703" t="s">
        <v>1904</v>
      </c>
      <c r="F703">
        <v>1</v>
      </c>
      <c r="G703">
        <v>445.5</v>
      </c>
      <c r="H703">
        <v>0.28000000000000003</v>
      </c>
      <c r="I703" t="s">
        <v>1959</v>
      </c>
      <c r="J703">
        <v>320.76</v>
      </c>
      <c r="K703">
        <v>320.76</v>
      </c>
      <c r="L703" t="str">
        <f>_xlfn.IFS(Table8_1[[#This Row],[Unit_Price]]&lt;500,"Low Price",Table8_1[[#This Row],[Unit_Price]]&lt;2000,"Medium Price",Table8_1[[#This Row],[Unit_Price]]&gt;=2000, "High Price")</f>
        <v>Low Price</v>
      </c>
      <c r="M703" t="str">
        <f>VLOOKUP(Table8_16[[#This Row],[Customer_ID]],Table1__2[],2,FALSE)</f>
        <v>Jasmine Snyder</v>
      </c>
      <c r="N703">
        <f>VLOOKUP(Table8_16[[#This Row],[Customer_ID]],Table1__2[],3,FALSE)</f>
        <v>46</v>
      </c>
      <c r="O703" t="str">
        <f>VLOOKUP(Table8_16[[#This Row],[Customer_ID]],Table1__2[],4,FALSE)</f>
        <v>Female</v>
      </c>
      <c r="P703" t="str">
        <f>VLOOKUP(Table8_16[[#This Row],[Customer_ID]],Table1__2[],5,FALSE)</f>
        <v>Hudsonfort</v>
      </c>
      <c r="Q703" t="str">
        <f>VLOOKUP(Table8_16[[#This Row],[Customer_ID]],Table1__2[],6,FALSE)</f>
        <v>Connecticut</v>
      </c>
      <c r="R703" t="str">
        <f>VLOOKUP(Table8_16[[#This Row],[Customer_ID]],Table1__2[],7,FALSE)</f>
        <v>USA</v>
      </c>
      <c r="S703" t="str">
        <f>VLOOKUP(Table8_16[[#This Row],[Customer_ID]],Table1__2[],8,FALSE)</f>
        <v>Silver</v>
      </c>
      <c r="T703" t="str">
        <f>VLOOKUP(Table8_16[[#This Row],[Customer_ID]],Table1__2[],9,FALSE)</f>
        <v>Experienced</v>
      </c>
      <c r="U703" t="str">
        <f>VLOOKUP(Table8_16[[#This Row],[Product_ID]],Table3__211[],2,FALSE)</f>
        <v>Badminton Racket</v>
      </c>
      <c r="V703" t="str">
        <f>VLOOKUP(Table8_16[[#This Row],[Product_ID]],Table3__211[],3,FALSE)</f>
        <v>Set</v>
      </c>
      <c r="W703" t="str">
        <f>VLOOKUP(Table8_16[[#This Row],[Product_ID]],Table3__211[],4,FALSE)</f>
        <v>Sports</v>
      </c>
      <c r="X703" t="str">
        <f>VLOOKUP(Table8_16[[#This Row],[Product_ID]],Table3__211[],5,FALSE)</f>
        <v>Equipment</v>
      </c>
      <c r="Y703" t="str">
        <f>VLOOKUP(Table8_16[[#This Row],[Product_ID]],Table3__211[],6,FALSE)</f>
        <v>Robinson-Brown</v>
      </c>
      <c r="Z703">
        <f>VLOOKUP(Table8_16[[#This Row],[Product_ID]],Table3__211[],7,FALSE)</f>
        <v>285.54000000000002</v>
      </c>
      <c r="AA703">
        <f>VLOOKUP(Table8_16[[#This Row],[Product_ID]],Table3__211[],8,FALSE)</f>
        <v>358</v>
      </c>
      <c r="AB703" t="str">
        <f>VLOOKUP(Table8_16[[#This Row],[Store_ID]],Store!$A$2:$E$21,2,FALSE)</f>
        <v>Alexander Group</v>
      </c>
      <c r="AC703" t="str">
        <f>VLOOKUP(Table8_16[[#This Row],[Store_ID]],Store!$A$2:$E$21,3,FALSE)</f>
        <v>South</v>
      </c>
      <c r="AD703" t="str">
        <f>VLOOKUP(Table8_16[[#This Row],[Store_ID]],Store!$A$2:$E$21,4,FALSE)</f>
        <v>Port Sharon</v>
      </c>
      <c r="AE703" t="str">
        <f>VLOOKUP(Table8_16[[#This Row],[Store_ID]],Store!$A$2:$E$21,5,FALSE)</f>
        <v>Online</v>
      </c>
      <c r="AF703" s="22" t="str">
        <f>VLOOKUP(Table8_16[[#This Row],[Store_ID]],Store!$A$2:$F$21,6,FALSE)</f>
        <v>Digital Store</v>
      </c>
    </row>
    <row r="704" spans="1:32" x14ac:dyDescent="0.3">
      <c r="A704" t="s">
        <v>2669</v>
      </c>
      <c r="B704" s="5">
        <v>45459</v>
      </c>
      <c r="C704" t="s">
        <v>726</v>
      </c>
      <c r="D704" t="s">
        <v>1853</v>
      </c>
      <c r="E704" t="s">
        <v>1904</v>
      </c>
      <c r="F704">
        <v>1</v>
      </c>
      <c r="G704">
        <v>900.94</v>
      </c>
      <c r="H704">
        <v>0.1</v>
      </c>
      <c r="I704" t="s">
        <v>1959</v>
      </c>
      <c r="J704">
        <v>810.846</v>
      </c>
      <c r="K704">
        <v>810.846</v>
      </c>
      <c r="L704" t="str">
        <f>_xlfn.IFS(Table8_1[[#This Row],[Unit_Price]]&lt;500,"Low Price",Table8_1[[#This Row],[Unit_Price]]&lt;2000,"Medium Price",Table8_1[[#This Row],[Unit_Price]]&gt;=2000, "High Price")</f>
        <v>Medium Price</v>
      </c>
      <c r="M704" t="str">
        <f>VLOOKUP(Table8_16[[#This Row],[Customer_ID]],Table1__2[],2,FALSE)</f>
        <v>Lisa Young</v>
      </c>
      <c r="N704">
        <f>VLOOKUP(Table8_16[[#This Row],[Customer_ID]],Table1__2[],3,FALSE)</f>
        <v>38</v>
      </c>
      <c r="O704" t="str">
        <f>VLOOKUP(Table8_16[[#This Row],[Customer_ID]],Table1__2[],4,FALSE)</f>
        <v>Male</v>
      </c>
      <c r="P704" t="str">
        <f>VLOOKUP(Table8_16[[#This Row],[Customer_ID]],Table1__2[],5,FALSE)</f>
        <v>Maybury</v>
      </c>
      <c r="Q704" t="str">
        <f>VLOOKUP(Table8_16[[#This Row],[Customer_ID]],Table1__2[],6,FALSE)</f>
        <v>Georgia</v>
      </c>
      <c r="R704" t="str">
        <f>VLOOKUP(Table8_16[[#This Row],[Customer_ID]],Table1__2[],7,FALSE)</f>
        <v>USA</v>
      </c>
      <c r="S704" t="str">
        <f>VLOOKUP(Table8_16[[#This Row],[Customer_ID]],Table1__2[],8,FALSE)</f>
        <v>Platinum</v>
      </c>
      <c r="T704" t="str">
        <f>VLOOKUP(Table8_16[[#This Row],[Customer_ID]],Table1__2[],9,FALSE)</f>
        <v>Experienced</v>
      </c>
      <c r="U704" t="str">
        <f>VLOOKUP(Table8_16[[#This Row],[Product_ID]],Table3__211[],2,FALSE)</f>
        <v>Gaming Mouse Pad</v>
      </c>
      <c r="V704" t="str">
        <f>VLOOKUP(Table8_16[[#This Row],[Product_ID]],Table3__211[],3,FALSE)</f>
        <v>XL</v>
      </c>
      <c r="W704" t="str">
        <f>VLOOKUP(Table8_16[[#This Row],[Product_ID]],Table3__211[],4,FALSE)</f>
        <v>Electronics</v>
      </c>
      <c r="X704" t="str">
        <f>VLOOKUP(Table8_16[[#This Row],[Product_ID]],Table3__211[],5,FALSE)</f>
        <v>Accessories</v>
      </c>
      <c r="Y704" t="str">
        <f>VLOOKUP(Table8_16[[#This Row],[Product_ID]],Table3__211[],6,FALSE)</f>
        <v>Sharp, Taylor and Rodriguez</v>
      </c>
      <c r="Z704">
        <f>VLOOKUP(Table8_16[[#This Row],[Product_ID]],Table3__211[],7,FALSE)</f>
        <v>340.14</v>
      </c>
      <c r="AA704">
        <f>VLOOKUP(Table8_16[[#This Row],[Product_ID]],Table3__211[],8,FALSE)</f>
        <v>361</v>
      </c>
      <c r="AB704" t="str">
        <f>VLOOKUP(Table8_16[[#This Row],[Store_ID]],Store!$A$2:$E$21,2,FALSE)</f>
        <v>Alexander Group</v>
      </c>
      <c r="AC704" t="str">
        <f>VLOOKUP(Table8_16[[#This Row],[Store_ID]],Store!$A$2:$E$21,3,FALSE)</f>
        <v>South</v>
      </c>
      <c r="AD704" t="str">
        <f>VLOOKUP(Table8_16[[#This Row],[Store_ID]],Store!$A$2:$E$21,4,FALSE)</f>
        <v>Port Sharon</v>
      </c>
      <c r="AE704" t="str">
        <f>VLOOKUP(Table8_16[[#This Row],[Store_ID]],Store!$A$2:$E$21,5,FALSE)</f>
        <v>Online</v>
      </c>
      <c r="AF704" s="22" t="str">
        <f>VLOOKUP(Table8_16[[#This Row],[Store_ID]],Store!$A$2:$F$21,6,FALSE)</f>
        <v>Digital Store</v>
      </c>
    </row>
    <row r="705" spans="1:32" x14ac:dyDescent="0.3">
      <c r="A705" t="s">
        <v>2670</v>
      </c>
      <c r="B705" s="5">
        <v>45429</v>
      </c>
      <c r="C705" t="s">
        <v>651</v>
      </c>
      <c r="D705" t="s">
        <v>1617</v>
      </c>
      <c r="E705" t="s">
        <v>1939</v>
      </c>
      <c r="F705">
        <v>3</v>
      </c>
      <c r="G705">
        <v>262.69</v>
      </c>
      <c r="H705">
        <v>0.04</v>
      </c>
      <c r="I705" t="s">
        <v>1961</v>
      </c>
      <c r="J705">
        <v>756.54719999999998</v>
      </c>
      <c r="K705">
        <v>756.54719999999998</v>
      </c>
      <c r="L705" t="str">
        <f>_xlfn.IFS(Table8_1[[#This Row],[Unit_Price]]&lt;500,"Low Price",Table8_1[[#This Row],[Unit_Price]]&lt;2000,"Medium Price",Table8_1[[#This Row],[Unit_Price]]&gt;=2000, "High Price")</f>
        <v>Low Price</v>
      </c>
      <c r="M705" t="str">
        <f>VLOOKUP(Table8_16[[#This Row],[Customer_ID]],Table1__2[],2,FALSE)</f>
        <v>Megan Greer</v>
      </c>
      <c r="N705">
        <f>VLOOKUP(Table8_16[[#This Row],[Customer_ID]],Table1__2[],3,FALSE)</f>
        <v>18</v>
      </c>
      <c r="O705" t="str">
        <f>VLOOKUP(Table8_16[[#This Row],[Customer_ID]],Table1__2[],4,FALSE)</f>
        <v>Female</v>
      </c>
      <c r="P705" t="str">
        <f>VLOOKUP(Table8_16[[#This Row],[Customer_ID]],Table1__2[],5,FALSE)</f>
        <v>West John</v>
      </c>
      <c r="Q705" t="str">
        <f>VLOOKUP(Table8_16[[#This Row],[Customer_ID]],Table1__2[],6,FALSE)</f>
        <v>Alaska</v>
      </c>
      <c r="R705" t="str">
        <f>VLOOKUP(Table8_16[[#This Row],[Customer_ID]],Table1__2[],7,FALSE)</f>
        <v>USA</v>
      </c>
      <c r="S705" t="str">
        <f>VLOOKUP(Table8_16[[#This Row],[Customer_ID]],Table1__2[],8,FALSE)</f>
        <v>Platinum</v>
      </c>
      <c r="T705" t="str">
        <f>VLOOKUP(Table8_16[[#This Row],[Customer_ID]],Table1__2[],9,FALSE)</f>
        <v>Teenage</v>
      </c>
      <c r="U705" t="str">
        <f>VLOOKUP(Table8_16[[#This Row],[Product_ID]],Table3__211[],2,FALSE)</f>
        <v>4K Home</v>
      </c>
      <c r="V705" t="str">
        <f>VLOOKUP(Table8_16[[#This Row],[Product_ID]],Table3__211[],3,FALSE)</f>
        <v>Projector</v>
      </c>
      <c r="W705" t="str">
        <f>VLOOKUP(Table8_16[[#This Row],[Product_ID]],Table3__211[],4,FALSE)</f>
        <v>Electronics</v>
      </c>
      <c r="X705" t="str">
        <f>VLOOKUP(Table8_16[[#This Row],[Product_ID]],Table3__211[],5,FALSE)</f>
        <v>Appliances</v>
      </c>
      <c r="Y705" t="str">
        <f>VLOOKUP(Table8_16[[#This Row],[Product_ID]],Table3__211[],6,FALSE)</f>
        <v>Thomas LLC</v>
      </c>
      <c r="Z705">
        <f>VLOOKUP(Table8_16[[#This Row],[Product_ID]],Table3__211[],7,FALSE)</f>
        <v>465.34</v>
      </c>
      <c r="AA705">
        <f>VLOOKUP(Table8_16[[#This Row],[Product_ID]],Table3__211[],8,FALSE)</f>
        <v>301</v>
      </c>
      <c r="AB705" t="str">
        <f>VLOOKUP(Table8_16[[#This Row],[Store_ID]],Store!$A$2:$E$21,2,FALSE)</f>
        <v>Frederick-Wright</v>
      </c>
      <c r="AC705" t="str">
        <f>VLOOKUP(Table8_16[[#This Row],[Store_ID]],Store!$A$2:$E$21,3,FALSE)</f>
        <v>West</v>
      </c>
      <c r="AD705" t="str">
        <f>VLOOKUP(Table8_16[[#This Row],[Store_ID]],Store!$A$2:$E$21,4,FALSE)</f>
        <v>New Jimmymouth</v>
      </c>
      <c r="AE705" t="str">
        <f>VLOOKUP(Table8_16[[#This Row],[Store_ID]],Store!$A$2:$E$21,5,FALSE)</f>
        <v>Flagship</v>
      </c>
      <c r="AF705" s="22" t="str">
        <f>VLOOKUP(Table8_16[[#This Row],[Store_ID]],Store!$A$2:$F$21,6,FALSE)</f>
        <v>Physical Store</v>
      </c>
    </row>
    <row r="706" spans="1:32" x14ac:dyDescent="0.3">
      <c r="A706" t="s">
        <v>2671</v>
      </c>
      <c r="B706" s="5">
        <v>45386</v>
      </c>
      <c r="C706" t="s">
        <v>1496</v>
      </c>
      <c r="D706" t="s">
        <v>1786</v>
      </c>
      <c r="E706" t="s">
        <v>1896</v>
      </c>
      <c r="F706">
        <v>3</v>
      </c>
      <c r="G706">
        <v>212.72</v>
      </c>
      <c r="H706">
        <v>0.22</v>
      </c>
      <c r="I706" t="s">
        <v>1961</v>
      </c>
      <c r="J706">
        <v>497.76479999999998</v>
      </c>
      <c r="K706">
        <v>497.76479999999998</v>
      </c>
      <c r="L706" t="str">
        <f>_xlfn.IFS(Table8_1[[#This Row],[Unit_Price]]&lt;500,"Low Price",Table8_1[[#This Row],[Unit_Price]]&lt;2000,"Medium Price",Table8_1[[#This Row],[Unit_Price]]&gt;=2000, "High Price")</f>
        <v>Low Price</v>
      </c>
      <c r="M706" t="str">
        <f>VLOOKUP(Table8_16[[#This Row],[Customer_ID]],Table1__2[],2,FALSE)</f>
        <v>Sheri Joyce</v>
      </c>
      <c r="N706">
        <f>VLOOKUP(Table8_16[[#This Row],[Customer_ID]],Table1__2[],3,FALSE)</f>
        <v>26</v>
      </c>
      <c r="O706" t="str">
        <f>VLOOKUP(Table8_16[[#This Row],[Customer_ID]],Table1__2[],4,FALSE)</f>
        <v>Male</v>
      </c>
      <c r="P706" t="str">
        <f>VLOOKUP(Table8_16[[#This Row],[Customer_ID]],Table1__2[],5,FALSE)</f>
        <v>West Tylerfort</v>
      </c>
      <c r="Q706" t="str">
        <f>VLOOKUP(Table8_16[[#This Row],[Customer_ID]],Table1__2[],6,FALSE)</f>
        <v>Kentucky</v>
      </c>
      <c r="R706" t="str">
        <f>VLOOKUP(Table8_16[[#This Row],[Customer_ID]],Table1__2[],7,FALSE)</f>
        <v>USA</v>
      </c>
      <c r="S706" t="str">
        <f>VLOOKUP(Table8_16[[#This Row],[Customer_ID]],Table1__2[],8,FALSE)</f>
        <v>Platinum</v>
      </c>
      <c r="T706" t="str">
        <f>VLOOKUP(Table8_16[[#This Row],[Customer_ID]],Table1__2[],9,FALSE)</f>
        <v>Entry level Professionel</v>
      </c>
      <c r="U706" t="str">
        <f>VLOOKUP(Table8_16[[#This Row],[Product_ID]],Table3__211[],2,FALSE)</f>
        <v>Wooden</v>
      </c>
      <c r="V706" t="str">
        <f>VLOOKUP(Table8_16[[#This Row],[Product_ID]],Table3__211[],3,FALSE)</f>
        <v>Nightstand</v>
      </c>
      <c r="W706" t="str">
        <f>VLOOKUP(Table8_16[[#This Row],[Product_ID]],Table3__211[],4,FALSE)</f>
        <v>Home</v>
      </c>
      <c r="X706" t="str">
        <f>VLOOKUP(Table8_16[[#This Row],[Product_ID]],Table3__211[],5,FALSE)</f>
        <v>Furniture</v>
      </c>
      <c r="Y706" t="str">
        <f>VLOOKUP(Table8_16[[#This Row],[Product_ID]],Table3__211[],6,FALSE)</f>
        <v>Wolfe, Ross and Hester</v>
      </c>
      <c r="Z706">
        <f>VLOOKUP(Table8_16[[#This Row],[Product_ID]],Table3__211[],7,FALSE)</f>
        <v>243.7</v>
      </c>
      <c r="AA706">
        <f>VLOOKUP(Table8_16[[#This Row],[Product_ID]],Table3__211[],8,FALSE)</f>
        <v>130</v>
      </c>
      <c r="AB706" t="str">
        <f>VLOOKUP(Table8_16[[#This Row],[Store_ID]],Store!$A$2:$E$21,2,FALSE)</f>
        <v>Black-Horn</v>
      </c>
      <c r="AC706" t="str">
        <f>VLOOKUP(Table8_16[[#This Row],[Store_ID]],Store!$A$2:$E$21,3,FALSE)</f>
        <v>South</v>
      </c>
      <c r="AD706" t="str">
        <f>VLOOKUP(Table8_16[[#This Row],[Store_ID]],Store!$A$2:$E$21,4,FALSE)</f>
        <v>North Nancyview</v>
      </c>
      <c r="AE706" t="str">
        <f>VLOOKUP(Table8_16[[#This Row],[Store_ID]],Store!$A$2:$E$21,5,FALSE)</f>
        <v>Outlet</v>
      </c>
      <c r="AF706" s="22" t="str">
        <f>VLOOKUP(Table8_16[[#This Row],[Store_ID]],Store!$A$2:$F$21,6,FALSE)</f>
        <v>Physical Store</v>
      </c>
    </row>
    <row r="707" spans="1:32" x14ac:dyDescent="0.3">
      <c r="A707" t="s">
        <v>2672</v>
      </c>
      <c r="B707" s="5">
        <v>45803</v>
      </c>
      <c r="C707" t="s">
        <v>515</v>
      </c>
      <c r="D707" t="s">
        <v>1648</v>
      </c>
      <c r="E707" t="s">
        <v>1945</v>
      </c>
      <c r="F707">
        <v>4</v>
      </c>
      <c r="G707">
        <v>757.9</v>
      </c>
      <c r="H707">
        <v>0.22</v>
      </c>
      <c r="I707" t="s">
        <v>1961</v>
      </c>
      <c r="J707">
        <v>2364.6480000000001</v>
      </c>
      <c r="K707">
        <v>2364.6480000000001</v>
      </c>
      <c r="L707" t="str">
        <f>_xlfn.IFS(Table8_1[[#This Row],[Unit_Price]]&lt;500,"Low Price",Table8_1[[#This Row],[Unit_Price]]&lt;2000,"Medium Price",Table8_1[[#This Row],[Unit_Price]]&gt;=2000, "High Price")</f>
        <v>Medium Price</v>
      </c>
      <c r="M707" t="str">
        <f>VLOOKUP(Table8_16[[#This Row],[Customer_ID]],Table1__2[],2,FALSE)</f>
        <v>Michael Davies</v>
      </c>
      <c r="N707">
        <f>VLOOKUP(Table8_16[[#This Row],[Customer_ID]],Table1__2[],3,FALSE)</f>
        <v>25</v>
      </c>
      <c r="O707" t="str">
        <f>VLOOKUP(Table8_16[[#This Row],[Customer_ID]],Table1__2[],4,FALSE)</f>
        <v>Female</v>
      </c>
      <c r="P707" t="str">
        <f>VLOOKUP(Table8_16[[#This Row],[Customer_ID]],Table1__2[],5,FALSE)</f>
        <v>Lake Stevenfort</v>
      </c>
      <c r="Q707" t="str">
        <f>VLOOKUP(Table8_16[[#This Row],[Customer_ID]],Table1__2[],6,FALSE)</f>
        <v>Oregon</v>
      </c>
      <c r="R707" t="str">
        <f>VLOOKUP(Table8_16[[#This Row],[Customer_ID]],Table1__2[],7,FALSE)</f>
        <v>USA</v>
      </c>
      <c r="S707" t="str">
        <f>VLOOKUP(Table8_16[[#This Row],[Customer_ID]],Table1__2[],8,FALSE)</f>
        <v>Gold</v>
      </c>
      <c r="T707" t="str">
        <f>VLOOKUP(Table8_16[[#This Row],[Customer_ID]],Table1__2[],9,FALSE)</f>
        <v>Entry level Professionel</v>
      </c>
      <c r="U707" t="str">
        <f>VLOOKUP(Table8_16[[#This Row],[Product_ID]],Table3__211[],2,FALSE)</f>
        <v>Foldable Camping</v>
      </c>
      <c r="V707" t="str">
        <f>VLOOKUP(Table8_16[[#This Row],[Product_ID]],Table3__211[],3,FALSE)</f>
        <v>Chair</v>
      </c>
      <c r="W707" t="str">
        <f>VLOOKUP(Table8_16[[#This Row],[Product_ID]],Table3__211[],4,FALSE)</f>
        <v>Sports</v>
      </c>
      <c r="X707" t="str">
        <f>VLOOKUP(Table8_16[[#This Row],[Product_ID]],Table3__211[],5,FALSE)</f>
        <v>Outdoor</v>
      </c>
      <c r="Y707" t="str">
        <f>VLOOKUP(Table8_16[[#This Row],[Product_ID]],Table3__211[],6,FALSE)</f>
        <v>Cook Ltd</v>
      </c>
      <c r="Z707">
        <f>VLOOKUP(Table8_16[[#This Row],[Product_ID]],Table3__211[],7,FALSE)</f>
        <v>166.06</v>
      </c>
      <c r="AA707">
        <f>VLOOKUP(Table8_16[[#This Row],[Product_ID]],Table3__211[],8,FALSE)</f>
        <v>340</v>
      </c>
      <c r="AB707" t="str">
        <f>VLOOKUP(Table8_16[[#This Row],[Store_ID]],Store!$A$2:$E$21,2,FALSE)</f>
        <v>Guerrero-Schmitt</v>
      </c>
      <c r="AC707" t="str">
        <f>VLOOKUP(Table8_16[[#This Row],[Store_ID]],Store!$A$2:$E$21,3,FALSE)</f>
        <v>East</v>
      </c>
      <c r="AD707" t="str">
        <f>VLOOKUP(Table8_16[[#This Row],[Store_ID]],Store!$A$2:$E$21,4,FALSE)</f>
        <v>East Stevechester</v>
      </c>
      <c r="AE707" t="str">
        <f>VLOOKUP(Table8_16[[#This Row],[Store_ID]],Store!$A$2:$E$21,5,FALSE)</f>
        <v>Flagship</v>
      </c>
      <c r="AF707" s="22" t="str">
        <f>VLOOKUP(Table8_16[[#This Row],[Store_ID]],Store!$A$2:$F$21,6,FALSE)</f>
        <v>Physical Store</v>
      </c>
    </row>
    <row r="708" spans="1:32" x14ac:dyDescent="0.3">
      <c r="A708" t="s">
        <v>2673</v>
      </c>
      <c r="B708" s="5">
        <v>45346</v>
      </c>
      <c r="C708" t="s">
        <v>81</v>
      </c>
      <c r="D708" t="s">
        <v>1823</v>
      </c>
      <c r="E708" t="s">
        <v>1942</v>
      </c>
      <c r="F708">
        <v>1</v>
      </c>
      <c r="G708">
        <v>846.04</v>
      </c>
      <c r="H708">
        <v>0.08</v>
      </c>
      <c r="I708" t="s">
        <v>1961</v>
      </c>
      <c r="J708">
        <v>778.35680000000002</v>
      </c>
      <c r="K708">
        <v>778.35680000000002</v>
      </c>
      <c r="L708" t="str">
        <f>_xlfn.IFS(Table8_1[[#This Row],[Unit_Price]]&lt;500,"Low Price",Table8_1[[#This Row],[Unit_Price]]&lt;2000,"Medium Price",Table8_1[[#This Row],[Unit_Price]]&gt;=2000, "High Price")</f>
        <v>Medium Price</v>
      </c>
      <c r="M708" t="str">
        <f>VLOOKUP(Table8_16[[#This Row],[Customer_ID]],Table1__2[],2,FALSE)</f>
        <v>Adam Cruz</v>
      </c>
      <c r="N708">
        <f>VLOOKUP(Table8_16[[#This Row],[Customer_ID]],Table1__2[],3,FALSE)</f>
        <v>60</v>
      </c>
      <c r="O708" t="str">
        <f>VLOOKUP(Table8_16[[#This Row],[Customer_ID]],Table1__2[],4,FALSE)</f>
        <v>Female</v>
      </c>
      <c r="P708" t="str">
        <f>VLOOKUP(Table8_16[[#This Row],[Customer_ID]],Table1__2[],5,FALSE)</f>
        <v>Brandonville</v>
      </c>
      <c r="Q708" t="str">
        <f>VLOOKUP(Table8_16[[#This Row],[Customer_ID]],Table1__2[],6,FALSE)</f>
        <v>Georgia</v>
      </c>
      <c r="R708" t="str">
        <f>VLOOKUP(Table8_16[[#This Row],[Customer_ID]],Table1__2[],7,FALSE)</f>
        <v>USA</v>
      </c>
      <c r="S708" t="str">
        <f>VLOOKUP(Table8_16[[#This Row],[Customer_ID]],Table1__2[],8,FALSE)</f>
        <v>Platinum</v>
      </c>
      <c r="T708" t="str">
        <f>VLOOKUP(Table8_16[[#This Row],[Customer_ID]],Table1__2[],9,FALSE)</f>
        <v>Experienced</v>
      </c>
      <c r="U708" t="str">
        <f>VLOOKUP(Table8_16[[#This Row],[Product_ID]],Table3__211[],2,FALSE)</f>
        <v>Wall-Mounted Spice</v>
      </c>
      <c r="V708" t="str">
        <f>VLOOKUP(Table8_16[[#This Row],[Product_ID]],Table3__211[],3,FALSE)</f>
        <v>Rack</v>
      </c>
      <c r="W708" t="str">
        <f>VLOOKUP(Table8_16[[#This Row],[Product_ID]],Table3__211[],4,FALSE)</f>
        <v>Home</v>
      </c>
      <c r="X708" t="str">
        <f>VLOOKUP(Table8_16[[#This Row],[Product_ID]],Table3__211[],5,FALSE)</f>
        <v>Kitchen</v>
      </c>
      <c r="Y708" t="str">
        <f>VLOOKUP(Table8_16[[#This Row],[Product_ID]],Table3__211[],6,FALSE)</f>
        <v>Allison Ltd</v>
      </c>
      <c r="Z708">
        <f>VLOOKUP(Table8_16[[#This Row],[Product_ID]],Table3__211[],7,FALSE)</f>
        <v>143.43</v>
      </c>
      <c r="AA708">
        <f>VLOOKUP(Table8_16[[#This Row],[Product_ID]],Table3__211[],8,FALSE)</f>
        <v>58</v>
      </c>
      <c r="AB708" t="str">
        <f>VLOOKUP(Table8_16[[#This Row],[Store_ID]],Store!$A$2:$E$21,2,FALSE)</f>
        <v>Holloway Ltd</v>
      </c>
      <c r="AC708" t="str">
        <f>VLOOKUP(Table8_16[[#This Row],[Store_ID]],Store!$A$2:$E$21,3,FALSE)</f>
        <v>North</v>
      </c>
      <c r="AD708" t="str">
        <f>VLOOKUP(Table8_16[[#This Row],[Store_ID]],Store!$A$2:$E$21,4,FALSE)</f>
        <v>Bensonhaven</v>
      </c>
      <c r="AE708" t="str">
        <f>VLOOKUP(Table8_16[[#This Row],[Store_ID]],Store!$A$2:$E$21,5,FALSE)</f>
        <v>Flagship</v>
      </c>
      <c r="AF708" s="22" t="str">
        <f>VLOOKUP(Table8_16[[#This Row],[Store_ID]],Store!$A$2:$F$21,6,FALSE)</f>
        <v>Physical Store</v>
      </c>
    </row>
    <row r="709" spans="1:32" x14ac:dyDescent="0.3">
      <c r="A709" t="s">
        <v>2674</v>
      </c>
      <c r="B709" s="5">
        <v>45267</v>
      </c>
      <c r="C709" t="s">
        <v>539</v>
      </c>
      <c r="D709" t="s">
        <v>1693</v>
      </c>
      <c r="E709" t="s">
        <v>1914</v>
      </c>
      <c r="F709">
        <v>3</v>
      </c>
      <c r="G709">
        <v>179.7</v>
      </c>
      <c r="H709">
        <v>0.17</v>
      </c>
      <c r="I709" t="s">
        <v>1964</v>
      </c>
      <c r="J709">
        <v>447.45299999999997</v>
      </c>
      <c r="K709">
        <v>447.45299999999992</v>
      </c>
      <c r="L709" t="str">
        <f>_xlfn.IFS(Table8_1[[#This Row],[Unit_Price]]&lt;500,"Low Price",Table8_1[[#This Row],[Unit_Price]]&lt;2000,"Medium Price",Table8_1[[#This Row],[Unit_Price]]&gt;=2000, "High Price")</f>
        <v>Low Price</v>
      </c>
      <c r="M709" t="str">
        <f>VLOOKUP(Table8_16[[#This Row],[Customer_ID]],Table1__2[],2,FALSE)</f>
        <v>Brian Choi</v>
      </c>
      <c r="N709">
        <f>VLOOKUP(Table8_16[[#This Row],[Customer_ID]],Table1__2[],3,FALSE)</f>
        <v>46</v>
      </c>
      <c r="O709" t="str">
        <f>VLOOKUP(Table8_16[[#This Row],[Customer_ID]],Table1__2[],4,FALSE)</f>
        <v>Female</v>
      </c>
      <c r="P709" t="str">
        <f>VLOOKUP(Table8_16[[#This Row],[Customer_ID]],Table1__2[],5,FALSE)</f>
        <v>Floydton</v>
      </c>
      <c r="Q709" t="str">
        <f>VLOOKUP(Table8_16[[#This Row],[Customer_ID]],Table1__2[],6,FALSE)</f>
        <v>New Jersey</v>
      </c>
      <c r="R709" t="str">
        <f>VLOOKUP(Table8_16[[#This Row],[Customer_ID]],Table1__2[],7,FALSE)</f>
        <v>USA</v>
      </c>
      <c r="S709" t="str">
        <f>VLOOKUP(Table8_16[[#This Row],[Customer_ID]],Table1__2[],8,FALSE)</f>
        <v>Gold</v>
      </c>
      <c r="T709" t="str">
        <f>VLOOKUP(Table8_16[[#This Row],[Customer_ID]],Table1__2[],9,FALSE)</f>
        <v>Experienced</v>
      </c>
      <c r="U709" t="str">
        <f>VLOOKUP(Table8_16[[#This Row],[Product_ID]],Table3__211[],2,FALSE)</f>
        <v>Sports Water Hydration</v>
      </c>
      <c r="V709" t="str">
        <f>VLOOKUP(Table8_16[[#This Row],[Product_ID]],Table3__211[],3,FALSE)</f>
        <v>Pack</v>
      </c>
      <c r="W709" t="str">
        <f>VLOOKUP(Table8_16[[#This Row],[Product_ID]],Table3__211[],4,FALSE)</f>
        <v>Sports</v>
      </c>
      <c r="X709" t="str">
        <f>VLOOKUP(Table8_16[[#This Row],[Product_ID]],Table3__211[],5,FALSE)</f>
        <v>Outdoor</v>
      </c>
      <c r="Y709" t="str">
        <f>VLOOKUP(Table8_16[[#This Row],[Product_ID]],Table3__211[],6,FALSE)</f>
        <v>Sims-Smith</v>
      </c>
      <c r="Z709">
        <f>VLOOKUP(Table8_16[[#This Row],[Product_ID]],Table3__211[],7,FALSE)</f>
        <v>135.61000000000001</v>
      </c>
      <c r="AA709">
        <f>VLOOKUP(Table8_16[[#This Row],[Product_ID]],Table3__211[],8,FALSE)</f>
        <v>394</v>
      </c>
      <c r="AB709" t="str">
        <f>VLOOKUP(Table8_16[[#This Row],[Store_ID]],Store!$A$2:$E$21,2,FALSE)</f>
        <v>Martinez-Mullins</v>
      </c>
      <c r="AC709" t="str">
        <f>VLOOKUP(Table8_16[[#This Row],[Store_ID]],Store!$A$2:$E$21,3,FALSE)</f>
        <v>South</v>
      </c>
      <c r="AD709" t="str">
        <f>VLOOKUP(Table8_16[[#This Row],[Store_ID]],Store!$A$2:$E$21,4,FALSE)</f>
        <v>Williamsfurt</v>
      </c>
      <c r="AE709" t="str">
        <f>VLOOKUP(Table8_16[[#This Row],[Store_ID]],Store!$A$2:$E$21,5,FALSE)</f>
        <v>Online</v>
      </c>
      <c r="AF709" s="22" t="str">
        <f>VLOOKUP(Table8_16[[#This Row],[Store_ID]],Store!$A$2:$F$21,6,FALSE)</f>
        <v>Digital Store</v>
      </c>
    </row>
    <row r="710" spans="1:32" x14ac:dyDescent="0.3">
      <c r="A710" t="s">
        <v>2675</v>
      </c>
      <c r="B710" s="5">
        <v>45572</v>
      </c>
      <c r="C710" t="s">
        <v>1392</v>
      </c>
      <c r="D710" t="s">
        <v>1670</v>
      </c>
      <c r="E710" t="s">
        <v>1904</v>
      </c>
      <c r="F710">
        <v>4</v>
      </c>
      <c r="G710">
        <v>681.08</v>
      </c>
      <c r="H710">
        <v>0</v>
      </c>
      <c r="I710" t="s">
        <v>1961</v>
      </c>
      <c r="J710">
        <v>2724.32</v>
      </c>
      <c r="K710">
        <v>2724.32</v>
      </c>
      <c r="L710" t="str">
        <f>_xlfn.IFS(Table8_1[[#This Row],[Unit_Price]]&lt;500,"Low Price",Table8_1[[#This Row],[Unit_Price]]&lt;2000,"Medium Price",Table8_1[[#This Row],[Unit_Price]]&gt;=2000, "High Price")</f>
        <v>Medium Price</v>
      </c>
      <c r="M710" t="str">
        <f>VLOOKUP(Table8_16[[#This Row],[Customer_ID]],Table1__2[],2,FALSE)</f>
        <v>Shannon Turner</v>
      </c>
      <c r="N710">
        <f>VLOOKUP(Table8_16[[#This Row],[Customer_ID]],Table1__2[],3,FALSE)</f>
        <v>35</v>
      </c>
      <c r="O710" t="str">
        <f>VLOOKUP(Table8_16[[#This Row],[Customer_ID]],Table1__2[],4,FALSE)</f>
        <v>Male</v>
      </c>
      <c r="P710" t="str">
        <f>VLOOKUP(Table8_16[[#This Row],[Customer_ID]],Table1__2[],5,FALSE)</f>
        <v>West Jorge</v>
      </c>
      <c r="Q710" t="str">
        <f>VLOOKUP(Table8_16[[#This Row],[Customer_ID]],Table1__2[],6,FALSE)</f>
        <v>Oklahoma</v>
      </c>
      <c r="R710" t="str">
        <f>VLOOKUP(Table8_16[[#This Row],[Customer_ID]],Table1__2[],7,FALSE)</f>
        <v>USA</v>
      </c>
      <c r="S710" t="str">
        <f>VLOOKUP(Table8_16[[#This Row],[Customer_ID]],Table1__2[],8,FALSE)</f>
        <v>Silver</v>
      </c>
      <c r="T710" t="str">
        <f>VLOOKUP(Table8_16[[#This Row],[Customer_ID]],Table1__2[],9,FALSE)</f>
        <v>Experienced</v>
      </c>
      <c r="U710" t="str">
        <f>VLOOKUP(Table8_16[[#This Row],[Product_ID]],Table3__211[],2,FALSE)</f>
        <v>Basketball</v>
      </c>
      <c r="V710" t="str">
        <f>VLOOKUP(Table8_16[[#This Row],[Product_ID]],Table3__211[],3,FALSE)</f>
        <v>Ball</v>
      </c>
      <c r="W710" t="str">
        <f>VLOOKUP(Table8_16[[#This Row],[Product_ID]],Table3__211[],4,FALSE)</f>
        <v>Sports</v>
      </c>
      <c r="X710" t="str">
        <f>VLOOKUP(Table8_16[[#This Row],[Product_ID]],Table3__211[],5,FALSE)</f>
        <v>Team Sports</v>
      </c>
      <c r="Y710" t="str">
        <f>VLOOKUP(Table8_16[[#This Row],[Product_ID]],Table3__211[],6,FALSE)</f>
        <v>Nolan-Snow</v>
      </c>
      <c r="Z710">
        <f>VLOOKUP(Table8_16[[#This Row],[Product_ID]],Table3__211[],7,FALSE)</f>
        <v>204.39</v>
      </c>
      <c r="AA710">
        <f>VLOOKUP(Table8_16[[#This Row],[Product_ID]],Table3__211[],8,FALSE)</f>
        <v>281</v>
      </c>
      <c r="AB710" t="str">
        <f>VLOOKUP(Table8_16[[#This Row],[Store_ID]],Store!$A$2:$E$21,2,FALSE)</f>
        <v>Alexander Group</v>
      </c>
      <c r="AC710" t="str">
        <f>VLOOKUP(Table8_16[[#This Row],[Store_ID]],Store!$A$2:$E$21,3,FALSE)</f>
        <v>South</v>
      </c>
      <c r="AD710" t="str">
        <f>VLOOKUP(Table8_16[[#This Row],[Store_ID]],Store!$A$2:$E$21,4,FALSE)</f>
        <v>Port Sharon</v>
      </c>
      <c r="AE710" t="str">
        <f>VLOOKUP(Table8_16[[#This Row],[Store_ID]],Store!$A$2:$E$21,5,FALSE)</f>
        <v>Online</v>
      </c>
      <c r="AF710" s="22" t="str">
        <f>VLOOKUP(Table8_16[[#This Row],[Store_ID]],Store!$A$2:$F$21,6,FALSE)</f>
        <v>Digital Store</v>
      </c>
    </row>
    <row r="711" spans="1:32" x14ac:dyDescent="0.3">
      <c r="A711" t="s">
        <v>2676</v>
      </c>
      <c r="B711" s="5">
        <v>45252</v>
      </c>
      <c r="C711" t="s">
        <v>1266</v>
      </c>
      <c r="D711" t="s">
        <v>1572</v>
      </c>
      <c r="E711" t="s">
        <v>1914</v>
      </c>
      <c r="F711">
        <v>4</v>
      </c>
      <c r="G711">
        <v>723.44</v>
      </c>
      <c r="H711">
        <v>0.14000000000000001</v>
      </c>
      <c r="I711" t="s">
        <v>1961</v>
      </c>
      <c r="J711">
        <v>2488.6336000000001</v>
      </c>
      <c r="K711">
        <v>2488.6336000000001</v>
      </c>
      <c r="L711" t="str">
        <f>_xlfn.IFS(Table8_1[[#This Row],[Unit_Price]]&lt;500,"Low Price",Table8_1[[#This Row],[Unit_Price]]&lt;2000,"Medium Price",Table8_1[[#This Row],[Unit_Price]]&gt;=2000, "High Price")</f>
        <v>Medium Price</v>
      </c>
      <c r="M711" t="str">
        <f>VLOOKUP(Table8_16[[#This Row],[Customer_ID]],Table1__2[],2,FALSE)</f>
        <v>Justin Ingram</v>
      </c>
      <c r="N711">
        <f>VLOOKUP(Table8_16[[#This Row],[Customer_ID]],Table1__2[],3,FALSE)</f>
        <v>34</v>
      </c>
      <c r="O711" t="str">
        <f>VLOOKUP(Table8_16[[#This Row],[Customer_ID]],Table1__2[],4,FALSE)</f>
        <v>Male</v>
      </c>
      <c r="P711" t="str">
        <f>VLOOKUP(Table8_16[[#This Row],[Customer_ID]],Table1__2[],5,FALSE)</f>
        <v>Lake Lisaland</v>
      </c>
      <c r="Q711" t="str">
        <f>VLOOKUP(Table8_16[[#This Row],[Customer_ID]],Table1__2[],6,FALSE)</f>
        <v>Louisiana</v>
      </c>
      <c r="R711" t="str">
        <f>VLOOKUP(Table8_16[[#This Row],[Customer_ID]],Table1__2[],7,FALSE)</f>
        <v>USA</v>
      </c>
      <c r="S711" t="str">
        <f>VLOOKUP(Table8_16[[#This Row],[Customer_ID]],Table1__2[],8,FALSE)</f>
        <v>Bronze</v>
      </c>
      <c r="T711" t="str">
        <f>VLOOKUP(Table8_16[[#This Row],[Customer_ID]],Table1__2[],9,FALSE)</f>
        <v>Experienced</v>
      </c>
      <c r="U711" t="str">
        <f>VLOOKUP(Table8_16[[#This Row],[Product_ID]],Table3__211[],2,FALSE)</f>
        <v>Women's Yoga</v>
      </c>
      <c r="V711" t="str">
        <f>VLOOKUP(Table8_16[[#This Row],[Product_ID]],Table3__211[],3,FALSE)</f>
        <v>Pants</v>
      </c>
      <c r="W711" t="str">
        <f>VLOOKUP(Table8_16[[#This Row],[Product_ID]],Table3__211[],4,FALSE)</f>
        <v>Clothing</v>
      </c>
      <c r="X711" t="str">
        <f>VLOOKUP(Table8_16[[#This Row],[Product_ID]],Table3__211[],5,FALSE)</f>
        <v>Bottoms</v>
      </c>
      <c r="Y711" t="str">
        <f>VLOOKUP(Table8_16[[#This Row],[Product_ID]],Table3__211[],6,FALSE)</f>
        <v>Gonzales-Davis</v>
      </c>
      <c r="Z711">
        <f>VLOOKUP(Table8_16[[#This Row],[Product_ID]],Table3__211[],7,FALSE)</f>
        <v>306.45999999999998</v>
      </c>
      <c r="AA711">
        <f>VLOOKUP(Table8_16[[#This Row],[Product_ID]],Table3__211[],8,FALSE)</f>
        <v>487</v>
      </c>
      <c r="AB711" t="str">
        <f>VLOOKUP(Table8_16[[#This Row],[Store_ID]],Store!$A$2:$E$21,2,FALSE)</f>
        <v>Martinez-Mullins</v>
      </c>
      <c r="AC711" t="str">
        <f>VLOOKUP(Table8_16[[#This Row],[Store_ID]],Store!$A$2:$E$21,3,FALSE)</f>
        <v>South</v>
      </c>
      <c r="AD711" t="str">
        <f>VLOOKUP(Table8_16[[#This Row],[Store_ID]],Store!$A$2:$E$21,4,FALSE)</f>
        <v>Williamsfurt</v>
      </c>
      <c r="AE711" t="str">
        <f>VLOOKUP(Table8_16[[#This Row],[Store_ID]],Store!$A$2:$E$21,5,FALSE)</f>
        <v>Online</v>
      </c>
      <c r="AF711" s="22" t="str">
        <f>VLOOKUP(Table8_16[[#This Row],[Store_ID]],Store!$A$2:$F$21,6,FALSE)</f>
        <v>Digital Store</v>
      </c>
    </row>
    <row r="712" spans="1:32" x14ac:dyDescent="0.3">
      <c r="A712" t="s">
        <v>2677</v>
      </c>
      <c r="B712" s="5">
        <v>45939</v>
      </c>
      <c r="C712" t="s">
        <v>440</v>
      </c>
      <c r="D712" t="s">
        <v>1670</v>
      </c>
      <c r="E712" t="s">
        <v>1934</v>
      </c>
      <c r="F712">
        <v>4</v>
      </c>
      <c r="G712">
        <v>471.89</v>
      </c>
      <c r="H712">
        <v>0.12</v>
      </c>
      <c r="I712" t="s">
        <v>1964</v>
      </c>
      <c r="J712">
        <v>1661.0527999999999</v>
      </c>
      <c r="K712">
        <v>1661.0527999999999</v>
      </c>
      <c r="L712" t="str">
        <f>_xlfn.IFS(Table8_1[[#This Row],[Unit_Price]]&lt;500,"Low Price",Table8_1[[#This Row],[Unit_Price]]&lt;2000,"Medium Price",Table8_1[[#This Row],[Unit_Price]]&gt;=2000, "High Price")</f>
        <v>Low Price</v>
      </c>
      <c r="M712" t="str">
        <f>VLOOKUP(Table8_16[[#This Row],[Customer_ID]],Table1__2[],2,FALSE)</f>
        <v>James Wolfe</v>
      </c>
      <c r="N712">
        <f>VLOOKUP(Table8_16[[#This Row],[Customer_ID]],Table1__2[],3,FALSE)</f>
        <v>62</v>
      </c>
      <c r="O712" t="str">
        <f>VLOOKUP(Table8_16[[#This Row],[Customer_ID]],Table1__2[],4,FALSE)</f>
        <v>Female</v>
      </c>
      <c r="P712" t="str">
        <f>VLOOKUP(Table8_16[[#This Row],[Customer_ID]],Table1__2[],5,FALSE)</f>
        <v>Benjaminton</v>
      </c>
      <c r="Q712" t="str">
        <f>VLOOKUP(Table8_16[[#This Row],[Customer_ID]],Table1__2[],6,FALSE)</f>
        <v>Arizona</v>
      </c>
      <c r="R712" t="str">
        <f>VLOOKUP(Table8_16[[#This Row],[Customer_ID]],Table1__2[],7,FALSE)</f>
        <v>USA</v>
      </c>
      <c r="S712" t="str">
        <f>VLOOKUP(Table8_16[[#This Row],[Customer_ID]],Table1__2[],8,FALSE)</f>
        <v>Gold</v>
      </c>
      <c r="T712" t="str">
        <f>VLOOKUP(Table8_16[[#This Row],[Customer_ID]],Table1__2[],9,FALSE)</f>
        <v>Retired</v>
      </c>
      <c r="U712" t="str">
        <f>VLOOKUP(Table8_16[[#This Row],[Product_ID]],Table3__211[],2,FALSE)</f>
        <v>Basketball</v>
      </c>
      <c r="V712" t="str">
        <f>VLOOKUP(Table8_16[[#This Row],[Product_ID]],Table3__211[],3,FALSE)</f>
        <v>Ball</v>
      </c>
      <c r="W712" t="str">
        <f>VLOOKUP(Table8_16[[#This Row],[Product_ID]],Table3__211[],4,FALSE)</f>
        <v>Sports</v>
      </c>
      <c r="X712" t="str">
        <f>VLOOKUP(Table8_16[[#This Row],[Product_ID]],Table3__211[],5,FALSE)</f>
        <v>Team Sports</v>
      </c>
      <c r="Y712" t="str">
        <f>VLOOKUP(Table8_16[[#This Row],[Product_ID]],Table3__211[],6,FALSE)</f>
        <v>Nolan-Snow</v>
      </c>
      <c r="Z712">
        <f>VLOOKUP(Table8_16[[#This Row],[Product_ID]],Table3__211[],7,FALSE)</f>
        <v>204.39</v>
      </c>
      <c r="AA712">
        <f>VLOOKUP(Table8_16[[#This Row],[Product_ID]],Table3__211[],8,FALSE)</f>
        <v>281</v>
      </c>
      <c r="AB712" t="str">
        <f>VLOOKUP(Table8_16[[#This Row],[Store_ID]],Store!$A$2:$E$21,2,FALSE)</f>
        <v>Mcdonald Inc</v>
      </c>
      <c r="AC712" t="str">
        <f>VLOOKUP(Table8_16[[#This Row],[Store_ID]],Store!$A$2:$E$21,3,FALSE)</f>
        <v>South</v>
      </c>
      <c r="AD712" t="str">
        <f>VLOOKUP(Table8_16[[#This Row],[Store_ID]],Store!$A$2:$E$21,4,FALSE)</f>
        <v>Christopherland</v>
      </c>
      <c r="AE712" t="str">
        <f>VLOOKUP(Table8_16[[#This Row],[Store_ID]],Store!$A$2:$E$21,5,FALSE)</f>
        <v>Outlet</v>
      </c>
      <c r="AF712" s="22" t="str">
        <f>VLOOKUP(Table8_16[[#This Row],[Store_ID]],Store!$A$2:$F$21,6,FALSE)</f>
        <v>Physical Store</v>
      </c>
    </row>
    <row r="713" spans="1:32" x14ac:dyDescent="0.3">
      <c r="A713" t="s">
        <v>2678</v>
      </c>
      <c r="B713" s="5">
        <v>45559</v>
      </c>
      <c r="C713" t="s">
        <v>1157</v>
      </c>
      <c r="D713" t="s">
        <v>1796</v>
      </c>
      <c r="E713" t="s">
        <v>1942</v>
      </c>
      <c r="F713">
        <v>1</v>
      </c>
      <c r="G713">
        <v>613.17999999999995</v>
      </c>
      <c r="H713">
        <v>0.14000000000000001</v>
      </c>
      <c r="I713" t="s">
        <v>1964</v>
      </c>
      <c r="J713">
        <v>527.33479999999997</v>
      </c>
      <c r="K713">
        <v>527.33479999999997</v>
      </c>
      <c r="L713" t="str">
        <f>_xlfn.IFS(Table8_1[[#This Row],[Unit_Price]]&lt;500,"Low Price",Table8_1[[#This Row],[Unit_Price]]&lt;2000,"Medium Price",Table8_1[[#This Row],[Unit_Price]]&gt;=2000, "High Price")</f>
        <v>Medium Price</v>
      </c>
      <c r="M713" t="str">
        <f>VLOOKUP(Table8_16[[#This Row],[Customer_ID]],Table1__2[],2,FALSE)</f>
        <v>Mallory Allen</v>
      </c>
      <c r="N713">
        <f>VLOOKUP(Table8_16[[#This Row],[Customer_ID]],Table1__2[],3,FALSE)</f>
        <v>40</v>
      </c>
      <c r="O713" t="str">
        <f>VLOOKUP(Table8_16[[#This Row],[Customer_ID]],Table1__2[],4,FALSE)</f>
        <v>Female</v>
      </c>
      <c r="P713" t="str">
        <f>VLOOKUP(Table8_16[[#This Row],[Customer_ID]],Table1__2[],5,FALSE)</f>
        <v>North Theresa</v>
      </c>
      <c r="Q713" t="str">
        <f>VLOOKUP(Table8_16[[#This Row],[Customer_ID]],Table1__2[],6,FALSE)</f>
        <v>Alabama</v>
      </c>
      <c r="R713" t="str">
        <f>VLOOKUP(Table8_16[[#This Row],[Customer_ID]],Table1__2[],7,FALSE)</f>
        <v>USA</v>
      </c>
      <c r="S713" t="str">
        <f>VLOOKUP(Table8_16[[#This Row],[Customer_ID]],Table1__2[],8,FALSE)</f>
        <v>Platinum</v>
      </c>
      <c r="T713" t="str">
        <f>VLOOKUP(Table8_16[[#This Row],[Customer_ID]],Table1__2[],9,FALSE)</f>
        <v>Experienced</v>
      </c>
      <c r="U713" t="str">
        <f>VLOOKUP(Table8_16[[#This Row],[Product_ID]],Table3__211[],2,FALSE)</f>
        <v>Hair Repair Oil</v>
      </c>
      <c r="V713" t="str">
        <f>VLOOKUP(Table8_16[[#This Row],[Product_ID]],Table3__211[],3,FALSE)</f>
        <v>Treatment</v>
      </c>
      <c r="W713" t="str">
        <f>VLOOKUP(Table8_16[[#This Row],[Product_ID]],Table3__211[],4,FALSE)</f>
        <v>Beauty</v>
      </c>
      <c r="X713" t="str">
        <f>VLOOKUP(Table8_16[[#This Row],[Product_ID]],Table3__211[],5,FALSE)</f>
        <v>Haircare</v>
      </c>
      <c r="Y713" t="str">
        <f>VLOOKUP(Table8_16[[#This Row],[Product_ID]],Table3__211[],6,FALSE)</f>
        <v>Hopkins Ltd</v>
      </c>
      <c r="Z713">
        <f>VLOOKUP(Table8_16[[#This Row],[Product_ID]],Table3__211[],7,FALSE)</f>
        <v>214.32</v>
      </c>
      <c r="AA713">
        <f>VLOOKUP(Table8_16[[#This Row],[Product_ID]],Table3__211[],8,FALSE)</f>
        <v>383</v>
      </c>
      <c r="AB713" t="str">
        <f>VLOOKUP(Table8_16[[#This Row],[Store_ID]],Store!$A$2:$E$21,2,FALSE)</f>
        <v>Holloway Ltd</v>
      </c>
      <c r="AC713" t="str">
        <f>VLOOKUP(Table8_16[[#This Row],[Store_ID]],Store!$A$2:$E$21,3,FALSE)</f>
        <v>North</v>
      </c>
      <c r="AD713" t="str">
        <f>VLOOKUP(Table8_16[[#This Row],[Store_ID]],Store!$A$2:$E$21,4,FALSE)</f>
        <v>Bensonhaven</v>
      </c>
      <c r="AE713" t="str">
        <f>VLOOKUP(Table8_16[[#This Row],[Store_ID]],Store!$A$2:$E$21,5,FALSE)</f>
        <v>Flagship</v>
      </c>
      <c r="AF713" s="22" t="str">
        <f>VLOOKUP(Table8_16[[#This Row],[Store_ID]],Store!$A$2:$F$21,6,FALSE)</f>
        <v>Physical Store</v>
      </c>
    </row>
    <row r="714" spans="1:32" x14ac:dyDescent="0.3">
      <c r="A714" t="s">
        <v>2679</v>
      </c>
      <c r="B714" s="5">
        <v>45229</v>
      </c>
      <c r="C714" t="s">
        <v>199</v>
      </c>
      <c r="D714" t="s">
        <v>1709</v>
      </c>
      <c r="E714" t="s">
        <v>1904</v>
      </c>
      <c r="F714">
        <v>1</v>
      </c>
      <c r="G714">
        <v>651.30999999999995</v>
      </c>
      <c r="H714">
        <v>0.24</v>
      </c>
      <c r="I714" t="s">
        <v>1961</v>
      </c>
      <c r="J714">
        <v>494.99560000000002</v>
      </c>
      <c r="K714">
        <v>494.99559999999997</v>
      </c>
      <c r="L714" t="str">
        <f>_xlfn.IFS(Table8_1[[#This Row],[Unit_Price]]&lt;500,"Low Price",Table8_1[[#This Row],[Unit_Price]]&lt;2000,"Medium Price",Table8_1[[#This Row],[Unit_Price]]&gt;=2000, "High Price")</f>
        <v>Medium Price</v>
      </c>
      <c r="M714" t="str">
        <f>VLOOKUP(Table8_16[[#This Row],[Customer_ID]],Table1__2[],2,FALSE)</f>
        <v>Sarah Rodgers</v>
      </c>
      <c r="N714">
        <f>VLOOKUP(Table8_16[[#This Row],[Customer_ID]],Table1__2[],3,FALSE)</f>
        <v>23</v>
      </c>
      <c r="O714" t="str">
        <f>VLOOKUP(Table8_16[[#This Row],[Customer_ID]],Table1__2[],4,FALSE)</f>
        <v>Female</v>
      </c>
      <c r="P714" t="str">
        <f>VLOOKUP(Table8_16[[#This Row],[Customer_ID]],Table1__2[],5,FALSE)</f>
        <v>New Julia</v>
      </c>
      <c r="Q714" t="str">
        <f>VLOOKUP(Table8_16[[#This Row],[Customer_ID]],Table1__2[],6,FALSE)</f>
        <v>West Virginia</v>
      </c>
      <c r="R714" t="str">
        <f>VLOOKUP(Table8_16[[#This Row],[Customer_ID]],Table1__2[],7,FALSE)</f>
        <v>USA</v>
      </c>
      <c r="S714" t="str">
        <f>VLOOKUP(Table8_16[[#This Row],[Customer_ID]],Table1__2[],8,FALSE)</f>
        <v>Gold</v>
      </c>
      <c r="T714" t="str">
        <f>VLOOKUP(Table8_16[[#This Row],[Customer_ID]],Table1__2[],9,FALSE)</f>
        <v>Students</v>
      </c>
      <c r="U714" t="str">
        <f>VLOOKUP(Table8_16[[#This Row],[Product_ID]],Table3__211[],2,FALSE)</f>
        <v>USB External Hard</v>
      </c>
      <c r="V714" t="str">
        <f>VLOOKUP(Table8_16[[#This Row],[Product_ID]],Table3__211[],3,FALSE)</f>
        <v>Drive</v>
      </c>
      <c r="W714" t="str">
        <f>VLOOKUP(Table8_16[[#This Row],[Product_ID]],Table3__211[],4,FALSE)</f>
        <v>Electronics</v>
      </c>
      <c r="X714" t="str">
        <f>VLOOKUP(Table8_16[[#This Row],[Product_ID]],Table3__211[],5,FALSE)</f>
        <v>Computer</v>
      </c>
      <c r="Y714" t="str">
        <f>VLOOKUP(Table8_16[[#This Row],[Product_ID]],Table3__211[],6,FALSE)</f>
        <v>Robinson Inc</v>
      </c>
      <c r="Z714">
        <f>VLOOKUP(Table8_16[[#This Row],[Product_ID]],Table3__211[],7,FALSE)</f>
        <v>253.33</v>
      </c>
      <c r="AA714">
        <f>VLOOKUP(Table8_16[[#This Row],[Product_ID]],Table3__211[],8,FALSE)</f>
        <v>266</v>
      </c>
      <c r="AB714" t="str">
        <f>VLOOKUP(Table8_16[[#This Row],[Store_ID]],Store!$A$2:$E$21,2,FALSE)</f>
        <v>Alexander Group</v>
      </c>
      <c r="AC714" t="str">
        <f>VLOOKUP(Table8_16[[#This Row],[Store_ID]],Store!$A$2:$E$21,3,FALSE)</f>
        <v>South</v>
      </c>
      <c r="AD714" t="str">
        <f>VLOOKUP(Table8_16[[#This Row],[Store_ID]],Store!$A$2:$E$21,4,FALSE)</f>
        <v>Port Sharon</v>
      </c>
      <c r="AE714" t="str">
        <f>VLOOKUP(Table8_16[[#This Row],[Store_ID]],Store!$A$2:$E$21,5,FALSE)</f>
        <v>Online</v>
      </c>
      <c r="AF714" s="22" t="str">
        <f>VLOOKUP(Table8_16[[#This Row],[Store_ID]],Store!$A$2:$F$21,6,FALSE)</f>
        <v>Digital Store</v>
      </c>
    </row>
    <row r="715" spans="1:32" x14ac:dyDescent="0.3">
      <c r="A715" t="s">
        <v>2680</v>
      </c>
      <c r="B715" s="5">
        <v>45333</v>
      </c>
      <c r="C715" t="s">
        <v>107</v>
      </c>
      <c r="D715" t="s">
        <v>2061</v>
      </c>
      <c r="E715" t="s">
        <v>1911</v>
      </c>
      <c r="F715">
        <v>2</v>
      </c>
      <c r="G715">
        <v>635.14</v>
      </c>
      <c r="H715">
        <v>0.1</v>
      </c>
      <c r="I715" t="s">
        <v>1964</v>
      </c>
      <c r="J715">
        <v>1143.252</v>
      </c>
      <c r="K715">
        <v>1143.252</v>
      </c>
      <c r="L715" t="str">
        <f>_xlfn.IFS(Table8_1[[#This Row],[Unit_Price]]&lt;500,"Low Price",Table8_1[[#This Row],[Unit_Price]]&lt;2000,"Medium Price",Table8_1[[#This Row],[Unit_Price]]&gt;=2000, "High Price")</f>
        <v>Medium Price</v>
      </c>
      <c r="M715" t="str">
        <f>VLOOKUP(Table8_16[[#This Row],[Customer_ID]],Table1__2[],2,FALSE)</f>
        <v>Heather Collins</v>
      </c>
      <c r="N715">
        <f>VLOOKUP(Table8_16[[#This Row],[Customer_ID]],Table1__2[],3,FALSE)</f>
        <v>40</v>
      </c>
      <c r="O715" t="str">
        <f>VLOOKUP(Table8_16[[#This Row],[Customer_ID]],Table1__2[],4,FALSE)</f>
        <v>Male</v>
      </c>
      <c r="P715" t="str">
        <f>VLOOKUP(Table8_16[[#This Row],[Customer_ID]],Table1__2[],5,FALSE)</f>
        <v>Rogerschester</v>
      </c>
      <c r="Q715" t="str">
        <f>VLOOKUP(Table8_16[[#This Row],[Customer_ID]],Table1__2[],6,FALSE)</f>
        <v>Idaho</v>
      </c>
      <c r="R715" t="str">
        <f>VLOOKUP(Table8_16[[#This Row],[Customer_ID]],Table1__2[],7,FALSE)</f>
        <v>USA</v>
      </c>
      <c r="S715" t="str">
        <f>VLOOKUP(Table8_16[[#This Row],[Customer_ID]],Table1__2[],8,FALSE)</f>
        <v>Platinum</v>
      </c>
      <c r="T715" t="str">
        <f>VLOOKUP(Table8_16[[#This Row],[Customer_ID]],Table1__2[],9,FALSE)</f>
        <v>Experienced</v>
      </c>
      <c r="U715" t="str">
        <f>VLOOKUP(Table8_16[[#This Row],[Product_ID]],Table3__211[],2,FALSE)</f>
        <v>Men's Running</v>
      </c>
      <c r="V715" t="str">
        <f>VLOOKUP(Table8_16[[#This Row],[Product_ID]],Table3__211[],3,FALSE)</f>
        <v>Jacket</v>
      </c>
      <c r="W715" t="str">
        <f>VLOOKUP(Table8_16[[#This Row],[Product_ID]],Table3__211[],4,FALSE)</f>
        <v>Clothing</v>
      </c>
      <c r="X715" t="str">
        <f>VLOOKUP(Table8_16[[#This Row],[Product_ID]],Table3__211[],5,FALSE)</f>
        <v>Outerwear</v>
      </c>
      <c r="Y715" t="str">
        <f>VLOOKUP(Table8_16[[#This Row],[Product_ID]],Table3__211[],6,FALSE)</f>
        <v>Pineda Ltd</v>
      </c>
      <c r="Z715">
        <f>VLOOKUP(Table8_16[[#This Row],[Product_ID]],Table3__211[],7,FALSE)</f>
        <v>364.67</v>
      </c>
      <c r="AA715">
        <f>VLOOKUP(Table8_16[[#This Row],[Product_ID]],Table3__211[],8,FALSE)</f>
        <v>452</v>
      </c>
      <c r="AB715" t="str">
        <f>VLOOKUP(Table8_16[[#This Row],[Store_ID]],Store!$A$2:$E$21,2,FALSE)</f>
        <v>Benson-Elliott</v>
      </c>
      <c r="AC715" t="str">
        <f>VLOOKUP(Table8_16[[#This Row],[Store_ID]],Store!$A$2:$E$21,3,FALSE)</f>
        <v>East</v>
      </c>
      <c r="AD715" t="str">
        <f>VLOOKUP(Table8_16[[#This Row],[Store_ID]],Store!$A$2:$E$21,4,FALSE)</f>
        <v>Port Josephberg</v>
      </c>
      <c r="AE715" t="str">
        <f>VLOOKUP(Table8_16[[#This Row],[Store_ID]],Store!$A$2:$E$21,5,FALSE)</f>
        <v>Online</v>
      </c>
      <c r="AF715" s="22" t="str">
        <f>VLOOKUP(Table8_16[[#This Row],[Store_ID]],Store!$A$2:$F$21,6,FALSE)</f>
        <v>Digital Store</v>
      </c>
    </row>
    <row r="716" spans="1:32" x14ac:dyDescent="0.3">
      <c r="A716" t="s">
        <v>2681</v>
      </c>
      <c r="B716" s="5">
        <v>45752</v>
      </c>
      <c r="C716" t="s">
        <v>1199</v>
      </c>
      <c r="D716" t="s">
        <v>1877</v>
      </c>
      <c r="E716" t="s">
        <v>1934</v>
      </c>
      <c r="F716">
        <v>4</v>
      </c>
      <c r="G716">
        <v>912.61</v>
      </c>
      <c r="H716">
        <v>0.14000000000000001</v>
      </c>
      <c r="I716" t="s">
        <v>1959</v>
      </c>
      <c r="J716">
        <v>3139.3784000000001</v>
      </c>
      <c r="K716">
        <v>3139.3784000000001</v>
      </c>
      <c r="L716" t="str">
        <f>_xlfn.IFS(Table8_1[[#This Row],[Unit_Price]]&lt;500,"Low Price",Table8_1[[#This Row],[Unit_Price]]&lt;2000,"Medium Price",Table8_1[[#This Row],[Unit_Price]]&gt;=2000, "High Price")</f>
        <v>Medium Price</v>
      </c>
      <c r="M716" t="str">
        <f>VLOOKUP(Table8_16[[#This Row],[Customer_ID]],Table1__2[],2,FALSE)</f>
        <v>Shelley Ponce</v>
      </c>
      <c r="N716">
        <f>VLOOKUP(Table8_16[[#This Row],[Customer_ID]],Table1__2[],3,FALSE)</f>
        <v>23</v>
      </c>
      <c r="O716" t="str">
        <f>VLOOKUP(Table8_16[[#This Row],[Customer_ID]],Table1__2[],4,FALSE)</f>
        <v>Male</v>
      </c>
      <c r="P716" t="str">
        <f>VLOOKUP(Table8_16[[#This Row],[Customer_ID]],Table1__2[],5,FALSE)</f>
        <v>South Cassandrachester</v>
      </c>
      <c r="Q716" t="str">
        <f>VLOOKUP(Table8_16[[#This Row],[Customer_ID]],Table1__2[],6,FALSE)</f>
        <v>Rhode Island</v>
      </c>
      <c r="R716" t="str">
        <f>VLOOKUP(Table8_16[[#This Row],[Customer_ID]],Table1__2[],7,FALSE)</f>
        <v>USA</v>
      </c>
      <c r="S716" t="str">
        <f>VLOOKUP(Table8_16[[#This Row],[Customer_ID]],Table1__2[],8,FALSE)</f>
        <v>Gold</v>
      </c>
      <c r="T716" t="str">
        <f>VLOOKUP(Table8_16[[#This Row],[Customer_ID]],Table1__2[],9,FALSE)</f>
        <v>Students</v>
      </c>
      <c r="U716" t="str">
        <f>VLOOKUP(Table8_16[[#This Row],[Product_ID]],Table3__211[],2,FALSE)</f>
        <v>Portable Bluetooth</v>
      </c>
      <c r="V716" t="str">
        <f>VLOOKUP(Table8_16[[#This Row],[Product_ID]],Table3__211[],3,FALSE)</f>
        <v>Speaker</v>
      </c>
      <c r="W716" t="str">
        <f>VLOOKUP(Table8_16[[#This Row],[Product_ID]],Table3__211[],4,FALSE)</f>
        <v>Electronics</v>
      </c>
      <c r="X716" t="str">
        <f>VLOOKUP(Table8_16[[#This Row],[Product_ID]],Table3__211[],5,FALSE)</f>
        <v>Audio</v>
      </c>
      <c r="Y716" t="str">
        <f>VLOOKUP(Table8_16[[#This Row],[Product_ID]],Table3__211[],6,FALSE)</f>
        <v>Flores-King</v>
      </c>
      <c r="Z716">
        <f>VLOOKUP(Table8_16[[#This Row],[Product_ID]],Table3__211[],7,FALSE)</f>
        <v>431.67</v>
      </c>
      <c r="AA716">
        <f>VLOOKUP(Table8_16[[#This Row],[Product_ID]],Table3__211[],8,FALSE)</f>
        <v>73</v>
      </c>
      <c r="AB716" t="str">
        <f>VLOOKUP(Table8_16[[#This Row],[Store_ID]],Store!$A$2:$E$21,2,FALSE)</f>
        <v>Mcdonald Inc</v>
      </c>
      <c r="AC716" t="str">
        <f>VLOOKUP(Table8_16[[#This Row],[Store_ID]],Store!$A$2:$E$21,3,FALSE)</f>
        <v>South</v>
      </c>
      <c r="AD716" t="str">
        <f>VLOOKUP(Table8_16[[#This Row],[Store_ID]],Store!$A$2:$E$21,4,FALSE)</f>
        <v>Christopherland</v>
      </c>
      <c r="AE716" t="str">
        <f>VLOOKUP(Table8_16[[#This Row],[Store_ID]],Store!$A$2:$E$21,5,FALSE)</f>
        <v>Outlet</v>
      </c>
      <c r="AF716" s="22" t="str">
        <f>VLOOKUP(Table8_16[[#This Row],[Store_ID]],Store!$A$2:$F$21,6,FALSE)</f>
        <v>Physical Store</v>
      </c>
    </row>
    <row r="717" spans="1:32" x14ac:dyDescent="0.3">
      <c r="A717" t="s">
        <v>2682</v>
      </c>
      <c r="B717" s="5">
        <v>45795</v>
      </c>
      <c r="C717" t="s">
        <v>883</v>
      </c>
      <c r="D717" t="s">
        <v>1721</v>
      </c>
      <c r="E717" t="s">
        <v>1914</v>
      </c>
      <c r="F717">
        <v>3</v>
      </c>
      <c r="G717">
        <v>79.77</v>
      </c>
      <c r="H717">
        <v>0.09</v>
      </c>
      <c r="I717" t="s">
        <v>1959</v>
      </c>
      <c r="J717">
        <v>217.77209999999999</v>
      </c>
      <c r="K717">
        <v>217.77209999999999</v>
      </c>
      <c r="L717" t="str">
        <f>_xlfn.IFS(Table8_1[[#This Row],[Unit_Price]]&lt;500,"Low Price",Table8_1[[#This Row],[Unit_Price]]&lt;2000,"Medium Price",Table8_1[[#This Row],[Unit_Price]]&gt;=2000, "High Price")</f>
        <v>Low Price</v>
      </c>
      <c r="M717" t="str">
        <f>VLOOKUP(Table8_16[[#This Row],[Customer_ID]],Table1__2[],2,FALSE)</f>
        <v>Sarah Lane</v>
      </c>
      <c r="N717">
        <f>VLOOKUP(Table8_16[[#This Row],[Customer_ID]],Table1__2[],3,FALSE)</f>
        <v>38</v>
      </c>
      <c r="O717" t="str">
        <f>VLOOKUP(Table8_16[[#This Row],[Customer_ID]],Table1__2[],4,FALSE)</f>
        <v>Male</v>
      </c>
      <c r="P717" t="str">
        <f>VLOOKUP(Table8_16[[#This Row],[Customer_ID]],Table1__2[],5,FALSE)</f>
        <v>Edwardborough</v>
      </c>
      <c r="Q717" t="str">
        <f>VLOOKUP(Table8_16[[#This Row],[Customer_ID]],Table1__2[],6,FALSE)</f>
        <v>Vermont</v>
      </c>
      <c r="R717" t="str">
        <f>VLOOKUP(Table8_16[[#This Row],[Customer_ID]],Table1__2[],7,FALSE)</f>
        <v>USA</v>
      </c>
      <c r="S717" t="str">
        <f>VLOOKUP(Table8_16[[#This Row],[Customer_ID]],Table1__2[],8,FALSE)</f>
        <v>Silver</v>
      </c>
      <c r="T717" t="str">
        <f>VLOOKUP(Table8_16[[#This Row],[Customer_ID]],Table1__2[],9,FALSE)</f>
        <v>Experienced</v>
      </c>
      <c r="U717" t="str">
        <f>VLOOKUP(Table8_16[[#This Row],[Product_ID]],Table3__211[],2,FALSE)</f>
        <v>Makeup Brush</v>
      </c>
      <c r="V717" t="str">
        <f>VLOOKUP(Table8_16[[#This Row],[Product_ID]],Table3__211[],3,FALSE)</f>
        <v>Set</v>
      </c>
      <c r="W717" t="str">
        <f>VLOOKUP(Table8_16[[#This Row],[Product_ID]],Table3__211[],4,FALSE)</f>
        <v>Beauty</v>
      </c>
      <c r="X717" t="str">
        <f>VLOOKUP(Table8_16[[#This Row],[Product_ID]],Table3__211[],5,FALSE)</f>
        <v>Makeup</v>
      </c>
      <c r="Y717" t="str">
        <f>VLOOKUP(Table8_16[[#This Row],[Product_ID]],Table3__211[],6,FALSE)</f>
        <v>Cook Inc</v>
      </c>
      <c r="Z717">
        <f>VLOOKUP(Table8_16[[#This Row],[Product_ID]],Table3__211[],7,FALSE)</f>
        <v>254.04</v>
      </c>
      <c r="AA717">
        <f>VLOOKUP(Table8_16[[#This Row],[Product_ID]],Table3__211[],8,FALSE)</f>
        <v>431</v>
      </c>
      <c r="AB717" t="str">
        <f>VLOOKUP(Table8_16[[#This Row],[Store_ID]],Store!$A$2:$E$21,2,FALSE)</f>
        <v>Martinez-Mullins</v>
      </c>
      <c r="AC717" t="str">
        <f>VLOOKUP(Table8_16[[#This Row],[Store_ID]],Store!$A$2:$E$21,3,FALSE)</f>
        <v>South</v>
      </c>
      <c r="AD717" t="str">
        <f>VLOOKUP(Table8_16[[#This Row],[Store_ID]],Store!$A$2:$E$21,4,FALSE)</f>
        <v>Williamsfurt</v>
      </c>
      <c r="AE717" t="str">
        <f>VLOOKUP(Table8_16[[#This Row],[Store_ID]],Store!$A$2:$E$21,5,FALSE)</f>
        <v>Online</v>
      </c>
      <c r="AF717" s="22" t="str">
        <f>VLOOKUP(Table8_16[[#This Row],[Store_ID]],Store!$A$2:$F$21,6,FALSE)</f>
        <v>Digital Store</v>
      </c>
    </row>
    <row r="718" spans="1:32" x14ac:dyDescent="0.3">
      <c r="A718" t="s">
        <v>2683</v>
      </c>
      <c r="B718" s="5">
        <v>45755</v>
      </c>
      <c r="C718" t="s">
        <v>892</v>
      </c>
      <c r="D718" t="s">
        <v>1865</v>
      </c>
      <c r="E718" t="s">
        <v>1936</v>
      </c>
      <c r="F718">
        <v>4</v>
      </c>
      <c r="G718">
        <v>603.52</v>
      </c>
      <c r="H718">
        <v>0.25</v>
      </c>
      <c r="I718" t="s">
        <v>1959</v>
      </c>
      <c r="J718">
        <v>1810.56</v>
      </c>
      <c r="K718">
        <v>1810.56</v>
      </c>
      <c r="L718" t="str">
        <f>_xlfn.IFS(Table8_1[[#This Row],[Unit_Price]]&lt;500,"Low Price",Table8_1[[#This Row],[Unit_Price]]&lt;2000,"Medium Price",Table8_1[[#This Row],[Unit_Price]]&gt;=2000, "High Price")</f>
        <v>Medium Price</v>
      </c>
      <c r="M718" t="str">
        <f>VLOOKUP(Table8_16[[#This Row],[Customer_ID]],Table1__2[],2,FALSE)</f>
        <v>Jeffrey Gomez</v>
      </c>
      <c r="N718">
        <f>VLOOKUP(Table8_16[[#This Row],[Customer_ID]],Table1__2[],3,FALSE)</f>
        <v>22</v>
      </c>
      <c r="O718" t="str">
        <f>VLOOKUP(Table8_16[[#This Row],[Customer_ID]],Table1__2[],4,FALSE)</f>
        <v>Female</v>
      </c>
      <c r="P718" t="str">
        <f>VLOOKUP(Table8_16[[#This Row],[Customer_ID]],Table1__2[],5,FALSE)</f>
        <v>Lake Nicole</v>
      </c>
      <c r="Q718" t="str">
        <f>VLOOKUP(Table8_16[[#This Row],[Customer_ID]],Table1__2[],6,FALSE)</f>
        <v>Colorado</v>
      </c>
      <c r="R718" t="str">
        <f>VLOOKUP(Table8_16[[#This Row],[Customer_ID]],Table1__2[],7,FALSE)</f>
        <v>USA</v>
      </c>
      <c r="S718" t="str">
        <f>VLOOKUP(Table8_16[[#This Row],[Customer_ID]],Table1__2[],8,FALSE)</f>
        <v>Platinum</v>
      </c>
      <c r="T718" t="str">
        <f>VLOOKUP(Table8_16[[#This Row],[Customer_ID]],Table1__2[],9,FALSE)</f>
        <v>Students</v>
      </c>
      <c r="U718" t="str">
        <f>VLOOKUP(Table8_16[[#This Row],[Product_ID]],Table3__211[],2,FALSE)</f>
        <v>Vitamin E Body</v>
      </c>
      <c r="V718" t="str">
        <f>VLOOKUP(Table8_16[[#This Row],[Product_ID]],Table3__211[],3,FALSE)</f>
        <v>Lotion</v>
      </c>
      <c r="W718" t="str">
        <f>VLOOKUP(Table8_16[[#This Row],[Product_ID]],Table3__211[],4,FALSE)</f>
        <v>Beauty</v>
      </c>
      <c r="X718" t="str">
        <f>VLOOKUP(Table8_16[[#This Row],[Product_ID]],Table3__211[],5,FALSE)</f>
        <v>Skincare</v>
      </c>
      <c r="Y718" t="str">
        <f>VLOOKUP(Table8_16[[#This Row],[Product_ID]],Table3__211[],6,FALSE)</f>
        <v>Hoffman-Williams</v>
      </c>
      <c r="Z718">
        <f>VLOOKUP(Table8_16[[#This Row],[Product_ID]],Table3__211[],7,FALSE)</f>
        <v>358.47</v>
      </c>
      <c r="AA718">
        <f>VLOOKUP(Table8_16[[#This Row],[Product_ID]],Table3__211[],8,FALSE)</f>
        <v>213</v>
      </c>
      <c r="AB718" t="str">
        <f>VLOOKUP(Table8_16[[#This Row],[Store_ID]],Store!$A$2:$E$21,2,FALSE)</f>
        <v>Shelton PLC</v>
      </c>
      <c r="AC718" t="str">
        <f>VLOOKUP(Table8_16[[#This Row],[Store_ID]],Store!$A$2:$E$21,3,FALSE)</f>
        <v>North</v>
      </c>
      <c r="AD718" t="str">
        <f>VLOOKUP(Table8_16[[#This Row],[Store_ID]],Store!$A$2:$E$21,4,FALSE)</f>
        <v>East Jenniferstad</v>
      </c>
      <c r="AE718" t="str">
        <f>VLOOKUP(Table8_16[[#This Row],[Store_ID]],Store!$A$2:$E$21,5,FALSE)</f>
        <v>Flagship</v>
      </c>
      <c r="AF718" s="22" t="str">
        <f>VLOOKUP(Table8_16[[#This Row],[Store_ID]],Store!$A$2:$F$21,6,FALSE)</f>
        <v>Physical Store</v>
      </c>
    </row>
    <row r="719" spans="1:32" x14ac:dyDescent="0.3">
      <c r="A719" t="s">
        <v>2684</v>
      </c>
      <c r="B719" s="5">
        <v>45625</v>
      </c>
      <c r="C719" t="s">
        <v>285</v>
      </c>
      <c r="D719" t="s">
        <v>1814</v>
      </c>
      <c r="E719" t="s">
        <v>1929</v>
      </c>
      <c r="F719">
        <v>4</v>
      </c>
      <c r="G719">
        <v>453.12</v>
      </c>
      <c r="H719">
        <v>0.23</v>
      </c>
      <c r="I719" t="s">
        <v>1964</v>
      </c>
      <c r="J719">
        <v>1395.6096</v>
      </c>
      <c r="K719">
        <v>1395.6096</v>
      </c>
      <c r="L719" t="str">
        <f>_xlfn.IFS(Table8_1[[#This Row],[Unit_Price]]&lt;500,"Low Price",Table8_1[[#This Row],[Unit_Price]]&lt;2000,"Medium Price",Table8_1[[#This Row],[Unit_Price]]&gt;=2000, "High Price")</f>
        <v>Low Price</v>
      </c>
      <c r="M719" t="str">
        <f>VLOOKUP(Table8_16[[#This Row],[Customer_ID]],Table1__2[],2,FALSE)</f>
        <v>Katherine Young</v>
      </c>
      <c r="N719">
        <f>VLOOKUP(Table8_16[[#This Row],[Customer_ID]],Table1__2[],3,FALSE)</f>
        <v>29</v>
      </c>
      <c r="O719" t="str">
        <f>VLOOKUP(Table8_16[[#This Row],[Customer_ID]],Table1__2[],4,FALSE)</f>
        <v>Male</v>
      </c>
      <c r="P719" t="str">
        <f>VLOOKUP(Table8_16[[#This Row],[Customer_ID]],Table1__2[],5,FALSE)</f>
        <v>North Valeriemouth</v>
      </c>
      <c r="Q719" t="str">
        <f>VLOOKUP(Table8_16[[#This Row],[Customer_ID]],Table1__2[],6,FALSE)</f>
        <v>Vermont</v>
      </c>
      <c r="R719" t="str">
        <f>VLOOKUP(Table8_16[[#This Row],[Customer_ID]],Table1__2[],7,FALSE)</f>
        <v>USA</v>
      </c>
      <c r="S719" t="str">
        <f>VLOOKUP(Table8_16[[#This Row],[Customer_ID]],Table1__2[],8,FALSE)</f>
        <v>Gold</v>
      </c>
      <c r="T719" t="str">
        <f>VLOOKUP(Table8_16[[#This Row],[Customer_ID]],Table1__2[],9,FALSE)</f>
        <v>Entry level Professionel</v>
      </c>
      <c r="U719" t="str">
        <f>VLOOKUP(Table8_16[[#This Row],[Product_ID]],Table3__211[],2,FALSE)</f>
        <v>WiFi Mesh</v>
      </c>
      <c r="V719" t="str">
        <f>VLOOKUP(Table8_16[[#This Row],[Product_ID]],Table3__211[],3,FALSE)</f>
        <v>Router</v>
      </c>
      <c r="W719" t="str">
        <f>VLOOKUP(Table8_16[[#This Row],[Product_ID]],Table3__211[],4,FALSE)</f>
        <v>Electronics</v>
      </c>
      <c r="X719" t="str">
        <f>VLOOKUP(Table8_16[[#This Row],[Product_ID]],Table3__211[],5,FALSE)</f>
        <v>Appliances</v>
      </c>
      <c r="Y719" t="str">
        <f>VLOOKUP(Table8_16[[#This Row],[Product_ID]],Table3__211[],6,FALSE)</f>
        <v>White, Reeves and Woods</v>
      </c>
      <c r="Z719">
        <f>VLOOKUP(Table8_16[[#This Row],[Product_ID]],Table3__211[],7,FALSE)</f>
        <v>480.9</v>
      </c>
      <c r="AA719">
        <f>VLOOKUP(Table8_16[[#This Row],[Product_ID]],Table3__211[],8,FALSE)</f>
        <v>104</v>
      </c>
      <c r="AB719" t="str">
        <f>VLOOKUP(Table8_16[[#This Row],[Store_ID]],Store!$A$2:$E$21,2,FALSE)</f>
        <v>Thomas, Bridges and Harris</v>
      </c>
      <c r="AC719" t="str">
        <f>VLOOKUP(Table8_16[[#This Row],[Store_ID]],Store!$A$2:$E$21,3,FALSE)</f>
        <v>North</v>
      </c>
      <c r="AD719" t="str">
        <f>VLOOKUP(Table8_16[[#This Row],[Store_ID]],Store!$A$2:$E$21,4,FALSE)</f>
        <v>Sabrinatown</v>
      </c>
      <c r="AE719" t="str">
        <f>VLOOKUP(Table8_16[[#This Row],[Store_ID]],Store!$A$2:$E$21,5,FALSE)</f>
        <v>Online</v>
      </c>
      <c r="AF719" s="22" t="str">
        <f>VLOOKUP(Table8_16[[#This Row],[Store_ID]],Store!$A$2:$F$21,6,FALSE)</f>
        <v>Digital Store</v>
      </c>
    </row>
    <row r="720" spans="1:32" x14ac:dyDescent="0.3">
      <c r="A720" t="s">
        <v>2685</v>
      </c>
      <c r="B720" s="5">
        <v>45656</v>
      </c>
      <c r="C720" t="s">
        <v>1539</v>
      </c>
      <c r="D720" t="s">
        <v>1677</v>
      </c>
      <c r="E720" t="s">
        <v>1921</v>
      </c>
      <c r="F720">
        <v>2</v>
      </c>
      <c r="G720">
        <v>974.35</v>
      </c>
      <c r="H720">
        <v>0.15</v>
      </c>
      <c r="I720" t="s">
        <v>1959</v>
      </c>
      <c r="J720">
        <v>1656.395</v>
      </c>
      <c r="K720">
        <v>1656.395</v>
      </c>
      <c r="L720" t="str">
        <f>_xlfn.IFS(Table8_1[[#This Row],[Unit_Price]]&lt;500,"Low Price",Table8_1[[#This Row],[Unit_Price]]&lt;2000,"Medium Price",Table8_1[[#This Row],[Unit_Price]]&gt;=2000, "High Price")</f>
        <v>Medium Price</v>
      </c>
      <c r="M720" t="str">
        <f>VLOOKUP(Table8_16[[#This Row],[Customer_ID]],Table1__2[],2,FALSE)</f>
        <v>Sarah Marsh</v>
      </c>
      <c r="N720">
        <f>VLOOKUP(Table8_16[[#This Row],[Customer_ID]],Table1__2[],3,FALSE)</f>
        <v>47</v>
      </c>
      <c r="O720" t="str">
        <f>VLOOKUP(Table8_16[[#This Row],[Customer_ID]],Table1__2[],4,FALSE)</f>
        <v>Female</v>
      </c>
      <c r="P720" t="str">
        <f>VLOOKUP(Table8_16[[#This Row],[Customer_ID]],Table1__2[],5,FALSE)</f>
        <v>Port William</v>
      </c>
      <c r="Q720" t="str">
        <f>VLOOKUP(Table8_16[[#This Row],[Customer_ID]],Table1__2[],6,FALSE)</f>
        <v>New York</v>
      </c>
      <c r="R720" t="str">
        <f>VLOOKUP(Table8_16[[#This Row],[Customer_ID]],Table1__2[],7,FALSE)</f>
        <v>USA</v>
      </c>
      <c r="S720" t="str">
        <f>VLOOKUP(Table8_16[[#This Row],[Customer_ID]],Table1__2[],8,FALSE)</f>
        <v>Gold</v>
      </c>
      <c r="T720" t="str">
        <f>VLOOKUP(Table8_16[[#This Row],[Customer_ID]],Table1__2[],9,FALSE)</f>
        <v>Experienced</v>
      </c>
      <c r="U720" t="str">
        <f>VLOOKUP(Table8_16[[#This Row],[Product_ID]],Table3__211[],2,FALSE)</f>
        <v>Modern Wall</v>
      </c>
      <c r="V720" t="str">
        <f>VLOOKUP(Table8_16[[#This Row],[Product_ID]],Table3__211[],3,FALSE)</f>
        <v>Clock</v>
      </c>
      <c r="W720" t="str">
        <f>VLOOKUP(Table8_16[[#This Row],[Product_ID]],Table3__211[],4,FALSE)</f>
        <v>Home</v>
      </c>
      <c r="X720" t="str">
        <f>VLOOKUP(Table8_16[[#This Row],[Product_ID]],Table3__211[],5,FALSE)</f>
        <v>Decor</v>
      </c>
      <c r="Y720" t="str">
        <f>VLOOKUP(Table8_16[[#This Row],[Product_ID]],Table3__211[],6,FALSE)</f>
        <v>Weiss-Watson</v>
      </c>
      <c r="Z720">
        <f>VLOOKUP(Table8_16[[#This Row],[Product_ID]],Table3__211[],7,FALSE)</f>
        <v>179.77</v>
      </c>
      <c r="AA720">
        <f>VLOOKUP(Table8_16[[#This Row],[Product_ID]],Table3__211[],8,FALSE)</f>
        <v>305</v>
      </c>
      <c r="AB720" t="str">
        <f>VLOOKUP(Table8_16[[#This Row],[Store_ID]],Store!$A$2:$E$21,2,FALSE)</f>
        <v>Moore, Padilla and Butler</v>
      </c>
      <c r="AC720" t="str">
        <f>VLOOKUP(Table8_16[[#This Row],[Store_ID]],Store!$A$2:$E$21,3,FALSE)</f>
        <v>South</v>
      </c>
      <c r="AD720" t="str">
        <f>VLOOKUP(Table8_16[[#This Row],[Store_ID]],Store!$A$2:$E$21,4,FALSE)</f>
        <v>East Johnstad</v>
      </c>
      <c r="AE720" t="str">
        <f>VLOOKUP(Table8_16[[#This Row],[Store_ID]],Store!$A$2:$E$21,5,FALSE)</f>
        <v>Flagship</v>
      </c>
      <c r="AF720" s="22" t="str">
        <f>VLOOKUP(Table8_16[[#This Row],[Store_ID]],Store!$A$2:$F$21,6,FALSE)</f>
        <v>Physical Store</v>
      </c>
    </row>
    <row r="721" spans="1:32" x14ac:dyDescent="0.3">
      <c r="A721" t="s">
        <v>2686</v>
      </c>
      <c r="B721" s="5">
        <v>45824</v>
      </c>
      <c r="C721" t="s">
        <v>1478</v>
      </c>
      <c r="D721" t="s">
        <v>1868</v>
      </c>
      <c r="E721" t="s">
        <v>1942</v>
      </c>
      <c r="F721">
        <v>4</v>
      </c>
      <c r="G721">
        <v>52.35</v>
      </c>
      <c r="H721">
        <v>0.23</v>
      </c>
      <c r="I721" t="s">
        <v>1964</v>
      </c>
      <c r="J721">
        <v>161.238</v>
      </c>
      <c r="K721">
        <v>161.238</v>
      </c>
      <c r="L721" t="str">
        <f>_xlfn.IFS(Table8_1[[#This Row],[Unit_Price]]&lt;500,"Low Price",Table8_1[[#This Row],[Unit_Price]]&lt;2000,"Medium Price",Table8_1[[#This Row],[Unit_Price]]&gt;=2000, "High Price")</f>
        <v>Low Price</v>
      </c>
      <c r="M721" t="str">
        <f>VLOOKUP(Table8_16[[#This Row],[Customer_ID]],Table1__2[],2,FALSE)</f>
        <v>Elizabeth Foster</v>
      </c>
      <c r="N721">
        <f>VLOOKUP(Table8_16[[#This Row],[Customer_ID]],Table1__2[],3,FALSE)</f>
        <v>33</v>
      </c>
      <c r="O721" t="str">
        <f>VLOOKUP(Table8_16[[#This Row],[Customer_ID]],Table1__2[],4,FALSE)</f>
        <v>Female</v>
      </c>
      <c r="P721" t="str">
        <f>VLOOKUP(Table8_16[[#This Row],[Customer_ID]],Table1__2[],5,FALSE)</f>
        <v>Anthonymouth</v>
      </c>
      <c r="Q721" t="str">
        <f>VLOOKUP(Table8_16[[#This Row],[Customer_ID]],Table1__2[],6,FALSE)</f>
        <v>Oklahoma</v>
      </c>
      <c r="R721" t="str">
        <f>VLOOKUP(Table8_16[[#This Row],[Customer_ID]],Table1__2[],7,FALSE)</f>
        <v>USA</v>
      </c>
      <c r="S721" t="str">
        <f>VLOOKUP(Table8_16[[#This Row],[Customer_ID]],Table1__2[],8,FALSE)</f>
        <v>Gold</v>
      </c>
      <c r="T721" t="str">
        <f>VLOOKUP(Table8_16[[#This Row],[Customer_ID]],Table1__2[],9,FALSE)</f>
        <v>Experienced</v>
      </c>
      <c r="U721" t="str">
        <f>VLOOKUP(Table8_16[[#This Row],[Product_ID]],Table3__211[],2,FALSE)</f>
        <v>Sports Stopwatch</v>
      </c>
      <c r="V721" t="str">
        <f>VLOOKUP(Table8_16[[#This Row],[Product_ID]],Table3__211[],3,FALSE)</f>
        <v>Basic</v>
      </c>
      <c r="W721" t="str">
        <f>VLOOKUP(Table8_16[[#This Row],[Product_ID]],Table3__211[],4,FALSE)</f>
        <v>Sports</v>
      </c>
      <c r="X721" t="str">
        <f>VLOOKUP(Table8_16[[#This Row],[Product_ID]],Table3__211[],5,FALSE)</f>
        <v>Accessories</v>
      </c>
      <c r="Y721" t="str">
        <f>VLOOKUP(Table8_16[[#This Row],[Product_ID]],Table3__211[],6,FALSE)</f>
        <v>Wilson Group</v>
      </c>
      <c r="Z721">
        <f>VLOOKUP(Table8_16[[#This Row],[Product_ID]],Table3__211[],7,FALSE)</f>
        <v>60.65</v>
      </c>
      <c r="AA721">
        <f>VLOOKUP(Table8_16[[#This Row],[Product_ID]],Table3__211[],8,FALSE)</f>
        <v>75</v>
      </c>
      <c r="AB721" t="str">
        <f>VLOOKUP(Table8_16[[#This Row],[Store_ID]],Store!$A$2:$E$21,2,FALSE)</f>
        <v>Holloway Ltd</v>
      </c>
      <c r="AC721" t="str">
        <f>VLOOKUP(Table8_16[[#This Row],[Store_ID]],Store!$A$2:$E$21,3,FALSE)</f>
        <v>North</v>
      </c>
      <c r="AD721" t="str">
        <f>VLOOKUP(Table8_16[[#This Row],[Store_ID]],Store!$A$2:$E$21,4,FALSE)</f>
        <v>Bensonhaven</v>
      </c>
      <c r="AE721" t="str">
        <f>VLOOKUP(Table8_16[[#This Row],[Store_ID]],Store!$A$2:$E$21,5,FALSE)</f>
        <v>Flagship</v>
      </c>
      <c r="AF721" s="22" t="str">
        <f>VLOOKUP(Table8_16[[#This Row],[Store_ID]],Store!$A$2:$F$21,6,FALSE)</f>
        <v>Physical Store</v>
      </c>
    </row>
    <row r="722" spans="1:32" x14ac:dyDescent="0.3">
      <c r="A722" t="s">
        <v>2687</v>
      </c>
      <c r="B722" s="5">
        <v>45824</v>
      </c>
      <c r="C722" t="s">
        <v>1169</v>
      </c>
      <c r="D722" t="s">
        <v>1777</v>
      </c>
      <c r="E722" t="s">
        <v>1942</v>
      </c>
      <c r="F722">
        <v>3</v>
      </c>
      <c r="G722">
        <v>681.58</v>
      </c>
      <c r="H722">
        <v>0.23</v>
      </c>
      <c r="I722" t="s">
        <v>1959</v>
      </c>
      <c r="J722">
        <v>1574.4498000000001</v>
      </c>
      <c r="K722">
        <v>1574.4498000000001</v>
      </c>
      <c r="L722" t="str">
        <f>_xlfn.IFS(Table8_1[[#This Row],[Unit_Price]]&lt;500,"Low Price",Table8_1[[#This Row],[Unit_Price]]&lt;2000,"Medium Price",Table8_1[[#This Row],[Unit_Price]]&gt;=2000, "High Price")</f>
        <v>Medium Price</v>
      </c>
      <c r="M722" t="str">
        <f>VLOOKUP(Table8_16[[#This Row],[Customer_ID]],Table1__2[],2,FALSE)</f>
        <v>James Holloway Jr.</v>
      </c>
      <c r="N722">
        <f>VLOOKUP(Table8_16[[#This Row],[Customer_ID]],Table1__2[],3,FALSE)</f>
        <v>45</v>
      </c>
      <c r="O722" t="str">
        <f>VLOOKUP(Table8_16[[#This Row],[Customer_ID]],Table1__2[],4,FALSE)</f>
        <v>Male</v>
      </c>
      <c r="P722" t="str">
        <f>VLOOKUP(Table8_16[[#This Row],[Customer_ID]],Table1__2[],5,FALSE)</f>
        <v>Millston</v>
      </c>
      <c r="Q722" t="str">
        <f>VLOOKUP(Table8_16[[#This Row],[Customer_ID]],Table1__2[],6,FALSE)</f>
        <v>Indiana</v>
      </c>
      <c r="R722" t="str">
        <f>VLOOKUP(Table8_16[[#This Row],[Customer_ID]],Table1__2[],7,FALSE)</f>
        <v>USA</v>
      </c>
      <c r="S722" t="str">
        <f>VLOOKUP(Table8_16[[#This Row],[Customer_ID]],Table1__2[],8,FALSE)</f>
        <v>Silver</v>
      </c>
      <c r="T722" t="str">
        <f>VLOOKUP(Table8_16[[#This Row],[Customer_ID]],Table1__2[],9,FALSE)</f>
        <v>Experienced</v>
      </c>
      <c r="U722" t="str">
        <f>VLOOKUP(Table8_16[[#This Row],[Product_ID]],Table3__211[],2,FALSE)</f>
        <v>Adjustable Dumbbells</v>
      </c>
      <c r="V722" t="str">
        <f>VLOOKUP(Table8_16[[#This Row],[Product_ID]],Table3__211[],3,FALSE)</f>
        <v>20kg</v>
      </c>
      <c r="W722" t="str">
        <f>VLOOKUP(Table8_16[[#This Row],[Product_ID]],Table3__211[],4,FALSE)</f>
        <v>Sports</v>
      </c>
      <c r="X722" t="str">
        <f>VLOOKUP(Table8_16[[#This Row],[Product_ID]],Table3__211[],5,FALSE)</f>
        <v>Fitness</v>
      </c>
      <c r="Y722" t="str">
        <f>VLOOKUP(Table8_16[[#This Row],[Product_ID]],Table3__211[],6,FALSE)</f>
        <v>Montgomery, Benton and Miller</v>
      </c>
      <c r="Z722">
        <f>VLOOKUP(Table8_16[[#This Row],[Product_ID]],Table3__211[],7,FALSE)</f>
        <v>240.63</v>
      </c>
      <c r="AA722">
        <f>VLOOKUP(Table8_16[[#This Row],[Product_ID]],Table3__211[],8,FALSE)</f>
        <v>423</v>
      </c>
      <c r="AB722" t="str">
        <f>VLOOKUP(Table8_16[[#This Row],[Store_ID]],Store!$A$2:$E$21,2,FALSE)</f>
        <v>Holloway Ltd</v>
      </c>
      <c r="AC722" t="str">
        <f>VLOOKUP(Table8_16[[#This Row],[Store_ID]],Store!$A$2:$E$21,3,FALSE)</f>
        <v>North</v>
      </c>
      <c r="AD722" t="str">
        <f>VLOOKUP(Table8_16[[#This Row],[Store_ID]],Store!$A$2:$E$21,4,FALSE)</f>
        <v>Bensonhaven</v>
      </c>
      <c r="AE722" t="str">
        <f>VLOOKUP(Table8_16[[#This Row],[Store_ID]],Store!$A$2:$E$21,5,FALSE)</f>
        <v>Flagship</v>
      </c>
      <c r="AF722" s="22" t="str">
        <f>VLOOKUP(Table8_16[[#This Row],[Store_ID]],Store!$A$2:$F$21,6,FALSE)</f>
        <v>Physical Store</v>
      </c>
    </row>
    <row r="723" spans="1:32" x14ac:dyDescent="0.3">
      <c r="A723" t="s">
        <v>2688</v>
      </c>
      <c r="B723" s="5">
        <v>45384</v>
      </c>
      <c r="C723" t="s">
        <v>593</v>
      </c>
      <c r="D723" t="s">
        <v>1832</v>
      </c>
      <c r="E723" t="s">
        <v>1936</v>
      </c>
      <c r="F723">
        <v>3</v>
      </c>
      <c r="G723">
        <v>71.23</v>
      </c>
      <c r="H723">
        <v>0.03</v>
      </c>
      <c r="I723" t="s">
        <v>1959</v>
      </c>
      <c r="J723">
        <v>207.27930000000001</v>
      </c>
      <c r="K723">
        <v>207.27930000000001</v>
      </c>
      <c r="L723" t="str">
        <f>_xlfn.IFS(Table8_1[[#This Row],[Unit_Price]]&lt;500,"Low Price",Table8_1[[#This Row],[Unit_Price]]&lt;2000,"Medium Price",Table8_1[[#This Row],[Unit_Price]]&gt;=2000, "High Price")</f>
        <v>Low Price</v>
      </c>
      <c r="M723" t="str">
        <f>VLOOKUP(Table8_16[[#This Row],[Customer_ID]],Table1__2[],2,FALSE)</f>
        <v>Curtis Lam</v>
      </c>
      <c r="N723">
        <f>VLOOKUP(Table8_16[[#This Row],[Customer_ID]],Table1__2[],3,FALSE)</f>
        <v>55</v>
      </c>
      <c r="O723" t="str">
        <f>VLOOKUP(Table8_16[[#This Row],[Customer_ID]],Table1__2[],4,FALSE)</f>
        <v>Male</v>
      </c>
      <c r="P723" t="str">
        <f>VLOOKUP(Table8_16[[#This Row],[Customer_ID]],Table1__2[],5,FALSE)</f>
        <v>Butlerberg</v>
      </c>
      <c r="Q723" t="str">
        <f>VLOOKUP(Table8_16[[#This Row],[Customer_ID]],Table1__2[],6,FALSE)</f>
        <v>Kentucky</v>
      </c>
      <c r="R723" t="str">
        <f>VLOOKUP(Table8_16[[#This Row],[Customer_ID]],Table1__2[],7,FALSE)</f>
        <v>USA</v>
      </c>
      <c r="S723" t="str">
        <f>VLOOKUP(Table8_16[[#This Row],[Customer_ID]],Table1__2[],8,FALSE)</f>
        <v>Platinum</v>
      </c>
      <c r="T723" t="str">
        <f>VLOOKUP(Table8_16[[#This Row],[Customer_ID]],Table1__2[],9,FALSE)</f>
        <v>Experienced</v>
      </c>
      <c r="U723" t="str">
        <f>VLOOKUP(Table8_16[[#This Row],[Product_ID]],Table3__211[],2,FALSE)</f>
        <v>Hydrating Face</v>
      </c>
      <c r="V723" t="str">
        <f>VLOOKUP(Table8_16[[#This Row],[Product_ID]],Table3__211[],3,FALSE)</f>
        <v>Cleanser</v>
      </c>
      <c r="W723" t="str">
        <f>VLOOKUP(Table8_16[[#This Row],[Product_ID]],Table3__211[],4,FALSE)</f>
        <v>Beauty</v>
      </c>
      <c r="X723" t="str">
        <f>VLOOKUP(Table8_16[[#This Row],[Product_ID]],Table3__211[],5,FALSE)</f>
        <v>Skincare</v>
      </c>
      <c r="Y723" t="str">
        <f>VLOOKUP(Table8_16[[#This Row],[Product_ID]],Table3__211[],6,FALSE)</f>
        <v>Butler Group</v>
      </c>
      <c r="Z723">
        <f>VLOOKUP(Table8_16[[#This Row],[Product_ID]],Table3__211[],7,FALSE)</f>
        <v>254.04</v>
      </c>
      <c r="AA723">
        <f>VLOOKUP(Table8_16[[#This Row],[Product_ID]],Table3__211[],8,FALSE)</f>
        <v>159</v>
      </c>
      <c r="AB723" t="str">
        <f>VLOOKUP(Table8_16[[#This Row],[Store_ID]],Store!$A$2:$E$21,2,FALSE)</f>
        <v>Shelton PLC</v>
      </c>
      <c r="AC723" t="str">
        <f>VLOOKUP(Table8_16[[#This Row],[Store_ID]],Store!$A$2:$E$21,3,FALSE)</f>
        <v>North</v>
      </c>
      <c r="AD723" t="str">
        <f>VLOOKUP(Table8_16[[#This Row],[Store_ID]],Store!$A$2:$E$21,4,FALSE)</f>
        <v>East Jenniferstad</v>
      </c>
      <c r="AE723" t="str">
        <f>VLOOKUP(Table8_16[[#This Row],[Store_ID]],Store!$A$2:$E$21,5,FALSE)</f>
        <v>Flagship</v>
      </c>
      <c r="AF723" s="22" t="str">
        <f>VLOOKUP(Table8_16[[#This Row],[Store_ID]],Store!$A$2:$F$21,6,FALSE)</f>
        <v>Physical Store</v>
      </c>
    </row>
    <row r="724" spans="1:32" x14ac:dyDescent="0.3">
      <c r="A724" t="s">
        <v>2689</v>
      </c>
      <c r="B724" s="5">
        <v>45379</v>
      </c>
      <c r="C724" t="s">
        <v>784</v>
      </c>
      <c r="D724" t="s">
        <v>1617</v>
      </c>
      <c r="E724" t="s">
        <v>1934</v>
      </c>
      <c r="F724">
        <v>1</v>
      </c>
      <c r="G724">
        <v>31.36</v>
      </c>
      <c r="H724">
        <v>0.21</v>
      </c>
      <c r="I724" t="s">
        <v>1964</v>
      </c>
      <c r="J724">
        <v>24.7744</v>
      </c>
      <c r="K724">
        <v>24.7744</v>
      </c>
      <c r="L724" t="str">
        <f>_xlfn.IFS(Table8_1[[#This Row],[Unit_Price]]&lt;500,"Low Price",Table8_1[[#This Row],[Unit_Price]]&lt;2000,"Medium Price",Table8_1[[#This Row],[Unit_Price]]&gt;=2000, "High Price")</f>
        <v>Low Price</v>
      </c>
      <c r="M724" t="str">
        <f>VLOOKUP(Table8_16[[#This Row],[Customer_ID]],Table1__2[],2,FALSE)</f>
        <v>Mr. William Horton</v>
      </c>
      <c r="N724">
        <f>VLOOKUP(Table8_16[[#This Row],[Customer_ID]],Table1__2[],3,FALSE)</f>
        <v>31</v>
      </c>
      <c r="O724" t="str">
        <f>VLOOKUP(Table8_16[[#This Row],[Customer_ID]],Table1__2[],4,FALSE)</f>
        <v>Male</v>
      </c>
      <c r="P724" t="str">
        <f>VLOOKUP(Table8_16[[#This Row],[Customer_ID]],Table1__2[],5,FALSE)</f>
        <v>Dawsonchester</v>
      </c>
      <c r="Q724" t="str">
        <f>VLOOKUP(Table8_16[[#This Row],[Customer_ID]],Table1__2[],6,FALSE)</f>
        <v>Virginia</v>
      </c>
      <c r="R724" t="str">
        <f>VLOOKUP(Table8_16[[#This Row],[Customer_ID]],Table1__2[],7,FALSE)</f>
        <v>USA</v>
      </c>
      <c r="S724" t="str">
        <f>VLOOKUP(Table8_16[[#This Row],[Customer_ID]],Table1__2[],8,FALSE)</f>
        <v>Platinum</v>
      </c>
      <c r="T724" t="str">
        <f>VLOOKUP(Table8_16[[#This Row],[Customer_ID]],Table1__2[],9,FALSE)</f>
        <v>Experienced</v>
      </c>
      <c r="U724" t="str">
        <f>VLOOKUP(Table8_16[[#This Row],[Product_ID]],Table3__211[],2,FALSE)</f>
        <v>4K Home</v>
      </c>
      <c r="V724" t="str">
        <f>VLOOKUP(Table8_16[[#This Row],[Product_ID]],Table3__211[],3,FALSE)</f>
        <v>Projector</v>
      </c>
      <c r="W724" t="str">
        <f>VLOOKUP(Table8_16[[#This Row],[Product_ID]],Table3__211[],4,FALSE)</f>
        <v>Electronics</v>
      </c>
      <c r="X724" t="str">
        <f>VLOOKUP(Table8_16[[#This Row],[Product_ID]],Table3__211[],5,FALSE)</f>
        <v>Appliances</v>
      </c>
      <c r="Y724" t="str">
        <f>VLOOKUP(Table8_16[[#This Row],[Product_ID]],Table3__211[],6,FALSE)</f>
        <v>Thomas LLC</v>
      </c>
      <c r="Z724">
        <f>VLOOKUP(Table8_16[[#This Row],[Product_ID]],Table3__211[],7,FALSE)</f>
        <v>465.34</v>
      </c>
      <c r="AA724">
        <f>VLOOKUP(Table8_16[[#This Row],[Product_ID]],Table3__211[],8,FALSE)</f>
        <v>301</v>
      </c>
      <c r="AB724" t="str">
        <f>VLOOKUP(Table8_16[[#This Row],[Store_ID]],Store!$A$2:$E$21,2,FALSE)</f>
        <v>Mcdonald Inc</v>
      </c>
      <c r="AC724" t="str">
        <f>VLOOKUP(Table8_16[[#This Row],[Store_ID]],Store!$A$2:$E$21,3,FALSE)</f>
        <v>South</v>
      </c>
      <c r="AD724" t="str">
        <f>VLOOKUP(Table8_16[[#This Row],[Store_ID]],Store!$A$2:$E$21,4,FALSE)</f>
        <v>Christopherland</v>
      </c>
      <c r="AE724" t="str">
        <f>VLOOKUP(Table8_16[[#This Row],[Store_ID]],Store!$A$2:$E$21,5,FALSE)</f>
        <v>Outlet</v>
      </c>
      <c r="AF724" s="22" t="str">
        <f>VLOOKUP(Table8_16[[#This Row],[Store_ID]],Store!$A$2:$F$21,6,FALSE)</f>
        <v>Physical Store</v>
      </c>
    </row>
    <row r="725" spans="1:32" x14ac:dyDescent="0.3">
      <c r="A725" t="s">
        <v>2690</v>
      </c>
      <c r="B725" s="5">
        <v>45674</v>
      </c>
      <c r="C725" t="s">
        <v>1082</v>
      </c>
      <c r="D725" t="s">
        <v>1703</v>
      </c>
      <c r="E725" t="s">
        <v>1932</v>
      </c>
      <c r="F725">
        <v>2</v>
      </c>
      <c r="G725">
        <v>555.54999999999995</v>
      </c>
      <c r="H725">
        <v>0.14000000000000001</v>
      </c>
      <c r="I725" t="s">
        <v>1959</v>
      </c>
      <c r="J725">
        <v>955.54600000000005</v>
      </c>
      <c r="K725">
        <v>955.54599999999994</v>
      </c>
      <c r="L725" t="str">
        <f>_xlfn.IFS(Table8_1[[#This Row],[Unit_Price]]&lt;500,"Low Price",Table8_1[[#This Row],[Unit_Price]]&lt;2000,"Medium Price",Table8_1[[#This Row],[Unit_Price]]&gt;=2000, "High Price")</f>
        <v>Medium Price</v>
      </c>
      <c r="M725" t="str">
        <f>VLOOKUP(Table8_16[[#This Row],[Customer_ID]],Table1__2[],2,FALSE)</f>
        <v>Angela Williams</v>
      </c>
      <c r="N725">
        <f>VLOOKUP(Table8_16[[#This Row],[Customer_ID]],Table1__2[],3,FALSE)</f>
        <v>56</v>
      </c>
      <c r="O725" t="str">
        <f>VLOOKUP(Table8_16[[#This Row],[Customer_ID]],Table1__2[],4,FALSE)</f>
        <v>Female</v>
      </c>
      <c r="P725" t="str">
        <f>VLOOKUP(Table8_16[[#This Row],[Customer_ID]],Table1__2[],5,FALSE)</f>
        <v>Lake Alyssaburgh</v>
      </c>
      <c r="Q725" t="str">
        <f>VLOOKUP(Table8_16[[#This Row],[Customer_ID]],Table1__2[],6,FALSE)</f>
        <v>Illinois</v>
      </c>
      <c r="R725" t="str">
        <f>VLOOKUP(Table8_16[[#This Row],[Customer_ID]],Table1__2[],7,FALSE)</f>
        <v>USA</v>
      </c>
      <c r="S725" t="str">
        <f>VLOOKUP(Table8_16[[#This Row],[Customer_ID]],Table1__2[],8,FALSE)</f>
        <v>Bronze</v>
      </c>
      <c r="T725" t="str">
        <f>VLOOKUP(Table8_16[[#This Row],[Customer_ID]],Table1__2[],9,FALSE)</f>
        <v>Experienced</v>
      </c>
      <c r="U725" t="str">
        <f>VLOOKUP(Table8_16[[#This Row],[Product_ID]],Table3__211[],2,FALSE)</f>
        <v>Yoga Exercise</v>
      </c>
      <c r="V725" t="str">
        <f>VLOOKUP(Table8_16[[#This Row],[Product_ID]],Table3__211[],3,FALSE)</f>
        <v>Mat</v>
      </c>
      <c r="W725" t="str">
        <f>VLOOKUP(Table8_16[[#This Row],[Product_ID]],Table3__211[],4,FALSE)</f>
        <v>Sports</v>
      </c>
      <c r="X725" t="str">
        <f>VLOOKUP(Table8_16[[#This Row],[Product_ID]],Table3__211[],5,FALSE)</f>
        <v>Fitness</v>
      </c>
      <c r="Y725" t="str">
        <f>VLOOKUP(Table8_16[[#This Row],[Product_ID]],Table3__211[],6,FALSE)</f>
        <v>Carroll, Long and Mendoza</v>
      </c>
      <c r="Z725">
        <f>VLOOKUP(Table8_16[[#This Row],[Product_ID]],Table3__211[],7,FALSE)</f>
        <v>313.26</v>
      </c>
      <c r="AA725">
        <f>VLOOKUP(Table8_16[[#This Row],[Product_ID]],Table3__211[],8,FALSE)</f>
        <v>369</v>
      </c>
      <c r="AB725" t="str">
        <f>VLOOKUP(Table8_16[[#This Row],[Store_ID]],Store!$A$2:$E$21,2,FALSE)</f>
        <v>Gardner, Humphrey and Contreras</v>
      </c>
      <c r="AC725" t="str">
        <f>VLOOKUP(Table8_16[[#This Row],[Store_ID]],Store!$A$2:$E$21,3,FALSE)</f>
        <v>East</v>
      </c>
      <c r="AD725" t="str">
        <f>VLOOKUP(Table8_16[[#This Row],[Store_ID]],Store!$A$2:$E$21,4,FALSE)</f>
        <v>Johnsonville</v>
      </c>
      <c r="AE725" t="str">
        <f>VLOOKUP(Table8_16[[#This Row],[Store_ID]],Store!$A$2:$E$21,5,FALSE)</f>
        <v>Flagship</v>
      </c>
      <c r="AF725" s="22" t="str">
        <f>VLOOKUP(Table8_16[[#This Row],[Store_ID]],Store!$A$2:$F$21,6,FALSE)</f>
        <v>Physical Store</v>
      </c>
    </row>
    <row r="726" spans="1:32" x14ac:dyDescent="0.3">
      <c r="A726" t="s">
        <v>2691</v>
      </c>
      <c r="B726" s="5">
        <v>45760</v>
      </c>
      <c r="C726" t="s">
        <v>814</v>
      </c>
      <c r="D726" t="s">
        <v>1780</v>
      </c>
      <c r="E726" t="s">
        <v>1939</v>
      </c>
      <c r="F726">
        <v>4</v>
      </c>
      <c r="G726">
        <v>805.99</v>
      </c>
      <c r="H726">
        <v>0.06</v>
      </c>
      <c r="I726" t="s">
        <v>1959</v>
      </c>
      <c r="J726">
        <v>3030.5223999999998</v>
      </c>
      <c r="K726">
        <v>3030.5223999999998</v>
      </c>
      <c r="L726" t="str">
        <f>_xlfn.IFS(Table8_1[[#This Row],[Unit_Price]]&lt;500,"Low Price",Table8_1[[#This Row],[Unit_Price]]&lt;2000,"Medium Price",Table8_1[[#This Row],[Unit_Price]]&gt;=2000, "High Price")</f>
        <v>Medium Price</v>
      </c>
      <c r="M726" t="str">
        <f>VLOOKUP(Table8_16[[#This Row],[Customer_ID]],Table1__2[],2,FALSE)</f>
        <v>Tyler Garner</v>
      </c>
      <c r="N726">
        <f>VLOOKUP(Table8_16[[#This Row],[Customer_ID]],Table1__2[],3,FALSE)</f>
        <v>64</v>
      </c>
      <c r="O726" t="str">
        <f>VLOOKUP(Table8_16[[#This Row],[Customer_ID]],Table1__2[],4,FALSE)</f>
        <v>Male</v>
      </c>
      <c r="P726" t="str">
        <f>VLOOKUP(Table8_16[[#This Row],[Customer_ID]],Table1__2[],5,FALSE)</f>
        <v>Port Coreyfort</v>
      </c>
      <c r="Q726" t="str">
        <f>VLOOKUP(Table8_16[[#This Row],[Customer_ID]],Table1__2[],6,FALSE)</f>
        <v>Alabama</v>
      </c>
      <c r="R726" t="str">
        <f>VLOOKUP(Table8_16[[#This Row],[Customer_ID]],Table1__2[],7,FALSE)</f>
        <v>USA</v>
      </c>
      <c r="S726" t="str">
        <f>VLOOKUP(Table8_16[[#This Row],[Customer_ID]],Table1__2[],8,FALSE)</f>
        <v>Silver</v>
      </c>
      <c r="T726" t="str">
        <f>VLOOKUP(Table8_16[[#This Row],[Customer_ID]],Table1__2[],9,FALSE)</f>
        <v>Retired</v>
      </c>
      <c r="U726" t="str">
        <f>VLOOKUP(Table8_16[[#This Row],[Product_ID]],Table3__211[],2,FALSE)</f>
        <v>Women's Hair Dryer</v>
      </c>
      <c r="V726" t="str">
        <f>VLOOKUP(Table8_16[[#This Row],[Product_ID]],Table3__211[],3,FALSE)</f>
        <v>Brush</v>
      </c>
      <c r="W726" t="str">
        <f>VLOOKUP(Table8_16[[#This Row],[Product_ID]],Table3__211[],4,FALSE)</f>
        <v>Beauty</v>
      </c>
      <c r="X726" t="str">
        <f>VLOOKUP(Table8_16[[#This Row],[Product_ID]],Table3__211[],5,FALSE)</f>
        <v>Haircare</v>
      </c>
      <c r="Y726" t="str">
        <f>VLOOKUP(Table8_16[[#This Row],[Product_ID]],Table3__211[],6,FALSE)</f>
        <v>Torres, Spencer and Potter</v>
      </c>
      <c r="Z726">
        <f>VLOOKUP(Table8_16[[#This Row],[Product_ID]],Table3__211[],7,FALSE)</f>
        <v>340.39</v>
      </c>
      <c r="AA726">
        <f>VLOOKUP(Table8_16[[#This Row],[Product_ID]],Table3__211[],8,FALSE)</f>
        <v>177</v>
      </c>
      <c r="AB726" t="str">
        <f>VLOOKUP(Table8_16[[#This Row],[Store_ID]],Store!$A$2:$E$21,2,FALSE)</f>
        <v>Frederick-Wright</v>
      </c>
      <c r="AC726" t="str">
        <f>VLOOKUP(Table8_16[[#This Row],[Store_ID]],Store!$A$2:$E$21,3,FALSE)</f>
        <v>West</v>
      </c>
      <c r="AD726" t="str">
        <f>VLOOKUP(Table8_16[[#This Row],[Store_ID]],Store!$A$2:$E$21,4,FALSE)</f>
        <v>New Jimmymouth</v>
      </c>
      <c r="AE726" t="str">
        <f>VLOOKUP(Table8_16[[#This Row],[Store_ID]],Store!$A$2:$E$21,5,FALSE)</f>
        <v>Flagship</v>
      </c>
      <c r="AF726" s="22" t="str">
        <f>VLOOKUP(Table8_16[[#This Row],[Store_ID]],Store!$A$2:$F$21,6,FALSE)</f>
        <v>Physical Store</v>
      </c>
    </row>
    <row r="727" spans="1:32" x14ac:dyDescent="0.3">
      <c r="A727" t="s">
        <v>2692</v>
      </c>
      <c r="B727" s="5">
        <v>45474</v>
      </c>
      <c r="C727" t="s">
        <v>1223</v>
      </c>
      <c r="D727" t="s">
        <v>1796</v>
      </c>
      <c r="E727" t="s">
        <v>1892</v>
      </c>
      <c r="F727">
        <v>1</v>
      </c>
      <c r="G727">
        <v>506.55</v>
      </c>
      <c r="H727">
        <v>0.28000000000000003</v>
      </c>
      <c r="I727" t="s">
        <v>1959</v>
      </c>
      <c r="J727">
        <v>364.71600000000001</v>
      </c>
      <c r="K727">
        <v>364.71600000000001</v>
      </c>
      <c r="L727" t="str">
        <f>_xlfn.IFS(Table8_1[[#This Row],[Unit_Price]]&lt;500,"Low Price",Table8_1[[#This Row],[Unit_Price]]&lt;2000,"Medium Price",Table8_1[[#This Row],[Unit_Price]]&gt;=2000, "High Price")</f>
        <v>Medium Price</v>
      </c>
      <c r="M727" t="str">
        <f>VLOOKUP(Table8_16[[#This Row],[Customer_ID]],Table1__2[],2,FALSE)</f>
        <v>Timothy Valenzuela</v>
      </c>
      <c r="N727">
        <f>VLOOKUP(Table8_16[[#This Row],[Customer_ID]],Table1__2[],3,FALSE)</f>
        <v>53</v>
      </c>
      <c r="O727" t="str">
        <f>VLOOKUP(Table8_16[[#This Row],[Customer_ID]],Table1__2[],4,FALSE)</f>
        <v>Male</v>
      </c>
      <c r="P727" t="str">
        <f>VLOOKUP(Table8_16[[#This Row],[Customer_ID]],Table1__2[],5,FALSE)</f>
        <v>Stevensshire</v>
      </c>
      <c r="Q727" t="str">
        <f>VLOOKUP(Table8_16[[#This Row],[Customer_ID]],Table1__2[],6,FALSE)</f>
        <v>Missouri</v>
      </c>
      <c r="R727" t="str">
        <f>VLOOKUP(Table8_16[[#This Row],[Customer_ID]],Table1__2[],7,FALSE)</f>
        <v>USA</v>
      </c>
      <c r="S727" t="str">
        <f>VLOOKUP(Table8_16[[#This Row],[Customer_ID]],Table1__2[],8,FALSE)</f>
        <v>Platinum</v>
      </c>
      <c r="T727" t="str">
        <f>VLOOKUP(Table8_16[[#This Row],[Customer_ID]],Table1__2[],9,FALSE)</f>
        <v>Experienced</v>
      </c>
      <c r="U727" t="str">
        <f>VLOOKUP(Table8_16[[#This Row],[Product_ID]],Table3__211[],2,FALSE)</f>
        <v>Hair Repair Oil</v>
      </c>
      <c r="V727" t="str">
        <f>VLOOKUP(Table8_16[[#This Row],[Product_ID]],Table3__211[],3,FALSE)</f>
        <v>Treatment</v>
      </c>
      <c r="W727" t="str">
        <f>VLOOKUP(Table8_16[[#This Row],[Product_ID]],Table3__211[],4,FALSE)</f>
        <v>Beauty</v>
      </c>
      <c r="X727" t="str">
        <f>VLOOKUP(Table8_16[[#This Row],[Product_ID]],Table3__211[],5,FALSE)</f>
        <v>Haircare</v>
      </c>
      <c r="Y727" t="str">
        <f>VLOOKUP(Table8_16[[#This Row],[Product_ID]],Table3__211[],6,FALSE)</f>
        <v>Hopkins Ltd</v>
      </c>
      <c r="Z727">
        <f>VLOOKUP(Table8_16[[#This Row],[Product_ID]],Table3__211[],7,FALSE)</f>
        <v>214.32</v>
      </c>
      <c r="AA727">
        <f>VLOOKUP(Table8_16[[#This Row],[Product_ID]],Table3__211[],8,FALSE)</f>
        <v>383</v>
      </c>
      <c r="AB727" t="str">
        <f>VLOOKUP(Table8_16[[#This Row],[Store_ID]],Store!$A$2:$E$21,2,FALSE)</f>
        <v>Martinez, Adkins and Johnson</v>
      </c>
      <c r="AC727" t="str">
        <f>VLOOKUP(Table8_16[[#This Row],[Store_ID]],Store!$A$2:$E$21,3,FALSE)</f>
        <v>North</v>
      </c>
      <c r="AD727" t="str">
        <f>VLOOKUP(Table8_16[[#This Row],[Store_ID]],Store!$A$2:$E$21,4,FALSE)</f>
        <v>Danielmouth</v>
      </c>
      <c r="AE727" t="str">
        <f>VLOOKUP(Table8_16[[#This Row],[Store_ID]],Store!$A$2:$E$21,5,FALSE)</f>
        <v>Flagship</v>
      </c>
      <c r="AF727" s="22" t="str">
        <f>VLOOKUP(Table8_16[[#This Row],[Store_ID]],Store!$A$2:$F$21,6,FALSE)</f>
        <v>Physical Store</v>
      </c>
    </row>
    <row r="728" spans="1:32" x14ac:dyDescent="0.3">
      <c r="A728" t="s">
        <v>2693</v>
      </c>
      <c r="B728" s="5">
        <v>45640</v>
      </c>
      <c r="C728" t="s">
        <v>452</v>
      </c>
      <c r="D728" t="s">
        <v>1703</v>
      </c>
      <c r="E728" t="s">
        <v>1927</v>
      </c>
      <c r="F728">
        <v>3</v>
      </c>
      <c r="G728">
        <v>28.69</v>
      </c>
      <c r="H728">
        <v>0.02</v>
      </c>
      <c r="I728" t="s">
        <v>1959</v>
      </c>
      <c r="J728">
        <v>84.348600000000005</v>
      </c>
      <c r="K728">
        <v>84.348600000000005</v>
      </c>
      <c r="L728" t="str">
        <f>_xlfn.IFS(Table8_1[[#This Row],[Unit_Price]]&lt;500,"Low Price",Table8_1[[#This Row],[Unit_Price]]&lt;2000,"Medium Price",Table8_1[[#This Row],[Unit_Price]]&gt;=2000, "High Price")</f>
        <v>Low Price</v>
      </c>
      <c r="M728" t="str">
        <f>VLOOKUP(Table8_16[[#This Row],[Customer_ID]],Table1__2[],2,FALSE)</f>
        <v>Jamie Reyes</v>
      </c>
      <c r="N728">
        <f>VLOOKUP(Table8_16[[#This Row],[Customer_ID]],Table1__2[],3,FALSE)</f>
        <v>29</v>
      </c>
      <c r="O728" t="str">
        <f>VLOOKUP(Table8_16[[#This Row],[Customer_ID]],Table1__2[],4,FALSE)</f>
        <v>Male</v>
      </c>
      <c r="P728" t="str">
        <f>VLOOKUP(Table8_16[[#This Row],[Customer_ID]],Table1__2[],5,FALSE)</f>
        <v xml:space="preserve">   jonesbury </v>
      </c>
      <c r="Q728" t="str">
        <f>VLOOKUP(Table8_16[[#This Row],[Customer_ID]],Table1__2[],6,FALSE)</f>
        <v>Connecticut</v>
      </c>
      <c r="R728" t="str">
        <f>VLOOKUP(Table8_16[[#This Row],[Customer_ID]],Table1__2[],7,FALSE)</f>
        <v>USA</v>
      </c>
      <c r="S728" t="str">
        <f>VLOOKUP(Table8_16[[#This Row],[Customer_ID]],Table1__2[],8,FALSE)</f>
        <v>Platinum</v>
      </c>
      <c r="T728" t="str">
        <f>VLOOKUP(Table8_16[[#This Row],[Customer_ID]],Table1__2[],9,FALSE)</f>
        <v>Entry level Professionel</v>
      </c>
      <c r="U728" t="str">
        <f>VLOOKUP(Table8_16[[#This Row],[Product_ID]],Table3__211[],2,FALSE)</f>
        <v>Yoga Exercise</v>
      </c>
      <c r="V728" t="str">
        <f>VLOOKUP(Table8_16[[#This Row],[Product_ID]],Table3__211[],3,FALSE)</f>
        <v>Mat</v>
      </c>
      <c r="W728" t="str">
        <f>VLOOKUP(Table8_16[[#This Row],[Product_ID]],Table3__211[],4,FALSE)</f>
        <v>Sports</v>
      </c>
      <c r="X728" t="str">
        <f>VLOOKUP(Table8_16[[#This Row],[Product_ID]],Table3__211[],5,FALSE)</f>
        <v>Fitness</v>
      </c>
      <c r="Y728" t="str">
        <f>VLOOKUP(Table8_16[[#This Row],[Product_ID]],Table3__211[],6,FALSE)</f>
        <v>Carroll, Long and Mendoza</v>
      </c>
      <c r="Z728">
        <f>VLOOKUP(Table8_16[[#This Row],[Product_ID]],Table3__211[],7,FALSE)</f>
        <v>313.26</v>
      </c>
      <c r="AA728">
        <f>VLOOKUP(Table8_16[[#This Row],[Product_ID]],Table3__211[],8,FALSE)</f>
        <v>369</v>
      </c>
      <c r="AB728" t="str">
        <f>VLOOKUP(Table8_16[[#This Row],[Store_ID]],Store!$A$2:$E$21,2,FALSE)</f>
        <v>Aguirre-Keller</v>
      </c>
      <c r="AC728" t="str">
        <f>VLOOKUP(Table8_16[[#This Row],[Store_ID]],Store!$A$2:$E$21,3,FALSE)</f>
        <v>South</v>
      </c>
      <c r="AD728" t="str">
        <f>VLOOKUP(Table8_16[[#This Row],[Store_ID]],Store!$A$2:$E$21,4,FALSE)</f>
        <v>Lake Michael</v>
      </c>
      <c r="AE728" t="str">
        <f>VLOOKUP(Table8_16[[#This Row],[Store_ID]],Store!$A$2:$E$21,5,FALSE)</f>
        <v>Online</v>
      </c>
      <c r="AF728" s="22" t="str">
        <f>VLOOKUP(Table8_16[[#This Row],[Store_ID]],Store!$A$2:$F$21,6,FALSE)</f>
        <v>Digital Store</v>
      </c>
    </row>
    <row r="729" spans="1:32" x14ac:dyDescent="0.3">
      <c r="A729" t="s">
        <v>2694</v>
      </c>
      <c r="B729" s="5">
        <v>45253</v>
      </c>
      <c r="C729" t="s">
        <v>1220</v>
      </c>
      <c r="D729" t="s">
        <v>1811</v>
      </c>
      <c r="E729" t="s">
        <v>1904</v>
      </c>
      <c r="F729">
        <v>1</v>
      </c>
      <c r="G729">
        <v>106.07</v>
      </c>
      <c r="H729">
        <v>0.23</v>
      </c>
      <c r="I729" t="s">
        <v>1964</v>
      </c>
      <c r="J729">
        <v>81.673900000000003</v>
      </c>
      <c r="K729">
        <v>81.673899999999989</v>
      </c>
      <c r="L729" t="str">
        <f>_xlfn.IFS(Table8_1[[#This Row],[Unit_Price]]&lt;500,"Low Price",Table8_1[[#This Row],[Unit_Price]]&lt;2000,"Medium Price",Table8_1[[#This Row],[Unit_Price]]&gt;=2000, "High Price")</f>
        <v>Low Price</v>
      </c>
      <c r="M729" t="str">
        <f>VLOOKUP(Table8_16[[#This Row],[Customer_ID]],Table1__2[],2,FALSE)</f>
        <v>Timothy Gardner</v>
      </c>
      <c r="N729">
        <f>VLOOKUP(Table8_16[[#This Row],[Customer_ID]],Table1__2[],3,FALSE)</f>
        <v>28</v>
      </c>
      <c r="O729" t="str">
        <f>VLOOKUP(Table8_16[[#This Row],[Customer_ID]],Table1__2[],4,FALSE)</f>
        <v>Female</v>
      </c>
      <c r="P729" t="str">
        <f>VLOOKUP(Table8_16[[#This Row],[Customer_ID]],Table1__2[],5,FALSE)</f>
        <v>New Dawn</v>
      </c>
      <c r="Q729" t="str">
        <f>VLOOKUP(Table8_16[[#This Row],[Customer_ID]],Table1__2[],6,FALSE)</f>
        <v>New Jersey</v>
      </c>
      <c r="R729" t="str">
        <f>VLOOKUP(Table8_16[[#This Row],[Customer_ID]],Table1__2[],7,FALSE)</f>
        <v>USA</v>
      </c>
      <c r="S729" t="str">
        <f>VLOOKUP(Table8_16[[#This Row],[Customer_ID]],Table1__2[],8,FALSE)</f>
        <v>Silver</v>
      </c>
      <c r="T729" t="str">
        <f>VLOOKUP(Table8_16[[#This Row],[Customer_ID]],Table1__2[],9,FALSE)</f>
        <v>Entry level Professionel</v>
      </c>
      <c r="U729" t="str">
        <f>VLOOKUP(Table8_16[[#This Row],[Product_ID]],Table3__211[],2,FALSE)</f>
        <v>Wireless</v>
      </c>
      <c r="V729" t="str">
        <f>VLOOKUP(Table8_16[[#This Row],[Product_ID]],Table3__211[],3,FALSE)</f>
        <v>Mouse</v>
      </c>
      <c r="W729" t="str">
        <f>VLOOKUP(Table8_16[[#This Row],[Product_ID]],Table3__211[],4,FALSE)</f>
        <v>Electronics</v>
      </c>
      <c r="X729" t="str">
        <f>VLOOKUP(Table8_16[[#This Row],[Product_ID]],Table3__211[],5,FALSE)</f>
        <v>Computer</v>
      </c>
      <c r="Y729" t="str">
        <f>VLOOKUP(Table8_16[[#This Row],[Product_ID]],Table3__211[],6,FALSE)</f>
        <v>Larson Ltd</v>
      </c>
      <c r="Z729">
        <f>VLOOKUP(Table8_16[[#This Row],[Product_ID]],Table3__211[],7,FALSE)</f>
        <v>392.89</v>
      </c>
      <c r="AA729">
        <f>VLOOKUP(Table8_16[[#This Row],[Product_ID]],Table3__211[],8,FALSE)</f>
        <v>320</v>
      </c>
      <c r="AB729" t="str">
        <f>VLOOKUP(Table8_16[[#This Row],[Store_ID]],Store!$A$2:$E$21,2,FALSE)</f>
        <v>Alexander Group</v>
      </c>
      <c r="AC729" t="str">
        <f>VLOOKUP(Table8_16[[#This Row],[Store_ID]],Store!$A$2:$E$21,3,FALSE)</f>
        <v>South</v>
      </c>
      <c r="AD729" t="str">
        <f>VLOOKUP(Table8_16[[#This Row],[Store_ID]],Store!$A$2:$E$21,4,FALSE)</f>
        <v>Port Sharon</v>
      </c>
      <c r="AE729" t="str">
        <f>VLOOKUP(Table8_16[[#This Row],[Store_ID]],Store!$A$2:$E$21,5,FALSE)</f>
        <v>Online</v>
      </c>
      <c r="AF729" s="22" t="str">
        <f>VLOOKUP(Table8_16[[#This Row],[Store_ID]],Store!$A$2:$F$21,6,FALSE)</f>
        <v>Digital Store</v>
      </c>
    </row>
    <row r="730" spans="1:32" x14ac:dyDescent="0.3">
      <c r="A730" t="s">
        <v>2695</v>
      </c>
      <c r="B730" s="5">
        <v>45225</v>
      </c>
      <c r="C730" t="s">
        <v>841</v>
      </c>
      <c r="D730" t="s">
        <v>1856</v>
      </c>
      <c r="E730" t="s">
        <v>1887</v>
      </c>
      <c r="F730">
        <v>4</v>
      </c>
      <c r="G730">
        <v>289.77</v>
      </c>
      <c r="H730">
        <v>0.06</v>
      </c>
      <c r="I730" t="s">
        <v>1961</v>
      </c>
      <c r="J730">
        <v>1089.5352</v>
      </c>
      <c r="K730">
        <v>1089.5352</v>
      </c>
      <c r="L730" t="str">
        <f>_xlfn.IFS(Table8_1[[#This Row],[Unit_Price]]&lt;500,"Low Price",Table8_1[[#This Row],[Unit_Price]]&lt;2000,"Medium Price",Table8_1[[#This Row],[Unit_Price]]&gt;=2000, "High Price")</f>
        <v>Low Price</v>
      </c>
      <c r="M730" t="str">
        <f>VLOOKUP(Table8_16[[#This Row],[Customer_ID]],Table1__2[],2,FALSE)</f>
        <v>Russell Lamb</v>
      </c>
      <c r="N730">
        <f>VLOOKUP(Table8_16[[#This Row],[Customer_ID]],Table1__2[],3,FALSE)</f>
        <v>63</v>
      </c>
      <c r="O730" t="str">
        <f>VLOOKUP(Table8_16[[#This Row],[Customer_ID]],Table1__2[],4,FALSE)</f>
        <v>Female</v>
      </c>
      <c r="P730" t="str">
        <f>VLOOKUP(Table8_16[[#This Row],[Customer_ID]],Table1__2[],5,FALSE)</f>
        <v>North Jonathon</v>
      </c>
      <c r="Q730" t="str">
        <f>VLOOKUP(Table8_16[[#This Row],[Customer_ID]],Table1__2[],6,FALSE)</f>
        <v>Arizona</v>
      </c>
      <c r="R730" t="str">
        <f>VLOOKUP(Table8_16[[#This Row],[Customer_ID]],Table1__2[],7,FALSE)</f>
        <v>USA</v>
      </c>
      <c r="S730" t="str">
        <f>VLOOKUP(Table8_16[[#This Row],[Customer_ID]],Table1__2[],8,FALSE)</f>
        <v>Platinum</v>
      </c>
      <c r="T730" t="str">
        <f>VLOOKUP(Table8_16[[#This Row],[Customer_ID]],Table1__2[],9,FALSE)</f>
        <v>Retired</v>
      </c>
      <c r="U730" t="str">
        <f>VLOOKUP(Table8_16[[#This Row],[Product_ID]],Table3__211[],2,FALSE)</f>
        <v>Women's High</v>
      </c>
      <c r="V730" t="str">
        <f>VLOOKUP(Table8_16[[#This Row],[Product_ID]],Table3__211[],3,FALSE)</f>
        <v>Heels</v>
      </c>
      <c r="W730" t="str">
        <f>VLOOKUP(Table8_16[[#This Row],[Product_ID]],Table3__211[],4,FALSE)</f>
        <v>Clothing</v>
      </c>
      <c r="X730" t="str">
        <f>VLOOKUP(Table8_16[[#This Row],[Product_ID]],Table3__211[],5,FALSE)</f>
        <v>Footwear</v>
      </c>
      <c r="Y730" t="str">
        <f>VLOOKUP(Table8_16[[#This Row],[Product_ID]],Table3__211[],6,FALSE)</f>
        <v>Smith-Charles</v>
      </c>
      <c r="Z730">
        <f>VLOOKUP(Table8_16[[#This Row],[Product_ID]],Table3__211[],7,FALSE)</f>
        <v>438.25</v>
      </c>
      <c r="AA730">
        <f>VLOOKUP(Table8_16[[#This Row],[Product_ID]],Table3__211[],8,FALSE)</f>
        <v>496</v>
      </c>
      <c r="AB730" t="str">
        <f>VLOOKUP(Table8_16[[#This Row],[Store_ID]],Store!$A$2:$E$21,2,FALSE)</f>
        <v>Rivera-Warner</v>
      </c>
      <c r="AC730" t="str">
        <f>VLOOKUP(Table8_16[[#This Row],[Store_ID]],Store!$A$2:$E$21,3,FALSE)</f>
        <v>East</v>
      </c>
      <c r="AD730" t="str">
        <f>VLOOKUP(Table8_16[[#This Row],[Store_ID]],Store!$A$2:$E$21,4,FALSE)</f>
        <v>Washingtonfurt</v>
      </c>
      <c r="AE730" t="str">
        <f>VLOOKUP(Table8_16[[#This Row],[Store_ID]],Store!$A$2:$E$21,5,FALSE)</f>
        <v>Flagship</v>
      </c>
      <c r="AF730" s="22" t="str">
        <f>VLOOKUP(Table8_16[[#This Row],[Store_ID]],Store!$A$2:$F$21,6,FALSE)</f>
        <v>Physical Store</v>
      </c>
    </row>
    <row r="731" spans="1:32" x14ac:dyDescent="0.3">
      <c r="A731" t="s">
        <v>2696</v>
      </c>
      <c r="B731" s="5">
        <v>45263</v>
      </c>
      <c r="C731" t="s">
        <v>530</v>
      </c>
      <c r="D731" t="s">
        <v>1832</v>
      </c>
      <c r="E731" t="s">
        <v>1945</v>
      </c>
      <c r="F731">
        <v>2</v>
      </c>
      <c r="G731">
        <v>354.26</v>
      </c>
      <c r="H731">
        <v>0.01</v>
      </c>
      <c r="I731" t="s">
        <v>1964</v>
      </c>
      <c r="J731">
        <v>701.4348</v>
      </c>
      <c r="K731">
        <v>701.4348</v>
      </c>
      <c r="L731" t="str">
        <f>_xlfn.IFS(Table8_1[[#This Row],[Unit_Price]]&lt;500,"Low Price",Table8_1[[#This Row],[Unit_Price]]&lt;2000,"Medium Price",Table8_1[[#This Row],[Unit_Price]]&gt;=2000, "High Price")</f>
        <v>Low Price</v>
      </c>
      <c r="M731" t="str">
        <f>VLOOKUP(Table8_16[[#This Row],[Customer_ID]],Table1__2[],2,FALSE)</f>
        <v>Maria Sanchez</v>
      </c>
      <c r="N731">
        <f>VLOOKUP(Table8_16[[#This Row],[Customer_ID]],Table1__2[],3,FALSE)</f>
        <v>46</v>
      </c>
      <c r="O731" t="str">
        <f>VLOOKUP(Table8_16[[#This Row],[Customer_ID]],Table1__2[],4,FALSE)</f>
        <v>Male</v>
      </c>
      <c r="P731" t="str">
        <f>VLOOKUP(Table8_16[[#This Row],[Customer_ID]],Table1__2[],5,FALSE)</f>
        <v>East Peterbury</v>
      </c>
      <c r="Q731" t="str">
        <f>VLOOKUP(Table8_16[[#This Row],[Customer_ID]],Table1__2[],6,FALSE)</f>
        <v>North Dakota</v>
      </c>
      <c r="R731" t="str">
        <f>VLOOKUP(Table8_16[[#This Row],[Customer_ID]],Table1__2[],7,FALSE)</f>
        <v>USA</v>
      </c>
      <c r="S731" t="str">
        <f>VLOOKUP(Table8_16[[#This Row],[Customer_ID]],Table1__2[],8,FALSE)</f>
        <v>Bronze</v>
      </c>
      <c r="T731" t="str">
        <f>VLOOKUP(Table8_16[[#This Row],[Customer_ID]],Table1__2[],9,FALSE)</f>
        <v>Experienced</v>
      </c>
      <c r="U731" t="str">
        <f>VLOOKUP(Table8_16[[#This Row],[Product_ID]],Table3__211[],2,FALSE)</f>
        <v>Hydrating Face</v>
      </c>
      <c r="V731" t="str">
        <f>VLOOKUP(Table8_16[[#This Row],[Product_ID]],Table3__211[],3,FALSE)</f>
        <v>Cleanser</v>
      </c>
      <c r="W731" t="str">
        <f>VLOOKUP(Table8_16[[#This Row],[Product_ID]],Table3__211[],4,FALSE)</f>
        <v>Beauty</v>
      </c>
      <c r="X731" t="str">
        <f>VLOOKUP(Table8_16[[#This Row],[Product_ID]],Table3__211[],5,FALSE)</f>
        <v>Skincare</v>
      </c>
      <c r="Y731" t="str">
        <f>VLOOKUP(Table8_16[[#This Row],[Product_ID]],Table3__211[],6,FALSE)</f>
        <v>Butler Group</v>
      </c>
      <c r="Z731">
        <f>VLOOKUP(Table8_16[[#This Row],[Product_ID]],Table3__211[],7,FALSE)</f>
        <v>254.04</v>
      </c>
      <c r="AA731">
        <f>VLOOKUP(Table8_16[[#This Row],[Product_ID]],Table3__211[],8,FALSE)</f>
        <v>159</v>
      </c>
      <c r="AB731" t="str">
        <f>VLOOKUP(Table8_16[[#This Row],[Store_ID]],Store!$A$2:$E$21,2,FALSE)</f>
        <v>Guerrero-Schmitt</v>
      </c>
      <c r="AC731" t="str">
        <f>VLOOKUP(Table8_16[[#This Row],[Store_ID]],Store!$A$2:$E$21,3,FALSE)</f>
        <v>East</v>
      </c>
      <c r="AD731" t="str">
        <f>VLOOKUP(Table8_16[[#This Row],[Store_ID]],Store!$A$2:$E$21,4,FALSE)</f>
        <v>East Stevechester</v>
      </c>
      <c r="AE731" t="str">
        <f>VLOOKUP(Table8_16[[#This Row],[Store_ID]],Store!$A$2:$E$21,5,FALSE)</f>
        <v>Flagship</v>
      </c>
      <c r="AF731" s="22" t="str">
        <f>VLOOKUP(Table8_16[[#This Row],[Store_ID]],Store!$A$2:$F$21,6,FALSE)</f>
        <v>Physical Store</v>
      </c>
    </row>
    <row r="732" spans="1:32" x14ac:dyDescent="0.3">
      <c r="A732" t="s">
        <v>2697</v>
      </c>
      <c r="B732" s="5">
        <v>45554</v>
      </c>
      <c r="C732" t="s">
        <v>1214</v>
      </c>
      <c r="D732" t="s">
        <v>1786</v>
      </c>
      <c r="E732" t="s">
        <v>1934</v>
      </c>
      <c r="F732">
        <v>1</v>
      </c>
      <c r="G732">
        <v>522.72</v>
      </c>
      <c r="H732">
        <v>0.25</v>
      </c>
      <c r="I732" t="s">
        <v>1961</v>
      </c>
      <c r="J732">
        <v>392.04</v>
      </c>
      <c r="K732">
        <v>392.04</v>
      </c>
      <c r="L732" t="str">
        <f>_xlfn.IFS(Table8_1[[#This Row],[Unit_Price]]&lt;500,"Low Price",Table8_1[[#This Row],[Unit_Price]]&lt;2000,"Medium Price",Table8_1[[#This Row],[Unit_Price]]&gt;=2000, "High Price")</f>
        <v>Medium Price</v>
      </c>
      <c r="M732" t="str">
        <f>VLOOKUP(Table8_16[[#This Row],[Customer_ID]],Table1__2[],2,FALSE)</f>
        <v>Tammy Brennan</v>
      </c>
      <c r="N732">
        <f>VLOOKUP(Table8_16[[#This Row],[Customer_ID]],Table1__2[],3,FALSE)</f>
        <v>60</v>
      </c>
      <c r="O732" t="str">
        <f>VLOOKUP(Table8_16[[#This Row],[Customer_ID]],Table1__2[],4,FALSE)</f>
        <v>Male</v>
      </c>
      <c r="P732" t="str">
        <f>VLOOKUP(Table8_16[[#This Row],[Customer_ID]],Table1__2[],5,FALSE)</f>
        <v>Lake Brandontown</v>
      </c>
      <c r="Q732" t="str">
        <f>VLOOKUP(Table8_16[[#This Row],[Customer_ID]],Table1__2[],6,FALSE)</f>
        <v>South Carolina</v>
      </c>
      <c r="R732" t="str">
        <f>VLOOKUP(Table8_16[[#This Row],[Customer_ID]],Table1__2[],7,FALSE)</f>
        <v>USA</v>
      </c>
      <c r="S732" t="str">
        <f>VLOOKUP(Table8_16[[#This Row],[Customer_ID]],Table1__2[],8,FALSE)</f>
        <v>Gold</v>
      </c>
      <c r="T732" t="str">
        <f>VLOOKUP(Table8_16[[#This Row],[Customer_ID]],Table1__2[],9,FALSE)</f>
        <v>Experienced</v>
      </c>
      <c r="U732" t="str">
        <f>VLOOKUP(Table8_16[[#This Row],[Product_ID]],Table3__211[],2,FALSE)</f>
        <v>Wooden</v>
      </c>
      <c r="V732" t="str">
        <f>VLOOKUP(Table8_16[[#This Row],[Product_ID]],Table3__211[],3,FALSE)</f>
        <v>Nightstand</v>
      </c>
      <c r="W732" t="str">
        <f>VLOOKUP(Table8_16[[#This Row],[Product_ID]],Table3__211[],4,FALSE)</f>
        <v>Home</v>
      </c>
      <c r="X732" t="str">
        <f>VLOOKUP(Table8_16[[#This Row],[Product_ID]],Table3__211[],5,FALSE)</f>
        <v>Furniture</v>
      </c>
      <c r="Y732" t="str">
        <f>VLOOKUP(Table8_16[[#This Row],[Product_ID]],Table3__211[],6,FALSE)</f>
        <v>Wolfe, Ross and Hester</v>
      </c>
      <c r="Z732">
        <f>VLOOKUP(Table8_16[[#This Row],[Product_ID]],Table3__211[],7,FALSE)</f>
        <v>243.7</v>
      </c>
      <c r="AA732">
        <f>VLOOKUP(Table8_16[[#This Row],[Product_ID]],Table3__211[],8,FALSE)</f>
        <v>130</v>
      </c>
      <c r="AB732" t="str">
        <f>VLOOKUP(Table8_16[[#This Row],[Store_ID]],Store!$A$2:$E$21,2,FALSE)</f>
        <v>Mcdonald Inc</v>
      </c>
      <c r="AC732" t="str">
        <f>VLOOKUP(Table8_16[[#This Row],[Store_ID]],Store!$A$2:$E$21,3,FALSE)</f>
        <v>South</v>
      </c>
      <c r="AD732" t="str">
        <f>VLOOKUP(Table8_16[[#This Row],[Store_ID]],Store!$A$2:$E$21,4,FALSE)</f>
        <v>Christopherland</v>
      </c>
      <c r="AE732" t="str">
        <f>VLOOKUP(Table8_16[[#This Row],[Store_ID]],Store!$A$2:$E$21,5,FALSE)</f>
        <v>Outlet</v>
      </c>
      <c r="AF732" s="22" t="str">
        <f>VLOOKUP(Table8_16[[#This Row],[Store_ID]],Store!$A$2:$F$21,6,FALSE)</f>
        <v>Physical Store</v>
      </c>
    </row>
    <row r="733" spans="1:32" x14ac:dyDescent="0.3">
      <c r="A733" t="s">
        <v>2698</v>
      </c>
      <c r="B733" s="5">
        <v>45569</v>
      </c>
      <c r="C733" t="s">
        <v>218</v>
      </c>
      <c r="D733" t="s">
        <v>1576</v>
      </c>
      <c r="E733" t="s">
        <v>1921</v>
      </c>
      <c r="F733">
        <v>3</v>
      </c>
      <c r="G733">
        <v>966.02</v>
      </c>
      <c r="H733">
        <v>0.03</v>
      </c>
      <c r="I733" t="s">
        <v>1964</v>
      </c>
      <c r="J733">
        <v>2811.1181999999999</v>
      </c>
      <c r="K733">
        <v>2811.1181999999999</v>
      </c>
      <c r="L733" t="str">
        <f>_xlfn.IFS(Table8_1[[#This Row],[Unit_Price]]&lt;500,"Low Price",Table8_1[[#This Row],[Unit_Price]]&lt;2000,"Medium Price",Table8_1[[#This Row],[Unit_Price]]&gt;=2000, "High Price")</f>
        <v>Medium Price</v>
      </c>
      <c r="M733" t="str">
        <f>VLOOKUP(Table8_16[[#This Row],[Customer_ID]],Table1__2[],2,FALSE)</f>
        <v>Jay Patel</v>
      </c>
      <c r="N733">
        <f>VLOOKUP(Table8_16[[#This Row],[Customer_ID]],Table1__2[],3,FALSE)</f>
        <v>43</v>
      </c>
      <c r="O733" t="str">
        <f>VLOOKUP(Table8_16[[#This Row],[Customer_ID]],Table1__2[],4,FALSE)</f>
        <v>Female</v>
      </c>
      <c r="P733" t="str">
        <f>VLOOKUP(Table8_16[[#This Row],[Customer_ID]],Table1__2[],5,FALSE)</f>
        <v>Morrisbury</v>
      </c>
      <c r="Q733" t="str">
        <f>VLOOKUP(Table8_16[[#This Row],[Customer_ID]],Table1__2[],6,FALSE)</f>
        <v>Rhode Island</v>
      </c>
      <c r="R733" t="str">
        <f>VLOOKUP(Table8_16[[#This Row],[Customer_ID]],Table1__2[],7,FALSE)</f>
        <v>USA</v>
      </c>
      <c r="S733" t="str">
        <f>VLOOKUP(Table8_16[[#This Row],[Customer_ID]],Table1__2[],8,FALSE)</f>
        <v>Platinum</v>
      </c>
      <c r="T733" t="str">
        <f>VLOOKUP(Table8_16[[#This Row],[Customer_ID]],Table1__2[],9,FALSE)</f>
        <v>Experienced</v>
      </c>
      <c r="U733" t="str">
        <f>VLOOKUP(Table8_16[[#This Row],[Product_ID]],Table3__211[],2,FALSE)</f>
        <v>Men's Leather</v>
      </c>
      <c r="V733" t="str">
        <f>VLOOKUP(Table8_16[[#This Row],[Product_ID]],Table3__211[],3,FALSE)</f>
        <v>Belt</v>
      </c>
      <c r="W733" t="str">
        <f>VLOOKUP(Table8_16[[#This Row],[Product_ID]],Table3__211[],4,FALSE)</f>
        <v>Clothing</v>
      </c>
      <c r="X733" t="str">
        <f>VLOOKUP(Table8_16[[#This Row],[Product_ID]],Table3__211[],5,FALSE)</f>
        <v>Accessories</v>
      </c>
      <c r="Y733" t="str">
        <f>VLOOKUP(Table8_16[[#This Row],[Product_ID]],Table3__211[],6,FALSE)</f>
        <v>Baldwin, Garza and Gonzalez</v>
      </c>
      <c r="Z733">
        <f>VLOOKUP(Table8_16[[#This Row],[Product_ID]],Table3__211[],7,FALSE)</f>
        <v>261</v>
      </c>
      <c r="AA733">
        <f>VLOOKUP(Table8_16[[#This Row],[Product_ID]],Table3__211[],8,FALSE)</f>
        <v>59</v>
      </c>
      <c r="AB733" t="str">
        <f>VLOOKUP(Table8_16[[#This Row],[Store_ID]],Store!$A$2:$E$21,2,FALSE)</f>
        <v>Moore, Padilla and Butler</v>
      </c>
      <c r="AC733" t="str">
        <f>VLOOKUP(Table8_16[[#This Row],[Store_ID]],Store!$A$2:$E$21,3,FALSE)</f>
        <v>South</v>
      </c>
      <c r="AD733" t="str">
        <f>VLOOKUP(Table8_16[[#This Row],[Store_ID]],Store!$A$2:$E$21,4,FALSE)</f>
        <v>East Johnstad</v>
      </c>
      <c r="AE733" t="str">
        <f>VLOOKUP(Table8_16[[#This Row],[Store_ID]],Store!$A$2:$E$21,5,FALSE)</f>
        <v>Flagship</v>
      </c>
      <c r="AF733" s="22" t="str">
        <f>VLOOKUP(Table8_16[[#This Row],[Store_ID]],Store!$A$2:$F$21,6,FALSE)</f>
        <v>Physical Store</v>
      </c>
    </row>
    <row r="734" spans="1:32" x14ac:dyDescent="0.3">
      <c r="A734" t="s">
        <v>2699</v>
      </c>
      <c r="B734" s="5">
        <v>45217</v>
      </c>
      <c r="C734" t="s">
        <v>735</v>
      </c>
      <c r="D734" t="s">
        <v>1732</v>
      </c>
      <c r="E734" t="s">
        <v>1942</v>
      </c>
      <c r="F734">
        <v>1</v>
      </c>
      <c r="G734">
        <v>498.61</v>
      </c>
      <c r="H734">
        <v>0.04</v>
      </c>
      <c r="I734" t="s">
        <v>1961</v>
      </c>
      <c r="J734">
        <v>478.66559999999998</v>
      </c>
      <c r="K734">
        <v>478.66560000000004</v>
      </c>
      <c r="L734" t="str">
        <f>_xlfn.IFS(Table8_1[[#This Row],[Unit_Price]]&lt;500,"Low Price",Table8_1[[#This Row],[Unit_Price]]&lt;2000,"Medium Price",Table8_1[[#This Row],[Unit_Price]]&gt;=2000, "High Price")</f>
        <v>Low Price</v>
      </c>
      <c r="M734" t="str">
        <f>VLOOKUP(Table8_16[[#This Row],[Customer_ID]],Table1__2[],2,FALSE)</f>
        <v>Anthony Morgan</v>
      </c>
      <c r="N734">
        <f>VLOOKUP(Table8_16[[#This Row],[Customer_ID]],Table1__2[],3,FALSE)</f>
        <v>29</v>
      </c>
      <c r="O734" t="str">
        <f>VLOOKUP(Table8_16[[#This Row],[Customer_ID]],Table1__2[],4,FALSE)</f>
        <v>Male</v>
      </c>
      <c r="P734" t="str">
        <f>VLOOKUP(Table8_16[[#This Row],[Customer_ID]],Table1__2[],5,FALSE)</f>
        <v>New Anthonyfurt</v>
      </c>
      <c r="Q734" t="str">
        <f>VLOOKUP(Table8_16[[#This Row],[Customer_ID]],Table1__2[],6,FALSE)</f>
        <v>Missouri</v>
      </c>
      <c r="R734" t="str">
        <f>VLOOKUP(Table8_16[[#This Row],[Customer_ID]],Table1__2[],7,FALSE)</f>
        <v>USA</v>
      </c>
      <c r="S734" t="str">
        <f>VLOOKUP(Table8_16[[#This Row],[Customer_ID]],Table1__2[],8,FALSE)</f>
        <v>Silver</v>
      </c>
      <c r="T734" t="str">
        <f>VLOOKUP(Table8_16[[#This Row],[Customer_ID]],Table1__2[],9,FALSE)</f>
        <v>Entry level Professionel</v>
      </c>
      <c r="U734" t="str">
        <f>VLOOKUP(Table8_16[[#This Row],[Product_ID]],Table3__211[],2,FALSE)</f>
        <v>Boxing Hand</v>
      </c>
      <c r="V734" t="str">
        <f>VLOOKUP(Table8_16[[#This Row],[Product_ID]],Table3__211[],3,FALSE)</f>
        <v>Wraps</v>
      </c>
      <c r="W734" t="str">
        <f>VLOOKUP(Table8_16[[#This Row],[Product_ID]],Table3__211[],4,FALSE)</f>
        <v>Sports</v>
      </c>
      <c r="X734" t="str">
        <f>VLOOKUP(Table8_16[[#This Row],[Product_ID]],Table3__211[],5,FALSE)</f>
        <v>Fitness</v>
      </c>
      <c r="Y734" t="str">
        <f>VLOOKUP(Table8_16[[#This Row],[Product_ID]],Table3__211[],6,FALSE)</f>
        <v>Smith-King</v>
      </c>
      <c r="Z734">
        <f>VLOOKUP(Table8_16[[#This Row],[Product_ID]],Table3__211[],7,FALSE)</f>
        <v>190.29</v>
      </c>
      <c r="AA734">
        <f>VLOOKUP(Table8_16[[#This Row],[Product_ID]],Table3__211[],8,FALSE)</f>
        <v>260</v>
      </c>
      <c r="AB734" t="str">
        <f>VLOOKUP(Table8_16[[#This Row],[Store_ID]],Store!$A$2:$E$21,2,FALSE)</f>
        <v>Holloway Ltd</v>
      </c>
      <c r="AC734" t="str">
        <f>VLOOKUP(Table8_16[[#This Row],[Store_ID]],Store!$A$2:$E$21,3,FALSE)</f>
        <v>North</v>
      </c>
      <c r="AD734" t="str">
        <f>VLOOKUP(Table8_16[[#This Row],[Store_ID]],Store!$A$2:$E$21,4,FALSE)</f>
        <v>Bensonhaven</v>
      </c>
      <c r="AE734" t="str">
        <f>VLOOKUP(Table8_16[[#This Row],[Store_ID]],Store!$A$2:$E$21,5,FALSE)</f>
        <v>Flagship</v>
      </c>
      <c r="AF734" s="22" t="str">
        <f>VLOOKUP(Table8_16[[#This Row],[Store_ID]],Store!$A$2:$F$21,6,FALSE)</f>
        <v>Physical Store</v>
      </c>
    </row>
    <row r="735" spans="1:32" x14ac:dyDescent="0.3">
      <c r="A735" t="s">
        <v>2700</v>
      </c>
      <c r="B735" s="5">
        <v>45783</v>
      </c>
      <c r="C735" t="s">
        <v>1049</v>
      </c>
      <c r="D735" t="s">
        <v>1706</v>
      </c>
      <c r="E735" t="s">
        <v>1911</v>
      </c>
      <c r="F735">
        <v>4</v>
      </c>
      <c r="G735">
        <v>758.27</v>
      </c>
      <c r="H735">
        <v>0.05</v>
      </c>
      <c r="I735" t="s">
        <v>1961</v>
      </c>
      <c r="J735">
        <v>2881.4259999999999</v>
      </c>
      <c r="K735">
        <v>2881.4259999999999</v>
      </c>
      <c r="L735" t="str">
        <f>_xlfn.IFS(Table8_1[[#This Row],[Unit_Price]]&lt;500,"Low Price",Table8_1[[#This Row],[Unit_Price]]&lt;2000,"Medium Price",Table8_1[[#This Row],[Unit_Price]]&gt;=2000, "High Price")</f>
        <v>Medium Price</v>
      </c>
      <c r="M735" t="str">
        <f>VLOOKUP(Table8_16[[#This Row],[Customer_ID]],Table1__2[],2,FALSE)</f>
        <v>Pamela Mcguire</v>
      </c>
      <c r="N735">
        <f>VLOOKUP(Table8_16[[#This Row],[Customer_ID]],Table1__2[],3,FALSE)</f>
        <v>54</v>
      </c>
      <c r="O735" t="str">
        <f>VLOOKUP(Table8_16[[#This Row],[Customer_ID]],Table1__2[],4,FALSE)</f>
        <v>Male</v>
      </c>
      <c r="P735" t="str">
        <f>VLOOKUP(Table8_16[[#This Row],[Customer_ID]],Table1__2[],5,FALSE)</f>
        <v>South Jasontown</v>
      </c>
      <c r="Q735" t="str">
        <f>VLOOKUP(Table8_16[[#This Row],[Customer_ID]],Table1__2[],6,FALSE)</f>
        <v>Illinois</v>
      </c>
      <c r="R735" t="str">
        <f>VLOOKUP(Table8_16[[#This Row],[Customer_ID]],Table1__2[],7,FALSE)</f>
        <v>USA</v>
      </c>
      <c r="S735" t="str">
        <f>VLOOKUP(Table8_16[[#This Row],[Customer_ID]],Table1__2[],8,FALSE)</f>
        <v>Platinum</v>
      </c>
      <c r="T735" t="str">
        <f>VLOOKUP(Table8_16[[#This Row],[Customer_ID]],Table1__2[],9,FALSE)</f>
        <v>Experienced</v>
      </c>
      <c r="U735" t="str">
        <f>VLOOKUP(Table8_16[[#This Row],[Product_ID]],Table3__211[],2,FALSE)</f>
        <v>Smart Home WiFi</v>
      </c>
      <c r="V735" t="str">
        <f>VLOOKUP(Table8_16[[#This Row],[Product_ID]],Table3__211[],3,FALSE)</f>
        <v>Camera</v>
      </c>
      <c r="W735" t="str">
        <f>VLOOKUP(Table8_16[[#This Row],[Product_ID]],Table3__211[],4,FALSE)</f>
        <v>Electronics</v>
      </c>
      <c r="X735" t="str">
        <f>VLOOKUP(Table8_16[[#This Row],[Product_ID]],Table3__211[],5,FALSE)</f>
        <v>Accessories</v>
      </c>
      <c r="Y735" t="str">
        <f>VLOOKUP(Table8_16[[#This Row],[Product_ID]],Table3__211[],6,FALSE)</f>
        <v>Holmes LLC</v>
      </c>
      <c r="Z735">
        <f>VLOOKUP(Table8_16[[#This Row],[Product_ID]],Table3__211[],7,FALSE)</f>
        <v>450.71</v>
      </c>
      <c r="AA735">
        <f>VLOOKUP(Table8_16[[#This Row],[Product_ID]],Table3__211[],8,FALSE)</f>
        <v>389</v>
      </c>
      <c r="AB735" t="str">
        <f>VLOOKUP(Table8_16[[#This Row],[Store_ID]],Store!$A$2:$E$21,2,FALSE)</f>
        <v>Benson-Elliott</v>
      </c>
      <c r="AC735" t="str">
        <f>VLOOKUP(Table8_16[[#This Row],[Store_ID]],Store!$A$2:$E$21,3,FALSE)</f>
        <v>East</v>
      </c>
      <c r="AD735" t="str">
        <f>VLOOKUP(Table8_16[[#This Row],[Store_ID]],Store!$A$2:$E$21,4,FALSE)</f>
        <v>Port Josephberg</v>
      </c>
      <c r="AE735" t="str">
        <f>VLOOKUP(Table8_16[[#This Row],[Store_ID]],Store!$A$2:$E$21,5,FALSE)</f>
        <v>Online</v>
      </c>
      <c r="AF735" s="22" t="str">
        <f>VLOOKUP(Table8_16[[#This Row],[Store_ID]],Store!$A$2:$F$21,6,FALSE)</f>
        <v>Digital Store</v>
      </c>
    </row>
    <row r="736" spans="1:32" x14ac:dyDescent="0.3">
      <c r="A736" t="s">
        <v>2701</v>
      </c>
      <c r="B736" s="5">
        <v>45371</v>
      </c>
      <c r="C736" t="s">
        <v>656</v>
      </c>
      <c r="D736" t="s">
        <v>2061</v>
      </c>
      <c r="E736" t="s">
        <v>1896</v>
      </c>
      <c r="F736">
        <v>2</v>
      </c>
      <c r="G736">
        <v>371.03</v>
      </c>
      <c r="H736">
        <v>0.23</v>
      </c>
      <c r="I736" t="s">
        <v>1961</v>
      </c>
      <c r="J736">
        <v>571.38620000000003</v>
      </c>
      <c r="K736">
        <v>571.38619999999992</v>
      </c>
      <c r="L736" t="str">
        <f>_xlfn.IFS(Table8_1[[#This Row],[Unit_Price]]&lt;500,"Low Price",Table8_1[[#This Row],[Unit_Price]]&lt;2000,"Medium Price",Table8_1[[#This Row],[Unit_Price]]&gt;=2000, "High Price")</f>
        <v>Low Price</v>
      </c>
      <c r="M736" t="str">
        <f>VLOOKUP(Table8_16[[#This Row],[Customer_ID]],Table1__2[],2,FALSE)</f>
        <v>Wanda Snyder</v>
      </c>
      <c r="N736">
        <f>VLOOKUP(Table8_16[[#This Row],[Customer_ID]],Table1__2[],3,FALSE)</f>
        <v>54</v>
      </c>
      <c r="O736" t="str">
        <f>VLOOKUP(Table8_16[[#This Row],[Customer_ID]],Table1__2[],4,FALSE)</f>
        <v>Male</v>
      </c>
      <c r="P736" t="str">
        <f>VLOOKUP(Table8_16[[#This Row],[Customer_ID]],Table1__2[],5,FALSE)</f>
        <v>Frostmouth</v>
      </c>
      <c r="Q736" t="str">
        <f>VLOOKUP(Table8_16[[#This Row],[Customer_ID]],Table1__2[],6,FALSE)</f>
        <v>Vermont</v>
      </c>
      <c r="R736" t="str">
        <f>VLOOKUP(Table8_16[[#This Row],[Customer_ID]],Table1__2[],7,FALSE)</f>
        <v>USA</v>
      </c>
      <c r="S736" t="str">
        <f>VLOOKUP(Table8_16[[#This Row],[Customer_ID]],Table1__2[],8,FALSE)</f>
        <v>Bronze</v>
      </c>
      <c r="T736" t="str">
        <f>VLOOKUP(Table8_16[[#This Row],[Customer_ID]],Table1__2[],9,FALSE)</f>
        <v>Experienced</v>
      </c>
      <c r="U736" t="str">
        <f>VLOOKUP(Table8_16[[#This Row],[Product_ID]],Table3__211[],2,FALSE)</f>
        <v>Men's Running</v>
      </c>
      <c r="V736" t="str">
        <f>VLOOKUP(Table8_16[[#This Row],[Product_ID]],Table3__211[],3,FALSE)</f>
        <v>Jacket</v>
      </c>
      <c r="W736" t="str">
        <f>VLOOKUP(Table8_16[[#This Row],[Product_ID]],Table3__211[],4,FALSE)</f>
        <v>Clothing</v>
      </c>
      <c r="X736" t="str">
        <f>VLOOKUP(Table8_16[[#This Row],[Product_ID]],Table3__211[],5,FALSE)</f>
        <v>Outerwear</v>
      </c>
      <c r="Y736" t="str">
        <f>VLOOKUP(Table8_16[[#This Row],[Product_ID]],Table3__211[],6,FALSE)</f>
        <v>Pineda Ltd</v>
      </c>
      <c r="Z736">
        <f>VLOOKUP(Table8_16[[#This Row],[Product_ID]],Table3__211[],7,FALSE)</f>
        <v>364.67</v>
      </c>
      <c r="AA736">
        <f>VLOOKUP(Table8_16[[#This Row],[Product_ID]],Table3__211[],8,FALSE)</f>
        <v>452</v>
      </c>
      <c r="AB736" t="str">
        <f>VLOOKUP(Table8_16[[#This Row],[Store_ID]],Store!$A$2:$E$21,2,FALSE)</f>
        <v>Black-Horn</v>
      </c>
      <c r="AC736" t="str">
        <f>VLOOKUP(Table8_16[[#This Row],[Store_ID]],Store!$A$2:$E$21,3,FALSE)</f>
        <v>South</v>
      </c>
      <c r="AD736" t="str">
        <f>VLOOKUP(Table8_16[[#This Row],[Store_ID]],Store!$A$2:$E$21,4,FALSE)</f>
        <v>North Nancyview</v>
      </c>
      <c r="AE736" t="str">
        <f>VLOOKUP(Table8_16[[#This Row],[Store_ID]],Store!$A$2:$E$21,5,FALSE)</f>
        <v>Outlet</v>
      </c>
      <c r="AF736" s="22" t="str">
        <f>VLOOKUP(Table8_16[[#This Row],[Store_ID]],Store!$A$2:$F$21,6,FALSE)</f>
        <v>Physical Store</v>
      </c>
    </row>
    <row r="737" spans="1:32" x14ac:dyDescent="0.3">
      <c r="A737" t="s">
        <v>2702</v>
      </c>
      <c r="B737" s="5">
        <v>45453</v>
      </c>
      <c r="C737" t="s">
        <v>1124</v>
      </c>
      <c r="D737" t="s">
        <v>1856</v>
      </c>
      <c r="E737" t="s">
        <v>1942</v>
      </c>
      <c r="F737">
        <v>1</v>
      </c>
      <c r="G737">
        <v>230.32</v>
      </c>
      <c r="H737">
        <v>0.05</v>
      </c>
      <c r="I737" t="s">
        <v>1964</v>
      </c>
      <c r="J737">
        <v>218.804</v>
      </c>
      <c r="K737">
        <v>218.804</v>
      </c>
      <c r="L737" t="str">
        <f>_xlfn.IFS(Table8_1[[#This Row],[Unit_Price]]&lt;500,"Low Price",Table8_1[[#This Row],[Unit_Price]]&lt;2000,"Medium Price",Table8_1[[#This Row],[Unit_Price]]&gt;=2000, "High Price")</f>
        <v>Low Price</v>
      </c>
      <c r="M737" t="str">
        <f>VLOOKUP(Table8_16[[#This Row],[Customer_ID]],Table1__2[],2,FALSE)</f>
        <v>Carlos Flores</v>
      </c>
      <c r="N737">
        <f>VLOOKUP(Table8_16[[#This Row],[Customer_ID]],Table1__2[],3,FALSE)</f>
        <v>20</v>
      </c>
      <c r="O737" t="str">
        <f>VLOOKUP(Table8_16[[#This Row],[Customer_ID]],Table1__2[],4,FALSE)</f>
        <v>Male</v>
      </c>
      <c r="P737" t="str">
        <f>VLOOKUP(Table8_16[[#This Row],[Customer_ID]],Table1__2[],5,FALSE)</f>
        <v>North Johnfurt</v>
      </c>
      <c r="Q737" t="str">
        <f>VLOOKUP(Table8_16[[#This Row],[Customer_ID]],Table1__2[],6,FALSE)</f>
        <v>Washington</v>
      </c>
      <c r="R737" t="str">
        <f>VLOOKUP(Table8_16[[#This Row],[Customer_ID]],Table1__2[],7,FALSE)</f>
        <v>USA</v>
      </c>
      <c r="S737" t="str">
        <f>VLOOKUP(Table8_16[[#This Row],[Customer_ID]],Table1__2[],8,FALSE)</f>
        <v>Gold</v>
      </c>
      <c r="T737" t="str">
        <f>VLOOKUP(Table8_16[[#This Row],[Customer_ID]],Table1__2[],9,FALSE)</f>
        <v>Students</v>
      </c>
      <c r="U737" t="str">
        <f>VLOOKUP(Table8_16[[#This Row],[Product_ID]],Table3__211[],2,FALSE)</f>
        <v>Women's High</v>
      </c>
      <c r="V737" t="str">
        <f>VLOOKUP(Table8_16[[#This Row],[Product_ID]],Table3__211[],3,FALSE)</f>
        <v>Heels</v>
      </c>
      <c r="W737" t="str">
        <f>VLOOKUP(Table8_16[[#This Row],[Product_ID]],Table3__211[],4,FALSE)</f>
        <v>Clothing</v>
      </c>
      <c r="X737" t="str">
        <f>VLOOKUP(Table8_16[[#This Row],[Product_ID]],Table3__211[],5,FALSE)</f>
        <v>Footwear</v>
      </c>
      <c r="Y737" t="str">
        <f>VLOOKUP(Table8_16[[#This Row],[Product_ID]],Table3__211[],6,FALSE)</f>
        <v>Smith-Charles</v>
      </c>
      <c r="Z737">
        <f>VLOOKUP(Table8_16[[#This Row],[Product_ID]],Table3__211[],7,FALSE)</f>
        <v>438.25</v>
      </c>
      <c r="AA737">
        <f>VLOOKUP(Table8_16[[#This Row],[Product_ID]],Table3__211[],8,FALSE)</f>
        <v>496</v>
      </c>
      <c r="AB737" t="str">
        <f>VLOOKUP(Table8_16[[#This Row],[Store_ID]],Store!$A$2:$E$21,2,FALSE)</f>
        <v>Holloway Ltd</v>
      </c>
      <c r="AC737" t="str">
        <f>VLOOKUP(Table8_16[[#This Row],[Store_ID]],Store!$A$2:$E$21,3,FALSE)</f>
        <v>North</v>
      </c>
      <c r="AD737" t="str">
        <f>VLOOKUP(Table8_16[[#This Row],[Store_ID]],Store!$A$2:$E$21,4,FALSE)</f>
        <v>Bensonhaven</v>
      </c>
      <c r="AE737" t="str">
        <f>VLOOKUP(Table8_16[[#This Row],[Store_ID]],Store!$A$2:$E$21,5,FALSE)</f>
        <v>Flagship</v>
      </c>
      <c r="AF737" s="22" t="str">
        <f>VLOOKUP(Table8_16[[#This Row],[Store_ID]],Store!$A$2:$F$21,6,FALSE)</f>
        <v>Physical Store</v>
      </c>
    </row>
    <row r="738" spans="1:32" x14ac:dyDescent="0.3">
      <c r="A738" t="s">
        <v>2703</v>
      </c>
      <c r="B738" s="5">
        <v>45526</v>
      </c>
      <c r="C738" t="s">
        <v>1085</v>
      </c>
      <c r="D738" t="s">
        <v>1765</v>
      </c>
      <c r="E738" t="s">
        <v>1911</v>
      </c>
      <c r="F738">
        <v>2</v>
      </c>
      <c r="G738">
        <v>985.43</v>
      </c>
      <c r="H738">
        <v>0.28000000000000003</v>
      </c>
      <c r="I738" t="s">
        <v>1964</v>
      </c>
      <c r="J738">
        <v>1419.0192</v>
      </c>
      <c r="K738">
        <v>1419.0191999999997</v>
      </c>
      <c r="L738" t="str">
        <f>_xlfn.IFS(Table8_1[[#This Row],[Unit_Price]]&lt;500,"Low Price",Table8_1[[#This Row],[Unit_Price]]&lt;2000,"Medium Price",Table8_1[[#This Row],[Unit_Price]]&gt;=2000, "High Price")</f>
        <v>Medium Price</v>
      </c>
      <c r="M738" t="str">
        <f>VLOOKUP(Table8_16[[#This Row],[Customer_ID]],Table1__2[],2,FALSE)</f>
        <v>Michelle Cunningham</v>
      </c>
      <c r="N738">
        <f>VLOOKUP(Table8_16[[#This Row],[Customer_ID]],Table1__2[],3,FALSE)</f>
        <v>30</v>
      </c>
      <c r="O738" t="str">
        <f>VLOOKUP(Table8_16[[#This Row],[Customer_ID]],Table1__2[],4,FALSE)</f>
        <v>Female</v>
      </c>
      <c r="P738" t="str">
        <f>VLOOKUP(Table8_16[[#This Row],[Customer_ID]],Table1__2[],5,FALSE)</f>
        <v>Amandaborough</v>
      </c>
      <c r="Q738" t="str">
        <f>VLOOKUP(Table8_16[[#This Row],[Customer_ID]],Table1__2[],6,FALSE)</f>
        <v>Connecticut</v>
      </c>
      <c r="R738" t="str">
        <f>VLOOKUP(Table8_16[[#This Row],[Customer_ID]],Table1__2[],7,FALSE)</f>
        <v>USA</v>
      </c>
      <c r="S738" t="str">
        <f>VLOOKUP(Table8_16[[#This Row],[Customer_ID]],Table1__2[],8,FALSE)</f>
        <v>Bronze</v>
      </c>
      <c r="T738" t="str">
        <f>VLOOKUP(Table8_16[[#This Row],[Customer_ID]],Table1__2[],9,FALSE)</f>
        <v>Entry level Professionel</v>
      </c>
      <c r="U738" t="str">
        <f>VLOOKUP(Table8_16[[#This Row],[Product_ID]],Table3__211[],2,FALSE)</f>
        <v>Tennis Ball</v>
      </c>
      <c r="V738" t="str">
        <f>VLOOKUP(Table8_16[[#This Row],[Product_ID]],Table3__211[],3,FALSE)</f>
        <v>3-Pack</v>
      </c>
      <c r="W738" t="str">
        <f>VLOOKUP(Table8_16[[#This Row],[Product_ID]],Table3__211[],4,FALSE)</f>
        <v>Sports</v>
      </c>
      <c r="X738" t="str">
        <f>VLOOKUP(Table8_16[[#This Row],[Product_ID]],Table3__211[],5,FALSE)</f>
        <v>Equipment</v>
      </c>
      <c r="Y738" t="str">
        <f>VLOOKUP(Table8_16[[#This Row],[Product_ID]],Table3__211[],6,FALSE)</f>
        <v>Lopez LLC</v>
      </c>
      <c r="Z738">
        <f>VLOOKUP(Table8_16[[#This Row],[Product_ID]],Table3__211[],7,FALSE)</f>
        <v>103.45</v>
      </c>
      <c r="AA738">
        <f>VLOOKUP(Table8_16[[#This Row],[Product_ID]],Table3__211[],8,FALSE)</f>
        <v>465</v>
      </c>
      <c r="AB738" t="str">
        <f>VLOOKUP(Table8_16[[#This Row],[Store_ID]],Store!$A$2:$E$21,2,FALSE)</f>
        <v>Benson-Elliott</v>
      </c>
      <c r="AC738" t="str">
        <f>VLOOKUP(Table8_16[[#This Row],[Store_ID]],Store!$A$2:$E$21,3,FALSE)</f>
        <v>East</v>
      </c>
      <c r="AD738" t="str">
        <f>VLOOKUP(Table8_16[[#This Row],[Store_ID]],Store!$A$2:$E$21,4,FALSE)</f>
        <v>Port Josephberg</v>
      </c>
      <c r="AE738" t="str">
        <f>VLOOKUP(Table8_16[[#This Row],[Store_ID]],Store!$A$2:$E$21,5,FALSE)</f>
        <v>Online</v>
      </c>
      <c r="AF738" s="22" t="str">
        <f>VLOOKUP(Table8_16[[#This Row],[Store_ID]],Store!$A$2:$F$21,6,FALSE)</f>
        <v>Digital Store</v>
      </c>
    </row>
    <row r="739" spans="1:32" x14ac:dyDescent="0.3">
      <c r="A739" t="s">
        <v>2704</v>
      </c>
      <c r="B739" s="5">
        <v>45756</v>
      </c>
      <c r="C739" t="s">
        <v>1322</v>
      </c>
      <c r="D739" t="s">
        <v>1594</v>
      </c>
      <c r="E739" t="s">
        <v>1904</v>
      </c>
      <c r="F739">
        <v>2</v>
      </c>
      <c r="G739">
        <v>492.5</v>
      </c>
      <c r="H739">
        <v>0.3</v>
      </c>
      <c r="I739" t="s">
        <v>1961</v>
      </c>
      <c r="J739">
        <v>689.5</v>
      </c>
      <c r="K739">
        <v>689.5</v>
      </c>
      <c r="L739" t="str">
        <f>_xlfn.IFS(Table8_1[[#This Row],[Unit_Price]]&lt;500,"Low Price",Table8_1[[#This Row],[Unit_Price]]&lt;2000,"Medium Price",Table8_1[[#This Row],[Unit_Price]]&gt;=2000, "High Price")</f>
        <v>Low Price</v>
      </c>
      <c r="M739" t="str">
        <f>VLOOKUP(Table8_16[[#This Row],[Customer_ID]],Table1__2[],2,FALSE)</f>
        <v>Brittany Edwards Dds</v>
      </c>
      <c r="N739">
        <f>VLOOKUP(Table8_16[[#This Row],[Customer_ID]],Table1__2[],3,FALSE)</f>
        <v>42</v>
      </c>
      <c r="O739" t="str">
        <f>VLOOKUP(Table8_16[[#This Row],[Customer_ID]],Table1__2[],4,FALSE)</f>
        <v>Female</v>
      </c>
      <c r="P739" t="str">
        <f>VLOOKUP(Table8_16[[#This Row],[Customer_ID]],Table1__2[],5,FALSE)</f>
        <v>Aliciahaven</v>
      </c>
      <c r="Q739" t="str">
        <f>VLOOKUP(Table8_16[[#This Row],[Customer_ID]],Table1__2[],6,FALSE)</f>
        <v>Kansas</v>
      </c>
      <c r="R739" t="str">
        <f>VLOOKUP(Table8_16[[#This Row],[Customer_ID]],Table1__2[],7,FALSE)</f>
        <v>USA</v>
      </c>
      <c r="S739" t="str">
        <f>VLOOKUP(Table8_16[[#This Row],[Customer_ID]],Table1__2[],8,FALSE)</f>
        <v>Platinum</v>
      </c>
      <c r="T739" t="str">
        <f>VLOOKUP(Table8_16[[#This Row],[Customer_ID]],Table1__2[],9,FALSE)</f>
        <v>Experienced</v>
      </c>
      <c r="U739" t="str">
        <f>VLOOKUP(Table8_16[[#This Row],[Product_ID]],Table3__211[],2,FALSE)</f>
        <v>Adjustable Dumbbell</v>
      </c>
      <c r="V739" t="str">
        <f>VLOOKUP(Table8_16[[#This Row],[Product_ID]],Table3__211[],3,FALSE)</f>
        <v>Set</v>
      </c>
      <c r="W739" t="str">
        <f>VLOOKUP(Table8_16[[#This Row],[Product_ID]],Table3__211[],4,FALSE)</f>
        <v>Sports</v>
      </c>
      <c r="X739" t="str">
        <f>VLOOKUP(Table8_16[[#This Row],[Product_ID]],Table3__211[],5,FALSE)</f>
        <v>Fitness</v>
      </c>
      <c r="Y739" t="str">
        <f>VLOOKUP(Table8_16[[#This Row],[Product_ID]],Table3__211[],6,FALSE)</f>
        <v>Hill PLC</v>
      </c>
      <c r="Z739">
        <f>VLOOKUP(Table8_16[[#This Row],[Product_ID]],Table3__211[],7,FALSE)</f>
        <v>495.72</v>
      </c>
      <c r="AA739">
        <f>VLOOKUP(Table8_16[[#This Row],[Product_ID]],Table3__211[],8,FALSE)</f>
        <v>323</v>
      </c>
      <c r="AB739" t="str">
        <f>VLOOKUP(Table8_16[[#This Row],[Store_ID]],Store!$A$2:$E$21,2,FALSE)</f>
        <v>Alexander Group</v>
      </c>
      <c r="AC739" t="str">
        <f>VLOOKUP(Table8_16[[#This Row],[Store_ID]],Store!$A$2:$E$21,3,FALSE)</f>
        <v>South</v>
      </c>
      <c r="AD739" t="str">
        <f>VLOOKUP(Table8_16[[#This Row],[Store_ID]],Store!$A$2:$E$21,4,FALSE)</f>
        <v>Port Sharon</v>
      </c>
      <c r="AE739" t="str">
        <f>VLOOKUP(Table8_16[[#This Row],[Store_ID]],Store!$A$2:$E$21,5,FALSE)</f>
        <v>Online</v>
      </c>
      <c r="AF739" s="22" t="str">
        <f>VLOOKUP(Table8_16[[#This Row],[Store_ID]],Store!$A$2:$F$21,6,FALSE)</f>
        <v>Digital Store</v>
      </c>
    </row>
    <row r="740" spans="1:32" x14ac:dyDescent="0.3">
      <c r="A740" t="s">
        <v>2705</v>
      </c>
      <c r="B740" s="5">
        <v>45657</v>
      </c>
      <c r="C740" t="s">
        <v>1151</v>
      </c>
      <c r="D740" t="s">
        <v>1718</v>
      </c>
      <c r="E740" t="s">
        <v>1927</v>
      </c>
      <c r="F740">
        <v>2</v>
      </c>
      <c r="G740">
        <v>213.69</v>
      </c>
      <c r="H740">
        <v>0.28000000000000003</v>
      </c>
      <c r="I740" t="s">
        <v>1961</v>
      </c>
      <c r="J740">
        <v>307.71359999999999</v>
      </c>
      <c r="K740">
        <v>307.71359999999999</v>
      </c>
      <c r="L740" t="str">
        <f>_xlfn.IFS(Table8_1[[#This Row],[Unit_Price]]&lt;500,"Low Price",Table8_1[[#This Row],[Unit_Price]]&lt;2000,"Medium Price",Table8_1[[#This Row],[Unit_Price]]&gt;=2000, "High Price")</f>
        <v>Low Price</v>
      </c>
      <c r="M740" t="str">
        <f>VLOOKUP(Table8_16[[#This Row],[Customer_ID]],Table1__2[],2,FALSE)</f>
        <v>Chloe Aguilar</v>
      </c>
      <c r="N740">
        <f>VLOOKUP(Table8_16[[#This Row],[Customer_ID]],Table1__2[],3,FALSE)</f>
        <v>58</v>
      </c>
      <c r="O740" t="str">
        <f>VLOOKUP(Table8_16[[#This Row],[Customer_ID]],Table1__2[],4,FALSE)</f>
        <v>Male</v>
      </c>
      <c r="P740" t="str">
        <f>VLOOKUP(Table8_16[[#This Row],[Customer_ID]],Table1__2[],5,FALSE)</f>
        <v>Lake Johnside</v>
      </c>
      <c r="Q740" t="str">
        <f>VLOOKUP(Table8_16[[#This Row],[Customer_ID]],Table1__2[],6,FALSE)</f>
        <v>Arizona</v>
      </c>
      <c r="R740" t="str">
        <f>VLOOKUP(Table8_16[[#This Row],[Customer_ID]],Table1__2[],7,FALSE)</f>
        <v>USA</v>
      </c>
      <c r="S740" t="str">
        <f>VLOOKUP(Table8_16[[#This Row],[Customer_ID]],Table1__2[],8,FALSE)</f>
        <v>Bronze</v>
      </c>
      <c r="T740" t="str">
        <f>VLOOKUP(Table8_16[[#This Row],[Customer_ID]],Table1__2[],9,FALSE)</f>
        <v>Experienced</v>
      </c>
      <c r="U740" t="str">
        <f>VLOOKUP(Table8_16[[#This Row],[Product_ID]],Table3__211[],2,FALSE)</f>
        <v>Men's Winter</v>
      </c>
      <c r="V740" t="str">
        <f>VLOOKUP(Table8_16[[#This Row],[Product_ID]],Table3__211[],3,FALSE)</f>
        <v>Jacket</v>
      </c>
      <c r="W740" t="str">
        <f>VLOOKUP(Table8_16[[#This Row],[Product_ID]],Table3__211[],4,FALSE)</f>
        <v>Clothing</v>
      </c>
      <c r="X740" t="str">
        <f>VLOOKUP(Table8_16[[#This Row],[Product_ID]],Table3__211[],5,FALSE)</f>
        <v>Outerwear</v>
      </c>
      <c r="Y740" t="str">
        <f>VLOOKUP(Table8_16[[#This Row],[Product_ID]],Table3__211[],6,FALSE)</f>
        <v>Kelly, Smith and Perez</v>
      </c>
      <c r="Z740">
        <f>VLOOKUP(Table8_16[[#This Row],[Product_ID]],Table3__211[],7,FALSE)</f>
        <v>167.34</v>
      </c>
      <c r="AA740">
        <f>VLOOKUP(Table8_16[[#This Row],[Product_ID]],Table3__211[],8,FALSE)</f>
        <v>296</v>
      </c>
      <c r="AB740" t="str">
        <f>VLOOKUP(Table8_16[[#This Row],[Store_ID]],Store!$A$2:$E$21,2,FALSE)</f>
        <v>Aguirre-Keller</v>
      </c>
      <c r="AC740" t="str">
        <f>VLOOKUP(Table8_16[[#This Row],[Store_ID]],Store!$A$2:$E$21,3,FALSE)</f>
        <v>South</v>
      </c>
      <c r="AD740" t="str">
        <f>VLOOKUP(Table8_16[[#This Row],[Store_ID]],Store!$A$2:$E$21,4,FALSE)</f>
        <v>Lake Michael</v>
      </c>
      <c r="AE740" t="str">
        <f>VLOOKUP(Table8_16[[#This Row],[Store_ID]],Store!$A$2:$E$21,5,FALSE)</f>
        <v>Online</v>
      </c>
      <c r="AF740" s="22" t="str">
        <f>VLOOKUP(Table8_16[[#This Row],[Store_ID]],Store!$A$2:$F$21,6,FALSE)</f>
        <v>Digital Store</v>
      </c>
    </row>
    <row r="741" spans="1:32" x14ac:dyDescent="0.3">
      <c r="A741" t="s">
        <v>2706</v>
      </c>
      <c r="B741" s="5">
        <v>45716</v>
      </c>
      <c r="C741" t="s">
        <v>245</v>
      </c>
      <c r="D741" t="s">
        <v>1635</v>
      </c>
      <c r="E741" t="s">
        <v>1917</v>
      </c>
      <c r="F741">
        <v>4</v>
      </c>
      <c r="G741">
        <v>618.83000000000004</v>
      </c>
      <c r="H741">
        <v>0.08</v>
      </c>
      <c r="I741" t="s">
        <v>1961</v>
      </c>
      <c r="J741">
        <v>2277.2944000000002</v>
      </c>
      <c r="K741">
        <v>2277.2944000000002</v>
      </c>
      <c r="L741" t="str">
        <f>_xlfn.IFS(Table8_1[[#This Row],[Unit_Price]]&lt;500,"Low Price",Table8_1[[#This Row],[Unit_Price]]&lt;2000,"Medium Price",Table8_1[[#This Row],[Unit_Price]]&gt;=2000, "High Price")</f>
        <v>Medium Price</v>
      </c>
      <c r="M741" t="str">
        <f>VLOOKUP(Table8_16[[#This Row],[Customer_ID]],Table1__2[],2,FALSE)</f>
        <v>Michael Thomas</v>
      </c>
      <c r="N741">
        <f>VLOOKUP(Table8_16[[#This Row],[Customer_ID]],Table1__2[],3,FALSE)</f>
        <v>21</v>
      </c>
      <c r="O741" t="str">
        <f>VLOOKUP(Table8_16[[#This Row],[Customer_ID]],Table1__2[],4,FALSE)</f>
        <v>Female</v>
      </c>
      <c r="P741" t="str">
        <f>VLOOKUP(Table8_16[[#This Row],[Customer_ID]],Table1__2[],5,FALSE)</f>
        <v>Woodmouth</v>
      </c>
      <c r="Q741" t="str">
        <f>VLOOKUP(Table8_16[[#This Row],[Customer_ID]],Table1__2[],6,FALSE)</f>
        <v>Nevada</v>
      </c>
      <c r="R741" t="str">
        <f>VLOOKUP(Table8_16[[#This Row],[Customer_ID]],Table1__2[],7,FALSE)</f>
        <v>USA</v>
      </c>
      <c r="S741" t="str">
        <f>VLOOKUP(Table8_16[[#This Row],[Customer_ID]],Table1__2[],8,FALSE)</f>
        <v>Silver</v>
      </c>
      <c r="T741" t="str">
        <f>VLOOKUP(Table8_16[[#This Row],[Customer_ID]],Table1__2[],9,FALSE)</f>
        <v>Students</v>
      </c>
      <c r="U741" t="str">
        <f>VLOOKUP(Table8_16[[#This Row],[Product_ID]],Table3__211[],2,FALSE)</f>
        <v>Outdoor Sports Water</v>
      </c>
      <c r="V741" t="str">
        <f>VLOOKUP(Table8_16[[#This Row],[Product_ID]],Table3__211[],3,FALSE)</f>
        <v>Bottle</v>
      </c>
      <c r="W741" t="str">
        <f>VLOOKUP(Table8_16[[#This Row],[Product_ID]],Table3__211[],4,FALSE)</f>
        <v>Sports</v>
      </c>
      <c r="X741" t="str">
        <f>VLOOKUP(Table8_16[[#This Row],[Product_ID]],Table3__211[],5,FALSE)</f>
        <v>Accessories</v>
      </c>
      <c r="Y741" t="str">
        <f>VLOOKUP(Table8_16[[#This Row],[Product_ID]],Table3__211[],6,FALSE)</f>
        <v>Soto-Ellis</v>
      </c>
      <c r="Z741">
        <f>VLOOKUP(Table8_16[[#This Row],[Product_ID]],Table3__211[],7,FALSE)</f>
        <v>131.51</v>
      </c>
      <c r="AA741">
        <f>VLOOKUP(Table8_16[[#This Row],[Product_ID]],Table3__211[],8,FALSE)</f>
        <v>273</v>
      </c>
      <c r="AB741" t="str">
        <f>VLOOKUP(Table8_16[[#This Row],[Store_ID]],Store!$A$2:$E$21,2,FALSE)</f>
        <v>Bean, Jones and Park</v>
      </c>
      <c r="AC741" t="str">
        <f>VLOOKUP(Table8_16[[#This Row],[Store_ID]],Store!$A$2:$E$21,3,FALSE)</f>
        <v>West</v>
      </c>
      <c r="AD741" t="str">
        <f>VLOOKUP(Table8_16[[#This Row],[Store_ID]],Store!$A$2:$E$21,4,FALSE)</f>
        <v>Thompsonborough</v>
      </c>
      <c r="AE741" t="str">
        <f>VLOOKUP(Table8_16[[#This Row],[Store_ID]],Store!$A$2:$E$21,5,FALSE)</f>
        <v>Online</v>
      </c>
      <c r="AF741" s="22" t="str">
        <f>VLOOKUP(Table8_16[[#This Row],[Store_ID]],Store!$A$2:$F$21,6,FALSE)</f>
        <v>Digital Store</v>
      </c>
    </row>
    <row r="742" spans="1:32" x14ac:dyDescent="0.3">
      <c r="A742" t="s">
        <v>2707</v>
      </c>
      <c r="B742" s="5">
        <v>45313</v>
      </c>
      <c r="C742" t="s">
        <v>339</v>
      </c>
      <c r="D742" t="s">
        <v>1759</v>
      </c>
      <c r="E742" t="s">
        <v>1927</v>
      </c>
      <c r="F742">
        <v>2</v>
      </c>
      <c r="G742">
        <v>81.16</v>
      </c>
      <c r="H742">
        <v>0.16</v>
      </c>
      <c r="I742" t="s">
        <v>1961</v>
      </c>
      <c r="J742">
        <v>136.34880000000001</v>
      </c>
      <c r="K742">
        <v>136.34879999999998</v>
      </c>
      <c r="L742" t="str">
        <f>_xlfn.IFS(Table8_1[[#This Row],[Unit_Price]]&lt;500,"Low Price",Table8_1[[#This Row],[Unit_Price]]&lt;2000,"Medium Price",Table8_1[[#This Row],[Unit_Price]]&gt;=2000, "High Price")</f>
        <v>Low Price</v>
      </c>
      <c r="M742" t="str">
        <f>VLOOKUP(Table8_16[[#This Row],[Customer_ID]],Table1__2[],2,FALSE)</f>
        <v>Christy Vasquez</v>
      </c>
      <c r="N742">
        <f>VLOOKUP(Table8_16[[#This Row],[Customer_ID]],Table1__2[],3,FALSE)</f>
        <v>28</v>
      </c>
      <c r="O742" t="str">
        <f>VLOOKUP(Table8_16[[#This Row],[Customer_ID]],Table1__2[],4,FALSE)</f>
        <v>Female</v>
      </c>
      <c r="P742" t="str">
        <f>VLOOKUP(Table8_16[[#This Row],[Customer_ID]],Table1__2[],5,FALSE)</f>
        <v>Port Travisstad</v>
      </c>
      <c r="Q742" t="str">
        <f>VLOOKUP(Table8_16[[#This Row],[Customer_ID]],Table1__2[],6,FALSE)</f>
        <v>South Carolina</v>
      </c>
      <c r="R742" t="str">
        <f>VLOOKUP(Table8_16[[#This Row],[Customer_ID]],Table1__2[],7,FALSE)</f>
        <v>USA</v>
      </c>
      <c r="S742" t="str">
        <f>VLOOKUP(Table8_16[[#This Row],[Customer_ID]],Table1__2[],8,FALSE)</f>
        <v>Gold</v>
      </c>
      <c r="T742" t="str">
        <f>VLOOKUP(Table8_16[[#This Row],[Customer_ID]],Table1__2[],9,FALSE)</f>
        <v>Entry level Professionel</v>
      </c>
      <c r="U742" t="str">
        <f>VLOOKUP(Table8_16[[#This Row],[Product_ID]],Table3__211[],2,FALSE)</f>
        <v>Men's Hair Styling</v>
      </c>
      <c r="V742" t="str">
        <f>VLOOKUP(Table8_16[[#This Row],[Product_ID]],Table3__211[],3,FALSE)</f>
        <v>Gel</v>
      </c>
      <c r="W742" t="str">
        <f>VLOOKUP(Table8_16[[#This Row],[Product_ID]],Table3__211[],4,FALSE)</f>
        <v>Beauty</v>
      </c>
      <c r="X742" t="str">
        <f>VLOOKUP(Table8_16[[#This Row],[Product_ID]],Table3__211[],5,FALSE)</f>
        <v>Haircare</v>
      </c>
      <c r="Y742" t="str">
        <f>VLOOKUP(Table8_16[[#This Row],[Product_ID]],Table3__211[],6,FALSE)</f>
        <v>Cline-Mccarthy</v>
      </c>
      <c r="Z742">
        <f>VLOOKUP(Table8_16[[#This Row],[Product_ID]],Table3__211[],7,FALSE)</f>
        <v>17.309999999999999</v>
      </c>
      <c r="AA742">
        <f>VLOOKUP(Table8_16[[#This Row],[Product_ID]],Table3__211[],8,FALSE)</f>
        <v>399</v>
      </c>
      <c r="AB742" t="str">
        <f>VLOOKUP(Table8_16[[#This Row],[Store_ID]],Store!$A$2:$E$21,2,FALSE)</f>
        <v>Aguirre-Keller</v>
      </c>
      <c r="AC742" t="str">
        <f>VLOOKUP(Table8_16[[#This Row],[Store_ID]],Store!$A$2:$E$21,3,FALSE)</f>
        <v>South</v>
      </c>
      <c r="AD742" t="str">
        <f>VLOOKUP(Table8_16[[#This Row],[Store_ID]],Store!$A$2:$E$21,4,FALSE)</f>
        <v>Lake Michael</v>
      </c>
      <c r="AE742" t="str">
        <f>VLOOKUP(Table8_16[[#This Row],[Store_ID]],Store!$A$2:$E$21,5,FALSE)</f>
        <v>Online</v>
      </c>
      <c r="AF742" s="22" t="str">
        <f>VLOOKUP(Table8_16[[#This Row],[Store_ID]],Store!$A$2:$F$21,6,FALSE)</f>
        <v>Digital Store</v>
      </c>
    </row>
    <row r="743" spans="1:32" x14ac:dyDescent="0.3">
      <c r="A743" t="s">
        <v>2708</v>
      </c>
      <c r="B743" s="5">
        <v>45372</v>
      </c>
      <c r="C743" t="s">
        <v>20</v>
      </c>
      <c r="D743" t="s">
        <v>1841</v>
      </c>
      <c r="E743" t="s">
        <v>1921</v>
      </c>
      <c r="F743">
        <v>1</v>
      </c>
      <c r="G743">
        <v>431.69</v>
      </c>
      <c r="H743">
        <v>0.09</v>
      </c>
      <c r="I743" t="s">
        <v>1959</v>
      </c>
      <c r="J743">
        <v>392.83789999999999</v>
      </c>
      <c r="K743">
        <v>392.83789999999999</v>
      </c>
      <c r="L743" t="str">
        <f>_xlfn.IFS(Table8_1[[#This Row],[Unit_Price]]&lt;500,"Low Price",Table8_1[[#This Row],[Unit_Price]]&lt;2000,"Medium Price",Table8_1[[#This Row],[Unit_Price]]&gt;=2000, "High Price")</f>
        <v>Low Price</v>
      </c>
      <c r="M743" t="str">
        <f>VLOOKUP(Table8_16[[#This Row],[Customer_ID]],Table1__2[],2,FALSE)</f>
        <v>Dr. Benjamin Price</v>
      </c>
      <c r="N743">
        <f>VLOOKUP(Table8_16[[#This Row],[Customer_ID]],Table1__2[],3,FALSE)</f>
        <v>29</v>
      </c>
      <c r="O743" t="str">
        <f>VLOOKUP(Table8_16[[#This Row],[Customer_ID]],Table1__2[],4,FALSE)</f>
        <v>Female</v>
      </c>
      <c r="P743" t="str">
        <f>VLOOKUP(Table8_16[[#This Row],[Customer_ID]],Table1__2[],5,FALSE)</f>
        <v>Kylebury</v>
      </c>
      <c r="Q743" t="str">
        <f>VLOOKUP(Table8_16[[#This Row],[Customer_ID]],Table1__2[],6,FALSE)</f>
        <v>Alabama</v>
      </c>
      <c r="R743" t="str">
        <f>VLOOKUP(Table8_16[[#This Row],[Customer_ID]],Table1__2[],7,FALSE)</f>
        <v>USA</v>
      </c>
      <c r="S743" t="str">
        <f>VLOOKUP(Table8_16[[#This Row],[Customer_ID]],Table1__2[],8,FALSE)</f>
        <v>Platinum</v>
      </c>
      <c r="T743" t="str">
        <f>VLOOKUP(Table8_16[[#This Row],[Customer_ID]],Table1__2[],9,FALSE)</f>
        <v>Entry level Professionel</v>
      </c>
      <c r="U743" t="str">
        <f>VLOOKUP(Table8_16[[#This Row],[Product_ID]],Table3__211[],2,FALSE)</f>
        <v>Kitchen Cutting</v>
      </c>
      <c r="V743" t="str">
        <f>VLOOKUP(Table8_16[[#This Row],[Product_ID]],Table3__211[],3,FALSE)</f>
        <v>Board</v>
      </c>
      <c r="W743" t="str">
        <f>VLOOKUP(Table8_16[[#This Row],[Product_ID]],Table3__211[],4,FALSE)</f>
        <v>Home</v>
      </c>
      <c r="X743" t="str">
        <f>VLOOKUP(Table8_16[[#This Row],[Product_ID]],Table3__211[],5,FALSE)</f>
        <v>Kitchen</v>
      </c>
      <c r="Y743" t="str">
        <f>VLOOKUP(Table8_16[[#This Row],[Product_ID]],Table3__211[],6,FALSE)</f>
        <v>Taylor, Dodson and Johnston</v>
      </c>
      <c r="Z743">
        <f>VLOOKUP(Table8_16[[#This Row],[Product_ID]],Table3__211[],7,FALSE)</f>
        <v>176.07</v>
      </c>
      <c r="AA743">
        <f>VLOOKUP(Table8_16[[#This Row],[Product_ID]],Table3__211[],8,FALSE)</f>
        <v>82</v>
      </c>
      <c r="AB743" t="str">
        <f>VLOOKUP(Table8_16[[#This Row],[Store_ID]],Store!$A$2:$E$21,2,FALSE)</f>
        <v>Moore, Padilla and Butler</v>
      </c>
      <c r="AC743" t="str">
        <f>VLOOKUP(Table8_16[[#This Row],[Store_ID]],Store!$A$2:$E$21,3,FALSE)</f>
        <v>South</v>
      </c>
      <c r="AD743" t="str">
        <f>VLOOKUP(Table8_16[[#This Row],[Store_ID]],Store!$A$2:$E$21,4,FALSE)</f>
        <v>East Johnstad</v>
      </c>
      <c r="AE743" t="str">
        <f>VLOOKUP(Table8_16[[#This Row],[Store_ID]],Store!$A$2:$E$21,5,FALSE)</f>
        <v>Flagship</v>
      </c>
      <c r="AF743" s="22" t="str">
        <f>VLOOKUP(Table8_16[[#This Row],[Store_ID]],Store!$A$2:$F$21,6,FALSE)</f>
        <v>Physical Store</v>
      </c>
    </row>
    <row r="744" spans="1:32" x14ac:dyDescent="0.3">
      <c r="A744" t="s">
        <v>2709</v>
      </c>
      <c r="B744" s="5">
        <v>45648</v>
      </c>
      <c r="C744" t="s">
        <v>1272</v>
      </c>
      <c r="D744" t="s">
        <v>1628</v>
      </c>
      <c r="E744" t="s">
        <v>1908</v>
      </c>
      <c r="F744">
        <v>3</v>
      </c>
      <c r="G744">
        <v>438.65</v>
      </c>
      <c r="H744">
        <v>0.28999999999999998</v>
      </c>
      <c r="I744" t="s">
        <v>1961</v>
      </c>
      <c r="J744">
        <v>934.32449999999994</v>
      </c>
      <c r="K744">
        <v>934.32449999999994</v>
      </c>
      <c r="L744" t="str">
        <f>_xlfn.IFS(Table8_1[[#This Row],[Unit_Price]]&lt;500,"Low Price",Table8_1[[#This Row],[Unit_Price]]&lt;2000,"Medium Price",Table8_1[[#This Row],[Unit_Price]]&gt;=2000, "High Price")</f>
        <v>Low Price</v>
      </c>
      <c r="M744" t="str">
        <f>VLOOKUP(Table8_16[[#This Row],[Customer_ID]],Table1__2[],2,FALSE)</f>
        <v>Eric Wolfe</v>
      </c>
      <c r="N744">
        <f>VLOOKUP(Table8_16[[#This Row],[Customer_ID]],Table1__2[],3,FALSE)</f>
        <v>18</v>
      </c>
      <c r="O744" t="str">
        <f>VLOOKUP(Table8_16[[#This Row],[Customer_ID]],Table1__2[],4,FALSE)</f>
        <v>Female</v>
      </c>
      <c r="P744" t="str">
        <f>VLOOKUP(Table8_16[[#This Row],[Customer_ID]],Table1__2[],5,FALSE)</f>
        <v>Garciaview</v>
      </c>
      <c r="Q744" t="str">
        <f>VLOOKUP(Table8_16[[#This Row],[Customer_ID]],Table1__2[],6,FALSE)</f>
        <v>Louisiana</v>
      </c>
      <c r="R744" t="str">
        <f>VLOOKUP(Table8_16[[#This Row],[Customer_ID]],Table1__2[],7,FALSE)</f>
        <v>USA</v>
      </c>
      <c r="S744" t="str">
        <f>VLOOKUP(Table8_16[[#This Row],[Customer_ID]],Table1__2[],8,FALSE)</f>
        <v>Gold</v>
      </c>
      <c r="T744" t="str">
        <f>VLOOKUP(Table8_16[[#This Row],[Customer_ID]],Table1__2[],9,FALSE)</f>
        <v>Teenage</v>
      </c>
      <c r="U744" t="str">
        <f>VLOOKUP(Table8_16[[#This Row],[Product_ID]],Table3__211[],2,FALSE)</f>
        <v>Women's Denim</v>
      </c>
      <c r="V744" t="str">
        <f>VLOOKUP(Table8_16[[#This Row],[Product_ID]],Table3__211[],3,FALSE)</f>
        <v>Jeans</v>
      </c>
      <c r="W744" t="str">
        <f>VLOOKUP(Table8_16[[#This Row],[Product_ID]],Table3__211[],4,FALSE)</f>
        <v>Clothing</v>
      </c>
      <c r="X744" t="str">
        <f>VLOOKUP(Table8_16[[#This Row],[Product_ID]],Table3__211[],5,FALSE)</f>
        <v>Bottoms</v>
      </c>
      <c r="Y744" t="str">
        <f>VLOOKUP(Table8_16[[#This Row],[Product_ID]],Table3__211[],6,FALSE)</f>
        <v>Guerra-Hendrix</v>
      </c>
      <c r="Z744">
        <f>VLOOKUP(Table8_16[[#This Row],[Product_ID]],Table3__211[],7,FALSE)</f>
        <v>254.04</v>
      </c>
      <c r="AA744">
        <f>VLOOKUP(Table8_16[[#This Row],[Product_ID]],Table3__211[],8,FALSE)</f>
        <v>343</v>
      </c>
      <c r="AB744" t="str">
        <f>VLOOKUP(Table8_16[[#This Row],[Store_ID]],Store!$A$2:$E$21,2,FALSE)</f>
        <v>Gray Ltd</v>
      </c>
      <c r="AC744" t="str">
        <f>VLOOKUP(Table8_16[[#This Row],[Store_ID]],Store!$A$2:$E$21,3,FALSE)</f>
        <v>North</v>
      </c>
      <c r="AD744" t="str">
        <f>VLOOKUP(Table8_16[[#This Row],[Store_ID]],Store!$A$2:$E$21,4,FALSE)</f>
        <v>New Michaelchester</v>
      </c>
      <c r="AE744" t="str">
        <f>VLOOKUP(Table8_16[[#This Row],[Store_ID]],Store!$A$2:$E$21,5,FALSE)</f>
        <v>Outlet</v>
      </c>
      <c r="AF744" s="22" t="str">
        <f>VLOOKUP(Table8_16[[#This Row],[Store_ID]],Store!$A$2:$F$21,6,FALSE)</f>
        <v>Physical Store</v>
      </c>
    </row>
    <row r="745" spans="1:32" x14ac:dyDescent="0.3">
      <c r="A745" t="s">
        <v>2710</v>
      </c>
      <c r="B745" s="5">
        <v>45384</v>
      </c>
      <c r="C745" t="s">
        <v>578</v>
      </c>
      <c r="D745" t="s">
        <v>1820</v>
      </c>
      <c r="E745" t="s">
        <v>1901</v>
      </c>
      <c r="F745">
        <v>3</v>
      </c>
      <c r="G745">
        <v>339.41</v>
      </c>
      <c r="H745">
        <v>0.26</v>
      </c>
      <c r="I745" t="s">
        <v>1959</v>
      </c>
      <c r="J745">
        <v>753.49019999999996</v>
      </c>
      <c r="K745">
        <v>753.49019999999996</v>
      </c>
      <c r="L745" t="str">
        <f>_xlfn.IFS(Table8_1[[#This Row],[Unit_Price]]&lt;500,"Low Price",Table8_1[[#This Row],[Unit_Price]]&lt;2000,"Medium Price",Table8_1[[#This Row],[Unit_Price]]&gt;=2000, "High Price")</f>
        <v>Low Price</v>
      </c>
      <c r="M745" t="str">
        <f>VLOOKUP(Table8_16[[#This Row],[Customer_ID]],Table1__2[],2,FALSE)</f>
        <v>Thomas Rhodes</v>
      </c>
      <c r="N745">
        <f>VLOOKUP(Table8_16[[#This Row],[Customer_ID]],Table1__2[],3,FALSE)</f>
        <v>41</v>
      </c>
      <c r="O745" t="str">
        <f>VLOOKUP(Table8_16[[#This Row],[Customer_ID]],Table1__2[],4,FALSE)</f>
        <v>Female</v>
      </c>
      <c r="P745" t="str">
        <f>VLOOKUP(Table8_16[[#This Row],[Customer_ID]],Table1__2[],5,FALSE)</f>
        <v>Port Richard</v>
      </c>
      <c r="Q745" t="str">
        <f>VLOOKUP(Table8_16[[#This Row],[Customer_ID]],Table1__2[],6,FALSE)</f>
        <v>West Virginia</v>
      </c>
      <c r="R745" t="str">
        <f>VLOOKUP(Table8_16[[#This Row],[Customer_ID]],Table1__2[],7,FALSE)</f>
        <v>USA</v>
      </c>
      <c r="S745" t="str">
        <f>VLOOKUP(Table8_16[[#This Row],[Customer_ID]],Table1__2[],8,FALSE)</f>
        <v>Bronze</v>
      </c>
      <c r="T745" t="str">
        <f>VLOOKUP(Table8_16[[#This Row],[Customer_ID]],Table1__2[],9,FALSE)</f>
        <v>Experienced</v>
      </c>
      <c r="U745" t="str">
        <f>VLOOKUP(Table8_16[[#This Row],[Product_ID]],Table3__211[],2,FALSE)</f>
        <v>Decorative Lamp</v>
      </c>
      <c r="V745" t="str">
        <f>VLOOKUP(Table8_16[[#This Row],[Product_ID]],Table3__211[],3,FALSE)</f>
        <v>Shade</v>
      </c>
      <c r="W745" t="str">
        <f>VLOOKUP(Table8_16[[#This Row],[Product_ID]],Table3__211[],4,FALSE)</f>
        <v>Home</v>
      </c>
      <c r="X745" t="str">
        <f>VLOOKUP(Table8_16[[#This Row],[Product_ID]],Table3__211[],5,FALSE)</f>
        <v>Lighting</v>
      </c>
      <c r="Y745" t="str">
        <f>VLOOKUP(Table8_16[[#This Row],[Product_ID]],Table3__211[],6,FALSE)</f>
        <v>Ramirez-Hanson</v>
      </c>
      <c r="Z745">
        <f>VLOOKUP(Table8_16[[#This Row],[Product_ID]],Table3__211[],7,FALSE)</f>
        <v>228.53</v>
      </c>
      <c r="AA745">
        <f>VLOOKUP(Table8_16[[#This Row],[Product_ID]],Table3__211[],8,FALSE)</f>
        <v>469</v>
      </c>
      <c r="AB745" t="str">
        <f>VLOOKUP(Table8_16[[#This Row],[Store_ID]],Store!$A$2:$E$21,2,FALSE)</f>
        <v>Johnson-Wright</v>
      </c>
      <c r="AC745" t="str">
        <f>VLOOKUP(Table8_16[[#This Row],[Store_ID]],Store!$A$2:$E$21,3,FALSE)</f>
        <v>North</v>
      </c>
      <c r="AD745" t="str">
        <f>VLOOKUP(Table8_16[[#This Row],[Store_ID]],Store!$A$2:$E$21,4,FALSE)</f>
        <v>Hoodberg</v>
      </c>
      <c r="AE745" t="str">
        <f>VLOOKUP(Table8_16[[#This Row],[Store_ID]],Store!$A$2:$E$21,5,FALSE)</f>
        <v>Outlet</v>
      </c>
      <c r="AF745" s="22" t="str">
        <f>VLOOKUP(Table8_16[[#This Row],[Store_ID]],Store!$A$2:$F$21,6,FALSE)</f>
        <v>Physical Store</v>
      </c>
    </row>
    <row r="746" spans="1:32" x14ac:dyDescent="0.3">
      <c r="A746" t="s">
        <v>2711</v>
      </c>
      <c r="B746" s="5">
        <v>45687</v>
      </c>
      <c r="C746" t="s">
        <v>1461</v>
      </c>
      <c r="D746" t="s">
        <v>1820</v>
      </c>
      <c r="E746" t="s">
        <v>1921</v>
      </c>
      <c r="F746">
        <v>4</v>
      </c>
      <c r="G746">
        <v>848.47</v>
      </c>
      <c r="H746">
        <v>0.21</v>
      </c>
      <c r="I746" t="s">
        <v>1964</v>
      </c>
      <c r="J746">
        <v>2681.1651999999999</v>
      </c>
      <c r="K746">
        <v>2681.1652000000004</v>
      </c>
      <c r="L746" t="str">
        <f>_xlfn.IFS(Table8_1[[#This Row],[Unit_Price]]&lt;500,"Low Price",Table8_1[[#This Row],[Unit_Price]]&lt;2000,"Medium Price",Table8_1[[#This Row],[Unit_Price]]&gt;=2000, "High Price")</f>
        <v>Medium Price</v>
      </c>
      <c r="M746" t="str">
        <f>VLOOKUP(Table8_16[[#This Row],[Customer_ID]],Table1__2[],2,FALSE)</f>
        <v>Manuel Fisher</v>
      </c>
      <c r="N746">
        <f>VLOOKUP(Table8_16[[#This Row],[Customer_ID]],Table1__2[],3,FALSE)</f>
        <v>21</v>
      </c>
      <c r="O746" t="str">
        <f>VLOOKUP(Table8_16[[#This Row],[Customer_ID]],Table1__2[],4,FALSE)</f>
        <v>Female</v>
      </c>
      <c r="P746" t="str">
        <f>VLOOKUP(Table8_16[[#This Row],[Customer_ID]],Table1__2[],5,FALSE)</f>
        <v>Kanebury</v>
      </c>
      <c r="Q746" t="str">
        <f>VLOOKUP(Table8_16[[#This Row],[Customer_ID]],Table1__2[],6,FALSE)</f>
        <v>New Hampshire</v>
      </c>
      <c r="R746" t="str">
        <f>VLOOKUP(Table8_16[[#This Row],[Customer_ID]],Table1__2[],7,FALSE)</f>
        <v>USA</v>
      </c>
      <c r="S746" t="str">
        <f>VLOOKUP(Table8_16[[#This Row],[Customer_ID]],Table1__2[],8,FALSE)</f>
        <v>Gold</v>
      </c>
      <c r="T746" t="str">
        <f>VLOOKUP(Table8_16[[#This Row],[Customer_ID]],Table1__2[],9,FALSE)</f>
        <v>Students</v>
      </c>
      <c r="U746" t="str">
        <f>VLOOKUP(Table8_16[[#This Row],[Product_ID]],Table3__211[],2,FALSE)</f>
        <v>Decorative Lamp</v>
      </c>
      <c r="V746" t="str">
        <f>VLOOKUP(Table8_16[[#This Row],[Product_ID]],Table3__211[],3,FALSE)</f>
        <v>Shade</v>
      </c>
      <c r="W746" t="str">
        <f>VLOOKUP(Table8_16[[#This Row],[Product_ID]],Table3__211[],4,FALSE)</f>
        <v>Home</v>
      </c>
      <c r="X746" t="str">
        <f>VLOOKUP(Table8_16[[#This Row],[Product_ID]],Table3__211[],5,FALSE)</f>
        <v>Lighting</v>
      </c>
      <c r="Y746" t="str">
        <f>VLOOKUP(Table8_16[[#This Row],[Product_ID]],Table3__211[],6,FALSE)</f>
        <v>Ramirez-Hanson</v>
      </c>
      <c r="Z746">
        <f>VLOOKUP(Table8_16[[#This Row],[Product_ID]],Table3__211[],7,FALSE)</f>
        <v>228.53</v>
      </c>
      <c r="AA746">
        <f>VLOOKUP(Table8_16[[#This Row],[Product_ID]],Table3__211[],8,FALSE)</f>
        <v>469</v>
      </c>
      <c r="AB746" t="str">
        <f>VLOOKUP(Table8_16[[#This Row],[Store_ID]],Store!$A$2:$E$21,2,FALSE)</f>
        <v>Moore, Padilla and Butler</v>
      </c>
      <c r="AC746" t="str">
        <f>VLOOKUP(Table8_16[[#This Row],[Store_ID]],Store!$A$2:$E$21,3,FALSE)</f>
        <v>South</v>
      </c>
      <c r="AD746" t="str">
        <f>VLOOKUP(Table8_16[[#This Row],[Store_ID]],Store!$A$2:$E$21,4,FALSE)</f>
        <v>East Johnstad</v>
      </c>
      <c r="AE746" t="str">
        <f>VLOOKUP(Table8_16[[#This Row],[Store_ID]],Store!$A$2:$E$21,5,FALSE)</f>
        <v>Flagship</v>
      </c>
      <c r="AF746" s="22" t="str">
        <f>VLOOKUP(Table8_16[[#This Row],[Store_ID]],Store!$A$2:$F$21,6,FALSE)</f>
        <v>Physical Store</v>
      </c>
    </row>
    <row r="747" spans="1:32" x14ac:dyDescent="0.3">
      <c r="A747" t="s">
        <v>2712</v>
      </c>
      <c r="B747" s="5">
        <v>45747</v>
      </c>
      <c r="C747" t="s">
        <v>639</v>
      </c>
      <c r="D747" t="s">
        <v>1783</v>
      </c>
      <c r="E747" t="s">
        <v>1917</v>
      </c>
      <c r="F747">
        <v>1</v>
      </c>
      <c r="G747">
        <v>664.87</v>
      </c>
      <c r="H747">
        <v>0.08</v>
      </c>
      <c r="I747" t="s">
        <v>1961</v>
      </c>
      <c r="J747">
        <v>611.68039999999996</v>
      </c>
      <c r="K747">
        <v>611.68039999999996</v>
      </c>
      <c r="L747" t="str">
        <f>_xlfn.IFS(Table8_1[[#This Row],[Unit_Price]]&lt;500,"Low Price",Table8_1[[#This Row],[Unit_Price]]&lt;2000,"Medium Price",Table8_1[[#This Row],[Unit_Price]]&gt;=2000, "High Price")</f>
        <v>Medium Price</v>
      </c>
      <c r="M747" t="str">
        <f>VLOOKUP(Table8_16[[#This Row],[Customer_ID]],Table1__2[],2,FALSE)</f>
        <v>Jacob Wood</v>
      </c>
      <c r="N747">
        <f>VLOOKUP(Table8_16[[#This Row],[Customer_ID]],Table1__2[],3,FALSE)</f>
        <v>26</v>
      </c>
      <c r="O747" t="str">
        <f>VLOOKUP(Table8_16[[#This Row],[Customer_ID]],Table1__2[],4,FALSE)</f>
        <v>Male</v>
      </c>
      <c r="P747" t="str">
        <f>VLOOKUP(Table8_16[[#This Row],[Customer_ID]],Table1__2[],5,FALSE)</f>
        <v>Lake Samanthafort</v>
      </c>
      <c r="Q747" t="str">
        <f>VLOOKUP(Table8_16[[#This Row],[Customer_ID]],Table1__2[],6,FALSE)</f>
        <v>Idaho</v>
      </c>
      <c r="R747" t="str">
        <f>VLOOKUP(Table8_16[[#This Row],[Customer_ID]],Table1__2[],7,FALSE)</f>
        <v>USA</v>
      </c>
      <c r="S747" t="str">
        <f>VLOOKUP(Table8_16[[#This Row],[Customer_ID]],Table1__2[],8,FALSE)</f>
        <v>Gold</v>
      </c>
      <c r="T747" t="str">
        <f>VLOOKUP(Table8_16[[#This Row],[Customer_ID]],Table1__2[],9,FALSE)</f>
        <v>Entry level Professionel</v>
      </c>
      <c r="U747" t="str">
        <f>VLOOKUP(Table8_16[[#This Row],[Product_ID]],Table3__211[],2,FALSE)</f>
        <v>Smart LED Light</v>
      </c>
      <c r="V747" t="str">
        <f>VLOOKUP(Table8_16[[#This Row],[Product_ID]],Table3__211[],3,FALSE)</f>
        <v>Strip</v>
      </c>
      <c r="W747" t="str">
        <f>VLOOKUP(Table8_16[[#This Row],[Product_ID]],Table3__211[],4,FALSE)</f>
        <v>Electronics</v>
      </c>
      <c r="X747" t="str">
        <f>VLOOKUP(Table8_16[[#This Row],[Product_ID]],Table3__211[],5,FALSE)</f>
        <v>Accessories</v>
      </c>
      <c r="Y747" t="str">
        <f>VLOOKUP(Table8_16[[#This Row],[Product_ID]],Table3__211[],6,FALSE)</f>
        <v>Flores-Davis</v>
      </c>
      <c r="Z747">
        <f>VLOOKUP(Table8_16[[#This Row],[Product_ID]],Table3__211[],7,FALSE)</f>
        <v>349.17</v>
      </c>
      <c r="AA747">
        <f>VLOOKUP(Table8_16[[#This Row],[Product_ID]],Table3__211[],8,FALSE)</f>
        <v>476</v>
      </c>
      <c r="AB747" t="str">
        <f>VLOOKUP(Table8_16[[#This Row],[Store_ID]],Store!$A$2:$E$21,2,FALSE)</f>
        <v>Bean, Jones and Park</v>
      </c>
      <c r="AC747" t="str">
        <f>VLOOKUP(Table8_16[[#This Row],[Store_ID]],Store!$A$2:$E$21,3,FALSE)</f>
        <v>West</v>
      </c>
      <c r="AD747" t="str">
        <f>VLOOKUP(Table8_16[[#This Row],[Store_ID]],Store!$A$2:$E$21,4,FALSE)</f>
        <v>Thompsonborough</v>
      </c>
      <c r="AE747" t="str">
        <f>VLOOKUP(Table8_16[[#This Row],[Store_ID]],Store!$A$2:$E$21,5,FALSE)</f>
        <v>Online</v>
      </c>
      <c r="AF747" s="22" t="str">
        <f>VLOOKUP(Table8_16[[#This Row],[Store_ID]],Store!$A$2:$F$21,6,FALSE)</f>
        <v>Digital Store</v>
      </c>
    </row>
    <row r="748" spans="1:32" x14ac:dyDescent="0.3">
      <c r="A748" t="s">
        <v>2713</v>
      </c>
      <c r="B748" s="5">
        <v>45687</v>
      </c>
      <c r="C748" t="s">
        <v>357</v>
      </c>
      <c r="D748" t="s">
        <v>1648</v>
      </c>
      <c r="E748" t="s">
        <v>1914</v>
      </c>
      <c r="F748">
        <v>1</v>
      </c>
      <c r="G748">
        <v>412.11</v>
      </c>
      <c r="H748">
        <v>0.23</v>
      </c>
      <c r="I748" t="s">
        <v>1961</v>
      </c>
      <c r="J748">
        <v>317.32470000000001</v>
      </c>
      <c r="K748">
        <v>317.32470000000001</v>
      </c>
      <c r="L748" t="str">
        <f>_xlfn.IFS(Table8_1[[#This Row],[Unit_Price]]&lt;500,"Low Price",Table8_1[[#This Row],[Unit_Price]]&lt;2000,"Medium Price",Table8_1[[#This Row],[Unit_Price]]&gt;=2000, "High Price")</f>
        <v>Low Price</v>
      </c>
      <c r="M748" t="str">
        <f>VLOOKUP(Table8_16[[#This Row],[Customer_ID]],Table1__2[],2,FALSE)</f>
        <v>Sheila Wilson</v>
      </c>
      <c r="N748">
        <f>VLOOKUP(Table8_16[[#This Row],[Customer_ID]],Table1__2[],3,FALSE)</f>
        <v>35</v>
      </c>
      <c r="O748" t="str">
        <f>VLOOKUP(Table8_16[[#This Row],[Customer_ID]],Table1__2[],4,FALSE)</f>
        <v>Male</v>
      </c>
      <c r="P748" t="str">
        <f>VLOOKUP(Table8_16[[#This Row],[Customer_ID]],Table1__2[],5,FALSE)</f>
        <v>South Dustin</v>
      </c>
      <c r="Q748" t="str">
        <f>VLOOKUP(Table8_16[[#This Row],[Customer_ID]],Table1__2[],6,FALSE)</f>
        <v>Tennessee</v>
      </c>
      <c r="R748" t="str">
        <f>VLOOKUP(Table8_16[[#This Row],[Customer_ID]],Table1__2[],7,FALSE)</f>
        <v>USA</v>
      </c>
      <c r="S748" t="str">
        <f>VLOOKUP(Table8_16[[#This Row],[Customer_ID]],Table1__2[],8,FALSE)</f>
        <v>Silver</v>
      </c>
      <c r="T748" t="str">
        <f>VLOOKUP(Table8_16[[#This Row],[Customer_ID]],Table1__2[],9,FALSE)</f>
        <v>Experienced</v>
      </c>
      <c r="U748" t="str">
        <f>VLOOKUP(Table8_16[[#This Row],[Product_ID]],Table3__211[],2,FALSE)</f>
        <v>Foldable Camping</v>
      </c>
      <c r="V748" t="str">
        <f>VLOOKUP(Table8_16[[#This Row],[Product_ID]],Table3__211[],3,FALSE)</f>
        <v>Chair</v>
      </c>
      <c r="W748" t="str">
        <f>VLOOKUP(Table8_16[[#This Row],[Product_ID]],Table3__211[],4,FALSE)</f>
        <v>Sports</v>
      </c>
      <c r="X748" t="str">
        <f>VLOOKUP(Table8_16[[#This Row],[Product_ID]],Table3__211[],5,FALSE)</f>
        <v>Outdoor</v>
      </c>
      <c r="Y748" t="str">
        <f>VLOOKUP(Table8_16[[#This Row],[Product_ID]],Table3__211[],6,FALSE)</f>
        <v>Cook Ltd</v>
      </c>
      <c r="Z748">
        <f>VLOOKUP(Table8_16[[#This Row],[Product_ID]],Table3__211[],7,FALSE)</f>
        <v>166.06</v>
      </c>
      <c r="AA748">
        <f>VLOOKUP(Table8_16[[#This Row],[Product_ID]],Table3__211[],8,FALSE)</f>
        <v>340</v>
      </c>
      <c r="AB748" t="str">
        <f>VLOOKUP(Table8_16[[#This Row],[Store_ID]],Store!$A$2:$E$21,2,FALSE)</f>
        <v>Martinez-Mullins</v>
      </c>
      <c r="AC748" t="str">
        <f>VLOOKUP(Table8_16[[#This Row],[Store_ID]],Store!$A$2:$E$21,3,FALSE)</f>
        <v>South</v>
      </c>
      <c r="AD748" t="str">
        <f>VLOOKUP(Table8_16[[#This Row],[Store_ID]],Store!$A$2:$E$21,4,FALSE)</f>
        <v>Williamsfurt</v>
      </c>
      <c r="AE748" t="str">
        <f>VLOOKUP(Table8_16[[#This Row],[Store_ID]],Store!$A$2:$E$21,5,FALSE)</f>
        <v>Online</v>
      </c>
      <c r="AF748" s="22" t="str">
        <f>VLOOKUP(Table8_16[[#This Row],[Store_ID]],Store!$A$2:$F$21,6,FALSE)</f>
        <v>Digital Store</v>
      </c>
    </row>
    <row r="749" spans="1:32" x14ac:dyDescent="0.3">
      <c r="A749" t="s">
        <v>2714</v>
      </c>
      <c r="B749" s="5">
        <v>45916</v>
      </c>
      <c r="C749" t="s">
        <v>427</v>
      </c>
      <c r="D749" t="s">
        <v>1865</v>
      </c>
      <c r="E749" t="s">
        <v>1892</v>
      </c>
      <c r="F749">
        <v>1</v>
      </c>
      <c r="G749">
        <v>126.09</v>
      </c>
      <c r="H749">
        <v>0.05</v>
      </c>
      <c r="I749" t="s">
        <v>1964</v>
      </c>
      <c r="J749">
        <v>119.7855</v>
      </c>
      <c r="K749">
        <v>119.7855</v>
      </c>
      <c r="L749" t="str">
        <f>_xlfn.IFS(Table8_1[[#This Row],[Unit_Price]]&lt;500,"Low Price",Table8_1[[#This Row],[Unit_Price]]&lt;2000,"Medium Price",Table8_1[[#This Row],[Unit_Price]]&gt;=2000, "High Price")</f>
        <v>Low Price</v>
      </c>
      <c r="M749" t="str">
        <f>VLOOKUP(Table8_16[[#This Row],[Customer_ID]],Table1__2[],2,FALSE)</f>
        <v>Michael Chang</v>
      </c>
      <c r="N749">
        <f>VLOOKUP(Table8_16[[#This Row],[Customer_ID]],Table1__2[],3,FALSE)</f>
        <v>50</v>
      </c>
      <c r="O749" t="str">
        <f>VLOOKUP(Table8_16[[#This Row],[Customer_ID]],Table1__2[],4,FALSE)</f>
        <v>Male</v>
      </c>
      <c r="P749" t="str">
        <f>VLOOKUP(Table8_16[[#This Row],[Customer_ID]],Table1__2[],5,FALSE)</f>
        <v>Kathrynport</v>
      </c>
      <c r="Q749" t="str">
        <f>VLOOKUP(Table8_16[[#This Row],[Customer_ID]],Table1__2[],6,FALSE)</f>
        <v>North Carolina</v>
      </c>
      <c r="R749" t="str">
        <f>VLOOKUP(Table8_16[[#This Row],[Customer_ID]],Table1__2[],7,FALSE)</f>
        <v>USA</v>
      </c>
      <c r="S749" t="str">
        <f>VLOOKUP(Table8_16[[#This Row],[Customer_ID]],Table1__2[],8,FALSE)</f>
        <v>Platinum</v>
      </c>
      <c r="T749" t="str">
        <f>VLOOKUP(Table8_16[[#This Row],[Customer_ID]],Table1__2[],9,FALSE)</f>
        <v>Experienced</v>
      </c>
      <c r="U749" t="str">
        <f>VLOOKUP(Table8_16[[#This Row],[Product_ID]],Table3__211[],2,FALSE)</f>
        <v>Vitamin E Body</v>
      </c>
      <c r="V749" t="str">
        <f>VLOOKUP(Table8_16[[#This Row],[Product_ID]],Table3__211[],3,FALSE)</f>
        <v>Lotion</v>
      </c>
      <c r="W749" t="str">
        <f>VLOOKUP(Table8_16[[#This Row],[Product_ID]],Table3__211[],4,FALSE)</f>
        <v>Beauty</v>
      </c>
      <c r="X749" t="str">
        <f>VLOOKUP(Table8_16[[#This Row],[Product_ID]],Table3__211[],5,FALSE)</f>
        <v>Skincare</v>
      </c>
      <c r="Y749" t="str">
        <f>VLOOKUP(Table8_16[[#This Row],[Product_ID]],Table3__211[],6,FALSE)</f>
        <v>Hoffman-Williams</v>
      </c>
      <c r="Z749">
        <f>VLOOKUP(Table8_16[[#This Row],[Product_ID]],Table3__211[],7,FALSE)</f>
        <v>358.47</v>
      </c>
      <c r="AA749">
        <f>VLOOKUP(Table8_16[[#This Row],[Product_ID]],Table3__211[],8,FALSE)</f>
        <v>213</v>
      </c>
      <c r="AB749" t="str">
        <f>VLOOKUP(Table8_16[[#This Row],[Store_ID]],Store!$A$2:$E$21,2,FALSE)</f>
        <v>Martinez, Adkins and Johnson</v>
      </c>
      <c r="AC749" t="str">
        <f>VLOOKUP(Table8_16[[#This Row],[Store_ID]],Store!$A$2:$E$21,3,FALSE)</f>
        <v>North</v>
      </c>
      <c r="AD749" t="str">
        <f>VLOOKUP(Table8_16[[#This Row],[Store_ID]],Store!$A$2:$E$21,4,FALSE)</f>
        <v>Danielmouth</v>
      </c>
      <c r="AE749" t="str">
        <f>VLOOKUP(Table8_16[[#This Row],[Store_ID]],Store!$A$2:$E$21,5,FALSE)</f>
        <v>Flagship</v>
      </c>
      <c r="AF749" s="22" t="str">
        <f>VLOOKUP(Table8_16[[#This Row],[Store_ID]],Store!$A$2:$F$21,6,FALSE)</f>
        <v>Physical Store</v>
      </c>
    </row>
    <row r="750" spans="1:32" x14ac:dyDescent="0.3">
      <c r="A750" t="s">
        <v>2715</v>
      </c>
      <c r="B750" s="5">
        <v>45917</v>
      </c>
      <c r="C750" t="s">
        <v>656</v>
      </c>
      <c r="D750" t="s">
        <v>1783</v>
      </c>
      <c r="E750" t="s">
        <v>1924</v>
      </c>
      <c r="F750">
        <v>4</v>
      </c>
      <c r="G750">
        <v>602.39</v>
      </c>
      <c r="H750">
        <v>0.19</v>
      </c>
      <c r="I750" t="s">
        <v>1964</v>
      </c>
      <c r="J750">
        <v>1951.7436</v>
      </c>
      <c r="K750">
        <v>1951.7436</v>
      </c>
      <c r="L750" t="str">
        <f>_xlfn.IFS(Table8_1[[#This Row],[Unit_Price]]&lt;500,"Low Price",Table8_1[[#This Row],[Unit_Price]]&lt;2000,"Medium Price",Table8_1[[#This Row],[Unit_Price]]&gt;=2000, "High Price")</f>
        <v>Medium Price</v>
      </c>
      <c r="M750" t="str">
        <f>VLOOKUP(Table8_16[[#This Row],[Customer_ID]],Table1__2[],2,FALSE)</f>
        <v>Wanda Snyder</v>
      </c>
      <c r="N750">
        <f>VLOOKUP(Table8_16[[#This Row],[Customer_ID]],Table1__2[],3,FALSE)</f>
        <v>54</v>
      </c>
      <c r="O750" t="str">
        <f>VLOOKUP(Table8_16[[#This Row],[Customer_ID]],Table1__2[],4,FALSE)</f>
        <v>Male</v>
      </c>
      <c r="P750" t="str">
        <f>VLOOKUP(Table8_16[[#This Row],[Customer_ID]],Table1__2[],5,FALSE)</f>
        <v>Frostmouth</v>
      </c>
      <c r="Q750" t="str">
        <f>VLOOKUP(Table8_16[[#This Row],[Customer_ID]],Table1__2[],6,FALSE)</f>
        <v>Vermont</v>
      </c>
      <c r="R750" t="str">
        <f>VLOOKUP(Table8_16[[#This Row],[Customer_ID]],Table1__2[],7,FALSE)</f>
        <v>USA</v>
      </c>
      <c r="S750" t="str">
        <f>VLOOKUP(Table8_16[[#This Row],[Customer_ID]],Table1__2[],8,FALSE)</f>
        <v>Bronze</v>
      </c>
      <c r="T750" t="str">
        <f>VLOOKUP(Table8_16[[#This Row],[Customer_ID]],Table1__2[],9,FALSE)</f>
        <v>Experienced</v>
      </c>
      <c r="U750" t="str">
        <f>VLOOKUP(Table8_16[[#This Row],[Product_ID]],Table3__211[],2,FALSE)</f>
        <v>Smart LED Light</v>
      </c>
      <c r="V750" t="str">
        <f>VLOOKUP(Table8_16[[#This Row],[Product_ID]],Table3__211[],3,FALSE)</f>
        <v>Strip</v>
      </c>
      <c r="W750" t="str">
        <f>VLOOKUP(Table8_16[[#This Row],[Product_ID]],Table3__211[],4,FALSE)</f>
        <v>Electronics</v>
      </c>
      <c r="X750" t="str">
        <f>VLOOKUP(Table8_16[[#This Row],[Product_ID]],Table3__211[],5,FALSE)</f>
        <v>Accessories</v>
      </c>
      <c r="Y750" t="str">
        <f>VLOOKUP(Table8_16[[#This Row],[Product_ID]],Table3__211[],6,FALSE)</f>
        <v>Flores-Davis</v>
      </c>
      <c r="Z750">
        <f>VLOOKUP(Table8_16[[#This Row],[Product_ID]],Table3__211[],7,FALSE)</f>
        <v>349.17</v>
      </c>
      <c r="AA750">
        <f>VLOOKUP(Table8_16[[#This Row],[Product_ID]],Table3__211[],8,FALSE)</f>
        <v>476</v>
      </c>
      <c r="AB750" t="str">
        <f>VLOOKUP(Table8_16[[#This Row],[Store_ID]],Store!$A$2:$E$21,2,FALSE)</f>
        <v>Hill, Wagner and Ballard</v>
      </c>
      <c r="AC750" t="str">
        <f>VLOOKUP(Table8_16[[#This Row],[Store_ID]],Store!$A$2:$E$21,3,FALSE)</f>
        <v>East</v>
      </c>
      <c r="AD750" t="str">
        <f>VLOOKUP(Table8_16[[#This Row],[Store_ID]],Store!$A$2:$E$21,4,FALSE)</f>
        <v>East Davidville</v>
      </c>
      <c r="AE750" t="str">
        <f>VLOOKUP(Table8_16[[#This Row],[Store_ID]],Store!$A$2:$E$21,5,FALSE)</f>
        <v>Online</v>
      </c>
      <c r="AF750" s="22" t="str">
        <f>VLOOKUP(Table8_16[[#This Row],[Store_ID]],Store!$A$2:$F$21,6,FALSE)</f>
        <v>Digital Store</v>
      </c>
    </row>
    <row r="751" spans="1:32" x14ac:dyDescent="0.3">
      <c r="A751" t="s">
        <v>2716</v>
      </c>
      <c r="B751" s="5">
        <v>45941</v>
      </c>
      <c r="C751" t="s">
        <v>1034</v>
      </c>
      <c r="D751" t="s">
        <v>1829</v>
      </c>
      <c r="E751" t="s">
        <v>1901</v>
      </c>
      <c r="F751">
        <v>3</v>
      </c>
      <c r="G751">
        <v>447.69</v>
      </c>
      <c r="H751">
        <v>0.02</v>
      </c>
      <c r="I751" t="s">
        <v>1964</v>
      </c>
      <c r="J751">
        <v>1316.2085999999999</v>
      </c>
      <c r="K751">
        <v>1316.2085999999999</v>
      </c>
      <c r="L751" t="str">
        <f>_xlfn.IFS(Table8_1[[#This Row],[Unit_Price]]&lt;500,"Low Price",Table8_1[[#This Row],[Unit_Price]]&lt;2000,"Medium Price",Table8_1[[#This Row],[Unit_Price]]&gt;=2000, "High Price")</f>
        <v>Low Price</v>
      </c>
      <c r="M751" t="str">
        <f>VLOOKUP(Table8_16[[#This Row],[Customer_ID]],Table1__2[],2,FALSE)</f>
        <v>Andrew Smith</v>
      </c>
      <c r="N751">
        <f>VLOOKUP(Table8_16[[#This Row],[Customer_ID]],Table1__2[],3,FALSE)</f>
        <v>60</v>
      </c>
      <c r="O751" t="str">
        <f>VLOOKUP(Table8_16[[#This Row],[Customer_ID]],Table1__2[],4,FALSE)</f>
        <v>Male</v>
      </c>
      <c r="P751" t="str">
        <f>VLOOKUP(Table8_16[[#This Row],[Customer_ID]],Table1__2[],5,FALSE)</f>
        <v>East Matthew</v>
      </c>
      <c r="Q751" t="str">
        <f>VLOOKUP(Table8_16[[#This Row],[Customer_ID]],Table1__2[],6,FALSE)</f>
        <v>Wisconsin</v>
      </c>
      <c r="R751" t="str">
        <f>VLOOKUP(Table8_16[[#This Row],[Customer_ID]],Table1__2[],7,FALSE)</f>
        <v>USA</v>
      </c>
      <c r="S751" t="str">
        <f>VLOOKUP(Table8_16[[#This Row],[Customer_ID]],Table1__2[],8,FALSE)</f>
        <v>Bronze</v>
      </c>
      <c r="T751" t="str">
        <f>VLOOKUP(Table8_16[[#This Row],[Customer_ID]],Table1__2[],9,FALSE)</f>
        <v>Experienced</v>
      </c>
      <c r="U751" t="str">
        <f>VLOOKUP(Table8_16[[#This Row],[Product_ID]],Table3__211[],2,FALSE)</f>
        <v>Fitness Resistance</v>
      </c>
      <c r="V751" t="str">
        <f>VLOOKUP(Table8_16[[#This Row],[Product_ID]],Table3__211[],3,FALSE)</f>
        <v>Bands</v>
      </c>
      <c r="W751" t="str">
        <f>VLOOKUP(Table8_16[[#This Row],[Product_ID]],Table3__211[],4,FALSE)</f>
        <v>Sports</v>
      </c>
      <c r="X751" t="str">
        <f>VLOOKUP(Table8_16[[#This Row],[Product_ID]],Table3__211[],5,FALSE)</f>
        <v>Fitness</v>
      </c>
      <c r="Y751" t="str">
        <f>VLOOKUP(Table8_16[[#This Row],[Product_ID]],Table3__211[],6,FALSE)</f>
        <v>Reese-Watson</v>
      </c>
      <c r="Z751">
        <f>VLOOKUP(Table8_16[[#This Row],[Product_ID]],Table3__211[],7,FALSE)</f>
        <v>152.91999999999999</v>
      </c>
      <c r="AA751">
        <f>VLOOKUP(Table8_16[[#This Row],[Product_ID]],Table3__211[],8,FALSE)</f>
        <v>281</v>
      </c>
      <c r="AB751" t="str">
        <f>VLOOKUP(Table8_16[[#This Row],[Store_ID]],Store!$A$2:$E$21,2,FALSE)</f>
        <v>Johnson-Wright</v>
      </c>
      <c r="AC751" t="str">
        <f>VLOOKUP(Table8_16[[#This Row],[Store_ID]],Store!$A$2:$E$21,3,FALSE)</f>
        <v>North</v>
      </c>
      <c r="AD751" t="str">
        <f>VLOOKUP(Table8_16[[#This Row],[Store_ID]],Store!$A$2:$E$21,4,FALSE)</f>
        <v>Hoodberg</v>
      </c>
      <c r="AE751" t="str">
        <f>VLOOKUP(Table8_16[[#This Row],[Store_ID]],Store!$A$2:$E$21,5,FALSE)</f>
        <v>Outlet</v>
      </c>
      <c r="AF751" s="22" t="str">
        <f>VLOOKUP(Table8_16[[#This Row],[Store_ID]],Store!$A$2:$F$21,6,FALSE)</f>
        <v>Physical Store</v>
      </c>
    </row>
    <row r="752" spans="1:32" x14ac:dyDescent="0.3">
      <c r="A752" t="s">
        <v>2717</v>
      </c>
      <c r="B752" s="5">
        <v>45778</v>
      </c>
      <c r="C752" t="s">
        <v>805</v>
      </c>
      <c r="D752" t="s">
        <v>1680</v>
      </c>
      <c r="E752" t="s">
        <v>1901</v>
      </c>
      <c r="F752">
        <v>3</v>
      </c>
      <c r="G752">
        <v>35.159999999999997</v>
      </c>
      <c r="H752">
        <v>0.04</v>
      </c>
      <c r="I752" t="s">
        <v>1964</v>
      </c>
      <c r="J752">
        <v>101.2608</v>
      </c>
      <c r="K752">
        <v>101.26079999999999</v>
      </c>
      <c r="L752" t="str">
        <f>_xlfn.IFS(Table8_1[[#This Row],[Unit_Price]]&lt;500,"Low Price",Table8_1[[#This Row],[Unit_Price]]&lt;2000,"Medium Price",Table8_1[[#This Row],[Unit_Price]]&gt;=2000, "High Price")</f>
        <v>Low Price</v>
      </c>
      <c r="M752" t="str">
        <f>VLOOKUP(Table8_16[[#This Row],[Customer_ID]],Table1__2[],2,FALSE)</f>
        <v>Nicholas Webb</v>
      </c>
      <c r="N752">
        <f>VLOOKUP(Table8_16[[#This Row],[Customer_ID]],Table1__2[],3,FALSE)</f>
        <v>19</v>
      </c>
      <c r="O752" t="str">
        <f>VLOOKUP(Table8_16[[#This Row],[Customer_ID]],Table1__2[],4,FALSE)</f>
        <v>Male</v>
      </c>
      <c r="P752" t="str">
        <f>VLOOKUP(Table8_16[[#This Row],[Customer_ID]],Table1__2[],5,FALSE)</f>
        <v>Lake Timothy</v>
      </c>
      <c r="Q752" t="str">
        <f>VLOOKUP(Table8_16[[#This Row],[Customer_ID]],Table1__2[],6,FALSE)</f>
        <v>Nevada</v>
      </c>
      <c r="R752" t="str">
        <f>VLOOKUP(Table8_16[[#This Row],[Customer_ID]],Table1__2[],7,FALSE)</f>
        <v>USA</v>
      </c>
      <c r="S752" t="str">
        <f>VLOOKUP(Table8_16[[#This Row],[Customer_ID]],Table1__2[],8,FALSE)</f>
        <v>Gold</v>
      </c>
      <c r="T752" t="str">
        <f>VLOOKUP(Table8_16[[#This Row],[Customer_ID]],Table1__2[],9,FALSE)</f>
        <v>Teenage</v>
      </c>
      <c r="U752" t="str">
        <f>VLOOKUP(Table8_16[[#This Row],[Product_ID]],Table3__211[],2,FALSE)</f>
        <v>Gaming Mechanical</v>
      </c>
      <c r="V752" t="str">
        <f>VLOOKUP(Table8_16[[#This Row],[Product_ID]],Table3__211[],3,FALSE)</f>
        <v>Keyboard</v>
      </c>
      <c r="W752" t="str">
        <f>VLOOKUP(Table8_16[[#This Row],[Product_ID]],Table3__211[],4,FALSE)</f>
        <v>Electronics</v>
      </c>
      <c r="X752" t="str">
        <f>VLOOKUP(Table8_16[[#This Row],[Product_ID]],Table3__211[],5,FALSE)</f>
        <v>Computer</v>
      </c>
      <c r="Y752" t="str">
        <f>VLOOKUP(Table8_16[[#This Row],[Product_ID]],Table3__211[],6,FALSE)</f>
        <v>Lucero LLC</v>
      </c>
      <c r="Z752">
        <f>VLOOKUP(Table8_16[[#This Row],[Product_ID]],Table3__211[],7,FALSE)</f>
        <v>419.28</v>
      </c>
      <c r="AA752">
        <f>VLOOKUP(Table8_16[[#This Row],[Product_ID]],Table3__211[],8,FALSE)</f>
        <v>86</v>
      </c>
      <c r="AB752" t="str">
        <f>VLOOKUP(Table8_16[[#This Row],[Store_ID]],Store!$A$2:$E$21,2,FALSE)</f>
        <v>Johnson-Wright</v>
      </c>
      <c r="AC752" t="str">
        <f>VLOOKUP(Table8_16[[#This Row],[Store_ID]],Store!$A$2:$E$21,3,FALSE)</f>
        <v>North</v>
      </c>
      <c r="AD752" t="str">
        <f>VLOOKUP(Table8_16[[#This Row],[Store_ID]],Store!$A$2:$E$21,4,FALSE)</f>
        <v>Hoodberg</v>
      </c>
      <c r="AE752" t="str">
        <f>VLOOKUP(Table8_16[[#This Row],[Store_ID]],Store!$A$2:$E$21,5,FALSE)</f>
        <v>Outlet</v>
      </c>
      <c r="AF752" s="22" t="str">
        <f>VLOOKUP(Table8_16[[#This Row],[Store_ID]],Store!$A$2:$F$21,6,FALSE)</f>
        <v>Physical Store</v>
      </c>
    </row>
    <row r="753" spans="1:32" x14ac:dyDescent="0.3">
      <c r="A753" t="s">
        <v>2718</v>
      </c>
      <c r="B753" s="5">
        <v>45740</v>
      </c>
      <c r="C753" t="s">
        <v>1049</v>
      </c>
      <c r="D753" t="s">
        <v>1799</v>
      </c>
      <c r="E753" t="s">
        <v>1927</v>
      </c>
      <c r="F753">
        <v>2</v>
      </c>
      <c r="G753">
        <v>838.59</v>
      </c>
      <c r="H753">
        <v>0.18</v>
      </c>
      <c r="I753" t="s">
        <v>1964</v>
      </c>
      <c r="J753">
        <v>1375.2876000000001</v>
      </c>
      <c r="K753">
        <v>1375.2876000000001</v>
      </c>
      <c r="L753" t="str">
        <f>_xlfn.IFS(Table8_1[[#This Row],[Unit_Price]]&lt;500,"Low Price",Table8_1[[#This Row],[Unit_Price]]&lt;2000,"Medium Price",Table8_1[[#This Row],[Unit_Price]]&gt;=2000, "High Price")</f>
        <v>Medium Price</v>
      </c>
      <c r="M753" t="str">
        <f>VLOOKUP(Table8_16[[#This Row],[Customer_ID]],Table1__2[],2,FALSE)</f>
        <v>Pamela Mcguire</v>
      </c>
      <c r="N753">
        <f>VLOOKUP(Table8_16[[#This Row],[Customer_ID]],Table1__2[],3,FALSE)</f>
        <v>54</v>
      </c>
      <c r="O753" t="str">
        <f>VLOOKUP(Table8_16[[#This Row],[Customer_ID]],Table1__2[],4,FALSE)</f>
        <v>Male</v>
      </c>
      <c r="P753" t="str">
        <f>VLOOKUP(Table8_16[[#This Row],[Customer_ID]],Table1__2[],5,FALSE)</f>
        <v>South Jasontown</v>
      </c>
      <c r="Q753" t="str">
        <f>VLOOKUP(Table8_16[[#This Row],[Customer_ID]],Table1__2[],6,FALSE)</f>
        <v>Illinois</v>
      </c>
      <c r="R753" t="str">
        <f>VLOOKUP(Table8_16[[#This Row],[Customer_ID]],Table1__2[],7,FALSE)</f>
        <v>USA</v>
      </c>
      <c r="S753" t="str">
        <f>VLOOKUP(Table8_16[[#This Row],[Customer_ID]],Table1__2[],8,FALSE)</f>
        <v>Platinum</v>
      </c>
      <c r="T753" t="str">
        <f>VLOOKUP(Table8_16[[#This Row],[Customer_ID]],Table1__2[],9,FALSE)</f>
        <v>Experienced</v>
      </c>
      <c r="U753" t="str">
        <f>VLOOKUP(Table8_16[[#This Row],[Product_ID]],Table3__211[],2,FALSE)</f>
        <v>Professional Jump</v>
      </c>
      <c r="V753" t="str">
        <f>VLOOKUP(Table8_16[[#This Row],[Product_ID]],Table3__211[],3,FALSE)</f>
        <v>Rope</v>
      </c>
      <c r="W753" t="str">
        <f>VLOOKUP(Table8_16[[#This Row],[Product_ID]],Table3__211[],4,FALSE)</f>
        <v>Sports</v>
      </c>
      <c r="X753" t="str">
        <f>VLOOKUP(Table8_16[[#This Row],[Product_ID]],Table3__211[],5,FALSE)</f>
        <v>Fitness</v>
      </c>
      <c r="Y753" t="str">
        <f>VLOOKUP(Table8_16[[#This Row],[Product_ID]],Table3__211[],6,FALSE)</f>
        <v>Davis PLC</v>
      </c>
      <c r="Z753">
        <f>VLOOKUP(Table8_16[[#This Row],[Product_ID]],Table3__211[],7,FALSE)</f>
        <v>477.61</v>
      </c>
      <c r="AA753">
        <f>VLOOKUP(Table8_16[[#This Row],[Product_ID]],Table3__211[],8,FALSE)</f>
        <v>300</v>
      </c>
      <c r="AB753" t="str">
        <f>VLOOKUP(Table8_16[[#This Row],[Store_ID]],Store!$A$2:$E$21,2,FALSE)</f>
        <v>Aguirre-Keller</v>
      </c>
      <c r="AC753" t="str">
        <f>VLOOKUP(Table8_16[[#This Row],[Store_ID]],Store!$A$2:$E$21,3,FALSE)</f>
        <v>South</v>
      </c>
      <c r="AD753" t="str">
        <f>VLOOKUP(Table8_16[[#This Row],[Store_ID]],Store!$A$2:$E$21,4,FALSE)</f>
        <v>Lake Michael</v>
      </c>
      <c r="AE753" t="str">
        <f>VLOOKUP(Table8_16[[#This Row],[Store_ID]],Store!$A$2:$E$21,5,FALSE)</f>
        <v>Online</v>
      </c>
      <c r="AF753" s="22" t="str">
        <f>VLOOKUP(Table8_16[[#This Row],[Store_ID]],Store!$A$2:$F$21,6,FALSE)</f>
        <v>Digital Store</v>
      </c>
    </row>
    <row r="754" spans="1:32" x14ac:dyDescent="0.3">
      <c r="A754" t="s">
        <v>2719</v>
      </c>
      <c r="B754" s="5">
        <v>45598</v>
      </c>
      <c r="C754" t="s">
        <v>325</v>
      </c>
      <c r="D754" t="s">
        <v>1759</v>
      </c>
      <c r="E754" t="s">
        <v>1911</v>
      </c>
      <c r="F754">
        <v>4</v>
      </c>
      <c r="G754">
        <v>867.94</v>
      </c>
      <c r="H754">
        <v>0.26</v>
      </c>
      <c r="I754" t="s">
        <v>1961</v>
      </c>
      <c r="J754">
        <v>2569.1024000000002</v>
      </c>
      <c r="K754">
        <v>2569.1024000000002</v>
      </c>
      <c r="L754" t="str">
        <f>_xlfn.IFS(Table8_1[[#This Row],[Unit_Price]]&lt;500,"Low Price",Table8_1[[#This Row],[Unit_Price]]&lt;2000,"Medium Price",Table8_1[[#This Row],[Unit_Price]]&gt;=2000, "High Price")</f>
        <v>Medium Price</v>
      </c>
      <c r="M754" t="str">
        <f>VLOOKUP(Table8_16[[#This Row],[Customer_ID]],Table1__2[],2,FALSE)</f>
        <v>Jamie Yoder</v>
      </c>
      <c r="N754">
        <f>VLOOKUP(Table8_16[[#This Row],[Customer_ID]],Table1__2[],3,FALSE)</f>
        <v>43</v>
      </c>
      <c r="O754" t="str">
        <f>VLOOKUP(Table8_16[[#This Row],[Customer_ID]],Table1__2[],4,FALSE)</f>
        <v>Male</v>
      </c>
      <c r="P754" t="str">
        <f>VLOOKUP(Table8_16[[#This Row],[Customer_ID]],Table1__2[],5,FALSE)</f>
        <v>New Gabrielleville</v>
      </c>
      <c r="Q754" t="str">
        <f>VLOOKUP(Table8_16[[#This Row],[Customer_ID]],Table1__2[],6,FALSE)</f>
        <v>Wisconsin</v>
      </c>
      <c r="R754" t="str">
        <f>VLOOKUP(Table8_16[[#This Row],[Customer_ID]],Table1__2[],7,FALSE)</f>
        <v>USA</v>
      </c>
      <c r="S754" t="str">
        <f>VLOOKUP(Table8_16[[#This Row],[Customer_ID]],Table1__2[],8,FALSE)</f>
        <v>Platinum</v>
      </c>
      <c r="T754" t="str">
        <f>VLOOKUP(Table8_16[[#This Row],[Customer_ID]],Table1__2[],9,FALSE)</f>
        <v>Experienced</v>
      </c>
      <c r="U754" t="str">
        <f>VLOOKUP(Table8_16[[#This Row],[Product_ID]],Table3__211[],2,FALSE)</f>
        <v>Men's Hair Styling</v>
      </c>
      <c r="V754" t="str">
        <f>VLOOKUP(Table8_16[[#This Row],[Product_ID]],Table3__211[],3,FALSE)</f>
        <v>Gel</v>
      </c>
      <c r="W754" t="str">
        <f>VLOOKUP(Table8_16[[#This Row],[Product_ID]],Table3__211[],4,FALSE)</f>
        <v>Beauty</v>
      </c>
      <c r="X754" t="str">
        <f>VLOOKUP(Table8_16[[#This Row],[Product_ID]],Table3__211[],5,FALSE)</f>
        <v>Haircare</v>
      </c>
      <c r="Y754" t="str">
        <f>VLOOKUP(Table8_16[[#This Row],[Product_ID]],Table3__211[],6,FALSE)</f>
        <v>Cline-Mccarthy</v>
      </c>
      <c r="Z754">
        <f>VLOOKUP(Table8_16[[#This Row],[Product_ID]],Table3__211[],7,FALSE)</f>
        <v>17.309999999999999</v>
      </c>
      <c r="AA754">
        <f>VLOOKUP(Table8_16[[#This Row],[Product_ID]],Table3__211[],8,FALSE)</f>
        <v>399</v>
      </c>
      <c r="AB754" t="str">
        <f>VLOOKUP(Table8_16[[#This Row],[Store_ID]],Store!$A$2:$E$21,2,FALSE)</f>
        <v>Benson-Elliott</v>
      </c>
      <c r="AC754" t="str">
        <f>VLOOKUP(Table8_16[[#This Row],[Store_ID]],Store!$A$2:$E$21,3,FALSE)</f>
        <v>East</v>
      </c>
      <c r="AD754" t="str">
        <f>VLOOKUP(Table8_16[[#This Row],[Store_ID]],Store!$A$2:$E$21,4,FALSE)</f>
        <v>Port Josephberg</v>
      </c>
      <c r="AE754" t="str">
        <f>VLOOKUP(Table8_16[[#This Row],[Store_ID]],Store!$A$2:$E$21,5,FALSE)</f>
        <v>Online</v>
      </c>
      <c r="AF754" s="22" t="str">
        <f>VLOOKUP(Table8_16[[#This Row],[Store_ID]],Store!$A$2:$F$21,6,FALSE)</f>
        <v>Digital Store</v>
      </c>
    </row>
    <row r="755" spans="1:32" x14ac:dyDescent="0.3">
      <c r="A755" t="s">
        <v>2720</v>
      </c>
      <c r="B755" s="5">
        <v>45591</v>
      </c>
      <c r="C755" t="s">
        <v>651</v>
      </c>
      <c r="D755" t="s">
        <v>1696</v>
      </c>
      <c r="E755" t="s">
        <v>1942</v>
      </c>
      <c r="F755">
        <v>1</v>
      </c>
      <c r="G755">
        <v>623.88</v>
      </c>
      <c r="H755">
        <v>0.25</v>
      </c>
      <c r="I755" t="s">
        <v>1959</v>
      </c>
      <c r="J755">
        <v>467.91</v>
      </c>
      <c r="K755">
        <v>467.90999999999997</v>
      </c>
      <c r="L755" t="str">
        <f>_xlfn.IFS(Table8_1[[#This Row],[Unit_Price]]&lt;500,"Low Price",Table8_1[[#This Row],[Unit_Price]]&lt;2000,"Medium Price",Table8_1[[#This Row],[Unit_Price]]&gt;=2000, "High Price")</f>
        <v>Medium Price</v>
      </c>
      <c r="M755" t="str">
        <f>VLOOKUP(Table8_16[[#This Row],[Customer_ID]],Table1__2[],2,FALSE)</f>
        <v>Megan Greer</v>
      </c>
      <c r="N755">
        <f>VLOOKUP(Table8_16[[#This Row],[Customer_ID]],Table1__2[],3,FALSE)</f>
        <v>18</v>
      </c>
      <c r="O755" t="str">
        <f>VLOOKUP(Table8_16[[#This Row],[Customer_ID]],Table1__2[],4,FALSE)</f>
        <v>Female</v>
      </c>
      <c r="P755" t="str">
        <f>VLOOKUP(Table8_16[[#This Row],[Customer_ID]],Table1__2[],5,FALSE)</f>
        <v>West John</v>
      </c>
      <c r="Q755" t="str">
        <f>VLOOKUP(Table8_16[[#This Row],[Customer_ID]],Table1__2[],6,FALSE)</f>
        <v>Alaska</v>
      </c>
      <c r="R755" t="str">
        <f>VLOOKUP(Table8_16[[#This Row],[Customer_ID]],Table1__2[],7,FALSE)</f>
        <v>USA</v>
      </c>
      <c r="S755" t="str">
        <f>VLOOKUP(Table8_16[[#This Row],[Customer_ID]],Table1__2[],8,FALSE)</f>
        <v>Platinum</v>
      </c>
      <c r="T755" t="str">
        <f>VLOOKUP(Table8_16[[#This Row],[Customer_ID]],Table1__2[],9,FALSE)</f>
        <v>Teenage</v>
      </c>
      <c r="U755" t="str">
        <f>VLOOKUP(Table8_16[[#This Row],[Product_ID]],Table3__211[],2,FALSE)</f>
        <v>Portable Power</v>
      </c>
      <c r="V755" t="str">
        <f>VLOOKUP(Table8_16[[#This Row],[Product_ID]],Table3__211[],3,FALSE)</f>
        <v>Bank</v>
      </c>
      <c r="W755" t="str">
        <f>VLOOKUP(Table8_16[[#This Row],[Product_ID]],Table3__211[],4,FALSE)</f>
        <v>Electronics</v>
      </c>
      <c r="X755" t="str">
        <f>VLOOKUP(Table8_16[[#This Row],[Product_ID]],Table3__211[],5,FALSE)</f>
        <v>Mobile</v>
      </c>
      <c r="Y755" t="str">
        <f>VLOOKUP(Table8_16[[#This Row],[Product_ID]],Table3__211[],6,FALSE)</f>
        <v>Cummings and Sons</v>
      </c>
      <c r="Z755">
        <f>VLOOKUP(Table8_16[[#This Row],[Product_ID]],Table3__211[],7,FALSE)</f>
        <v>326.06</v>
      </c>
      <c r="AA755">
        <f>VLOOKUP(Table8_16[[#This Row],[Product_ID]],Table3__211[],8,FALSE)</f>
        <v>301</v>
      </c>
      <c r="AB755" t="str">
        <f>VLOOKUP(Table8_16[[#This Row],[Store_ID]],Store!$A$2:$E$21,2,FALSE)</f>
        <v>Holloway Ltd</v>
      </c>
      <c r="AC755" t="str">
        <f>VLOOKUP(Table8_16[[#This Row],[Store_ID]],Store!$A$2:$E$21,3,FALSE)</f>
        <v>North</v>
      </c>
      <c r="AD755" t="str">
        <f>VLOOKUP(Table8_16[[#This Row],[Store_ID]],Store!$A$2:$E$21,4,FALSE)</f>
        <v>Bensonhaven</v>
      </c>
      <c r="AE755" t="str">
        <f>VLOOKUP(Table8_16[[#This Row],[Store_ID]],Store!$A$2:$E$21,5,FALSE)</f>
        <v>Flagship</v>
      </c>
      <c r="AF755" s="22" t="str">
        <f>VLOOKUP(Table8_16[[#This Row],[Store_ID]],Store!$A$2:$F$21,6,FALSE)</f>
        <v>Physical Store</v>
      </c>
    </row>
    <row r="756" spans="1:32" x14ac:dyDescent="0.3">
      <c r="A756" t="s">
        <v>2721</v>
      </c>
      <c r="B756" s="5">
        <v>45546</v>
      </c>
      <c r="C756" t="s">
        <v>593</v>
      </c>
      <c r="D756" t="s">
        <v>1706</v>
      </c>
      <c r="E756" t="s">
        <v>1934</v>
      </c>
      <c r="F756">
        <v>2</v>
      </c>
      <c r="G756">
        <v>567.95000000000005</v>
      </c>
      <c r="H756">
        <v>0.12</v>
      </c>
      <c r="I756" t="s">
        <v>1961</v>
      </c>
      <c r="J756">
        <v>999.59199999999998</v>
      </c>
      <c r="K756">
        <v>999.5920000000001</v>
      </c>
      <c r="L756" t="str">
        <f>_xlfn.IFS(Table8_1[[#This Row],[Unit_Price]]&lt;500,"Low Price",Table8_1[[#This Row],[Unit_Price]]&lt;2000,"Medium Price",Table8_1[[#This Row],[Unit_Price]]&gt;=2000, "High Price")</f>
        <v>Medium Price</v>
      </c>
      <c r="M756" t="str">
        <f>VLOOKUP(Table8_16[[#This Row],[Customer_ID]],Table1__2[],2,FALSE)</f>
        <v>Curtis Lam</v>
      </c>
      <c r="N756">
        <f>VLOOKUP(Table8_16[[#This Row],[Customer_ID]],Table1__2[],3,FALSE)</f>
        <v>55</v>
      </c>
      <c r="O756" t="str">
        <f>VLOOKUP(Table8_16[[#This Row],[Customer_ID]],Table1__2[],4,FALSE)</f>
        <v>Male</v>
      </c>
      <c r="P756" t="str">
        <f>VLOOKUP(Table8_16[[#This Row],[Customer_ID]],Table1__2[],5,FALSE)</f>
        <v>Butlerberg</v>
      </c>
      <c r="Q756" t="str">
        <f>VLOOKUP(Table8_16[[#This Row],[Customer_ID]],Table1__2[],6,FALSE)</f>
        <v>Kentucky</v>
      </c>
      <c r="R756" t="str">
        <f>VLOOKUP(Table8_16[[#This Row],[Customer_ID]],Table1__2[],7,FALSE)</f>
        <v>USA</v>
      </c>
      <c r="S756" t="str">
        <f>VLOOKUP(Table8_16[[#This Row],[Customer_ID]],Table1__2[],8,FALSE)</f>
        <v>Platinum</v>
      </c>
      <c r="T756" t="str">
        <f>VLOOKUP(Table8_16[[#This Row],[Customer_ID]],Table1__2[],9,FALSE)</f>
        <v>Experienced</v>
      </c>
      <c r="U756" t="str">
        <f>VLOOKUP(Table8_16[[#This Row],[Product_ID]],Table3__211[],2,FALSE)</f>
        <v>Smart Home WiFi</v>
      </c>
      <c r="V756" t="str">
        <f>VLOOKUP(Table8_16[[#This Row],[Product_ID]],Table3__211[],3,FALSE)</f>
        <v>Camera</v>
      </c>
      <c r="W756" t="str">
        <f>VLOOKUP(Table8_16[[#This Row],[Product_ID]],Table3__211[],4,FALSE)</f>
        <v>Electronics</v>
      </c>
      <c r="X756" t="str">
        <f>VLOOKUP(Table8_16[[#This Row],[Product_ID]],Table3__211[],5,FALSE)</f>
        <v>Accessories</v>
      </c>
      <c r="Y756" t="str">
        <f>VLOOKUP(Table8_16[[#This Row],[Product_ID]],Table3__211[],6,FALSE)</f>
        <v>Holmes LLC</v>
      </c>
      <c r="Z756">
        <f>VLOOKUP(Table8_16[[#This Row],[Product_ID]],Table3__211[],7,FALSE)</f>
        <v>450.71</v>
      </c>
      <c r="AA756">
        <f>VLOOKUP(Table8_16[[#This Row],[Product_ID]],Table3__211[],8,FALSE)</f>
        <v>389</v>
      </c>
      <c r="AB756" t="str">
        <f>VLOOKUP(Table8_16[[#This Row],[Store_ID]],Store!$A$2:$E$21,2,FALSE)</f>
        <v>Mcdonald Inc</v>
      </c>
      <c r="AC756" t="str">
        <f>VLOOKUP(Table8_16[[#This Row],[Store_ID]],Store!$A$2:$E$21,3,FALSE)</f>
        <v>South</v>
      </c>
      <c r="AD756" t="str">
        <f>VLOOKUP(Table8_16[[#This Row],[Store_ID]],Store!$A$2:$E$21,4,FALSE)</f>
        <v>Christopherland</v>
      </c>
      <c r="AE756" t="str">
        <f>VLOOKUP(Table8_16[[#This Row],[Store_ID]],Store!$A$2:$E$21,5,FALSE)</f>
        <v>Outlet</v>
      </c>
      <c r="AF756" s="22" t="str">
        <f>VLOOKUP(Table8_16[[#This Row],[Store_ID]],Store!$A$2:$F$21,6,FALSE)</f>
        <v>Physical Store</v>
      </c>
    </row>
    <row r="757" spans="1:32" x14ac:dyDescent="0.3">
      <c r="A757" t="s">
        <v>2722</v>
      </c>
      <c r="B757" s="5">
        <v>45483</v>
      </c>
      <c r="C757" t="s">
        <v>1028</v>
      </c>
      <c r="D757" t="s">
        <v>1670</v>
      </c>
      <c r="E757" t="s">
        <v>1945</v>
      </c>
      <c r="F757">
        <v>2</v>
      </c>
      <c r="G757">
        <v>671.69</v>
      </c>
      <c r="H757">
        <v>0.19</v>
      </c>
      <c r="I757" t="s">
        <v>1959</v>
      </c>
      <c r="J757">
        <v>1088.1378</v>
      </c>
      <c r="K757">
        <v>1088.1378</v>
      </c>
      <c r="L757" t="str">
        <f>_xlfn.IFS(Table8_1[[#This Row],[Unit_Price]]&lt;500,"Low Price",Table8_1[[#This Row],[Unit_Price]]&lt;2000,"Medium Price",Table8_1[[#This Row],[Unit_Price]]&gt;=2000, "High Price")</f>
        <v>Medium Price</v>
      </c>
      <c r="M757" t="str">
        <f>VLOOKUP(Table8_16[[#This Row],[Customer_ID]],Table1__2[],2,FALSE)</f>
        <v>Kristy Dunlap</v>
      </c>
      <c r="N757">
        <f>VLOOKUP(Table8_16[[#This Row],[Customer_ID]],Table1__2[],3,FALSE)</f>
        <v>64</v>
      </c>
      <c r="O757" t="str">
        <f>VLOOKUP(Table8_16[[#This Row],[Customer_ID]],Table1__2[],4,FALSE)</f>
        <v>Female</v>
      </c>
      <c r="P757" t="str">
        <f>VLOOKUP(Table8_16[[#This Row],[Customer_ID]],Table1__2[],5,FALSE)</f>
        <v>Whiteport</v>
      </c>
      <c r="Q757" t="str">
        <f>VLOOKUP(Table8_16[[#This Row],[Customer_ID]],Table1__2[],6,FALSE)</f>
        <v>North Carolina</v>
      </c>
      <c r="R757" t="str">
        <f>VLOOKUP(Table8_16[[#This Row],[Customer_ID]],Table1__2[],7,FALSE)</f>
        <v>USA</v>
      </c>
      <c r="S757" t="str">
        <f>VLOOKUP(Table8_16[[#This Row],[Customer_ID]],Table1__2[],8,FALSE)</f>
        <v>Platinum</v>
      </c>
      <c r="T757" t="str">
        <f>VLOOKUP(Table8_16[[#This Row],[Customer_ID]],Table1__2[],9,FALSE)</f>
        <v>Retired</v>
      </c>
      <c r="U757" t="str">
        <f>VLOOKUP(Table8_16[[#This Row],[Product_ID]],Table3__211[],2,FALSE)</f>
        <v>Basketball</v>
      </c>
      <c r="V757" t="str">
        <f>VLOOKUP(Table8_16[[#This Row],[Product_ID]],Table3__211[],3,FALSE)</f>
        <v>Ball</v>
      </c>
      <c r="W757" t="str">
        <f>VLOOKUP(Table8_16[[#This Row],[Product_ID]],Table3__211[],4,FALSE)</f>
        <v>Sports</v>
      </c>
      <c r="X757" t="str">
        <f>VLOOKUP(Table8_16[[#This Row],[Product_ID]],Table3__211[],5,FALSE)</f>
        <v>Team Sports</v>
      </c>
      <c r="Y757" t="str">
        <f>VLOOKUP(Table8_16[[#This Row],[Product_ID]],Table3__211[],6,FALSE)</f>
        <v>Nolan-Snow</v>
      </c>
      <c r="Z757">
        <f>VLOOKUP(Table8_16[[#This Row],[Product_ID]],Table3__211[],7,FALSE)</f>
        <v>204.39</v>
      </c>
      <c r="AA757">
        <f>VLOOKUP(Table8_16[[#This Row],[Product_ID]],Table3__211[],8,FALSE)</f>
        <v>281</v>
      </c>
      <c r="AB757" t="str">
        <f>VLOOKUP(Table8_16[[#This Row],[Store_ID]],Store!$A$2:$E$21,2,FALSE)</f>
        <v>Guerrero-Schmitt</v>
      </c>
      <c r="AC757" t="str">
        <f>VLOOKUP(Table8_16[[#This Row],[Store_ID]],Store!$A$2:$E$21,3,FALSE)</f>
        <v>East</v>
      </c>
      <c r="AD757" t="str">
        <f>VLOOKUP(Table8_16[[#This Row],[Store_ID]],Store!$A$2:$E$21,4,FALSE)</f>
        <v>East Stevechester</v>
      </c>
      <c r="AE757" t="str">
        <f>VLOOKUP(Table8_16[[#This Row],[Store_ID]],Store!$A$2:$E$21,5,FALSE)</f>
        <v>Flagship</v>
      </c>
      <c r="AF757" s="22" t="str">
        <f>VLOOKUP(Table8_16[[#This Row],[Store_ID]],Store!$A$2:$F$21,6,FALSE)</f>
        <v>Physical Store</v>
      </c>
    </row>
    <row r="758" spans="1:32" x14ac:dyDescent="0.3">
      <c r="A758" t="s">
        <v>2723</v>
      </c>
      <c r="B758" s="5">
        <v>45786</v>
      </c>
      <c r="C758" t="s">
        <v>680</v>
      </c>
      <c r="D758" t="s">
        <v>1580</v>
      </c>
      <c r="E758" t="s">
        <v>1914</v>
      </c>
      <c r="F758">
        <v>2</v>
      </c>
      <c r="G758">
        <v>257.95999999999998</v>
      </c>
      <c r="H758">
        <v>0.21</v>
      </c>
      <c r="I758" t="s">
        <v>1961</v>
      </c>
      <c r="J758">
        <v>407.57679999999999</v>
      </c>
      <c r="K758">
        <v>407.57679999999999</v>
      </c>
      <c r="L758" t="str">
        <f>_xlfn.IFS(Table8_1[[#This Row],[Unit_Price]]&lt;500,"Low Price",Table8_1[[#This Row],[Unit_Price]]&lt;2000,"Medium Price",Table8_1[[#This Row],[Unit_Price]]&gt;=2000, "High Price")</f>
        <v>Low Price</v>
      </c>
      <c r="M758" t="str">
        <f>VLOOKUP(Table8_16[[#This Row],[Customer_ID]],Table1__2[],2,FALSE)</f>
        <v>Ronald Jones</v>
      </c>
      <c r="N758">
        <f>VLOOKUP(Table8_16[[#This Row],[Customer_ID]],Table1__2[],3,FALSE)</f>
        <v>26</v>
      </c>
      <c r="O758" t="str">
        <f>VLOOKUP(Table8_16[[#This Row],[Customer_ID]],Table1__2[],4,FALSE)</f>
        <v>Female</v>
      </c>
      <c r="P758" t="str">
        <f>VLOOKUP(Table8_16[[#This Row],[Customer_ID]],Table1__2[],5,FALSE)</f>
        <v>Brownshire</v>
      </c>
      <c r="Q758" t="str">
        <f>VLOOKUP(Table8_16[[#This Row],[Customer_ID]],Table1__2[],6,FALSE)</f>
        <v>Tennessee</v>
      </c>
      <c r="R758" t="str">
        <f>VLOOKUP(Table8_16[[#This Row],[Customer_ID]],Table1__2[],7,FALSE)</f>
        <v>USA</v>
      </c>
      <c r="S758" t="str">
        <f>VLOOKUP(Table8_16[[#This Row],[Customer_ID]],Table1__2[],8,FALSE)</f>
        <v>Silver</v>
      </c>
      <c r="T758" t="str">
        <f>VLOOKUP(Table8_16[[#This Row],[Customer_ID]],Table1__2[],9,FALSE)</f>
        <v>Entry level Professionel</v>
      </c>
      <c r="U758" t="str">
        <f>VLOOKUP(Table8_16[[#This Row],[Product_ID]],Table3__211[],2,FALSE)</f>
        <v>Herbal Face</v>
      </c>
      <c r="V758" t="str">
        <f>VLOOKUP(Table8_16[[#This Row],[Product_ID]],Table3__211[],3,FALSE)</f>
        <v>Moisturizer</v>
      </c>
      <c r="W758" t="str">
        <f>VLOOKUP(Table8_16[[#This Row],[Product_ID]],Table3__211[],4,FALSE)</f>
        <v>Beauty</v>
      </c>
      <c r="X758" t="str">
        <f>VLOOKUP(Table8_16[[#This Row],[Product_ID]],Table3__211[],5,FALSE)</f>
        <v>Skincare</v>
      </c>
      <c r="Y758" t="str">
        <f>VLOOKUP(Table8_16[[#This Row],[Product_ID]],Table3__211[],6,FALSE)</f>
        <v>Davidson PLC</v>
      </c>
      <c r="Z758">
        <f>VLOOKUP(Table8_16[[#This Row],[Product_ID]],Table3__211[],7,FALSE)</f>
        <v>312.8</v>
      </c>
      <c r="AA758">
        <f>VLOOKUP(Table8_16[[#This Row],[Product_ID]],Table3__211[],8,FALSE)</f>
        <v>350</v>
      </c>
      <c r="AB758" t="str">
        <f>VLOOKUP(Table8_16[[#This Row],[Store_ID]],Store!$A$2:$E$21,2,FALSE)</f>
        <v>Martinez-Mullins</v>
      </c>
      <c r="AC758" t="str">
        <f>VLOOKUP(Table8_16[[#This Row],[Store_ID]],Store!$A$2:$E$21,3,FALSE)</f>
        <v>South</v>
      </c>
      <c r="AD758" t="str">
        <f>VLOOKUP(Table8_16[[#This Row],[Store_ID]],Store!$A$2:$E$21,4,FALSE)</f>
        <v>Williamsfurt</v>
      </c>
      <c r="AE758" t="str">
        <f>VLOOKUP(Table8_16[[#This Row],[Store_ID]],Store!$A$2:$E$21,5,FALSE)</f>
        <v>Online</v>
      </c>
      <c r="AF758" s="22" t="str">
        <f>VLOOKUP(Table8_16[[#This Row],[Store_ID]],Store!$A$2:$F$21,6,FALSE)</f>
        <v>Digital Store</v>
      </c>
    </row>
    <row r="759" spans="1:32" x14ac:dyDescent="0.3">
      <c r="A759" t="s">
        <v>2724</v>
      </c>
      <c r="B759" s="5">
        <v>45475</v>
      </c>
      <c r="C759" t="s">
        <v>674</v>
      </c>
      <c r="D759" t="s">
        <v>1877</v>
      </c>
      <c r="E759" t="s">
        <v>1948</v>
      </c>
      <c r="F759">
        <v>4</v>
      </c>
      <c r="G759">
        <v>281.48</v>
      </c>
      <c r="H759">
        <v>0.27</v>
      </c>
      <c r="I759" t="s">
        <v>1961</v>
      </c>
      <c r="J759">
        <v>821.92160000000001</v>
      </c>
      <c r="K759">
        <v>821.92160000000001</v>
      </c>
      <c r="L759" t="str">
        <f>_xlfn.IFS(Table8_1[[#This Row],[Unit_Price]]&lt;500,"Low Price",Table8_1[[#This Row],[Unit_Price]]&lt;2000,"Medium Price",Table8_1[[#This Row],[Unit_Price]]&gt;=2000, "High Price")</f>
        <v>Low Price</v>
      </c>
      <c r="M759" t="str">
        <f>VLOOKUP(Table8_16[[#This Row],[Customer_ID]],Table1__2[],2,FALSE)</f>
        <v>Tiffany Herrera</v>
      </c>
      <c r="N759">
        <f>VLOOKUP(Table8_16[[#This Row],[Customer_ID]],Table1__2[],3,FALSE)</f>
        <v>52</v>
      </c>
      <c r="O759" t="str">
        <f>VLOOKUP(Table8_16[[#This Row],[Customer_ID]],Table1__2[],4,FALSE)</f>
        <v>Male</v>
      </c>
      <c r="P759" t="str">
        <f>VLOOKUP(Table8_16[[#This Row],[Customer_ID]],Table1__2[],5,FALSE)</f>
        <v>New Dianebury</v>
      </c>
      <c r="Q759" t="str">
        <f>VLOOKUP(Table8_16[[#This Row],[Customer_ID]],Table1__2[],6,FALSE)</f>
        <v>Virginia</v>
      </c>
      <c r="R759" t="str">
        <f>VLOOKUP(Table8_16[[#This Row],[Customer_ID]],Table1__2[],7,FALSE)</f>
        <v>USA</v>
      </c>
      <c r="S759" t="str">
        <f>VLOOKUP(Table8_16[[#This Row],[Customer_ID]],Table1__2[],8,FALSE)</f>
        <v>Platinum</v>
      </c>
      <c r="T759" t="str">
        <f>VLOOKUP(Table8_16[[#This Row],[Customer_ID]],Table1__2[],9,FALSE)</f>
        <v>Experienced</v>
      </c>
      <c r="U759" t="str">
        <f>VLOOKUP(Table8_16[[#This Row],[Product_ID]],Table3__211[],2,FALSE)</f>
        <v>Portable Bluetooth</v>
      </c>
      <c r="V759" t="str">
        <f>VLOOKUP(Table8_16[[#This Row],[Product_ID]],Table3__211[],3,FALSE)</f>
        <v>Speaker</v>
      </c>
      <c r="W759" t="str">
        <f>VLOOKUP(Table8_16[[#This Row],[Product_ID]],Table3__211[],4,FALSE)</f>
        <v>Electronics</v>
      </c>
      <c r="X759" t="str">
        <f>VLOOKUP(Table8_16[[#This Row],[Product_ID]],Table3__211[],5,FALSE)</f>
        <v>Audio</v>
      </c>
      <c r="Y759" t="str">
        <f>VLOOKUP(Table8_16[[#This Row],[Product_ID]],Table3__211[],6,FALSE)</f>
        <v>Flores-King</v>
      </c>
      <c r="Z759">
        <f>VLOOKUP(Table8_16[[#This Row],[Product_ID]],Table3__211[],7,FALSE)</f>
        <v>431.67</v>
      </c>
      <c r="AA759">
        <f>VLOOKUP(Table8_16[[#This Row],[Product_ID]],Table3__211[],8,FALSE)</f>
        <v>73</v>
      </c>
      <c r="AB759" t="str">
        <f>VLOOKUP(Table8_16[[#This Row],[Store_ID]],Store!$A$2:$E$21,2,FALSE)</f>
        <v>Mann-Austin</v>
      </c>
      <c r="AC759" t="str">
        <f>VLOOKUP(Table8_16[[#This Row],[Store_ID]],Store!$A$2:$E$21,3,FALSE)</f>
        <v>East</v>
      </c>
      <c r="AD759" t="str">
        <f>VLOOKUP(Table8_16[[#This Row],[Store_ID]],Store!$A$2:$E$21,4,FALSE)</f>
        <v>Vasquezborough</v>
      </c>
      <c r="AE759" t="str">
        <f>VLOOKUP(Table8_16[[#This Row],[Store_ID]],Store!$A$2:$E$21,5,FALSE)</f>
        <v>Online</v>
      </c>
      <c r="AF759" s="22" t="str">
        <f>VLOOKUP(Table8_16[[#This Row],[Store_ID]],Store!$A$2:$F$21,6,FALSE)</f>
        <v>Digital Store</v>
      </c>
    </row>
    <row r="760" spans="1:32" x14ac:dyDescent="0.3">
      <c r="A760" t="s">
        <v>2725</v>
      </c>
      <c r="B760" s="5">
        <v>45470</v>
      </c>
      <c r="C760" t="s">
        <v>1007</v>
      </c>
      <c r="D760" t="s">
        <v>1635</v>
      </c>
      <c r="E760" t="s">
        <v>1927</v>
      </c>
      <c r="F760">
        <v>1</v>
      </c>
      <c r="G760">
        <v>202.13</v>
      </c>
      <c r="H760">
        <v>0.13</v>
      </c>
      <c r="I760" t="s">
        <v>1964</v>
      </c>
      <c r="J760">
        <v>175.85310000000001</v>
      </c>
      <c r="K760">
        <v>175.85309999999998</v>
      </c>
      <c r="L760" t="str">
        <f>_xlfn.IFS(Table8_1[[#This Row],[Unit_Price]]&lt;500,"Low Price",Table8_1[[#This Row],[Unit_Price]]&lt;2000,"Medium Price",Table8_1[[#This Row],[Unit_Price]]&gt;=2000, "High Price")</f>
        <v>Low Price</v>
      </c>
      <c r="M760" t="str">
        <f>VLOOKUP(Table8_16[[#This Row],[Customer_ID]],Table1__2[],2,FALSE)</f>
        <v>Robert House</v>
      </c>
      <c r="N760">
        <f>VLOOKUP(Table8_16[[#This Row],[Customer_ID]],Table1__2[],3,FALSE)</f>
        <v>34</v>
      </c>
      <c r="O760" t="str">
        <f>VLOOKUP(Table8_16[[#This Row],[Customer_ID]],Table1__2[],4,FALSE)</f>
        <v>Male</v>
      </c>
      <c r="P760" t="str">
        <f>VLOOKUP(Table8_16[[#This Row],[Customer_ID]],Table1__2[],5,FALSE)</f>
        <v>Lake James</v>
      </c>
      <c r="Q760" t="str">
        <f>VLOOKUP(Table8_16[[#This Row],[Customer_ID]],Table1__2[],6,FALSE)</f>
        <v>Maryland</v>
      </c>
      <c r="R760" t="str">
        <f>VLOOKUP(Table8_16[[#This Row],[Customer_ID]],Table1__2[],7,FALSE)</f>
        <v>USA</v>
      </c>
      <c r="S760" t="str">
        <f>VLOOKUP(Table8_16[[#This Row],[Customer_ID]],Table1__2[],8,FALSE)</f>
        <v>Gold</v>
      </c>
      <c r="T760" t="str">
        <f>VLOOKUP(Table8_16[[#This Row],[Customer_ID]],Table1__2[],9,FALSE)</f>
        <v>Experienced</v>
      </c>
      <c r="U760" t="str">
        <f>VLOOKUP(Table8_16[[#This Row],[Product_ID]],Table3__211[],2,FALSE)</f>
        <v>Outdoor Sports Water</v>
      </c>
      <c r="V760" t="str">
        <f>VLOOKUP(Table8_16[[#This Row],[Product_ID]],Table3__211[],3,FALSE)</f>
        <v>Bottle</v>
      </c>
      <c r="W760" t="str">
        <f>VLOOKUP(Table8_16[[#This Row],[Product_ID]],Table3__211[],4,FALSE)</f>
        <v>Sports</v>
      </c>
      <c r="X760" t="str">
        <f>VLOOKUP(Table8_16[[#This Row],[Product_ID]],Table3__211[],5,FALSE)</f>
        <v>Accessories</v>
      </c>
      <c r="Y760" t="str">
        <f>VLOOKUP(Table8_16[[#This Row],[Product_ID]],Table3__211[],6,FALSE)</f>
        <v>Soto-Ellis</v>
      </c>
      <c r="Z760">
        <f>VLOOKUP(Table8_16[[#This Row],[Product_ID]],Table3__211[],7,FALSE)</f>
        <v>131.51</v>
      </c>
      <c r="AA760">
        <f>VLOOKUP(Table8_16[[#This Row],[Product_ID]],Table3__211[],8,FALSE)</f>
        <v>273</v>
      </c>
      <c r="AB760" t="str">
        <f>VLOOKUP(Table8_16[[#This Row],[Store_ID]],Store!$A$2:$E$21,2,FALSE)</f>
        <v>Aguirre-Keller</v>
      </c>
      <c r="AC760" t="str">
        <f>VLOOKUP(Table8_16[[#This Row],[Store_ID]],Store!$A$2:$E$21,3,FALSE)</f>
        <v>South</v>
      </c>
      <c r="AD760" t="str">
        <f>VLOOKUP(Table8_16[[#This Row],[Store_ID]],Store!$A$2:$E$21,4,FALSE)</f>
        <v>Lake Michael</v>
      </c>
      <c r="AE760" t="str">
        <f>VLOOKUP(Table8_16[[#This Row],[Store_ID]],Store!$A$2:$E$21,5,FALSE)</f>
        <v>Online</v>
      </c>
      <c r="AF760" s="22" t="str">
        <f>VLOOKUP(Table8_16[[#This Row],[Store_ID]],Store!$A$2:$F$21,6,FALSE)</f>
        <v>Digital Store</v>
      </c>
    </row>
    <row r="761" spans="1:32" x14ac:dyDescent="0.3">
      <c r="A761" t="s">
        <v>2726</v>
      </c>
      <c r="B761" s="5">
        <v>45243</v>
      </c>
      <c r="C761" t="s">
        <v>874</v>
      </c>
      <c r="D761" t="s">
        <v>1805</v>
      </c>
      <c r="E761" t="s">
        <v>1908</v>
      </c>
      <c r="F761">
        <v>1</v>
      </c>
      <c r="G761">
        <v>370.66</v>
      </c>
      <c r="H761">
        <v>0.01</v>
      </c>
      <c r="I761" t="s">
        <v>1961</v>
      </c>
      <c r="J761">
        <v>366.95339999999999</v>
      </c>
      <c r="K761">
        <v>366.95340000000004</v>
      </c>
      <c r="L761" t="str">
        <f>_xlfn.IFS(Table8_1[[#This Row],[Unit_Price]]&lt;500,"Low Price",Table8_1[[#This Row],[Unit_Price]]&lt;2000,"Medium Price",Table8_1[[#This Row],[Unit_Price]]&gt;=2000, "High Price")</f>
        <v>Low Price</v>
      </c>
      <c r="M761" t="str">
        <f>VLOOKUP(Table8_16[[#This Row],[Customer_ID]],Table1__2[],2,FALSE)</f>
        <v>Daisy Johnson Dds</v>
      </c>
      <c r="N761">
        <f>VLOOKUP(Table8_16[[#This Row],[Customer_ID]],Table1__2[],3,FALSE)</f>
        <v>64</v>
      </c>
      <c r="O761" t="str">
        <f>VLOOKUP(Table8_16[[#This Row],[Customer_ID]],Table1__2[],4,FALSE)</f>
        <v>Male</v>
      </c>
      <c r="P761" t="str">
        <f>VLOOKUP(Table8_16[[#This Row],[Customer_ID]],Table1__2[],5,FALSE)</f>
        <v>North Stephanie</v>
      </c>
      <c r="Q761" t="str">
        <f>VLOOKUP(Table8_16[[#This Row],[Customer_ID]],Table1__2[],6,FALSE)</f>
        <v>Nebraska</v>
      </c>
      <c r="R761" t="str">
        <f>VLOOKUP(Table8_16[[#This Row],[Customer_ID]],Table1__2[],7,FALSE)</f>
        <v>USA</v>
      </c>
      <c r="S761" t="str">
        <f>VLOOKUP(Table8_16[[#This Row],[Customer_ID]],Table1__2[],8,FALSE)</f>
        <v>Platinum</v>
      </c>
      <c r="T761" t="str">
        <f>VLOOKUP(Table8_16[[#This Row],[Customer_ID]],Table1__2[],9,FALSE)</f>
        <v>Retired</v>
      </c>
      <c r="U761" t="str">
        <f>VLOOKUP(Table8_16[[#This Row],[Product_ID]],Table3__211[],2,FALSE)</f>
        <v>Bluetooth Car Audio</v>
      </c>
      <c r="V761" t="str">
        <f>VLOOKUP(Table8_16[[#This Row],[Product_ID]],Table3__211[],3,FALSE)</f>
        <v>System</v>
      </c>
      <c r="W761" t="str">
        <f>VLOOKUP(Table8_16[[#This Row],[Product_ID]],Table3__211[],4,FALSE)</f>
        <v>Electronics</v>
      </c>
      <c r="X761" t="str">
        <f>VLOOKUP(Table8_16[[#This Row],[Product_ID]],Table3__211[],5,FALSE)</f>
        <v>Audio</v>
      </c>
      <c r="Y761" t="str">
        <f>VLOOKUP(Table8_16[[#This Row],[Product_ID]],Table3__211[],6,FALSE)</f>
        <v>Bruce-Bowen</v>
      </c>
      <c r="Z761">
        <f>VLOOKUP(Table8_16[[#This Row],[Product_ID]],Table3__211[],7,FALSE)</f>
        <v>403.71</v>
      </c>
      <c r="AA761">
        <f>VLOOKUP(Table8_16[[#This Row],[Product_ID]],Table3__211[],8,FALSE)</f>
        <v>159</v>
      </c>
      <c r="AB761" t="str">
        <f>VLOOKUP(Table8_16[[#This Row],[Store_ID]],Store!$A$2:$E$21,2,FALSE)</f>
        <v>Gray Ltd</v>
      </c>
      <c r="AC761" t="str">
        <f>VLOOKUP(Table8_16[[#This Row],[Store_ID]],Store!$A$2:$E$21,3,FALSE)</f>
        <v>North</v>
      </c>
      <c r="AD761" t="str">
        <f>VLOOKUP(Table8_16[[#This Row],[Store_ID]],Store!$A$2:$E$21,4,FALSE)</f>
        <v>New Michaelchester</v>
      </c>
      <c r="AE761" t="str">
        <f>VLOOKUP(Table8_16[[#This Row],[Store_ID]],Store!$A$2:$E$21,5,FALSE)</f>
        <v>Outlet</v>
      </c>
      <c r="AF761" s="22" t="str">
        <f>VLOOKUP(Table8_16[[#This Row],[Store_ID]],Store!$A$2:$F$21,6,FALSE)</f>
        <v>Physical Store</v>
      </c>
    </row>
    <row r="762" spans="1:32" x14ac:dyDescent="0.3">
      <c r="A762" t="s">
        <v>2727</v>
      </c>
      <c r="B762" s="5">
        <v>45341</v>
      </c>
      <c r="C762" t="s">
        <v>34</v>
      </c>
      <c r="D762" t="s">
        <v>1765</v>
      </c>
      <c r="E762" t="s">
        <v>1929</v>
      </c>
      <c r="F762">
        <v>4</v>
      </c>
      <c r="G762">
        <v>731.53</v>
      </c>
      <c r="H762">
        <v>0.12</v>
      </c>
      <c r="I762" t="s">
        <v>1959</v>
      </c>
      <c r="J762">
        <v>2574.9856</v>
      </c>
      <c r="K762">
        <v>2574.9856</v>
      </c>
      <c r="L762" t="str">
        <f>_xlfn.IFS(Table8_1[[#This Row],[Unit_Price]]&lt;500,"Low Price",Table8_1[[#This Row],[Unit_Price]]&lt;2000,"Medium Price",Table8_1[[#This Row],[Unit_Price]]&gt;=2000, "High Price")</f>
        <v>Medium Price</v>
      </c>
      <c r="M762" t="str">
        <f>VLOOKUP(Table8_16[[#This Row],[Customer_ID]],Table1__2[],2,FALSE)</f>
        <v>Christine Vaughn</v>
      </c>
      <c r="N762">
        <f>VLOOKUP(Table8_16[[#This Row],[Customer_ID]],Table1__2[],3,FALSE)</f>
        <v>24</v>
      </c>
      <c r="O762" t="str">
        <f>VLOOKUP(Table8_16[[#This Row],[Customer_ID]],Table1__2[],4,FALSE)</f>
        <v>Male</v>
      </c>
      <c r="P762" t="str">
        <f>VLOOKUP(Table8_16[[#This Row],[Customer_ID]],Table1__2[],5,FALSE)</f>
        <v>East Amandamouth</v>
      </c>
      <c r="Q762" t="str">
        <f>VLOOKUP(Table8_16[[#This Row],[Customer_ID]],Table1__2[],6,FALSE)</f>
        <v>Oregon</v>
      </c>
      <c r="R762" t="str">
        <f>VLOOKUP(Table8_16[[#This Row],[Customer_ID]],Table1__2[],7,FALSE)</f>
        <v>USA</v>
      </c>
      <c r="S762" t="str">
        <f>VLOOKUP(Table8_16[[#This Row],[Customer_ID]],Table1__2[],8,FALSE)</f>
        <v>Bronze</v>
      </c>
      <c r="T762" t="str">
        <f>VLOOKUP(Table8_16[[#This Row],[Customer_ID]],Table1__2[],9,FALSE)</f>
        <v>Students</v>
      </c>
      <c r="U762" t="str">
        <f>VLOOKUP(Table8_16[[#This Row],[Product_ID]],Table3__211[],2,FALSE)</f>
        <v>Tennis Ball</v>
      </c>
      <c r="V762" t="str">
        <f>VLOOKUP(Table8_16[[#This Row],[Product_ID]],Table3__211[],3,FALSE)</f>
        <v>3-Pack</v>
      </c>
      <c r="W762" t="str">
        <f>VLOOKUP(Table8_16[[#This Row],[Product_ID]],Table3__211[],4,FALSE)</f>
        <v>Sports</v>
      </c>
      <c r="X762" t="str">
        <f>VLOOKUP(Table8_16[[#This Row],[Product_ID]],Table3__211[],5,FALSE)</f>
        <v>Equipment</v>
      </c>
      <c r="Y762" t="str">
        <f>VLOOKUP(Table8_16[[#This Row],[Product_ID]],Table3__211[],6,FALSE)</f>
        <v>Lopez LLC</v>
      </c>
      <c r="Z762">
        <f>VLOOKUP(Table8_16[[#This Row],[Product_ID]],Table3__211[],7,FALSE)</f>
        <v>103.45</v>
      </c>
      <c r="AA762">
        <f>VLOOKUP(Table8_16[[#This Row],[Product_ID]],Table3__211[],8,FALSE)</f>
        <v>465</v>
      </c>
      <c r="AB762" t="str">
        <f>VLOOKUP(Table8_16[[#This Row],[Store_ID]],Store!$A$2:$E$21,2,FALSE)</f>
        <v>Thomas, Bridges and Harris</v>
      </c>
      <c r="AC762" t="str">
        <f>VLOOKUP(Table8_16[[#This Row],[Store_ID]],Store!$A$2:$E$21,3,FALSE)</f>
        <v>North</v>
      </c>
      <c r="AD762" t="str">
        <f>VLOOKUP(Table8_16[[#This Row],[Store_ID]],Store!$A$2:$E$21,4,FALSE)</f>
        <v>Sabrinatown</v>
      </c>
      <c r="AE762" t="str">
        <f>VLOOKUP(Table8_16[[#This Row],[Store_ID]],Store!$A$2:$E$21,5,FALSE)</f>
        <v>Online</v>
      </c>
      <c r="AF762" s="22" t="str">
        <f>VLOOKUP(Table8_16[[#This Row],[Store_ID]],Store!$A$2:$F$21,6,FALSE)</f>
        <v>Digital Store</v>
      </c>
    </row>
    <row r="763" spans="1:32" x14ac:dyDescent="0.3">
      <c r="A763" t="s">
        <v>2728</v>
      </c>
      <c r="B763" s="5">
        <v>45371</v>
      </c>
      <c r="C763" t="s">
        <v>557</v>
      </c>
      <c r="D763" t="s">
        <v>1817</v>
      </c>
      <c r="E763" t="s">
        <v>1892</v>
      </c>
      <c r="F763">
        <v>3</v>
      </c>
      <c r="G763">
        <v>468.25</v>
      </c>
      <c r="H763">
        <v>7.0000000000000007E-2</v>
      </c>
      <c r="I763" t="s">
        <v>1961</v>
      </c>
      <c r="J763">
        <v>1306.4175</v>
      </c>
      <c r="K763">
        <v>1306.4175</v>
      </c>
      <c r="L763" t="str">
        <f>_xlfn.IFS(Table8_1[[#This Row],[Unit_Price]]&lt;500,"Low Price",Table8_1[[#This Row],[Unit_Price]]&lt;2000,"Medium Price",Table8_1[[#This Row],[Unit_Price]]&gt;=2000, "High Price")</f>
        <v>Low Price</v>
      </c>
      <c r="M763" t="str">
        <f>VLOOKUP(Table8_16[[#This Row],[Customer_ID]],Table1__2[],2,FALSE)</f>
        <v>Jason Wheeler</v>
      </c>
      <c r="N763">
        <f>VLOOKUP(Table8_16[[#This Row],[Customer_ID]],Table1__2[],3,FALSE)</f>
        <v>47</v>
      </c>
      <c r="O763" t="str">
        <f>VLOOKUP(Table8_16[[#This Row],[Customer_ID]],Table1__2[],4,FALSE)</f>
        <v>Female</v>
      </c>
      <c r="P763" t="str">
        <f>VLOOKUP(Table8_16[[#This Row],[Customer_ID]],Table1__2[],5,FALSE)</f>
        <v>Carolview</v>
      </c>
      <c r="Q763" t="str">
        <f>VLOOKUP(Table8_16[[#This Row],[Customer_ID]],Table1__2[],6,FALSE)</f>
        <v>Illinois</v>
      </c>
      <c r="R763" t="str">
        <f>VLOOKUP(Table8_16[[#This Row],[Customer_ID]],Table1__2[],7,FALSE)</f>
        <v>USA</v>
      </c>
      <c r="S763" t="str">
        <f>VLOOKUP(Table8_16[[#This Row],[Customer_ID]],Table1__2[],8,FALSE)</f>
        <v>Platinum</v>
      </c>
      <c r="T763" t="str">
        <f>VLOOKUP(Table8_16[[#This Row],[Customer_ID]],Table1__2[],9,FALSE)</f>
        <v>Experienced</v>
      </c>
      <c r="U763" t="str">
        <f>VLOOKUP(Table8_16[[#This Row],[Product_ID]],Table3__211[],2,FALSE)</f>
        <v>Essential Oil</v>
      </c>
      <c r="V763" t="str">
        <f>VLOOKUP(Table8_16[[#This Row],[Product_ID]],Table3__211[],3,FALSE)</f>
        <v>Diffuser</v>
      </c>
      <c r="W763" t="str">
        <f>VLOOKUP(Table8_16[[#This Row],[Product_ID]],Table3__211[],4,FALSE)</f>
        <v>Home</v>
      </c>
      <c r="X763" t="str">
        <f>VLOOKUP(Table8_16[[#This Row],[Product_ID]],Table3__211[],5,FALSE)</f>
        <v>Decor</v>
      </c>
      <c r="Y763" t="str">
        <f>VLOOKUP(Table8_16[[#This Row],[Product_ID]],Table3__211[],6,FALSE)</f>
        <v>Hernandez Inc</v>
      </c>
      <c r="Z763">
        <f>VLOOKUP(Table8_16[[#This Row],[Product_ID]],Table3__211[],7,FALSE)</f>
        <v>325.26</v>
      </c>
      <c r="AA763">
        <f>VLOOKUP(Table8_16[[#This Row],[Product_ID]],Table3__211[],8,FALSE)</f>
        <v>400</v>
      </c>
      <c r="AB763" t="str">
        <f>VLOOKUP(Table8_16[[#This Row],[Store_ID]],Store!$A$2:$E$21,2,FALSE)</f>
        <v>Martinez, Adkins and Johnson</v>
      </c>
      <c r="AC763" t="str">
        <f>VLOOKUP(Table8_16[[#This Row],[Store_ID]],Store!$A$2:$E$21,3,FALSE)</f>
        <v>North</v>
      </c>
      <c r="AD763" t="str">
        <f>VLOOKUP(Table8_16[[#This Row],[Store_ID]],Store!$A$2:$E$21,4,FALSE)</f>
        <v>Danielmouth</v>
      </c>
      <c r="AE763" t="str">
        <f>VLOOKUP(Table8_16[[#This Row],[Store_ID]],Store!$A$2:$E$21,5,FALSE)</f>
        <v>Flagship</v>
      </c>
      <c r="AF763" s="22" t="str">
        <f>VLOOKUP(Table8_16[[#This Row],[Store_ID]],Store!$A$2:$F$21,6,FALSE)</f>
        <v>Physical Store</v>
      </c>
    </row>
    <row r="764" spans="1:32" x14ac:dyDescent="0.3">
      <c r="A764" t="s">
        <v>2729</v>
      </c>
      <c r="B764" s="5">
        <v>45360</v>
      </c>
      <c r="C764" t="s">
        <v>14</v>
      </c>
      <c r="D764" t="s">
        <v>1783</v>
      </c>
      <c r="E764" t="s">
        <v>1887</v>
      </c>
      <c r="F764">
        <v>1</v>
      </c>
      <c r="G764">
        <v>928.72</v>
      </c>
      <c r="H764">
        <v>0.1</v>
      </c>
      <c r="I764" t="s">
        <v>1964</v>
      </c>
      <c r="J764">
        <v>835.84799999999996</v>
      </c>
      <c r="K764">
        <v>835.84799999999996</v>
      </c>
      <c r="L764" t="str">
        <f>_xlfn.IFS(Table8_1[[#This Row],[Unit_Price]]&lt;500,"Low Price",Table8_1[[#This Row],[Unit_Price]]&lt;2000,"Medium Price",Table8_1[[#This Row],[Unit_Price]]&gt;=2000, "High Price")</f>
        <v>Medium Price</v>
      </c>
      <c r="M764" t="str">
        <f>VLOOKUP(Table8_16[[#This Row],[Customer_ID]],Table1__2[],2,FALSE)</f>
        <v>Eugene Nelson</v>
      </c>
      <c r="N764">
        <f>VLOOKUP(Table8_16[[#This Row],[Customer_ID]],Table1__2[],3,FALSE)</f>
        <v>26</v>
      </c>
      <c r="O764" t="str">
        <f>VLOOKUP(Table8_16[[#This Row],[Customer_ID]],Table1__2[],4,FALSE)</f>
        <v>Female</v>
      </c>
      <c r="P764" t="str">
        <f>VLOOKUP(Table8_16[[#This Row],[Customer_ID]],Table1__2[],5,FALSE)</f>
        <v>Phillipsmouth</v>
      </c>
      <c r="Q764" t="str">
        <f>VLOOKUP(Table8_16[[#This Row],[Customer_ID]],Table1__2[],6,FALSE)</f>
        <v>North Dakota</v>
      </c>
      <c r="R764" t="str">
        <f>VLOOKUP(Table8_16[[#This Row],[Customer_ID]],Table1__2[],7,FALSE)</f>
        <v>USA</v>
      </c>
      <c r="S764" t="str">
        <f>VLOOKUP(Table8_16[[#This Row],[Customer_ID]],Table1__2[],8,FALSE)</f>
        <v>Platinum</v>
      </c>
      <c r="T764" t="str">
        <f>VLOOKUP(Table8_16[[#This Row],[Customer_ID]],Table1__2[],9,FALSE)</f>
        <v>Entry level Professionel</v>
      </c>
      <c r="U764" t="str">
        <f>VLOOKUP(Table8_16[[#This Row],[Product_ID]],Table3__211[],2,FALSE)</f>
        <v>Smart LED Light</v>
      </c>
      <c r="V764" t="str">
        <f>VLOOKUP(Table8_16[[#This Row],[Product_ID]],Table3__211[],3,FALSE)</f>
        <v>Strip</v>
      </c>
      <c r="W764" t="str">
        <f>VLOOKUP(Table8_16[[#This Row],[Product_ID]],Table3__211[],4,FALSE)</f>
        <v>Electronics</v>
      </c>
      <c r="X764" t="str">
        <f>VLOOKUP(Table8_16[[#This Row],[Product_ID]],Table3__211[],5,FALSE)</f>
        <v>Accessories</v>
      </c>
      <c r="Y764" t="str">
        <f>VLOOKUP(Table8_16[[#This Row],[Product_ID]],Table3__211[],6,FALSE)</f>
        <v>Flores-Davis</v>
      </c>
      <c r="Z764">
        <f>VLOOKUP(Table8_16[[#This Row],[Product_ID]],Table3__211[],7,FALSE)</f>
        <v>349.17</v>
      </c>
      <c r="AA764">
        <f>VLOOKUP(Table8_16[[#This Row],[Product_ID]],Table3__211[],8,FALSE)</f>
        <v>476</v>
      </c>
      <c r="AB764" t="str">
        <f>VLOOKUP(Table8_16[[#This Row],[Store_ID]],Store!$A$2:$E$21,2,FALSE)</f>
        <v>Rivera-Warner</v>
      </c>
      <c r="AC764" t="str">
        <f>VLOOKUP(Table8_16[[#This Row],[Store_ID]],Store!$A$2:$E$21,3,FALSE)</f>
        <v>East</v>
      </c>
      <c r="AD764" t="str">
        <f>VLOOKUP(Table8_16[[#This Row],[Store_ID]],Store!$A$2:$E$21,4,FALSE)</f>
        <v>Washingtonfurt</v>
      </c>
      <c r="AE764" t="str">
        <f>VLOOKUP(Table8_16[[#This Row],[Store_ID]],Store!$A$2:$E$21,5,FALSE)</f>
        <v>Flagship</v>
      </c>
      <c r="AF764" s="22" t="str">
        <f>VLOOKUP(Table8_16[[#This Row],[Store_ID]],Store!$A$2:$F$21,6,FALSE)</f>
        <v>Physical Store</v>
      </c>
    </row>
    <row r="765" spans="1:32" x14ac:dyDescent="0.3">
      <c r="A765" t="s">
        <v>2730</v>
      </c>
      <c r="B765" s="5">
        <v>45499</v>
      </c>
      <c r="C765" t="s">
        <v>364</v>
      </c>
      <c r="D765" t="s">
        <v>1572</v>
      </c>
      <c r="E765" t="s">
        <v>1945</v>
      </c>
      <c r="F765">
        <v>3</v>
      </c>
      <c r="G765">
        <v>217.22</v>
      </c>
      <c r="H765">
        <v>0.06</v>
      </c>
      <c r="I765" t="s">
        <v>1961</v>
      </c>
      <c r="J765">
        <v>612.56039999999996</v>
      </c>
      <c r="K765">
        <v>612.56039999999996</v>
      </c>
      <c r="L765" t="str">
        <f>_xlfn.IFS(Table8_1[[#This Row],[Unit_Price]]&lt;500,"Low Price",Table8_1[[#This Row],[Unit_Price]]&lt;2000,"Medium Price",Table8_1[[#This Row],[Unit_Price]]&gt;=2000, "High Price")</f>
        <v>Low Price</v>
      </c>
      <c r="M765" t="str">
        <f>VLOOKUP(Table8_16[[#This Row],[Customer_ID]],Table1__2[],2,FALSE)</f>
        <v>Colleen Maynard</v>
      </c>
      <c r="N765">
        <f>VLOOKUP(Table8_16[[#This Row],[Customer_ID]],Table1__2[],3,FALSE)</f>
        <v>29</v>
      </c>
      <c r="O765" t="str">
        <f>VLOOKUP(Table8_16[[#This Row],[Customer_ID]],Table1__2[],4,FALSE)</f>
        <v>Male</v>
      </c>
      <c r="P765" t="str">
        <f>VLOOKUP(Table8_16[[#This Row],[Customer_ID]],Table1__2[],5,FALSE)</f>
        <v>Singletonmouth</v>
      </c>
      <c r="Q765" t="str">
        <f>VLOOKUP(Table8_16[[#This Row],[Customer_ID]],Table1__2[],6,FALSE)</f>
        <v>Utah</v>
      </c>
      <c r="R765" t="str">
        <f>VLOOKUP(Table8_16[[#This Row],[Customer_ID]],Table1__2[],7,FALSE)</f>
        <v>USA</v>
      </c>
      <c r="S765" t="str">
        <f>VLOOKUP(Table8_16[[#This Row],[Customer_ID]],Table1__2[],8,FALSE)</f>
        <v>Gold</v>
      </c>
      <c r="T765" t="str">
        <f>VLOOKUP(Table8_16[[#This Row],[Customer_ID]],Table1__2[],9,FALSE)</f>
        <v>Entry level Professionel</v>
      </c>
      <c r="U765" t="str">
        <f>VLOOKUP(Table8_16[[#This Row],[Product_ID]],Table3__211[],2,FALSE)</f>
        <v>Women's Yoga</v>
      </c>
      <c r="V765" t="str">
        <f>VLOOKUP(Table8_16[[#This Row],[Product_ID]],Table3__211[],3,FALSE)</f>
        <v>Pants</v>
      </c>
      <c r="W765" t="str">
        <f>VLOOKUP(Table8_16[[#This Row],[Product_ID]],Table3__211[],4,FALSE)</f>
        <v>Clothing</v>
      </c>
      <c r="X765" t="str">
        <f>VLOOKUP(Table8_16[[#This Row],[Product_ID]],Table3__211[],5,FALSE)</f>
        <v>Bottoms</v>
      </c>
      <c r="Y765" t="str">
        <f>VLOOKUP(Table8_16[[#This Row],[Product_ID]],Table3__211[],6,FALSE)</f>
        <v>Gonzales-Davis</v>
      </c>
      <c r="Z765">
        <f>VLOOKUP(Table8_16[[#This Row],[Product_ID]],Table3__211[],7,FALSE)</f>
        <v>306.45999999999998</v>
      </c>
      <c r="AA765">
        <f>VLOOKUP(Table8_16[[#This Row],[Product_ID]],Table3__211[],8,FALSE)</f>
        <v>487</v>
      </c>
      <c r="AB765" t="str">
        <f>VLOOKUP(Table8_16[[#This Row],[Store_ID]],Store!$A$2:$E$21,2,FALSE)</f>
        <v>Guerrero-Schmitt</v>
      </c>
      <c r="AC765" t="str">
        <f>VLOOKUP(Table8_16[[#This Row],[Store_ID]],Store!$A$2:$E$21,3,FALSE)</f>
        <v>East</v>
      </c>
      <c r="AD765" t="str">
        <f>VLOOKUP(Table8_16[[#This Row],[Store_ID]],Store!$A$2:$E$21,4,FALSE)</f>
        <v>East Stevechester</v>
      </c>
      <c r="AE765" t="str">
        <f>VLOOKUP(Table8_16[[#This Row],[Store_ID]],Store!$A$2:$E$21,5,FALSE)</f>
        <v>Flagship</v>
      </c>
      <c r="AF765" s="22" t="str">
        <f>VLOOKUP(Table8_16[[#This Row],[Store_ID]],Store!$A$2:$F$21,6,FALSE)</f>
        <v>Physical Store</v>
      </c>
    </row>
    <row r="766" spans="1:32" x14ac:dyDescent="0.3">
      <c r="A766" t="s">
        <v>2731</v>
      </c>
      <c r="B766" s="5">
        <v>45745</v>
      </c>
      <c r="C766" t="s">
        <v>1272</v>
      </c>
      <c r="D766" t="s">
        <v>1648</v>
      </c>
      <c r="E766" t="s">
        <v>1901</v>
      </c>
      <c r="F766">
        <v>1</v>
      </c>
      <c r="G766">
        <v>387.99</v>
      </c>
      <c r="H766">
        <v>0.3</v>
      </c>
      <c r="I766" t="s">
        <v>1959</v>
      </c>
      <c r="J766">
        <v>271.59300000000002</v>
      </c>
      <c r="K766">
        <v>271.59300000000002</v>
      </c>
      <c r="L766" t="str">
        <f>_xlfn.IFS(Table8_1[[#This Row],[Unit_Price]]&lt;500,"Low Price",Table8_1[[#This Row],[Unit_Price]]&lt;2000,"Medium Price",Table8_1[[#This Row],[Unit_Price]]&gt;=2000, "High Price")</f>
        <v>Low Price</v>
      </c>
      <c r="M766" t="str">
        <f>VLOOKUP(Table8_16[[#This Row],[Customer_ID]],Table1__2[],2,FALSE)</f>
        <v>Eric Wolfe</v>
      </c>
      <c r="N766">
        <f>VLOOKUP(Table8_16[[#This Row],[Customer_ID]],Table1__2[],3,FALSE)</f>
        <v>18</v>
      </c>
      <c r="O766" t="str">
        <f>VLOOKUP(Table8_16[[#This Row],[Customer_ID]],Table1__2[],4,FALSE)</f>
        <v>Female</v>
      </c>
      <c r="P766" t="str">
        <f>VLOOKUP(Table8_16[[#This Row],[Customer_ID]],Table1__2[],5,FALSE)</f>
        <v>Garciaview</v>
      </c>
      <c r="Q766" t="str">
        <f>VLOOKUP(Table8_16[[#This Row],[Customer_ID]],Table1__2[],6,FALSE)</f>
        <v>Louisiana</v>
      </c>
      <c r="R766" t="str">
        <f>VLOOKUP(Table8_16[[#This Row],[Customer_ID]],Table1__2[],7,FALSE)</f>
        <v>USA</v>
      </c>
      <c r="S766" t="str">
        <f>VLOOKUP(Table8_16[[#This Row],[Customer_ID]],Table1__2[],8,FALSE)</f>
        <v>Gold</v>
      </c>
      <c r="T766" t="str">
        <f>VLOOKUP(Table8_16[[#This Row],[Customer_ID]],Table1__2[],9,FALSE)</f>
        <v>Teenage</v>
      </c>
      <c r="U766" t="str">
        <f>VLOOKUP(Table8_16[[#This Row],[Product_ID]],Table3__211[],2,FALSE)</f>
        <v>Foldable Camping</v>
      </c>
      <c r="V766" t="str">
        <f>VLOOKUP(Table8_16[[#This Row],[Product_ID]],Table3__211[],3,FALSE)</f>
        <v>Chair</v>
      </c>
      <c r="W766" t="str">
        <f>VLOOKUP(Table8_16[[#This Row],[Product_ID]],Table3__211[],4,FALSE)</f>
        <v>Sports</v>
      </c>
      <c r="X766" t="str">
        <f>VLOOKUP(Table8_16[[#This Row],[Product_ID]],Table3__211[],5,FALSE)</f>
        <v>Outdoor</v>
      </c>
      <c r="Y766" t="str">
        <f>VLOOKUP(Table8_16[[#This Row],[Product_ID]],Table3__211[],6,FALSE)</f>
        <v>Cook Ltd</v>
      </c>
      <c r="Z766">
        <f>VLOOKUP(Table8_16[[#This Row],[Product_ID]],Table3__211[],7,FALSE)</f>
        <v>166.06</v>
      </c>
      <c r="AA766">
        <f>VLOOKUP(Table8_16[[#This Row],[Product_ID]],Table3__211[],8,FALSE)</f>
        <v>340</v>
      </c>
      <c r="AB766" t="str">
        <f>VLOOKUP(Table8_16[[#This Row],[Store_ID]],Store!$A$2:$E$21,2,FALSE)</f>
        <v>Johnson-Wright</v>
      </c>
      <c r="AC766" t="str">
        <f>VLOOKUP(Table8_16[[#This Row],[Store_ID]],Store!$A$2:$E$21,3,FALSE)</f>
        <v>North</v>
      </c>
      <c r="AD766" t="str">
        <f>VLOOKUP(Table8_16[[#This Row],[Store_ID]],Store!$A$2:$E$21,4,FALSE)</f>
        <v>Hoodberg</v>
      </c>
      <c r="AE766" t="str">
        <f>VLOOKUP(Table8_16[[#This Row],[Store_ID]],Store!$A$2:$E$21,5,FALSE)</f>
        <v>Outlet</v>
      </c>
      <c r="AF766" s="22" t="str">
        <f>VLOOKUP(Table8_16[[#This Row],[Store_ID]],Store!$A$2:$F$21,6,FALSE)</f>
        <v>Physical Store</v>
      </c>
    </row>
    <row r="767" spans="1:32" x14ac:dyDescent="0.3">
      <c r="A767" t="s">
        <v>2732</v>
      </c>
      <c r="B767" s="5">
        <v>45718</v>
      </c>
      <c r="C767" t="s">
        <v>1478</v>
      </c>
      <c r="D767" t="s">
        <v>1628</v>
      </c>
      <c r="E767" t="s">
        <v>1911</v>
      </c>
      <c r="F767">
        <v>4</v>
      </c>
      <c r="G767">
        <v>186.24</v>
      </c>
      <c r="H767">
        <v>0.23</v>
      </c>
      <c r="I767" t="s">
        <v>1959</v>
      </c>
      <c r="J767">
        <v>573.61919999999998</v>
      </c>
      <c r="K767">
        <v>573.61919999999998</v>
      </c>
      <c r="L767" t="str">
        <f>_xlfn.IFS(Table8_1[[#This Row],[Unit_Price]]&lt;500,"Low Price",Table8_1[[#This Row],[Unit_Price]]&lt;2000,"Medium Price",Table8_1[[#This Row],[Unit_Price]]&gt;=2000, "High Price")</f>
        <v>Low Price</v>
      </c>
      <c r="M767" t="str">
        <f>VLOOKUP(Table8_16[[#This Row],[Customer_ID]],Table1__2[],2,FALSE)</f>
        <v>Elizabeth Foster</v>
      </c>
      <c r="N767">
        <f>VLOOKUP(Table8_16[[#This Row],[Customer_ID]],Table1__2[],3,FALSE)</f>
        <v>33</v>
      </c>
      <c r="O767" t="str">
        <f>VLOOKUP(Table8_16[[#This Row],[Customer_ID]],Table1__2[],4,FALSE)</f>
        <v>Female</v>
      </c>
      <c r="P767" t="str">
        <f>VLOOKUP(Table8_16[[#This Row],[Customer_ID]],Table1__2[],5,FALSE)</f>
        <v>Anthonymouth</v>
      </c>
      <c r="Q767" t="str">
        <f>VLOOKUP(Table8_16[[#This Row],[Customer_ID]],Table1__2[],6,FALSE)</f>
        <v>Oklahoma</v>
      </c>
      <c r="R767" t="str">
        <f>VLOOKUP(Table8_16[[#This Row],[Customer_ID]],Table1__2[],7,FALSE)</f>
        <v>USA</v>
      </c>
      <c r="S767" t="str">
        <f>VLOOKUP(Table8_16[[#This Row],[Customer_ID]],Table1__2[],8,FALSE)</f>
        <v>Gold</v>
      </c>
      <c r="T767" t="str">
        <f>VLOOKUP(Table8_16[[#This Row],[Customer_ID]],Table1__2[],9,FALSE)</f>
        <v>Experienced</v>
      </c>
      <c r="U767" t="str">
        <f>VLOOKUP(Table8_16[[#This Row],[Product_ID]],Table3__211[],2,FALSE)</f>
        <v>Women's Denim</v>
      </c>
      <c r="V767" t="str">
        <f>VLOOKUP(Table8_16[[#This Row],[Product_ID]],Table3__211[],3,FALSE)</f>
        <v>Jeans</v>
      </c>
      <c r="W767" t="str">
        <f>VLOOKUP(Table8_16[[#This Row],[Product_ID]],Table3__211[],4,FALSE)</f>
        <v>Clothing</v>
      </c>
      <c r="X767" t="str">
        <f>VLOOKUP(Table8_16[[#This Row],[Product_ID]],Table3__211[],5,FALSE)</f>
        <v>Bottoms</v>
      </c>
      <c r="Y767" t="str">
        <f>VLOOKUP(Table8_16[[#This Row],[Product_ID]],Table3__211[],6,FALSE)</f>
        <v>Guerra-Hendrix</v>
      </c>
      <c r="Z767">
        <f>VLOOKUP(Table8_16[[#This Row],[Product_ID]],Table3__211[],7,FALSE)</f>
        <v>254.04</v>
      </c>
      <c r="AA767">
        <f>VLOOKUP(Table8_16[[#This Row],[Product_ID]],Table3__211[],8,FALSE)</f>
        <v>343</v>
      </c>
      <c r="AB767" t="str">
        <f>VLOOKUP(Table8_16[[#This Row],[Store_ID]],Store!$A$2:$E$21,2,FALSE)</f>
        <v>Benson-Elliott</v>
      </c>
      <c r="AC767" t="str">
        <f>VLOOKUP(Table8_16[[#This Row],[Store_ID]],Store!$A$2:$E$21,3,FALSE)</f>
        <v>East</v>
      </c>
      <c r="AD767" t="str">
        <f>VLOOKUP(Table8_16[[#This Row],[Store_ID]],Store!$A$2:$E$21,4,FALSE)</f>
        <v>Port Josephberg</v>
      </c>
      <c r="AE767" t="str">
        <f>VLOOKUP(Table8_16[[#This Row],[Store_ID]],Store!$A$2:$E$21,5,FALSE)</f>
        <v>Online</v>
      </c>
      <c r="AF767" s="22" t="str">
        <f>VLOOKUP(Table8_16[[#This Row],[Store_ID]],Store!$A$2:$F$21,6,FALSE)</f>
        <v>Digital Store</v>
      </c>
    </row>
    <row r="768" spans="1:32" x14ac:dyDescent="0.3">
      <c r="A768" t="s">
        <v>2733</v>
      </c>
      <c r="B768" s="5">
        <v>45454</v>
      </c>
      <c r="C768" t="s">
        <v>948</v>
      </c>
      <c r="D768" t="s">
        <v>1700</v>
      </c>
      <c r="E768" t="s">
        <v>1917</v>
      </c>
      <c r="F768">
        <v>4</v>
      </c>
      <c r="G768">
        <v>609.05999999999995</v>
      </c>
      <c r="H768">
        <v>0.22</v>
      </c>
      <c r="I768" t="s">
        <v>1964</v>
      </c>
      <c r="J768">
        <v>1900.2672</v>
      </c>
      <c r="K768">
        <v>1900.2671999999998</v>
      </c>
      <c r="L768" t="str">
        <f>_xlfn.IFS(Table8_1[[#This Row],[Unit_Price]]&lt;500,"Low Price",Table8_1[[#This Row],[Unit_Price]]&lt;2000,"Medium Price",Table8_1[[#This Row],[Unit_Price]]&gt;=2000, "High Price")</f>
        <v>Medium Price</v>
      </c>
      <c r="M768" t="str">
        <f>VLOOKUP(Table8_16[[#This Row],[Customer_ID]],Table1__2[],2,FALSE)</f>
        <v>Jared Moran</v>
      </c>
      <c r="N768">
        <f>VLOOKUP(Table8_16[[#This Row],[Customer_ID]],Table1__2[],3,FALSE)</f>
        <v>28</v>
      </c>
      <c r="O768" t="str">
        <f>VLOOKUP(Table8_16[[#This Row],[Customer_ID]],Table1__2[],4,FALSE)</f>
        <v>Female</v>
      </c>
      <c r="P768" t="str">
        <f>VLOOKUP(Table8_16[[#This Row],[Customer_ID]],Table1__2[],5,FALSE)</f>
        <v>South David</v>
      </c>
      <c r="Q768" t="str">
        <f>VLOOKUP(Table8_16[[#This Row],[Customer_ID]],Table1__2[],6,FALSE)</f>
        <v>West Virginia</v>
      </c>
      <c r="R768" t="str">
        <f>VLOOKUP(Table8_16[[#This Row],[Customer_ID]],Table1__2[],7,FALSE)</f>
        <v>USA</v>
      </c>
      <c r="S768" t="str">
        <f>VLOOKUP(Table8_16[[#This Row],[Customer_ID]],Table1__2[],8,FALSE)</f>
        <v>Bronze</v>
      </c>
      <c r="T768" t="str">
        <f>VLOOKUP(Table8_16[[#This Row],[Customer_ID]],Table1__2[],9,FALSE)</f>
        <v>Entry level Professionel</v>
      </c>
      <c r="U768" t="str">
        <f>VLOOKUP(Table8_16[[#This Row],[Product_ID]],Table3__211[],2,FALSE)</f>
        <v>Noise-Canceling</v>
      </c>
      <c r="V768" t="str">
        <f>VLOOKUP(Table8_16[[#This Row],[Product_ID]],Table3__211[],3,FALSE)</f>
        <v>Headphones</v>
      </c>
      <c r="W768" t="str">
        <f>VLOOKUP(Table8_16[[#This Row],[Product_ID]],Table3__211[],4,FALSE)</f>
        <v>Electronics</v>
      </c>
      <c r="X768" t="str">
        <f>VLOOKUP(Table8_16[[#This Row],[Product_ID]],Table3__211[],5,FALSE)</f>
        <v>Audio</v>
      </c>
      <c r="Y768" t="str">
        <f>VLOOKUP(Table8_16[[#This Row],[Product_ID]],Table3__211[],6,FALSE)</f>
        <v>Taylor-Hart</v>
      </c>
      <c r="Z768">
        <f>VLOOKUP(Table8_16[[#This Row],[Product_ID]],Table3__211[],7,FALSE)</f>
        <v>38.520000000000003</v>
      </c>
      <c r="AA768">
        <f>VLOOKUP(Table8_16[[#This Row],[Product_ID]],Table3__211[],8,FALSE)</f>
        <v>378</v>
      </c>
      <c r="AB768" t="str">
        <f>VLOOKUP(Table8_16[[#This Row],[Store_ID]],Store!$A$2:$E$21,2,FALSE)</f>
        <v>Bean, Jones and Park</v>
      </c>
      <c r="AC768" t="str">
        <f>VLOOKUP(Table8_16[[#This Row],[Store_ID]],Store!$A$2:$E$21,3,FALSE)</f>
        <v>West</v>
      </c>
      <c r="AD768" t="str">
        <f>VLOOKUP(Table8_16[[#This Row],[Store_ID]],Store!$A$2:$E$21,4,FALSE)</f>
        <v>Thompsonborough</v>
      </c>
      <c r="AE768" t="str">
        <f>VLOOKUP(Table8_16[[#This Row],[Store_ID]],Store!$A$2:$E$21,5,FALSE)</f>
        <v>Online</v>
      </c>
      <c r="AF768" s="22" t="str">
        <f>VLOOKUP(Table8_16[[#This Row],[Store_ID]],Store!$A$2:$F$21,6,FALSE)</f>
        <v>Digital Store</v>
      </c>
    </row>
    <row r="769" spans="1:32" x14ac:dyDescent="0.3">
      <c r="A769" t="s">
        <v>2734</v>
      </c>
      <c r="B769" s="5">
        <v>45434</v>
      </c>
      <c r="C769" t="s">
        <v>1367</v>
      </c>
      <c r="D769" t="s">
        <v>1677</v>
      </c>
      <c r="E769" t="s">
        <v>1927</v>
      </c>
      <c r="F769">
        <v>1</v>
      </c>
      <c r="G769">
        <v>827.91</v>
      </c>
      <c r="H769">
        <v>0.21</v>
      </c>
      <c r="I769" t="s">
        <v>1961</v>
      </c>
      <c r="J769">
        <v>654.0489</v>
      </c>
      <c r="K769">
        <v>654.0489</v>
      </c>
      <c r="L769" t="str">
        <f>_xlfn.IFS(Table8_1[[#This Row],[Unit_Price]]&lt;500,"Low Price",Table8_1[[#This Row],[Unit_Price]]&lt;2000,"Medium Price",Table8_1[[#This Row],[Unit_Price]]&gt;=2000, "High Price")</f>
        <v>Medium Price</v>
      </c>
      <c r="M769" t="str">
        <f>VLOOKUP(Table8_16[[#This Row],[Customer_ID]],Table1__2[],2,FALSE)</f>
        <v>Melinda Rivera</v>
      </c>
      <c r="N769">
        <f>VLOOKUP(Table8_16[[#This Row],[Customer_ID]],Table1__2[],3,FALSE)</f>
        <v>47</v>
      </c>
      <c r="O769" t="str">
        <f>VLOOKUP(Table8_16[[#This Row],[Customer_ID]],Table1__2[],4,FALSE)</f>
        <v>Female</v>
      </c>
      <c r="P769" t="str">
        <f>VLOOKUP(Table8_16[[#This Row],[Customer_ID]],Table1__2[],5,FALSE)</f>
        <v>East Davidmouth</v>
      </c>
      <c r="Q769" t="str">
        <f>VLOOKUP(Table8_16[[#This Row],[Customer_ID]],Table1__2[],6,FALSE)</f>
        <v>New Hampshire</v>
      </c>
      <c r="R769" t="str">
        <f>VLOOKUP(Table8_16[[#This Row],[Customer_ID]],Table1__2[],7,FALSE)</f>
        <v>USA</v>
      </c>
      <c r="S769" t="str">
        <f>VLOOKUP(Table8_16[[#This Row],[Customer_ID]],Table1__2[],8,FALSE)</f>
        <v>Platinum</v>
      </c>
      <c r="T769" t="str">
        <f>VLOOKUP(Table8_16[[#This Row],[Customer_ID]],Table1__2[],9,FALSE)</f>
        <v>Experienced</v>
      </c>
      <c r="U769" t="str">
        <f>VLOOKUP(Table8_16[[#This Row],[Product_ID]],Table3__211[],2,FALSE)</f>
        <v>Modern Wall</v>
      </c>
      <c r="V769" t="str">
        <f>VLOOKUP(Table8_16[[#This Row],[Product_ID]],Table3__211[],3,FALSE)</f>
        <v>Clock</v>
      </c>
      <c r="W769" t="str">
        <f>VLOOKUP(Table8_16[[#This Row],[Product_ID]],Table3__211[],4,FALSE)</f>
        <v>Home</v>
      </c>
      <c r="X769" t="str">
        <f>VLOOKUP(Table8_16[[#This Row],[Product_ID]],Table3__211[],5,FALSE)</f>
        <v>Decor</v>
      </c>
      <c r="Y769" t="str">
        <f>VLOOKUP(Table8_16[[#This Row],[Product_ID]],Table3__211[],6,FALSE)</f>
        <v>Weiss-Watson</v>
      </c>
      <c r="Z769">
        <f>VLOOKUP(Table8_16[[#This Row],[Product_ID]],Table3__211[],7,FALSE)</f>
        <v>179.77</v>
      </c>
      <c r="AA769">
        <f>VLOOKUP(Table8_16[[#This Row],[Product_ID]],Table3__211[],8,FALSE)</f>
        <v>305</v>
      </c>
      <c r="AB769" t="str">
        <f>VLOOKUP(Table8_16[[#This Row],[Store_ID]],Store!$A$2:$E$21,2,FALSE)</f>
        <v>Aguirre-Keller</v>
      </c>
      <c r="AC769" t="str">
        <f>VLOOKUP(Table8_16[[#This Row],[Store_ID]],Store!$A$2:$E$21,3,FALSE)</f>
        <v>South</v>
      </c>
      <c r="AD769" t="str">
        <f>VLOOKUP(Table8_16[[#This Row],[Store_ID]],Store!$A$2:$E$21,4,FALSE)</f>
        <v>Lake Michael</v>
      </c>
      <c r="AE769" t="str">
        <f>VLOOKUP(Table8_16[[#This Row],[Store_ID]],Store!$A$2:$E$21,5,FALSE)</f>
        <v>Online</v>
      </c>
      <c r="AF769" s="22" t="str">
        <f>VLOOKUP(Table8_16[[#This Row],[Store_ID]],Store!$A$2:$F$21,6,FALSE)</f>
        <v>Digital Store</v>
      </c>
    </row>
    <row r="770" spans="1:32" x14ac:dyDescent="0.3">
      <c r="A770" t="s">
        <v>2735</v>
      </c>
      <c r="B770" s="5">
        <v>45486</v>
      </c>
      <c r="C770" t="s">
        <v>590</v>
      </c>
      <c r="D770" t="s">
        <v>1832</v>
      </c>
      <c r="E770" t="s">
        <v>1887</v>
      </c>
      <c r="F770">
        <v>1</v>
      </c>
      <c r="G770">
        <v>303.79000000000002</v>
      </c>
      <c r="H770">
        <v>0.24</v>
      </c>
      <c r="I770" t="s">
        <v>1961</v>
      </c>
      <c r="J770">
        <v>230.88040000000001</v>
      </c>
      <c r="K770">
        <v>230.88040000000001</v>
      </c>
      <c r="L770" t="str">
        <f>_xlfn.IFS(Table8_1[[#This Row],[Unit_Price]]&lt;500,"Low Price",Table8_1[[#This Row],[Unit_Price]]&lt;2000,"Medium Price",Table8_1[[#This Row],[Unit_Price]]&gt;=2000, "High Price")</f>
        <v>Low Price</v>
      </c>
      <c r="M770" t="str">
        <f>VLOOKUP(Table8_16[[#This Row],[Customer_ID]],Table1__2[],2,FALSE)</f>
        <v>John Bradford</v>
      </c>
      <c r="N770">
        <f>VLOOKUP(Table8_16[[#This Row],[Customer_ID]],Table1__2[],3,FALSE)</f>
        <v>48</v>
      </c>
      <c r="O770" t="str">
        <f>VLOOKUP(Table8_16[[#This Row],[Customer_ID]],Table1__2[],4,FALSE)</f>
        <v>Male</v>
      </c>
      <c r="P770" t="str">
        <f>VLOOKUP(Table8_16[[#This Row],[Customer_ID]],Table1__2[],5,FALSE)</f>
        <v>Anabury</v>
      </c>
      <c r="Q770" t="str">
        <f>VLOOKUP(Table8_16[[#This Row],[Customer_ID]],Table1__2[],6,FALSE)</f>
        <v>Vermont</v>
      </c>
      <c r="R770" t="str">
        <f>VLOOKUP(Table8_16[[#This Row],[Customer_ID]],Table1__2[],7,FALSE)</f>
        <v>USA</v>
      </c>
      <c r="S770" t="str">
        <f>VLOOKUP(Table8_16[[#This Row],[Customer_ID]],Table1__2[],8,FALSE)</f>
        <v>Silver</v>
      </c>
      <c r="T770" t="str">
        <f>VLOOKUP(Table8_16[[#This Row],[Customer_ID]],Table1__2[],9,FALSE)</f>
        <v>Experienced</v>
      </c>
      <c r="U770" t="str">
        <f>VLOOKUP(Table8_16[[#This Row],[Product_ID]],Table3__211[],2,FALSE)</f>
        <v>Hydrating Face</v>
      </c>
      <c r="V770" t="str">
        <f>VLOOKUP(Table8_16[[#This Row],[Product_ID]],Table3__211[],3,FALSE)</f>
        <v>Cleanser</v>
      </c>
      <c r="W770" t="str">
        <f>VLOOKUP(Table8_16[[#This Row],[Product_ID]],Table3__211[],4,FALSE)</f>
        <v>Beauty</v>
      </c>
      <c r="X770" t="str">
        <f>VLOOKUP(Table8_16[[#This Row],[Product_ID]],Table3__211[],5,FALSE)</f>
        <v>Skincare</v>
      </c>
      <c r="Y770" t="str">
        <f>VLOOKUP(Table8_16[[#This Row],[Product_ID]],Table3__211[],6,FALSE)</f>
        <v>Butler Group</v>
      </c>
      <c r="Z770">
        <f>VLOOKUP(Table8_16[[#This Row],[Product_ID]],Table3__211[],7,FALSE)</f>
        <v>254.04</v>
      </c>
      <c r="AA770">
        <f>VLOOKUP(Table8_16[[#This Row],[Product_ID]],Table3__211[],8,FALSE)</f>
        <v>159</v>
      </c>
      <c r="AB770" t="str">
        <f>VLOOKUP(Table8_16[[#This Row],[Store_ID]],Store!$A$2:$E$21,2,FALSE)</f>
        <v>Rivera-Warner</v>
      </c>
      <c r="AC770" t="str">
        <f>VLOOKUP(Table8_16[[#This Row],[Store_ID]],Store!$A$2:$E$21,3,FALSE)</f>
        <v>East</v>
      </c>
      <c r="AD770" t="str">
        <f>VLOOKUP(Table8_16[[#This Row],[Store_ID]],Store!$A$2:$E$21,4,FALSE)</f>
        <v>Washingtonfurt</v>
      </c>
      <c r="AE770" t="str">
        <f>VLOOKUP(Table8_16[[#This Row],[Store_ID]],Store!$A$2:$E$21,5,FALSE)</f>
        <v>Flagship</v>
      </c>
      <c r="AF770" s="22" t="str">
        <f>VLOOKUP(Table8_16[[#This Row],[Store_ID]],Store!$A$2:$F$21,6,FALSE)</f>
        <v>Physical Store</v>
      </c>
    </row>
    <row r="771" spans="1:32" x14ac:dyDescent="0.3">
      <c r="A771" t="s">
        <v>2736</v>
      </c>
      <c r="B771" s="5">
        <v>45902</v>
      </c>
      <c r="C771" t="s">
        <v>373</v>
      </c>
      <c r="D771" t="s">
        <v>1689</v>
      </c>
      <c r="E771" t="s">
        <v>1911</v>
      </c>
      <c r="F771">
        <v>2</v>
      </c>
      <c r="G771">
        <v>365.91</v>
      </c>
      <c r="H771">
        <v>0.14000000000000001</v>
      </c>
      <c r="I771" t="s">
        <v>1964</v>
      </c>
      <c r="J771">
        <v>629.36519999999996</v>
      </c>
      <c r="K771">
        <v>629.36520000000007</v>
      </c>
      <c r="L771" t="str">
        <f>_xlfn.IFS(Table8_1[[#This Row],[Unit_Price]]&lt;500,"Low Price",Table8_1[[#This Row],[Unit_Price]]&lt;2000,"Medium Price",Table8_1[[#This Row],[Unit_Price]]&gt;=2000, "High Price")</f>
        <v>Low Price</v>
      </c>
      <c r="M771" t="str">
        <f>VLOOKUP(Table8_16[[#This Row],[Customer_ID]],Table1__2[],2,FALSE)</f>
        <v>Christopher Lester</v>
      </c>
      <c r="N771">
        <f>VLOOKUP(Table8_16[[#This Row],[Customer_ID]],Table1__2[],3,FALSE)</f>
        <v>64</v>
      </c>
      <c r="O771" t="str">
        <f>VLOOKUP(Table8_16[[#This Row],[Customer_ID]],Table1__2[],4,FALSE)</f>
        <v>Male</v>
      </c>
      <c r="P771" t="str">
        <f>VLOOKUP(Table8_16[[#This Row],[Customer_ID]],Table1__2[],5,FALSE)</f>
        <v>South Jenniferville</v>
      </c>
      <c r="Q771" t="str">
        <f>VLOOKUP(Table8_16[[#This Row],[Customer_ID]],Table1__2[],6,FALSE)</f>
        <v>Georgia</v>
      </c>
      <c r="R771" t="str">
        <f>VLOOKUP(Table8_16[[#This Row],[Customer_ID]],Table1__2[],7,FALSE)</f>
        <v>USA</v>
      </c>
      <c r="S771" t="str">
        <f>VLOOKUP(Table8_16[[#This Row],[Customer_ID]],Table1__2[],8,FALSE)</f>
        <v>Silver</v>
      </c>
      <c r="T771" t="str">
        <f>VLOOKUP(Table8_16[[#This Row],[Customer_ID]],Table1__2[],9,FALSE)</f>
        <v>Retired</v>
      </c>
      <c r="U771" t="str">
        <f>VLOOKUP(Table8_16[[#This Row],[Product_ID]],Table3__211[],2,FALSE)</f>
        <v>Men's Casual</v>
      </c>
      <c r="V771" t="str">
        <f>VLOOKUP(Table8_16[[#This Row],[Product_ID]],Table3__211[],3,FALSE)</f>
        <v>Sneakers</v>
      </c>
      <c r="W771" t="str">
        <f>VLOOKUP(Table8_16[[#This Row],[Product_ID]],Table3__211[],4,FALSE)</f>
        <v>Clothing</v>
      </c>
      <c r="X771" t="str">
        <f>VLOOKUP(Table8_16[[#This Row],[Product_ID]],Table3__211[],5,FALSE)</f>
        <v>Footwear</v>
      </c>
      <c r="Y771" t="str">
        <f>VLOOKUP(Table8_16[[#This Row],[Product_ID]],Table3__211[],6,FALSE)</f>
        <v>Hogan-Lee</v>
      </c>
      <c r="Z771">
        <f>VLOOKUP(Table8_16[[#This Row],[Product_ID]],Table3__211[],7,FALSE)</f>
        <v>353.47</v>
      </c>
      <c r="AA771">
        <f>VLOOKUP(Table8_16[[#This Row],[Product_ID]],Table3__211[],8,FALSE)</f>
        <v>214</v>
      </c>
      <c r="AB771" t="str">
        <f>VLOOKUP(Table8_16[[#This Row],[Store_ID]],Store!$A$2:$E$21,2,FALSE)</f>
        <v>Benson-Elliott</v>
      </c>
      <c r="AC771" t="str">
        <f>VLOOKUP(Table8_16[[#This Row],[Store_ID]],Store!$A$2:$E$21,3,FALSE)</f>
        <v>East</v>
      </c>
      <c r="AD771" t="str">
        <f>VLOOKUP(Table8_16[[#This Row],[Store_ID]],Store!$A$2:$E$21,4,FALSE)</f>
        <v>Port Josephberg</v>
      </c>
      <c r="AE771" t="str">
        <f>VLOOKUP(Table8_16[[#This Row],[Store_ID]],Store!$A$2:$E$21,5,FALSE)</f>
        <v>Online</v>
      </c>
      <c r="AF771" s="22" t="str">
        <f>VLOOKUP(Table8_16[[#This Row],[Store_ID]],Store!$A$2:$F$21,6,FALSE)</f>
        <v>Digital Store</v>
      </c>
    </row>
    <row r="772" spans="1:32" x14ac:dyDescent="0.3">
      <c r="A772" t="s">
        <v>2737</v>
      </c>
      <c r="B772" s="5">
        <v>45762</v>
      </c>
      <c r="C772" t="s">
        <v>259</v>
      </c>
      <c r="D772" t="s">
        <v>1652</v>
      </c>
      <c r="E772" t="s">
        <v>1942</v>
      </c>
      <c r="F772">
        <v>3</v>
      </c>
      <c r="G772">
        <v>852.72</v>
      </c>
      <c r="H772">
        <v>0.16</v>
      </c>
      <c r="I772" t="s">
        <v>1959</v>
      </c>
      <c r="J772">
        <v>2148.8544000000002</v>
      </c>
      <c r="K772">
        <v>2148.8543999999997</v>
      </c>
      <c r="L772" t="str">
        <f>_xlfn.IFS(Table8_1[[#This Row],[Unit_Price]]&lt;500,"Low Price",Table8_1[[#This Row],[Unit_Price]]&lt;2000,"Medium Price",Table8_1[[#This Row],[Unit_Price]]&gt;=2000, "High Price")</f>
        <v>Medium Price</v>
      </c>
      <c r="M772" t="str">
        <f>VLOOKUP(Table8_16[[#This Row],[Customer_ID]],Table1__2[],2,FALSE)</f>
        <v>Roy Cole</v>
      </c>
      <c r="N772">
        <f>VLOOKUP(Table8_16[[#This Row],[Customer_ID]],Table1__2[],3,FALSE)</f>
        <v>24</v>
      </c>
      <c r="O772" t="str">
        <f>VLOOKUP(Table8_16[[#This Row],[Customer_ID]],Table1__2[],4,FALSE)</f>
        <v>Female</v>
      </c>
      <c r="P772" t="str">
        <f>VLOOKUP(Table8_16[[#This Row],[Customer_ID]],Table1__2[],5,FALSE)</f>
        <v>North Cynthiatown</v>
      </c>
      <c r="Q772" t="str">
        <f>VLOOKUP(Table8_16[[#This Row],[Customer_ID]],Table1__2[],6,FALSE)</f>
        <v>New Jersey</v>
      </c>
      <c r="R772" t="str">
        <f>VLOOKUP(Table8_16[[#This Row],[Customer_ID]],Table1__2[],7,FALSE)</f>
        <v>USA</v>
      </c>
      <c r="S772" t="str">
        <f>VLOOKUP(Table8_16[[#This Row],[Customer_ID]],Table1__2[],8,FALSE)</f>
        <v>Platinum</v>
      </c>
      <c r="T772" t="str">
        <f>VLOOKUP(Table8_16[[#This Row],[Customer_ID]],Table1__2[],9,FALSE)</f>
        <v>Students</v>
      </c>
      <c r="U772" t="str">
        <f>VLOOKUP(Table8_16[[#This Row],[Product_ID]],Table3__211[],2,FALSE)</f>
        <v>Women's Scarf</v>
      </c>
      <c r="V772" t="str">
        <f>VLOOKUP(Table8_16[[#This Row],[Product_ID]],Table3__211[],3,FALSE)</f>
        <v>Set</v>
      </c>
      <c r="W772" t="str">
        <f>VLOOKUP(Table8_16[[#This Row],[Product_ID]],Table3__211[],4,FALSE)</f>
        <v>Clothing</v>
      </c>
      <c r="X772" t="str">
        <f>VLOOKUP(Table8_16[[#This Row],[Product_ID]],Table3__211[],5,FALSE)</f>
        <v>Accessories</v>
      </c>
      <c r="Y772" t="str">
        <f>VLOOKUP(Table8_16[[#This Row],[Product_ID]],Table3__211[],6,FALSE)</f>
        <v>Brown and Sons</v>
      </c>
      <c r="Z772">
        <f>VLOOKUP(Table8_16[[#This Row],[Product_ID]],Table3__211[],7,FALSE)</f>
        <v>174.02</v>
      </c>
      <c r="AA772">
        <f>VLOOKUP(Table8_16[[#This Row],[Product_ID]],Table3__211[],8,FALSE)</f>
        <v>268</v>
      </c>
      <c r="AB772" t="str">
        <f>VLOOKUP(Table8_16[[#This Row],[Store_ID]],Store!$A$2:$E$21,2,FALSE)</f>
        <v>Holloway Ltd</v>
      </c>
      <c r="AC772" t="str">
        <f>VLOOKUP(Table8_16[[#This Row],[Store_ID]],Store!$A$2:$E$21,3,FALSE)</f>
        <v>North</v>
      </c>
      <c r="AD772" t="str">
        <f>VLOOKUP(Table8_16[[#This Row],[Store_ID]],Store!$A$2:$E$21,4,FALSE)</f>
        <v>Bensonhaven</v>
      </c>
      <c r="AE772" t="str">
        <f>VLOOKUP(Table8_16[[#This Row],[Store_ID]],Store!$A$2:$E$21,5,FALSE)</f>
        <v>Flagship</v>
      </c>
      <c r="AF772" s="22" t="str">
        <f>VLOOKUP(Table8_16[[#This Row],[Store_ID]],Store!$A$2:$F$21,6,FALSE)</f>
        <v>Physical Store</v>
      </c>
    </row>
    <row r="773" spans="1:32" x14ac:dyDescent="0.3">
      <c r="A773" t="s">
        <v>2738</v>
      </c>
      <c r="B773" s="5">
        <v>45752</v>
      </c>
      <c r="C773" t="s">
        <v>802</v>
      </c>
      <c r="D773" t="s">
        <v>1599</v>
      </c>
      <c r="E773" t="s">
        <v>1904</v>
      </c>
      <c r="F773">
        <v>1</v>
      </c>
      <c r="G773">
        <v>768.25</v>
      </c>
      <c r="H773">
        <v>0.18</v>
      </c>
      <c r="I773" t="s">
        <v>1959</v>
      </c>
      <c r="J773">
        <v>629.96500000000003</v>
      </c>
      <c r="K773">
        <v>629.96500000000003</v>
      </c>
      <c r="L773" t="str">
        <f>_xlfn.IFS(Table8_1[[#This Row],[Unit_Price]]&lt;500,"Low Price",Table8_1[[#This Row],[Unit_Price]]&lt;2000,"Medium Price",Table8_1[[#This Row],[Unit_Price]]&gt;=2000, "High Price")</f>
        <v>Medium Price</v>
      </c>
      <c r="M773" t="str">
        <f>VLOOKUP(Table8_16[[#This Row],[Customer_ID]],Table1__2[],2,FALSE)</f>
        <v>Douglas Rhodes</v>
      </c>
      <c r="N773">
        <f>VLOOKUP(Table8_16[[#This Row],[Customer_ID]],Table1__2[],3,FALSE)</f>
        <v>32</v>
      </c>
      <c r="O773" t="str">
        <f>VLOOKUP(Table8_16[[#This Row],[Customer_ID]],Table1__2[],4,FALSE)</f>
        <v>Male</v>
      </c>
      <c r="P773" t="str">
        <f>VLOOKUP(Table8_16[[#This Row],[Customer_ID]],Table1__2[],5,FALSE)</f>
        <v>Mikehaven</v>
      </c>
      <c r="Q773" t="str">
        <f>VLOOKUP(Table8_16[[#This Row],[Customer_ID]],Table1__2[],6,FALSE)</f>
        <v>New Hampshire</v>
      </c>
      <c r="R773" t="str">
        <f>VLOOKUP(Table8_16[[#This Row],[Customer_ID]],Table1__2[],7,FALSE)</f>
        <v>USA</v>
      </c>
      <c r="S773" t="str">
        <f>VLOOKUP(Table8_16[[#This Row],[Customer_ID]],Table1__2[],8,FALSE)</f>
        <v>Platinum</v>
      </c>
      <c r="T773" t="str">
        <f>VLOOKUP(Table8_16[[#This Row],[Customer_ID]],Table1__2[],9,FALSE)</f>
        <v>Experienced</v>
      </c>
      <c r="U773" t="str">
        <f>VLOOKUP(Table8_16[[#This Row],[Product_ID]],Table3__211[],2,FALSE)</f>
        <v>Ceramic Kitchen Bowl</v>
      </c>
      <c r="V773" t="str">
        <f>VLOOKUP(Table8_16[[#This Row],[Product_ID]],Table3__211[],3,FALSE)</f>
        <v>Set</v>
      </c>
      <c r="W773" t="str">
        <f>VLOOKUP(Table8_16[[#This Row],[Product_ID]],Table3__211[],4,FALSE)</f>
        <v>Home</v>
      </c>
      <c r="X773" t="str">
        <f>VLOOKUP(Table8_16[[#This Row],[Product_ID]],Table3__211[],5,FALSE)</f>
        <v>Kitchen</v>
      </c>
      <c r="Y773" t="str">
        <f>VLOOKUP(Table8_16[[#This Row],[Product_ID]],Table3__211[],6,FALSE)</f>
        <v>Hamilton Group</v>
      </c>
      <c r="Z773">
        <f>VLOOKUP(Table8_16[[#This Row],[Product_ID]],Table3__211[],7,FALSE)</f>
        <v>298.86</v>
      </c>
      <c r="AA773">
        <f>VLOOKUP(Table8_16[[#This Row],[Product_ID]],Table3__211[],8,FALSE)</f>
        <v>308</v>
      </c>
      <c r="AB773" t="str">
        <f>VLOOKUP(Table8_16[[#This Row],[Store_ID]],Store!$A$2:$E$21,2,FALSE)</f>
        <v>Alexander Group</v>
      </c>
      <c r="AC773" t="str">
        <f>VLOOKUP(Table8_16[[#This Row],[Store_ID]],Store!$A$2:$E$21,3,FALSE)</f>
        <v>South</v>
      </c>
      <c r="AD773" t="str">
        <f>VLOOKUP(Table8_16[[#This Row],[Store_ID]],Store!$A$2:$E$21,4,FALSE)</f>
        <v>Port Sharon</v>
      </c>
      <c r="AE773" t="str">
        <f>VLOOKUP(Table8_16[[#This Row],[Store_ID]],Store!$A$2:$E$21,5,FALSE)</f>
        <v>Online</v>
      </c>
      <c r="AF773" s="22" t="str">
        <f>VLOOKUP(Table8_16[[#This Row],[Store_ID]],Store!$A$2:$F$21,6,FALSE)</f>
        <v>Digital Store</v>
      </c>
    </row>
    <row r="774" spans="1:32" x14ac:dyDescent="0.3">
      <c r="A774" t="s">
        <v>2739</v>
      </c>
      <c r="B774" s="5">
        <v>45254</v>
      </c>
      <c r="C774" t="s">
        <v>1109</v>
      </c>
      <c r="D774" t="s">
        <v>1859</v>
      </c>
      <c r="E774" t="s">
        <v>1948</v>
      </c>
      <c r="F774">
        <v>2</v>
      </c>
      <c r="G774">
        <v>318.62</v>
      </c>
      <c r="H774">
        <v>0.02</v>
      </c>
      <c r="I774" t="s">
        <v>1964</v>
      </c>
      <c r="J774">
        <v>624.49519999999995</v>
      </c>
      <c r="K774">
        <v>624.49519999999995</v>
      </c>
      <c r="L774" t="str">
        <f>_xlfn.IFS(Table8_1[[#This Row],[Unit_Price]]&lt;500,"Low Price",Table8_1[[#This Row],[Unit_Price]]&lt;2000,"Medium Price",Table8_1[[#This Row],[Unit_Price]]&gt;=2000, "High Price")</f>
        <v>Low Price</v>
      </c>
      <c r="M774" t="str">
        <f>VLOOKUP(Table8_16[[#This Row],[Customer_ID]],Table1__2[],2,FALSE)</f>
        <v>Charles Miller</v>
      </c>
      <c r="N774">
        <f>VLOOKUP(Table8_16[[#This Row],[Customer_ID]],Table1__2[],3,FALSE)</f>
        <v>26</v>
      </c>
      <c r="O774" t="str">
        <f>VLOOKUP(Table8_16[[#This Row],[Customer_ID]],Table1__2[],4,FALSE)</f>
        <v>Male</v>
      </c>
      <c r="P774" t="str">
        <f>VLOOKUP(Table8_16[[#This Row],[Customer_ID]],Table1__2[],5,FALSE)</f>
        <v>Lake Allisonborough</v>
      </c>
      <c r="Q774" t="str">
        <f>VLOOKUP(Table8_16[[#This Row],[Customer_ID]],Table1__2[],6,FALSE)</f>
        <v>Iowa</v>
      </c>
      <c r="R774" t="str">
        <f>VLOOKUP(Table8_16[[#This Row],[Customer_ID]],Table1__2[],7,FALSE)</f>
        <v>USA</v>
      </c>
      <c r="S774" t="str">
        <f>VLOOKUP(Table8_16[[#This Row],[Customer_ID]],Table1__2[],8,FALSE)</f>
        <v>Silver</v>
      </c>
      <c r="T774" t="str">
        <f>VLOOKUP(Table8_16[[#This Row],[Customer_ID]],Table1__2[],9,FALSE)</f>
        <v>Entry level Professionel</v>
      </c>
      <c r="U774" t="str">
        <f>VLOOKUP(Table8_16[[#This Row],[Product_ID]],Table3__211[],2,FALSE)</f>
        <v>Microwave</v>
      </c>
      <c r="V774" t="str">
        <f>VLOOKUP(Table8_16[[#This Row],[Product_ID]],Table3__211[],3,FALSE)</f>
        <v>Oven</v>
      </c>
      <c r="W774" t="str">
        <f>VLOOKUP(Table8_16[[#This Row],[Product_ID]],Table3__211[],4,FALSE)</f>
        <v>Home</v>
      </c>
      <c r="X774" t="str">
        <f>VLOOKUP(Table8_16[[#This Row],[Product_ID]],Table3__211[],5,FALSE)</f>
        <v>Appliances</v>
      </c>
      <c r="Y774" t="str">
        <f>VLOOKUP(Table8_16[[#This Row],[Product_ID]],Table3__211[],6,FALSE)</f>
        <v>Green, Powell and Palmer</v>
      </c>
      <c r="Z774">
        <f>VLOOKUP(Table8_16[[#This Row],[Product_ID]],Table3__211[],7,FALSE)</f>
        <v>447.43</v>
      </c>
      <c r="AA774">
        <f>VLOOKUP(Table8_16[[#This Row],[Product_ID]],Table3__211[],8,FALSE)</f>
        <v>191</v>
      </c>
      <c r="AB774" t="str">
        <f>VLOOKUP(Table8_16[[#This Row],[Store_ID]],Store!$A$2:$E$21,2,FALSE)</f>
        <v>Mann-Austin</v>
      </c>
      <c r="AC774" t="str">
        <f>VLOOKUP(Table8_16[[#This Row],[Store_ID]],Store!$A$2:$E$21,3,FALSE)</f>
        <v>East</v>
      </c>
      <c r="AD774" t="str">
        <f>VLOOKUP(Table8_16[[#This Row],[Store_ID]],Store!$A$2:$E$21,4,FALSE)</f>
        <v>Vasquezborough</v>
      </c>
      <c r="AE774" t="str">
        <f>VLOOKUP(Table8_16[[#This Row],[Store_ID]],Store!$A$2:$E$21,5,FALSE)</f>
        <v>Online</v>
      </c>
      <c r="AF774" s="22" t="str">
        <f>VLOOKUP(Table8_16[[#This Row],[Store_ID]],Store!$A$2:$F$21,6,FALSE)</f>
        <v>Digital Store</v>
      </c>
    </row>
    <row r="775" spans="1:32" x14ac:dyDescent="0.3">
      <c r="A775" t="s">
        <v>2740</v>
      </c>
      <c r="B775" s="5">
        <v>45683</v>
      </c>
      <c r="C775" t="s">
        <v>192</v>
      </c>
      <c r="D775" t="s">
        <v>1811</v>
      </c>
      <c r="E775" t="s">
        <v>1896</v>
      </c>
      <c r="F775">
        <v>4</v>
      </c>
      <c r="G775">
        <v>402.11</v>
      </c>
      <c r="H775">
        <v>0.14000000000000001</v>
      </c>
      <c r="I775" t="s">
        <v>1961</v>
      </c>
      <c r="J775">
        <v>1383.2583999999999</v>
      </c>
      <c r="K775">
        <v>1383.2583999999999</v>
      </c>
      <c r="L775" t="str">
        <f>_xlfn.IFS(Table8_1[[#This Row],[Unit_Price]]&lt;500,"Low Price",Table8_1[[#This Row],[Unit_Price]]&lt;2000,"Medium Price",Table8_1[[#This Row],[Unit_Price]]&gt;=2000, "High Price")</f>
        <v>Low Price</v>
      </c>
      <c r="M775" t="str">
        <f>VLOOKUP(Table8_16[[#This Row],[Customer_ID]],Table1__2[],2,FALSE)</f>
        <v>Timothy Weaver</v>
      </c>
      <c r="N775">
        <f>VLOOKUP(Table8_16[[#This Row],[Customer_ID]],Table1__2[],3,FALSE)</f>
        <v>45</v>
      </c>
      <c r="O775" t="str">
        <f>VLOOKUP(Table8_16[[#This Row],[Customer_ID]],Table1__2[],4,FALSE)</f>
        <v>Female</v>
      </c>
      <c r="P775" t="str">
        <f>VLOOKUP(Table8_16[[#This Row],[Customer_ID]],Table1__2[],5,FALSE)</f>
        <v>New Amy</v>
      </c>
      <c r="Q775" t="str">
        <f>VLOOKUP(Table8_16[[#This Row],[Customer_ID]],Table1__2[],6,FALSE)</f>
        <v>Ohio</v>
      </c>
      <c r="R775" t="str">
        <f>VLOOKUP(Table8_16[[#This Row],[Customer_ID]],Table1__2[],7,FALSE)</f>
        <v>USA</v>
      </c>
      <c r="S775" t="str">
        <f>VLOOKUP(Table8_16[[#This Row],[Customer_ID]],Table1__2[],8,FALSE)</f>
        <v>Gold</v>
      </c>
      <c r="T775" t="str">
        <f>VLOOKUP(Table8_16[[#This Row],[Customer_ID]],Table1__2[],9,FALSE)</f>
        <v>Experienced</v>
      </c>
      <c r="U775" t="str">
        <f>VLOOKUP(Table8_16[[#This Row],[Product_ID]],Table3__211[],2,FALSE)</f>
        <v>Wireless</v>
      </c>
      <c r="V775" t="str">
        <f>VLOOKUP(Table8_16[[#This Row],[Product_ID]],Table3__211[],3,FALSE)</f>
        <v>Mouse</v>
      </c>
      <c r="W775" t="str">
        <f>VLOOKUP(Table8_16[[#This Row],[Product_ID]],Table3__211[],4,FALSE)</f>
        <v>Electronics</v>
      </c>
      <c r="X775" t="str">
        <f>VLOOKUP(Table8_16[[#This Row],[Product_ID]],Table3__211[],5,FALSE)</f>
        <v>Computer</v>
      </c>
      <c r="Y775" t="str">
        <f>VLOOKUP(Table8_16[[#This Row],[Product_ID]],Table3__211[],6,FALSE)</f>
        <v>Larson Ltd</v>
      </c>
      <c r="Z775">
        <f>VLOOKUP(Table8_16[[#This Row],[Product_ID]],Table3__211[],7,FALSE)</f>
        <v>392.89</v>
      </c>
      <c r="AA775">
        <f>VLOOKUP(Table8_16[[#This Row],[Product_ID]],Table3__211[],8,FALSE)</f>
        <v>320</v>
      </c>
      <c r="AB775" t="str">
        <f>VLOOKUP(Table8_16[[#This Row],[Store_ID]],Store!$A$2:$E$21,2,FALSE)</f>
        <v>Black-Horn</v>
      </c>
      <c r="AC775" t="str">
        <f>VLOOKUP(Table8_16[[#This Row],[Store_ID]],Store!$A$2:$E$21,3,FALSE)</f>
        <v>South</v>
      </c>
      <c r="AD775" t="str">
        <f>VLOOKUP(Table8_16[[#This Row],[Store_ID]],Store!$A$2:$E$21,4,FALSE)</f>
        <v>North Nancyview</v>
      </c>
      <c r="AE775" t="str">
        <f>VLOOKUP(Table8_16[[#This Row],[Store_ID]],Store!$A$2:$E$21,5,FALSE)</f>
        <v>Outlet</v>
      </c>
      <c r="AF775" s="22" t="str">
        <f>VLOOKUP(Table8_16[[#This Row],[Store_ID]],Store!$A$2:$F$21,6,FALSE)</f>
        <v>Physical Store</v>
      </c>
    </row>
    <row r="776" spans="1:32" x14ac:dyDescent="0.3">
      <c r="A776" t="s">
        <v>2741</v>
      </c>
      <c r="B776" s="5">
        <v>45804</v>
      </c>
      <c r="C776" t="s">
        <v>1281</v>
      </c>
      <c r="D776" t="s">
        <v>1835</v>
      </c>
      <c r="E776" t="s">
        <v>1942</v>
      </c>
      <c r="F776">
        <v>3</v>
      </c>
      <c r="G776">
        <v>846.31</v>
      </c>
      <c r="H776">
        <v>0.18</v>
      </c>
      <c r="I776" t="s">
        <v>1964</v>
      </c>
      <c r="J776">
        <v>2081.9225999999999</v>
      </c>
      <c r="K776">
        <v>2081.9225999999999</v>
      </c>
      <c r="L776" t="str">
        <f>_xlfn.IFS(Table8_1[[#This Row],[Unit_Price]]&lt;500,"Low Price",Table8_1[[#This Row],[Unit_Price]]&lt;2000,"Medium Price",Table8_1[[#This Row],[Unit_Price]]&gt;=2000, "High Price")</f>
        <v>Medium Price</v>
      </c>
      <c r="M776" t="str">
        <f>VLOOKUP(Table8_16[[#This Row],[Customer_ID]],Table1__2[],2,FALSE)</f>
        <v>Isabel Foster</v>
      </c>
      <c r="N776">
        <f>VLOOKUP(Table8_16[[#This Row],[Customer_ID]],Table1__2[],3,FALSE)</f>
        <v>36</v>
      </c>
      <c r="O776" t="str">
        <f>VLOOKUP(Table8_16[[#This Row],[Customer_ID]],Table1__2[],4,FALSE)</f>
        <v>Male</v>
      </c>
      <c r="P776" t="str">
        <f>VLOOKUP(Table8_16[[#This Row],[Customer_ID]],Table1__2[],5,FALSE)</f>
        <v>Port Joshuaville</v>
      </c>
      <c r="Q776" t="str">
        <f>VLOOKUP(Table8_16[[#This Row],[Customer_ID]],Table1__2[],6,FALSE)</f>
        <v>New Jersey</v>
      </c>
      <c r="R776" t="str">
        <f>VLOOKUP(Table8_16[[#This Row],[Customer_ID]],Table1__2[],7,FALSE)</f>
        <v>USA</v>
      </c>
      <c r="S776" t="str">
        <f>VLOOKUP(Table8_16[[#This Row],[Customer_ID]],Table1__2[],8,FALSE)</f>
        <v>Gold</v>
      </c>
      <c r="T776" t="str">
        <f>VLOOKUP(Table8_16[[#This Row],[Customer_ID]],Table1__2[],9,FALSE)</f>
        <v>Experienced</v>
      </c>
      <c r="U776" t="str">
        <f>VLOOKUP(Table8_16[[#This Row],[Product_ID]],Table3__211[],2,FALSE)</f>
        <v>Wooden</v>
      </c>
      <c r="V776" t="str">
        <f>VLOOKUP(Table8_16[[#This Row],[Product_ID]],Table3__211[],3,FALSE)</f>
        <v>Bookshelf</v>
      </c>
      <c r="W776" t="str">
        <f>VLOOKUP(Table8_16[[#This Row],[Product_ID]],Table3__211[],4,FALSE)</f>
        <v>Home</v>
      </c>
      <c r="X776" t="str">
        <f>VLOOKUP(Table8_16[[#This Row],[Product_ID]],Table3__211[],5,FALSE)</f>
        <v>Furniture</v>
      </c>
      <c r="Y776" t="str">
        <f>VLOOKUP(Table8_16[[#This Row],[Product_ID]],Table3__211[],6,FALSE)</f>
        <v>Collins-Stephenson</v>
      </c>
      <c r="Z776">
        <f>VLOOKUP(Table8_16[[#This Row],[Product_ID]],Table3__211[],7,FALSE)</f>
        <v>388.46</v>
      </c>
      <c r="AA776">
        <f>VLOOKUP(Table8_16[[#This Row],[Product_ID]],Table3__211[],8,FALSE)</f>
        <v>208</v>
      </c>
      <c r="AB776" t="str">
        <f>VLOOKUP(Table8_16[[#This Row],[Store_ID]],Store!$A$2:$E$21,2,FALSE)</f>
        <v>Holloway Ltd</v>
      </c>
      <c r="AC776" t="str">
        <f>VLOOKUP(Table8_16[[#This Row],[Store_ID]],Store!$A$2:$E$21,3,FALSE)</f>
        <v>North</v>
      </c>
      <c r="AD776" t="str">
        <f>VLOOKUP(Table8_16[[#This Row],[Store_ID]],Store!$A$2:$E$21,4,FALSE)</f>
        <v>Bensonhaven</v>
      </c>
      <c r="AE776" t="str">
        <f>VLOOKUP(Table8_16[[#This Row],[Store_ID]],Store!$A$2:$E$21,5,FALSE)</f>
        <v>Flagship</v>
      </c>
      <c r="AF776" s="22" t="str">
        <f>VLOOKUP(Table8_16[[#This Row],[Store_ID]],Store!$A$2:$F$21,6,FALSE)</f>
        <v>Physical Store</v>
      </c>
    </row>
    <row r="777" spans="1:32" x14ac:dyDescent="0.3">
      <c r="A777" t="s">
        <v>2742</v>
      </c>
      <c r="B777" s="5">
        <v>45821</v>
      </c>
      <c r="C777" t="s">
        <v>566</v>
      </c>
      <c r="D777" t="s">
        <v>1865</v>
      </c>
      <c r="E777" t="s">
        <v>1934</v>
      </c>
      <c r="F777">
        <v>1</v>
      </c>
      <c r="G777">
        <v>269.94</v>
      </c>
      <c r="H777">
        <v>7.0000000000000007E-2</v>
      </c>
      <c r="I777" t="s">
        <v>1964</v>
      </c>
      <c r="J777">
        <v>251.04419999999999</v>
      </c>
      <c r="K777">
        <v>251.04419999999999</v>
      </c>
      <c r="L777" t="str">
        <f>_xlfn.IFS(Table8_1[[#This Row],[Unit_Price]]&lt;500,"Low Price",Table8_1[[#This Row],[Unit_Price]]&lt;2000,"Medium Price",Table8_1[[#This Row],[Unit_Price]]&gt;=2000, "High Price")</f>
        <v>Low Price</v>
      </c>
      <c r="M777" t="str">
        <f>VLOOKUP(Table8_16[[#This Row],[Customer_ID]],Table1__2[],2,FALSE)</f>
        <v>Daniel Contreras</v>
      </c>
      <c r="N777">
        <f>VLOOKUP(Table8_16[[#This Row],[Customer_ID]],Table1__2[],3,FALSE)</f>
        <v>36</v>
      </c>
      <c r="O777" t="str">
        <f>VLOOKUP(Table8_16[[#This Row],[Customer_ID]],Table1__2[],4,FALSE)</f>
        <v>Female</v>
      </c>
      <c r="P777" t="str">
        <f>VLOOKUP(Table8_16[[#This Row],[Customer_ID]],Table1__2[],5,FALSE)</f>
        <v>Robertview</v>
      </c>
      <c r="Q777" t="str">
        <f>VLOOKUP(Table8_16[[#This Row],[Customer_ID]],Table1__2[],6,FALSE)</f>
        <v>Florida</v>
      </c>
      <c r="R777" t="str">
        <f>VLOOKUP(Table8_16[[#This Row],[Customer_ID]],Table1__2[],7,FALSE)</f>
        <v>USA</v>
      </c>
      <c r="S777" t="str">
        <f>VLOOKUP(Table8_16[[#This Row],[Customer_ID]],Table1__2[],8,FALSE)</f>
        <v>Platinum</v>
      </c>
      <c r="T777" t="str">
        <f>VLOOKUP(Table8_16[[#This Row],[Customer_ID]],Table1__2[],9,FALSE)</f>
        <v>Experienced</v>
      </c>
      <c r="U777" t="str">
        <f>VLOOKUP(Table8_16[[#This Row],[Product_ID]],Table3__211[],2,FALSE)</f>
        <v>Vitamin E Body</v>
      </c>
      <c r="V777" t="str">
        <f>VLOOKUP(Table8_16[[#This Row],[Product_ID]],Table3__211[],3,FALSE)</f>
        <v>Lotion</v>
      </c>
      <c r="W777" t="str">
        <f>VLOOKUP(Table8_16[[#This Row],[Product_ID]],Table3__211[],4,FALSE)</f>
        <v>Beauty</v>
      </c>
      <c r="X777" t="str">
        <f>VLOOKUP(Table8_16[[#This Row],[Product_ID]],Table3__211[],5,FALSE)</f>
        <v>Skincare</v>
      </c>
      <c r="Y777" t="str">
        <f>VLOOKUP(Table8_16[[#This Row],[Product_ID]],Table3__211[],6,FALSE)</f>
        <v>Hoffman-Williams</v>
      </c>
      <c r="Z777">
        <f>VLOOKUP(Table8_16[[#This Row],[Product_ID]],Table3__211[],7,FALSE)</f>
        <v>358.47</v>
      </c>
      <c r="AA777">
        <f>VLOOKUP(Table8_16[[#This Row],[Product_ID]],Table3__211[],8,FALSE)</f>
        <v>213</v>
      </c>
      <c r="AB777" t="str">
        <f>VLOOKUP(Table8_16[[#This Row],[Store_ID]],Store!$A$2:$E$21,2,FALSE)</f>
        <v>Mcdonald Inc</v>
      </c>
      <c r="AC777" t="str">
        <f>VLOOKUP(Table8_16[[#This Row],[Store_ID]],Store!$A$2:$E$21,3,FALSE)</f>
        <v>South</v>
      </c>
      <c r="AD777" t="str">
        <f>VLOOKUP(Table8_16[[#This Row],[Store_ID]],Store!$A$2:$E$21,4,FALSE)</f>
        <v>Christopherland</v>
      </c>
      <c r="AE777" t="str">
        <f>VLOOKUP(Table8_16[[#This Row],[Store_ID]],Store!$A$2:$E$21,5,FALSE)</f>
        <v>Outlet</v>
      </c>
      <c r="AF777" s="22" t="str">
        <f>VLOOKUP(Table8_16[[#This Row],[Store_ID]],Store!$A$2:$F$21,6,FALSE)</f>
        <v>Physical Store</v>
      </c>
    </row>
    <row r="778" spans="1:32" x14ac:dyDescent="0.3">
      <c r="A778" t="s">
        <v>2743</v>
      </c>
      <c r="B778" s="5">
        <v>45472</v>
      </c>
      <c r="C778" t="s">
        <v>784</v>
      </c>
      <c r="D778" t="s">
        <v>1635</v>
      </c>
      <c r="E778" t="s">
        <v>1904</v>
      </c>
      <c r="F778">
        <v>3</v>
      </c>
      <c r="G778">
        <v>909.25</v>
      </c>
      <c r="H778">
        <v>0.28999999999999998</v>
      </c>
      <c r="I778" t="s">
        <v>1964</v>
      </c>
      <c r="J778">
        <v>1936.7025000000001</v>
      </c>
      <c r="K778">
        <v>1936.7025000000001</v>
      </c>
      <c r="L778" t="str">
        <f>_xlfn.IFS(Table8_1[[#This Row],[Unit_Price]]&lt;500,"Low Price",Table8_1[[#This Row],[Unit_Price]]&lt;2000,"Medium Price",Table8_1[[#This Row],[Unit_Price]]&gt;=2000, "High Price")</f>
        <v>Medium Price</v>
      </c>
      <c r="M778" t="str">
        <f>VLOOKUP(Table8_16[[#This Row],[Customer_ID]],Table1__2[],2,FALSE)</f>
        <v>Mr. William Horton</v>
      </c>
      <c r="N778">
        <f>VLOOKUP(Table8_16[[#This Row],[Customer_ID]],Table1__2[],3,FALSE)</f>
        <v>31</v>
      </c>
      <c r="O778" t="str">
        <f>VLOOKUP(Table8_16[[#This Row],[Customer_ID]],Table1__2[],4,FALSE)</f>
        <v>Male</v>
      </c>
      <c r="P778" t="str">
        <f>VLOOKUP(Table8_16[[#This Row],[Customer_ID]],Table1__2[],5,FALSE)</f>
        <v>Dawsonchester</v>
      </c>
      <c r="Q778" t="str">
        <f>VLOOKUP(Table8_16[[#This Row],[Customer_ID]],Table1__2[],6,FALSE)</f>
        <v>Virginia</v>
      </c>
      <c r="R778" t="str">
        <f>VLOOKUP(Table8_16[[#This Row],[Customer_ID]],Table1__2[],7,FALSE)</f>
        <v>USA</v>
      </c>
      <c r="S778" t="str">
        <f>VLOOKUP(Table8_16[[#This Row],[Customer_ID]],Table1__2[],8,FALSE)</f>
        <v>Platinum</v>
      </c>
      <c r="T778" t="str">
        <f>VLOOKUP(Table8_16[[#This Row],[Customer_ID]],Table1__2[],9,FALSE)</f>
        <v>Experienced</v>
      </c>
      <c r="U778" t="str">
        <f>VLOOKUP(Table8_16[[#This Row],[Product_ID]],Table3__211[],2,FALSE)</f>
        <v>Outdoor Sports Water</v>
      </c>
      <c r="V778" t="str">
        <f>VLOOKUP(Table8_16[[#This Row],[Product_ID]],Table3__211[],3,FALSE)</f>
        <v>Bottle</v>
      </c>
      <c r="W778" t="str">
        <f>VLOOKUP(Table8_16[[#This Row],[Product_ID]],Table3__211[],4,FALSE)</f>
        <v>Sports</v>
      </c>
      <c r="X778" t="str">
        <f>VLOOKUP(Table8_16[[#This Row],[Product_ID]],Table3__211[],5,FALSE)</f>
        <v>Accessories</v>
      </c>
      <c r="Y778" t="str">
        <f>VLOOKUP(Table8_16[[#This Row],[Product_ID]],Table3__211[],6,FALSE)</f>
        <v>Soto-Ellis</v>
      </c>
      <c r="Z778">
        <f>VLOOKUP(Table8_16[[#This Row],[Product_ID]],Table3__211[],7,FALSE)</f>
        <v>131.51</v>
      </c>
      <c r="AA778">
        <f>VLOOKUP(Table8_16[[#This Row],[Product_ID]],Table3__211[],8,FALSE)</f>
        <v>273</v>
      </c>
      <c r="AB778" t="str">
        <f>VLOOKUP(Table8_16[[#This Row],[Store_ID]],Store!$A$2:$E$21,2,FALSE)</f>
        <v>Alexander Group</v>
      </c>
      <c r="AC778" t="str">
        <f>VLOOKUP(Table8_16[[#This Row],[Store_ID]],Store!$A$2:$E$21,3,FALSE)</f>
        <v>South</v>
      </c>
      <c r="AD778" t="str">
        <f>VLOOKUP(Table8_16[[#This Row],[Store_ID]],Store!$A$2:$E$21,4,FALSE)</f>
        <v>Port Sharon</v>
      </c>
      <c r="AE778" t="str">
        <f>VLOOKUP(Table8_16[[#This Row],[Store_ID]],Store!$A$2:$E$21,5,FALSE)</f>
        <v>Online</v>
      </c>
      <c r="AF778" s="22" t="str">
        <f>VLOOKUP(Table8_16[[#This Row],[Store_ID]],Store!$A$2:$F$21,6,FALSE)</f>
        <v>Digital Store</v>
      </c>
    </row>
    <row r="779" spans="1:32" x14ac:dyDescent="0.3">
      <c r="A779" t="s">
        <v>2744</v>
      </c>
      <c r="B779" s="5">
        <v>45331</v>
      </c>
      <c r="C779" t="s">
        <v>1148</v>
      </c>
      <c r="D779" t="s">
        <v>1856</v>
      </c>
      <c r="E779" t="s">
        <v>1929</v>
      </c>
      <c r="F779">
        <v>2</v>
      </c>
      <c r="G779">
        <v>229.81</v>
      </c>
      <c r="H779">
        <v>0.21</v>
      </c>
      <c r="I779" t="s">
        <v>1964</v>
      </c>
      <c r="J779">
        <v>363.09980000000002</v>
      </c>
      <c r="K779">
        <v>363.09980000000002</v>
      </c>
      <c r="L779" t="str">
        <f>_xlfn.IFS(Table8_1[[#This Row],[Unit_Price]]&lt;500,"Low Price",Table8_1[[#This Row],[Unit_Price]]&lt;2000,"Medium Price",Table8_1[[#This Row],[Unit_Price]]&gt;=2000, "High Price")</f>
        <v>Low Price</v>
      </c>
      <c r="M779" t="str">
        <f>VLOOKUP(Table8_16[[#This Row],[Customer_ID]],Table1__2[],2,FALSE)</f>
        <v>Elizabeth Smith</v>
      </c>
      <c r="N779">
        <f>VLOOKUP(Table8_16[[#This Row],[Customer_ID]],Table1__2[],3,FALSE)</f>
        <v>23</v>
      </c>
      <c r="O779" t="str">
        <f>VLOOKUP(Table8_16[[#This Row],[Customer_ID]],Table1__2[],4,FALSE)</f>
        <v>Male</v>
      </c>
      <c r="P779" t="str">
        <f>VLOOKUP(Table8_16[[#This Row],[Customer_ID]],Table1__2[],5,FALSE)</f>
        <v>Murphytown</v>
      </c>
      <c r="Q779" t="str">
        <f>VLOOKUP(Table8_16[[#This Row],[Customer_ID]],Table1__2[],6,FALSE)</f>
        <v>Ohio</v>
      </c>
      <c r="R779" t="str">
        <f>VLOOKUP(Table8_16[[#This Row],[Customer_ID]],Table1__2[],7,FALSE)</f>
        <v>USA</v>
      </c>
      <c r="S779" t="str">
        <f>VLOOKUP(Table8_16[[#This Row],[Customer_ID]],Table1__2[],8,FALSE)</f>
        <v>Bronze</v>
      </c>
      <c r="T779" t="str">
        <f>VLOOKUP(Table8_16[[#This Row],[Customer_ID]],Table1__2[],9,FALSE)</f>
        <v>Students</v>
      </c>
      <c r="U779" t="str">
        <f>VLOOKUP(Table8_16[[#This Row],[Product_ID]],Table3__211[],2,FALSE)</f>
        <v>Women's High</v>
      </c>
      <c r="V779" t="str">
        <f>VLOOKUP(Table8_16[[#This Row],[Product_ID]],Table3__211[],3,FALSE)</f>
        <v>Heels</v>
      </c>
      <c r="W779" t="str">
        <f>VLOOKUP(Table8_16[[#This Row],[Product_ID]],Table3__211[],4,FALSE)</f>
        <v>Clothing</v>
      </c>
      <c r="X779" t="str">
        <f>VLOOKUP(Table8_16[[#This Row],[Product_ID]],Table3__211[],5,FALSE)</f>
        <v>Footwear</v>
      </c>
      <c r="Y779" t="str">
        <f>VLOOKUP(Table8_16[[#This Row],[Product_ID]],Table3__211[],6,FALSE)</f>
        <v>Smith-Charles</v>
      </c>
      <c r="Z779">
        <f>VLOOKUP(Table8_16[[#This Row],[Product_ID]],Table3__211[],7,FALSE)</f>
        <v>438.25</v>
      </c>
      <c r="AA779">
        <f>VLOOKUP(Table8_16[[#This Row],[Product_ID]],Table3__211[],8,FALSE)</f>
        <v>496</v>
      </c>
      <c r="AB779" t="str">
        <f>VLOOKUP(Table8_16[[#This Row],[Store_ID]],Store!$A$2:$E$21,2,FALSE)</f>
        <v>Thomas, Bridges and Harris</v>
      </c>
      <c r="AC779" t="str">
        <f>VLOOKUP(Table8_16[[#This Row],[Store_ID]],Store!$A$2:$E$21,3,FALSE)</f>
        <v>North</v>
      </c>
      <c r="AD779" t="str">
        <f>VLOOKUP(Table8_16[[#This Row],[Store_ID]],Store!$A$2:$E$21,4,FALSE)</f>
        <v>Sabrinatown</v>
      </c>
      <c r="AE779" t="str">
        <f>VLOOKUP(Table8_16[[#This Row],[Store_ID]],Store!$A$2:$E$21,5,FALSE)</f>
        <v>Online</v>
      </c>
      <c r="AF779" s="22" t="str">
        <f>VLOOKUP(Table8_16[[#This Row],[Store_ID]],Store!$A$2:$F$21,6,FALSE)</f>
        <v>Digital Store</v>
      </c>
    </row>
    <row r="780" spans="1:32" x14ac:dyDescent="0.3">
      <c r="A780" t="s">
        <v>2745</v>
      </c>
      <c r="B780" s="5">
        <v>45451</v>
      </c>
      <c r="C780" t="s">
        <v>151</v>
      </c>
      <c r="D780" t="s">
        <v>1817</v>
      </c>
      <c r="E780" t="s">
        <v>1936</v>
      </c>
      <c r="F780">
        <v>3</v>
      </c>
      <c r="G780">
        <v>442.36</v>
      </c>
      <c r="H780">
        <v>0.06</v>
      </c>
      <c r="I780" t="s">
        <v>1961</v>
      </c>
      <c r="J780">
        <v>1247.4552000000001</v>
      </c>
      <c r="K780">
        <v>1247.4551999999999</v>
      </c>
      <c r="L780" t="str">
        <f>_xlfn.IFS(Table8_1[[#This Row],[Unit_Price]]&lt;500,"Low Price",Table8_1[[#This Row],[Unit_Price]]&lt;2000,"Medium Price",Table8_1[[#This Row],[Unit_Price]]&gt;=2000, "High Price")</f>
        <v>Low Price</v>
      </c>
      <c r="M780" t="str">
        <f>VLOOKUP(Table8_16[[#This Row],[Customer_ID]],Table1__2[],2,FALSE)</f>
        <v>Christopher Carter</v>
      </c>
      <c r="N780">
        <f>VLOOKUP(Table8_16[[#This Row],[Customer_ID]],Table1__2[],3,FALSE)</f>
        <v>27</v>
      </c>
      <c r="O780" t="str">
        <f>VLOOKUP(Table8_16[[#This Row],[Customer_ID]],Table1__2[],4,FALSE)</f>
        <v>Female</v>
      </c>
      <c r="P780" t="str">
        <f>VLOOKUP(Table8_16[[#This Row],[Customer_ID]],Table1__2[],5,FALSE)</f>
        <v>Brendastad</v>
      </c>
      <c r="Q780" t="str">
        <f>VLOOKUP(Table8_16[[#This Row],[Customer_ID]],Table1__2[],6,FALSE)</f>
        <v>South Dakota</v>
      </c>
      <c r="R780" t="str">
        <f>VLOOKUP(Table8_16[[#This Row],[Customer_ID]],Table1__2[],7,FALSE)</f>
        <v>USA</v>
      </c>
      <c r="S780" t="str">
        <f>VLOOKUP(Table8_16[[#This Row],[Customer_ID]],Table1__2[],8,FALSE)</f>
        <v>unknown</v>
      </c>
      <c r="T780" t="str">
        <f>VLOOKUP(Table8_16[[#This Row],[Customer_ID]],Table1__2[],9,FALSE)</f>
        <v>Entry level Professionel</v>
      </c>
      <c r="U780" t="str">
        <f>VLOOKUP(Table8_16[[#This Row],[Product_ID]],Table3__211[],2,FALSE)</f>
        <v>Essential Oil</v>
      </c>
      <c r="V780" t="str">
        <f>VLOOKUP(Table8_16[[#This Row],[Product_ID]],Table3__211[],3,FALSE)</f>
        <v>Diffuser</v>
      </c>
      <c r="W780" t="str">
        <f>VLOOKUP(Table8_16[[#This Row],[Product_ID]],Table3__211[],4,FALSE)</f>
        <v>Home</v>
      </c>
      <c r="X780" t="str">
        <f>VLOOKUP(Table8_16[[#This Row],[Product_ID]],Table3__211[],5,FALSE)</f>
        <v>Decor</v>
      </c>
      <c r="Y780" t="str">
        <f>VLOOKUP(Table8_16[[#This Row],[Product_ID]],Table3__211[],6,FALSE)</f>
        <v>Hernandez Inc</v>
      </c>
      <c r="Z780">
        <f>VLOOKUP(Table8_16[[#This Row],[Product_ID]],Table3__211[],7,FALSE)</f>
        <v>325.26</v>
      </c>
      <c r="AA780">
        <f>VLOOKUP(Table8_16[[#This Row],[Product_ID]],Table3__211[],8,FALSE)</f>
        <v>400</v>
      </c>
      <c r="AB780" t="str">
        <f>VLOOKUP(Table8_16[[#This Row],[Store_ID]],Store!$A$2:$E$21,2,FALSE)</f>
        <v>Shelton PLC</v>
      </c>
      <c r="AC780" t="str">
        <f>VLOOKUP(Table8_16[[#This Row],[Store_ID]],Store!$A$2:$E$21,3,FALSE)</f>
        <v>North</v>
      </c>
      <c r="AD780" t="str">
        <f>VLOOKUP(Table8_16[[#This Row],[Store_ID]],Store!$A$2:$E$21,4,FALSE)</f>
        <v>East Jenniferstad</v>
      </c>
      <c r="AE780" t="str">
        <f>VLOOKUP(Table8_16[[#This Row],[Store_ID]],Store!$A$2:$E$21,5,FALSE)</f>
        <v>Flagship</v>
      </c>
      <c r="AF780" s="22" t="str">
        <f>VLOOKUP(Table8_16[[#This Row],[Store_ID]],Store!$A$2:$F$21,6,FALSE)</f>
        <v>Physical Store</v>
      </c>
    </row>
    <row r="781" spans="1:32" x14ac:dyDescent="0.3">
      <c r="A781" t="s">
        <v>2746</v>
      </c>
      <c r="B781" s="5">
        <v>45386</v>
      </c>
      <c r="C781" t="s">
        <v>778</v>
      </c>
      <c r="D781" t="s">
        <v>1841</v>
      </c>
      <c r="E781" t="s">
        <v>1901</v>
      </c>
      <c r="F781">
        <v>3</v>
      </c>
      <c r="G781">
        <v>413.74</v>
      </c>
      <c r="H781">
        <v>0.01</v>
      </c>
      <c r="I781" t="s">
        <v>1959</v>
      </c>
      <c r="J781">
        <v>1228.8078</v>
      </c>
      <c r="K781">
        <v>1228.8078</v>
      </c>
      <c r="L781" t="str">
        <f>_xlfn.IFS(Table8_1[[#This Row],[Unit_Price]]&lt;500,"Low Price",Table8_1[[#This Row],[Unit_Price]]&lt;2000,"Medium Price",Table8_1[[#This Row],[Unit_Price]]&gt;=2000, "High Price")</f>
        <v>Low Price</v>
      </c>
      <c r="M781" t="str">
        <f>VLOOKUP(Table8_16[[#This Row],[Customer_ID]],Table1__2[],2,FALSE)</f>
        <v>Maria Hill</v>
      </c>
      <c r="N781">
        <f>VLOOKUP(Table8_16[[#This Row],[Customer_ID]],Table1__2[],3,FALSE)</f>
        <v>58</v>
      </c>
      <c r="O781" t="str">
        <f>VLOOKUP(Table8_16[[#This Row],[Customer_ID]],Table1__2[],4,FALSE)</f>
        <v>Female</v>
      </c>
      <c r="P781" t="str">
        <f>VLOOKUP(Table8_16[[#This Row],[Customer_ID]],Table1__2[],5,FALSE)</f>
        <v>Zamoraborough</v>
      </c>
      <c r="Q781" t="str">
        <f>VLOOKUP(Table8_16[[#This Row],[Customer_ID]],Table1__2[],6,FALSE)</f>
        <v>Nevada</v>
      </c>
      <c r="R781" t="str">
        <f>VLOOKUP(Table8_16[[#This Row],[Customer_ID]],Table1__2[],7,FALSE)</f>
        <v>USA</v>
      </c>
      <c r="S781" t="str">
        <f>VLOOKUP(Table8_16[[#This Row],[Customer_ID]],Table1__2[],8,FALSE)</f>
        <v>Platinum</v>
      </c>
      <c r="T781" t="str">
        <f>VLOOKUP(Table8_16[[#This Row],[Customer_ID]],Table1__2[],9,FALSE)</f>
        <v>Experienced</v>
      </c>
      <c r="U781" t="str">
        <f>VLOOKUP(Table8_16[[#This Row],[Product_ID]],Table3__211[],2,FALSE)</f>
        <v>Kitchen Cutting</v>
      </c>
      <c r="V781" t="str">
        <f>VLOOKUP(Table8_16[[#This Row],[Product_ID]],Table3__211[],3,FALSE)</f>
        <v>Board</v>
      </c>
      <c r="W781" t="str">
        <f>VLOOKUP(Table8_16[[#This Row],[Product_ID]],Table3__211[],4,FALSE)</f>
        <v>Home</v>
      </c>
      <c r="X781" t="str">
        <f>VLOOKUP(Table8_16[[#This Row],[Product_ID]],Table3__211[],5,FALSE)</f>
        <v>Kitchen</v>
      </c>
      <c r="Y781" t="str">
        <f>VLOOKUP(Table8_16[[#This Row],[Product_ID]],Table3__211[],6,FALSE)</f>
        <v>Taylor, Dodson and Johnston</v>
      </c>
      <c r="Z781">
        <f>VLOOKUP(Table8_16[[#This Row],[Product_ID]],Table3__211[],7,FALSE)</f>
        <v>176.07</v>
      </c>
      <c r="AA781">
        <f>VLOOKUP(Table8_16[[#This Row],[Product_ID]],Table3__211[],8,FALSE)</f>
        <v>82</v>
      </c>
      <c r="AB781" t="str">
        <f>VLOOKUP(Table8_16[[#This Row],[Store_ID]],Store!$A$2:$E$21,2,FALSE)</f>
        <v>Johnson-Wright</v>
      </c>
      <c r="AC781" t="str">
        <f>VLOOKUP(Table8_16[[#This Row],[Store_ID]],Store!$A$2:$E$21,3,FALSE)</f>
        <v>North</v>
      </c>
      <c r="AD781" t="str">
        <f>VLOOKUP(Table8_16[[#This Row],[Store_ID]],Store!$A$2:$E$21,4,FALSE)</f>
        <v>Hoodberg</v>
      </c>
      <c r="AE781" t="str">
        <f>VLOOKUP(Table8_16[[#This Row],[Store_ID]],Store!$A$2:$E$21,5,FALSE)</f>
        <v>Outlet</v>
      </c>
      <c r="AF781" s="22" t="str">
        <f>VLOOKUP(Table8_16[[#This Row],[Store_ID]],Store!$A$2:$F$21,6,FALSE)</f>
        <v>Physical Store</v>
      </c>
    </row>
    <row r="782" spans="1:32" x14ac:dyDescent="0.3">
      <c r="A782" t="s">
        <v>2747</v>
      </c>
      <c r="B782" s="5">
        <v>45477</v>
      </c>
      <c r="C782" t="s">
        <v>1536</v>
      </c>
      <c r="D782" t="s">
        <v>1850</v>
      </c>
      <c r="E782" t="s">
        <v>1934</v>
      </c>
      <c r="F782">
        <v>4</v>
      </c>
      <c r="G782">
        <v>79.75</v>
      </c>
      <c r="H782">
        <v>0.18</v>
      </c>
      <c r="I782" t="s">
        <v>1961</v>
      </c>
      <c r="J782">
        <v>261.58</v>
      </c>
      <c r="K782">
        <v>261.58</v>
      </c>
      <c r="L782" t="str">
        <f>_xlfn.IFS(Table8_1[[#This Row],[Unit_Price]]&lt;500,"Low Price",Table8_1[[#This Row],[Unit_Price]]&lt;2000,"Medium Price",Table8_1[[#This Row],[Unit_Price]]&gt;=2000, "High Price")</f>
        <v>Low Price</v>
      </c>
      <c r="M782" t="str">
        <f>VLOOKUP(Table8_16[[#This Row],[Customer_ID]],Table1__2[],2,FALSE)</f>
        <v>Christopher Ford</v>
      </c>
      <c r="N782">
        <f>VLOOKUP(Table8_16[[#This Row],[Customer_ID]],Table1__2[],3,FALSE)</f>
        <v>56</v>
      </c>
      <c r="O782" t="str">
        <f>VLOOKUP(Table8_16[[#This Row],[Customer_ID]],Table1__2[],4,FALSE)</f>
        <v>Male</v>
      </c>
      <c r="P782" t="str">
        <f>VLOOKUP(Table8_16[[#This Row],[Customer_ID]],Table1__2[],5,FALSE)</f>
        <v>North Seanfurt</v>
      </c>
      <c r="Q782" t="str">
        <f>VLOOKUP(Table8_16[[#This Row],[Customer_ID]],Table1__2[],6,FALSE)</f>
        <v>Ohio</v>
      </c>
      <c r="R782" t="str">
        <f>VLOOKUP(Table8_16[[#This Row],[Customer_ID]],Table1__2[],7,FALSE)</f>
        <v>USA</v>
      </c>
      <c r="S782" t="str">
        <f>VLOOKUP(Table8_16[[#This Row],[Customer_ID]],Table1__2[],8,FALSE)</f>
        <v>Bronze</v>
      </c>
      <c r="T782" t="str">
        <f>VLOOKUP(Table8_16[[#This Row],[Customer_ID]],Table1__2[],9,FALSE)</f>
        <v>Experienced</v>
      </c>
      <c r="U782" t="str">
        <f>VLOOKUP(Table8_16[[#This Row],[Product_ID]],Table3__211[],2,FALSE)</f>
        <v>Face Foundation</v>
      </c>
      <c r="V782" t="str">
        <f>VLOOKUP(Table8_16[[#This Row],[Product_ID]],Table3__211[],3,FALSE)</f>
        <v>Kit</v>
      </c>
      <c r="W782" t="str">
        <f>VLOOKUP(Table8_16[[#This Row],[Product_ID]],Table3__211[],4,FALSE)</f>
        <v>Beauty</v>
      </c>
      <c r="X782" t="str">
        <f>VLOOKUP(Table8_16[[#This Row],[Product_ID]],Table3__211[],5,FALSE)</f>
        <v>Makeup</v>
      </c>
      <c r="Y782" t="str">
        <f>VLOOKUP(Table8_16[[#This Row],[Product_ID]],Table3__211[],6,FALSE)</f>
        <v>Taylor-Elliott</v>
      </c>
      <c r="Z782">
        <f>VLOOKUP(Table8_16[[#This Row],[Product_ID]],Table3__211[],7,FALSE)</f>
        <v>183.04</v>
      </c>
      <c r="AA782">
        <f>VLOOKUP(Table8_16[[#This Row],[Product_ID]],Table3__211[],8,FALSE)</f>
        <v>457</v>
      </c>
      <c r="AB782" t="str">
        <f>VLOOKUP(Table8_16[[#This Row],[Store_ID]],Store!$A$2:$E$21,2,FALSE)</f>
        <v>Mcdonald Inc</v>
      </c>
      <c r="AC782" t="str">
        <f>VLOOKUP(Table8_16[[#This Row],[Store_ID]],Store!$A$2:$E$21,3,FALSE)</f>
        <v>South</v>
      </c>
      <c r="AD782" t="str">
        <f>VLOOKUP(Table8_16[[#This Row],[Store_ID]],Store!$A$2:$E$21,4,FALSE)</f>
        <v>Christopherland</v>
      </c>
      <c r="AE782" t="str">
        <f>VLOOKUP(Table8_16[[#This Row],[Store_ID]],Store!$A$2:$E$21,5,FALSE)</f>
        <v>Outlet</v>
      </c>
      <c r="AF782" s="22" t="str">
        <f>VLOOKUP(Table8_16[[#This Row],[Store_ID]],Store!$A$2:$F$21,6,FALSE)</f>
        <v>Physical Store</v>
      </c>
    </row>
    <row r="783" spans="1:32" x14ac:dyDescent="0.3">
      <c r="A783" t="s">
        <v>2748</v>
      </c>
      <c r="B783" s="5">
        <v>45433</v>
      </c>
      <c r="C783" t="s">
        <v>1533</v>
      </c>
      <c r="D783" t="s">
        <v>1700</v>
      </c>
      <c r="E783" t="s">
        <v>1929</v>
      </c>
      <c r="F783">
        <v>4</v>
      </c>
      <c r="G783">
        <v>95.06</v>
      </c>
      <c r="H783">
        <v>0.03</v>
      </c>
      <c r="I783" t="s">
        <v>1959</v>
      </c>
      <c r="J783">
        <v>368.83280000000002</v>
      </c>
      <c r="K783">
        <v>368.83280000000002</v>
      </c>
      <c r="L783" t="str">
        <f>_xlfn.IFS(Table8_1[[#This Row],[Unit_Price]]&lt;500,"Low Price",Table8_1[[#This Row],[Unit_Price]]&lt;2000,"Medium Price",Table8_1[[#This Row],[Unit_Price]]&gt;=2000, "High Price")</f>
        <v>Low Price</v>
      </c>
      <c r="M783" t="str">
        <f>VLOOKUP(Table8_16[[#This Row],[Customer_ID]],Table1__2[],2,FALSE)</f>
        <v>James Berger</v>
      </c>
      <c r="N783">
        <f>VLOOKUP(Table8_16[[#This Row],[Customer_ID]],Table1__2[],3,FALSE)</f>
        <v>23</v>
      </c>
      <c r="O783" t="str">
        <f>VLOOKUP(Table8_16[[#This Row],[Customer_ID]],Table1__2[],4,FALSE)</f>
        <v>Female</v>
      </c>
      <c r="P783" t="str">
        <f>VLOOKUP(Table8_16[[#This Row],[Customer_ID]],Table1__2[],5,FALSE)</f>
        <v>Bryanmouth</v>
      </c>
      <c r="Q783" t="str">
        <f>VLOOKUP(Table8_16[[#This Row],[Customer_ID]],Table1__2[],6,FALSE)</f>
        <v>Delaware</v>
      </c>
      <c r="R783" t="str">
        <f>VLOOKUP(Table8_16[[#This Row],[Customer_ID]],Table1__2[],7,FALSE)</f>
        <v>USA</v>
      </c>
      <c r="S783" t="str">
        <f>VLOOKUP(Table8_16[[#This Row],[Customer_ID]],Table1__2[],8,FALSE)</f>
        <v>Bronze</v>
      </c>
      <c r="T783" t="str">
        <f>VLOOKUP(Table8_16[[#This Row],[Customer_ID]],Table1__2[],9,FALSE)</f>
        <v>Students</v>
      </c>
      <c r="U783" t="str">
        <f>VLOOKUP(Table8_16[[#This Row],[Product_ID]],Table3__211[],2,FALSE)</f>
        <v>Noise-Canceling</v>
      </c>
      <c r="V783" t="str">
        <f>VLOOKUP(Table8_16[[#This Row],[Product_ID]],Table3__211[],3,FALSE)</f>
        <v>Headphones</v>
      </c>
      <c r="W783" t="str">
        <f>VLOOKUP(Table8_16[[#This Row],[Product_ID]],Table3__211[],4,FALSE)</f>
        <v>Electronics</v>
      </c>
      <c r="X783" t="str">
        <f>VLOOKUP(Table8_16[[#This Row],[Product_ID]],Table3__211[],5,FALSE)</f>
        <v>Audio</v>
      </c>
      <c r="Y783" t="str">
        <f>VLOOKUP(Table8_16[[#This Row],[Product_ID]],Table3__211[],6,FALSE)</f>
        <v>Taylor-Hart</v>
      </c>
      <c r="Z783">
        <f>VLOOKUP(Table8_16[[#This Row],[Product_ID]],Table3__211[],7,FALSE)</f>
        <v>38.520000000000003</v>
      </c>
      <c r="AA783">
        <f>VLOOKUP(Table8_16[[#This Row],[Product_ID]],Table3__211[],8,FALSE)</f>
        <v>378</v>
      </c>
      <c r="AB783" t="str">
        <f>VLOOKUP(Table8_16[[#This Row],[Store_ID]],Store!$A$2:$E$21,2,FALSE)</f>
        <v>Thomas, Bridges and Harris</v>
      </c>
      <c r="AC783" t="str">
        <f>VLOOKUP(Table8_16[[#This Row],[Store_ID]],Store!$A$2:$E$21,3,FALSE)</f>
        <v>North</v>
      </c>
      <c r="AD783" t="str">
        <f>VLOOKUP(Table8_16[[#This Row],[Store_ID]],Store!$A$2:$E$21,4,FALSE)</f>
        <v>Sabrinatown</v>
      </c>
      <c r="AE783" t="str">
        <f>VLOOKUP(Table8_16[[#This Row],[Store_ID]],Store!$A$2:$E$21,5,FALSE)</f>
        <v>Online</v>
      </c>
      <c r="AF783" s="22" t="str">
        <f>VLOOKUP(Table8_16[[#This Row],[Store_ID]],Store!$A$2:$F$21,6,FALSE)</f>
        <v>Digital Store</v>
      </c>
    </row>
    <row r="784" spans="1:32" x14ac:dyDescent="0.3">
      <c r="A784" t="s">
        <v>2749</v>
      </c>
      <c r="B784" s="5">
        <v>45759</v>
      </c>
      <c r="C784" t="s">
        <v>1304</v>
      </c>
      <c r="D784" t="s">
        <v>1877</v>
      </c>
      <c r="E784" t="s">
        <v>1914</v>
      </c>
      <c r="F784">
        <v>4</v>
      </c>
      <c r="G784">
        <v>107.08</v>
      </c>
      <c r="H784">
        <v>0.27</v>
      </c>
      <c r="I784" t="s">
        <v>1964</v>
      </c>
      <c r="J784">
        <v>312.67360000000002</v>
      </c>
      <c r="K784">
        <v>312.67359999999996</v>
      </c>
      <c r="L784" t="str">
        <f>_xlfn.IFS(Table8_1[[#This Row],[Unit_Price]]&lt;500,"Low Price",Table8_1[[#This Row],[Unit_Price]]&lt;2000,"Medium Price",Table8_1[[#This Row],[Unit_Price]]&gt;=2000, "High Price")</f>
        <v>Low Price</v>
      </c>
      <c r="M784" t="str">
        <f>VLOOKUP(Table8_16[[#This Row],[Customer_ID]],Table1__2[],2,FALSE)</f>
        <v>Jennifer Myers</v>
      </c>
      <c r="N784">
        <f>VLOOKUP(Table8_16[[#This Row],[Customer_ID]],Table1__2[],3,FALSE)</f>
        <v>46</v>
      </c>
      <c r="O784" t="str">
        <f>VLOOKUP(Table8_16[[#This Row],[Customer_ID]],Table1__2[],4,FALSE)</f>
        <v>Male</v>
      </c>
      <c r="P784" t="str">
        <f>VLOOKUP(Table8_16[[#This Row],[Customer_ID]],Table1__2[],5,FALSE)</f>
        <v>Marthaborough</v>
      </c>
      <c r="Q784" t="str">
        <f>VLOOKUP(Table8_16[[#This Row],[Customer_ID]],Table1__2[],6,FALSE)</f>
        <v>Wisconsin</v>
      </c>
      <c r="R784" t="str">
        <f>VLOOKUP(Table8_16[[#This Row],[Customer_ID]],Table1__2[],7,FALSE)</f>
        <v>USA</v>
      </c>
      <c r="S784" t="str">
        <f>VLOOKUP(Table8_16[[#This Row],[Customer_ID]],Table1__2[],8,FALSE)</f>
        <v>Platinum</v>
      </c>
      <c r="T784" t="str">
        <f>VLOOKUP(Table8_16[[#This Row],[Customer_ID]],Table1__2[],9,FALSE)</f>
        <v>Experienced</v>
      </c>
      <c r="U784" t="str">
        <f>VLOOKUP(Table8_16[[#This Row],[Product_ID]],Table3__211[],2,FALSE)</f>
        <v>Portable Bluetooth</v>
      </c>
      <c r="V784" t="str">
        <f>VLOOKUP(Table8_16[[#This Row],[Product_ID]],Table3__211[],3,FALSE)</f>
        <v>Speaker</v>
      </c>
      <c r="W784" t="str">
        <f>VLOOKUP(Table8_16[[#This Row],[Product_ID]],Table3__211[],4,FALSE)</f>
        <v>Electronics</v>
      </c>
      <c r="X784" t="str">
        <f>VLOOKUP(Table8_16[[#This Row],[Product_ID]],Table3__211[],5,FALSE)</f>
        <v>Audio</v>
      </c>
      <c r="Y784" t="str">
        <f>VLOOKUP(Table8_16[[#This Row],[Product_ID]],Table3__211[],6,FALSE)</f>
        <v>Flores-King</v>
      </c>
      <c r="Z784">
        <f>VLOOKUP(Table8_16[[#This Row],[Product_ID]],Table3__211[],7,FALSE)</f>
        <v>431.67</v>
      </c>
      <c r="AA784">
        <f>VLOOKUP(Table8_16[[#This Row],[Product_ID]],Table3__211[],8,FALSE)</f>
        <v>73</v>
      </c>
      <c r="AB784" t="str">
        <f>VLOOKUP(Table8_16[[#This Row],[Store_ID]],Store!$A$2:$E$21,2,FALSE)</f>
        <v>Martinez-Mullins</v>
      </c>
      <c r="AC784" t="str">
        <f>VLOOKUP(Table8_16[[#This Row],[Store_ID]],Store!$A$2:$E$21,3,FALSE)</f>
        <v>South</v>
      </c>
      <c r="AD784" t="str">
        <f>VLOOKUP(Table8_16[[#This Row],[Store_ID]],Store!$A$2:$E$21,4,FALSE)</f>
        <v>Williamsfurt</v>
      </c>
      <c r="AE784" t="str">
        <f>VLOOKUP(Table8_16[[#This Row],[Store_ID]],Store!$A$2:$E$21,5,FALSE)</f>
        <v>Online</v>
      </c>
      <c r="AF784" s="22" t="str">
        <f>VLOOKUP(Table8_16[[#This Row],[Store_ID]],Store!$A$2:$F$21,6,FALSE)</f>
        <v>Digital Store</v>
      </c>
    </row>
    <row r="785" spans="1:32" x14ac:dyDescent="0.3">
      <c r="A785" t="s">
        <v>2750</v>
      </c>
      <c r="B785" s="5">
        <v>45794</v>
      </c>
      <c r="C785" t="s">
        <v>1473</v>
      </c>
      <c r="D785" t="s">
        <v>1880</v>
      </c>
      <c r="E785" t="s">
        <v>1945</v>
      </c>
      <c r="F785">
        <v>1</v>
      </c>
      <c r="G785">
        <v>873.18</v>
      </c>
      <c r="H785">
        <v>0.03</v>
      </c>
      <c r="I785" t="s">
        <v>1964</v>
      </c>
      <c r="J785">
        <v>846.9846</v>
      </c>
      <c r="K785">
        <v>846.9846</v>
      </c>
      <c r="L785" t="str">
        <f>_xlfn.IFS(Table8_1[[#This Row],[Unit_Price]]&lt;500,"Low Price",Table8_1[[#This Row],[Unit_Price]]&lt;2000,"Medium Price",Table8_1[[#This Row],[Unit_Price]]&gt;=2000, "High Price")</f>
        <v>Medium Price</v>
      </c>
      <c r="M785" t="str">
        <f>VLOOKUP(Table8_16[[#This Row],[Customer_ID]],Table1__2[],2,FALSE)</f>
        <v>Joshua Howard</v>
      </c>
      <c r="N785">
        <f>VLOOKUP(Table8_16[[#This Row],[Customer_ID]],Table1__2[],3,FALSE)</f>
        <v>32</v>
      </c>
      <c r="O785" t="str">
        <f>VLOOKUP(Table8_16[[#This Row],[Customer_ID]],Table1__2[],4,FALSE)</f>
        <v>Female</v>
      </c>
      <c r="P785" t="str">
        <f>VLOOKUP(Table8_16[[#This Row],[Customer_ID]],Table1__2[],5,FALSE)</f>
        <v>East Christopherhaven</v>
      </c>
      <c r="Q785" t="str">
        <f>VLOOKUP(Table8_16[[#This Row],[Customer_ID]],Table1__2[],6,FALSE)</f>
        <v>South Dakota</v>
      </c>
      <c r="R785" t="str">
        <f>VLOOKUP(Table8_16[[#This Row],[Customer_ID]],Table1__2[],7,FALSE)</f>
        <v>USA</v>
      </c>
      <c r="S785" t="str">
        <f>VLOOKUP(Table8_16[[#This Row],[Customer_ID]],Table1__2[],8,FALSE)</f>
        <v>Platinum</v>
      </c>
      <c r="T785" t="str">
        <f>VLOOKUP(Table8_16[[#This Row],[Customer_ID]],Table1__2[],9,FALSE)</f>
        <v>Experienced</v>
      </c>
      <c r="U785" t="str">
        <f>VLOOKUP(Table8_16[[#This Row],[Product_ID]],Table3__211[],2,FALSE)</f>
        <v>Stainless Steel Cookware</v>
      </c>
      <c r="V785" t="str">
        <f>VLOOKUP(Table8_16[[#This Row],[Product_ID]],Table3__211[],3,FALSE)</f>
        <v>Set</v>
      </c>
      <c r="W785" t="str">
        <f>VLOOKUP(Table8_16[[#This Row],[Product_ID]],Table3__211[],4,FALSE)</f>
        <v>Home</v>
      </c>
      <c r="X785" t="str">
        <f>VLOOKUP(Table8_16[[#This Row],[Product_ID]],Table3__211[],5,FALSE)</f>
        <v>Kitchen</v>
      </c>
      <c r="Y785" t="str">
        <f>VLOOKUP(Table8_16[[#This Row],[Product_ID]],Table3__211[],6,FALSE)</f>
        <v>Campbell Ltd</v>
      </c>
      <c r="Z785">
        <f>VLOOKUP(Table8_16[[#This Row],[Product_ID]],Table3__211[],7,FALSE)</f>
        <v>201.41</v>
      </c>
      <c r="AA785">
        <f>VLOOKUP(Table8_16[[#This Row],[Product_ID]],Table3__211[],8,FALSE)</f>
        <v>146</v>
      </c>
      <c r="AB785" t="str">
        <f>VLOOKUP(Table8_16[[#This Row],[Store_ID]],Store!$A$2:$E$21,2,FALSE)</f>
        <v>Guerrero-Schmitt</v>
      </c>
      <c r="AC785" t="str">
        <f>VLOOKUP(Table8_16[[#This Row],[Store_ID]],Store!$A$2:$E$21,3,FALSE)</f>
        <v>East</v>
      </c>
      <c r="AD785" t="str">
        <f>VLOOKUP(Table8_16[[#This Row],[Store_ID]],Store!$A$2:$E$21,4,FALSE)</f>
        <v>East Stevechester</v>
      </c>
      <c r="AE785" t="str">
        <f>VLOOKUP(Table8_16[[#This Row],[Store_ID]],Store!$A$2:$E$21,5,FALSE)</f>
        <v>Flagship</v>
      </c>
      <c r="AF785" s="22" t="str">
        <f>VLOOKUP(Table8_16[[#This Row],[Store_ID]],Store!$A$2:$F$21,6,FALSE)</f>
        <v>Physical Store</v>
      </c>
    </row>
    <row r="786" spans="1:32" x14ac:dyDescent="0.3">
      <c r="A786" t="s">
        <v>2751</v>
      </c>
      <c r="B786" s="5">
        <v>45764</v>
      </c>
      <c r="C786" t="s">
        <v>1190</v>
      </c>
      <c r="D786" t="s">
        <v>1793</v>
      </c>
      <c r="E786" t="s">
        <v>1945</v>
      </c>
      <c r="F786">
        <v>1</v>
      </c>
      <c r="G786">
        <v>914.75</v>
      </c>
      <c r="H786">
        <v>0.1</v>
      </c>
      <c r="I786" t="s">
        <v>1964</v>
      </c>
      <c r="J786">
        <v>823.27499999999998</v>
      </c>
      <c r="K786">
        <v>823.27499999999998</v>
      </c>
      <c r="L786" t="str">
        <f>_xlfn.IFS(Table8_1[[#This Row],[Unit_Price]]&lt;500,"Low Price",Table8_1[[#This Row],[Unit_Price]]&lt;2000,"Medium Price",Table8_1[[#This Row],[Unit_Price]]&gt;=2000, "High Price")</f>
        <v>Medium Price</v>
      </c>
      <c r="M786" t="str">
        <f>VLOOKUP(Table8_16[[#This Row],[Customer_ID]],Table1__2[],2,FALSE)</f>
        <v>Charles Conley</v>
      </c>
      <c r="N786">
        <f>VLOOKUP(Table8_16[[#This Row],[Customer_ID]],Table1__2[],3,FALSE)</f>
        <v>39</v>
      </c>
      <c r="O786" t="str">
        <f>VLOOKUP(Table8_16[[#This Row],[Customer_ID]],Table1__2[],4,FALSE)</f>
        <v>Female</v>
      </c>
      <c r="P786" t="str">
        <f>VLOOKUP(Table8_16[[#This Row],[Customer_ID]],Table1__2[],5,FALSE)</f>
        <v>Nathanshire</v>
      </c>
      <c r="Q786" t="str">
        <f>VLOOKUP(Table8_16[[#This Row],[Customer_ID]],Table1__2[],6,FALSE)</f>
        <v>Maine</v>
      </c>
      <c r="R786" t="str">
        <f>VLOOKUP(Table8_16[[#This Row],[Customer_ID]],Table1__2[],7,FALSE)</f>
        <v>USA</v>
      </c>
      <c r="S786" t="str">
        <f>VLOOKUP(Table8_16[[#This Row],[Customer_ID]],Table1__2[],8,FALSE)</f>
        <v>Gold</v>
      </c>
      <c r="T786" t="str">
        <f>VLOOKUP(Table8_16[[#This Row],[Customer_ID]],Table1__2[],9,FALSE)</f>
        <v>Experienced</v>
      </c>
      <c r="U786" t="str">
        <f>VLOOKUP(Table8_16[[#This Row],[Product_ID]],Table3__211[],2,FALSE)</f>
        <v>Kitchen Storage</v>
      </c>
      <c r="V786" t="str">
        <f>VLOOKUP(Table8_16[[#This Row],[Product_ID]],Table3__211[],3,FALSE)</f>
        <v>Rack</v>
      </c>
      <c r="W786" t="str">
        <f>VLOOKUP(Table8_16[[#This Row],[Product_ID]],Table3__211[],4,FALSE)</f>
        <v>Home</v>
      </c>
      <c r="X786" t="str">
        <f>VLOOKUP(Table8_16[[#This Row],[Product_ID]],Table3__211[],5,FALSE)</f>
        <v>Storage</v>
      </c>
      <c r="Y786" t="str">
        <f>VLOOKUP(Table8_16[[#This Row],[Product_ID]],Table3__211[],6,FALSE)</f>
        <v>Duran Group</v>
      </c>
      <c r="Z786">
        <f>VLOOKUP(Table8_16[[#This Row],[Product_ID]],Table3__211[],7,FALSE)</f>
        <v>138.05000000000001</v>
      </c>
      <c r="AA786">
        <f>VLOOKUP(Table8_16[[#This Row],[Product_ID]],Table3__211[],8,FALSE)</f>
        <v>89</v>
      </c>
      <c r="AB786" t="str">
        <f>VLOOKUP(Table8_16[[#This Row],[Store_ID]],Store!$A$2:$E$21,2,FALSE)</f>
        <v>Guerrero-Schmitt</v>
      </c>
      <c r="AC786" t="str">
        <f>VLOOKUP(Table8_16[[#This Row],[Store_ID]],Store!$A$2:$E$21,3,FALSE)</f>
        <v>East</v>
      </c>
      <c r="AD786" t="str">
        <f>VLOOKUP(Table8_16[[#This Row],[Store_ID]],Store!$A$2:$E$21,4,FALSE)</f>
        <v>East Stevechester</v>
      </c>
      <c r="AE786" t="str">
        <f>VLOOKUP(Table8_16[[#This Row],[Store_ID]],Store!$A$2:$E$21,5,FALSE)</f>
        <v>Flagship</v>
      </c>
      <c r="AF786" s="22" t="str">
        <f>VLOOKUP(Table8_16[[#This Row],[Store_ID]],Store!$A$2:$F$21,6,FALSE)</f>
        <v>Physical Store</v>
      </c>
    </row>
    <row r="787" spans="1:32" x14ac:dyDescent="0.3">
      <c r="A787" t="s">
        <v>2752</v>
      </c>
      <c r="B787" s="5">
        <v>45279</v>
      </c>
      <c r="C787" t="s">
        <v>192</v>
      </c>
      <c r="D787" t="s">
        <v>1802</v>
      </c>
      <c r="E787" t="s">
        <v>1932</v>
      </c>
      <c r="F787">
        <v>4</v>
      </c>
      <c r="G787">
        <v>457.33</v>
      </c>
      <c r="H787">
        <v>0.1</v>
      </c>
      <c r="I787" t="s">
        <v>1959</v>
      </c>
      <c r="J787">
        <v>1646.3879999999999</v>
      </c>
      <c r="K787">
        <v>1646.3879999999999</v>
      </c>
      <c r="L787" t="str">
        <f>_xlfn.IFS(Table8_1[[#This Row],[Unit_Price]]&lt;500,"Low Price",Table8_1[[#This Row],[Unit_Price]]&lt;2000,"Medium Price",Table8_1[[#This Row],[Unit_Price]]&gt;=2000, "High Price")</f>
        <v>Low Price</v>
      </c>
      <c r="M787" t="str">
        <f>VLOOKUP(Table8_16[[#This Row],[Customer_ID]],Table1__2[],2,FALSE)</f>
        <v>Timothy Weaver</v>
      </c>
      <c r="N787">
        <f>VLOOKUP(Table8_16[[#This Row],[Customer_ID]],Table1__2[],3,FALSE)</f>
        <v>45</v>
      </c>
      <c r="O787" t="str">
        <f>VLOOKUP(Table8_16[[#This Row],[Customer_ID]],Table1__2[],4,FALSE)</f>
        <v>Female</v>
      </c>
      <c r="P787" t="str">
        <f>VLOOKUP(Table8_16[[#This Row],[Customer_ID]],Table1__2[],5,FALSE)</f>
        <v>New Amy</v>
      </c>
      <c r="Q787" t="str">
        <f>VLOOKUP(Table8_16[[#This Row],[Customer_ID]],Table1__2[],6,FALSE)</f>
        <v>Ohio</v>
      </c>
      <c r="R787" t="str">
        <f>VLOOKUP(Table8_16[[#This Row],[Customer_ID]],Table1__2[],7,FALSE)</f>
        <v>USA</v>
      </c>
      <c r="S787" t="str">
        <f>VLOOKUP(Table8_16[[#This Row],[Customer_ID]],Table1__2[],8,FALSE)</f>
        <v>Gold</v>
      </c>
      <c r="T787" t="str">
        <f>VLOOKUP(Table8_16[[#This Row],[Customer_ID]],Table1__2[],9,FALSE)</f>
        <v>Experienced</v>
      </c>
      <c r="U787" t="str">
        <f>VLOOKUP(Table8_16[[#This Row],[Product_ID]],Table3__211[],2,FALSE)</f>
        <v>Shin Guards –</v>
      </c>
      <c r="V787" t="str">
        <f>VLOOKUP(Table8_16[[#This Row],[Product_ID]],Table3__211[],3,FALSE)</f>
        <v>Adult</v>
      </c>
      <c r="W787" t="str">
        <f>VLOOKUP(Table8_16[[#This Row],[Product_ID]],Table3__211[],4,FALSE)</f>
        <v>Sports</v>
      </c>
      <c r="X787" t="str">
        <f>VLOOKUP(Table8_16[[#This Row],[Product_ID]],Table3__211[],5,FALSE)</f>
        <v>Team Sports</v>
      </c>
      <c r="Y787" t="str">
        <f>VLOOKUP(Table8_16[[#This Row],[Product_ID]],Table3__211[],6,FALSE)</f>
        <v>French Ltd</v>
      </c>
      <c r="Z787">
        <f>VLOOKUP(Table8_16[[#This Row],[Product_ID]],Table3__211[],7,FALSE)</f>
        <v>107.06</v>
      </c>
      <c r="AA787">
        <f>VLOOKUP(Table8_16[[#This Row],[Product_ID]],Table3__211[],8,FALSE)</f>
        <v>359</v>
      </c>
      <c r="AB787" t="str">
        <f>VLOOKUP(Table8_16[[#This Row],[Store_ID]],Store!$A$2:$E$21,2,FALSE)</f>
        <v>Gardner, Humphrey and Contreras</v>
      </c>
      <c r="AC787" t="str">
        <f>VLOOKUP(Table8_16[[#This Row],[Store_ID]],Store!$A$2:$E$21,3,FALSE)</f>
        <v>East</v>
      </c>
      <c r="AD787" t="str">
        <f>VLOOKUP(Table8_16[[#This Row],[Store_ID]],Store!$A$2:$E$21,4,FALSE)</f>
        <v>Johnsonville</v>
      </c>
      <c r="AE787" t="str">
        <f>VLOOKUP(Table8_16[[#This Row],[Store_ID]],Store!$A$2:$E$21,5,FALSE)</f>
        <v>Flagship</v>
      </c>
      <c r="AF787" s="22" t="str">
        <f>VLOOKUP(Table8_16[[#This Row],[Store_ID]],Store!$A$2:$F$21,6,FALSE)</f>
        <v>Physical Store</v>
      </c>
    </row>
    <row r="788" spans="1:32" x14ac:dyDescent="0.3">
      <c r="A788" t="s">
        <v>2753</v>
      </c>
      <c r="B788" s="5">
        <v>45602</v>
      </c>
      <c r="C788" t="s">
        <v>937</v>
      </c>
      <c r="D788" t="s">
        <v>1880</v>
      </c>
      <c r="E788" t="s">
        <v>1901</v>
      </c>
      <c r="F788">
        <v>3</v>
      </c>
      <c r="G788">
        <v>761.88</v>
      </c>
      <c r="H788">
        <v>0.23</v>
      </c>
      <c r="I788" t="s">
        <v>1961</v>
      </c>
      <c r="J788">
        <v>1759.9428</v>
      </c>
      <c r="K788">
        <v>1759.9427999999998</v>
      </c>
      <c r="L788" t="str">
        <f>_xlfn.IFS(Table8_1[[#This Row],[Unit_Price]]&lt;500,"Low Price",Table8_1[[#This Row],[Unit_Price]]&lt;2000,"Medium Price",Table8_1[[#This Row],[Unit_Price]]&gt;=2000, "High Price")</f>
        <v>Medium Price</v>
      </c>
      <c r="M788" t="str">
        <f>VLOOKUP(Table8_16[[#This Row],[Customer_ID]],Table1__2[],2,FALSE)</f>
        <v>Ricardo Jones</v>
      </c>
      <c r="N788">
        <f>VLOOKUP(Table8_16[[#This Row],[Customer_ID]],Table1__2[],3,FALSE)</f>
        <v>30</v>
      </c>
      <c r="O788" t="str">
        <f>VLOOKUP(Table8_16[[#This Row],[Customer_ID]],Table1__2[],4,FALSE)</f>
        <v>Male</v>
      </c>
      <c r="P788" t="str">
        <f>VLOOKUP(Table8_16[[#This Row],[Customer_ID]],Table1__2[],5,FALSE)</f>
        <v>Danielland</v>
      </c>
      <c r="Q788" t="str">
        <f>VLOOKUP(Table8_16[[#This Row],[Customer_ID]],Table1__2[],6,FALSE)</f>
        <v>Minnesota</v>
      </c>
      <c r="R788" t="str">
        <f>VLOOKUP(Table8_16[[#This Row],[Customer_ID]],Table1__2[],7,FALSE)</f>
        <v>USA</v>
      </c>
      <c r="S788" t="str">
        <f>VLOOKUP(Table8_16[[#This Row],[Customer_ID]],Table1__2[],8,FALSE)</f>
        <v>Silver</v>
      </c>
      <c r="T788" t="str">
        <f>VLOOKUP(Table8_16[[#This Row],[Customer_ID]],Table1__2[],9,FALSE)</f>
        <v>Entry level Professionel</v>
      </c>
      <c r="U788" t="str">
        <f>VLOOKUP(Table8_16[[#This Row],[Product_ID]],Table3__211[],2,FALSE)</f>
        <v>Stainless Steel Cookware</v>
      </c>
      <c r="V788" t="str">
        <f>VLOOKUP(Table8_16[[#This Row],[Product_ID]],Table3__211[],3,FALSE)</f>
        <v>Set</v>
      </c>
      <c r="W788" t="str">
        <f>VLOOKUP(Table8_16[[#This Row],[Product_ID]],Table3__211[],4,FALSE)</f>
        <v>Home</v>
      </c>
      <c r="X788" t="str">
        <f>VLOOKUP(Table8_16[[#This Row],[Product_ID]],Table3__211[],5,FALSE)</f>
        <v>Kitchen</v>
      </c>
      <c r="Y788" t="str">
        <f>VLOOKUP(Table8_16[[#This Row],[Product_ID]],Table3__211[],6,FALSE)</f>
        <v>Campbell Ltd</v>
      </c>
      <c r="Z788">
        <f>VLOOKUP(Table8_16[[#This Row],[Product_ID]],Table3__211[],7,FALSE)</f>
        <v>201.41</v>
      </c>
      <c r="AA788">
        <f>VLOOKUP(Table8_16[[#This Row],[Product_ID]],Table3__211[],8,FALSE)</f>
        <v>146</v>
      </c>
      <c r="AB788" t="str">
        <f>VLOOKUP(Table8_16[[#This Row],[Store_ID]],Store!$A$2:$E$21,2,FALSE)</f>
        <v>Johnson-Wright</v>
      </c>
      <c r="AC788" t="str">
        <f>VLOOKUP(Table8_16[[#This Row],[Store_ID]],Store!$A$2:$E$21,3,FALSE)</f>
        <v>North</v>
      </c>
      <c r="AD788" t="str">
        <f>VLOOKUP(Table8_16[[#This Row],[Store_ID]],Store!$A$2:$E$21,4,FALSE)</f>
        <v>Hoodberg</v>
      </c>
      <c r="AE788" t="str">
        <f>VLOOKUP(Table8_16[[#This Row],[Store_ID]],Store!$A$2:$E$21,5,FALSE)</f>
        <v>Outlet</v>
      </c>
      <c r="AF788" s="22" t="str">
        <f>VLOOKUP(Table8_16[[#This Row],[Store_ID]],Store!$A$2:$F$21,6,FALSE)</f>
        <v>Physical Store</v>
      </c>
    </row>
    <row r="789" spans="1:32" x14ac:dyDescent="0.3">
      <c r="A789" t="s">
        <v>2754</v>
      </c>
      <c r="B789" s="5">
        <v>45793</v>
      </c>
      <c r="C789" t="s">
        <v>593</v>
      </c>
      <c r="D789" t="s">
        <v>1689</v>
      </c>
      <c r="E789" t="s">
        <v>1948</v>
      </c>
      <c r="F789">
        <v>4</v>
      </c>
      <c r="G789">
        <v>122.87</v>
      </c>
      <c r="H789">
        <v>0.13</v>
      </c>
      <c r="I789" t="s">
        <v>1959</v>
      </c>
      <c r="J789">
        <v>427.58760000000001</v>
      </c>
      <c r="K789">
        <v>427.58760000000001</v>
      </c>
      <c r="L789" t="str">
        <f>_xlfn.IFS(Table8_1[[#This Row],[Unit_Price]]&lt;500,"Low Price",Table8_1[[#This Row],[Unit_Price]]&lt;2000,"Medium Price",Table8_1[[#This Row],[Unit_Price]]&gt;=2000, "High Price")</f>
        <v>Low Price</v>
      </c>
      <c r="M789" t="str">
        <f>VLOOKUP(Table8_16[[#This Row],[Customer_ID]],Table1__2[],2,FALSE)</f>
        <v>Curtis Lam</v>
      </c>
      <c r="N789">
        <f>VLOOKUP(Table8_16[[#This Row],[Customer_ID]],Table1__2[],3,FALSE)</f>
        <v>55</v>
      </c>
      <c r="O789" t="str">
        <f>VLOOKUP(Table8_16[[#This Row],[Customer_ID]],Table1__2[],4,FALSE)</f>
        <v>Male</v>
      </c>
      <c r="P789" t="str">
        <f>VLOOKUP(Table8_16[[#This Row],[Customer_ID]],Table1__2[],5,FALSE)</f>
        <v>Butlerberg</v>
      </c>
      <c r="Q789" t="str">
        <f>VLOOKUP(Table8_16[[#This Row],[Customer_ID]],Table1__2[],6,FALSE)</f>
        <v>Kentucky</v>
      </c>
      <c r="R789" t="str">
        <f>VLOOKUP(Table8_16[[#This Row],[Customer_ID]],Table1__2[],7,FALSE)</f>
        <v>USA</v>
      </c>
      <c r="S789" t="str">
        <f>VLOOKUP(Table8_16[[#This Row],[Customer_ID]],Table1__2[],8,FALSE)</f>
        <v>Platinum</v>
      </c>
      <c r="T789" t="str">
        <f>VLOOKUP(Table8_16[[#This Row],[Customer_ID]],Table1__2[],9,FALSE)</f>
        <v>Experienced</v>
      </c>
      <c r="U789" t="str">
        <f>VLOOKUP(Table8_16[[#This Row],[Product_ID]],Table3__211[],2,FALSE)</f>
        <v>Men's Casual</v>
      </c>
      <c r="V789" t="str">
        <f>VLOOKUP(Table8_16[[#This Row],[Product_ID]],Table3__211[],3,FALSE)</f>
        <v>Sneakers</v>
      </c>
      <c r="W789" t="str">
        <f>VLOOKUP(Table8_16[[#This Row],[Product_ID]],Table3__211[],4,FALSE)</f>
        <v>Clothing</v>
      </c>
      <c r="X789" t="str">
        <f>VLOOKUP(Table8_16[[#This Row],[Product_ID]],Table3__211[],5,FALSE)</f>
        <v>Footwear</v>
      </c>
      <c r="Y789" t="str">
        <f>VLOOKUP(Table8_16[[#This Row],[Product_ID]],Table3__211[],6,FALSE)</f>
        <v>Hogan-Lee</v>
      </c>
      <c r="Z789">
        <f>VLOOKUP(Table8_16[[#This Row],[Product_ID]],Table3__211[],7,FALSE)</f>
        <v>353.47</v>
      </c>
      <c r="AA789">
        <f>VLOOKUP(Table8_16[[#This Row],[Product_ID]],Table3__211[],8,FALSE)</f>
        <v>214</v>
      </c>
      <c r="AB789" t="str">
        <f>VLOOKUP(Table8_16[[#This Row],[Store_ID]],Store!$A$2:$E$21,2,FALSE)</f>
        <v>Mann-Austin</v>
      </c>
      <c r="AC789" t="str">
        <f>VLOOKUP(Table8_16[[#This Row],[Store_ID]],Store!$A$2:$E$21,3,FALSE)</f>
        <v>East</v>
      </c>
      <c r="AD789" t="str">
        <f>VLOOKUP(Table8_16[[#This Row],[Store_ID]],Store!$A$2:$E$21,4,FALSE)</f>
        <v>Vasquezborough</v>
      </c>
      <c r="AE789" t="str">
        <f>VLOOKUP(Table8_16[[#This Row],[Store_ID]],Store!$A$2:$E$21,5,FALSE)</f>
        <v>Online</v>
      </c>
      <c r="AF789" s="22" t="str">
        <f>VLOOKUP(Table8_16[[#This Row],[Store_ID]],Store!$A$2:$F$21,6,FALSE)</f>
        <v>Digital Store</v>
      </c>
    </row>
    <row r="790" spans="1:32" x14ac:dyDescent="0.3">
      <c r="A790" t="s">
        <v>2755</v>
      </c>
      <c r="B790" s="5">
        <v>45778</v>
      </c>
      <c r="C790" t="s">
        <v>1476</v>
      </c>
      <c r="D790" t="s">
        <v>1802</v>
      </c>
      <c r="E790" t="s">
        <v>1904</v>
      </c>
      <c r="F790">
        <v>4</v>
      </c>
      <c r="G790">
        <v>753</v>
      </c>
      <c r="H790">
        <v>0.28000000000000003</v>
      </c>
      <c r="I790" t="s">
        <v>1964</v>
      </c>
      <c r="J790">
        <v>2168.64</v>
      </c>
      <c r="K790">
        <v>2168.64</v>
      </c>
      <c r="L790" t="str">
        <f>_xlfn.IFS(Table8_1[[#This Row],[Unit_Price]]&lt;500,"Low Price",Table8_1[[#This Row],[Unit_Price]]&lt;2000,"Medium Price",Table8_1[[#This Row],[Unit_Price]]&gt;=2000, "High Price")</f>
        <v>Medium Price</v>
      </c>
      <c r="M790" t="str">
        <f>VLOOKUP(Table8_16[[#This Row],[Customer_ID]],Table1__2[],2,FALSE)</f>
        <v>Barbara Berry</v>
      </c>
      <c r="N790">
        <f>VLOOKUP(Table8_16[[#This Row],[Customer_ID]],Table1__2[],3,FALSE)</f>
        <v>18</v>
      </c>
      <c r="O790" t="str">
        <f>VLOOKUP(Table8_16[[#This Row],[Customer_ID]],Table1__2[],4,FALSE)</f>
        <v>Female</v>
      </c>
      <c r="P790" t="str">
        <f>VLOOKUP(Table8_16[[#This Row],[Customer_ID]],Table1__2[],5,FALSE)</f>
        <v>Lake Michael</v>
      </c>
      <c r="Q790" t="str">
        <f>VLOOKUP(Table8_16[[#This Row],[Customer_ID]],Table1__2[],6,FALSE)</f>
        <v>Vermont</v>
      </c>
      <c r="R790" t="str">
        <f>VLOOKUP(Table8_16[[#This Row],[Customer_ID]],Table1__2[],7,FALSE)</f>
        <v>USA</v>
      </c>
      <c r="S790" t="str">
        <f>VLOOKUP(Table8_16[[#This Row],[Customer_ID]],Table1__2[],8,FALSE)</f>
        <v>Platinum</v>
      </c>
      <c r="T790" t="str">
        <f>VLOOKUP(Table8_16[[#This Row],[Customer_ID]],Table1__2[],9,FALSE)</f>
        <v>Teenage</v>
      </c>
      <c r="U790" t="str">
        <f>VLOOKUP(Table8_16[[#This Row],[Product_ID]],Table3__211[],2,FALSE)</f>
        <v>Shin Guards –</v>
      </c>
      <c r="V790" t="str">
        <f>VLOOKUP(Table8_16[[#This Row],[Product_ID]],Table3__211[],3,FALSE)</f>
        <v>Adult</v>
      </c>
      <c r="W790" t="str">
        <f>VLOOKUP(Table8_16[[#This Row],[Product_ID]],Table3__211[],4,FALSE)</f>
        <v>Sports</v>
      </c>
      <c r="X790" t="str">
        <f>VLOOKUP(Table8_16[[#This Row],[Product_ID]],Table3__211[],5,FALSE)</f>
        <v>Team Sports</v>
      </c>
      <c r="Y790" t="str">
        <f>VLOOKUP(Table8_16[[#This Row],[Product_ID]],Table3__211[],6,FALSE)</f>
        <v>French Ltd</v>
      </c>
      <c r="Z790">
        <f>VLOOKUP(Table8_16[[#This Row],[Product_ID]],Table3__211[],7,FALSE)</f>
        <v>107.06</v>
      </c>
      <c r="AA790">
        <f>VLOOKUP(Table8_16[[#This Row],[Product_ID]],Table3__211[],8,FALSE)</f>
        <v>359</v>
      </c>
      <c r="AB790" t="str">
        <f>VLOOKUP(Table8_16[[#This Row],[Store_ID]],Store!$A$2:$E$21,2,FALSE)</f>
        <v>Alexander Group</v>
      </c>
      <c r="AC790" t="str">
        <f>VLOOKUP(Table8_16[[#This Row],[Store_ID]],Store!$A$2:$E$21,3,FALSE)</f>
        <v>South</v>
      </c>
      <c r="AD790" t="str">
        <f>VLOOKUP(Table8_16[[#This Row],[Store_ID]],Store!$A$2:$E$21,4,FALSE)</f>
        <v>Port Sharon</v>
      </c>
      <c r="AE790" t="str">
        <f>VLOOKUP(Table8_16[[#This Row],[Store_ID]],Store!$A$2:$E$21,5,FALSE)</f>
        <v>Online</v>
      </c>
      <c r="AF790" s="22" t="str">
        <f>VLOOKUP(Table8_16[[#This Row],[Store_ID]],Store!$A$2:$F$21,6,FALSE)</f>
        <v>Digital Store</v>
      </c>
    </row>
    <row r="791" spans="1:32" x14ac:dyDescent="0.3">
      <c r="A791" t="s">
        <v>2756</v>
      </c>
      <c r="B791" s="5">
        <v>45325</v>
      </c>
      <c r="C791" t="s">
        <v>1169</v>
      </c>
      <c r="D791" t="s">
        <v>1576</v>
      </c>
      <c r="E791" t="s">
        <v>1908</v>
      </c>
      <c r="F791">
        <v>2</v>
      </c>
      <c r="G791">
        <v>788.05</v>
      </c>
      <c r="H791">
        <v>0.21</v>
      </c>
      <c r="I791" t="s">
        <v>1959</v>
      </c>
      <c r="J791">
        <v>1245.1189999999999</v>
      </c>
      <c r="K791">
        <v>1245.1189999999999</v>
      </c>
      <c r="L791" t="str">
        <f>_xlfn.IFS(Table8_1[[#This Row],[Unit_Price]]&lt;500,"Low Price",Table8_1[[#This Row],[Unit_Price]]&lt;2000,"Medium Price",Table8_1[[#This Row],[Unit_Price]]&gt;=2000, "High Price")</f>
        <v>Medium Price</v>
      </c>
      <c r="M791" t="str">
        <f>VLOOKUP(Table8_16[[#This Row],[Customer_ID]],Table1__2[],2,FALSE)</f>
        <v>James Holloway Jr.</v>
      </c>
      <c r="N791">
        <f>VLOOKUP(Table8_16[[#This Row],[Customer_ID]],Table1__2[],3,FALSE)</f>
        <v>45</v>
      </c>
      <c r="O791" t="str">
        <f>VLOOKUP(Table8_16[[#This Row],[Customer_ID]],Table1__2[],4,FALSE)</f>
        <v>Male</v>
      </c>
      <c r="P791" t="str">
        <f>VLOOKUP(Table8_16[[#This Row],[Customer_ID]],Table1__2[],5,FALSE)</f>
        <v>Millston</v>
      </c>
      <c r="Q791" t="str">
        <f>VLOOKUP(Table8_16[[#This Row],[Customer_ID]],Table1__2[],6,FALSE)</f>
        <v>Indiana</v>
      </c>
      <c r="R791" t="str">
        <f>VLOOKUP(Table8_16[[#This Row],[Customer_ID]],Table1__2[],7,FALSE)</f>
        <v>USA</v>
      </c>
      <c r="S791" t="str">
        <f>VLOOKUP(Table8_16[[#This Row],[Customer_ID]],Table1__2[],8,FALSE)</f>
        <v>Silver</v>
      </c>
      <c r="T791" t="str">
        <f>VLOOKUP(Table8_16[[#This Row],[Customer_ID]],Table1__2[],9,FALSE)</f>
        <v>Experienced</v>
      </c>
      <c r="U791" t="str">
        <f>VLOOKUP(Table8_16[[#This Row],[Product_ID]],Table3__211[],2,FALSE)</f>
        <v>Men's Leather</v>
      </c>
      <c r="V791" t="str">
        <f>VLOOKUP(Table8_16[[#This Row],[Product_ID]],Table3__211[],3,FALSE)</f>
        <v>Belt</v>
      </c>
      <c r="W791" t="str">
        <f>VLOOKUP(Table8_16[[#This Row],[Product_ID]],Table3__211[],4,FALSE)</f>
        <v>Clothing</v>
      </c>
      <c r="X791" t="str">
        <f>VLOOKUP(Table8_16[[#This Row],[Product_ID]],Table3__211[],5,FALSE)</f>
        <v>Accessories</v>
      </c>
      <c r="Y791" t="str">
        <f>VLOOKUP(Table8_16[[#This Row],[Product_ID]],Table3__211[],6,FALSE)</f>
        <v>Baldwin, Garza and Gonzalez</v>
      </c>
      <c r="Z791">
        <f>VLOOKUP(Table8_16[[#This Row],[Product_ID]],Table3__211[],7,FALSE)</f>
        <v>261</v>
      </c>
      <c r="AA791">
        <f>VLOOKUP(Table8_16[[#This Row],[Product_ID]],Table3__211[],8,FALSE)</f>
        <v>59</v>
      </c>
      <c r="AB791" t="str">
        <f>VLOOKUP(Table8_16[[#This Row],[Store_ID]],Store!$A$2:$E$21,2,FALSE)</f>
        <v>Gray Ltd</v>
      </c>
      <c r="AC791" t="str">
        <f>VLOOKUP(Table8_16[[#This Row],[Store_ID]],Store!$A$2:$E$21,3,FALSE)</f>
        <v>North</v>
      </c>
      <c r="AD791" t="str">
        <f>VLOOKUP(Table8_16[[#This Row],[Store_ID]],Store!$A$2:$E$21,4,FALSE)</f>
        <v>New Michaelchester</v>
      </c>
      <c r="AE791" t="str">
        <f>VLOOKUP(Table8_16[[#This Row],[Store_ID]],Store!$A$2:$E$21,5,FALSE)</f>
        <v>Outlet</v>
      </c>
      <c r="AF791" s="22" t="str">
        <f>VLOOKUP(Table8_16[[#This Row],[Store_ID]],Store!$A$2:$F$21,6,FALSE)</f>
        <v>Physical Store</v>
      </c>
    </row>
    <row r="792" spans="1:32" x14ac:dyDescent="0.3">
      <c r="A792" t="s">
        <v>2757</v>
      </c>
      <c r="B792" s="5">
        <v>45875</v>
      </c>
      <c r="C792" t="s">
        <v>1437</v>
      </c>
      <c r="D792" t="s">
        <v>1829</v>
      </c>
      <c r="E792" t="s">
        <v>1924</v>
      </c>
      <c r="F792">
        <v>2</v>
      </c>
      <c r="G792">
        <v>807.1</v>
      </c>
      <c r="H792">
        <v>0.28999999999999998</v>
      </c>
      <c r="I792" t="s">
        <v>1959</v>
      </c>
      <c r="J792">
        <v>1146.0820000000001</v>
      </c>
      <c r="K792">
        <v>1146.0820000000001</v>
      </c>
      <c r="L792" t="str">
        <f>_xlfn.IFS(Table8_1[[#This Row],[Unit_Price]]&lt;500,"Low Price",Table8_1[[#This Row],[Unit_Price]]&lt;2000,"Medium Price",Table8_1[[#This Row],[Unit_Price]]&gt;=2000, "High Price")</f>
        <v>Medium Price</v>
      </c>
      <c r="M792" t="str">
        <f>VLOOKUP(Table8_16[[#This Row],[Customer_ID]],Table1__2[],2,FALSE)</f>
        <v>Beth Martin</v>
      </c>
      <c r="N792">
        <f>VLOOKUP(Table8_16[[#This Row],[Customer_ID]],Table1__2[],3,FALSE)</f>
        <v>34</v>
      </c>
      <c r="O792" t="str">
        <f>VLOOKUP(Table8_16[[#This Row],[Customer_ID]],Table1__2[],4,FALSE)</f>
        <v>Female</v>
      </c>
      <c r="P792" t="str">
        <f>VLOOKUP(Table8_16[[#This Row],[Customer_ID]],Table1__2[],5,FALSE)</f>
        <v>Burkefurt</v>
      </c>
      <c r="Q792" t="str">
        <f>VLOOKUP(Table8_16[[#This Row],[Customer_ID]],Table1__2[],6,FALSE)</f>
        <v>West Virginia</v>
      </c>
      <c r="R792" t="str">
        <f>VLOOKUP(Table8_16[[#This Row],[Customer_ID]],Table1__2[],7,FALSE)</f>
        <v>USA</v>
      </c>
      <c r="S792" t="str">
        <f>VLOOKUP(Table8_16[[#This Row],[Customer_ID]],Table1__2[],8,FALSE)</f>
        <v>Silver</v>
      </c>
      <c r="T792" t="str">
        <f>VLOOKUP(Table8_16[[#This Row],[Customer_ID]],Table1__2[],9,FALSE)</f>
        <v>Experienced</v>
      </c>
      <c r="U792" t="str">
        <f>VLOOKUP(Table8_16[[#This Row],[Product_ID]],Table3__211[],2,FALSE)</f>
        <v>Fitness Resistance</v>
      </c>
      <c r="V792" t="str">
        <f>VLOOKUP(Table8_16[[#This Row],[Product_ID]],Table3__211[],3,FALSE)</f>
        <v>Bands</v>
      </c>
      <c r="W792" t="str">
        <f>VLOOKUP(Table8_16[[#This Row],[Product_ID]],Table3__211[],4,FALSE)</f>
        <v>Sports</v>
      </c>
      <c r="X792" t="str">
        <f>VLOOKUP(Table8_16[[#This Row],[Product_ID]],Table3__211[],5,FALSE)</f>
        <v>Fitness</v>
      </c>
      <c r="Y792" t="str">
        <f>VLOOKUP(Table8_16[[#This Row],[Product_ID]],Table3__211[],6,FALSE)</f>
        <v>Reese-Watson</v>
      </c>
      <c r="Z792">
        <f>VLOOKUP(Table8_16[[#This Row],[Product_ID]],Table3__211[],7,FALSE)</f>
        <v>152.91999999999999</v>
      </c>
      <c r="AA792">
        <f>VLOOKUP(Table8_16[[#This Row],[Product_ID]],Table3__211[],8,FALSE)</f>
        <v>281</v>
      </c>
      <c r="AB792" t="str">
        <f>VLOOKUP(Table8_16[[#This Row],[Store_ID]],Store!$A$2:$E$21,2,FALSE)</f>
        <v>Hill, Wagner and Ballard</v>
      </c>
      <c r="AC792" t="str">
        <f>VLOOKUP(Table8_16[[#This Row],[Store_ID]],Store!$A$2:$E$21,3,FALSE)</f>
        <v>East</v>
      </c>
      <c r="AD792" t="str">
        <f>VLOOKUP(Table8_16[[#This Row],[Store_ID]],Store!$A$2:$E$21,4,FALSE)</f>
        <v>East Davidville</v>
      </c>
      <c r="AE792" t="str">
        <f>VLOOKUP(Table8_16[[#This Row],[Store_ID]],Store!$A$2:$E$21,5,FALSE)</f>
        <v>Online</v>
      </c>
      <c r="AF792" s="22" t="str">
        <f>VLOOKUP(Table8_16[[#This Row],[Store_ID]],Store!$A$2:$F$21,6,FALSE)</f>
        <v>Digital Store</v>
      </c>
    </row>
    <row r="793" spans="1:32" x14ac:dyDescent="0.3">
      <c r="A793" t="s">
        <v>2758</v>
      </c>
      <c r="B793" s="5">
        <v>45320</v>
      </c>
      <c r="C793" t="s">
        <v>465</v>
      </c>
      <c r="D793" t="s">
        <v>1590</v>
      </c>
      <c r="E793" t="s">
        <v>1892</v>
      </c>
      <c r="F793">
        <v>2</v>
      </c>
      <c r="G793">
        <v>443.09</v>
      </c>
      <c r="H793">
        <v>0.02</v>
      </c>
      <c r="I793" t="s">
        <v>1961</v>
      </c>
      <c r="J793">
        <v>868.45640000000003</v>
      </c>
      <c r="K793">
        <v>868.45639999999992</v>
      </c>
      <c r="L793" t="str">
        <f>_xlfn.IFS(Table8_1[[#This Row],[Unit_Price]]&lt;500,"Low Price",Table8_1[[#This Row],[Unit_Price]]&lt;2000,"Medium Price",Table8_1[[#This Row],[Unit_Price]]&gt;=2000, "High Price")</f>
        <v>Low Price</v>
      </c>
      <c r="M793" t="str">
        <f>VLOOKUP(Table8_16[[#This Row],[Customer_ID]],Table1__2[],2,FALSE)</f>
        <v>Morgan Bowen</v>
      </c>
      <c r="N793">
        <f>VLOOKUP(Table8_16[[#This Row],[Customer_ID]],Table1__2[],3,FALSE)</f>
        <v>54</v>
      </c>
      <c r="O793" t="str">
        <f>VLOOKUP(Table8_16[[#This Row],[Customer_ID]],Table1__2[],4,FALSE)</f>
        <v>Male</v>
      </c>
      <c r="P793" t="str">
        <f>VLOOKUP(Table8_16[[#This Row],[Customer_ID]],Table1__2[],5,FALSE)</f>
        <v>Parksfort</v>
      </c>
      <c r="Q793" t="str">
        <f>VLOOKUP(Table8_16[[#This Row],[Customer_ID]],Table1__2[],6,FALSE)</f>
        <v>Washington</v>
      </c>
      <c r="R793" t="str">
        <f>VLOOKUP(Table8_16[[#This Row],[Customer_ID]],Table1__2[],7,FALSE)</f>
        <v>USA</v>
      </c>
      <c r="S793" t="str">
        <f>VLOOKUP(Table8_16[[#This Row],[Customer_ID]],Table1__2[],8,FALSE)</f>
        <v>Gold</v>
      </c>
      <c r="T793" t="str">
        <f>VLOOKUP(Table8_16[[#This Row],[Customer_ID]],Table1__2[],9,FALSE)</f>
        <v>Experienced</v>
      </c>
      <c r="U793" t="str">
        <f>VLOOKUP(Table8_16[[#This Row],[Product_ID]],Table3__211[],2,FALSE)</f>
        <v>Wireless Bluetooth</v>
      </c>
      <c r="V793" t="str">
        <f>VLOOKUP(Table8_16[[#This Row],[Product_ID]],Table3__211[],3,FALSE)</f>
        <v>Earbuds</v>
      </c>
      <c r="W793" t="str">
        <f>VLOOKUP(Table8_16[[#This Row],[Product_ID]],Table3__211[],4,FALSE)</f>
        <v>Electronics</v>
      </c>
      <c r="X793" t="str">
        <f>VLOOKUP(Table8_16[[#This Row],[Product_ID]],Table3__211[],5,FALSE)</f>
        <v>Audio</v>
      </c>
      <c r="Y793" t="str">
        <f>VLOOKUP(Table8_16[[#This Row],[Product_ID]],Table3__211[],6,FALSE)</f>
        <v>Perez-Johnston</v>
      </c>
      <c r="Z793">
        <f>VLOOKUP(Table8_16[[#This Row],[Product_ID]],Table3__211[],7,FALSE)</f>
        <v>439.07</v>
      </c>
      <c r="AA793">
        <f>VLOOKUP(Table8_16[[#This Row],[Product_ID]],Table3__211[],8,FALSE)</f>
        <v>142</v>
      </c>
      <c r="AB793" t="str">
        <f>VLOOKUP(Table8_16[[#This Row],[Store_ID]],Store!$A$2:$E$21,2,FALSE)</f>
        <v>Martinez, Adkins and Johnson</v>
      </c>
      <c r="AC793" t="str">
        <f>VLOOKUP(Table8_16[[#This Row],[Store_ID]],Store!$A$2:$E$21,3,FALSE)</f>
        <v>North</v>
      </c>
      <c r="AD793" t="str">
        <f>VLOOKUP(Table8_16[[#This Row],[Store_ID]],Store!$A$2:$E$21,4,FALSE)</f>
        <v>Danielmouth</v>
      </c>
      <c r="AE793" t="str">
        <f>VLOOKUP(Table8_16[[#This Row],[Store_ID]],Store!$A$2:$E$21,5,FALSE)</f>
        <v>Flagship</v>
      </c>
      <c r="AF793" s="22" t="str">
        <f>VLOOKUP(Table8_16[[#This Row],[Store_ID]],Store!$A$2:$F$21,6,FALSE)</f>
        <v>Physical Store</v>
      </c>
    </row>
    <row r="794" spans="1:32" x14ac:dyDescent="0.3">
      <c r="A794" t="s">
        <v>2759</v>
      </c>
      <c r="B794" s="5">
        <v>45870</v>
      </c>
      <c r="C794" t="s">
        <v>1455</v>
      </c>
      <c r="D794" t="s">
        <v>1631</v>
      </c>
      <c r="E794" t="s">
        <v>1936</v>
      </c>
      <c r="F794">
        <v>1</v>
      </c>
      <c r="G794">
        <v>512.16</v>
      </c>
      <c r="H794">
        <v>0.02</v>
      </c>
      <c r="I794" t="s">
        <v>1964</v>
      </c>
      <c r="J794">
        <v>501.91680000000002</v>
      </c>
      <c r="K794">
        <v>501.91679999999997</v>
      </c>
      <c r="L794" t="str">
        <f>_xlfn.IFS(Table8_1[[#This Row],[Unit_Price]]&lt;500,"Low Price",Table8_1[[#This Row],[Unit_Price]]&lt;2000,"Medium Price",Table8_1[[#This Row],[Unit_Price]]&gt;=2000, "High Price")</f>
        <v>Medium Price</v>
      </c>
      <c r="M794" t="str">
        <f>VLOOKUP(Table8_16[[#This Row],[Customer_ID]],Table1__2[],2,FALSE)</f>
        <v>Gregory Curtis</v>
      </c>
      <c r="N794">
        <f>VLOOKUP(Table8_16[[#This Row],[Customer_ID]],Table1__2[],3,FALSE)</f>
        <v>45</v>
      </c>
      <c r="O794" t="str">
        <f>VLOOKUP(Table8_16[[#This Row],[Customer_ID]],Table1__2[],4,FALSE)</f>
        <v>Male</v>
      </c>
      <c r="P794" t="str">
        <f>VLOOKUP(Table8_16[[#This Row],[Customer_ID]],Table1__2[],5,FALSE)</f>
        <v>Bergermouth</v>
      </c>
      <c r="Q794" t="str">
        <f>VLOOKUP(Table8_16[[#This Row],[Customer_ID]],Table1__2[],6,FALSE)</f>
        <v>Vermont</v>
      </c>
      <c r="R794" t="str">
        <f>VLOOKUP(Table8_16[[#This Row],[Customer_ID]],Table1__2[],7,FALSE)</f>
        <v>USA</v>
      </c>
      <c r="S794" t="str">
        <f>VLOOKUP(Table8_16[[#This Row],[Customer_ID]],Table1__2[],8,FALSE)</f>
        <v>Bronze</v>
      </c>
      <c r="T794" t="str">
        <f>VLOOKUP(Table8_16[[#This Row],[Customer_ID]],Table1__2[],9,FALSE)</f>
        <v>Experienced</v>
      </c>
      <c r="U794" t="str">
        <f>VLOOKUP(Table8_16[[#This Row],[Product_ID]],Table3__211[],2,FALSE)</f>
        <v>Knee Support</v>
      </c>
      <c r="V794" t="str">
        <f>VLOOKUP(Table8_16[[#This Row],[Product_ID]],Table3__211[],3,FALSE)</f>
        <v>Brace</v>
      </c>
      <c r="W794" t="str">
        <f>VLOOKUP(Table8_16[[#This Row],[Product_ID]],Table3__211[],4,FALSE)</f>
        <v>Sports</v>
      </c>
      <c r="X794" t="str">
        <f>VLOOKUP(Table8_16[[#This Row],[Product_ID]],Table3__211[],5,FALSE)</f>
        <v>Equipment</v>
      </c>
      <c r="Y794" t="str">
        <f>VLOOKUP(Table8_16[[#This Row],[Product_ID]],Table3__211[],6,FALSE)</f>
        <v>May-Reese</v>
      </c>
      <c r="Z794">
        <f>VLOOKUP(Table8_16[[#This Row],[Product_ID]],Table3__211[],7,FALSE)</f>
        <v>21.34</v>
      </c>
      <c r="AA794">
        <f>VLOOKUP(Table8_16[[#This Row],[Product_ID]],Table3__211[],8,FALSE)</f>
        <v>65</v>
      </c>
      <c r="AB794" t="str">
        <f>VLOOKUP(Table8_16[[#This Row],[Store_ID]],Store!$A$2:$E$21,2,FALSE)</f>
        <v>Shelton PLC</v>
      </c>
      <c r="AC794" t="str">
        <f>VLOOKUP(Table8_16[[#This Row],[Store_ID]],Store!$A$2:$E$21,3,FALSE)</f>
        <v>North</v>
      </c>
      <c r="AD794" t="str">
        <f>VLOOKUP(Table8_16[[#This Row],[Store_ID]],Store!$A$2:$E$21,4,FALSE)</f>
        <v>East Jenniferstad</v>
      </c>
      <c r="AE794" t="str">
        <f>VLOOKUP(Table8_16[[#This Row],[Store_ID]],Store!$A$2:$E$21,5,FALSE)</f>
        <v>Flagship</v>
      </c>
      <c r="AF794" s="22" t="str">
        <f>VLOOKUP(Table8_16[[#This Row],[Store_ID]],Store!$A$2:$F$21,6,FALSE)</f>
        <v>Physical Store</v>
      </c>
    </row>
    <row r="795" spans="1:32" x14ac:dyDescent="0.3">
      <c r="A795" t="s">
        <v>2760</v>
      </c>
      <c r="B795" s="5">
        <v>45577</v>
      </c>
      <c r="C795" t="s">
        <v>686</v>
      </c>
      <c r="D795" t="s">
        <v>1703</v>
      </c>
      <c r="E795" t="s">
        <v>1945</v>
      </c>
      <c r="F795">
        <v>2</v>
      </c>
      <c r="G795">
        <v>602.54999999999995</v>
      </c>
      <c r="H795">
        <v>0.23</v>
      </c>
      <c r="I795" t="s">
        <v>1964</v>
      </c>
      <c r="J795">
        <v>927.92700000000002</v>
      </c>
      <c r="K795">
        <v>927.92699999999991</v>
      </c>
      <c r="L795" t="str">
        <f>_xlfn.IFS(Table8_1[[#This Row],[Unit_Price]]&lt;500,"Low Price",Table8_1[[#This Row],[Unit_Price]]&lt;2000,"Medium Price",Table8_1[[#This Row],[Unit_Price]]&gt;=2000, "High Price")</f>
        <v>Medium Price</v>
      </c>
      <c r="M795" t="str">
        <f>VLOOKUP(Table8_16[[#This Row],[Customer_ID]],Table1__2[],2,FALSE)</f>
        <v>John Perez</v>
      </c>
      <c r="N795">
        <f>VLOOKUP(Table8_16[[#This Row],[Customer_ID]],Table1__2[],3,FALSE)</f>
        <v>54</v>
      </c>
      <c r="O795" t="str">
        <f>VLOOKUP(Table8_16[[#This Row],[Customer_ID]],Table1__2[],4,FALSE)</f>
        <v>Male</v>
      </c>
      <c r="P795" t="str">
        <f>VLOOKUP(Table8_16[[#This Row],[Customer_ID]],Table1__2[],5,FALSE)</f>
        <v>Kathrynview</v>
      </c>
      <c r="Q795" t="str">
        <f>VLOOKUP(Table8_16[[#This Row],[Customer_ID]],Table1__2[],6,FALSE)</f>
        <v>Louisiana</v>
      </c>
      <c r="R795" t="str">
        <f>VLOOKUP(Table8_16[[#This Row],[Customer_ID]],Table1__2[],7,FALSE)</f>
        <v>USA</v>
      </c>
      <c r="S795" t="str">
        <f>VLOOKUP(Table8_16[[#This Row],[Customer_ID]],Table1__2[],8,FALSE)</f>
        <v>Platinum</v>
      </c>
      <c r="T795" t="str">
        <f>VLOOKUP(Table8_16[[#This Row],[Customer_ID]],Table1__2[],9,FALSE)</f>
        <v>Experienced</v>
      </c>
      <c r="U795" t="str">
        <f>VLOOKUP(Table8_16[[#This Row],[Product_ID]],Table3__211[],2,FALSE)</f>
        <v>Yoga Exercise</v>
      </c>
      <c r="V795" t="str">
        <f>VLOOKUP(Table8_16[[#This Row],[Product_ID]],Table3__211[],3,FALSE)</f>
        <v>Mat</v>
      </c>
      <c r="W795" t="str">
        <f>VLOOKUP(Table8_16[[#This Row],[Product_ID]],Table3__211[],4,FALSE)</f>
        <v>Sports</v>
      </c>
      <c r="X795" t="str">
        <f>VLOOKUP(Table8_16[[#This Row],[Product_ID]],Table3__211[],5,FALSE)</f>
        <v>Fitness</v>
      </c>
      <c r="Y795" t="str">
        <f>VLOOKUP(Table8_16[[#This Row],[Product_ID]],Table3__211[],6,FALSE)</f>
        <v>Carroll, Long and Mendoza</v>
      </c>
      <c r="Z795">
        <f>VLOOKUP(Table8_16[[#This Row],[Product_ID]],Table3__211[],7,FALSE)</f>
        <v>313.26</v>
      </c>
      <c r="AA795">
        <f>VLOOKUP(Table8_16[[#This Row],[Product_ID]],Table3__211[],8,FALSE)</f>
        <v>369</v>
      </c>
      <c r="AB795" t="str">
        <f>VLOOKUP(Table8_16[[#This Row],[Store_ID]],Store!$A$2:$E$21,2,FALSE)</f>
        <v>Guerrero-Schmitt</v>
      </c>
      <c r="AC795" t="str">
        <f>VLOOKUP(Table8_16[[#This Row],[Store_ID]],Store!$A$2:$E$21,3,FALSE)</f>
        <v>East</v>
      </c>
      <c r="AD795" t="str">
        <f>VLOOKUP(Table8_16[[#This Row],[Store_ID]],Store!$A$2:$E$21,4,FALSE)</f>
        <v>East Stevechester</v>
      </c>
      <c r="AE795" t="str">
        <f>VLOOKUP(Table8_16[[#This Row],[Store_ID]],Store!$A$2:$E$21,5,FALSE)</f>
        <v>Flagship</v>
      </c>
      <c r="AF795" s="22" t="str">
        <f>VLOOKUP(Table8_16[[#This Row],[Store_ID]],Store!$A$2:$F$21,6,FALSE)</f>
        <v>Physical Store</v>
      </c>
    </row>
    <row r="796" spans="1:32" x14ac:dyDescent="0.3">
      <c r="A796" t="s">
        <v>2761</v>
      </c>
      <c r="B796" s="5">
        <v>45745</v>
      </c>
      <c r="C796" t="s">
        <v>554</v>
      </c>
      <c r="D796" t="s">
        <v>1706</v>
      </c>
      <c r="E796" t="s">
        <v>1887</v>
      </c>
      <c r="F796">
        <v>3</v>
      </c>
      <c r="G796">
        <v>846.19</v>
      </c>
      <c r="H796">
        <v>0.09</v>
      </c>
      <c r="I796" t="s">
        <v>1964</v>
      </c>
      <c r="J796">
        <v>2310.0987</v>
      </c>
      <c r="K796">
        <v>2310.0987</v>
      </c>
      <c r="L796" t="str">
        <f>_xlfn.IFS(Table8_1[[#This Row],[Unit_Price]]&lt;500,"Low Price",Table8_1[[#This Row],[Unit_Price]]&lt;2000,"Medium Price",Table8_1[[#This Row],[Unit_Price]]&gt;=2000, "High Price")</f>
        <v>Medium Price</v>
      </c>
      <c r="M796" t="str">
        <f>VLOOKUP(Table8_16[[#This Row],[Customer_ID]],Table1__2[],2,FALSE)</f>
        <v>Daniel Rivas</v>
      </c>
      <c r="N796">
        <f>VLOOKUP(Table8_16[[#This Row],[Customer_ID]],Table1__2[],3,FALSE)</f>
        <v>39</v>
      </c>
      <c r="O796" t="str">
        <f>VLOOKUP(Table8_16[[#This Row],[Customer_ID]],Table1__2[],4,FALSE)</f>
        <v>Female</v>
      </c>
      <c r="P796" t="str">
        <f>VLOOKUP(Table8_16[[#This Row],[Customer_ID]],Table1__2[],5,FALSE)</f>
        <v>Dominiquefort</v>
      </c>
      <c r="Q796" t="str">
        <f>VLOOKUP(Table8_16[[#This Row],[Customer_ID]],Table1__2[],6,FALSE)</f>
        <v>Georgia</v>
      </c>
      <c r="R796" t="str">
        <f>VLOOKUP(Table8_16[[#This Row],[Customer_ID]],Table1__2[],7,FALSE)</f>
        <v>USA</v>
      </c>
      <c r="S796" t="str">
        <f>VLOOKUP(Table8_16[[#This Row],[Customer_ID]],Table1__2[],8,FALSE)</f>
        <v>Silver</v>
      </c>
      <c r="T796" t="str">
        <f>VLOOKUP(Table8_16[[#This Row],[Customer_ID]],Table1__2[],9,FALSE)</f>
        <v>Experienced</v>
      </c>
      <c r="U796" t="str">
        <f>VLOOKUP(Table8_16[[#This Row],[Product_ID]],Table3__211[],2,FALSE)</f>
        <v>Smart Home WiFi</v>
      </c>
      <c r="V796" t="str">
        <f>VLOOKUP(Table8_16[[#This Row],[Product_ID]],Table3__211[],3,FALSE)</f>
        <v>Camera</v>
      </c>
      <c r="W796" t="str">
        <f>VLOOKUP(Table8_16[[#This Row],[Product_ID]],Table3__211[],4,FALSE)</f>
        <v>Electronics</v>
      </c>
      <c r="X796" t="str">
        <f>VLOOKUP(Table8_16[[#This Row],[Product_ID]],Table3__211[],5,FALSE)</f>
        <v>Accessories</v>
      </c>
      <c r="Y796" t="str">
        <f>VLOOKUP(Table8_16[[#This Row],[Product_ID]],Table3__211[],6,FALSE)</f>
        <v>Holmes LLC</v>
      </c>
      <c r="Z796">
        <f>VLOOKUP(Table8_16[[#This Row],[Product_ID]],Table3__211[],7,FALSE)</f>
        <v>450.71</v>
      </c>
      <c r="AA796">
        <f>VLOOKUP(Table8_16[[#This Row],[Product_ID]],Table3__211[],8,FALSE)</f>
        <v>389</v>
      </c>
      <c r="AB796" t="str">
        <f>VLOOKUP(Table8_16[[#This Row],[Store_ID]],Store!$A$2:$E$21,2,FALSE)</f>
        <v>Rivera-Warner</v>
      </c>
      <c r="AC796" t="str">
        <f>VLOOKUP(Table8_16[[#This Row],[Store_ID]],Store!$A$2:$E$21,3,FALSE)</f>
        <v>East</v>
      </c>
      <c r="AD796" t="str">
        <f>VLOOKUP(Table8_16[[#This Row],[Store_ID]],Store!$A$2:$E$21,4,FALSE)</f>
        <v>Washingtonfurt</v>
      </c>
      <c r="AE796" t="str">
        <f>VLOOKUP(Table8_16[[#This Row],[Store_ID]],Store!$A$2:$E$21,5,FALSE)</f>
        <v>Flagship</v>
      </c>
      <c r="AF796" s="22" t="str">
        <f>VLOOKUP(Table8_16[[#This Row],[Store_ID]],Store!$A$2:$F$21,6,FALSE)</f>
        <v>Physical Store</v>
      </c>
    </row>
    <row r="797" spans="1:32" x14ac:dyDescent="0.3">
      <c r="A797" t="s">
        <v>2762</v>
      </c>
      <c r="B797" s="5">
        <v>45772</v>
      </c>
      <c r="C797" t="s">
        <v>1037</v>
      </c>
      <c r="D797" t="s">
        <v>1790</v>
      </c>
      <c r="E797" t="s">
        <v>1917</v>
      </c>
      <c r="F797">
        <v>1</v>
      </c>
      <c r="G797">
        <v>506.73</v>
      </c>
      <c r="H797">
        <v>0.28999999999999998</v>
      </c>
      <c r="I797" t="s">
        <v>1959</v>
      </c>
      <c r="J797">
        <v>359.7783</v>
      </c>
      <c r="K797">
        <v>359.77830000000006</v>
      </c>
      <c r="L797" t="str">
        <f>_xlfn.IFS(Table8_1[[#This Row],[Unit_Price]]&lt;500,"Low Price",Table8_1[[#This Row],[Unit_Price]]&lt;2000,"Medium Price",Table8_1[[#This Row],[Unit_Price]]&gt;=2000, "High Price")</f>
        <v>Medium Price</v>
      </c>
      <c r="M797" t="str">
        <f>VLOOKUP(Table8_16[[#This Row],[Customer_ID]],Table1__2[],2,FALSE)</f>
        <v>Robert King</v>
      </c>
      <c r="N797">
        <f>VLOOKUP(Table8_16[[#This Row],[Customer_ID]],Table1__2[],3,FALSE)</f>
        <v>58</v>
      </c>
      <c r="O797" t="str">
        <f>VLOOKUP(Table8_16[[#This Row],[Customer_ID]],Table1__2[],4,FALSE)</f>
        <v>Female</v>
      </c>
      <c r="P797" t="str">
        <f>VLOOKUP(Table8_16[[#This Row],[Customer_ID]],Table1__2[],5,FALSE)</f>
        <v>Cindyton</v>
      </c>
      <c r="Q797" t="str">
        <f>VLOOKUP(Table8_16[[#This Row],[Customer_ID]],Table1__2[],6,FALSE)</f>
        <v>Rhode Island</v>
      </c>
      <c r="R797" t="str">
        <f>VLOOKUP(Table8_16[[#This Row],[Customer_ID]],Table1__2[],7,FALSE)</f>
        <v>USA</v>
      </c>
      <c r="S797" t="str">
        <f>VLOOKUP(Table8_16[[#This Row],[Customer_ID]],Table1__2[],8,FALSE)</f>
        <v>Gold</v>
      </c>
      <c r="T797" t="str">
        <f>VLOOKUP(Table8_16[[#This Row],[Customer_ID]],Table1__2[],9,FALSE)</f>
        <v>Experienced</v>
      </c>
      <c r="U797" t="str">
        <f>VLOOKUP(Table8_16[[#This Row],[Product_ID]],Table3__211[],2,FALSE)</f>
        <v>Men's Sports</v>
      </c>
      <c r="V797" t="str">
        <f>VLOOKUP(Table8_16[[#This Row],[Product_ID]],Table3__211[],3,FALSE)</f>
        <v>Shorts</v>
      </c>
      <c r="W797" t="str">
        <f>VLOOKUP(Table8_16[[#This Row],[Product_ID]],Table3__211[],4,FALSE)</f>
        <v>Clothing</v>
      </c>
      <c r="X797" t="str">
        <f>VLOOKUP(Table8_16[[#This Row],[Product_ID]],Table3__211[],5,FALSE)</f>
        <v>Bottoms</v>
      </c>
      <c r="Y797" t="str">
        <f>VLOOKUP(Table8_16[[#This Row],[Product_ID]],Table3__211[],6,FALSE)</f>
        <v>Fitzpatrick Ltd</v>
      </c>
      <c r="Z797">
        <f>VLOOKUP(Table8_16[[#This Row],[Product_ID]],Table3__211[],7,FALSE)</f>
        <v>218.22</v>
      </c>
      <c r="AA797">
        <f>VLOOKUP(Table8_16[[#This Row],[Product_ID]],Table3__211[],8,FALSE)</f>
        <v>224</v>
      </c>
      <c r="AB797" t="str">
        <f>VLOOKUP(Table8_16[[#This Row],[Store_ID]],Store!$A$2:$E$21,2,FALSE)</f>
        <v>Bean, Jones and Park</v>
      </c>
      <c r="AC797" t="str">
        <f>VLOOKUP(Table8_16[[#This Row],[Store_ID]],Store!$A$2:$E$21,3,FALSE)</f>
        <v>West</v>
      </c>
      <c r="AD797" t="str">
        <f>VLOOKUP(Table8_16[[#This Row],[Store_ID]],Store!$A$2:$E$21,4,FALSE)</f>
        <v>Thompsonborough</v>
      </c>
      <c r="AE797" t="str">
        <f>VLOOKUP(Table8_16[[#This Row],[Store_ID]],Store!$A$2:$E$21,5,FALSE)</f>
        <v>Online</v>
      </c>
      <c r="AF797" s="22" t="str">
        <f>VLOOKUP(Table8_16[[#This Row],[Store_ID]],Store!$A$2:$F$21,6,FALSE)</f>
        <v>Digital Store</v>
      </c>
    </row>
    <row r="798" spans="1:32" x14ac:dyDescent="0.3">
      <c r="A798" t="s">
        <v>2763</v>
      </c>
      <c r="B798" s="5">
        <v>45299</v>
      </c>
      <c r="C798" t="s">
        <v>202</v>
      </c>
      <c r="D798" t="s">
        <v>1735</v>
      </c>
      <c r="E798" t="s">
        <v>1939</v>
      </c>
      <c r="F798">
        <v>1</v>
      </c>
      <c r="G798">
        <v>408.66</v>
      </c>
      <c r="H798">
        <v>0.13</v>
      </c>
      <c r="I798" t="s">
        <v>1964</v>
      </c>
      <c r="J798">
        <v>355.5342</v>
      </c>
      <c r="K798">
        <v>355.5342</v>
      </c>
      <c r="L798" t="str">
        <f>_xlfn.IFS(Table8_1[[#This Row],[Unit_Price]]&lt;500,"Low Price",Table8_1[[#This Row],[Unit_Price]]&lt;2000,"Medium Price",Table8_1[[#This Row],[Unit_Price]]&gt;=2000, "High Price")</f>
        <v>Low Price</v>
      </c>
      <c r="M798" t="str">
        <f>VLOOKUP(Table8_16[[#This Row],[Customer_ID]],Table1__2[],2,FALSE)</f>
        <v>Debra Liu</v>
      </c>
      <c r="N798">
        <f>VLOOKUP(Table8_16[[#This Row],[Customer_ID]],Table1__2[],3,FALSE)</f>
        <v>55</v>
      </c>
      <c r="O798" t="str">
        <f>VLOOKUP(Table8_16[[#This Row],[Customer_ID]],Table1__2[],4,FALSE)</f>
        <v>Male</v>
      </c>
      <c r="P798" t="str">
        <f>VLOOKUP(Table8_16[[#This Row],[Customer_ID]],Table1__2[],5,FALSE)</f>
        <v>South Timtown</v>
      </c>
      <c r="Q798" t="str">
        <f>VLOOKUP(Table8_16[[#This Row],[Customer_ID]],Table1__2[],6,FALSE)</f>
        <v>Minnesota</v>
      </c>
      <c r="R798" t="str">
        <f>VLOOKUP(Table8_16[[#This Row],[Customer_ID]],Table1__2[],7,FALSE)</f>
        <v>USA</v>
      </c>
      <c r="S798" t="str">
        <f>VLOOKUP(Table8_16[[#This Row],[Customer_ID]],Table1__2[],8,FALSE)</f>
        <v>Bronze</v>
      </c>
      <c r="T798" t="str">
        <f>VLOOKUP(Table8_16[[#This Row],[Customer_ID]],Table1__2[],9,FALSE)</f>
        <v>Experienced</v>
      </c>
      <c r="U798" t="str">
        <f>VLOOKUP(Table8_16[[#This Row],[Product_ID]],Table3__211[],2,FALSE)</f>
        <v>HDMI Cable –</v>
      </c>
      <c r="V798" t="str">
        <f>VLOOKUP(Table8_16[[#This Row],[Product_ID]],Table3__211[],3,FALSE)</f>
        <v>2m</v>
      </c>
      <c r="W798" t="str">
        <f>VLOOKUP(Table8_16[[#This Row],[Product_ID]],Table3__211[],4,FALSE)</f>
        <v>Electronics</v>
      </c>
      <c r="X798" t="str">
        <f>VLOOKUP(Table8_16[[#This Row],[Product_ID]],Table3__211[],5,FALSE)</f>
        <v>Accessories</v>
      </c>
      <c r="Y798" t="str">
        <f>VLOOKUP(Table8_16[[#This Row],[Product_ID]],Table3__211[],6,FALSE)</f>
        <v>Bautista, Green and Hale</v>
      </c>
      <c r="Z798">
        <f>VLOOKUP(Table8_16[[#This Row],[Product_ID]],Table3__211[],7,FALSE)</f>
        <v>88.49</v>
      </c>
      <c r="AA798">
        <f>VLOOKUP(Table8_16[[#This Row],[Product_ID]],Table3__211[],8,FALSE)</f>
        <v>246</v>
      </c>
      <c r="AB798" t="str">
        <f>VLOOKUP(Table8_16[[#This Row],[Store_ID]],Store!$A$2:$E$21,2,FALSE)</f>
        <v>Frederick-Wright</v>
      </c>
      <c r="AC798" t="str">
        <f>VLOOKUP(Table8_16[[#This Row],[Store_ID]],Store!$A$2:$E$21,3,FALSE)</f>
        <v>West</v>
      </c>
      <c r="AD798" t="str">
        <f>VLOOKUP(Table8_16[[#This Row],[Store_ID]],Store!$A$2:$E$21,4,FALSE)</f>
        <v>New Jimmymouth</v>
      </c>
      <c r="AE798" t="str">
        <f>VLOOKUP(Table8_16[[#This Row],[Store_ID]],Store!$A$2:$E$21,5,FALSE)</f>
        <v>Flagship</v>
      </c>
      <c r="AF798" s="22" t="str">
        <f>VLOOKUP(Table8_16[[#This Row],[Store_ID]],Store!$A$2:$F$21,6,FALSE)</f>
        <v>Physical Store</v>
      </c>
    </row>
    <row r="799" spans="1:32" x14ac:dyDescent="0.3">
      <c r="A799" t="s">
        <v>2764</v>
      </c>
      <c r="B799" s="5">
        <v>45447</v>
      </c>
      <c r="C799" t="s">
        <v>391</v>
      </c>
      <c r="D799" t="s">
        <v>1590</v>
      </c>
      <c r="E799" t="s">
        <v>1942</v>
      </c>
      <c r="F799">
        <v>3</v>
      </c>
      <c r="G799">
        <v>170.48</v>
      </c>
      <c r="H799">
        <v>0.06</v>
      </c>
      <c r="I799" t="s">
        <v>1964</v>
      </c>
      <c r="J799">
        <v>480.75360000000001</v>
      </c>
      <c r="K799">
        <v>480.75359999999995</v>
      </c>
      <c r="L799" t="str">
        <f>_xlfn.IFS(Table8_1[[#This Row],[Unit_Price]]&lt;500,"Low Price",Table8_1[[#This Row],[Unit_Price]]&lt;2000,"Medium Price",Table8_1[[#This Row],[Unit_Price]]&gt;=2000, "High Price")</f>
        <v>Low Price</v>
      </c>
      <c r="M799" t="str">
        <f>VLOOKUP(Table8_16[[#This Row],[Customer_ID]],Table1__2[],2,FALSE)</f>
        <v>Ashley Griffin</v>
      </c>
      <c r="N799">
        <f>VLOOKUP(Table8_16[[#This Row],[Customer_ID]],Table1__2[],3,FALSE)</f>
        <v>40</v>
      </c>
      <c r="O799" t="str">
        <f>VLOOKUP(Table8_16[[#This Row],[Customer_ID]],Table1__2[],4,FALSE)</f>
        <v>Female</v>
      </c>
      <c r="P799" t="str">
        <f>VLOOKUP(Table8_16[[#This Row],[Customer_ID]],Table1__2[],5,FALSE)</f>
        <v>New Dawnton</v>
      </c>
      <c r="Q799" t="str">
        <f>VLOOKUP(Table8_16[[#This Row],[Customer_ID]],Table1__2[],6,FALSE)</f>
        <v>Maryland</v>
      </c>
      <c r="R799" t="str">
        <f>VLOOKUP(Table8_16[[#This Row],[Customer_ID]],Table1__2[],7,FALSE)</f>
        <v>USA</v>
      </c>
      <c r="S799" t="str">
        <f>VLOOKUP(Table8_16[[#This Row],[Customer_ID]],Table1__2[],8,FALSE)</f>
        <v>Gold</v>
      </c>
      <c r="T799" t="str">
        <f>VLOOKUP(Table8_16[[#This Row],[Customer_ID]],Table1__2[],9,FALSE)</f>
        <v>Experienced</v>
      </c>
      <c r="U799" t="str">
        <f>VLOOKUP(Table8_16[[#This Row],[Product_ID]],Table3__211[],2,FALSE)</f>
        <v>Wireless Bluetooth</v>
      </c>
      <c r="V799" t="str">
        <f>VLOOKUP(Table8_16[[#This Row],[Product_ID]],Table3__211[],3,FALSE)</f>
        <v>Earbuds</v>
      </c>
      <c r="W799" t="str">
        <f>VLOOKUP(Table8_16[[#This Row],[Product_ID]],Table3__211[],4,FALSE)</f>
        <v>Electronics</v>
      </c>
      <c r="X799" t="str">
        <f>VLOOKUP(Table8_16[[#This Row],[Product_ID]],Table3__211[],5,FALSE)</f>
        <v>Audio</v>
      </c>
      <c r="Y799" t="str">
        <f>VLOOKUP(Table8_16[[#This Row],[Product_ID]],Table3__211[],6,FALSE)</f>
        <v>Perez-Johnston</v>
      </c>
      <c r="Z799">
        <f>VLOOKUP(Table8_16[[#This Row],[Product_ID]],Table3__211[],7,FALSE)</f>
        <v>439.07</v>
      </c>
      <c r="AA799">
        <f>VLOOKUP(Table8_16[[#This Row],[Product_ID]],Table3__211[],8,FALSE)</f>
        <v>142</v>
      </c>
      <c r="AB799" t="str">
        <f>VLOOKUP(Table8_16[[#This Row],[Store_ID]],Store!$A$2:$E$21,2,FALSE)</f>
        <v>Holloway Ltd</v>
      </c>
      <c r="AC799" t="str">
        <f>VLOOKUP(Table8_16[[#This Row],[Store_ID]],Store!$A$2:$E$21,3,FALSE)</f>
        <v>North</v>
      </c>
      <c r="AD799" t="str">
        <f>VLOOKUP(Table8_16[[#This Row],[Store_ID]],Store!$A$2:$E$21,4,FALSE)</f>
        <v>Bensonhaven</v>
      </c>
      <c r="AE799" t="str">
        <f>VLOOKUP(Table8_16[[#This Row],[Store_ID]],Store!$A$2:$E$21,5,FALSE)</f>
        <v>Flagship</v>
      </c>
      <c r="AF799" s="22" t="str">
        <f>VLOOKUP(Table8_16[[#This Row],[Store_ID]],Store!$A$2:$F$21,6,FALSE)</f>
        <v>Physical Store</v>
      </c>
    </row>
    <row r="800" spans="1:32" x14ac:dyDescent="0.3">
      <c r="A800" t="s">
        <v>2765</v>
      </c>
      <c r="B800" s="5">
        <v>45717</v>
      </c>
      <c r="C800" t="s">
        <v>351</v>
      </c>
      <c r="D800" t="s">
        <v>1628</v>
      </c>
      <c r="E800" t="s">
        <v>1921</v>
      </c>
      <c r="F800">
        <v>1</v>
      </c>
      <c r="G800">
        <v>423.48</v>
      </c>
      <c r="H800">
        <v>0.18</v>
      </c>
      <c r="I800" t="s">
        <v>1961</v>
      </c>
      <c r="J800">
        <v>347.25360000000001</v>
      </c>
      <c r="K800">
        <v>347.25360000000001</v>
      </c>
      <c r="L800" t="str">
        <f>_xlfn.IFS(Table8_1[[#This Row],[Unit_Price]]&lt;500,"Low Price",Table8_1[[#This Row],[Unit_Price]]&lt;2000,"Medium Price",Table8_1[[#This Row],[Unit_Price]]&gt;=2000, "High Price")</f>
        <v>Low Price</v>
      </c>
      <c r="M800" t="str">
        <f>VLOOKUP(Table8_16[[#This Row],[Customer_ID]],Table1__2[],2,FALSE)</f>
        <v>David Cobb</v>
      </c>
      <c r="N800">
        <f>VLOOKUP(Table8_16[[#This Row],[Customer_ID]],Table1__2[],3,FALSE)</f>
        <v>36</v>
      </c>
      <c r="O800" t="str">
        <f>VLOOKUP(Table8_16[[#This Row],[Customer_ID]],Table1__2[],4,FALSE)</f>
        <v>Male</v>
      </c>
      <c r="P800" t="str">
        <f>VLOOKUP(Table8_16[[#This Row],[Customer_ID]],Table1__2[],5,FALSE)</f>
        <v>Lake Thomas</v>
      </c>
      <c r="Q800" t="str">
        <f>VLOOKUP(Table8_16[[#This Row],[Customer_ID]],Table1__2[],6,FALSE)</f>
        <v>South Dakota</v>
      </c>
      <c r="R800" t="str">
        <f>VLOOKUP(Table8_16[[#This Row],[Customer_ID]],Table1__2[],7,FALSE)</f>
        <v>USA</v>
      </c>
      <c r="S800" t="str">
        <f>VLOOKUP(Table8_16[[#This Row],[Customer_ID]],Table1__2[],8,FALSE)</f>
        <v>Silver</v>
      </c>
      <c r="T800" t="str">
        <f>VLOOKUP(Table8_16[[#This Row],[Customer_ID]],Table1__2[],9,FALSE)</f>
        <v>Experienced</v>
      </c>
      <c r="U800" t="str">
        <f>VLOOKUP(Table8_16[[#This Row],[Product_ID]],Table3__211[],2,FALSE)</f>
        <v>Women's Denim</v>
      </c>
      <c r="V800" t="str">
        <f>VLOOKUP(Table8_16[[#This Row],[Product_ID]],Table3__211[],3,FALSE)</f>
        <v>Jeans</v>
      </c>
      <c r="W800" t="str">
        <f>VLOOKUP(Table8_16[[#This Row],[Product_ID]],Table3__211[],4,FALSE)</f>
        <v>Clothing</v>
      </c>
      <c r="X800" t="str">
        <f>VLOOKUP(Table8_16[[#This Row],[Product_ID]],Table3__211[],5,FALSE)</f>
        <v>Bottoms</v>
      </c>
      <c r="Y800" t="str">
        <f>VLOOKUP(Table8_16[[#This Row],[Product_ID]],Table3__211[],6,FALSE)</f>
        <v>Guerra-Hendrix</v>
      </c>
      <c r="Z800">
        <f>VLOOKUP(Table8_16[[#This Row],[Product_ID]],Table3__211[],7,FALSE)</f>
        <v>254.04</v>
      </c>
      <c r="AA800">
        <f>VLOOKUP(Table8_16[[#This Row],[Product_ID]],Table3__211[],8,FALSE)</f>
        <v>343</v>
      </c>
      <c r="AB800" t="str">
        <f>VLOOKUP(Table8_16[[#This Row],[Store_ID]],Store!$A$2:$E$21,2,FALSE)</f>
        <v>Moore, Padilla and Butler</v>
      </c>
      <c r="AC800" t="str">
        <f>VLOOKUP(Table8_16[[#This Row],[Store_ID]],Store!$A$2:$E$21,3,FALSE)</f>
        <v>South</v>
      </c>
      <c r="AD800" t="str">
        <f>VLOOKUP(Table8_16[[#This Row],[Store_ID]],Store!$A$2:$E$21,4,FALSE)</f>
        <v>East Johnstad</v>
      </c>
      <c r="AE800" t="str">
        <f>VLOOKUP(Table8_16[[#This Row],[Store_ID]],Store!$A$2:$E$21,5,FALSE)</f>
        <v>Flagship</v>
      </c>
      <c r="AF800" s="22" t="str">
        <f>VLOOKUP(Table8_16[[#This Row],[Store_ID]],Store!$A$2:$F$21,6,FALSE)</f>
        <v>Physical Store</v>
      </c>
    </row>
    <row r="801" spans="1:32" x14ac:dyDescent="0.3">
      <c r="A801" t="s">
        <v>2766</v>
      </c>
      <c r="B801" s="5">
        <v>45213</v>
      </c>
      <c r="C801" t="s">
        <v>766</v>
      </c>
      <c r="D801" t="s">
        <v>1859</v>
      </c>
      <c r="E801" t="s">
        <v>1927</v>
      </c>
      <c r="F801">
        <v>4</v>
      </c>
      <c r="G801">
        <v>23.57</v>
      </c>
      <c r="H801">
        <v>0.1</v>
      </c>
      <c r="I801" t="s">
        <v>1959</v>
      </c>
      <c r="J801">
        <v>84.852000000000004</v>
      </c>
      <c r="K801">
        <v>84.852000000000004</v>
      </c>
      <c r="L801" t="str">
        <f>_xlfn.IFS(Table8_1[[#This Row],[Unit_Price]]&lt;500,"Low Price",Table8_1[[#This Row],[Unit_Price]]&lt;2000,"Medium Price",Table8_1[[#This Row],[Unit_Price]]&gt;=2000, "High Price")</f>
        <v>Low Price</v>
      </c>
      <c r="M801" t="str">
        <f>VLOOKUP(Table8_16[[#This Row],[Customer_ID]],Table1__2[],2,FALSE)</f>
        <v>Jon Ortiz</v>
      </c>
      <c r="N801">
        <f>VLOOKUP(Table8_16[[#This Row],[Customer_ID]],Table1__2[],3,FALSE)</f>
        <v>28</v>
      </c>
      <c r="O801" t="str">
        <f>VLOOKUP(Table8_16[[#This Row],[Customer_ID]],Table1__2[],4,FALSE)</f>
        <v>Female</v>
      </c>
      <c r="P801" t="str">
        <f>VLOOKUP(Table8_16[[#This Row],[Customer_ID]],Table1__2[],5,FALSE)</f>
        <v>South Angelaport</v>
      </c>
      <c r="Q801" t="str">
        <f>VLOOKUP(Table8_16[[#This Row],[Customer_ID]],Table1__2[],6,FALSE)</f>
        <v>Delaware</v>
      </c>
      <c r="R801" t="str">
        <f>VLOOKUP(Table8_16[[#This Row],[Customer_ID]],Table1__2[],7,FALSE)</f>
        <v>USA</v>
      </c>
      <c r="S801" t="str">
        <f>VLOOKUP(Table8_16[[#This Row],[Customer_ID]],Table1__2[],8,FALSE)</f>
        <v>Bronze</v>
      </c>
      <c r="T801" t="str">
        <f>VLOOKUP(Table8_16[[#This Row],[Customer_ID]],Table1__2[],9,FALSE)</f>
        <v>Entry level Professionel</v>
      </c>
      <c r="U801" t="str">
        <f>VLOOKUP(Table8_16[[#This Row],[Product_ID]],Table3__211[],2,FALSE)</f>
        <v>Microwave</v>
      </c>
      <c r="V801" t="str">
        <f>VLOOKUP(Table8_16[[#This Row],[Product_ID]],Table3__211[],3,FALSE)</f>
        <v>Oven</v>
      </c>
      <c r="W801" t="str">
        <f>VLOOKUP(Table8_16[[#This Row],[Product_ID]],Table3__211[],4,FALSE)</f>
        <v>Home</v>
      </c>
      <c r="X801" t="str">
        <f>VLOOKUP(Table8_16[[#This Row],[Product_ID]],Table3__211[],5,FALSE)</f>
        <v>Appliances</v>
      </c>
      <c r="Y801" t="str">
        <f>VLOOKUP(Table8_16[[#This Row],[Product_ID]],Table3__211[],6,FALSE)</f>
        <v>Green, Powell and Palmer</v>
      </c>
      <c r="Z801">
        <f>VLOOKUP(Table8_16[[#This Row],[Product_ID]],Table3__211[],7,FALSE)</f>
        <v>447.43</v>
      </c>
      <c r="AA801">
        <f>VLOOKUP(Table8_16[[#This Row],[Product_ID]],Table3__211[],8,FALSE)</f>
        <v>191</v>
      </c>
      <c r="AB801" t="str">
        <f>VLOOKUP(Table8_16[[#This Row],[Store_ID]],Store!$A$2:$E$21,2,FALSE)</f>
        <v>Aguirre-Keller</v>
      </c>
      <c r="AC801" t="str">
        <f>VLOOKUP(Table8_16[[#This Row],[Store_ID]],Store!$A$2:$E$21,3,FALSE)</f>
        <v>South</v>
      </c>
      <c r="AD801" t="str">
        <f>VLOOKUP(Table8_16[[#This Row],[Store_ID]],Store!$A$2:$E$21,4,FALSE)</f>
        <v>Lake Michael</v>
      </c>
      <c r="AE801" t="str">
        <f>VLOOKUP(Table8_16[[#This Row],[Store_ID]],Store!$A$2:$E$21,5,FALSE)</f>
        <v>Online</v>
      </c>
      <c r="AF801" s="22" t="str">
        <f>VLOOKUP(Table8_16[[#This Row],[Store_ID]],Store!$A$2:$F$21,6,FALSE)</f>
        <v>Digital Store</v>
      </c>
    </row>
    <row r="802" spans="1:32" x14ac:dyDescent="0.3">
      <c r="A802" t="s">
        <v>2767</v>
      </c>
      <c r="B802" s="5">
        <v>45837</v>
      </c>
      <c r="C802" t="s">
        <v>1202</v>
      </c>
      <c r="D802" t="s">
        <v>1706</v>
      </c>
      <c r="E802" t="s">
        <v>1945</v>
      </c>
      <c r="F802">
        <v>2</v>
      </c>
      <c r="G802">
        <v>953.26</v>
      </c>
      <c r="H802">
        <v>0.1</v>
      </c>
      <c r="I802" t="s">
        <v>1964</v>
      </c>
      <c r="J802">
        <v>1715.8679999999999</v>
      </c>
      <c r="K802">
        <v>1715.8679999999999</v>
      </c>
      <c r="L802" t="str">
        <f>_xlfn.IFS(Table8_1[[#This Row],[Unit_Price]]&lt;500,"Low Price",Table8_1[[#This Row],[Unit_Price]]&lt;2000,"Medium Price",Table8_1[[#This Row],[Unit_Price]]&gt;=2000, "High Price")</f>
        <v>Medium Price</v>
      </c>
      <c r="M802" t="str">
        <f>VLOOKUP(Table8_16[[#This Row],[Customer_ID]],Table1__2[],2,FALSE)</f>
        <v>Erika Padilla</v>
      </c>
      <c r="N802">
        <f>VLOOKUP(Table8_16[[#This Row],[Customer_ID]],Table1__2[],3,FALSE)</f>
        <v>50</v>
      </c>
      <c r="O802" t="str">
        <f>VLOOKUP(Table8_16[[#This Row],[Customer_ID]],Table1__2[],4,FALSE)</f>
        <v>Male</v>
      </c>
      <c r="P802" t="str">
        <f>VLOOKUP(Table8_16[[#This Row],[Customer_ID]],Table1__2[],5,FALSE)</f>
        <v>Andrewsland</v>
      </c>
      <c r="Q802" t="str">
        <f>VLOOKUP(Table8_16[[#This Row],[Customer_ID]],Table1__2[],6,FALSE)</f>
        <v>Alabama</v>
      </c>
      <c r="R802" t="str">
        <f>VLOOKUP(Table8_16[[#This Row],[Customer_ID]],Table1__2[],7,FALSE)</f>
        <v>USA</v>
      </c>
      <c r="S802" t="str">
        <f>VLOOKUP(Table8_16[[#This Row],[Customer_ID]],Table1__2[],8,FALSE)</f>
        <v>Silver</v>
      </c>
      <c r="T802" t="str">
        <f>VLOOKUP(Table8_16[[#This Row],[Customer_ID]],Table1__2[],9,FALSE)</f>
        <v>Experienced</v>
      </c>
      <c r="U802" t="str">
        <f>VLOOKUP(Table8_16[[#This Row],[Product_ID]],Table3__211[],2,FALSE)</f>
        <v>Smart Home WiFi</v>
      </c>
      <c r="V802" t="str">
        <f>VLOOKUP(Table8_16[[#This Row],[Product_ID]],Table3__211[],3,FALSE)</f>
        <v>Camera</v>
      </c>
      <c r="W802" t="str">
        <f>VLOOKUP(Table8_16[[#This Row],[Product_ID]],Table3__211[],4,FALSE)</f>
        <v>Electronics</v>
      </c>
      <c r="X802" t="str">
        <f>VLOOKUP(Table8_16[[#This Row],[Product_ID]],Table3__211[],5,FALSE)</f>
        <v>Accessories</v>
      </c>
      <c r="Y802" t="str">
        <f>VLOOKUP(Table8_16[[#This Row],[Product_ID]],Table3__211[],6,FALSE)</f>
        <v>Holmes LLC</v>
      </c>
      <c r="Z802">
        <f>VLOOKUP(Table8_16[[#This Row],[Product_ID]],Table3__211[],7,FALSE)</f>
        <v>450.71</v>
      </c>
      <c r="AA802">
        <f>VLOOKUP(Table8_16[[#This Row],[Product_ID]],Table3__211[],8,FALSE)</f>
        <v>389</v>
      </c>
      <c r="AB802" t="str">
        <f>VLOOKUP(Table8_16[[#This Row],[Store_ID]],Store!$A$2:$E$21,2,FALSE)</f>
        <v>Guerrero-Schmitt</v>
      </c>
      <c r="AC802" t="str">
        <f>VLOOKUP(Table8_16[[#This Row],[Store_ID]],Store!$A$2:$E$21,3,FALSE)</f>
        <v>East</v>
      </c>
      <c r="AD802" t="str">
        <f>VLOOKUP(Table8_16[[#This Row],[Store_ID]],Store!$A$2:$E$21,4,FALSE)</f>
        <v>East Stevechester</v>
      </c>
      <c r="AE802" t="str">
        <f>VLOOKUP(Table8_16[[#This Row],[Store_ID]],Store!$A$2:$E$21,5,FALSE)</f>
        <v>Flagship</v>
      </c>
      <c r="AF802" s="22" t="str">
        <f>VLOOKUP(Table8_16[[#This Row],[Store_ID]],Store!$A$2:$F$21,6,FALSE)</f>
        <v>Physical Store</v>
      </c>
    </row>
    <row r="803" spans="1:32" x14ac:dyDescent="0.3">
      <c r="A803" t="s">
        <v>2768</v>
      </c>
      <c r="B803" s="5">
        <v>45277</v>
      </c>
      <c r="C803" t="s">
        <v>1100</v>
      </c>
      <c r="D803" t="s">
        <v>1802</v>
      </c>
      <c r="E803" t="s">
        <v>1914</v>
      </c>
      <c r="F803">
        <v>3</v>
      </c>
      <c r="G803">
        <v>405.13</v>
      </c>
      <c r="H803">
        <v>0.14000000000000001</v>
      </c>
      <c r="I803" t="s">
        <v>1964</v>
      </c>
      <c r="J803">
        <v>1045.2354</v>
      </c>
      <c r="K803">
        <v>1045.2353999999998</v>
      </c>
      <c r="L803" t="str">
        <f>_xlfn.IFS(Table8_1[[#This Row],[Unit_Price]]&lt;500,"Low Price",Table8_1[[#This Row],[Unit_Price]]&lt;2000,"Medium Price",Table8_1[[#This Row],[Unit_Price]]&gt;=2000, "High Price")</f>
        <v>Low Price</v>
      </c>
      <c r="M803" t="str">
        <f>VLOOKUP(Table8_16[[#This Row],[Customer_ID]],Table1__2[],2,FALSE)</f>
        <v>Justin Mason Dds</v>
      </c>
      <c r="N803">
        <f>VLOOKUP(Table8_16[[#This Row],[Customer_ID]],Table1__2[],3,FALSE)</f>
        <v>39</v>
      </c>
      <c r="O803" t="str">
        <f>VLOOKUP(Table8_16[[#This Row],[Customer_ID]],Table1__2[],4,FALSE)</f>
        <v>Female</v>
      </c>
      <c r="P803" t="str">
        <f>VLOOKUP(Table8_16[[#This Row],[Customer_ID]],Table1__2[],5,FALSE)</f>
        <v>Peggystad</v>
      </c>
      <c r="Q803" t="str">
        <f>VLOOKUP(Table8_16[[#This Row],[Customer_ID]],Table1__2[],6,FALSE)</f>
        <v>Connecticut</v>
      </c>
      <c r="R803" t="str">
        <f>VLOOKUP(Table8_16[[#This Row],[Customer_ID]],Table1__2[],7,FALSE)</f>
        <v>USA</v>
      </c>
      <c r="S803" t="str">
        <f>VLOOKUP(Table8_16[[#This Row],[Customer_ID]],Table1__2[],8,FALSE)</f>
        <v>Gold</v>
      </c>
      <c r="T803" t="str">
        <f>VLOOKUP(Table8_16[[#This Row],[Customer_ID]],Table1__2[],9,FALSE)</f>
        <v>Experienced</v>
      </c>
      <c r="U803" t="str">
        <f>VLOOKUP(Table8_16[[#This Row],[Product_ID]],Table3__211[],2,FALSE)</f>
        <v>Shin Guards –</v>
      </c>
      <c r="V803" t="str">
        <f>VLOOKUP(Table8_16[[#This Row],[Product_ID]],Table3__211[],3,FALSE)</f>
        <v>Adult</v>
      </c>
      <c r="W803" t="str">
        <f>VLOOKUP(Table8_16[[#This Row],[Product_ID]],Table3__211[],4,FALSE)</f>
        <v>Sports</v>
      </c>
      <c r="X803" t="str">
        <f>VLOOKUP(Table8_16[[#This Row],[Product_ID]],Table3__211[],5,FALSE)</f>
        <v>Team Sports</v>
      </c>
      <c r="Y803" t="str">
        <f>VLOOKUP(Table8_16[[#This Row],[Product_ID]],Table3__211[],6,FALSE)</f>
        <v>French Ltd</v>
      </c>
      <c r="Z803">
        <f>VLOOKUP(Table8_16[[#This Row],[Product_ID]],Table3__211[],7,FALSE)</f>
        <v>107.06</v>
      </c>
      <c r="AA803">
        <f>VLOOKUP(Table8_16[[#This Row],[Product_ID]],Table3__211[],8,FALSE)</f>
        <v>359</v>
      </c>
      <c r="AB803" t="str">
        <f>VLOOKUP(Table8_16[[#This Row],[Store_ID]],Store!$A$2:$E$21,2,FALSE)</f>
        <v>Martinez-Mullins</v>
      </c>
      <c r="AC803" t="str">
        <f>VLOOKUP(Table8_16[[#This Row],[Store_ID]],Store!$A$2:$E$21,3,FALSE)</f>
        <v>South</v>
      </c>
      <c r="AD803" t="str">
        <f>VLOOKUP(Table8_16[[#This Row],[Store_ID]],Store!$A$2:$E$21,4,FALSE)</f>
        <v>Williamsfurt</v>
      </c>
      <c r="AE803" t="str">
        <f>VLOOKUP(Table8_16[[#This Row],[Store_ID]],Store!$A$2:$E$21,5,FALSE)</f>
        <v>Online</v>
      </c>
      <c r="AF803" s="22" t="str">
        <f>VLOOKUP(Table8_16[[#This Row],[Store_ID]],Store!$A$2:$F$21,6,FALSE)</f>
        <v>Digital Store</v>
      </c>
    </row>
    <row r="804" spans="1:32" x14ac:dyDescent="0.3">
      <c r="A804" t="s">
        <v>2769</v>
      </c>
      <c r="B804" s="5">
        <v>45248</v>
      </c>
      <c r="C804" t="s">
        <v>1076</v>
      </c>
      <c r="D804" t="s">
        <v>1565</v>
      </c>
      <c r="E804" t="s">
        <v>1904</v>
      </c>
      <c r="F804">
        <v>2</v>
      </c>
      <c r="G804">
        <v>333.83</v>
      </c>
      <c r="H804">
        <v>0.26</v>
      </c>
      <c r="I804" t="s">
        <v>1961</v>
      </c>
      <c r="J804">
        <v>494.0684</v>
      </c>
      <c r="K804">
        <v>494.0684</v>
      </c>
      <c r="L804" t="str">
        <f>_xlfn.IFS(Table8_1[[#This Row],[Unit_Price]]&lt;500,"Low Price",Table8_1[[#This Row],[Unit_Price]]&lt;2000,"Medium Price",Table8_1[[#This Row],[Unit_Price]]&gt;=2000, "High Price")</f>
        <v>Low Price</v>
      </c>
      <c r="M804" t="str">
        <f>VLOOKUP(Table8_16[[#This Row],[Customer_ID]],Table1__2[],2,FALSE)</f>
        <v>Mrs. Susan Buckley</v>
      </c>
      <c r="N804">
        <f>VLOOKUP(Table8_16[[#This Row],[Customer_ID]],Table1__2[],3,FALSE)</f>
        <v>52</v>
      </c>
      <c r="O804" t="str">
        <f>VLOOKUP(Table8_16[[#This Row],[Customer_ID]],Table1__2[],4,FALSE)</f>
        <v>Female</v>
      </c>
      <c r="P804" t="str">
        <f>VLOOKUP(Table8_16[[#This Row],[Customer_ID]],Table1__2[],5,FALSE)</f>
        <v>Stevensbury</v>
      </c>
      <c r="Q804" t="str">
        <f>VLOOKUP(Table8_16[[#This Row],[Customer_ID]],Table1__2[],6,FALSE)</f>
        <v>Arizona</v>
      </c>
      <c r="R804" t="str">
        <f>VLOOKUP(Table8_16[[#This Row],[Customer_ID]],Table1__2[],7,FALSE)</f>
        <v>USA</v>
      </c>
      <c r="S804" t="str">
        <f>VLOOKUP(Table8_16[[#This Row],[Customer_ID]],Table1__2[],8,FALSE)</f>
        <v>Platinum</v>
      </c>
      <c r="T804" t="str">
        <f>VLOOKUP(Table8_16[[#This Row],[Customer_ID]],Table1__2[],9,FALSE)</f>
        <v>Experienced</v>
      </c>
      <c r="U804" t="str">
        <f>VLOOKUP(Table8_16[[#This Row],[Product_ID]],Table3__211[],2,FALSE)</f>
        <v>Women's Casual</v>
      </c>
      <c r="V804" t="str">
        <f>VLOOKUP(Table8_16[[#This Row],[Product_ID]],Table3__211[],3,FALSE)</f>
        <v>Hoodie</v>
      </c>
      <c r="W804" t="str">
        <f>VLOOKUP(Table8_16[[#This Row],[Product_ID]],Table3__211[],4,FALSE)</f>
        <v>Clothing</v>
      </c>
      <c r="X804" t="str">
        <f>VLOOKUP(Table8_16[[#This Row],[Product_ID]],Table3__211[],5,FALSE)</f>
        <v>Outerwear</v>
      </c>
      <c r="Y804" t="str">
        <f>VLOOKUP(Table8_16[[#This Row],[Product_ID]],Table3__211[],6,FALSE)</f>
        <v>Sims Inc</v>
      </c>
      <c r="Z804">
        <f>VLOOKUP(Table8_16[[#This Row],[Product_ID]],Table3__211[],7,FALSE)</f>
        <v>254.04</v>
      </c>
      <c r="AA804">
        <f>VLOOKUP(Table8_16[[#This Row],[Product_ID]],Table3__211[],8,FALSE)</f>
        <v>352</v>
      </c>
      <c r="AB804" t="str">
        <f>VLOOKUP(Table8_16[[#This Row],[Store_ID]],Store!$A$2:$E$21,2,FALSE)</f>
        <v>Alexander Group</v>
      </c>
      <c r="AC804" t="str">
        <f>VLOOKUP(Table8_16[[#This Row],[Store_ID]],Store!$A$2:$E$21,3,FALSE)</f>
        <v>South</v>
      </c>
      <c r="AD804" t="str">
        <f>VLOOKUP(Table8_16[[#This Row],[Store_ID]],Store!$A$2:$E$21,4,FALSE)</f>
        <v>Port Sharon</v>
      </c>
      <c r="AE804" t="str">
        <f>VLOOKUP(Table8_16[[#This Row],[Store_ID]],Store!$A$2:$E$21,5,FALSE)</f>
        <v>Online</v>
      </c>
      <c r="AF804" s="22" t="str">
        <f>VLOOKUP(Table8_16[[#This Row],[Store_ID]],Store!$A$2:$F$21,6,FALSE)</f>
        <v>Digital Store</v>
      </c>
    </row>
    <row r="805" spans="1:32" x14ac:dyDescent="0.3">
      <c r="A805" t="s">
        <v>2770</v>
      </c>
      <c r="B805" s="5">
        <v>45741</v>
      </c>
      <c r="C805" t="s">
        <v>1058</v>
      </c>
      <c r="D805" t="s">
        <v>1856</v>
      </c>
      <c r="E805" t="s">
        <v>1901</v>
      </c>
      <c r="F805">
        <v>2</v>
      </c>
      <c r="G805">
        <v>727.18</v>
      </c>
      <c r="H805">
        <v>0.22</v>
      </c>
      <c r="I805" t="s">
        <v>1961</v>
      </c>
      <c r="J805">
        <v>1134.4007999999999</v>
      </c>
      <c r="K805">
        <v>1134.4007999999999</v>
      </c>
      <c r="L805" t="str">
        <f>_xlfn.IFS(Table8_1[[#This Row],[Unit_Price]]&lt;500,"Low Price",Table8_1[[#This Row],[Unit_Price]]&lt;2000,"Medium Price",Table8_1[[#This Row],[Unit_Price]]&gt;=2000, "High Price")</f>
        <v>Medium Price</v>
      </c>
      <c r="M805" t="str">
        <f>VLOOKUP(Table8_16[[#This Row],[Customer_ID]],Table1__2[],2,FALSE)</f>
        <v>Teresa Johnson</v>
      </c>
      <c r="N805">
        <f>VLOOKUP(Table8_16[[#This Row],[Customer_ID]],Table1__2[],3,FALSE)</f>
        <v>64</v>
      </c>
      <c r="O805" t="str">
        <f>VLOOKUP(Table8_16[[#This Row],[Customer_ID]],Table1__2[],4,FALSE)</f>
        <v>Female</v>
      </c>
      <c r="P805" t="str">
        <f>VLOOKUP(Table8_16[[#This Row],[Customer_ID]],Table1__2[],5,FALSE)</f>
        <v>Johnsonbury</v>
      </c>
      <c r="Q805" t="str">
        <f>VLOOKUP(Table8_16[[#This Row],[Customer_ID]],Table1__2[],6,FALSE)</f>
        <v>Georgia</v>
      </c>
      <c r="R805" t="str">
        <f>VLOOKUP(Table8_16[[#This Row],[Customer_ID]],Table1__2[],7,FALSE)</f>
        <v>USA</v>
      </c>
      <c r="S805" t="str">
        <f>VLOOKUP(Table8_16[[#This Row],[Customer_ID]],Table1__2[],8,FALSE)</f>
        <v>Gold</v>
      </c>
      <c r="T805" t="str">
        <f>VLOOKUP(Table8_16[[#This Row],[Customer_ID]],Table1__2[],9,FALSE)</f>
        <v>Retired</v>
      </c>
      <c r="U805" t="str">
        <f>VLOOKUP(Table8_16[[#This Row],[Product_ID]],Table3__211[],2,FALSE)</f>
        <v>Women's High</v>
      </c>
      <c r="V805" t="str">
        <f>VLOOKUP(Table8_16[[#This Row],[Product_ID]],Table3__211[],3,FALSE)</f>
        <v>Heels</v>
      </c>
      <c r="W805" t="str">
        <f>VLOOKUP(Table8_16[[#This Row],[Product_ID]],Table3__211[],4,FALSE)</f>
        <v>Clothing</v>
      </c>
      <c r="X805" t="str">
        <f>VLOOKUP(Table8_16[[#This Row],[Product_ID]],Table3__211[],5,FALSE)</f>
        <v>Footwear</v>
      </c>
      <c r="Y805" t="str">
        <f>VLOOKUP(Table8_16[[#This Row],[Product_ID]],Table3__211[],6,FALSE)</f>
        <v>Smith-Charles</v>
      </c>
      <c r="Z805">
        <f>VLOOKUP(Table8_16[[#This Row],[Product_ID]],Table3__211[],7,FALSE)</f>
        <v>438.25</v>
      </c>
      <c r="AA805">
        <f>VLOOKUP(Table8_16[[#This Row],[Product_ID]],Table3__211[],8,FALSE)</f>
        <v>496</v>
      </c>
      <c r="AB805" t="str">
        <f>VLOOKUP(Table8_16[[#This Row],[Store_ID]],Store!$A$2:$E$21,2,FALSE)</f>
        <v>Johnson-Wright</v>
      </c>
      <c r="AC805" t="str">
        <f>VLOOKUP(Table8_16[[#This Row],[Store_ID]],Store!$A$2:$E$21,3,FALSE)</f>
        <v>North</v>
      </c>
      <c r="AD805" t="str">
        <f>VLOOKUP(Table8_16[[#This Row],[Store_ID]],Store!$A$2:$E$21,4,FALSE)</f>
        <v>Hoodberg</v>
      </c>
      <c r="AE805" t="str">
        <f>VLOOKUP(Table8_16[[#This Row],[Store_ID]],Store!$A$2:$E$21,5,FALSE)</f>
        <v>Outlet</v>
      </c>
      <c r="AF805" s="22" t="str">
        <f>VLOOKUP(Table8_16[[#This Row],[Store_ID]],Store!$A$2:$F$21,6,FALSE)</f>
        <v>Physical Store</v>
      </c>
    </row>
    <row r="806" spans="1:32" x14ac:dyDescent="0.3">
      <c r="A806" t="s">
        <v>2771</v>
      </c>
      <c r="B806" s="5">
        <v>45778</v>
      </c>
      <c r="C806" t="s">
        <v>977</v>
      </c>
      <c r="D806" t="s">
        <v>1576</v>
      </c>
      <c r="E806" t="s">
        <v>1924</v>
      </c>
      <c r="F806">
        <v>2</v>
      </c>
      <c r="G806">
        <v>516.02</v>
      </c>
      <c r="H806">
        <v>0.19</v>
      </c>
      <c r="I806" t="s">
        <v>1964</v>
      </c>
      <c r="J806">
        <v>835.95240000000001</v>
      </c>
      <c r="K806">
        <v>835.9523999999999</v>
      </c>
      <c r="L806" t="str">
        <f>_xlfn.IFS(Table8_1[[#This Row],[Unit_Price]]&lt;500,"Low Price",Table8_1[[#This Row],[Unit_Price]]&lt;2000,"Medium Price",Table8_1[[#This Row],[Unit_Price]]&gt;=2000, "High Price")</f>
        <v>Medium Price</v>
      </c>
      <c r="M806" t="str">
        <f>VLOOKUP(Table8_16[[#This Row],[Customer_ID]],Table1__2[],2,FALSE)</f>
        <v>Angela Robinson</v>
      </c>
      <c r="N806">
        <f>VLOOKUP(Table8_16[[#This Row],[Customer_ID]],Table1__2[],3,FALSE)</f>
        <v>44</v>
      </c>
      <c r="O806" t="str">
        <f>VLOOKUP(Table8_16[[#This Row],[Customer_ID]],Table1__2[],4,FALSE)</f>
        <v>Male</v>
      </c>
      <c r="P806" t="str">
        <f>VLOOKUP(Table8_16[[#This Row],[Customer_ID]],Table1__2[],5,FALSE)</f>
        <v>New Nicholasstad</v>
      </c>
      <c r="Q806" t="str">
        <f>VLOOKUP(Table8_16[[#This Row],[Customer_ID]],Table1__2[],6,FALSE)</f>
        <v>Tennessee</v>
      </c>
      <c r="R806" t="str">
        <f>VLOOKUP(Table8_16[[#This Row],[Customer_ID]],Table1__2[],7,FALSE)</f>
        <v>USA</v>
      </c>
      <c r="S806" t="str">
        <f>VLOOKUP(Table8_16[[#This Row],[Customer_ID]],Table1__2[],8,FALSE)</f>
        <v>Platinum</v>
      </c>
      <c r="T806" t="str">
        <f>VLOOKUP(Table8_16[[#This Row],[Customer_ID]],Table1__2[],9,FALSE)</f>
        <v>Experienced</v>
      </c>
      <c r="U806" t="str">
        <f>VLOOKUP(Table8_16[[#This Row],[Product_ID]],Table3__211[],2,FALSE)</f>
        <v>Men's Leather</v>
      </c>
      <c r="V806" t="str">
        <f>VLOOKUP(Table8_16[[#This Row],[Product_ID]],Table3__211[],3,FALSE)</f>
        <v>Belt</v>
      </c>
      <c r="W806" t="str">
        <f>VLOOKUP(Table8_16[[#This Row],[Product_ID]],Table3__211[],4,FALSE)</f>
        <v>Clothing</v>
      </c>
      <c r="X806" t="str">
        <f>VLOOKUP(Table8_16[[#This Row],[Product_ID]],Table3__211[],5,FALSE)</f>
        <v>Accessories</v>
      </c>
      <c r="Y806" t="str">
        <f>VLOOKUP(Table8_16[[#This Row],[Product_ID]],Table3__211[],6,FALSE)</f>
        <v>Baldwin, Garza and Gonzalez</v>
      </c>
      <c r="Z806">
        <f>VLOOKUP(Table8_16[[#This Row],[Product_ID]],Table3__211[],7,FALSE)</f>
        <v>261</v>
      </c>
      <c r="AA806">
        <f>VLOOKUP(Table8_16[[#This Row],[Product_ID]],Table3__211[],8,FALSE)</f>
        <v>59</v>
      </c>
      <c r="AB806" t="str">
        <f>VLOOKUP(Table8_16[[#This Row],[Store_ID]],Store!$A$2:$E$21,2,FALSE)</f>
        <v>Hill, Wagner and Ballard</v>
      </c>
      <c r="AC806" t="str">
        <f>VLOOKUP(Table8_16[[#This Row],[Store_ID]],Store!$A$2:$E$21,3,FALSE)</f>
        <v>East</v>
      </c>
      <c r="AD806" t="str">
        <f>VLOOKUP(Table8_16[[#This Row],[Store_ID]],Store!$A$2:$E$21,4,FALSE)</f>
        <v>East Davidville</v>
      </c>
      <c r="AE806" t="str">
        <f>VLOOKUP(Table8_16[[#This Row],[Store_ID]],Store!$A$2:$E$21,5,FALSE)</f>
        <v>Online</v>
      </c>
      <c r="AF806" s="22" t="str">
        <f>VLOOKUP(Table8_16[[#This Row],[Store_ID]],Store!$A$2:$F$21,6,FALSE)</f>
        <v>Digital Store</v>
      </c>
    </row>
    <row r="807" spans="1:32" x14ac:dyDescent="0.3">
      <c r="A807" t="s">
        <v>2772</v>
      </c>
      <c r="B807" s="5">
        <v>45361</v>
      </c>
      <c r="C807" t="s">
        <v>943</v>
      </c>
      <c r="D807" t="s">
        <v>1706</v>
      </c>
      <c r="E807" t="s">
        <v>1927</v>
      </c>
      <c r="F807">
        <v>2</v>
      </c>
      <c r="G807">
        <v>705.61</v>
      </c>
      <c r="H807">
        <v>0.28000000000000003</v>
      </c>
      <c r="I807" t="s">
        <v>1959</v>
      </c>
      <c r="J807">
        <v>1016.0784</v>
      </c>
      <c r="K807">
        <v>1016.0784</v>
      </c>
      <c r="L807" t="str">
        <f>_xlfn.IFS(Table8_1[[#This Row],[Unit_Price]]&lt;500,"Low Price",Table8_1[[#This Row],[Unit_Price]]&lt;2000,"Medium Price",Table8_1[[#This Row],[Unit_Price]]&gt;=2000, "High Price")</f>
        <v>Medium Price</v>
      </c>
      <c r="M807" t="str">
        <f>VLOOKUP(Table8_16[[#This Row],[Customer_ID]],Table1__2[],2,FALSE)</f>
        <v>Lisa Chandler</v>
      </c>
      <c r="N807">
        <f>VLOOKUP(Table8_16[[#This Row],[Customer_ID]],Table1__2[],3,FALSE)</f>
        <v>29</v>
      </c>
      <c r="O807" t="str">
        <f>VLOOKUP(Table8_16[[#This Row],[Customer_ID]],Table1__2[],4,FALSE)</f>
        <v>Male</v>
      </c>
      <c r="P807" t="str">
        <f>VLOOKUP(Table8_16[[#This Row],[Customer_ID]],Table1__2[],5,FALSE)</f>
        <v>Port Richard</v>
      </c>
      <c r="Q807" t="str">
        <f>VLOOKUP(Table8_16[[#This Row],[Customer_ID]],Table1__2[],6,FALSE)</f>
        <v>Montana</v>
      </c>
      <c r="R807" t="str">
        <f>VLOOKUP(Table8_16[[#This Row],[Customer_ID]],Table1__2[],7,FALSE)</f>
        <v>USA</v>
      </c>
      <c r="S807" t="str">
        <f>VLOOKUP(Table8_16[[#This Row],[Customer_ID]],Table1__2[],8,FALSE)</f>
        <v>Platinum</v>
      </c>
      <c r="T807" t="str">
        <f>VLOOKUP(Table8_16[[#This Row],[Customer_ID]],Table1__2[],9,FALSE)</f>
        <v>Entry level Professionel</v>
      </c>
      <c r="U807" t="str">
        <f>VLOOKUP(Table8_16[[#This Row],[Product_ID]],Table3__211[],2,FALSE)</f>
        <v>Smart Home WiFi</v>
      </c>
      <c r="V807" t="str">
        <f>VLOOKUP(Table8_16[[#This Row],[Product_ID]],Table3__211[],3,FALSE)</f>
        <v>Camera</v>
      </c>
      <c r="W807" t="str">
        <f>VLOOKUP(Table8_16[[#This Row],[Product_ID]],Table3__211[],4,FALSE)</f>
        <v>Electronics</v>
      </c>
      <c r="X807" t="str">
        <f>VLOOKUP(Table8_16[[#This Row],[Product_ID]],Table3__211[],5,FALSE)</f>
        <v>Accessories</v>
      </c>
      <c r="Y807" t="str">
        <f>VLOOKUP(Table8_16[[#This Row],[Product_ID]],Table3__211[],6,FALSE)</f>
        <v>Holmes LLC</v>
      </c>
      <c r="Z807">
        <f>VLOOKUP(Table8_16[[#This Row],[Product_ID]],Table3__211[],7,FALSE)</f>
        <v>450.71</v>
      </c>
      <c r="AA807">
        <f>VLOOKUP(Table8_16[[#This Row],[Product_ID]],Table3__211[],8,FALSE)</f>
        <v>389</v>
      </c>
      <c r="AB807" t="str">
        <f>VLOOKUP(Table8_16[[#This Row],[Store_ID]],Store!$A$2:$E$21,2,FALSE)</f>
        <v>Aguirre-Keller</v>
      </c>
      <c r="AC807" t="str">
        <f>VLOOKUP(Table8_16[[#This Row],[Store_ID]],Store!$A$2:$E$21,3,FALSE)</f>
        <v>South</v>
      </c>
      <c r="AD807" t="str">
        <f>VLOOKUP(Table8_16[[#This Row],[Store_ID]],Store!$A$2:$E$21,4,FALSE)</f>
        <v>Lake Michael</v>
      </c>
      <c r="AE807" t="str">
        <f>VLOOKUP(Table8_16[[#This Row],[Store_ID]],Store!$A$2:$E$21,5,FALSE)</f>
        <v>Online</v>
      </c>
      <c r="AF807" s="22" t="str">
        <f>VLOOKUP(Table8_16[[#This Row],[Store_ID]],Store!$A$2:$F$21,6,FALSE)</f>
        <v>Digital Store</v>
      </c>
    </row>
    <row r="808" spans="1:32" x14ac:dyDescent="0.3">
      <c r="A808" t="s">
        <v>2773</v>
      </c>
      <c r="B808" s="5">
        <v>45414</v>
      </c>
      <c r="C808" t="s">
        <v>886</v>
      </c>
      <c r="D808" t="s">
        <v>1835</v>
      </c>
      <c r="E808" t="s">
        <v>1917</v>
      </c>
      <c r="F808">
        <v>3</v>
      </c>
      <c r="G808">
        <v>654.47</v>
      </c>
      <c r="H808">
        <v>0.18</v>
      </c>
      <c r="I808" t="s">
        <v>1964</v>
      </c>
      <c r="J808">
        <v>1609.9962</v>
      </c>
      <c r="K808">
        <v>1609.9962</v>
      </c>
      <c r="L808" t="str">
        <f>_xlfn.IFS(Table8_1[[#This Row],[Unit_Price]]&lt;500,"Low Price",Table8_1[[#This Row],[Unit_Price]]&lt;2000,"Medium Price",Table8_1[[#This Row],[Unit_Price]]&gt;=2000, "High Price")</f>
        <v>Medium Price</v>
      </c>
      <c r="M808" t="str">
        <f>VLOOKUP(Table8_16[[#This Row],[Customer_ID]],Table1__2[],2,FALSE)</f>
        <v>Shannon Miller</v>
      </c>
      <c r="N808">
        <f>VLOOKUP(Table8_16[[#This Row],[Customer_ID]],Table1__2[],3,FALSE)</f>
        <v>22</v>
      </c>
      <c r="O808" t="str">
        <f>VLOOKUP(Table8_16[[#This Row],[Customer_ID]],Table1__2[],4,FALSE)</f>
        <v>Male</v>
      </c>
      <c r="P808" t="str">
        <f>VLOOKUP(Table8_16[[#This Row],[Customer_ID]],Table1__2[],5,FALSE)</f>
        <v>North Austinport</v>
      </c>
      <c r="Q808" t="str">
        <f>VLOOKUP(Table8_16[[#This Row],[Customer_ID]],Table1__2[],6,FALSE)</f>
        <v>Kentucky</v>
      </c>
      <c r="R808" t="str">
        <f>VLOOKUP(Table8_16[[#This Row],[Customer_ID]],Table1__2[],7,FALSE)</f>
        <v>USA</v>
      </c>
      <c r="S808" t="str">
        <f>VLOOKUP(Table8_16[[#This Row],[Customer_ID]],Table1__2[],8,FALSE)</f>
        <v>Gold</v>
      </c>
      <c r="T808" t="str">
        <f>VLOOKUP(Table8_16[[#This Row],[Customer_ID]],Table1__2[],9,FALSE)</f>
        <v>Students</v>
      </c>
      <c r="U808" t="str">
        <f>VLOOKUP(Table8_16[[#This Row],[Product_ID]],Table3__211[],2,FALSE)</f>
        <v>Wooden</v>
      </c>
      <c r="V808" t="str">
        <f>VLOOKUP(Table8_16[[#This Row],[Product_ID]],Table3__211[],3,FALSE)</f>
        <v>Bookshelf</v>
      </c>
      <c r="W808" t="str">
        <f>VLOOKUP(Table8_16[[#This Row],[Product_ID]],Table3__211[],4,FALSE)</f>
        <v>Home</v>
      </c>
      <c r="X808" t="str">
        <f>VLOOKUP(Table8_16[[#This Row],[Product_ID]],Table3__211[],5,FALSE)</f>
        <v>Furniture</v>
      </c>
      <c r="Y808" t="str">
        <f>VLOOKUP(Table8_16[[#This Row],[Product_ID]],Table3__211[],6,FALSE)</f>
        <v>Collins-Stephenson</v>
      </c>
      <c r="Z808">
        <f>VLOOKUP(Table8_16[[#This Row],[Product_ID]],Table3__211[],7,FALSE)</f>
        <v>388.46</v>
      </c>
      <c r="AA808">
        <f>VLOOKUP(Table8_16[[#This Row],[Product_ID]],Table3__211[],8,FALSE)</f>
        <v>208</v>
      </c>
      <c r="AB808" t="str">
        <f>VLOOKUP(Table8_16[[#This Row],[Store_ID]],Store!$A$2:$E$21,2,FALSE)</f>
        <v>Bean, Jones and Park</v>
      </c>
      <c r="AC808" t="str">
        <f>VLOOKUP(Table8_16[[#This Row],[Store_ID]],Store!$A$2:$E$21,3,FALSE)</f>
        <v>West</v>
      </c>
      <c r="AD808" t="str">
        <f>VLOOKUP(Table8_16[[#This Row],[Store_ID]],Store!$A$2:$E$21,4,FALSE)</f>
        <v>Thompsonborough</v>
      </c>
      <c r="AE808" t="str">
        <f>VLOOKUP(Table8_16[[#This Row],[Store_ID]],Store!$A$2:$E$21,5,FALSE)</f>
        <v>Online</v>
      </c>
      <c r="AF808" s="22" t="str">
        <f>VLOOKUP(Table8_16[[#This Row],[Store_ID]],Store!$A$2:$F$21,6,FALSE)</f>
        <v>Digital Store</v>
      </c>
    </row>
    <row r="809" spans="1:32" x14ac:dyDescent="0.3">
      <c r="A809" t="s">
        <v>2774</v>
      </c>
      <c r="B809" s="5">
        <v>45734</v>
      </c>
      <c r="C809" t="s">
        <v>575</v>
      </c>
      <c r="D809" t="s">
        <v>1847</v>
      </c>
      <c r="E809" t="s">
        <v>1936</v>
      </c>
      <c r="F809">
        <v>2</v>
      </c>
      <c r="G809">
        <v>315.27</v>
      </c>
      <c r="H809">
        <v>0.23</v>
      </c>
      <c r="I809" t="s">
        <v>1959</v>
      </c>
      <c r="J809">
        <v>485.51580000000001</v>
      </c>
      <c r="K809">
        <v>485.51579999999996</v>
      </c>
      <c r="L809" t="str">
        <f>_xlfn.IFS(Table8_1[[#This Row],[Unit_Price]]&lt;500,"Low Price",Table8_1[[#This Row],[Unit_Price]]&lt;2000,"Medium Price",Table8_1[[#This Row],[Unit_Price]]&gt;=2000, "High Price")</f>
        <v>Low Price</v>
      </c>
      <c r="M809" t="str">
        <f>VLOOKUP(Table8_16[[#This Row],[Customer_ID]],Table1__2[],2,FALSE)</f>
        <v>Amy Wilson</v>
      </c>
      <c r="N809">
        <f>VLOOKUP(Table8_16[[#This Row],[Customer_ID]],Table1__2[],3,FALSE)</f>
        <v>44</v>
      </c>
      <c r="O809" t="str">
        <f>VLOOKUP(Table8_16[[#This Row],[Customer_ID]],Table1__2[],4,FALSE)</f>
        <v>Female</v>
      </c>
      <c r="P809" t="str">
        <f>VLOOKUP(Table8_16[[#This Row],[Customer_ID]],Table1__2[],5,FALSE)</f>
        <v>Morrisburgh</v>
      </c>
      <c r="Q809" t="str">
        <f>VLOOKUP(Table8_16[[#This Row],[Customer_ID]],Table1__2[],6,FALSE)</f>
        <v>Indiana</v>
      </c>
      <c r="R809" t="str">
        <f>VLOOKUP(Table8_16[[#This Row],[Customer_ID]],Table1__2[],7,FALSE)</f>
        <v>USA</v>
      </c>
      <c r="S809" t="str">
        <f>VLOOKUP(Table8_16[[#This Row],[Customer_ID]],Table1__2[],8,FALSE)</f>
        <v>Platinum</v>
      </c>
      <c r="T809" t="str">
        <f>VLOOKUP(Table8_16[[#This Row],[Customer_ID]],Table1__2[],9,FALSE)</f>
        <v>Experienced</v>
      </c>
      <c r="U809" t="str">
        <f>VLOOKUP(Table8_16[[#This Row],[Product_ID]],Table3__211[],2,FALSE)</f>
        <v>Sports Wrist</v>
      </c>
      <c r="V809" t="str">
        <f>VLOOKUP(Table8_16[[#This Row],[Product_ID]],Table3__211[],3,FALSE)</f>
        <v>Sweatbands</v>
      </c>
      <c r="W809" t="str">
        <f>VLOOKUP(Table8_16[[#This Row],[Product_ID]],Table3__211[],4,FALSE)</f>
        <v>Sports</v>
      </c>
      <c r="X809" t="str">
        <f>VLOOKUP(Table8_16[[#This Row],[Product_ID]],Table3__211[],5,FALSE)</f>
        <v>Accessories</v>
      </c>
      <c r="Y809" t="str">
        <f>VLOOKUP(Table8_16[[#This Row],[Product_ID]],Table3__211[],6,FALSE)</f>
        <v>Olsen-Daniels</v>
      </c>
      <c r="Z809">
        <f>VLOOKUP(Table8_16[[#This Row],[Product_ID]],Table3__211[],7,FALSE)</f>
        <v>131.24</v>
      </c>
      <c r="AA809">
        <f>VLOOKUP(Table8_16[[#This Row],[Product_ID]],Table3__211[],8,FALSE)</f>
        <v>232</v>
      </c>
      <c r="AB809" t="str">
        <f>VLOOKUP(Table8_16[[#This Row],[Store_ID]],Store!$A$2:$E$21,2,FALSE)</f>
        <v>Shelton PLC</v>
      </c>
      <c r="AC809" t="str">
        <f>VLOOKUP(Table8_16[[#This Row],[Store_ID]],Store!$A$2:$E$21,3,FALSE)</f>
        <v>North</v>
      </c>
      <c r="AD809" t="str">
        <f>VLOOKUP(Table8_16[[#This Row],[Store_ID]],Store!$A$2:$E$21,4,FALSE)</f>
        <v>East Jenniferstad</v>
      </c>
      <c r="AE809" t="str">
        <f>VLOOKUP(Table8_16[[#This Row],[Store_ID]],Store!$A$2:$E$21,5,FALSE)</f>
        <v>Flagship</v>
      </c>
      <c r="AF809" s="22" t="str">
        <f>VLOOKUP(Table8_16[[#This Row],[Store_ID]],Store!$A$2:$F$21,6,FALSE)</f>
        <v>Physical Store</v>
      </c>
    </row>
    <row r="810" spans="1:32" x14ac:dyDescent="0.3">
      <c r="A810" t="s">
        <v>2775</v>
      </c>
      <c r="B810" s="5">
        <v>45623</v>
      </c>
      <c r="C810" t="s">
        <v>729</v>
      </c>
      <c r="D810" t="s">
        <v>1661</v>
      </c>
      <c r="E810" t="s">
        <v>1896</v>
      </c>
      <c r="F810">
        <v>1</v>
      </c>
      <c r="G810">
        <v>974.47</v>
      </c>
      <c r="H810">
        <v>0.05</v>
      </c>
      <c r="I810" t="s">
        <v>1959</v>
      </c>
      <c r="J810">
        <v>925.74649999999997</v>
      </c>
      <c r="K810">
        <v>925.74649999999997</v>
      </c>
      <c r="L810" t="str">
        <f>_xlfn.IFS(Table8_1[[#This Row],[Unit_Price]]&lt;500,"Low Price",Table8_1[[#This Row],[Unit_Price]]&lt;2000,"Medium Price",Table8_1[[#This Row],[Unit_Price]]&gt;=2000, "High Price")</f>
        <v>Medium Price</v>
      </c>
      <c r="M810" t="str">
        <f>VLOOKUP(Table8_16[[#This Row],[Customer_ID]],Table1__2[],2,FALSE)</f>
        <v>Alejandro Doyle</v>
      </c>
      <c r="N810">
        <f>VLOOKUP(Table8_16[[#This Row],[Customer_ID]],Table1__2[],3,FALSE)</f>
        <v>35</v>
      </c>
      <c r="O810" t="str">
        <f>VLOOKUP(Table8_16[[#This Row],[Customer_ID]],Table1__2[],4,FALSE)</f>
        <v>Male</v>
      </c>
      <c r="P810" t="str">
        <f>VLOOKUP(Table8_16[[#This Row],[Customer_ID]],Table1__2[],5,FALSE)</f>
        <v>East Crystalton</v>
      </c>
      <c r="Q810" t="str">
        <f>VLOOKUP(Table8_16[[#This Row],[Customer_ID]],Table1__2[],6,FALSE)</f>
        <v>New Mexico</v>
      </c>
      <c r="R810" t="str">
        <f>VLOOKUP(Table8_16[[#This Row],[Customer_ID]],Table1__2[],7,FALSE)</f>
        <v>USA</v>
      </c>
      <c r="S810" t="str">
        <f>VLOOKUP(Table8_16[[#This Row],[Customer_ID]],Table1__2[],8,FALSE)</f>
        <v>Platinum</v>
      </c>
      <c r="T810" t="str">
        <f>VLOOKUP(Table8_16[[#This Row],[Customer_ID]],Table1__2[],9,FALSE)</f>
        <v>Experienced</v>
      </c>
      <c r="U810" t="str">
        <f>VLOOKUP(Table8_16[[#This Row],[Product_ID]],Table3__211[],2,FALSE)</f>
        <v>Sports Stopwatch</v>
      </c>
      <c r="V810" t="str">
        <f>VLOOKUP(Table8_16[[#This Row],[Product_ID]],Table3__211[],3,FALSE)</f>
        <v>Timer</v>
      </c>
      <c r="W810" t="str">
        <f>VLOOKUP(Table8_16[[#This Row],[Product_ID]],Table3__211[],4,FALSE)</f>
        <v>Sports</v>
      </c>
      <c r="X810" t="str">
        <f>VLOOKUP(Table8_16[[#This Row],[Product_ID]],Table3__211[],5,FALSE)</f>
        <v>Accessories</v>
      </c>
      <c r="Y810" t="str">
        <f>VLOOKUP(Table8_16[[#This Row],[Product_ID]],Table3__211[],6,FALSE)</f>
        <v>Burns-Hansen</v>
      </c>
      <c r="Z810">
        <f>VLOOKUP(Table8_16[[#This Row],[Product_ID]],Table3__211[],7,FALSE)</f>
        <v>38.76</v>
      </c>
      <c r="AA810">
        <f>VLOOKUP(Table8_16[[#This Row],[Product_ID]],Table3__211[],8,FALSE)</f>
        <v>137</v>
      </c>
      <c r="AB810" t="str">
        <f>VLOOKUP(Table8_16[[#This Row],[Store_ID]],Store!$A$2:$E$21,2,FALSE)</f>
        <v>Black-Horn</v>
      </c>
      <c r="AC810" t="str">
        <f>VLOOKUP(Table8_16[[#This Row],[Store_ID]],Store!$A$2:$E$21,3,FALSE)</f>
        <v>South</v>
      </c>
      <c r="AD810" t="str">
        <f>VLOOKUP(Table8_16[[#This Row],[Store_ID]],Store!$A$2:$E$21,4,FALSE)</f>
        <v>North Nancyview</v>
      </c>
      <c r="AE810" t="str">
        <f>VLOOKUP(Table8_16[[#This Row],[Store_ID]],Store!$A$2:$E$21,5,FALSE)</f>
        <v>Outlet</v>
      </c>
      <c r="AF810" s="22" t="str">
        <f>VLOOKUP(Table8_16[[#This Row],[Store_ID]],Store!$A$2:$F$21,6,FALSE)</f>
        <v>Physical Store</v>
      </c>
    </row>
    <row r="811" spans="1:32" x14ac:dyDescent="0.3">
      <c r="A811" t="s">
        <v>2776</v>
      </c>
      <c r="B811" s="5">
        <v>45340</v>
      </c>
      <c r="C811" t="s">
        <v>251</v>
      </c>
      <c r="D811" t="s">
        <v>1565</v>
      </c>
      <c r="E811" t="s">
        <v>1904</v>
      </c>
      <c r="F811">
        <v>2</v>
      </c>
      <c r="G811">
        <v>803.3</v>
      </c>
      <c r="H811">
        <v>0.17</v>
      </c>
      <c r="I811" t="s">
        <v>1959</v>
      </c>
      <c r="J811">
        <v>1333.4780000000001</v>
      </c>
      <c r="K811">
        <v>1333.4779999999998</v>
      </c>
      <c r="L811" t="str">
        <f>_xlfn.IFS(Table8_1[[#This Row],[Unit_Price]]&lt;500,"Low Price",Table8_1[[#This Row],[Unit_Price]]&lt;2000,"Medium Price",Table8_1[[#This Row],[Unit_Price]]&gt;=2000, "High Price")</f>
        <v>Medium Price</v>
      </c>
      <c r="M811" t="str">
        <f>VLOOKUP(Table8_16[[#This Row],[Customer_ID]],Table1__2[],2,FALSE)</f>
        <v>Amber Mcclain</v>
      </c>
      <c r="N811">
        <f>VLOOKUP(Table8_16[[#This Row],[Customer_ID]],Table1__2[],3,FALSE)</f>
        <v>58</v>
      </c>
      <c r="O811" t="str">
        <f>VLOOKUP(Table8_16[[#This Row],[Customer_ID]],Table1__2[],4,FALSE)</f>
        <v>Male</v>
      </c>
      <c r="P811" t="str">
        <f>VLOOKUP(Table8_16[[#This Row],[Customer_ID]],Table1__2[],5,FALSE)</f>
        <v>Brendaburgh</v>
      </c>
      <c r="Q811" t="str">
        <f>VLOOKUP(Table8_16[[#This Row],[Customer_ID]],Table1__2[],6,FALSE)</f>
        <v>Florida</v>
      </c>
      <c r="R811" t="str">
        <f>VLOOKUP(Table8_16[[#This Row],[Customer_ID]],Table1__2[],7,FALSE)</f>
        <v>USA</v>
      </c>
      <c r="S811" t="str">
        <f>VLOOKUP(Table8_16[[#This Row],[Customer_ID]],Table1__2[],8,FALSE)</f>
        <v>Silver</v>
      </c>
      <c r="T811" t="str">
        <f>VLOOKUP(Table8_16[[#This Row],[Customer_ID]],Table1__2[],9,FALSE)</f>
        <v>Experienced</v>
      </c>
      <c r="U811" t="str">
        <f>VLOOKUP(Table8_16[[#This Row],[Product_ID]],Table3__211[],2,FALSE)</f>
        <v>Women's Casual</v>
      </c>
      <c r="V811" t="str">
        <f>VLOOKUP(Table8_16[[#This Row],[Product_ID]],Table3__211[],3,FALSE)</f>
        <v>Hoodie</v>
      </c>
      <c r="W811" t="str">
        <f>VLOOKUP(Table8_16[[#This Row],[Product_ID]],Table3__211[],4,FALSE)</f>
        <v>Clothing</v>
      </c>
      <c r="X811" t="str">
        <f>VLOOKUP(Table8_16[[#This Row],[Product_ID]],Table3__211[],5,FALSE)</f>
        <v>Outerwear</v>
      </c>
      <c r="Y811" t="str">
        <f>VLOOKUP(Table8_16[[#This Row],[Product_ID]],Table3__211[],6,FALSE)</f>
        <v>Sims Inc</v>
      </c>
      <c r="Z811">
        <f>VLOOKUP(Table8_16[[#This Row],[Product_ID]],Table3__211[],7,FALSE)</f>
        <v>254.04</v>
      </c>
      <c r="AA811">
        <f>VLOOKUP(Table8_16[[#This Row],[Product_ID]],Table3__211[],8,FALSE)</f>
        <v>352</v>
      </c>
      <c r="AB811" t="str">
        <f>VLOOKUP(Table8_16[[#This Row],[Store_ID]],Store!$A$2:$E$21,2,FALSE)</f>
        <v>Alexander Group</v>
      </c>
      <c r="AC811" t="str">
        <f>VLOOKUP(Table8_16[[#This Row],[Store_ID]],Store!$A$2:$E$21,3,FALSE)</f>
        <v>South</v>
      </c>
      <c r="AD811" t="str">
        <f>VLOOKUP(Table8_16[[#This Row],[Store_ID]],Store!$A$2:$E$21,4,FALSE)</f>
        <v>Port Sharon</v>
      </c>
      <c r="AE811" t="str">
        <f>VLOOKUP(Table8_16[[#This Row],[Store_ID]],Store!$A$2:$E$21,5,FALSE)</f>
        <v>Online</v>
      </c>
      <c r="AF811" s="22" t="str">
        <f>VLOOKUP(Table8_16[[#This Row],[Store_ID]],Store!$A$2:$F$21,6,FALSE)</f>
        <v>Digital Store</v>
      </c>
    </row>
    <row r="812" spans="1:32" x14ac:dyDescent="0.3">
      <c r="A812" t="s">
        <v>2777</v>
      </c>
      <c r="B812" s="5">
        <v>45447</v>
      </c>
      <c r="C812" t="s">
        <v>66</v>
      </c>
      <c r="D812" t="s">
        <v>1565</v>
      </c>
      <c r="E812" t="s">
        <v>1924</v>
      </c>
      <c r="F812">
        <v>4</v>
      </c>
      <c r="G812">
        <v>863.87</v>
      </c>
      <c r="H812">
        <v>0.21</v>
      </c>
      <c r="I812" t="s">
        <v>1964</v>
      </c>
      <c r="J812">
        <v>2729.8292000000001</v>
      </c>
      <c r="K812">
        <v>2729.8292000000001</v>
      </c>
      <c r="L812" t="str">
        <f>_xlfn.IFS(Table8_1[[#This Row],[Unit_Price]]&lt;500,"Low Price",Table8_1[[#This Row],[Unit_Price]]&lt;2000,"Medium Price",Table8_1[[#This Row],[Unit_Price]]&gt;=2000, "High Price")</f>
        <v>Medium Price</v>
      </c>
      <c r="M812" t="str">
        <f>VLOOKUP(Table8_16[[#This Row],[Customer_ID]],Table1__2[],2,FALSE)</f>
        <v>Nathan Hernandez</v>
      </c>
      <c r="N812">
        <f>VLOOKUP(Table8_16[[#This Row],[Customer_ID]],Table1__2[],3,FALSE)</f>
        <v>32</v>
      </c>
      <c r="O812" t="str">
        <f>VLOOKUP(Table8_16[[#This Row],[Customer_ID]],Table1__2[],4,FALSE)</f>
        <v>Female</v>
      </c>
      <c r="P812" t="str">
        <f>VLOOKUP(Table8_16[[#This Row],[Customer_ID]],Table1__2[],5,FALSE)</f>
        <v>New Becky</v>
      </c>
      <c r="Q812" t="str">
        <f>VLOOKUP(Table8_16[[#This Row],[Customer_ID]],Table1__2[],6,FALSE)</f>
        <v>Montana</v>
      </c>
      <c r="R812" t="str">
        <f>VLOOKUP(Table8_16[[#This Row],[Customer_ID]],Table1__2[],7,FALSE)</f>
        <v>USA</v>
      </c>
      <c r="S812" t="str">
        <f>VLOOKUP(Table8_16[[#This Row],[Customer_ID]],Table1__2[],8,FALSE)</f>
        <v>Silver</v>
      </c>
      <c r="T812" t="str">
        <f>VLOOKUP(Table8_16[[#This Row],[Customer_ID]],Table1__2[],9,FALSE)</f>
        <v>Experienced</v>
      </c>
      <c r="U812" t="str">
        <f>VLOOKUP(Table8_16[[#This Row],[Product_ID]],Table3__211[],2,FALSE)</f>
        <v>Women's Casual</v>
      </c>
      <c r="V812" t="str">
        <f>VLOOKUP(Table8_16[[#This Row],[Product_ID]],Table3__211[],3,FALSE)</f>
        <v>Hoodie</v>
      </c>
      <c r="W812" t="str">
        <f>VLOOKUP(Table8_16[[#This Row],[Product_ID]],Table3__211[],4,FALSE)</f>
        <v>Clothing</v>
      </c>
      <c r="X812" t="str">
        <f>VLOOKUP(Table8_16[[#This Row],[Product_ID]],Table3__211[],5,FALSE)</f>
        <v>Outerwear</v>
      </c>
      <c r="Y812" t="str">
        <f>VLOOKUP(Table8_16[[#This Row],[Product_ID]],Table3__211[],6,FALSE)</f>
        <v>Sims Inc</v>
      </c>
      <c r="Z812">
        <f>VLOOKUP(Table8_16[[#This Row],[Product_ID]],Table3__211[],7,FALSE)</f>
        <v>254.04</v>
      </c>
      <c r="AA812">
        <f>VLOOKUP(Table8_16[[#This Row],[Product_ID]],Table3__211[],8,FALSE)</f>
        <v>352</v>
      </c>
      <c r="AB812" t="str">
        <f>VLOOKUP(Table8_16[[#This Row],[Store_ID]],Store!$A$2:$E$21,2,FALSE)</f>
        <v>Hill, Wagner and Ballard</v>
      </c>
      <c r="AC812" t="str">
        <f>VLOOKUP(Table8_16[[#This Row],[Store_ID]],Store!$A$2:$E$21,3,FALSE)</f>
        <v>East</v>
      </c>
      <c r="AD812" t="str">
        <f>VLOOKUP(Table8_16[[#This Row],[Store_ID]],Store!$A$2:$E$21,4,FALSE)</f>
        <v>East Davidville</v>
      </c>
      <c r="AE812" t="str">
        <f>VLOOKUP(Table8_16[[#This Row],[Store_ID]],Store!$A$2:$E$21,5,FALSE)</f>
        <v>Online</v>
      </c>
      <c r="AF812" s="22" t="str">
        <f>VLOOKUP(Table8_16[[#This Row],[Store_ID]],Store!$A$2:$F$21,6,FALSE)</f>
        <v>Digital Store</v>
      </c>
    </row>
    <row r="813" spans="1:32" x14ac:dyDescent="0.3">
      <c r="A813" t="s">
        <v>2778</v>
      </c>
      <c r="B813" s="5">
        <v>45513</v>
      </c>
      <c r="C813" t="s">
        <v>1458</v>
      </c>
      <c r="D813" t="s">
        <v>1823</v>
      </c>
      <c r="E813" t="s">
        <v>1945</v>
      </c>
      <c r="F813">
        <v>1</v>
      </c>
      <c r="G813">
        <v>450.11</v>
      </c>
      <c r="H813">
        <v>0.17</v>
      </c>
      <c r="I813" t="s">
        <v>1959</v>
      </c>
      <c r="J813">
        <v>373.59129999999999</v>
      </c>
      <c r="K813">
        <v>373.59129999999999</v>
      </c>
      <c r="L813" t="str">
        <f>_xlfn.IFS(Table8_1[[#This Row],[Unit_Price]]&lt;500,"Low Price",Table8_1[[#This Row],[Unit_Price]]&lt;2000,"Medium Price",Table8_1[[#This Row],[Unit_Price]]&gt;=2000, "High Price")</f>
        <v>Low Price</v>
      </c>
      <c r="M813" t="str">
        <f>VLOOKUP(Table8_16[[#This Row],[Customer_ID]],Table1__2[],2,FALSE)</f>
        <v>James Foster</v>
      </c>
      <c r="N813">
        <f>VLOOKUP(Table8_16[[#This Row],[Customer_ID]],Table1__2[],3,FALSE)</f>
        <v>19</v>
      </c>
      <c r="O813" t="str">
        <f>VLOOKUP(Table8_16[[#This Row],[Customer_ID]],Table1__2[],4,FALSE)</f>
        <v>Male</v>
      </c>
      <c r="P813" t="str">
        <f>VLOOKUP(Table8_16[[#This Row],[Customer_ID]],Table1__2[],5,FALSE)</f>
        <v>East Audrey</v>
      </c>
      <c r="Q813" t="str">
        <f>VLOOKUP(Table8_16[[#This Row],[Customer_ID]],Table1__2[],6,FALSE)</f>
        <v>Utah</v>
      </c>
      <c r="R813" t="str">
        <f>VLOOKUP(Table8_16[[#This Row],[Customer_ID]],Table1__2[],7,FALSE)</f>
        <v>USA</v>
      </c>
      <c r="S813" t="str">
        <f>VLOOKUP(Table8_16[[#This Row],[Customer_ID]],Table1__2[],8,FALSE)</f>
        <v>Gold</v>
      </c>
      <c r="T813" t="str">
        <f>VLOOKUP(Table8_16[[#This Row],[Customer_ID]],Table1__2[],9,FALSE)</f>
        <v>Teenage</v>
      </c>
      <c r="U813" t="str">
        <f>VLOOKUP(Table8_16[[#This Row],[Product_ID]],Table3__211[],2,FALSE)</f>
        <v>Wall-Mounted Spice</v>
      </c>
      <c r="V813" t="str">
        <f>VLOOKUP(Table8_16[[#This Row],[Product_ID]],Table3__211[],3,FALSE)</f>
        <v>Rack</v>
      </c>
      <c r="W813" t="str">
        <f>VLOOKUP(Table8_16[[#This Row],[Product_ID]],Table3__211[],4,FALSE)</f>
        <v>Home</v>
      </c>
      <c r="X813" t="str">
        <f>VLOOKUP(Table8_16[[#This Row],[Product_ID]],Table3__211[],5,FALSE)</f>
        <v>Kitchen</v>
      </c>
      <c r="Y813" t="str">
        <f>VLOOKUP(Table8_16[[#This Row],[Product_ID]],Table3__211[],6,FALSE)</f>
        <v>Allison Ltd</v>
      </c>
      <c r="Z813">
        <f>VLOOKUP(Table8_16[[#This Row],[Product_ID]],Table3__211[],7,FALSE)</f>
        <v>143.43</v>
      </c>
      <c r="AA813">
        <f>VLOOKUP(Table8_16[[#This Row],[Product_ID]],Table3__211[],8,FALSE)</f>
        <v>58</v>
      </c>
      <c r="AB813" t="str">
        <f>VLOOKUP(Table8_16[[#This Row],[Store_ID]],Store!$A$2:$E$21,2,FALSE)</f>
        <v>Guerrero-Schmitt</v>
      </c>
      <c r="AC813" t="str">
        <f>VLOOKUP(Table8_16[[#This Row],[Store_ID]],Store!$A$2:$E$21,3,FALSE)</f>
        <v>East</v>
      </c>
      <c r="AD813" t="str">
        <f>VLOOKUP(Table8_16[[#This Row],[Store_ID]],Store!$A$2:$E$21,4,FALSE)</f>
        <v>East Stevechester</v>
      </c>
      <c r="AE813" t="str">
        <f>VLOOKUP(Table8_16[[#This Row],[Store_ID]],Store!$A$2:$E$21,5,FALSE)</f>
        <v>Flagship</v>
      </c>
      <c r="AF813" s="22" t="str">
        <f>VLOOKUP(Table8_16[[#This Row],[Store_ID]],Store!$A$2:$F$21,6,FALSE)</f>
        <v>Physical Store</v>
      </c>
    </row>
    <row r="814" spans="1:32" x14ac:dyDescent="0.3">
      <c r="A814" t="s">
        <v>2779</v>
      </c>
      <c r="B814" s="5">
        <v>45486</v>
      </c>
      <c r="C814" t="s">
        <v>751</v>
      </c>
      <c r="D814" t="s">
        <v>1786</v>
      </c>
      <c r="E814" t="s">
        <v>1932</v>
      </c>
      <c r="F814">
        <v>1</v>
      </c>
      <c r="G814">
        <v>289.82</v>
      </c>
      <c r="H814">
        <v>0.18</v>
      </c>
      <c r="I814" t="s">
        <v>1964</v>
      </c>
      <c r="J814">
        <v>237.6524</v>
      </c>
      <c r="K814">
        <v>237.6524</v>
      </c>
      <c r="L814" t="str">
        <f>_xlfn.IFS(Table8_1[[#This Row],[Unit_Price]]&lt;500,"Low Price",Table8_1[[#This Row],[Unit_Price]]&lt;2000,"Medium Price",Table8_1[[#This Row],[Unit_Price]]&gt;=2000, "High Price")</f>
        <v>Low Price</v>
      </c>
      <c r="M814" t="str">
        <f>VLOOKUP(Table8_16[[#This Row],[Customer_ID]],Table1__2[],2,FALSE)</f>
        <v>Timothy Sanders</v>
      </c>
      <c r="N814">
        <f>VLOOKUP(Table8_16[[#This Row],[Customer_ID]],Table1__2[],3,FALSE)</f>
        <v>29</v>
      </c>
      <c r="O814" t="str">
        <f>VLOOKUP(Table8_16[[#This Row],[Customer_ID]],Table1__2[],4,FALSE)</f>
        <v>Male</v>
      </c>
      <c r="P814" t="str">
        <f>VLOOKUP(Table8_16[[#This Row],[Customer_ID]],Table1__2[],5,FALSE)</f>
        <v>Aaronmouth</v>
      </c>
      <c r="Q814" t="str">
        <f>VLOOKUP(Table8_16[[#This Row],[Customer_ID]],Table1__2[],6,FALSE)</f>
        <v>Florida</v>
      </c>
      <c r="R814" t="str">
        <f>VLOOKUP(Table8_16[[#This Row],[Customer_ID]],Table1__2[],7,FALSE)</f>
        <v>USA</v>
      </c>
      <c r="S814" t="str">
        <f>VLOOKUP(Table8_16[[#This Row],[Customer_ID]],Table1__2[],8,FALSE)</f>
        <v>Bronze</v>
      </c>
      <c r="T814" t="str">
        <f>VLOOKUP(Table8_16[[#This Row],[Customer_ID]],Table1__2[],9,FALSE)</f>
        <v>Entry level Professionel</v>
      </c>
      <c r="U814" t="str">
        <f>VLOOKUP(Table8_16[[#This Row],[Product_ID]],Table3__211[],2,FALSE)</f>
        <v>Wooden</v>
      </c>
      <c r="V814" t="str">
        <f>VLOOKUP(Table8_16[[#This Row],[Product_ID]],Table3__211[],3,FALSE)</f>
        <v>Nightstand</v>
      </c>
      <c r="W814" t="str">
        <f>VLOOKUP(Table8_16[[#This Row],[Product_ID]],Table3__211[],4,FALSE)</f>
        <v>Home</v>
      </c>
      <c r="X814" t="str">
        <f>VLOOKUP(Table8_16[[#This Row],[Product_ID]],Table3__211[],5,FALSE)</f>
        <v>Furniture</v>
      </c>
      <c r="Y814" t="str">
        <f>VLOOKUP(Table8_16[[#This Row],[Product_ID]],Table3__211[],6,FALSE)</f>
        <v>Wolfe, Ross and Hester</v>
      </c>
      <c r="Z814">
        <f>VLOOKUP(Table8_16[[#This Row],[Product_ID]],Table3__211[],7,FALSE)</f>
        <v>243.7</v>
      </c>
      <c r="AA814">
        <f>VLOOKUP(Table8_16[[#This Row],[Product_ID]],Table3__211[],8,FALSE)</f>
        <v>130</v>
      </c>
      <c r="AB814" t="str">
        <f>VLOOKUP(Table8_16[[#This Row],[Store_ID]],Store!$A$2:$E$21,2,FALSE)</f>
        <v>Gardner, Humphrey and Contreras</v>
      </c>
      <c r="AC814" t="str">
        <f>VLOOKUP(Table8_16[[#This Row],[Store_ID]],Store!$A$2:$E$21,3,FALSE)</f>
        <v>East</v>
      </c>
      <c r="AD814" t="str">
        <f>VLOOKUP(Table8_16[[#This Row],[Store_ID]],Store!$A$2:$E$21,4,FALSE)</f>
        <v>Johnsonville</v>
      </c>
      <c r="AE814" t="str">
        <f>VLOOKUP(Table8_16[[#This Row],[Store_ID]],Store!$A$2:$E$21,5,FALSE)</f>
        <v>Flagship</v>
      </c>
      <c r="AF814" s="22" t="str">
        <f>VLOOKUP(Table8_16[[#This Row],[Store_ID]],Store!$A$2:$F$21,6,FALSE)</f>
        <v>Physical Store</v>
      </c>
    </row>
    <row r="815" spans="1:32" x14ac:dyDescent="0.3">
      <c r="A815" t="s">
        <v>2780</v>
      </c>
      <c r="B815" s="5">
        <v>45890</v>
      </c>
      <c r="C815" t="s">
        <v>1061</v>
      </c>
      <c r="D815" t="s">
        <v>1744</v>
      </c>
      <c r="E815" t="s">
        <v>1924</v>
      </c>
      <c r="F815">
        <v>4</v>
      </c>
      <c r="G815">
        <v>250.64</v>
      </c>
      <c r="H815">
        <v>0.1</v>
      </c>
      <c r="I815" t="s">
        <v>1961</v>
      </c>
      <c r="J815">
        <v>902.30399999999997</v>
      </c>
      <c r="K815">
        <v>902.30399999999997</v>
      </c>
      <c r="L815" t="str">
        <f>_xlfn.IFS(Table8_1[[#This Row],[Unit_Price]]&lt;500,"Low Price",Table8_1[[#This Row],[Unit_Price]]&lt;2000,"Medium Price",Table8_1[[#This Row],[Unit_Price]]&gt;=2000, "High Price")</f>
        <v>Low Price</v>
      </c>
      <c r="M815" t="str">
        <f>VLOOKUP(Table8_16[[#This Row],[Customer_ID]],Table1__2[],2,FALSE)</f>
        <v>Mr. Christopher Sims</v>
      </c>
      <c r="N815">
        <f>VLOOKUP(Table8_16[[#This Row],[Customer_ID]],Table1__2[],3,FALSE)</f>
        <v>50</v>
      </c>
      <c r="O815" t="str">
        <f>VLOOKUP(Table8_16[[#This Row],[Customer_ID]],Table1__2[],4,FALSE)</f>
        <v>Female</v>
      </c>
      <c r="P815" t="str">
        <f>VLOOKUP(Table8_16[[#This Row],[Customer_ID]],Table1__2[],5,FALSE)</f>
        <v>Donaldsontown</v>
      </c>
      <c r="Q815" t="str">
        <f>VLOOKUP(Table8_16[[#This Row],[Customer_ID]],Table1__2[],6,FALSE)</f>
        <v>Connecticut</v>
      </c>
      <c r="R815" t="str">
        <f>VLOOKUP(Table8_16[[#This Row],[Customer_ID]],Table1__2[],7,FALSE)</f>
        <v>USA</v>
      </c>
      <c r="S815" t="str">
        <f>VLOOKUP(Table8_16[[#This Row],[Customer_ID]],Table1__2[],8,FALSE)</f>
        <v>Silver</v>
      </c>
      <c r="T815" t="str">
        <f>VLOOKUP(Table8_16[[#This Row],[Customer_ID]],Table1__2[],9,FALSE)</f>
        <v>Experienced</v>
      </c>
      <c r="U815" t="str">
        <f>VLOOKUP(Table8_16[[#This Row],[Product_ID]],Table3__211[],2,FALSE)</f>
        <v>Sports Stopwatch</v>
      </c>
      <c r="V815" t="str">
        <f>VLOOKUP(Table8_16[[#This Row],[Product_ID]],Table3__211[],3,FALSE)</f>
        <v>Pro</v>
      </c>
      <c r="W815" t="str">
        <f>VLOOKUP(Table8_16[[#This Row],[Product_ID]],Table3__211[],4,FALSE)</f>
        <v>Sports</v>
      </c>
      <c r="X815" t="str">
        <f>VLOOKUP(Table8_16[[#This Row],[Product_ID]],Table3__211[],5,FALSE)</f>
        <v>Accessories</v>
      </c>
      <c r="Y815" t="str">
        <f>VLOOKUP(Table8_16[[#This Row],[Product_ID]],Table3__211[],6,FALSE)</f>
        <v>Thompson-French</v>
      </c>
      <c r="Z815">
        <f>VLOOKUP(Table8_16[[#This Row],[Product_ID]],Table3__211[],7,FALSE)</f>
        <v>434.84</v>
      </c>
      <c r="AA815">
        <f>VLOOKUP(Table8_16[[#This Row],[Product_ID]],Table3__211[],8,FALSE)</f>
        <v>185</v>
      </c>
      <c r="AB815" t="str">
        <f>VLOOKUP(Table8_16[[#This Row],[Store_ID]],Store!$A$2:$E$21,2,FALSE)</f>
        <v>Hill, Wagner and Ballard</v>
      </c>
      <c r="AC815" t="str">
        <f>VLOOKUP(Table8_16[[#This Row],[Store_ID]],Store!$A$2:$E$21,3,FALSE)</f>
        <v>East</v>
      </c>
      <c r="AD815" t="str">
        <f>VLOOKUP(Table8_16[[#This Row],[Store_ID]],Store!$A$2:$E$21,4,FALSE)</f>
        <v>East Davidville</v>
      </c>
      <c r="AE815" t="str">
        <f>VLOOKUP(Table8_16[[#This Row],[Store_ID]],Store!$A$2:$E$21,5,FALSE)</f>
        <v>Online</v>
      </c>
      <c r="AF815" s="22" t="str">
        <f>VLOOKUP(Table8_16[[#This Row],[Store_ID]],Store!$A$2:$F$21,6,FALSE)</f>
        <v>Digital Store</v>
      </c>
    </row>
    <row r="816" spans="1:32" x14ac:dyDescent="0.3">
      <c r="A816" t="s">
        <v>2781</v>
      </c>
      <c r="B816" s="5">
        <v>45876</v>
      </c>
      <c r="C816" t="s">
        <v>922</v>
      </c>
      <c r="D816" t="s">
        <v>1790</v>
      </c>
      <c r="E816" t="s">
        <v>1948</v>
      </c>
      <c r="F816">
        <v>4</v>
      </c>
      <c r="G816">
        <v>373.49</v>
      </c>
      <c r="H816">
        <v>0.16</v>
      </c>
      <c r="I816" t="s">
        <v>1964</v>
      </c>
      <c r="J816">
        <v>1254.9264000000001</v>
      </c>
      <c r="K816">
        <v>1254.9264000000001</v>
      </c>
      <c r="L816" t="str">
        <f>_xlfn.IFS(Table8_1[[#This Row],[Unit_Price]]&lt;500,"Low Price",Table8_1[[#This Row],[Unit_Price]]&lt;2000,"Medium Price",Table8_1[[#This Row],[Unit_Price]]&gt;=2000, "High Price")</f>
        <v>Low Price</v>
      </c>
      <c r="M816" t="str">
        <f>VLOOKUP(Table8_16[[#This Row],[Customer_ID]],Table1__2[],2,FALSE)</f>
        <v>Cynthia Roberts</v>
      </c>
      <c r="N816">
        <f>VLOOKUP(Table8_16[[#This Row],[Customer_ID]],Table1__2[],3,FALSE)</f>
        <v>22</v>
      </c>
      <c r="O816" t="str">
        <f>VLOOKUP(Table8_16[[#This Row],[Customer_ID]],Table1__2[],4,FALSE)</f>
        <v>Female</v>
      </c>
      <c r="P816" t="str">
        <f>VLOOKUP(Table8_16[[#This Row],[Customer_ID]],Table1__2[],5,FALSE)</f>
        <v>Millerfort</v>
      </c>
      <c r="Q816" t="str">
        <f>VLOOKUP(Table8_16[[#This Row],[Customer_ID]],Table1__2[],6,FALSE)</f>
        <v>Vermont</v>
      </c>
      <c r="R816" t="str">
        <f>VLOOKUP(Table8_16[[#This Row],[Customer_ID]],Table1__2[],7,FALSE)</f>
        <v>USA</v>
      </c>
      <c r="S816" t="str">
        <f>VLOOKUP(Table8_16[[#This Row],[Customer_ID]],Table1__2[],8,FALSE)</f>
        <v>Gold</v>
      </c>
      <c r="T816" t="str">
        <f>VLOOKUP(Table8_16[[#This Row],[Customer_ID]],Table1__2[],9,FALSE)</f>
        <v>Students</v>
      </c>
      <c r="U816" t="str">
        <f>VLOOKUP(Table8_16[[#This Row],[Product_ID]],Table3__211[],2,FALSE)</f>
        <v>Men's Sports</v>
      </c>
      <c r="V816" t="str">
        <f>VLOOKUP(Table8_16[[#This Row],[Product_ID]],Table3__211[],3,FALSE)</f>
        <v>Shorts</v>
      </c>
      <c r="W816" t="str">
        <f>VLOOKUP(Table8_16[[#This Row],[Product_ID]],Table3__211[],4,FALSE)</f>
        <v>Clothing</v>
      </c>
      <c r="X816" t="str">
        <f>VLOOKUP(Table8_16[[#This Row],[Product_ID]],Table3__211[],5,FALSE)</f>
        <v>Bottoms</v>
      </c>
      <c r="Y816" t="str">
        <f>VLOOKUP(Table8_16[[#This Row],[Product_ID]],Table3__211[],6,FALSE)</f>
        <v>Fitzpatrick Ltd</v>
      </c>
      <c r="Z816">
        <f>VLOOKUP(Table8_16[[#This Row],[Product_ID]],Table3__211[],7,FALSE)</f>
        <v>218.22</v>
      </c>
      <c r="AA816">
        <f>VLOOKUP(Table8_16[[#This Row],[Product_ID]],Table3__211[],8,FALSE)</f>
        <v>224</v>
      </c>
      <c r="AB816" t="str">
        <f>VLOOKUP(Table8_16[[#This Row],[Store_ID]],Store!$A$2:$E$21,2,FALSE)</f>
        <v>Mann-Austin</v>
      </c>
      <c r="AC816" t="str">
        <f>VLOOKUP(Table8_16[[#This Row],[Store_ID]],Store!$A$2:$E$21,3,FALSE)</f>
        <v>East</v>
      </c>
      <c r="AD816" t="str">
        <f>VLOOKUP(Table8_16[[#This Row],[Store_ID]],Store!$A$2:$E$21,4,FALSE)</f>
        <v>Vasquezborough</v>
      </c>
      <c r="AE816" t="str">
        <f>VLOOKUP(Table8_16[[#This Row],[Store_ID]],Store!$A$2:$E$21,5,FALSE)</f>
        <v>Online</v>
      </c>
      <c r="AF816" s="22" t="str">
        <f>VLOOKUP(Table8_16[[#This Row],[Store_ID]],Store!$A$2:$F$21,6,FALSE)</f>
        <v>Digital Store</v>
      </c>
    </row>
    <row r="817" spans="1:32" x14ac:dyDescent="0.3">
      <c r="A817" t="s">
        <v>2782</v>
      </c>
      <c r="B817" s="5">
        <v>45398</v>
      </c>
      <c r="C817" t="s">
        <v>248</v>
      </c>
      <c r="D817" t="s">
        <v>2061</v>
      </c>
      <c r="E817" t="s">
        <v>1921</v>
      </c>
      <c r="F817">
        <v>4</v>
      </c>
      <c r="G817">
        <v>348.91</v>
      </c>
      <c r="H817">
        <v>0.18</v>
      </c>
      <c r="I817" t="s">
        <v>1961</v>
      </c>
      <c r="J817">
        <v>1144.4248</v>
      </c>
      <c r="K817">
        <v>1144.4248</v>
      </c>
      <c r="L817" t="str">
        <f>_xlfn.IFS(Table8_1[[#This Row],[Unit_Price]]&lt;500,"Low Price",Table8_1[[#This Row],[Unit_Price]]&lt;2000,"Medium Price",Table8_1[[#This Row],[Unit_Price]]&gt;=2000, "High Price")</f>
        <v>Low Price</v>
      </c>
      <c r="M817" t="str">
        <f>VLOOKUP(Table8_16[[#This Row],[Customer_ID]],Table1__2[],2,FALSE)</f>
        <v>Cody Diaz</v>
      </c>
      <c r="N817">
        <f>VLOOKUP(Table8_16[[#This Row],[Customer_ID]],Table1__2[],3,FALSE)</f>
        <v>27</v>
      </c>
      <c r="O817" t="str">
        <f>VLOOKUP(Table8_16[[#This Row],[Customer_ID]],Table1__2[],4,FALSE)</f>
        <v>Female</v>
      </c>
      <c r="P817" t="str">
        <f>VLOOKUP(Table8_16[[#This Row],[Customer_ID]],Table1__2[],5,FALSE)</f>
        <v>South Aaronside</v>
      </c>
      <c r="Q817" t="str">
        <f>VLOOKUP(Table8_16[[#This Row],[Customer_ID]],Table1__2[],6,FALSE)</f>
        <v>New Hampshire</v>
      </c>
      <c r="R817" t="str">
        <f>VLOOKUP(Table8_16[[#This Row],[Customer_ID]],Table1__2[],7,FALSE)</f>
        <v>USA</v>
      </c>
      <c r="S817" t="str">
        <f>VLOOKUP(Table8_16[[#This Row],[Customer_ID]],Table1__2[],8,FALSE)</f>
        <v>Silver</v>
      </c>
      <c r="T817" t="str">
        <f>VLOOKUP(Table8_16[[#This Row],[Customer_ID]],Table1__2[],9,FALSE)</f>
        <v>Entry level Professionel</v>
      </c>
      <c r="U817" t="str">
        <f>VLOOKUP(Table8_16[[#This Row],[Product_ID]],Table3__211[],2,FALSE)</f>
        <v>Men's Running</v>
      </c>
      <c r="V817" t="str">
        <f>VLOOKUP(Table8_16[[#This Row],[Product_ID]],Table3__211[],3,FALSE)</f>
        <v>Jacket</v>
      </c>
      <c r="W817" t="str">
        <f>VLOOKUP(Table8_16[[#This Row],[Product_ID]],Table3__211[],4,FALSE)</f>
        <v>Clothing</v>
      </c>
      <c r="X817" t="str">
        <f>VLOOKUP(Table8_16[[#This Row],[Product_ID]],Table3__211[],5,FALSE)</f>
        <v>Outerwear</v>
      </c>
      <c r="Y817" t="str">
        <f>VLOOKUP(Table8_16[[#This Row],[Product_ID]],Table3__211[],6,FALSE)</f>
        <v>Pineda Ltd</v>
      </c>
      <c r="Z817">
        <f>VLOOKUP(Table8_16[[#This Row],[Product_ID]],Table3__211[],7,FALSE)</f>
        <v>364.67</v>
      </c>
      <c r="AA817">
        <f>VLOOKUP(Table8_16[[#This Row],[Product_ID]],Table3__211[],8,FALSE)</f>
        <v>452</v>
      </c>
      <c r="AB817" t="str">
        <f>VLOOKUP(Table8_16[[#This Row],[Store_ID]],Store!$A$2:$E$21,2,FALSE)</f>
        <v>Moore, Padilla and Butler</v>
      </c>
      <c r="AC817" t="str">
        <f>VLOOKUP(Table8_16[[#This Row],[Store_ID]],Store!$A$2:$E$21,3,FALSE)</f>
        <v>South</v>
      </c>
      <c r="AD817" t="str">
        <f>VLOOKUP(Table8_16[[#This Row],[Store_ID]],Store!$A$2:$E$21,4,FALSE)</f>
        <v>East Johnstad</v>
      </c>
      <c r="AE817" t="str">
        <f>VLOOKUP(Table8_16[[#This Row],[Store_ID]],Store!$A$2:$E$21,5,FALSE)</f>
        <v>Flagship</v>
      </c>
      <c r="AF817" s="22" t="str">
        <f>VLOOKUP(Table8_16[[#This Row],[Store_ID]],Store!$A$2:$F$21,6,FALSE)</f>
        <v>Physical Store</v>
      </c>
    </row>
    <row r="818" spans="1:32" x14ac:dyDescent="0.3">
      <c r="A818" t="s">
        <v>2783</v>
      </c>
      <c r="B818" s="5">
        <v>45390</v>
      </c>
      <c r="C818" t="s">
        <v>391</v>
      </c>
      <c r="D818" t="s">
        <v>1865</v>
      </c>
      <c r="E818" t="s">
        <v>1942</v>
      </c>
      <c r="F818">
        <v>4</v>
      </c>
      <c r="G818">
        <v>212.96</v>
      </c>
      <c r="H818">
        <v>0.17</v>
      </c>
      <c r="I818" t="s">
        <v>1959</v>
      </c>
      <c r="J818">
        <v>707.02719999999999</v>
      </c>
      <c r="K818">
        <v>707.02719999999999</v>
      </c>
      <c r="L818" t="str">
        <f>_xlfn.IFS(Table8_1[[#This Row],[Unit_Price]]&lt;500,"Low Price",Table8_1[[#This Row],[Unit_Price]]&lt;2000,"Medium Price",Table8_1[[#This Row],[Unit_Price]]&gt;=2000, "High Price")</f>
        <v>Low Price</v>
      </c>
      <c r="M818" t="str">
        <f>VLOOKUP(Table8_16[[#This Row],[Customer_ID]],Table1__2[],2,FALSE)</f>
        <v>Ashley Griffin</v>
      </c>
      <c r="N818">
        <f>VLOOKUP(Table8_16[[#This Row],[Customer_ID]],Table1__2[],3,FALSE)</f>
        <v>40</v>
      </c>
      <c r="O818" t="str">
        <f>VLOOKUP(Table8_16[[#This Row],[Customer_ID]],Table1__2[],4,FALSE)</f>
        <v>Female</v>
      </c>
      <c r="P818" t="str">
        <f>VLOOKUP(Table8_16[[#This Row],[Customer_ID]],Table1__2[],5,FALSE)</f>
        <v>New Dawnton</v>
      </c>
      <c r="Q818" t="str">
        <f>VLOOKUP(Table8_16[[#This Row],[Customer_ID]],Table1__2[],6,FALSE)</f>
        <v>Maryland</v>
      </c>
      <c r="R818" t="str">
        <f>VLOOKUP(Table8_16[[#This Row],[Customer_ID]],Table1__2[],7,FALSE)</f>
        <v>USA</v>
      </c>
      <c r="S818" t="str">
        <f>VLOOKUP(Table8_16[[#This Row],[Customer_ID]],Table1__2[],8,FALSE)</f>
        <v>Gold</v>
      </c>
      <c r="T818" t="str">
        <f>VLOOKUP(Table8_16[[#This Row],[Customer_ID]],Table1__2[],9,FALSE)</f>
        <v>Experienced</v>
      </c>
      <c r="U818" t="str">
        <f>VLOOKUP(Table8_16[[#This Row],[Product_ID]],Table3__211[],2,FALSE)</f>
        <v>Vitamin E Body</v>
      </c>
      <c r="V818" t="str">
        <f>VLOOKUP(Table8_16[[#This Row],[Product_ID]],Table3__211[],3,FALSE)</f>
        <v>Lotion</v>
      </c>
      <c r="W818" t="str">
        <f>VLOOKUP(Table8_16[[#This Row],[Product_ID]],Table3__211[],4,FALSE)</f>
        <v>Beauty</v>
      </c>
      <c r="X818" t="str">
        <f>VLOOKUP(Table8_16[[#This Row],[Product_ID]],Table3__211[],5,FALSE)</f>
        <v>Skincare</v>
      </c>
      <c r="Y818" t="str">
        <f>VLOOKUP(Table8_16[[#This Row],[Product_ID]],Table3__211[],6,FALSE)</f>
        <v>Hoffman-Williams</v>
      </c>
      <c r="Z818">
        <f>VLOOKUP(Table8_16[[#This Row],[Product_ID]],Table3__211[],7,FALSE)</f>
        <v>358.47</v>
      </c>
      <c r="AA818">
        <f>VLOOKUP(Table8_16[[#This Row],[Product_ID]],Table3__211[],8,FALSE)</f>
        <v>213</v>
      </c>
      <c r="AB818" t="str">
        <f>VLOOKUP(Table8_16[[#This Row],[Store_ID]],Store!$A$2:$E$21,2,FALSE)</f>
        <v>Holloway Ltd</v>
      </c>
      <c r="AC818" t="str">
        <f>VLOOKUP(Table8_16[[#This Row],[Store_ID]],Store!$A$2:$E$21,3,FALSE)</f>
        <v>North</v>
      </c>
      <c r="AD818" t="str">
        <f>VLOOKUP(Table8_16[[#This Row],[Store_ID]],Store!$A$2:$E$21,4,FALSE)</f>
        <v>Bensonhaven</v>
      </c>
      <c r="AE818" t="str">
        <f>VLOOKUP(Table8_16[[#This Row],[Store_ID]],Store!$A$2:$E$21,5,FALSE)</f>
        <v>Flagship</v>
      </c>
      <c r="AF818" s="22" t="str">
        <f>VLOOKUP(Table8_16[[#This Row],[Store_ID]],Store!$A$2:$F$21,6,FALSE)</f>
        <v>Physical Store</v>
      </c>
    </row>
    <row r="819" spans="1:32" x14ac:dyDescent="0.3">
      <c r="A819" t="s">
        <v>2784</v>
      </c>
      <c r="B819" s="5">
        <v>45406</v>
      </c>
      <c r="C819" t="s">
        <v>633</v>
      </c>
      <c r="D819" t="s">
        <v>1658</v>
      </c>
      <c r="E819" t="s">
        <v>1948</v>
      </c>
      <c r="F819">
        <v>3</v>
      </c>
      <c r="G819">
        <v>871.34</v>
      </c>
      <c r="H819">
        <v>0.11</v>
      </c>
      <c r="I819" t="s">
        <v>1964</v>
      </c>
      <c r="J819">
        <v>2326.4778000000001</v>
      </c>
      <c r="K819">
        <v>2326.4778000000001</v>
      </c>
      <c r="L819" t="str">
        <f>_xlfn.IFS(Table8_1[[#This Row],[Unit_Price]]&lt;500,"Low Price",Table8_1[[#This Row],[Unit_Price]]&lt;2000,"Medium Price",Table8_1[[#This Row],[Unit_Price]]&gt;=2000, "High Price")</f>
        <v>Medium Price</v>
      </c>
      <c r="M819" t="str">
        <f>VLOOKUP(Table8_16[[#This Row],[Customer_ID]],Table1__2[],2,FALSE)</f>
        <v>Christopher Stewart</v>
      </c>
      <c r="N819">
        <f>VLOOKUP(Table8_16[[#This Row],[Customer_ID]],Table1__2[],3,FALSE)</f>
        <v>21</v>
      </c>
      <c r="O819" t="str">
        <f>VLOOKUP(Table8_16[[#This Row],[Customer_ID]],Table1__2[],4,FALSE)</f>
        <v>Male</v>
      </c>
      <c r="P819" t="str">
        <f>VLOOKUP(Table8_16[[#This Row],[Customer_ID]],Table1__2[],5,FALSE)</f>
        <v>Amandaside</v>
      </c>
      <c r="Q819" t="str">
        <f>VLOOKUP(Table8_16[[#This Row],[Customer_ID]],Table1__2[],6,FALSE)</f>
        <v>New York</v>
      </c>
      <c r="R819" t="str">
        <f>VLOOKUP(Table8_16[[#This Row],[Customer_ID]],Table1__2[],7,FALSE)</f>
        <v>USA</v>
      </c>
      <c r="S819" t="str">
        <f>VLOOKUP(Table8_16[[#This Row],[Customer_ID]],Table1__2[],8,FALSE)</f>
        <v>Bronze</v>
      </c>
      <c r="T819" t="str">
        <f>VLOOKUP(Table8_16[[#This Row],[Customer_ID]],Table1__2[],9,FALSE)</f>
        <v>Students</v>
      </c>
      <c r="U819" t="str">
        <f>VLOOKUP(Table8_16[[#This Row],[Product_ID]],Table3__211[],2,FALSE)</f>
        <v>Decorative Floor</v>
      </c>
      <c r="V819" t="str">
        <f>VLOOKUP(Table8_16[[#This Row],[Product_ID]],Table3__211[],3,FALSE)</f>
        <v>Vase</v>
      </c>
      <c r="W819" t="str">
        <f>VLOOKUP(Table8_16[[#This Row],[Product_ID]],Table3__211[],4,FALSE)</f>
        <v>Home</v>
      </c>
      <c r="X819" t="str">
        <f>VLOOKUP(Table8_16[[#This Row],[Product_ID]],Table3__211[],5,FALSE)</f>
        <v>Decor</v>
      </c>
      <c r="Y819" t="str">
        <f>VLOOKUP(Table8_16[[#This Row],[Product_ID]],Table3__211[],6,FALSE)</f>
        <v>Khan, Jones and Paul</v>
      </c>
      <c r="Z819">
        <f>VLOOKUP(Table8_16[[#This Row],[Product_ID]],Table3__211[],7,FALSE)</f>
        <v>254.04</v>
      </c>
      <c r="AA819">
        <f>VLOOKUP(Table8_16[[#This Row],[Product_ID]],Table3__211[],8,FALSE)</f>
        <v>378</v>
      </c>
      <c r="AB819" t="str">
        <f>VLOOKUP(Table8_16[[#This Row],[Store_ID]],Store!$A$2:$E$21,2,FALSE)</f>
        <v>Mann-Austin</v>
      </c>
      <c r="AC819" t="str">
        <f>VLOOKUP(Table8_16[[#This Row],[Store_ID]],Store!$A$2:$E$21,3,FALSE)</f>
        <v>East</v>
      </c>
      <c r="AD819" t="str">
        <f>VLOOKUP(Table8_16[[#This Row],[Store_ID]],Store!$A$2:$E$21,4,FALSE)</f>
        <v>Vasquezborough</v>
      </c>
      <c r="AE819" t="str">
        <f>VLOOKUP(Table8_16[[#This Row],[Store_ID]],Store!$A$2:$E$21,5,FALSE)</f>
        <v>Online</v>
      </c>
      <c r="AF819" s="22" t="str">
        <f>VLOOKUP(Table8_16[[#This Row],[Store_ID]],Store!$A$2:$F$21,6,FALSE)</f>
        <v>Digital Store</v>
      </c>
    </row>
    <row r="820" spans="1:32" x14ac:dyDescent="0.3">
      <c r="A820" t="s">
        <v>2785</v>
      </c>
      <c r="B820" s="5">
        <v>45844</v>
      </c>
      <c r="C820" t="s">
        <v>360</v>
      </c>
      <c r="D820" t="s">
        <v>1865</v>
      </c>
      <c r="E820" t="s">
        <v>1887</v>
      </c>
      <c r="F820">
        <v>2</v>
      </c>
      <c r="G820">
        <v>698.94</v>
      </c>
      <c r="H820">
        <v>0.06</v>
      </c>
      <c r="I820" t="s">
        <v>1959</v>
      </c>
      <c r="J820">
        <v>1314.0072</v>
      </c>
      <c r="K820">
        <v>1314.0072</v>
      </c>
      <c r="L820" t="str">
        <f>_xlfn.IFS(Table8_1[[#This Row],[Unit_Price]]&lt;500,"Low Price",Table8_1[[#This Row],[Unit_Price]]&lt;2000,"Medium Price",Table8_1[[#This Row],[Unit_Price]]&gt;=2000, "High Price")</f>
        <v>Medium Price</v>
      </c>
      <c r="M820" t="str">
        <f>VLOOKUP(Table8_16[[#This Row],[Customer_ID]],Table1__2[],2,FALSE)</f>
        <v>Diane Watson</v>
      </c>
      <c r="N820">
        <f>VLOOKUP(Table8_16[[#This Row],[Customer_ID]],Table1__2[],3,FALSE)</f>
        <v>53</v>
      </c>
      <c r="O820" t="str">
        <f>VLOOKUP(Table8_16[[#This Row],[Customer_ID]],Table1__2[],4,FALSE)</f>
        <v>Female</v>
      </c>
      <c r="P820" t="str">
        <f>VLOOKUP(Table8_16[[#This Row],[Customer_ID]],Table1__2[],5,FALSE)</f>
        <v>North Codyport</v>
      </c>
      <c r="Q820" t="str">
        <f>VLOOKUP(Table8_16[[#This Row],[Customer_ID]],Table1__2[],6,FALSE)</f>
        <v>Texas</v>
      </c>
      <c r="R820" t="str">
        <f>VLOOKUP(Table8_16[[#This Row],[Customer_ID]],Table1__2[],7,FALSE)</f>
        <v>USA</v>
      </c>
      <c r="S820" t="str">
        <f>VLOOKUP(Table8_16[[#This Row],[Customer_ID]],Table1__2[],8,FALSE)</f>
        <v>Platinum</v>
      </c>
      <c r="T820" t="str">
        <f>VLOOKUP(Table8_16[[#This Row],[Customer_ID]],Table1__2[],9,FALSE)</f>
        <v>Experienced</v>
      </c>
      <c r="U820" t="str">
        <f>VLOOKUP(Table8_16[[#This Row],[Product_ID]],Table3__211[],2,FALSE)</f>
        <v>Vitamin E Body</v>
      </c>
      <c r="V820" t="str">
        <f>VLOOKUP(Table8_16[[#This Row],[Product_ID]],Table3__211[],3,FALSE)</f>
        <v>Lotion</v>
      </c>
      <c r="W820" t="str">
        <f>VLOOKUP(Table8_16[[#This Row],[Product_ID]],Table3__211[],4,FALSE)</f>
        <v>Beauty</v>
      </c>
      <c r="X820" t="str">
        <f>VLOOKUP(Table8_16[[#This Row],[Product_ID]],Table3__211[],5,FALSE)</f>
        <v>Skincare</v>
      </c>
      <c r="Y820" t="str">
        <f>VLOOKUP(Table8_16[[#This Row],[Product_ID]],Table3__211[],6,FALSE)</f>
        <v>Hoffman-Williams</v>
      </c>
      <c r="Z820">
        <f>VLOOKUP(Table8_16[[#This Row],[Product_ID]],Table3__211[],7,FALSE)</f>
        <v>358.47</v>
      </c>
      <c r="AA820">
        <f>VLOOKUP(Table8_16[[#This Row],[Product_ID]],Table3__211[],8,FALSE)</f>
        <v>213</v>
      </c>
      <c r="AB820" t="str">
        <f>VLOOKUP(Table8_16[[#This Row],[Store_ID]],Store!$A$2:$E$21,2,FALSE)</f>
        <v>Rivera-Warner</v>
      </c>
      <c r="AC820" t="str">
        <f>VLOOKUP(Table8_16[[#This Row],[Store_ID]],Store!$A$2:$E$21,3,FALSE)</f>
        <v>East</v>
      </c>
      <c r="AD820" t="str">
        <f>VLOOKUP(Table8_16[[#This Row],[Store_ID]],Store!$A$2:$E$21,4,FALSE)</f>
        <v>Washingtonfurt</v>
      </c>
      <c r="AE820" t="str">
        <f>VLOOKUP(Table8_16[[#This Row],[Store_ID]],Store!$A$2:$E$21,5,FALSE)</f>
        <v>Flagship</v>
      </c>
      <c r="AF820" s="22" t="str">
        <f>VLOOKUP(Table8_16[[#This Row],[Store_ID]],Store!$A$2:$F$21,6,FALSE)</f>
        <v>Physical Store</v>
      </c>
    </row>
    <row r="821" spans="1:32" x14ac:dyDescent="0.3">
      <c r="A821" t="s">
        <v>2786</v>
      </c>
      <c r="B821" s="5">
        <v>45697</v>
      </c>
      <c r="C821" t="s">
        <v>1007</v>
      </c>
      <c r="D821" t="s">
        <v>1805</v>
      </c>
      <c r="E821" t="s">
        <v>1887</v>
      </c>
      <c r="F821">
        <v>1</v>
      </c>
      <c r="G821">
        <v>719.94</v>
      </c>
      <c r="H821">
        <v>0.23</v>
      </c>
      <c r="I821" t="s">
        <v>1964</v>
      </c>
      <c r="J821">
        <v>554.35379999999998</v>
      </c>
      <c r="K821">
        <v>554.35380000000009</v>
      </c>
      <c r="L821" t="str">
        <f>_xlfn.IFS(Table8_1[[#This Row],[Unit_Price]]&lt;500,"Low Price",Table8_1[[#This Row],[Unit_Price]]&lt;2000,"Medium Price",Table8_1[[#This Row],[Unit_Price]]&gt;=2000, "High Price")</f>
        <v>Medium Price</v>
      </c>
      <c r="M821" t="str">
        <f>VLOOKUP(Table8_16[[#This Row],[Customer_ID]],Table1__2[],2,FALSE)</f>
        <v>Robert House</v>
      </c>
      <c r="N821">
        <f>VLOOKUP(Table8_16[[#This Row],[Customer_ID]],Table1__2[],3,FALSE)</f>
        <v>34</v>
      </c>
      <c r="O821" t="str">
        <f>VLOOKUP(Table8_16[[#This Row],[Customer_ID]],Table1__2[],4,FALSE)</f>
        <v>Male</v>
      </c>
      <c r="P821" t="str">
        <f>VLOOKUP(Table8_16[[#This Row],[Customer_ID]],Table1__2[],5,FALSE)</f>
        <v>Lake James</v>
      </c>
      <c r="Q821" t="str">
        <f>VLOOKUP(Table8_16[[#This Row],[Customer_ID]],Table1__2[],6,FALSE)</f>
        <v>Maryland</v>
      </c>
      <c r="R821" t="str">
        <f>VLOOKUP(Table8_16[[#This Row],[Customer_ID]],Table1__2[],7,FALSE)</f>
        <v>USA</v>
      </c>
      <c r="S821" t="str">
        <f>VLOOKUP(Table8_16[[#This Row],[Customer_ID]],Table1__2[],8,FALSE)</f>
        <v>Gold</v>
      </c>
      <c r="T821" t="str">
        <f>VLOOKUP(Table8_16[[#This Row],[Customer_ID]],Table1__2[],9,FALSE)</f>
        <v>Experienced</v>
      </c>
      <c r="U821" t="str">
        <f>VLOOKUP(Table8_16[[#This Row],[Product_ID]],Table3__211[],2,FALSE)</f>
        <v>Bluetooth Car Audio</v>
      </c>
      <c r="V821" t="str">
        <f>VLOOKUP(Table8_16[[#This Row],[Product_ID]],Table3__211[],3,FALSE)</f>
        <v>System</v>
      </c>
      <c r="W821" t="str">
        <f>VLOOKUP(Table8_16[[#This Row],[Product_ID]],Table3__211[],4,FALSE)</f>
        <v>Electronics</v>
      </c>
      <c r="X821" t="str">
        <f>VLOOKUP(Table8_16[[#This Row],[Product_ID]],Table3__211[],5,FALSE)</f>
        <v>Audio</v>
      </c>
      <c r="Y821" t="str">
        <f>VLOOKUP(Table8_16[[#This Row],[Product_ID]],Table3__211[],6,FALSE)</f>
        <v>Bruce-Bowen</v>
      </c>
      <c r="Z821">
        <f>VLOOKUP(Table8_16[[#This Row],[Product_ID]],Table3__211[],7,FALSE)</f>
        <v>403.71</v>
      </c>
      <c r="AA821">
        <f>VLOOKUP(Table8_16[[#This Row],[Product_ID]],Table3__211[],8,FALSE)</f>
        <v>159</v>
      </c>
      <c r="AB821" t="str">
        <f>VLOOKUP(Table8_16[[#This Row],[Store_ID]],Store!$A$2:$E$21,2,FALSE)</f>
        <v>Rivera-Warner</v>
      </c>
      <c r="AC821" t="str">
        <f>VLOOKUP(Table8_16[[#This Row],[Store_ID]],Store!$A$2:$E$21,3,FALSE)</f>
        <v>East</v>
      </c>
      <c r="AD821" t="str">
        <f>VLOOKUP(Table8_16[[#This Row],[Store_ID]],Store!$A$2:$E$21,4,FALSE)</f>
        <v>Washingtonfurt</v>
      </c>
      <c r="AE821" t="str">
        <f>VLOOKUP(Table8_16[[#This Row],[Store_ID]],Store!$A$2:$E$21,5,FALSE)</f>
        <v>Flagship</v>
      </c>
      <c r="AF821" s="22" t="str">
        <f>VLOOKUP(Table8_16[[#This Row],[Store_ID]],Store!$A$2:$F$21,6,FALSE)</f>
        <v>Physical Store</v>
      </c>
    </row>
    <row r="822" spans="1:32" x14ac:dyDescent="0.3">
      <c r="A822" t="s">
        <v>2787</v>
      </c>
      <c r="B822" s="5">
        <v>45607</v>
      </c>
      <c r="C822" t="s">
        <v>38</v>
      </c>
      <c r="D822" t="s">
        <v>1661</v>
      </c>
      <c r="E822" t="s">
        <v>1904</v>
      </c>
      <c r="F822">
        <v>2</v>
      </c>
      <c r="G822">
        <v>278.16000000000003</v>
      </c>
      <c r="H822">
        <v>0.22</v>
      </c>
      <c r="I822" t="s">
        <v>1961</v>
      </c>
      <c r="J822">
        <v>433.92959999999999</v>
      </c>
      <c r="K822">
        <v>433.92960000000005</v>
      </c>
      <c r="L822" t="str">
        <f>_xlfn.IFS(Table8_1[[#This Row],[Unit_Price]]&lt;500,"Low Price",Table8_1[[#This Row],[Unit_Price]]&lt;2000,"Medium Price",Table8_1[[#This Row],[Unit_Price]]&gt;=2000, "High Price")</f>
        <v>Low Price</v>
      </c>
      <c r="M822" t="str">
        <f>VLOOKUP(Table8_16[[#This Row],[Customer_ID]],Table1__2[],2,FALSE)</f>
        <v>Amber Jackson</v>
      </c>
      <c r="N822">
        <f>VLOOKUP(Table8_16[[#This Row],[Customer_ID]],Table1__2[],3,FALSE)</f>
        <v>29</v>
      </c>
      <c r="O822" t="str">
        <f>VLOOKUP(Table8_16[[#This Row],[Customer_ID]],Table1__2[],4,FALSE)</f>
        <v>Female</v>
      </c>
      <c r="P822" t="str">
        <f>VLOOKUP(Table8_16[[#This Row],[Customer_ID]],Table1__2[],5,FALSE)</f>
        <v>Deborahborough</v>
      </c>
      <c r="Q822" t="str">
        <f>VLOOKUP(Table8_16[[#This Row],[Customer_ID]],Table1__2[],6,FALSE)</f>
        <v>South Dakota</v>
      </c>
      <c r="R822" t="str">
        <f>VLOOKUP(Table8_16[[#This Row],[Customer_ID]],Table1__2[],7,FALSE)</f>
        <v>USA</v>
      </c>
      <c r="S822" t="str">
        <f>VLOOKUP(Table8_16[[#This Row],[Customer_ID]],Table1__2[],8,FALSE)</f>
        <v>Platinum</v>
      </c>
      <c r="T822" t="str">
        <f>VLOOKUP(Table8_16[[#This Row],[Customer_ID]],Table1__2[],9,FALSE)</f>
        <v>Entry level Professionel</v>
      </c>
      <c r="U822" t="str">
        <f>VLOOKUP(Table8_16[[#This Row],[Product_ID]],Table3__211[],2,FALSE)</f>
        <v>Sports Stopwatch</v>
      </c>
      <c r="V822" t="str">
        <f>VLOOKUP(Table8_16[[#This Row],[Product_ID]],Table3__211[],3,FALSE)</f>
        <v>Timer</v>
      </c>
      <c r="W822" t="str">
        <f>VLOOKUP(Table8_16[[#This Row],[Product_ID]],Table3__211[],4,FALSE)</f>
        <v>Sports</v>
      </c>
      <c r="X822" t="str">
        <f>VLOOKUP(Table8_16[[#This Row],[Product_ID]],Table3__211[],5,FALSE)</f>
        <v>Accessories</v>
      </c>
      <c r="Y822" t="str">
        <f>VLOOKUP(Table8_16[[#This Row],[Product_ID]],Table3__211[],6,FALSE)</f>
        <v>Burns-Hansen</v>
      </c>
      <c r="Z822">
        <f>VLOOKUP(Table8_16[[#This Row],[Product_ID]],Table3__211[],7,FALSE)</f>
        <v>38.76</v>
      </c>
      <c r="AA822">
        <f>VLOOKUP(Table8_16[[#This Row],[Product_ID]],Table3__211[],8,FALSE)</f>
        <v>137</v>
      </c>
      <c r="AB822" t="str">
        <f>VLOOKUP(Table8_16[[#This Row],[Store_ID]],Store!$A$2:$E$21,2,FALSE)</f>
        <v>Alexander Group</v>
      </c>
      <c r="AC822" t="str">
        <f>VLOOKUP(Table8_16[[#This Row],[Store_ID]],Store!$A$2:$E$21,3,FALSE)</f>
        <v>South</v>
      </c>
      <c r="AD822" t="str">
        <f>VLOOKUP(Table8_16[[#This Row],[Store_ID]],Store!$A$2:$E$21,4,FALSE)</f>
        <v>Port Sharon</v>
      </c>
      <c r="AE822" t="str">
        <f>VLOOKUP(Table8_16[[#This Row],[Store_ID]],Store!$A$2:$E$21,5,FALSE)</f>
        <v>Online</v>
      </c>
      <c r="AF822" s="22" t="str">
        <f>VLOOKUP(Table8_16[[#This Row],[Store_ID]],Store!$A$2:$F$21,6,FALSE)</f>
        <v>Digital Store</v>
      </c>
    </row>
    <row r="823" spans="1:32" x14ac:dyDescent="0.3">
      <c r="A823" t="s">
        <v>2788</v>
      </c>
      <c r="B823" s="5">
        <v>45307</v>
      </c>
      <c r="C823" t="s">
        <v>206</v>
      </c>
      <c r="D823" t="s">
        <v>1728</v>
      </c>
      <c r="E823" t="s">
        <v>1908</v>
      </c>
      <c r="F823">
        <v>1</v>
      </c>
      <c r="G823">
        <v>678.9</v>
      </c>
      <c r="H823">
        <v>0.17</v>
      </c>
      <c r="I823" t="s">
        <v>1959</v>
      </c>
      <c r="J823">
        <v>563.48699999999997</v>
      </c>
      <c r="K823">
        <v>563.48699999999997</v>
      </c>
      <c r="L823" t="str">
        <f>_xlfn.IFS(Table8_1[[#This Row],[Unit_Price]]&lt;500,"Low Price",Table8_1[[#This Row],[Unit_Price]]&lt;2000,"Medium Price",Table8_1[[#This Row],[Unit_Price]]&gt;=2000, "High Price")</f>
        <v>Medium Price</v>
      </c>
      <c r="M823" t="str">
        <f>VLOOKUP(Table8_16[[#This Row],[Customer_ID]],Table1__2[],2,FALSE)</f>
        <v>Sharon Brown</v>
      </c>
      <c r="N823">
        <f>VLOOKUP(Table8_16[[#This Row],[Customer_ID]],Table1__2[],3,FALSE)</f>
        <v>37</v>
      </c>
      <c r="O823" t="str">
        <f>VLOOKUP(Table8_16[[#This Row],[Customer_ID]],Table1__2[],4,FALSE)</f>
        <v>Female</v>
      </c>
      <c r="P823" t="str">
        <f>VLOOKUP(Table8_16[[#This Row],[Customer_ID]],Table1__2[],5,FALSE)</f>
        <v>East Andrea</v>
      </c>
      <c r="Q823" t="str">
        <f>VLOOKUP(Table8_16[[#This Row],[Customer_ID]],Table1__2[],6,FALSE)</f>
        <v>Michigan</v>
      </c>
      <c r="R823" t="str">
        <f>VLOOKUP(Table8_16[[#This Row],[Customer_ID]],Table1__2[],7,FALSE)</f>
        <v>USA</v>
      </c>
      <c r="S823" t="str">
        <f>VLOOKUP(Table8_16[[#This Row],[Customer_ID]],Table1__2[],8,FALSE)</f>
        <v>Gold</v>
      </c>
      <c r="T823" t="str">
        <f>VLOOKUP(Table8_16[[#This Row],[Customer_ID]],Table1__2[],9,FALSE)</f>
        <v>Experienced</v>
      </c>
      <c r="U823" t="str">
        <f>VLOOKUP(Table8_16[[#This Row],[Product_ID]],Table3__211[],2,FALSE)</f>
        <v>Men's Roll-On</v>
      </c>
      <c r="V823" t="str">
        <f>VLOOKUP(Table8_16[[#This Row],[Product_ID]],Table3__211[],3,FALSE)</f>
        <v>Perfume</v>
      </c>
      <c r="W823" t="str">
        <f>VLOOKUP(Table8_16[[#This Row],[Product_ID]],Table3__211[],4,FALSE)</f>
        <v>Beauty</v>
      </c>
      <c r="X823" t="str">
        <f>VLOOKUP(Table8_16[[#This Row],[Product_ID]],Table3__211[],5,FALSE)</f>
        <v>Fragrance</v>
      </c>
      <c r="Y823" t="str">
        <f>VLOOKUP(Table8_16[[#This Row],[Product_ID]],Table3__211[],6,FALSE)</f>
        <v>Sullivan and Sons</v>
      </c>
      <c r="Z823">
        <f>VLOOKUP(Table8_16[[#This Row],[Product_ID]],Table3__211[],7,FALSE)</f>
        <v>43.29</v>
      </c>
      <c r="AA823">
        <f>VLOOKUP(Table8_16[[#This Row],[Product_ID]],Table3__211[],8,FALSE)</f>
        <v>267</v>
      </c>
      <c r="AB823" t="str">
        <f>VLOOKUP(Table8_16[[#This Row],[Store_ID]],Store!$A$2:$E$21,2,FALSE)</f>
        <v>Gray Ltd</v>
      </c>
      <c r="AC823" t="str">
        <f>VLOOKUP(Table8_16[[#This Row],[Store_ID]],Store!$A$2:$E$21,3,FALSE)</f>
        <v>North</v>
      </c>
      <c r="AD823" t="str">
        <f>VLOOKUP(Table8_16[[#This Row],[Store_ID]],Store!$A$2:$E$21,4,FALSE)</f>
        <v>New Michaelchester</v>
      </c>
      <c r="AE823" t="str">
        <f>VLOOKUP(Table8_16[[#This Row],[Store_ID]],Store!$A$2:$E$21,5,FALSE)</f>
        <v>Outlet</v>
      </c>
      <c r="AF823" s="22" t="str">
        <f>VLOOKUP(Table8_16[[#This Row],[Store_ID]],Store!$A$2:$F$21,6,FALSE)</f>
        <v>Physical Store</v>
      </c>
    </row>
    <row r="824" spans="1:32" x14ac:dyDescent="0.3">
      <c r="A824" t="s">
        <v>2789</v>
      </c>
      <c r="B824" s="5">
        <v>45520</v>
      </c>
      <c r="C824" t="s">
        <v>74</v>
      </c>
      <c r="D824" t="s">
        <v>1652</v>
      </c>
      <c r="E824" t="s">
        <v>1936</v>
      </c>
      <c r="F824">
        <v>4</v>
      </c>
      <c r="G824">
        <v>94.13</v>
      </c>
      <c r="H824">
        <v>0.15</v>
      </c>
      <c r="I824" t="s">
        <v>1959</v>
      </c>
      <c r="J824">
        <v>320.04199999999997</v>
      </c>
      <c r="K824">
        <v>320.04199999999997</v>
      </c>
      <c r="L824" t="str">
        <f>_xlfn.IFS(Table8_1[[#This Row],[Unit_Price]]&lt;500,"Low Price",Table8_1[[#This Row],[Unit_Price]]&lt;2000,"Medium Price",Table8_1[[#This Row],[Unit_Price]]&gt;=2000, "High Price")</f>
        <v>Low Price</v>
      </c>
      <c r="M824" t="str">
        <f>VLOOKUP(Table8_16[[#This Row],[Customer_ID]],Table1__2[],2,FALSE)</f>
        <v>Laura Alvarez</v>
      </c>
      <c r="N824">
        <f>VLOOKUP(Table8_16[[#This Row],[Customer_ID]],Table1__2[],3,FALSE)</f>
        <v>49</v>
      </c>
      <c r="O824" t="str">
        <f>VLOOKUP(Table8_16[[#This Row],[Customer_ID]],Table1__2[],4,FALSE)</f>
        <v>Female</v>
      </c>
      <c r="P824" t="str">
        <f>VLOOKUP(Table8_16[[#This Row],[Customer_ID]],Table1__2[],5,FALSE)</f>
        <v>Lawsonhaven</v>
      </c>
      <c r="Q824" t="str">
        <f>VLOOKUP(Table8_16[[#This Row],[Customer_ID]],Table1__2[],6,FALSE)</f>
        <v>Washington</v>
      </c>
      <c r="R824" t="str">
        <f>VLOOKUP(Table8_16[[#This Row],[Customer_ID]],Table1__2[],7,FALSE)</f>
        <v>USA</v>
      </c>
      <c r="S824" t="str">
        <f>VLOOKUP(Table8_16[[#This Row],[Customer_ID]],Table1__2[],8,FALSE)</f>
        <v>Platinum</v>
      </c>
      <c r="T824" t="str">
        <f>VLOOKUP(Table8_16[[#This Row],[Customer_ID]],Table1__2[],9,FALSE)</f>
        <v>Experienced</v>
      </c>
      <c r="U824" t="str">
        <f>VLOOKUP(Table8_16[[#This Row],[Product_ID]],Table3__211[],2,FALSE)</f>
        <v>Women's Scarf</v>
      </c>
      <c r="V824" t="str">
        <f>VLOOKUP(Table8_16[[#This Row],[Product_ID]],Table3__211[],3,FALSE)</f>
        <v>Set</v>
      </c>
      <c r="W824" t="str">
        <f>VLOOKUP(Table8_16[[#This Row],[Product_ID]],Table3__211[],4,FALSE)</f>
        <v>Clothing</v>
      </c>
      <c r="X824" t="str">
        <f>VLOOKUP(Table8_16[[#This Row],[Product_ID]],Table3__211[],5,FALSE)</f>
        <v>Accessories</v>
      </c>
      <c r="Y824" t="str">
        <f>VLOOKUP(Table8_16[[#This Row],[Product_ID]],Table3__211[],6,FALSE)</f>
        <v>Brown and Sons</v>
      </c>
      <c r="Z824">
        <f>VLOOKUP(Table8_16[[#This Row],[Product_ID]],Table3__211[],7,FALSE)</f>
        <v>174.02</v>
      </c>
      <c r="AA824">
        <f>VLOOKUP(Table8_16[[#This Row],[Product_ID]],Table3__211[],8,FALSE)</f>
        <v>268</v>
      </c>
      <c r="AB824" t="str">
        <f>VLOOKUP(Table8_16[[#This Row],[Store_ID]],Store!$A$2:$E$21,2,FALSE)</f>
        <v>Shelton PLC</v>
      </c>
      <c r="AC824" t="str">
        <f>VLOOKUP(Table8_16[[#This Row],[Store_ID]],Store!$A$2:$E$21,3,FALSE)</f>
        <v>North</v>
      </c>
      <c r="AD824" t="str">
        <f>VLOOKUP(Table8_16[[#This Row],[Store_ID]],Store!$A$2:$E$21,4,FALSE)</f>
        <v>East Jenniferstad</v>
      </c>
      <c r="AE824" t="str">
        <f>VLOOKUP(Table8_16[[#This Row],[Store_ID]],Store!$A$2:$E$21,5,FALSE)</f>
        <v>Flagship</v>
      </c>
      <c r="AF824" s="22" t="str">
        <f>VLOOKUP(Table8_16[[#This Row],[Store_ID]],Store!$A$2:$F$21,6,FALSE)</f>
        <v>Physical Store</v>
      </c>
    </row>
    <row r="825" spans="1:32" x14ac:dyDescent="0.3">
      <c r="A825" t="s">
        <v>2790</v>
      </c>
      <c r="B825" s="5">
        <v>45933</v>
      </c>
      <c r="C825" t="s">
        <v>1377</v>
      </c>
      <c r="D825" t="s">
        <v>1712</v>
      </c>
      <c r="E825" t="s">
        <v>1892</v>
      </c>
      <c r="F825">
        <v>4</v>
      </c>
      <c r="G825">
        <v>415.02</v>
      </c>
      <c r="H825">
        <v>0.01</v>
      </c>
      <c r="I825" t="s">
        <v>1961</v>
      </c>
      <c r="J825">
        <v>1643.4792</v>
      </c>
      <c r="K825">
        <v>1643.4792</v>
      </c>
      <c r="L825" t="str">
        <f>_xlfn.IFS(Table8_1[[#This Row],[Unit_Price]]&lt;500,"Low Price",Table8_1[[#This Row],[Unit_Price]]&lt;2000,"Medium Price",Table8_1[[#This Row],[Unit_Price]]&gt;=2000, "High Price")</f>
        <v>Low Price</v>
      </c>
      <c r="M825" t="str">
        <f>VLOOKUP(Table8_16[[#This Row],[Customer_ID]],Table1__2[],2,FALSE)</f>
        <v>Dalton Walters</v>
      </c>
      <c r="N825">
        <f>VLOOKUP(Table8_16[[#This Row],[Customer_ID]],Table1__2[],3,FALSE)</f>
        <v>31</v>
      </c>
      <c r="O825" t="str">
        <f>VLOOKUP(Table8_16[[#This Row],[Customer_ID]],Table1__2[],4,FALSE)</f>
        <v>Male</v>
      </c>
      <c r="P825" t="str">
        <f>VLOOKUP(Table8_16[[#This Row],[Customer_ID]],Table1__2[],5,FALSE)</f>
        <v>Jonesstad</v>
      </c>
      <c r="Q825" t="str">
        <f>VLOOKUP(Table8_16[[#This Row],[Customer_ID]],Table1__2[],6,FALSE)</f>
        <v>Wisconsin</v>
      </c>
      <c r="R825" t="str">
        <f>VLOOKUP(Table8_16[[#This Row],[Customer_ID]],Table1__2[],7,FALSE)</f>
        <v>USA</v>
      </c>
      <c r="S825" t="str">
        <f>VLOOKUP(Table8_16[[#This Row],[Customer_ID]],Table1__2[],8,FALSE)</f>
        <v>Silver</v>
      </c>
      <c r="T825" t="str">
        <f>VLOOKUP(Table8_16[[#This Row],[Customer_ID]],Table1__2[],9,FALSE)</f>
        <v>Experienced</v>
      </c>
      <c r="U825" t="str">
        <f>VLOOKUP(Table8_16[[#This Row],[Product_ID]],Table3__211[],2,FALSE)</f>
        <v>Adjustable Jump</v>
      </c>
      <c r="V825" t="str">
        <f>VLOOKUP(Table8_16[[#This Row],[Product_ID]],Table3__211[],3,FALSE)</f>
        <v>Rope</v>
      </c>
      <c r="W825" t="str">
        <f>VLOOKUP(Table8_16[[#This Row],[Product_ID]],Table3__211[],4,FALSE)</f>
        <v>Sports</v>
      </c>
      <c r="X825" t="str">
        <f>VLOOKUP(Table8_16[[#This Row],[Product_ID]],Table3__211[],5,FALSE)</f>
        <v>Fitness</v>
      </c>
      <c r="Y825" t="str">
        <f>VLOOKUP(Table8_16[[#This Row],[Product_ID]],Table3__211[],6,FALSE)</f>
        <v>Cox Inc</v>
      </c>
      <c r="Z825">
        <f>VLOOKUP(Table8_16[[#This Row],[Product_ID]],Table3__211[],7,FALSE)</f>
        <v>167.12</v>
      </c>
      <c r="AA825">
        <f>VLOOKUP(Table8_16[[#This Row],[Product_ID]],Table3__211[],8,FALSE)</f>
        <v>316</v>
      </c>
      <c r="AB825" t="str">
        <f>VLOOKUP(Table8_16[[#This Row],[Store_ID]],Store!$A$2:$E$21,2,FALSE)</f>
        <v>Martinez, Adkins and Johnson</v>
      </c>
      <c r="AC825" t="str">
        <f>VLOOKUP(Table8_16[[#This Row],[Store_ID]],Store!$A$2:$E$21,3,FALSE)</f>
        <v>North</v>
      </c>
      <c r="AD825" t="str">
        <f>VLOOKUP(Table8_16[[#This Row],[Store_ID]],Store!$A$2:$E$21,4,FALSE)</f>
        <v>Danielmouth</v>
      </c>
      <c r="AE825" t="str">
        <f>VLOOKUP(Table8_16[[#This Row],[Store_ID]],Store!$A$2:$E$21,5,FALSE)</f>
        <v>Flagship</v>
      </c>
      <c r="AF825" s="22" t="str">
        <f>VLOOKUP(Table8_16[[#This Row],[Store_ID]],Store!$A$2:$F$21,6,FALSE)</f>
        <v>Physical Store</v>
      </c>
    </row>
    <row r="826" spans="1:32" x14ac:dyDescent="0.3">
      <c r="A826" t="s">
        <v>2791</v>
      </c>
      <c r="B826" s="5">
        <v>45841</v>
      </c>
      <c r="C826" t="s">
        <v>199</v>
      </c>
      <c r="D826" t="s">
        <v>1603</v>
      </c>
      <c r="E826" t="s">
        <v>1904</v>
      </c>
      <c r="F826">
        <v>4</v>
      </c>
      <c r="G826">
        <v>780.07</v>
      </c>
      <c r="H826">
        <v>0.03</v>
      </c>
      <c r="I826" t="s">
        <v>1959</v>
      </c>
      <c r="J826">
        <v>3026.6716000000001</v>
      </c>
      <c r="K826">
        <v>3026.6716000000001</v>
      </c>
      <c r="L826" t="str">
        <f>_xlfn.IFS(Table8_1[[#This Row],[Unit_Price]]&lt;500,"Low Price",Table8_1[[#This Row],[Unit_Price]]&lt;2000,"Medium Price",Table8_1[[#This Row],[Unit_Price]]&gt;=2000, "High Price")</f>
        <v>Medium Price</v>
      </c>
      <c r="M826" t="str">
        <f>VLOOKUP(Table8_16[[#This Row],[Customer_ID]],Table1__2[],2,FALSE)</f>
        <v>Sarah Rodgers</v>
      </c>
      <c r="N826">
        <f>VLOOKUP(Table8_16[[#This Row],[Customer_ID]],Table1__2[],3,FALSE)</f>
        <v>23</v>
      </c>
      <c r="O826" t="str">
        <f>VLOOKUP(Table8_16[[#This Row],[Customer_ID]],Table1__2[],4,FALSE)</f>
        <v>Female</v>
      </c>
      <c r="P826" t="str">
        <f>VLOOKUP(Table8_16[[#This Row],[Customer_ID]],Table1__2[],5,FALSE)</f>
        <v>New Julia</v>
      </c>
      <c r="Q826" t="str">
        <f>VLOOKUP(Table8_16[[#This Row],[Customer_ID]],Table1__2[],6,FALSE)</f>
        <v>West Virginia</v>
      </c>
      <c r="R826" t="str">
        <f>VLOOKUP(Table8_16[[#This Row],[Customer_ID]],Table1__2[],7,FALSE)</f>
        <v>USA</v>
      </c>
      <c r="S826" t="str">
        <f>VLOOKUP(Table8_16[[#This Row],[Customer_ID]],Table1__2[],8,FALSE)</f>
        <v>Gold</v>
      </c>
      <c r="T826" t="str">
        <f>VLOOKUP(Table8_16[[#This Row],[Customer_ID]],Table1__2[],9,FALSE)</f>
        <v>Students</v>
      </c>
      <c r="U826" t="str">
        <f>VLOOKUP(Table8_16[[#This Row],[Product_ID]],Table3__211[],2,FALSE)</f>
        <v>HD Smart TV</v>
      </c>
      <c r="V826" t="str">
        <f>VLOOKUP(Table8_16[[#This Row],[Product_ID]],Table3__211[],3,FALSE)</f>
        <v>Stick</v>
      </c>
      <c r="W826" t="str">
        <f>VLOOKUP(Table8_16[[#This Row],[Product_ID]],Table3__211[],4,FALSE)</f>
        <v>Electronics</v>
      </c>
      <c r="X826" t="str">
        <f>VLOOKUP(Table8_16[[#This Row],[Product_ID]],Table3__211[],5,FALSE)</f>
        <v>Accessories</v>
      </c>
      <c r="Y826" t="str">
        <f>VLOOKUP(Table8_16[[#This Row],[Product_ID]],Table3__211[],6,FALSE)</f>
        <v>Gibson, Hobbs and Weaver</v>
      </c>
      <c r="Z826">
        <f>VLOOKUP(Table8_16[[#This Row],[Product_ID]],Table3__211[],7,FALSE)</f>
        <v>449.4</v>
      </c>
      <c r="AA826">
        <f>VLOOKUP(Table8_16[[#This Row],[Product_ID]],Table3__211[],8,FALSE)</f>
        <v>273</v>
      </c>
      <c r="AB826" t="str">
        <f>VLOOKUP(Table8_16[[#This Row],[Store_ID]],Store!$A$2:$E$21,2,FALSE)</f>
        <v>Alexander Group</v>
      </c>
      <c r="AC826" t="str">
        <f>VLOOKUP(Table8_16[[#This Row],[Store_ID]],Store!$A$2:$E$21,3,FALSE)</f>
        <v>South</v>
      </c>
      <c r="AD826" t="str">
        <f>VLOOKUP(Table8_16[[#This Row],[Store_ID]],Store!$A$2:$E$21,4,FALSE)</f>
        <v>Port Sharon</v>
      </c>
      <c r="AE826" t="str">
        <f>VLOOKUP(Table8_16[[#This Row],[Store_ID]],Store!$A$2:$E$21,5,FALSE)</f>
        <v>Online</v>
      </c>
      <c r="AF826" s="22" t="str">
        <f>VLOOKUP(Table8_16[[#This Row],[Store_ID]],Store!$A$2:$F$21,6,FALSE)</f>
        <v>Digital Store</v>
      </c>
    </row>
    <row r="827" spans="1:32" x14ac:dyDescent="0.3">
      <c r="A827" t="s">
        <v>2792</v>
      </c>
      <c r="B827" s="5">
        <v>45877</v>
      </c>
      <c r="C827" t="s">
        <v>1340</v>
      </c>
      <c r="D827" t="s">
        <v>1689</v>
      </c>
      <c r="E827" t="s">
        <v>1936</v>
      </c>
      <c r="F827">
        <v>4</v>
      </c>
      <c r="G827">
        <v>184.57</v>
      </c>
      <c r="H827">
        <v>0.28000000000000003</v>
      </c>
      <c r="I827" t="s">
        <v>1959</v>
      </c>
      <c r="J827">
        <v>531.5616</v>
      </c>
      <c r="K827">
        <v>531.5616</v>
      </c>
      <c r="L827" t="str">
        <f>_xlfn.IFS(Table8_1[[#This Row],[Unit_Price]]&lt;500,"Low Price",Table8_1[[#This Row],[Unit_Price]]&lt;2000,"Medium Price",Table8_1[[#This Row],[Unit_Price]]&gt;=2000, "High Price")</f>
        <v>Low Price</v>
      </c>
      <c r="M827" t="str">
        <f>VLOOKUP(Table8_16[[#This Row],[Customer_ID]],Table1__2[],2,FALSE)</f>
        <v>Samuel Mullins</v>
      </c>
      <c r="N827">
        <f>VLOOKUP(Table8_16[[#This Row],[Customer_ID]],Table1__2[],3,FALSE)</f>
        <v>27</v>
      </c>
      <c r="O827" t="str">
        <f>VLOOKUP(Table8_16[[#This Row],[Customer_ID]],Table1__2[],4,FALSE)</f>
        <v>Female</v>
      </c>
      <c r="P827" t="str">
        <f>VLOOKUP(Table8_16[[#This Row],[Customer_ID]],Table1__2[],5,FALSE)</f>
        <v>Hartmouth</v>
      </c>
      <c r="Q827" t="str">
        <f>VLOOKUP(Table8_16[[#This Row],[Customer_ID]],Table1__2[],6,FALSE)</f>
        <v>Louisiana</v>
      </c>
      <c r="R827" t="str">
        <f>VLOOKUP(Table8_16[[#This Row],[Customer_ID]],Table1__2[],7,FALSE)</f>
        <v>USA</v>
      </c>
      <c r="S827" t="str">
        <f>VLOOKUP(Table8_16[[#This Row],[Customer_ID]],Table1__2[],8,FALSE)</f>
        <v>Bronze</v>
      </c>
      <c r="T827" t="str">
        <f>VLOOKUP(Table8_16[[#This Row],[Customer_ID]],Table1__2[],9,FALSE)</f>
        <v>Entry level Professionel</v>
      </c>
      <c r="U827" t="str">
        <f>VLOOKUP(Table8_16[[#This Row],[Product_ID]],Table3__211[],2,FALSE)</f>
        <v>Men's Casual</v>
      </c>
      <c r="V827" t="str">
        <f>VLOOKUP(Table8_16[[#This Row],[Product_ID]],Table3__211[],3,FALSE)</f>
        <v>Sneakers</v>
      </c>
      <c r="W827" t="str">
        <f>VLOOKUP(Table8_16[[#This Row],[Product_ID]],Table3__211[],4,FALSE)</f>
        <v>Clothing</v>
      </c>
      <c r="X827" t="str">
        <f>VLOOKUP(Table8_16[[#This Row],[Product_ID]],Table3__211[],5,FALSE)</f>
        <v>Footwear</v>
      </c>
      <c r="Y827" t="str">
        <f>VLOOKUP(Table8_16[[#This Row],[Product_ID]],Table3__211[],6,FALSE)</f>
        <v>Hogan-Lee</v>
      </c>
      <c r="Z827">
        <f>VLOOKUP(Table8_16[[#This Row],[Product_ID]],Table3__211[],7,FALSE)</f>
        <v>353.47</v>
      </c>
      <c r="AA827">
        <f>VLOOKUP(Table8_16[[#This Row],[Product_ID]],Table3__211[],8,FALSE)</f>
        <v>214</v>
      </c>
      <c r="AB827" t="str">
        <f>VLOOKUP(Table8_16[[#This Row],[Store_ID]],Store!$A$2:$E$21,2,FALSE)</f>
        <v>Shelton PLC</v>
      </c>
      <c r="AC827" t="str">
        <f>VLOOKUP(Table8_16[[#This Row],[Store_ID]],Store!$A$2:$E$21,3,FALSE)</f>
        <v>North</v>
      </c>
      <c r="AD827" t="str">
        <f>VLOOKUP(Table8_16[[#This Row],[Store_ID]],Store!$A$2:$E$21,4,FALSE)</f>
        <v>East Jenniferstad</v>
      </c>
      <c r="AE827" t="str">
        <f>VLOOKUP(Table8_16[[#This Row],[Store_ID]],Store!$A$2:$E$21,5,FALSE)</f>
        <v>Flagship</v>
      </c>
      <c r="AF827" s="22" t="str">
        <f>VLOOKUP(Table8_16[[#This Row],[Store_ID]],Store!$A$2:$F$21,6,FALSE)</f>
        <v>Physical Store</v>
      </c>
    </row>
    <row r="828" spans="1:32" x14ac:dyDescent="0.3">
      <c r="A828" t="s">
        <v>2793</v>
      </c>
      <c r="B828" s="5">
        <v>45532</v>
      </c>
      <c r="C828" t="s">
        <v>922</v>
      </c>
      <c r="D828" t="s">
        <v>1777</v>
      </c>
      <c r="E828" t="s">
        <v>1904</v>
      </c>
      <c r="F828">
        <v>4</v>
      </c>
      <c r="G828">
        <v>277.58</v>
      </c>
      <c r="H828">
        <v>0.22</v>
      </c>
      <c r="I828" t="s">
        <v>1961</v>
      </c>
      <c r="J828">
        <v>866.04960000000005</v>
      </c>
      <c r="K828">
        <v>866.04959999999994</v>
      </c>
      <c r="L828" t="str">
        <f>_xlfn.IFS(Table8_1[[#This Row],[Unit_Price]]&lt;500,"Low Price",Table8_1[[#This Row],[Unit_Price]]&lt;2000,"Medium Price",Table8_1[[#This Row],[Unit_Price]]&gt;=2000, "High Price")</f>
        <v>Low Price</v>
      </c>
      <c r="M828" t="str">
        <f>VLOOKUP(Table8_16[[#This Row],[Customer_ID]],Table1__2[],2,FALSE)</f>
        <v>Cynthia Roberts</v>
      </c>
      <c r="N828">
        <f>VLOOKUP(Table8_16[[#This Row],[Customer_ID]],Table1__2[],3,FALSE)</f>
        <v>22</v>
      </c>
      <c r="O828" t="str">
        <f>VLOOKUP(Table8_16[[#This Row],[Customer_ID]],Table1__2[],4,FALSE)</f>
        <v>Female</v>
      </c>
      <c r="P828" t="str">
        <f>VLOOKUP(Table8_16[[#This Row],[Customer_ID]],Table1__2[],5,FALSE)</f>
        <v>Millerfort</v>
      </c>
      <c r="Q828" t="str">
        <f>VLOOKUP(Table8_16[[#This Row],[Customer_ID]],Table1__2[],6,FALSE)</f>
        <v>Vermont</v>
      </c>
      <c r="R828" t="str">
        <f>VLOOKUP(Table8_16[[#This Row],[Customer_ID]],Table1__2[],7,FALSE)</f>
        <v>USA</v>
      </c>
      <c r="S828" t="str">
        <f>VLOOKUP(Table8_16[[#This Row],[Customer_ID]],Table1__2[],8,FALSE)</f>
        <v>Gold</v>
      </c>
      <c r="T828" t="str">
        <f>VLOOKUP(Table8_16[[#This Row],[Customer_ID]],Table1__2[],9,FALSE)</f>
        <v>Students</v>
      </c>
      <c r="U828" t="str">
        <f>VLOOKUP(Table8_16[[#This Row],[Product_ID]],Table3__211[],2,FALSE)</f>
        <v>Adjustable Dumbbells</v>
      </c>
      <c r="V828" t="str">
        <f>VLOOKUP(Table8_16[[#This Row],[Product_ID]],Table3__211[],3,FALSE)</f>
        <v>20kg</v>
      </c>
      <c r="W828" t="str">
        <f>VLOOKUP(Table8_16[[#This Row],[Product_ID]],Table3__211[],4,FALSE)</f>
        <v>Sports</v>
      </c>
      <c r="X828" t="str">
        <f>VLOOKUP(Table8_16[[#This Row],[Product_ID]],Table3__211[],5,FALSE)</f>
        <v>Fitness</v>
      </c>
      <c r="Y828" t="str">
        <f>VLOOKUP(Table8_16[[#This Row],[Product_ID]],Table3__211[],6,FALSE)</f>
        <v>Montgomery, Benton and Miller</v>
      </c>
      <c r="Z828">
        <f>VLOOKUP(Table8_16[[#This Row],[Product_ID]],Table3__211[],7,FALSE)</f>
        <v>240.63</v>
      </c>
      <c r="AA828">
        <f>VLOOKUP(Table8_16[[#This Row],[Product_ID]],Table3__211[],8,FALSE)</f>
        <v>423</v>
      </c>
      <c r="AB828" t="str">
        <f>VLOOKUP(Table8_16[[#This Row],[Store_ID]],Store!$A$2:$E$21,2,FALSE)</f>
        <v>Alexander Group</v>
      </c>
      <c r="AC828" t="str">
        <f>VLOOKUP(Table8_16[[#This Row],[Store_ID]],Store!$A$2:$E$21,3,FALSE)</f>
        <v>South</v>
      </c>
      <c r="AD828" t="str">
        <f>VLOOKUP(Table8_16[[#This Row],[Store_ID]],Store!$A$2:$E$21,4,FALSE)</f>
        <v>Port Sharon</v>
      </c>
      <c r="AE828" t="str">
        <f>VLOOKUP(Table8_16[[#This Row],[Store_ID]],Store!$A$2:$E$21,5,FALSE)</f>
        <v>Online</v>
      </c>
      <c r="AF828" s="22" t="str">
        <f>VLOOKUP(Table8_16[[#This Row],[Store_ID]],Store!$A$2:$F$21,6,FALSE)</f>
        <v>Digital Store</v>
      </c>
    </row>
    <row r="829" spans="1:32" x14ac:dyDescent="0.3">
      <c r="A829" t="s">
        <v>2794</v>
      </c>
      <c r="B829" s="5">
        <v>45734</v>
      </c>
      <c r="C829" t="s">
        <v>373</v>
      </c>
      <c r="D829" t="s">
        <v>1670</v>
      </c>
      <c r="E829" t="s">
        <v>1901</v>
      </c>
      <c r="F829">
        <v>1</v>
      </c>
      <c r="G829">
        <v>36.799999999999997</v>
      </c>
      <c r="H829">
        <v>0.18</v>
      </c>
      <c r="I829" t="s">
        <v>1959</v>
      </c>
      <c r="J829">
        <v>30.175999999999998</v>
      </c>
      <c r="K829">
        <v>30.175999999999998</v>
      </c>
      <c r="L829" t="str">
        <f>_xlfn.IFS(Table8_1[[#This Row],[Unit_Price]]&lt;500,"Low Price",Table8_1[[#This Row],[Unit_Price]]&lt;2000,"Medium Price",Table8_1[[#This Row],[Unit_Price]]&gt;=2000, "High Price")</f>
        <v>Low Price</v>
      </c>
      <c r="M829" t="str">
        <f>VLOOKUP(Table8_16[[#This Row],[Customer_ID]],Table1__2[],2,FALSE)</f>
        <v>Christopher Lester</v>
      </c>
      <c r="N829">
        <f>VLOOKUP(Table8_16[[#This Row],[Customer_ID]],Table1__2[],3,FALSE)</f>
        <v>64</v>
      </c>
      <c r="O829" t="str">
        <f>VLOOKUP(Table8_16[[#This Row],[Customer_ID]],Table1__2[],4,FALSE)</f>
        <v>Male</v>
      </c>
      <c r="P829" t="str">
        <f>VLOOKUP(Table8_16[[#This Row],[Customer_ID]],Table1__2[],5,FALSE)</f>
        <v>South Jenniferville</v>
      </c>
      <c r="Q829" t="str">
        <f>VLOOKUP(Table8_16[[#This Row],[Customer_ID]],Table1__2[],6,FALSE)</f>
        <v>Georgia</v>
      </c>
      <c r="R829" t="str">
        <f>VLOOKUP(Table8_16[[#This Row],[Customer_ID]],Table1__2[],7,FALSE)</f>
        <v>USA</v>
      </c>
      <c r="S829" t="str">
        <f>VLOOKUP(Table8_16[[#This Row],[Customer_ID]],Table1__2[],8,FALSE)</f>
        <v>Silver</v>
      </c>
      <c r="T829" t="str">
        <f>VLOOKUP(Table8_16[[#This Row],[Customer_ID]],Table1__2[],9,FALSE)</f>
        <v>Retired</v>
      </c>
      <c r="U829" t="str">
        <f>VLOOKUP(Table8_16[[#This Row],[Product_ID]],Table3__211[],2,FALSE)</f>
        <v>Basketball</v>
      </c>
      <c r="V829" t="str">
        <f>VLOOKUP(Table8_16[[#This Row],[Product_ID]],Table3__211[],3,FALSE)</f>
        <v>Ball</v>
      </c>
      <c r="W829" t="str">
        <f>VLOOKUP(Table8_16[[#This Row],[Product_ID]],Table3__211[],4,FALSE)</f>
        <v>Sports</v>
      </c>
      <c r="X829" t="str">
        <f>VLOOKUP(Table8_16[[#This Row],[Product_ID]],Table3__211[],5,FALSE)</f>
        <v>Team Sports</v>
      </c>
      <c r="Y829" t="str">
        <f>VLOOKUP(Table8_16[[#This Row],[Product_ID]],Table3__211[],6,FALSE)</f>
        <v>Nolan-Snow</v>
      </c>
      <c r="Z829">
        <f>VLOOKUP(Table8_16[[#This Row],[Product_ID]],Table3__211[],7,FALSE)</f>
        <v>204.39</v>
      </c>
      <c r="AA829">
        <f>VLOOKUP(Table8_16[[#This Row],[Product_ID]],Table3__211[],8,FALSE)</f>
        <v>281</v>
      </c>
      <c r="AB829" t="str">
        <f>VLOOKUP(Table8_16[[#This Row],[Store_ID]],Store!$A$2:$E$21,2,FALSE)</f>
        <v>Johnson-Wright</v>
      </c>
      <c r="AC829" t="str">
        <f>VLOOKUP(Table8_16[[#This Row],[Store_ID]],Store!$A$2:$E$21,3,FALSE)</f>
        <v>North</v>
      </c>
      <c r="AD829" t="str">
        <f>VLOOKUP(Table8_16[[#This Row],[Store_ID]],Store!$A$2:$E$21,4,FALSE)</f>
        <v>Hoodberg</v>
      </c>
      <c r="AE829" t="str">
        <f>VLOOKUP(Table8_16[[#This Row],[Store_ID]],Store!$A$2:$E$21,5,FALSE)</f>
        <v>Outlet</v>
      </c>
      <c r="AF829" s="22" t="str">
        <f>VLOOKUP(Table8_16[[#This Row],[Store_ID]],Store!$A$2:$F$21,6,FALSE)</f>
        <v>Physical Store</v>
      </c>
    </row>
    <row r="830" spans="1:32" x14ac:dyDescent="0.3">
      <c r="A830" t="s">
        <v>2795</v>
      </c>
      <c r="B830" s="5">
        <v>45809</v>
      </c>
      <c r="C830" t="s">
        <v>1127</v>
      </c>
      <c r="D830" t="s">
        <v>1847</v>
      </c>
      <c r="E830" t="s">
        <v>1911</v>
      </c>
      <c r="F830">
        <v>1</v>
      </c>
      <c r="G830">
        <v>539.37</v>
      </c>
      <c r="H830">
        <v>0.14000000000000001</v>
      </c>
      <c r="I830" t="s">
        <v>1959</v>
      </c>
      <c r="J830">
        <v>463.85820000000001</v>
      </c>
      <c r="K830">
        <v>463.85820000000001</v>
      </c>
      <c r="L830" t="str">
        <f>_xlfn.IFS(Table8_1[[#This Row],[Unit_Price]]&lt;500,"Low Price",Table8_1[[#This Row],[Unit_Price]]&lt;2000,"Medium Price",Table8_1[[#This Row],[Unit_Price]]&gt;=2000, "High Price")</f>
        <v>Medium Price</v>
      </c>
      <c r="M830" t="str">
        <f>VLOOKUP(Table8_16[[#This Row],[Customer_ID]],Table1__2[],2,FALSE)</f>
        <v>Steve Hunt</v>
      </c>
      <c r="N830">
        <f>VLOOKUP(Table8_16[[#This Row],[Customer_ID]],Table1__2[],3,FALSE)</f>
        <v>54</v>
      </c>
      <c r="O830" t="str">
        <f>VLOOKUP(Table8_16[[#This Row],[Customer_ID]],Table1__2[],4,FALSE)</f>
        <v>Male</v>
      </c>
      <c r="P830" t="str">
        <f>VLOOKUP(Table8_16[[#This Row],[Customer_ID]],Table1__2[],5,FALSE)</f>
        <v>North Richard</v>
      </c>
      <c r="Q830" t="str">
        <f>VLOOKUP(Table8_16[[#This Row],[Customer_ID]],Table1__2[],6,FALSE)</f>
        <v>Virginia</v>
      </c>
      <c r="R830" t="str">
        <f>VLOOKUP(Table8_16[[#This Row],[Customer_ID]],Table1__2[],7,FALSE)</f>
        <v>USA</v>
      </c>
      <c r="S830" t="str">
        <f>VLOOKUP(Table8_16[[#This Row],[Customer_ID]],Table1__2[],8,FALSE)</f>
        <v>Bronze</v>
      </c>
      <c r="T830" t="str">
        <f>VLOOKUP(Table8_16[[#This Row],[Customer_ID]],Table1__2[],9,FALSE)</f>
        <v>Experienced</v>
      </c>
      <c r="U830" t="str">
        <f>VLOOKUP(Table8_16[[#This Row],[Product_ID]],Table3__211[],2,FALSE)</f>
        <v>Sports Wrist</v>
      </c>
      <c r="V830" t="str">
        <f>VLOOKUP(Table8_16[[#This Row],[Product_ID]],Table3__211[],3,FALSE)</f>
        <v>Sweatbands</v>
      </c>
      <c r="W830" t="str">
        <f>VLOOKUP(Table8_16[[#This Row],[Product_ID]],Table3__211[],4,FALSE)</f>
        <v>Sports</v>
      </c>
      <c r="X830" t="str">
        <f>VLOOKUP(Table8_16[[#This Row],[Product_ID]],Table3__211[],5,FALSE)</f>
        <v>Accessories</v>
      </c>
      <c r="Y830" t="str">
        <f>VLOOKUP(Table8_16[[#This Row],[Product_ID]],Table3__211[],6,FALSE)</f>
        <v>Olsen-Daniels</v>
      </c>
      <c r="Z830">
        <f>VLOOKUP(Table8_16[[#This Row],[Product_ID]],Table3__211[],7,FALSE)</f>
        <v>131.24</v>
      </c>
      <c r="AA830">
        <f>VLOOKUP(Table8_16[[#This Row],[Product_ID]],Table3__211[],8,FALSE)</f>
        <v>232</v>
      </c>
      <c r="AB830" t="str">
        <f>VLOOKUP(Table8_16[[#This Row],[Store_ID]],Store!$A$2:$E$21,2,FALSE)</f>
        <v>Benson-Elliott</v>
      </c>
      <c r="AC830" t="str">
        <f>VLOOKUP(Table8_16[[#This Row],[Store_ID]],Store!$A$2:$E$21,3,FALSE)</f>
        <v>East</v>
      </c>
      <c r="AD830" t="str">
        <f>VLOOKUP(Table8_16[[#This Row],[Store_ID]],Store!$A$2:$E$21,4,FALSE)</f>
        <v>Port Josephberg</v>
      </c>
      <c r="AE830" t="str">
        <f>VLOOKUP(Table8_16[[#This Row],[Store_ID]],Store!$A$2:$E$21,5,FALSE)</f>
        <v>Online</v>
      </c>
      <c r="AF830" s="22" t="str">
        <f>VLOOKUP(Table8_16[[#This Row],[Store_ID]],Store!$A$2:$F$21,6,FALSE)</f>
        <v>Digital Store</v>
      </c>
    </row>
    <row r="831" spans="1:32" x14ac:dyDescent="0.3">
      <c r="A831" t="s">
        <v>2796</v>
      </c>
      <c r="B831" s="5">
        <v>45760</v>
      </c>
      <c r="C831" t="s">
        <v>325</v>
      </c>
      <c r="D831" t="s">
        <v>1635</v>
      </c>
      <c r="E831" t="s">
        <v>1945</v>
      </c>
      <c r="F831">
        <v>1</v>
      </c>
      <c r="G831">
        <v>27.83</v>
      </c>
      <c r="H831">
        <v>0.3</v>
      </c>
      <c r="I831" t="s">
        <v>1961</v>
      </c>
      <c r="J831">
        <v>19.481000000000002</v>
      </c>
      <c r="K831">
        <v>19.481000000000002</v>
      </c>
      <c r="L831" t="str">
        <f>_xlfn.IFS(Table8_1[[#This Row],[Unit_Price]]&lt;500,"Low Price",Table8_1[[#This Row],[Unit_Price]]&lt;2000,"Medium Price",Table8_1[[#This Row],[Unit_Price]]&gt;=2000, "High Price")</f>
        <v>Low Price</v>
      </c>
      <c r="M831" t="str">
        <f>VLOOKUP(Table8_16[[#This Row],[Customer_ID]],Table1__2[],2,FALSE)</f>
        <v>Jamie Yoder</v>
      </c>
      <c r="N831">
        <f>VLOOKUP(Table8_16[[#This Row],[Customer_ID]],Table1__2[],3,FALSE)</f>
        <v>43</v>
      </c>
      <c r="O831" t="str">
        <f>VLOOKUP(Table8_16[[#This Row],[Customer_ID]],Table1__2[],4,FALSE)</f>
        <v>Male</v>
      </c>
      <c r="P831" t="str">
        <f>VLOOKUP(Table8_16[[#This Row],[Customer_ID]],Table1__2[],5,FALSE)</f>
        <v>New Gabrielleville</v>
      </c>
      <c r="Q831" t="str">
        <f>VLOOKUP(Table8_16[[#This Row],[Customer_ID]],Table1__2[],6,FALSE)</f>
        <v>Wisconsin</v>
      </c>
      <c r="R831" t="str">
        <f>VLOOKUP(Table8_16[[#This Row],[Customer_ID]],Table1__2[],7,FALSE)</f>
        <v>USA</v>
      </c>
      <c r="S831" t="str">
        <f>VLOOKUP(Table8_16[[#This Row],[Customer_ID]],Table1__2[],8,FALSE)</f>
        <v>Platinum</v>
      </c>
      <c r="T831" t="str">
        <f>VLOOKUP(Table8_16[[#This Row],[Customer_ID]],Table1__2[],9,FALSE)</f>
        <v>Experienced</v>
      </c>
      <c r="U831" t="str">
        <f>VLOOKUP(Table8_16[[#This Row],[Product_ID]],Table3__211[],2,FALSE)</f>
        <v>Outdoor Sports Water</v>
      </c>
      <c r="V831" t="str">
        <f>VLOOKUP(Table8_16[[#This Row],[Product_ID]],Table3__211[],3,FALSE)</f>
        <v>Bottle</v>
      </c>
      <c r="W831" t="str">
        <f>VLOOKUP(Table8_16[[#This Row],[Product_ID]],Table3__211[],4,FALSE)</f>
        <v>Sports</v>
      </c>
      <c r="X831" t="str">
        <f>VLOOKUP(Table8_16[[#This Row],[Product_ID]],Table3__211[],5,FALSE)</f>
        <v>Accessories</v>
      </c>
      <c r="Y831" t="str">
        <f>VLOOKUP(Table8_16[[#This Row],[Product_ID]],Table3__211[],6,FALSE)</f>
        <v>Soto-Ellis</v>
      </c>
      <c r="Z831">
        <f>VLOOKUP(Table8_16[[#This Row],[Product_ID]],Table3__211[],7,FALSE)</f>
        <v>131.51</v>
      </c>
      <c r="AA831">
        <f>VLOOKUP(Table8_16[[#This Row],[Product_ID]],Table3__211[],8,FALSE)</f>
        <v>273</v>
      </c>
      <c r="AB831" t="str">
        <f>VLOOKUP(Table8_16[[#This Row],[Store_ID]],Store!$A$2:$E$21,2,FALSE)</f>
        <v>Guerrero-Schmitt</v>
      </c>
      <c r="AC831" t="str">
        <f>VLOOKUP(Table8_16[[#This Row],[Store_ID]],Store!$A$2:$E$21,3,FALSE)</f>
        <v>East</v>
      </c>
      <c r="AD831" t="str">
        <f>VLOOKUP(Table8_16[[#This Row],[Store_ID]],Store!$A$2:$E$21,4,FALSE)</f>
        <v>East Stevechester</v>
      </c>
      <c r="AE831" t="str">
        <f>VLOOKUP(Table8_16[[#This Row],[Store_ID]],Store!$A$2:$E$21,5,FALSE)</f>
        <v>Flagship</v>
      </c>
      <c r="AF831" s="22" t="str">
        <f>VLOOKUP(Table8_16[[#This Row],[Store_ID]],Store!$A$2:$F$21,6,FALSE)</f>
        <v>Physical Store</v>
      </c>
    </row>
    <row r="832" spans="1:32" x14ac:dyDescent="0.3">
      <c r="A832" t="s">
        <v>2797</v>
      </c>
      <c r="B832" s="5">
        <v>45456</v>
      </c>
      <c r="C832" t="s">
        <v>910</v>
      </c>
      <c r="D832" t="s">
        <v>1793</v>
      </c>
      <c r="E832" t="s">
        <v>1904</v>
      </c>
      <c r="F832">
        <v>3</v>
      </c>
      <c r="G832">
        <v>698.72</v>
      </c>
      <c r="H832">
        <v>0.28000000000000003</v>
      </c>
      <c r="I832" t="s">
        <v>1964</v>
      </c>
      <c r="J832">
        <v>1509.2352000000001</v>
      </c>
      <c r="K832">
        <v>1509.2351999999998</v>
      </c>
      <c r="L832" t="str">
        <f>_xlfn.IFS(Table8_1[[#This Row],[Unit_Price]]&lt;500,"Low Price",Table8_1[[#This Row],[Unit_Price]]&lt;2000,"Medium Price",Table8_1[[#This Row],[Unit_Price]]&gt;=2000, "High Price")</f>
        <v>Medium Price</v>
      </c>
      <c r="M832" t="str">
        <f>VLOOKUP(Table8_16[[#This Row],[Customer_ID]],Table1__2[],2,FALSE)</f>
        <v>Bryan Garcia</v>
      </c>
      <c r="N832">
        <f>VLOOKUP(Table8_16[[#This Row],[Customer_ID]],Table1__2[],3,FALSE)</f>
        <v>54</v>
      </c>
      <c r="O832" t="str">
        <f>VLOOKUP(Table8_16[[#This Row],[Customer_ID]],Table1__2[],4,FALSE)</f>
        <v>Female</v>
      </c>
      <c r="P832" t="str">
        <f>VLOOKUP(Table8_16[[#This Row],[Customer_ID]],Table1__2[],5,FALSE)</f>
        <v>Garciaborough</v>
      </c>
      <c r="Q832" t="str">
        <f>VLOOKUP(Table8_16[[#This Row],[Customer_ID]],Table1__2[],6,FALSE)</f>
        <v>Wyoming</v>
      </c>
      <c r="R832" t="str">
        <f>VLOOKUP(Table8_16[[#This Row],[Customer_ID]],Table1__2[],7,FALSE)</f>
        <v>USA</v>
      </c>
      <c r="S832" t="str">
        <f>VLOOKUP(Table8_16[[#This Row],[Customer_ID]],Table1__2[],8,FALSE)</f>
        <v>Silver</v>
      </c>
      <c r="T832" t="str">
        <f>VLOOKUP(Table8_16[[#This Row],[Customer_ID]],Table1__2[],9,FALSE)</f>
        <v>Experienced</v>
      </c>
      <c r="U832" t="str">
        <f>VLOOKUP(Table8_16[[#This Row],[Product_ID]],Table3__211[],2,FALSE)</f>
        <v>Kitchen Storage</v>
      </c>
      <c r="V832" t="str">
        <f>VLOOKUP(Table8_16[[#This Row],[Product_ID]],Table3__211[],3,FALSE)</f>
        <v>Rack</v>
      </c>
      <c r="W832" t="str">
        <f>VLOOKUP(Table8_16[[#This Row],[Product_ID]],Table3__211[],4,FALSE)</f>
        <v>Home</v>
      </c>
      <c r="X832" t="str">
        <f>VLOOKUP(Table8_16[[#This Row],[Product_ID]],Table3__211[],5,FALSE)</f>
        <v>Storage</v>
      </c>
      <c r="Y832" t="str">
        <f>VLOOKUP(Table8_16[[#This Row],[Product_ID]],Table3__211[],6,FALSE)</f>
        <v>Duran Group</v>
      </c>
      <c r="Z832">
        <f>VLOOKUP(Table8_16[[#This Row],[Product_ID]],Table3__211[],7,FALSE)</f>
        <v>138.05000000000001</v>
      </c>
      <c r="AA832">
        <f>VLOOKUP(Table8_16[[#This Row],[Product_ID]],Table3__211[],8,FALSE)</f>
        <v>89</v>
      </c>
      <c r="AB832" t="str">
        <f>VLOOKUP(Table8_16[[#This Row],[Store_ID]],Store!$A$2:$E$21,2,FALSE)</f>
        <v>Alexander Group</v>
      </c>
      <c r="AC832" t="str">
        <f>VLOOKUP(Table8_16[[#This Row],[Store_ID]],Store!$A$2:$E$21,3,FALSE)</f>
        <v>South</v>
      </c>
      <c r="AD832" t="str">
        <f>VLOOKUP(Table8_16[[#This Row],[Store_ID]],Store!$A$2:$E$21,4,FALSE)</f>
        <v>Port Sharon</v>
      </c>
      <c r="AE832" t="str">
        <f>VLOOKUP(Table8_16[[#This Row],[Store_ID]],Store!$A$2:$E$21,5,FALSE)</f>
        <v>Online</v>
      </c>
      <c r="AF832" s="22" t="str">
        <f>VLOOKUP(Table8_16[[#This Row],[Store_ID]],Store!$A$2:$F$21,6,FALSE)</f>
        <v>Digital Store</v>
      </c>
    </row>
    <row r="833" spans="1:32" x14ac:dyDescent="0.3">
      <c r="A833" t="s">
        <v>2798</v>
      </c>
      <c r="B833" s="5">
        <v>45698</v>
      </c>
      <c r="C833" t="s">
        <v>62</v>
      </c>
      <c r="D833" t="s">
        <v>1811</v>
      </c>
      <c r="E833" t="s">
        <v>1932</v>
      </c>
      <c r="F833">
        <v>4</v>
      </c>
      <c r="G833">
        <v>528.23</v>
      </c>
      <c r="H833">
        <v>0.15</v>
      </c>
      <c r="I833" t="s">
        <v>1964</v>
      </c>
      <c r="J833">
        <v>1795.982</v>
      </c>
      <c r="K833">
        <v>1795.982</v>
      </c>
      <c r="L833" t="str">
        <f>_xlfn.IFS(Table8_1[[#This Row],[Unit_Price]]&lt;500,"Low Price",Table8_1[[#This Row],[Unit_Price]]&lt;2000,"Medium Price",Table8_1[[#This Row],[Unit_Price]]&gt;=2000, "High Price")</f>
        <v>Medium Price</v>
      </c>
      <c r="M833" t="str">
        <f>VLOOKUP(Table8_16[[#This Row],[Customer_ID]],Table1__2[],2,FALSE)</f>
        <v>Kenneth Lambert</v>
      </c>
      <c r="N833">
        <f>VLOOKUP(Table8_16[[#This Row],[Customer_ID]],Table1__2[],3,FALSE)</f>
        <v>55</v>
      </c>
      <c r="O833" t="str">
        <f>VLOOKUP(Table8_16[[#This Row],[Customer_ID]],Table1__2[],4,FALSE)</f>
        <v>Female</v>
      </c>
      <c r="P833" t="str">
        <f>VLOOKUP(Table8_16[[#This Row],[Customer_ID]],Table1__2[],5,FALSE)</f>
        <v>North Kathryn</v>
      </c>
      <c r="Q833" t="str">
        <f>VLOOKUP(Table8_16[[#This Row],[Customer_ID]],Table1__2[],6,FALSE)</f>
        <v>Kansas</v>
      </c>
      <c r="R833" t="str">
        <f>VLOOKUP(Table8_16[[#This Row],[Customer_ID]],Table1__2[],7,FALSE)</f>
        <v>USA</v>
      </c>
      <c r="S833" t="str">
        <f>VLOOKUP(Table8_16[[#This Row],[Customer_ID]],Table1__2[],8,FALSE)</f>
        <v>Platinum</v>
      </c>
      <c r="T833" t="str">
        <f>VLOOKUP(Table8_16[[#This Row],[Customer_ID]],Table1__2[],9,FALSE)</f>
        <v>Experienced</v>
      </c>
      <c r="U833" t="str">
        <f>VLOOKUP(Table8_16[[#This Row],[Product_ID]],Table3__211[],2,FALSE)</f>
        <v>Wireless</v>
      </c>
      <c r="V833" t="str">
        <f>VLOOKUP(Table8_16[[#This Row],[Product_ID]],Table3__211[],3,FALSE)</f>
        <v>Mouse</v>
      </c>
      <c r="W833" t="str">
        <f>VLOOKUP(Table8_16[[#This Row],[Product_ID]],Table3__211[],4,FALSE)</f>
        <v>Electronics</v>
      </c>
      <c r="X833" t="str">
        <f>VLOOKUP(Table8_16[[#This Row],[Product_ID]],Table3__211[],5,FALSE)</f>
        <v>Computer</v>
      </c>
      <c r="Y833" t="str">
        <f>VLOOKUP(Table8_16[[#This Row],[Product_ID]],Table3__211[],6,FALSE)</f>
        <v>Larson Ltd</v>
      </c>
      <c r="Z833">
        <f>VLOOKUP(Table8_16[[#This Row],[Product_ID]],Table3__211[],7,FALSE)</f>
        <v>392.89</v>
      </c>
      <c r="AA833">
        <f>VLOOKUP(Table8_16[[#This Row],[Product_ID]],Table3__211[],8,FALSE)</f>
        <v>320</v>
      </c>
      <c r="AB833" t="str">
        <f>VLOOKUP(Table8_16[[#This Row],[Store_ID]],Store!$A$2:$E$21,2,FALSE)</f>
        <v>Gardner, Humphrey and Contreras</v>
      </c>
      <c r="AC833" t="str">
        <f>VLOOKUP(Table8_16[[#This Row],[Store_ID]],Store!$A$2:$E$21,3,FALSE)</f>
        <v>East</v>
      </c>
      <c r="AD833" t="str">
        <f>VLOOKUP(Table8_16[[#This Row],[Store_ID]],Store!$A$2:$E$21,4,FALSE)</f>
        <v>Johnsonville</v>
      </c>
      <c r="AE833" t="str">
        <f>VLOOKUP(Table8_16[[#This Row],[Store_ID]],Store!$A$2:$E$21,5,FALSE)</f>
        <v>Flagship</v>
      </c>
      <c r="AF833" s="22" t="str">
        <f>VLOOKUP(Table8_16[[#This Row],[Store_ID]],Store!$A$2:$F$21,6,FALSE)</f>
        <v>Physical Store</v>
      </c>
    </row>
    <row r="834" spans="1:32" x14ac:dyDescent="0.3">
      <c r="A834" t="s">
        <v>2799</v>
      </c>
      <c r="B834" s="5">
        <v>45548</v>
      </c>
      <c r="C834" t="s">
        <v>1525</v>
      </c>
      <c r="D834" t="s">
        <v>1718</v>
      </c>
      <c r="E834" t="s">
        <v>1939</v>
      </c>
      <c r="F834">
        <v>2</v>
      </c>
      <c r="G834">
        <v>780.9</v>
      </c>
      <c r="H834">
        <v>0.24</v>
      </c>
      <c r="I834" t="s">
        <v>1961</v>
      </c>
      <c r="J834">
        <v>1186.9680000000001</v>
      </c>
      <c r="K834">
        <v>1186.9679999999998</v>
      </c>
      <c r="L834" t="str">
        <f>_xlfn.IFS(Table8_1[[#This Row],[Unit_Price]]&lt;500,"Low Price",Table8_1[[#This Row],[Unit_Price]]&lt;2000,"Medium Price",Table8_1[[#This Row],[Unit_Price]]&gt;=2000, "High Price")</f>
        <v>Medium Price</v>
      </c>
      <c r="M834" t="str">
        <f>VLOOKUP(Table8_16[[#This Row],[Customer_ID]],Table1__2[],2,FALSE)</f>
        <v>Darrell Miller</v>
      </c>
      <c r="N834">
        <f>VLOOKUP(Table8_16[[#This Row],[Customer_ID]],Table1__2[],3,FALSE)</f>
        <v>59</v>
      </c>
      <c r="O834" t="str">
        <f>VLOOKUP(Table8_16[[#This Row],[Customer_ID]],Table1__2[],4,FALSE)</f>
        <v>Female</v>
      </c>
      <c r="P834" t="str">
        <f>VLOOKUP(Table8_16[[#This Row],[Customer_ID]],Table1__2[],5,FALSE)</f>
        <v>Port Carol</v>
      </c>
      <c r="Q834" t="str">
        <f>VLOOKUP(Table8_16[[#This Row],[Customer_ID]],Table1__2[],6,FALSE)</f>
        <v>Florida</v>
      </c>
      <c r="R834" t="str">
        <f>VLOOKUP(Table8_16[[#This Row],[Customer_ID]],Table1__2[],7,FALSE)</f>
        <v>USA</v>
      </c>
      <c r="S834" t="str">
        <f>VLOOKUP(Table8_16[[#This Row],[Customer_ID]],Table1__2[],8,FALSE)</f>
        <v>Platinum</v>
      </c>
      <c r="T834" t="str">
        <f>VLOOKUP(Table8_16[[#This Row],[Customer_ID]],Table1__2[],9,FALSE)</f>
        <v>Experienced</v>
      </c>
      <c r="U834" t="str">
        <f>VLOOKUP(Table8_16[[#This Row],[Product_ID]],Table3__211[],2,FALSE)</f>
        <v>Men's Winter</v>
      </c>
      <c r="V834" t="str">
        <f>VLOOKUP(Table8_16[[#This Row],[Product_ID]],Table3__211[],3,FALSE)</f>
        <v>Jacket</v>
      </c>
      <c r="W834" t="str">
        <f>VLOOKUP(Table8_16[[#This Row],[Product_ID]],Table3__211[],4,FALSE)</f>
        <v>Clothing</v>
      </c>
      <c r="X834" t="str">
        <f>VLOOKUP(Table8_16[[#This Row],[Product_ID]],Table3__211[],5,FALSE)</f>
        <v>Outerwear</v>
      </c>
      <c r="Y834" t="str">
        <f>VLOOKUP(Table8_16[[#This Row],[Product_ID]],Table3__211[],6,FALSE)</f>
        <v>Kelly, Smith and Perez</v>
      </c>
      <c r="Z834">
        <f>VLOOKUP(Table8_16[[#This Row],[Product_ID]],Table3__211[],7,FALSE)</f>
        <v>167.34</v>
      </c>
      <c r="AA834">
        <f>VLOOKUP(Table8_16[[#This Row],[Product_ID]],Table3__211[],8,FALSE)</f>
        <v>296</v>
      </c>
      <c r="AB834" t="str">
        <f>VLOOKUP(Table8_16[[#This Row],[Store_ID]],Store!$A$2:$E$21,2,FALSE)</f>
        <v>Frederick-Wright</v>
      </c>
      <c r="AC834" t="str">
        <f>VLOOKUP(Table8_16[[#This Row],[Store_ID]],Store!$A$2:$E$21,3,FALSE)</f>
        <v>West</v>
      </c>
      <c r="AD834" t="str">
        <f>VLOOKUP(Table8_16[[#This Row],[Store_ID]],Store!$A$2:$E$21,4,FALSE)</f>
        <v>New Jimmymouth</v>
      </c>
      <c r="AE834" t="str">
        <f>VLOOKUP(Table8_16[[#This Row],[Store_ID]],Store!$A$2:$E$21,5,FALSE)</f>
        <v>Flagship</v>
      </c>
      <c r="AF834" s="22" t="str">
        <f>VLOOKUP(Table8_16[[#This Row],[Store_ID]],Store!$A$2:$F$21,6,FALSE)</f>
        <v>Physical Store</v>
      </c>
    </row>
    <row r="835" spans="1:32" x14ac:dyDescent="0.3">
      <c r="A835" t="s">
        <v>2800</v>
      </c>
      <c r="B835" s="5">
        <v>45236</v>
      </c>
      <c r="C835" t="s">
        <v>603</v>
      </c>
      <c r="D835" t="s">
        <v>1638</v>
      </c>
      <c r="E835" t="s">
        <v>1934</v>
      </c>
      <c r="F835">
        <v>1</v>
      </c>
      <c r="G835">
        <v>977.97</v>
      </c>
      <c r="H835">
        <v>0.06</v>
      </c>
      <c r="I835" t="s">
        <v>1964</v>
      </c>
      <c r="J835">
        <v>919.29179999999997</v>
      </c>
      <c r="K835">
        <v>919.29180000000008</v>
      </c>
      <c r="L835" t="str">
        <f>_xlfn.IFS(Table8_1[[#This Row],[Unit_Price]]&lt;500,"Low Price",Table8_1[[#This Row],[Unit_Price]]&lt;2000,"Medium Price",Table8_1[[#This Row],[Unit_Price]]&gt;=2000, "High Price")</f>
        <v>Medium Price</v>
      </c>
      <c r="M835" t="str">
        <f>VLOOKUP(Table8_16[[#This Row],[Customer_ID]],Table1__2[],2,FALSE)</f>
        <v>Wesley Thompson</v>
      </c>
      <c r="N835">
        <f>VLOOKUP(Table8_16[[#This Row],[Customer_ID]],Table1__2[],3,FALSE)</f>
        <v>38</v>
      </c>
      <c r="O835" t="str">
        <f>VLOOKUP(Table8_16[[#This Row],[Customer_ID]],Table1__2[],4,FALSE)</f>
        <v>Male</v>
      </c>
      <c r="P835" t="str">
        <f>VLOOKUP(Table8_16[[#This Row],[Customer_ID]],Table1__2[],5,FALSE)</f>
        <v>East Davidmouth</v>
      </c>
      <c r="Q835" t="str">
        <f>VLOOKUP(Table8_16[[#This Row],[Customer_ID]],Table1__2[],6,FALSE)</f>
        <v>Maine</v>
      </c>
      <c r="R835" t="str">
        <f>VLOOKUP(Table8_16[[#This Row],[Customer_ID]],Table1__2[],7,FALSE)</f>
        <v>USA</v>
      </c>
      <c r="S835" t="str">
        <f>VLOOKUP(Table8_16[[#This Row],[Customer_ID]],Table1__2[],8,FALSE)</f>
        <v>Bronze</v>
      </c>
      <c r="T835" t="str">
        <f>VLOOKUP(Table8_16[[#This Row],[Customer_ID]],Table1__2[],9,FALSE)</f>
        <v>Experienced</v>
      </c>
      <c r="U835" t="str">
        <f>VLOOKUP(Table8_16[[#This Row],[Product_ID]],Table3__211[],2,FALSE)</f>
        <v>Multi-Purpose Storage</v>
      </c>
      <c r="V835" t="str">
        <f>VLOOKUP(Table8_16[[#This Row],[Product_ID]],Table3__211[],3,FALSE)</f>
        <v>Box</v>
      </c>
      <c r="W835" t="str">
        <f>VLOOKUP(Table8_16[[#This Row],[Product_ID]],Table3__211[],4,FALSE)</f>
        <v>Home</v>
      </c>
      <c r="X835" t="str">
        <f>VLOOKUP(Table8_16[[#This Row],[Product_ID]],Table3__211[],5,FALSE)</f>
        <v>Storage</v>
      </c>
      <c r="Y835" t="str">
        <f>VLOOKUP(Table8_16[[#This Row],[Product_ID]],Table3__211[],6,FALSE)</f>
        <v>Gardner-Montes</v>
      </c>
      <c r="Z835">
        <f>VLOOKUP(Table8_16[[#This Row],[Product_ID]],Table3__211[],7,FALSE)</f>
        <v>123.46</v>
      </c>
      <c r="AA835">
        <f>VLOOKUP(Table8_16[[#This Row],[Product_ID]],Table3__211[],8,FALSE)</f>
        <v>76</v>
      </c>
      <c r="AB835" t="str">
        <f>VLOOKUP(Table8_16[[#This Row],[Store_ID]],Store!$A$2:$E$21,2,FALSE)</f>
        <v>Mcdonald Inc</v>
      </c>
      <c r="AC835" t="str">
        <f>VLOOKUP(Table8_16[[#This Row],[Store_ID]],Store!$A$2:$E$21,3,FALSE)</f>
        <v>South</v>
      </c>
      <c r="AD835" t="str">
        <f>VLOOKUP(Table8_16[[#This Row],[Store_ID]],Store!$A$2:$E$21,4,FALSE)</f>
        <v>Christopherland</v>
      </c>
      <c r="AE835" t="str">
        <f>VLOOKUP(Table8_16[[#This Row],[Store_ID]],Store!$A$2:$E$21,5,FALSE)</f>
        <v>Outlet</v>
      </c>
      <c r="AF835" s="22" t="str">
        <f>VLOOKUP(Table8_16[[#This Row],[Store_ID]],Store!$A$2:$F$21,6,FALSE)</f>
        <v>Physical Store</v>
      </c>
    </row>
    <row r="836" spans="1:32" x14ac:dyDescent="0.3">
      <c r="A836" t="s">
        <v>2801</v>
      </c>
      <c r="B836" s="5">
        <v>45310</v>
      </c>
      <c r="C836" t="s">
        <v>1166</v>
      </c>
      <c r="D836" t="s">
        <v>1832</v>
      </c>
      <c r="E836" t="s">
        <v>1929</v>
      </c>
      <c r="F836">
        <v>4</v>
      </c>
      <c r="G836">
        <v>354.65</v>
      </c>
      <c r="H836">
        <v>0.19</v>
      </c>
      <c r="I836" t="s">
        <v>1959</v>
      </c>
      <c r="J836">
        <v>1149.066</v>
      </c>
      <c r="K836">
        <v>1149.0659999999998</v>
      </c>
      <c r="L836" t="str">
        <f>_xlfn.IFS(Table8_1[[#This Row],[Unit_Price]]&lt;500,"Low Price",Table8_1[[#This Row],[Unit_Price]]&lt;2000,"Medium Price",Table8_1[[#This Row],[Unit_Price]]&gt;=2000, "High Price")</f>
        <v>Low Price</v>
      </c>
      <c r="M836" t="str">
        <f>VLOOKUP(Table8_16[[#This Row],[Customer_ID]],Table1__2[],2,FALSE)</f>
        <v>Gregory Allen</v>
      </c>
      <c r="N836">
        <f>VLOOKUP(Table8_16[[#This Row],[Customer_ID]],Table1__2[],3,FALSE)</f>
        <v>20</v>
      </c>
      <c r="O836" t="str">
        <f>VLOOKUP(Table8_16[[#This Row],[Customer_ID]],Table1__2[],4,FALSE)</f>
        <v>Female</v>
      </c>
      <c r="P836" t="str">
        <f>VLOOKUP(Table8_16[[#This Row],[Customer_ID]],Table1__2[],5,FALSE)</f>
        <v>West Bruce</v>
      </c>
      <c r="Q836" t="str">
        <f>VLOOKUP(Table8_16[[#This Row],[Customer_ID]],Table1__2[],6,FALSE)</f>
        <v>Vermont</v>
      </c>
      <c r="R836" t="str">
        <f>VLOOKUP(Table8_16[[#This Row],[Customer_ID]],Table1__2[],7,FALSE)</f>
        <v>USA</v>
      </c>
      <c r="S836" t="str">
        <f>VLOOKUP(Table8_16[[#This Row],[Customer_ID]],Table1__2[],8,FALSE)</f>
        <v>Platinum</v>
      </c>
      <c r="T836" t="str">
        <f>VLOOKUP(Table8_16[[#This Row],[Customer_ID]],Table1__2[],9,FALSE)</f>
        <v>Students</v>
      </c>
      <c r="U836" t="str">
        <f>VLOOKUP(Table8_16[[#This Row],[Product_ID]],Table3__211[],2,FALSE)</f>
        <v>Hydrating Face</v>
      </c>
      <c r="V836" t="str">
        <f>VLOOKUP(Table8_16[[#This Row],[Product_ID]],Table3__211[],3,FALSE)</f>
        <v>Cleanser</v>
      </c>
      <c r="W836" t="str">
        <f>VLOOKUP(Table8_16[[#This Row],[Product_ID]],Table3__211[],4,FALSE)</f>
        <v>Beauty</v>
      </c>
      <c r="X836" t="str">
        <f>VLOOKUP(Table8_16[[#This Row],[Product_ID]],Table3__211[],5,FALSE)</f>
        <v>Skincare</v>
      </c>
      <c r="Y836" t="str">
        <f>VLOOKUP(Table8_16[[#This Row],[Product_ID]],Table3__211[],6,FALSE)</f>
        <v>Butler Group</v>
      </c>
      <c r="Z836">
        <f>VLOOKUP(Table8_16[[#This Row],[Product_ID]],Table3__211[],7,FALSE)</f>
        <v>254.04</v>
      </c>
      <c r="AA836">
        <f>VLOOKUP(Table8_16[[#This Row],[Product_ID]],Table3__211[],8,FALSE)</f>
        <v>159</v>
      </c>
      <c r="AB836" t="str">
        <f>VLOOKUP(Table8_16[[#This Row],[Store_ID]],Store!$A$2:$E$21,2,FALSE)</f>
        <v>Thomas, Bridges and Harris</v>
      </c>
      <c r="AC836" t="str">
        <f>VLOOKUP(Table8_16[[#This Row],[Store_ID]],Store!$A$2:$E$21,3,FALSE)</f>
        <v>North</v>
      </c>
      <c r="AD836" t="str">
        <f>VLOOKUP(Table8_16[[#This Row],[Store_ID]],Store!$A$2:$E$21,4,FALSE)</f>
        <v>Sabrinatown</v>
      </c>
      <c r="AE836" t="str">
        <f>VLOOKUP(Table8_16[[#This Row],[Store_ID]],Store!$A$2:$E$21,5,FALSE)</f>
        <v>Online</v>
      </c>
      <c r="AF836" s="22" t="str">
        <f>VLOOKUP(Table8_16[[#This Row],[Store_ID]],Store!$A$2:$F$21,6,FALSE)</f>
        <v>Digital Store</v>
      </c>
    </row>
    <row r="837" spans="1:32" x14ac:dyDescent="0.3">
      <c r="A837" t="s">
        <v>2802</v>
      </c>
      <c r="B837" s="5">
        <v>45376</v>
      </c>
      <c r="C837" t="s">
        <v>910</v>
      </c>
      <c r="D837" t="s">
        <v>1786</v>
      </c>
      <c r="E837" t="s">
        <v>1948</v>
      </c>
      <c r="F837">
        <v>1</v>
      </c>
      <c r="G837">
        <v>671.62</v>
      </c>
      <c r="H837">
        <v>0.09</v>
      </c>
      <c r="I837" t="s">
        <v>1964</v>
      </c>
      <c r="J837">
        <v>611.17420000000004</v>
      </c>
      <c r="K837">
        <v>611.17420000000004</v>
      </c>
      <c r="L837" t="str">
        <f>_xlfn.IFS(Table8_1[[#This Row],[Unit_Price]]&lt;500,"Low Price",Table8_1[[#This Row],[Unit_Price]]&lt;2000,"Medium Price",Table8_1[[#This Row],[Unit_Price]]&gt;=2000, "High Price")</f>
        <v>Medium Price</v>
      </c>
      <c r="M837" t="str">
        <f>VLOOKUP(Table8_16[[#This Row],[Customer_ID]],Table1__2[],2,FALSE)</f>
        <v>Bryan Garcia</v>
      </c>
      <c r="N837">
        <f>VLOOKUP(Table8_16[[#This Row],[Customer_ID]],Table1__2[],3,FALSE)</f>
        <v>54</v>
      </c>
      <c r="O837" t="str">
        <f>VLOOKUP(Table8_16[[#This Row],[Customer_ID]],Table1__2[],4,FALSE)</f>
        <v>Female</v>
      </c>
      <c r="P837" t="str">
        <f>VLOOKUP(Table8_16[[#This Row],[Customer_ID]],Table1__2[],5,FALSE)</f>
        <v>Garciaborough</v>
      </c>
      <c r="Q837" t="str">
        <f>VLOOKUP(Table8_16[[#This Row],[Customer_ID]],Table1__2[],6,FALSE)</f>
        <v>Wyoming</v>
      </c>
      <c r="R837" t="str">
        <f>VLOOKUP(Table8_16[[#This Row],[Customer_ID]],Table1__2[],7,FALSE)</f>
        <v>USA</v>
      </c>
      <c r="S837" t="str">
        <f>VLOOKUP(Table8_16[[#This Row],[Customer_ID]],Table1__2[],8,FALSE)</f>
        <v>Silver</v>
      </c>
      <c r="T837" t="str">
        <f>VLOOKUP(Table8_16[[#This Row],[Customer_ID]],Table1__2[],9,FALSE)</f>
        <v>Experienced</v>
      </c>
      <c r="U837" t="str">
        <f>VLOOKUP(Table8_16[[#This Row],[Product_ID]],Table3__211[],2,FALSE)</f>
        <v>Wooden</v>
      </c>
      <c r="V837" t="str">
        <f>VLOOKUP(Table8_16[[#This Row],[Product_ID]],Table3__211[],3,FALSE)</f>
        <v>Nightstand</v>
      </c>
      <c r="W837" t="str">
        <f>VLOOKUP(Table8_16[[#This Row],[Product_ID]],Table3__211[],4,FALSE)</f>
        <v>Home</v>
      </c>
      <c r="X837" t="str">
        <f>VLOOKUP(Table8_16[[#This Row],[Product_ID]],Table3__211[],5,FALSE)</f>
        <v>Furniture</v>
      </c>
      <c r="Y837" t="str">
        <f>VLOOKUP(Table8_16[[#This Row],[Product_ID]],Table3__211[],6,FALSE)</f>
        <v>Wolfe, Ross and Hester</v>
      </c>
      <c r="Z837">
        <f>VLOOKUP(Table8_16[[#This Row],[Product_ID]],Table3__211[],7,FALSE)</f>
        <v>243.7</v>
      </c>
      <c r="AA837">
        <f>VLOOKUP(Table8_16[[#This Row],[Product_ID]],Table3__211[],8,FALSE)</f>
        <v>130</v>
      </c>
      <c r="AB837" t="str">
        <f>VLOOKUP(Table8_16[[#This Row],[Store_ID]],Store!$A$2:$E$21,2,FALSE)</f>
        <v>Mann-Austin</v>
      </c>
      <c r="AC837" t="str">
        <f>VLOOKUP(Table8_16[[#This Row],[Store_ID]],Store!$A$2:$E$21,3,FALSE)</f>
        <v>East</v>
      </c>
      <c r="AD837" t="str">
        <f>VLOOKUP(Table8_16[[#This Row],[Store_ID]],Store!$A$2:$E$21,4,FALSE)</f>
        <v>Vasquezborough</v>
      </c>
      <c r="AE837" t="str">
        <f>VLOOKUP(Table8_16[[#This Row],[Store_ID]],Store!$A$2:$E$21,5,FALSE)</f>
        <v>Online</v>
      </c>
      <c r="AF837" s="22" t="str">
        <f>VLOOKUP(Table8_16[[#This Row],[Store_ID]],Store!$A$2:$F$21,6,FALSE)</f>
        <v>Digital Store</v>
      </c>
    </row>
    <row r="838" spans="1:32" x14ac:dyDescent="0.3">
      <c r="A838" t="s">
        <v>2803</v>
      </c>
      <c r="B838" s="5">
        <v>45914</v>
      </c>
      <c r="C838" t="s">
        <v>1010</v>
      </c>
      <c r="D838" t="s">
        <v>1829</v>
      </c>
      <c r="E838" t="s">
        <v>1901</v>
      </c>
      <c r="F838">
        <v>1</v>
      </c>
      <c r="G838">
        <v>867.32</v>
      </c>
      <c r="H838">
        <v>0.28999999999999998</v>
      </c>
      <c r="I838" t="s">
        <v>1961</v>
      </c>
      <c r="J838">
        <v>615.79719999999998</v>
      </c>
      <c r="K838">
        <v>615.79720000000009</v>
      </c>
      <c r="L838" t="str">
        <f>_xlfn.IFS(Table8_1[[#This Row],[Unit_Price]]&lt;500,"Low Price",Table8_1[[#This Row],[Unit_Price]]&lt;2000,"Medium Price",Table8_1[[#This Row],[Unit_Price]]&gt;=2000, "High Price")</f>
        <v>Medium Price</v>
      </c>
      <c r="M838" t="str">
        <f>VLOOKUP(Table8_16[[#This Row],[Customer_ID]],Table1__2[],2,FALSE)</f>
        <v>Tiffany Williams</v>
      </c>
      <c r="N838">
        <f>VLOOKUP(Table8_16[[#This Row],[Customer_ID]],Table1__2[],3,FALSE)</f>
        <v>64</v>
      </c>
      <c r="O838" t="str">
        <f>VLOOKUP(Table8_16[[#This Row],[Customer_ID]],Table1__2[],4,FALSE)</f>
        <v>Female</v>
      </c>
      <c r="P838" t="str">
        <f>VLOOKUP(Table8_16[[#This Row],[Customer_ID]],Table1__2[],5,FALSE)</f>
        <v>Richardsport</v>
      </c>
      <c r="Q838" t="str">
        <f>VLOOKUP(Table8_16[[#This Row],[Customer_ID]],Table1__2[],6,FALSE)</f>
        <v>New Hampshire</v>
      </c>
      <c r="R838" t="str">
        <f>VLOOKUP(Table8_16[[#This Row],[Customer_ID]],Table1__2[],7,FALSE)</f>
        <v>USA</v>
      </c>
      <c r="S838" t="str">
        <f>VLOOKUP(Table8_16[[#This Row],[Customer_ID]],Table1__2[],8,FALSE)</f>
        <v>Gold</v>
      </c>
      <c r="T838" t="str">
        <f>VLOOKUP(Table8_16[[#This Row],[Customer_ID]],Table1__2[],9,FALSE)</f>
        <v>Retired</v>
      </c>
      <c r="U838" t="str">
        <f>VLOOKUP(Table8_16[[#This Row],[Product_ID]],Table3__211[],2,FALSE)</f>
        <v>Fitness Resistance</v>
      </c>
      <c r="V838" t="str">
        <f>VLOOKUP(Table8_16[[#This Row],[Product_ID]],Table3__211[],3,FALSE)</f>
        <v>Bands</v>
      </c>
      <c r="W838" t="str">
        <f>VLOOKUP(Table8_16[[#This Row],[Product_ID]],Table3__211[],4,FALSE)</f>
        <v>Sports</v>
      </c>
      <c r="X838" t="str">
        <f>VLOOKUP(Table8_16[[#This Row],[Product_ID]],Table3__211[],5,FALSE)</f>
        <v>Fitness</v>
      </c>
      <c r="Y838" t="str">
        <f>VLOOKUP(Table8_16[[#This Row],[Product_ID]],Table3__211[],6,FALSE)</f>
        <v>Reese-Watson</v>
      </c>
      <c r="Z838">
        <f>VLOOKUP(Table8_16[[#This Row],[Product_ID]],Table3__211[],7,FALSE)</f>
        <v>152.91999999999999</v>
      </c>
      <c r="AA838">
        <f>VLOOKUP(Table8_16[[#This Row],[Product_ID]],Table3__211[],8,FALSE)</f>
        <v>281</v>
      </c>
      <c r="AB838" t="str">
        <f>VLOOKUP(Table8_16[[#This Row],[Store_ID]],Store!$A$2:$E$21,2,FALSE)</f>
        <v>Johnson-Wright</v>
      </c>
      <c r="AC838" t="str">
        <f>VLOOKUP(Table8_16[[#This Row],[Store_ID]],Store!$A$2:$E$21,3,FALSE)</f>
        <v>North</v>
      </c>
      <c r="AD838" t="str">
        <f>VLOOKUP(Table8_16[[#This Row],[Store_ID]],Store!$A$2:$E$21,4,FALSE)</f>
        <v>Hoodberg</v>
      </c>
      <c r="AE838" t="str">
        <f>VLOOKUP(Table8_16[[#This Row],[Store_ID]],Store!$A$2:$E$21,5,FALSE)</f>
        <v>Outlet</v>
      </c>
      <c r="AF838" s="22" t="str">
        <f>VLOOKUP(Table8_16[[#This Row],[Store_ID]],Store!$A$2:$F$21,6,FALSE)</f>
        <v>Physical Store</v>
      </c>
    </row>
    <row r="839" spans="1:32" x14ac:dyDescent="0.3">
      <c r="A839" t="s">
        <v>2804</v>
      </c>
      <c r="B839" s="5">
        <v>45336</v>
      </c>
      <c r="C839" t="s">
        <v>299</v>
      </c>
      <c r="D839" t="s">
        <v>1599</v>
      </c>
      <c r="E839" t="s">
        <v>1929</v>
      </c>
      <c r="F839">
        <v>3</v>
      </c>
      <c r="G839">
        <v>240.27</v>
      </c>
      <c r="H839">
        <v>0.15</v>
      </c>
      <c r="I839" t="s">
        <v>1961</v>
      </c>
      <c r="J839">
        <v>612.68849999999998</v>
      </c>
      <c r="K839">
        <v>612.68850000000009</v>
      </c>
      <c r="L839" t="str">
        <f>_xlfn.IFS(Table8_1[[#This Row],[Unit_Price]]&lt;500,"Low Price",Table8_1[[#This Row],[Unit_Price]]&lt;2000,"Medium Price",Table8_1[[#This Row],[Unit_Price]]&gt;=2000, "High Price")</f>
        <v>Low Price</v>
      </c>
      <c r="M839" t="str">
        <f>VLOOKUP(Table8_16[[#This Row],[Customer_ID]],Table1__2[],2,FALSE)</f>
        <v>Krystal Ford</v>
      </c>
      <c r="N839">
        <f>VLOOKUP(Table8_16[[#This Row],[Customer_ID]],Table1__2[],3,FALSE)</f>
        <v>34</v>
      </c>
      <c r="O839" t="str">
        <f>VLOOKUP(Table8_16[[#This Row],[Customer_ID]],Table1__2[],4,FALSE)</f>
        <v>Female</v>
      </c>
      <c r="P839" t="str">
        <f>VLOOKUP(Table8_16[[#This Row],[Customer_ID]],Table1__2[],5,FALSE)</f>
        <v>South David</v>
      </c>
      <c r="Q839" t="str">
        <f>VLOOKUP(Table8_16[[#This Row],[Customer_ID]],Table1__2[],6,FALSE)</f>
        <v>Arizona</v>
      </c>
      <c r="R839" t="str">
        <f>VLOOKUP(Table8_16[[#This Row],[Customer_ID]],Table1__2[],7,FALSE)</f>
        <v>USA</v>
      </c>
      <c r="S839" t="str">
        <f>VLOOKUP(Table8_16[[#This Row],[Customer_ID]],Table1__2[],8,FALSE)</f>
        <v>Platinum</v>
      </c>
      <c r="T839" t="str">
        <f>VLOOKUP(Table8_16[[#This Row],[Customer_ID]],Table1__2[],9,FALSE)</f>
        <v>Experienced</v>
      </c>
      <c r="U839" t="str">
        <f>VLOOKUP(Table8_16[[#This Row],[Product_ID]],Table3__211[],2,FALSE)</f>
        <v>Ceramic Kitchen Bowl</v>
      </c>
      <c r="V839" t="str">
        <f>VLOOKUP(Table8_16[[#This Row],[Product_ID]],Table3__211[],3,FALSE)</f>
        <v>Set</v>
      </c>
      <c r="W839" t="str">
        <f>VLOOKUP(Table8_16[[#This Row],[Product_ID]],Table3__211[],4,FALSE)</f>
        <v>Home</v>
      </c>
      <c r="X839" t="str">
        <f>VLOOKUP(Table8_16[[#This Row],[Product_ID]],Table3__211[],5,FALSE)</f>
        <v>Kitchen</v>
      </c>
      <c r="Y839" t="str">
        <f>VLOOKUP(Table8_16[[#This Row],[Product_ID]],Table3__211[],6,FALSE)</f>
        <v>Hamilton Group</v>
      </c>
      <c r="Z839">
        <f>VLOOKUP(Table8_16[[#This Row],[Product_ID]],Table3__211[],7,FALSE)</f>
        <v>298.86</v>
      </c>
      <c r="AA839">
        <f>VLOOKUP(Table8_16[[#This Row],[Product_ID]],Table3__211[],8,FALSE)</f>
        <v>308</v>
      </c>
      <c r="AB839" t="str">
        <f>VLOOKUP(Table8_16[[#This Row],[Store_ID]],Store!$A$2:$E$21,2,FALSE)</f>
        <v>Thomas, Bridges and Harris</v>
      </c>
      <c r="AC839" t="str">
        <f>VLOOKUP(Table8_16[[#This Row],[Store_ID]],Store!$A$2:$E$21,3,FALSE)</f>
        <v>North</v>
      </c>
      <c r="AD839" t="str">
        <f>VLOOKUP(Table8_16[[#This Row],[Store_ID]],Store!$A$2:$E$21,4,FALSE)</f>
        <v>Sabrinatown</v>
      </c>
      <c r="AE839" t="str">
        <f>VLOOKUP(Table8_16[[#This Row],[Store_ID]],Store!$A$2:$E$21,5,FALSE)</f>
        <v>Online</v>
      </c>
      <c r="AF839" s="22" t="str">
        <f>VLOOKUP(Table8_16[[#This Row],[Store_ID]],Store!$A$2:$F$21,6,FALSE)</f>
        <v>Digital Store</v>
      </c>
    </row>
    <row r="840" spans="1:32" x14ac:dyDescent="0.3">
      <c r="A840" t="s">
        <v>2805</v>
      </c>
      <c r="B840" s="5">
        <v>45728</v>
      </c>
      <c r="C840" t="s">
        <v>279</v>
      </c>
      <c r="D840" t="s">
        <v>1661</v>
      </c>
      <c r="E840" t="s">
        <v>1939</v>
      </c>
      <c r="F840">
        <v>2</v>
      </c>
      <c r="G840">
        <v>619.12</v>
      </c>
      <c r="H840">
        <v>0.28000000000000003</v>
      </c>
      <c r="I840" t="s">
        <v>1964</v>
      </c>
      <c r="J840">
        <v>891.53279999999995</v>
      </c>
      <c r="K840">
        <v>891.53279999999995</v>
      </c>
      <c r="L840" t="str">
        <f>_xlfn.IFS(Table8_1[[#This Row],[Unit_Price]]&lt;500,"Low Price",Table8_1[[#This Row],[Unit_Price]]&lt;2000,"Medium Price",Table8_1[[#This Row],[Unit_Price]]&gt;=2000, "High Price")</f>
        <v>Medium Price</v>
      </c>
      <c r="M840" t="str">
        <f>VLOOKUP(Table8_16[[#This Row],[Customer_ID]],Table1__2[],2,FALSE)</f>
        <v>Rhonda Morales</v>
      </c>
      <c r="N840">
        <f>VLOOKUP(Table8_16[[#This Row],[Customer_ID]],Table1__2[],3,FALSE)</f>
        <v>61</v>
      </c>
      <c r="O840" t="str">
        <f>VLOOKUP(Table8_16[[#This Row],[Customer_ID]],Table1__2[],4,FALSE)</f>
        <v>Female</v>
      </c>
      <c r="P840" t="str">
        <f>VLOOKUP(Table8_16[[#This Row],[Customer_ID]],Table1__2[],5,FALSE)</f>
        <v>Lake Barryfurt</v>
      </c>
      <c r="Q840" t="str">
        <f>VLOOKUP(Table8_16[[#This Row],[Customer_ID]],Table1__2[],6,FALSE)</f>
        <v>California</v>
      </c>
      <c r="R840" t="str">
        <f>VLOOKUP(Table8_16[[#This Row],[Customer_ID]],Table1__2[],7,FALSE)</f>
        <v>USA</v>
      </c>
      <c r="S840" t="str">
        <f>VLOOKUP(Table8_16[[#This Row],[Customer_ID]],Table1__2[],8,FALSE)</f>
        <v>Gold</v>
      </c>
      <c r="T840" t="str">
        <f>VLOOKUP(Table8_16[[#This Row],[Customer_ID]],Table1__2[],9,FALSE)</f>
        <v>Retired</v>
      </c>
      <c r="U840" t="str">
        <f>VLOOKUP(Table8_16[[#This Row],[Product_ID]],Table3__211[],2,FALSE)</f>
        <v>Sports Stopwatch</v>
      </c>
      <c r="V840" t="str">
        <f>VLOOKUP(Table8_16[[#This Row],[Product_ID]],Table3__211[],3,FALSE)</f>
        <v>Timer</v>
      </c>
      <c r="W840" t="str">
        <f>VLOOKUP(Table8_16[[#This Row],[Product_ID]],Table3__211[],4,FALSE)</f>
        <v>Sports</v>
      </c>
      <c r="X840" t="str">
        <f>VLOOKUP(Table8_16[[#This Row],[Product_ID]],Table3__211[],5,FALSE)</f>
        <v>Accessories</v>
      </c>
      <c r="Y840" t="str">
        <f>VLOOKUP(Table8_16[[#This Row],[Product_ID]],Table3__211[],6,FALSE)</f>
        <v>Burns-Hansen</v>
      </c>
      <c r="Z840">
        <f>VLOOKUP(Table8_16[[#This Row],[Product_ID]],Table3__211[],7,FALSE)</f>
        <v>38.76</v>
      </c>
      <c r="AA840">
        <f>VLOOKUP(Table8_16[[#This Row],[Product_ID]],Table3__211[],8,FALSE)</f>
        <v>137</v>
      </c>
      <c r="AB840" t="str">
        <f>VLOOKUP(Table8_16[[#This Row],[Store_ID]],Store!$A$2:$E$21,2,FALSE)</f>
        <v>Frederick-Wright</v>
      </c>
      <c r="AC840" t="str">
        <f>VLOOKUP(Table8_16[[#This Row],[Store_ID]],Store!$A$2:$E$21,3,FALSE)</f>
        <v>West</v>
      </c>
      <c r="AD840" t="str">
        <f>VLOOKUP(Table8_16[[#This Row],[Store_ID]],Store!$A$2:$E$21,4,FALSE)</f>
        <v>New Jimmymouth</v>
      </c>
      <c r="AE840" t="str">
        <f>VLOOKUP(Table8_16[[#This Row],[Store_ID]],Store!$A$2:$E$21,5,FALSE)</f>
        <v>Flagship</v>
      </c>
      <c r="AF840" s="22" t="str">
        <f>VLOOKUP(Table8_16[[#This Row],[Store_ID]],Store!$A$2:$F$21,6,FALSE)</f>
        <v>Physical Store</v>
      </c>
    </row>
    <row r="841" spans="1:32" x14ac:dyDescent="0.3">
      <c r="A841" t="s">
        <v>2806</v>
      </c>
      <c r="B841" s="5">
        <v>45755</v>
      </c>
      <c r="C841" t="s">
        <v>701</v>
      </c>
      <c r="D841" t="s">
        <v>1844</v>
      </c>
      <c r="E841" t="s">
        <v>1887</v>
      </c>
      <c r="F841">
        <v>3</v>
      </c>
      <c r="G841">
        <v>693.42</v>
      </c>
      <c r="H841">
        <v>0.08</v>
      </c>
      <c r="I841" t="s">
        <v>1961</v>
      </c>
      <c r="J841">
        <v>1913.8391999999999</v>
      </c>
      <c r="K841">
        <v>1913.8391999999999</v>
      </c>
      <c r="L841" t="str">
        <f>_xlfn.IFS(Table8_1[[#This Row],[Unit_Price]]&lt;500,"Low Price",Table8_1[[#This Row],[Unit_Price]]&lt;2000,"Medium Price",Table8_1[[#This Row],[Unit_Price]]&gt;=2000, "High Price")</f>
        <v>Medium Price</v>
      </c>
      <c r="M841" t="str">
        <f>VLOOKUP(Table8_16[[#This Row],[Customer_ID]],Table1__2[],2,FALSE)</f>
        <v>Stuart Johnson</v>
      </c>
      <c r="N841">
        <f>VLOOKUP(Table8_16[[#This Row],[Customer_ID]],Table1__2[],3,FALSE)</f>
        <v>42</v>
      </c>
      <c r="O841" t="str">
        <f>VLOOKUP(Table8_16[[#This Row],[Customer_ID]],Table1__2[],4,FALSE)</f>
        <v>Female</v>
      </c>
      <c r="P841" t="str">
        <f>VLOOKUP(Table8_16[[#This Row],[Customer_ID]],Table1__2[],5,FALSE)</f>
        <v>West Markport</v>
      </c>
      <c r="Q841" t="str">
        <f>VLOOKUP(Table8_16[[#This Row],[Customer_ID]],Table1__2[],6,FALSE)</f>
        <v>North Dakota</v>
      </c>
      <c r="R841" t="str">
        <f>VLOOKUP(Table8_16[[#This Row],[Customer_ID]],Table1__2[],7,FALSE)</f>
        <v>USA</v>
      </c>
      <c r="S841" t="str">
        <f>VLOOKUP(Table8_16[[#This Row],[Customer_ID]],Table1__2[],8,FALSE)</f>
        <v>Platinum</v>
      </c>
      <c r="T841" t="str">
        <f>VLOOKUP(Table8_16[[#This Row],[Customer_ID]],Table1__2[],9,FALSE)</f>
        <v>Experienced</v>
      </c>
      <c r="U841" t="str">
        <f>VLOOKUP(Table8_16[[#This Row],[Product_ID]],Table3__211[],2,FALSE)</f>
        <v>LED Bedside</v>
      </c>
      <c r="V841" t="str">
        <f>VLOOKUP(Table8_16[[#This Row],[Product_ID]],Table3__211[],3,FALSE)</f>
        <v>Lamp</v>
      </c>
      <c r="W841" t="str">
        <f>VLOOKUP(Table8_16[[#This Row],[Product_ID]],Table3__211[],4,FALSE)</f>
        <v>Home</v>
      </c>
      <c r="X841" t="str">
        <f>VLOOKUP(Table8_16[[#This Row],[Product_ID]],Table3__211[],5,FALSE)</f>
        <v>Lighting</v>
      </c>
      <c r="Y841" t="str">
        <f>VLOOKUP(Table8_16[[#This Row],[Product_ID]],Table3__211[],6,FALSE)</f>
        <v>Aguilar, Horton and Lewis</v>
      </c>
      <c r="Z841">
        <f>VLOOKUP(Table8_16[[#This Row],[Product_ID]],Table3__211[],7,FALSE)</f>
        <v>371.38</v>
      </c>
      <c r="AA841">
        <f>VLOOKUP(Table8_16[[#This Row],[Product_ID]],Table3__211[],8,FALSE)</f>
        <v>220</v>
      </c>
      <c r="AB841" t="str">
        <f>VLOOKUP(Table8_16[[#This Row],[Store_ID]],Store!$A$2:$E$21,2,FALSE)</f>
        <v>Rivera-Warner</v>
      </c>
      <c r="AC841" t="str">
        <f>VLOOKUP(Table8_16[[#This Row],[Store_ID]],Store!$A$2:$E$21,3,FALSE)</f>
        <v>East</v>
      </c>
      <c r="AD841" t="str">
        <f>VLOOKUP(Table8_16[[#This Row],[Store_ID]],Store!$A$2:$E$21,4,FALSE)</f>
        <v>Washingtonfurt</v>
      </c>
      <c r="AE841" t="str">
        <f>VLOOKUP(Table8_16[[#This Row],[Store_ID]],Store!$A$2:$E$21,5,FALSE)</f>
        <v>Flagship</v>
      </c>
      <c r="AF841" s="22" t="str">
        <f>VLOOKUP(Table8_16[[#This Row],[Store_ID]],Store!$A$2:$F$21,6,FALSE)</f>
        <v>Physical Store</v>
      </c>
    </row>
    <row r="842" spans="1:32" x14ac:dyDescent="0.3">
      <c r="A842" t="s">
        <v>2807</v>
      </c>
      <c r="B842" s="5">
        <v>45695</v>
      </c>
      <c r="C842" t="s">
        <v>385</v>
      </c>
      <c r="D842" t="s">
        <v>1725</v>
      </c>
      <c r="E842" t="s">
        <v>1924</v>
      </c>
      <c r="F842">
        <v>4</v>
      </c>
      <c r="G842">
        <v>751.63</v>
      </c>
      <c r="H842">
        <v>0.28000000000000003</v>
      </c>
      <c r="I842" t="s">
        <v>1964</v>
      </c>
      <c r="J842">
        <v>2164.6943999999999</v>
      </c>
      <c r="K842">
        <v>2164.6943999999999</v>
      </c>
      <c r="L842" t="str">
        <f>_xlfn.IFS(Table8_1[[#This Row],[Unit_Price]]&lt;500,"Low Price",Table8_1[[#This Row],[Unit_Price]]&lt;2000,"Medium Price",Table8_1[[#This Row],[Unit_Price]]&gt;=2000, "High Price")</f>
        <v>Medium Price</v>
      </c>
      <c r="M842" t="str">
        <f>VLOOKUP(Table8_16[[#This Row],[Customer_ID]],Table1__2[],2,FALSE)</f>
        <v>Travis Holland</v>
      </c>
      <c r="N842">
        <f>VLOOKUP(Table8_16[[#This Row],[Customer_ID]],Table1__2[],3,FALSE)</f>
        <v>38</v>
      </c>
      <c r="O842" t="str">
        <f>VLOOKUP(Table8_16[[#This Row],[Customer_ID]],Table1__2[],4,FALSE)</f>
        <v>Male</v>
      </c>
      <c r="P842" t="str">
        <f>VLOOKUP(Table8_16[[#This Row],[Customer_ID]],Table1__2[],5,FALSE)</f>
        <v>Webstermouth</v>
      </c>
      <c r="Q842" t="str">
        <f>VLOOKUP(Table8_16[[#This Row],[Customer_ID]],Table1__2[],6,FALSE)</f>
        <v>New Hampshire</v>
      </c>
      <c r="R842" t="str">
        <f>VLOOKUP(Table8_16[[#This Row],[Customer_ID]],Table1__2[],7,FALSE)</f>
        <v>USA</v>
      </c>
      <c r="S842" t="str">
        <f>VLOOKUP(Table8_16[[#This Row],[Customer_ID]],Table1__2[],8,FALSE)</f>
        <v>Bronze</v>
      </c>
      <c r="T842" t="str">
        <f>VLOOKUP(Table8_16[[#This Row],[Customer_ID]],Table1__2[],9,FALSE)</f>
        <v>Experienced</v>
      </c>
      <c r="U842" t="str">
        <f>VLOOKUP(Table8_16[[#This Row],[Product_ID]],Table3__211[],2,FALSE)</f>
        <v>Car Dashboard Phone</v>
      </c>
      <c r="V842" t="str">
        <f>VLOOKUP(Table8_16[[#This Row],[Product_ID]],Table3__211[],3,FALSE)</f>
        <v>Holder</v>
      </c>
      <c r="W842" t="str">
        <f>VLOOKUP(Table8_16[[#This Row],[Product_ID]],Table3__211[],4,FALSE)</f>
        <v>Electronics</v>
      </c>
      <c r="X842" t="str">
        <f>VLOOKUP(Table8_16[[#This Row],[Product_ID]],Table3__211[],5,FALSE)</f>
        <v>Accessories</v>
      </c>
      <c r="Y842" t="str">
        <f>VLOOKUP(Table8_16[[#This Row],[Product_ID]],Table3__211[],6,FALSE)</f>
        <v>Byrd, Stewart and Valdez</v>
      </c>
      <c r="Z842">
        <f>VLOOKUP(Table8_16[[#This Row],[Product_ID]],Table3__211[],7,FALSE)</f>
        <v>177.98</v>
      </c>
      <c r="AA842">
        <f>VLOOKUP(Table8_16[[#This Row],[Product_ID]],Table3__211[],8,FALSE)</f>
        <v>103</v>
      </c>
      <c r="AB842" t="str">
        <f>VLOOKUP(Table8_16[[#This Row],[Store_ID]],Store!$A$2:$E$21,2,FALSE)</f>
        <v>Hill, Wagner and Ballard</v>
      </c>
      <c r="AC842" t="str">
        <f>VLOOKUP(Table8_16[[#This Row],[Store_ID]],Store!$A$2:$E$21,3,FALSE)</f>
        <v>East</v>
      </c>
      <c r="AD842" t="str">
        <f>VLOOKUP(Table8_16[[#This Row],[Store_ID]],Store!$A$2:$E$21,4,FALSE)</f>
        <v>East Davidville</v>
      </c>
      <c r="AE842" t="str">
        <f>VLOOKUP(Table8_16[[#This Row],[Store_ID]],Store!$A$2:$E$21,5,FALSE)</f>
        <v>Online</v>
      </c>
      <c r="AF842" s="22" t="str">
        <f>VLOOKUP(Table8_16[[#This Row],[Store_ID]],Store!$A$2:$F$21,6,FALSE)</f>
        <v>Digital Store</v>
      </c>
    </row>
    <row r="843" spans="1:32" x14ac:dyDescent="0.3">
      <c r="A843" t="s">
        <v>2808</v>
      </c>
      <c r="B843" s="5">
        <v>45380</v>
      </c>
      <c r="C843" t="s">
        <v>391</v>
      </c>
      <c r="D843" t="s">
        <v>1670</v>
      </c>
      <c r="E843" t="s">
        <v>1936</v>
      </c>
      <c r="F843">
        <v>3</v>
      </c>
      <c r="G843">
        <v>108.14</v>
      </c>
      <c r="H843">
        <v>0.19</v>
      </c>
      <c r="I843" t="s">
        <v>1964</v>
      </c>
      <c r="J843">
        <v>262.78019999999998</v>
      </c>
      <c r="K843">
        <v>262.78020000000004</v>
      </c>
      <c r="L843" t="str">
        <f>_xlfn.IFS(Table8_1[[#This Row],[Unit_Price]]&lt;500,"Low Price",Table8_1[[#This Row],[Unit_Price]]&lt;2000,"Medium Price",Table8_1[[#This Row],[Unit_Price]]&gt;=2000, "High Price")</f>
        <v>Low Price</v>
      </c>
      <c r="M843" t="str">
        <f>VLOOKUP(Table8_16[[#This Row],[Customer_ID]],Table1__2[],2,FALSE)</f>
        <v>Ashley Griffin</v>
      </c>
      <c r="N843">
        <f>VLOOKUP(Table8_16[[#This Row],[Customer_ID]],Table1__2[],3,FALSE)</f>
        <v>40</v>
      </c>
      <c r="O843" t="str">
        <f>VLOOKUP(Table8_16[[#This Row],[Customer_ID]],Table1__2[],4,FALSE)</f>
        <v>Female</v>
      </c>
      <c r="P843" t="str">
        <f>VLOOKUP(Table8_16[[#This Row],[Customer_ID]],Table1__2[],5,FALSE)</f>
        <v>New Dawnton</v>
      </c>
      <c r="Q843" t="str">
        <f>VLOOKUP(Table8_16[[#This Row],[Customer_ID]],Table1__2[],6,FALSE)</f>
        <v>Maryland</v>
      </c>
      <c r="R843" t="str">
        <f>VLOOKUP(Table8_16[[#This Row],[Customer_ID]],Table1__2[],7,FALSE)</f>
        <v>USA</v>
      </c>
      <c r="S843" t="str">
        <f>VLOOKUP(Table8_16[[#This Row],[Customer_ID]],Table1__2[],8,FALSE)</f>
        <v>Gold</v>
      </c>
      <c r="T843" t="str">
        <f>VLOOKUP(Table8_16[[#This Row],[Customer_ID]],Table1__2[],9,FALSE)</f>
        <v>Experienced</v>
      </c>
      <c r="U843" t="str">
        <f>VLOOKUP(Table8_16[[#This Row],[Product_ID]],Table3__211[],2,FALSE)</f>
        <v>Basketball</v>
      </c>
      <c r="V843" t="str">
        <f>VLOOKUP(Table8_16[[#This Row],[Product_ID]],Table3__211[],3,FALSE)</f>
        <v>Ball</v>
      </c>
      <c r="W843" t="str">
        <f>VLOOKUP(Table8_16[[#This Row],[Product_ID]],Table3__211[],4,FALSE)</f>
        <v>Sports</v>
      </c>
      <c r="X843" t="str">
        <f>VLOOKUP(Table8_16[[#This Row],[Product_ID]],Table3__211[],5,FALSE)</f>
        <v>Team Sports</v>
      </c>
      <c r="Y843" t="str">
        <f>VLOOKUP(Table8_16[[#This Row],[Product_ID]],Table3__211[],6,FALSE)</f>
        <v>Nolan-Snow</v>
      </c>
      <c r="Z843">
        <f>VLOOKUP(Table8_16[[#This Row],[Product_ID]],Table3__211[],7,FALSE)</f>
        <v>204.39</v>
      </c>
      <c r="AA843">
        <f>VLOOKUP(Table8_16[[#This Row],[Product_ID]],Table3__211[],8,FALSE)</f>
        <v>281</v>
      </c>
      <c r="AB843" t="str">
        <f>VLOOKUP(Table8_16[[#This Row],[Store_ID]],Store!$A$2:$E$21,2,FALSE)</f>
        <v>Shelton PLC</v>
      </c>
      <c r="AC843" t="str">
        <f>VLOOKUP(Table8_16[[#This Row],[Store_ID]],Store!$A$2:$E$21,3,FALSE)</f>
        <v>North</v>
      </c>
      <c r="AD843" t="str">
        <f>VLOOKUP(Table8_16[[#This Row],[Store_ID]],Store!$A$2:$E$21,4,FALSE)</f>
        <v>East Jenniferstad</v>
      </c>
      <c r="AE843" t="str">
        <f>VLOOKUP(Table8_16[[#This Row],[Store_ID]],Store!$A$2:$E$21,5,FALSE)</f>
        <v>Flagship</v>
      </c>
      <c r="AF843" s="22" t="str">
        <f>VLOOKUP(Table8_16[[#This Row],[Store_ID]],Store!$A$2:$F$21,6,FALSE)</f>
        <v>Physical Store</v>
      </c>
    </row>
    <row r="844" spans="1:32" x14ac:dyDescent="0.3">
      <c r="A844" t="s">
        <v>2809</v>
      </c>
      <c r="B844" s="5">
        <v>45446</v>
      </c>
      <c r="C844" t="s">
        <v>829</v>
      </c>
      <c r="D844" t="s">
        <v>1658</v>
      </c>
      <c r="E844" t="s">
        <v>1904</v>
      </c>
      <c r="F844">
        <v>1</v>
      </c>
      <c r="G844">
        <v>964.11</v>
      </c>
      <c r="H844">
        <v>0.17</v>
      </c>
      <c r="I844" t="s">
        <v>1964</v>
      </c>
      <c r="J844">
        <v>800.21130000000005</v>
      </c>
      <c r="K844">
        <v>800.21129999999994</v>
      </c>
      <c r="L844" t="str">
        <f>_xlfn.IFS(Table8_1[[#This Row],[Unit_Price]]&lt;500,"Low Price",Table8_1[[#This Row],[Unit_Price]]&lt;2000,"Medium Price",Table8_1[[#This Row],[Unit_Price]]&gt;=2000, "High Price")</f>
        <v>Medium Price</v>
      </c>
      <c r="M844" t="str">
        <f>VLOOKUP(Table8_16[[#This Row],[Customer_ID]],Table1__2[],2,FALSE)</f>
        <v>Kristen Fischer</v>
      </c>
      <c r="N844">
        <f>VLOOKUP(Table8_16[[#This Row],[Customer_ID]],Table1__2[],3,FALSE)</f>
        <v>57</v>
      </c>
      <c r="O844" t="str">
        <f>VLOOKUP(Table8_16[[#This Row],[Customer_ID]],Table1__2[],4,FALSE)</f>
        <v>Male</v>
      </c>
      <c r="P844" t="str">
        <f>VLOOKUP(Table8_16[[#This Row],[Customer_ID]],Table1__2[],5,FALSE)</f>
        <v>Lake Christopher</v>
      </c>
      <c r="Q844" t="str">
        <f>VLOOKUP(Table8_16[[#This Row],[Customer_ID]],Table1__2[],6,FALSE)</f>
        <v>Arkansas</v>
      </c>
      <c r="R844" t="str">
        <f>VLOOKUP(Table8_16[[#This Row],[Customer_ID]],Table1__2[],7,FALSE)</f>
        <v>USA</v>
      </c>
      <c r="S844" t="str">
        <f>VLOOKUP(Table8_16[[#This Row],[Customer_ID]],Table1__2[],8,FALSE)</f>
        <v>Platinum</v>
      </c>
      <c r="T844" t="str">
        <f>VLOOKUP(Table8_16[[#This Row],[Customer_ID]],Table1__2[],9,FALSE)</f>
        <v>Experienced</v>
      </c>
      <c r="U844" t="str">
        <f>VLOOKUP(Table8_16[[#This Row],[Product_ID]],Table3__211[],2,FALSE)</f>
        <v>Decorative Floor</v>
      </c>
      <c r="V844" t="str">
        <f>VLOOKUP(Table8_16[[#This Row],[Product_ID]],Table3__211[],3,FALSE)</f>
        <v>Vase</v>
      </c>
      <c r="W844" t="str">
        <f>VLOOKUP(Table8_16[[#This Row],[Product_ID]],Table3__211[],4,FALSE)</f>
        <v>Home</v>
      </c>
      <c r="X844" t="str">
        <f>VLOOKUP(Table8_16[[#This Row],[Product_ID]],Table3__211[],5,FALSE)</f>
        <v>Decor</v>
      </c>
      <c r="Y844" t="str">
        <f>VLOOKUP(Table8_16[[#This Row],[Product_ID]],Table3__211[],6,FALSE)</f>
        <v>Khan, Jones and Paul</v>
      </c>
      <c r="Z844">
        <f>VLOOKUP(Table8_16[[#This Row],[Product_ID]],Table3__211[],7,FALSE)</f>
        <v>254.04</v>
      </c>
      <c r="AA844">
        <f>VLOOKUP(Table8_16[[#This Row],[Product_ID]],Table3__211[],8,FALSE)</f>
        <v>378</v>
      </c>
      <c r="AB844" t="str">
        <f>VLOOKUP(Table8_16[[#This Row],[Store_ID]],Store!$A$2:$E$21,2,FALSE)</f>
        <v>Alexander Group</v>
      </c>
      <c r="AC844" t="str">
        <f>VLOOKUP(Table8_16[[#This Row],[Store_ID]],Store!$A$2:$E$21,3,FALSE)</f>
        <v>South</v>
      </c>
      <c r="AD844" t="str">
        <f>VLOOKUP(Table8_16[[#This Row],[Store_ID]],Store!$A$2:$E$21,4,FALSE)</f>
        <v>Port Sharon</v>
      </c>
      <c r="AE844" t="str">
        <f>VLOOKUP(Table8_16[[#This Row],[Store_ID]],Store!$A$2:$E$21,5,FALSE)</f>
        <v>Online</v>
      </c>
      <c r="AF844" s="22" t="str">
        <f>VLOOKUP(Table8_16[[#This Row],[Store_ID]],Store!$A$2:$F$21,6,FALSE)</f>
        <v>Digital Store</v>
      </c>
    </row>
    <row r="845" spans="1:32" x14ac:dyDescent="0.3">
      <c r="A845" t="s">
        <v>2810</v>
      </c>
      <c r="B845" s="5">
        <v>45525</v>
      </c>
      <c r="C845" t="s">
        <v>456</v>
      </c>
      <c r="D845" t="s">
        <v>1631</v>
      </c>
      <c r="E845" t="s">
        <v>1887</v>
      </c>
      <c r="F845">
        <v>1</v>
      </c>
      <c r="G845">
        <v>346.2</v>
      </c>
      <c r="H845">
        <v>0.28999999999999998</v>
      </c>
      <c r="I845" t="s">
        <v>1959</v>
      </c>
      <c r="J845">
        <v>245.80199999999999</v>
      </c>
      <c r="K845">
        <v>245.80199999999999</v>
      </c>
      <c r="L845" t="str">
        <f>_xlfn.IFS(Table8_1[[#This Row],[Unit_Price]]&lt;500,"Low Price",Table8_1[[#This Row],[Unit_Price]]&lt;2000,"Medium Price",Table8_1[[#This Row],[Unit_Price]]&gt;=2000, "High Price")</f>
        <v>Low Price</v>
      </c>
      <c r="M845" t="str">
        <f>VLOOKUP(Table8_16[[#This Row],[Customer_ID]],Table1__2[],2,FALSE)</f>
        <v>Joseph Richards</v>
      </c>
      <c r="N845">
        <f>VLOOKUP(Table8_16[[#This Row],[Customer_ID]],Table1__2[],3,FALSE)</f>
        <v>34</v>
      </c>
      <c r="O845" t="str">
        <f>VLOOKUP(Table8_16[[#This Row],[Customer_ID]],Table1__2[],4,FALSE)</f>
        <v>Female</v>
      </c>
      <c r="P845" t="str">
        <f>VLOOKUP(Table8_16[[#This Row],[Customer_ID]],Table1__2[],5,FALSE)</f>
        <v>Wigginsville</v>
      </c>
      <c r="Q845" t="str">
        <f>VLOOKUP(Table8_16[[#This Row],[Customer_ID]],Table1__2[],6,FALSE)</f>
        <v>Alabama</v>
      </c>
      <c r="R845" t="str">
        <f>VLOOKUP(Table8_16[[#This Row],[Customer_ID]],Table1__2[],7,FALSE)</f>
        <v>USA</v>
      </c>
      <c r="S845" t="str">
        <f>VLOOKUP(Table8_16[[#This Row],[Customer_ID]],Table1__2[],8,FALSE)</f>
        <v>Bronze</v>
      </c>
      <c r="T845" t="str">
        <f>VLOOKUP(Table8_16[[#This Row],[Customer_ID]],Table1__2[],9,FALSE)</f>
        <v>Experienced</v>
      </c>
      <c r="U845" t="str">
        <f>VLOOKUP(Table8_16[[#This Row],[Product_ID]],Table3__211[],2,FALSE)</f>
        <v>Knee Support</v>
      </c>
      <c r="V845" t="str">
        <f>VLOOKUP(Table8_16[[#This Row],[Product_ID]],Table3__211[],3,FALSE)</f>
        <v>Brace</v>
      </c>
      <c r="W845" t="str">
        <f>VLOOKUP(Table8_16[[#This Row],[Product_ID]],Table3__211[],4,FALSE)</f>
        <v>Sports</v>
      </c>
      <c r="X845" t="str">
        <f>VLOOKUP(Table8_16[[#This Row],[Product_ID]],Table3__211[],5,FALSE)</f>
        <v>Equipment</v>
      </c>
      <c r="Y845" t="str">
        <f>VLOOKUP(Table8_16[[#This Row],[Product_ID]],Table3__211[],6,FALSE)</f>
        <v>May-Reese</v>
      </c>
      <c r="Z845">
        <f>VLOOKUP(Table8_16[[#This Row],[Product_ID]],Table3__211[],7,FALSE)</f>
        <v>21.34</v>
      </c>
      <c r="AA845">
        <f>VLOOKUP(Table8_16[[#This Row],[Product_ID]],Table3__211[],8,FALSE)</f>
        <v>65</v>
      </c>
      <c r="AB845" t="str">
        <f>VLOOKUP(Table8_16[[#This Row],[Store_ID]],Store!$A$2:$E$21,2,FALSE)</f>
        <v>Rivera-Warner</v>
      </c>
      <c r="AC845" t="str">
        <f>VLOOKUP(Table8_16[[#This Row],[Store_ID]],Store!$A$2:$E$21,3,FALSE)</f>
        <v>East</v>
      </c>
      <c r="AD845" t="str">
        <f>VLOOKUP(Table8_16[[#This Row],[Store_ID]],Store!$A$2:$E$21,4,FALSE)</f>
        <v>Washingtonfurt</v>
      </c>
      <c r="AE845" t="str">
        <f>VLOOKUP(Table8_16[[#This Row],[Store_ID]],Store!$A$2:$E$21,5,FALSE)</f>
        <v>Flagship</v>
      </c>
      <c r="AF845" s="22" t="str">
        <f>VLOOKUP(Table8_16[[#This Row],[Store_ID]],Store!$A$2:$F$21,6,FALSE)</f>
        <v>Physical Store</v>
      </c>
    </row>
    <row r="846" spans="1:32" x14ac:dyDescent="0.3">
      <c r="A846" t="s">
        <v>2811</v>
      </c>
      <c r="B846" s="5">
        <v>45527</v>
      </c>
      <c r="C846" t="s">
        <v>1423</v>
      </c>
      <c r="D846" t="s">
        <v>1709</v>
      </c>
      <c r="E846" t="s">
        <v>1936</v>
      </c>
      <c r="F846">
        <v>3</v>
      </c>
      <c r="G846">
        <v>791.75</v>
      </c>
      <c r="H846">
        <v>0.28999999999999998</v>
      </c>
      <c r="I846" t="s">
        <v>1959</v>
      </c>
      <c r="J846">
        <v>1686.4275</v>
      </c>
      <c r="K846">
        <v>1686.4275</v>
      </c>
      <c r="L846" t="str">
        <f>_xlfn.IFS(Table8_1[[#This Row],[Unit_Price]]&lt;500,"Low Price",Table8_1[[#This Row],[Unit_Price]]&lt;2000,"Medium Price",Table8_1[[#This Row],[Unit_Price]]&gt;=2000, "High Price")</f>
        <v>Medium Price</v>
      </c>
      <c r="M846" t="str">
        <f>VLOOKUP(Table8_16[[#This Row],[Customer_ID]],Table1__2[],2,FALSE)</f>
        <v>Christina Robertson</v>
      </c>
      <c r="N846">
        <f>VLOOKUP(Table8_16[[#This Row],[Customer_ID]],Table1__2[],3,FALSE)</f>
        <v>59</v>
      </c>
      <c r="O846" t="str">
        <f>VLOOKUP(Table8_16[[#This Row],[Customer_ID]],Table1__2[],4,FALSE)</f>
        <v>Male</v>
      </c>
      <c r="P846" t="str">
        <f>VLOOKUP(Table8_16[[#This Row],[Customer_ID]],Table1__2[],5,FALSE)</f>
        <v>Hubbardborough</v>
      </c>
      <c r="Q846" t="str">
        <f>VLOOKUP(Table8_16[[#This Row],[Customer_ID]],Table1__2[],6,FALSE)</f>
        <v>Kentucky</v>
      </c>
      <c r="R846" t="str">
        <f>VLOOKUP(Table8_16[[#This Row],[Customer_ID]],Table1__2[],7,FALSE)</f>
        <v>USA</v>
      </c>
      <c r="S846" t="str">
        <f>VLOOKUP(Table8_16[[#This Row],[Customer_ID]],Table1__2[],8,FALSE)</f>
        <v>Platinum</v>
      </c>
      <c r="T846" t="str">
        <f>VLOOKUP(Table8_16[[#This Row],[Customer_ID]],Table1__2[],9,FALSE)</f>
        <v>Experienced</v>
      </c>
      <c r="U846" t="str">
        <f>VLOOKUP(Table8_16[[#This Row],[Product_ID]],Table3__211[],2,FALSE)</f>
        <v>USB External Hard</v>
      </c>
      <c r="V846" t="str">
        <f>VLOOKUP(Table8_16[[#This Row],[Product_ID]],Table3__211[],3,FALSE)</f>
        <v>Drive</v>
      </c>
      <c r="W846" t="str">
        <f>VLOOKUP(Table8_16[[#This Row],[Product_ID]],Table3__211[],4,FALSE)</f>
        <v>Electronics</v>
      </c>
      <c r="X846" t="str">
        <f>VLOOKUP(Table8_16[[#This Row],[Product_ID]],Table3__211[],5,FALSE)</f>
        <v>Computer</v>
      </c>
      <c r="Y846" t="str">
        <f>VLOOKUP(Table8_16[[#This Row],[Product_ID]],Table3__211[],6,FALSE)</f>
        <v>Robinson Inc</v>
      </c>
      <c r="Z846">
        <f>VLOOKUP(Table8_16[[#This Row],[Product_ID]],Table3__211[],7,FALSE)</f>
        <v>253.33</v>
      </c>
      <c r="AA846">
        <f>VLOOKUP(Table8_16[[#This Row],[Product_ID]],Table3__211[],8,FALSE)</f>
        <v>266</v>
      </c>
      <c r="AB846" t="str">
        <f>VLOOKUP(Table8_16[[#This Row],[Store_ID]],Store!$A$2:$E$21,2,FALSE)</f>
        <v>Shelton PLC</v>
      </c>
      <c r="AC846" t="str">
        <f>VLOOKUP(Table8_16[[#This Row],[Store_ID]],Store!$A$2:$E$21,3,FALSE)</f>
        <v>North</v>
      </c>
      <c r="AD846" t="str">
        <f>VLOOKUP(Table8_16[[#This Row],[Store_ID]],Store!$A$2:$E$21,4,FALSE)</f>
        <v>East Jenniferstad</v>
      </c>
      <c r="AE846" t="str">
        <f>VLOOKUP(Table8_16[[#This Row],[Store_ID]],Store!$A$2:$E$21,5,FALSE)</f>
        <v>Flagship</v>
      </c>
      <c r="AF846" s="22" t="str">
        <f>VLOOKUP(Table8_16[[#This Row],[Store_ID]],Store!$A$2:$F$21,6,FALSE)</f>
        <v>Physical Store</v>
      </c>
    </row>
    <row r="847" spans="1:32" x14ac:dyDescent="0.3">
      <c r="A847" t="s">
        <v>2812</v>
      </c>
      <c r="B847" s="5">
        <v>45265</v>
      </c>
      <c r="C847" t="s">
        <v>1016</v>
      </c>
      <c r="D847" t="s">
        <v>1696</v>
      </c>
      <c r="E847" t="s">
        <v>1932</v>
      </c>
      <c r="F847">
        <v>1</v>
      </c>
      <c r="G847">
        <v>529.84</v>
      </c>
      <c r="H847">
        <v>0.13</v>
      </c>
      <c r="I847" t="s">
        <v>1961</v>
      </c>
      <c r="J847">
        <v>460.96080000000001</v>
      </c>
      <c r="K847">
        <v>460.96080000000001</v>
      </c>
      <c r="L847" t="str">
        <f>_xlfn.IFS(Table8_1[[#This Row],[Unit_Price]]&lt;500,"Low Price",Table8_1[[#This Row],[Unit_Price]]&lt;2000,"Medium Price",Table8_1[[#This Row],[Unit_Price]]&gt;=2000, "High Price")</f>
        <v>Medium Price</v>
      </c>
      <c r="M847" t="str">
        <f>VLOOKUP(Table8_16[[#This Row],[Customer_ID]],Table1__2[],2,FALSE)</f>
        <v>Casey Simpson</v>
      </c>
      <c r="N847">
        <f>VLOOKUP(Table8_16[[#This Row],[Customer_ID]],Table1__2[],3,FALSE)</f>
        <v>54</v>
      </c>
      <c r="O847" t="str">
        <f>VLOOKUP(Table8_16[[#This Row],[Customer_ID]],Table1__2[],4,FALSE)</f>
        <v>Male</v>
      </c>
      <c r="P847" t="str">
        <f>VLOOKUP(Table8_16[[#This Row],[Customer_ID]],Table1__2[],5,FALSE)</f>
        <v>West Mathewside</v>
      </c>
      <c r="Q847" t="str">
        <f>VLOOKUP(Table8_16[[#This Row],[Customer_ID]],Table1__2[],6,FALSE)</f>
        <v>Mississippi</v>
      </c>
      <c r="R847" t="str">
        <f>VLOOKUP(Table8_16[[#This Row],[Customer_ID]],Table1__2[],7,FALSE)</f>
        <v>USA</v>
      </c>
      <c r="S847" t="str">
        <f>VLOOKUP(Table8_16[[#This Row],[Customer_ID]],Table1__2[],8,FALSE)</f>
        <v>Platinum</v>
      </c>
      <c r="T847" t="str">
        <f>VLOOKUP(Table8_16[[#This Row],[Customer_ID]],Table1__2[],9,FALSE)</f>
        <v>Experienced</v>
      </c>
      <c r="U847" t="str">
        <f>VLOOKUP(Table8_16[[#This Row],[Product_ID]],Table3__211[],2,FALSE)</f>
        <v>Portable Power</v>
      </c>
      <c r="V847" t="str">
        <f>VLOOKUP(Table8_16[[#This Row],[Product_ID]],Table3__211[],3,FALSE)</f>
        <v>Bank</v>
      </c>
      <c r="W847" t="str">
        <f>VLOOKUP(Table8_16[[#This Row],[Product_ID]],Table3__211[],4,FALSE)</f>
        <v>Electronics</v>
      </c>
      <c r="X847" t="str">
        <f>VLOOKUP(Table8_16[[#This Row],[Product_ID]],Table3__211[],5,FALSE)</f>
        <v>Mobile</v>
      </c>
      <c r="Y847" t="str">
        <f>VLOOKUP(Table8_16[[#This Row],[Product_ID]],Table3__211[],6,FALSE)</f>
        <v>Cummings and Sons</v>
      </c>
      <c r="Z847">
        <f>VLOOKUP(Table8_16[[#This Row],[Product_ID]],Table3__211[],7,FALSE)</f>
        <v>326.06</v>
      </c>
      <c r="AA847">
        <f>VLOOKUP(Table8_16[[#This Row],[Product_ID]],Table3__211[],8,FALSE)</f>
        <v>301</v>
      </c>
      <c r="AB847" t="str">
        <f>VLOOKUP(Table8_16[[#This Row],[Store_ID]],Store!$A$2:$E$21,2,FALSE)</f>
        <v>Gardner, Humphrey and Contreras</v>
      </c>
      <c r="AC847" t="str">
        <f>VLOOKUP(Table8_16[[#This Row],[Store_ID]],Store!$A$2:$E$21,3,FALSE)</f>
        <v>East</v>
      </c>
      <c r="AD847" t="str">
        <f>VLOOKUP(Table8_16[[#This Row],[Store_ID]],Store!$A$2:$E$21,4,FALSE)</f>
        <v>Johnsonville</v>
      </c>
      <c r="AE847" t="str">
        <f>VLOOKUP(Table8_16[[#This Row],[Store_ID]],Store!$A$2:$E$21,5,FALSE)</f>
        <v>Flagship</v>
      </c>
      <c r="AF847" s="22" t="str">
        <f>VLOOKUP(Table8_16[[#This Row],[Store_ID]],Store!$A$2:$F$21,6,FALSE)</f>
        <v>Physical Store</v>
      </c>
    </row>
    <row r="848" spans="1:32" x14ac:dyDescent="0.3">
      <c r="A848" t="s">
        <v>2813</v>
      </c>
      <c r="B848" s="5">
        <v>45936</v>
      </c>
      <c r="C848" t="s">
        <v>1464</v>
      </c>
      <c r="D848" t="s">
        <v>1744</v>
      </c>
      <c r="E848" t="s">
        <v>1901</v>
      </c>
      <c r="F848">
        <v>3</v>
      </c>
      <c r="G848">
        <v>582.57000000000005</v>
      </c>
      <c r="H848">
        <v>0.11</v>
      </c>
      <c r="I848" t="s">
        <v>1961</v>
      </c>
      <c r="J848">
        <v>1555.4619</v>
      </c>
      <c r="K848">
        <v>1555.4619</v>
      </c>
      <c r="L848" t="str">
        <f>_xlfn.IFS(Table8_1[[#This Row],[Unit_Price]]&lt;500,"Low Price",Table8_1[[#This Row],[Unit_Price]]&lt;2000,"Medium Price",Table8_1[[#This Row],[Unit_Price]]&gt;=2000, "High Price")</f>
        <v>Medium Price</v>
      </c>
      <c r="M848" t="str">
        <f>VLOOKUP(Table8_16[[#This Row],[Customer_ID]],Table1__2[],2,FALSE)</f>
        <v>Debra Mccullough</v>
      </c>
      <c r="N848">
        <f>VLOOKUP(Table8_16[[#This Row],[Customer_ID]],Table1__2[],3,FALSE)</f>
        <v>42</v>
      </c>
      <c r="O848" t="str">
        <f>VLOOKUP(Table8_16[[#This Row],[Customer_ID]],Table1__2[],4,FALSE)</f>
        <v>Male</v>
      </c>
      <c r="P848" t="str">
        <f>VLOOKUP(Table8_16[[#This Row],[Customer_ID]],Table1__2[],5,FALSE)</f>
        <v>Mcdanielfurt</v>
      </c>
      <c r="Q848" t="str">
        <f>VLOOKUP(Table8_16[[#This Row],[Customer_ID]],Table1__2[],6,FALSE)</f>
        <v>Montana</v>
      </c>
      <c r="R848" t="str">
        <f>VLOOKUP(Table8_16[[#This Row],[Customer_ID]],Table1__2[],7,FALSE)</f>
        <v>USA</v>
      </c>
      <c r="S848" t="str">
        <f>VLOOKUP(Table8_16[[#This Row],[Customer_ID]],Table1__2[],8,FALSE)</f>
        <v>Platinum</v>
      </c>
      <c r="T848" t="str">
        <f>VLOOKUP(Table8_16[[#This Row],[Customer_ID]],Table1__2[],9,FALSE)</f>
        <v>Experienced</v>
      </c>
      <c r="U848" t="str">
        <f>VLOOKUP(Table8_16[[#This Row],[Product_ID]],Table3__211[],2,FALSE)</f>
        <v>Sports Stopwatch</v>
      </c>
      <c r="V848" t="str">
        <f>VLOOKUP(Table8_16[[#This Row],[Product_ID]],Table3__211[],3,FALSE)</f>
        <v>Pro</v>
      </c>
      <c r="W848" t="str">
        <f>VLOOKUP(Table8_16[[#This Row],[Product_ID]],Table3__211[],4,FALSE)</f>
        <v>Sports</v>
      </c>
      <c r="X848" t="str">
        <f>VLOOKUP(Table8_16[[#This Row],[Product_ID]],Table3__211[],5,FALSE)</f>
        <v>Accessories</v>
      </c>
      <c r="Y848" t="str">
        <f>VLOOKUP(Table8_16[[#This Row],[Product_ID]],Table3__211[],6,FALSE)</f>
        <v>Thompson-French</v>
      </c>
      <c r="Z848">
        <f>VLOOKUP(Table8_16[[#This Row],[Product_ID]],Table3__211[],7,FALSE)</f>
        <v>434.84</v>
      </c>
      <c r="AA848">
        <f>VLOOKUP(Table8_16[[#This Row],[Product_ID]],Table3__211[],8,FALSE)</f>
        <v>185</v>
      </c>
      <c r="AB848" t="str">
        <f>VLOOKUP(Table8_16[[#This Row],[Store_ID]],Store!$A$2:$E$21,2,FALSE)</f>
        <v>Johnson-Wright</v>
      </c>
      <c r="AC848" t="str">
        <f>VLOOKUP(Table8_16[[#This Row],[Store_ID]],Store!$A$2:$E$21,3,FALSE)</f>
        <v>North</v>
      </c>
      <c r="AD848" t="str">
        <f>VLOOKUP(Table8_16[[#This Row],[Store_ID]],Store!$A$2:$E$21,4,FALSE)</f>
        <v>Hoodberg</v>
      </c>
      <c r="AE848" t="str">
        <f>VLOOKUP(Table8_16[[#This Row],[Store_ID]],Store!$A$2:$E$21,5,FALSE)</f>
        <v>Outlet</v>
      </c>
      <c r="AF848" s="22" t="str">
        <f>VLOOKUP(Table8_16[[#This Row],[Store_ID]],Store!$A$2:$F$21,6,FALSE)</f>
        <v>Physical Store</v>
      </c>
    </row>
    <row r="849" spans="1:32" x14ac:dyDescent="0.3">
      <c r="A849" t="s">
        <v>2814</v>
      </c>
      <c r="B849" s="5">
        <v>45242</v>
      </c>
      <c r="C849" t="s">
        <v>695</v>
      </c>
      <c r="D849" t="s">
        <v>1868</v>
      </c>
      <c r="E849" t="s">
        <v>1942</v>
      </c>
      <c r="F849">
        <v>1</v>
      </c>
      <c r="G849">
        <v>219.81</v>
      </c>
      <c r="H849">
        <v>0.22</v>
      </c>
      <c r="I849" t="s">
        <v>1964</v>
      </c>
      <c r="J849">
        <v>171.45179999999999</v>
      </c>
      <c r="K849">
        <v>171.45179999999999</v>
      </c>
      <c r="L849" t="str">
        <f>_xlfn.IFS(Table8_1[[#This Row],[Unit_Price]]&lt;500,"Low Price",Table8_1[[#This Row],[Unit_Price]]&lt;2000,"Medium Price",Table8_1[[#This Row],[Unit_Price]]&gt;=2000, "High Price")</f>
        <v>Low Price</v>
      </c>
      <c r="M849" t="str">
        <f>VLOOKUP(Table8_16[[#This Row],[Customer_ID]],Table1__2[],2,FALSE)</f>
        <v>Rodney Huffman</v>
      </c>
      <c r="N849">
        <f>VLOOKUP(Table8_16[[#This Row],[Customer_ID]],Table1__2[],3,FALSE)</f>
        <v>20</v>
      </c>
      <c r="O849" t="str">
        <f>VLOOKUP(Table8_16[[#This Row],[Customer_ID]],Table1__2[],4,FALSE)</f>
        <v>Female</v>
      </c>
      <c r="P849" t="str">
        <f>VLOOKUP(Table8_16[[#This Row],[Customer_ID]],Table1__2[],5,FALSE)</f>
        <v>Garzafort</v>
      </c>
      <c r="Q849" t="str">
        <f>VLOOKUP(Table8_16[[#This Row],[Customer_ID]],Table1__2[],6,FALSE)</f>
        <v>Delaware</v>
      </c>
      <c r="R849" t="str">
        <f>VLOOKUP(Table8_16[[#This Row],[Customer_ID]],Table1__2[],7,FALSE)</f>
        <v>USA</v>
      </c>
      <c r="S849" t="str">
        <f>VLOOKUP(Table8_16[[#This Row],[Customer_ID]],Table1__2[],8,FALSE)</f>
        <v>Silver</v>
      </c>
      <c r="T849" t="str">
        <f>VLOOKUP(Table8_16[[#This Row],[Customer_ID]],Table1__2[],9,FALSE)</f>
        <v>Students</v>
      </c>
      <c r="U849" t="str">
        <f>VLOOKUP(Table8_16[[#This Row],[Product_ID]],Table3__211[],2,FALSE)</f>
        <v>Sports Stopwatch</v>
      </c>
      <c r="V849" t="str">
        <f>VLOOKUP(Table8_16[[#This Row],[Product_ID]],Table3__211[],3,FALSE)</f>
        <v>Basic</v>
      </c>
      <c r="W849" t="str">
        <f>VLOOKUP(Table8_16[[#This Row],[Product_ID]],Table3__211[],4,FALSE)</f>
        <v>Sports</v>
      </c>
      <c r="X849" t="str">
        <f>VLOOKUP(Table8_16[[#This Row],[Product_ID]],Table3__211[],5,FALSE)</f>
        <v>Accessories</v>
      </c>
      <c r="Y849" t="str">
        <f>VLOOKUP(Table8_16[[#This Row],[Product_ID]],Table3__211[],6,FALSE)</f>
        <v>Wilson Group</v>
      </c>
      <c r="Z849">
        <f>VLOOKUP(Table8_16[[#This Row],[Product_ID]],Table3__211[],7,FALSE)</f>
        <v>60.65</v>
      </c>
      <c r="AA849">
        <f>VLOOKUP(Table8_16[[#This Row],[Product_ID]],Table3__211[],8,FALSE)</f>
        <v>75</v>
      </c>
      <c r="AB849" t="str">
        <f>VLOOKUP(Table8_16[[#This Row],[Store_ID]],Store!$A$2:$E$21,2,FALSE)</f>
        <v>Holloway Ltd</v>
      </c>
      <c r="AC849" t="str">
        <f>VLOOKUP(Table8_16[[#This Row],[Store_ID]],Store!$A$2:$E$21,3,FALSE)</f>
        <v>North</v>
      </c>
      <c r="AD849" t="str">
        <f>VLOOKUP(Table8_16[[#This Row],[Store_ID]],Store!$A$2:$E$21,4,FALSE)</f>
        <v>Bensonhaven</v>
      </c>
      <c r="AE849" t="str">
        <f>VLOOKUP(Table8_16[[#This Row],[Store_ID]],Store!$A$2:$E$21,5,FALSE)</f>
        <v>Flagship</v>
      </c>
      <c r="AF849" s="22" t="str">
        <f>VLOOKUP(Table8_16[[#This Row],[Store_ID]],Store!$A$2:$F$21,6,FALSE)</f>
        <v>Physical Store</v>
      </c>
    </row>
    <row r="850" spans="1:32" x14ac:dyDescent="0.3">
      <c r="A850" t="s">
        <v>2815</v>
      </c>
      <c r="B850" s="5">
        <v>45437</v>
      </c>
      <c r="C850" t="s">
        <v>1539</v>
      </c>
      <c r="D850" t="s">
        <v>1793</v>
      </c>
      <c r="E850" t="s">
        <v>1945</v>
      </c>
      <c r="F850">
        <v>4</v>
      </c>
      <c r="G850">
        <v>883.31</v>
      </c>
      <c r="H850">
        <v>0.27</v>
      </c>
      <c r="I850" t="s">
        <v>1959</v>
      </c>
      <c r="J850">
        <v>2579.2651999999998</v>
      </c>
      <c r="K850">
        <v>2579.2651999999998</v>
      </c>
      <c r="L850" t="str">
        <f>_xlfn.IFS(Table8_1[[#This Row],[Unit_Price]]&lt;500,"Low Price",Table8_1[[#This Row],[Unit_Price]]&lt;2000,"Medium Price",Table8_1[[#This Row],[Unit_Price]]&gt;=2000, "High Price")</f>
        <v>Medium Price</v>
      </c>
      <c r="M850" t="str">
        <f>VLOOKUP(Table8_16[[#This Row],[Customer_ID]],Table1__2[],2,FALSE)</f>
        <v>Sarah Marsh</v>
      </c>
      <c r="N850">
        <f>VLOOKUP(Table8_16[[#This Row],[Customer_ID]],Table1__2[],3,FALSE)</f>
        <v>47</v>
      </c>
      <c r="O850" t="str">
        <f>VLOOKUP(Table8_16[[#This Row],[Customer_ID]],Table1__2[],4,FALSE)</f>
        <v>Female</v>
      </c>
      <c r="P850" t="str">
        <f>VLOOKUP(Table8_16[[#This Row],[Customer_ID]],Table1__2[],5,FALSE)</f>
        <v>Port William</v>
      </c>
      <c r="Q850" t="str">
        <f>VLOOKUP(Table8_16[[#This Row],[Customer_ID]],Table1__2[],6,FALSE)</f>
        <v>New York</v>
      </c>
      <c r="R850" t="str">
        <f>VLOOKUP(Table8_16[[#This Row],[Customer_ID]],Table1__2[],7,FALSE)</f>
        <v>USA</v>
      </c>
      <c r="S850" t="str">
        <f>VLOOKUP(Table8_16[[#This Row],[Customer_ID]],Table1__2[],8,FALSE)</f>
        <v>Gold</v>
      </c>
      <c r="T850" t="str">
        <f>VLOOKUP(Table8_16[[#This Row],[Customer_ID]],Table1__2[],9,FALSE)</f>
        <v>Experienced</v>
      </c>
      <c r="U850" t="str">
        <f>VLOOKUP(Table8_16[[#This Row],[Product_ID]],Table3__211[],2,FALSE)</f>
        <v>Kitchen Storage</v>
      </c>
      <c r="V850" t="str">
        <f>VLOOKUP(Table8_16[[#This Row],[Product_ID]],Table3__211[],3,FALSE)</f>
        <v>Rack</v>
      </c>
      <c r="W850" t="str">
        <f>VLOOKUP(Table8_16[[#This Row],[Product_ID]],Table3__211[],4,FALSE)</f>
        <v>Home</v>
      </c>
      <c r="X850" t="str">
        <f>VLOOKUP(Table8_16[[#This Row],[Product_ID]],Table3__211[],5,FALSE)</f>
        <v>Storage</v>
      </c>
      <c r="Y850" t="str">
        <f>VLOOKUP(Table8_16[[#This Row],[Product_ID]],Table3__211[],6,FALSE)</f>
        <v>Duran Group</v>
      </c>
      <c r="Z850">
        <f>VLOOKUP(Table8_16[[#This Row],[Product_ID]],Table3__211[],7,FALSE)</f>
        <v>138.05000000000001</v>
      </c>
      <c r="AA850">
        <f>VLOOKUP(Table8_16[[#This Row],[Product_ID]],Table3__211[],8,FALSE)</f>
        <v>89</v>
      </c>
      <c r="AB850" t="str">
        <f>VLOOKUP(Table8_16[[#This Row],[Store_ID]],Store!$A$2:$E$21,2,FALSE)</f>
        <v>Guerrero-Schmitt</v>
      </c>
      <c r="AC850" t="str">
        <f>VLOOKUP(Table8_16[[#This Row],[Store_ID]],Store!$A$2:$E$21,3,FALSE)</f>
        <v>East</v>
      </c>
      <c r="AD850" t="str">
        <f>VLOOKUP(Table8_16[[#This Row],[Store_ID]],Store!$A$2:$E$21,4,FALSE)</f>
        <v>East Stevechester</v>
      </c>
      <c r="AE850" t="str">
        <f>VLOOKUP(Table8_16[[#This Row],[Store_ID]],Store!$A$2:$E$21,5,FALSE)</f>
        <v>Flagship</v>
      </c>
      <c r="AF850" s="22" t="str">
        <f>VLOOKUP(Table8_16[[#This Row],[Store_ID]],Store!$A$2:$F$21,6,FALSE)</f>
        <v>Physical Store</v>
      </c>
    </row>
    <row r="851" spans="1:32" x14ac:dyDescent="0.3">
      <c r="A851" t="s">
        <v>2816</v>
      </c>
      <c r="B851" s="5">
        <v>45627</v>
      </c>
      <c r="C851" t="s">
        <v>763</v>
      </c>
      <c r="D851" t="s">
        <v>1625</v>
      </c>
      <c r="E851" t="s">
        <v>1934</v>
      </c>
      <c r="F851">
        <v>4</v>
      </c>
      <c r="G851">
        <v>329.06</v>
      </c>
      <c r="H851">
        <v>0.04</v>
      </c>
      <c r="I851" t="s">
        <v>1964</v>
      </c>
      <c r="J851">
        <v>1263.5904</v>
      </c>
      <c r="K851">
        <v>1263.5904</v>
      </c>
      <c r="L851" t="str">
        <f>_xlfn.IFS(Table8_1[[#This Row],[Unit_Price]]&lt;500,"Low Price",Table8_1[[#This Row],[Unit_Price]]&lt;2000,"Medium Price",Table8_1[[#This Row],[Unit_Price]]&gt;=2000, "High Price")</f>
        <v>Low Price</v>
      </c>
      <c r="M851" t="str">
        <f>VLOOKUP(Table8_16[[#This Row],[Customer_ID]],Table1__2[],2,FALSE)</f>
        <v>Nathaniel Hill</v>
      </c>
      <c r="N851">
        <f>VLOOKUP(Table8_16[[#This Row],[Customer_ID]],Table1__2[],3,FALSE)</f>
        <v>43</v>
      </c>
      <c r="O851" t="str">
        <f>VLOOKUP(Table8_16[[#This Row],[Customer_ID]],Table1__2[],4,FALSE)</f>
        <v>Female</v>
      </c>
      <c r="P851" t="str">
        <f>VLOOKUP(Table8_16[[#This Row],[Customer_ID]],Table1__2[],5,FALSE)</f>
        <v>Lake Mark</v>
      </c>
      <c r="Q851" t="str">
        <f>VLOOKUP(Table8_16[[#This Row],[Customer_ID]],Table1__2[],6,FALSE)</f>
        <v>Kansas</v>
      </c>
      <c r="R851" t="str">
        <f>VLOOKUP(Table8_16[[#This Row],[Customer_ID]],Table1__2[],7,FALSE)</f>
        <v>USA</v>
      </c>
      <c r="S851" t="str">
        <f>VLOOKUP(Table8_16[[#This Row],[Customer_ID]],Table1__2[],8,FALSE)</f>
        <v>Gold</v>
      </c>
      <c r="T851" t="str">
        <f>VLOOKUP(Table8_16[[#This Row],[Customer_ID]],Table1__2[],9,FALSE)</f>
        <v>Experienced</v>
      </c>
      <c r="U851" t="str">
        <f>VLOOKUP(Table8_16[[#This Row],[Product_ID]],Table3__211[],2,FALSE)</f>
        <v>Soccer Training Cone</v>
      </c>
      <c r="V851" t="str">
        <f>VLOOKUP(Table8_16[[#This Row],[Product_ID]],Table3__211[],3,FALSE)</f>
        <v>Set</v>
      </c>
      <c r="W851" t="str">
        <f>VLOOKUP(Table8_16[[#This Row],[Product_ID]],Table3__211[],4,FALSE)</f>
        <v>Sports</v>
      </c>
      <c r="X851" t="str">
        <f>VLOOKUP(Table8_16[[#This Row],[Product_ID]],Table3__211[],5,FALSE)</f>
        <v>Accessories</v>
      </c>
      <c r="Y851" t="str">
        <f>VLOOKUP(Table8_16[[#This Row],[Product_ID]],Table3__211[],6,FALSE)</f>
        <v>Ford, Murphy and Wilson</v>
      </c>
      <c r="Z851">
        <f>VLOOKUP(Table8_16[[#This Row],[Product_ID]],Table3__211[],7,FALSE)</f>
        <v>144.53</v>
      </c>
      <c r="AA851">
        <f>VLOOKUP(Table8_16[[#This Row],[Product_ID]],Table3__211[],8,FALSE)</f>
        <v>367</v>
      </c>
      <c r="AB851" t="str">
        <f>VLOOKUP(Table8_16[[#This Row],[Store_ID]],Store!$A$2:$E$21,2,FALSE)</f>
        <v>Mcdonald Inc</v>
      </c>
      <c r="AC851" t="str">
        <f>VLOOKUP(Table8_16[[#This Row],[Store_ID]],Store!$A$2:$E$21,3,FALSE)</f>
        <v>South</v>
      </c>
      <c r="AD851" t="str">
        <f>VLOOKUP(Table8_16[[#This Row],[Store_ID]],Store!$A$2:$E$21,4,FALSE)</f>
        <v>Christopherland</v>
      </c>
      <c r="AE851" t="str">
        <f>VLOOKUP(Table8_16[[#This Row],[Store_ID]],Store!$A$2:$E$21,5,FALSE)</f>
        <v>Outlet</v>
      </c>
      <c r="AF851" s="22" t="str">
        <f>VLOOKUP(Table8_16[[#This Row],[Store_ID]],Store!$A$2:$F$21,6,FALSE)</f>
        <v>Physical Store</v>
      </c>
    </row>
    <row r="852" spans="1:32" x14ac:dyDescent="0.3">
      <c r="A852" t="s">
        <v>2817</v>
      </c>
      <c r="B852" s="5">
        <v>45678</v>
      </c>
      <c r="C852" t="s">
        <v>376</v>
      </c>
      <c r="D852" t="s">
        <v>1786</v>
      </c>
      <c r="E852" t="s">
        <v>1927</v>
      </c>
      <c r="F852">
        <v>1</v>
      </c>
      <c r="G852">
        <v>935.78</v>
      </c>
      <c r="H852">
        <v>0.03</v>
      </c>
      <c r="I852" t="s">
        <v>1961</v>
      </c>
      <c r="J852">
        <v>907.70659999999998</v>
      </c>
      <c r="K852">
        <v>907.70659999999998</v>
      </c>
      <c r="L852" t="str">
        <f>_xlfn.IFS(Table8_1[[#This Row],[Unit_Price]]&lt;500,"Low Price",Table8_1[[#This Row],[Unit_Price]]&lt;2000,"Medium Price",Table8_1[[#This Row],[Unit_Price]]&gt;=2000, "High Price")</f>
        <v>Medium Price</v>
      </c>
      <c r="M852" t="str">
        <f>VLOOKUP(Table8_16[[#This Row],[Customer_ID]],Table1__2[],2,FALSE)</f>
        <v>Lance Baker</v>
      </c>
      <c r="N852">
        <f>VLOOKUP(Table8_16[[#This Row],[Customer_ID]],Table1__2[],3,FALSE)</f>
        <v>50</v>
      </c>
      <c r="O852" t="str">
        <f>VLOOKUP(Table8_16[[#This Row],[Customer_ID]],Table1__2[],4,FALSE)</f>
        <v>Female</v>
      </c>
      <c r="P852" t="str">
        <f>VLOOKUP(Table8_16[[#This Row],[Customer_ID]],Table1__2[],5,FALSE)</f>
        <v>Port Victoria</v>
      </c>
      <c r="Q852" t="str">
        <f>VLOOKUP(Table8_16[[#This Row],[Customer_ID]],Table1__2[],6,FALSE)</f>
        <v>Florida</v>
      </c>
      <c r="R852" t="str">
        <f>VLOOKUP(Table8_16[[#This Row],[Customer_ID]],Table1__2[],7,FALSE)</f>
        <v>USA</v>
      </c>
      <c r="S852" t="str">
        <f>VLOOKUP(Table8_16[[#This Row],[Customer_ID]],Table1__2[],8,FALSE)</f>
        <v>Gold</v>
      </c>
      <c r="T852" t="str">
        <f>VLOOKUP(Table8_16[[#This Row],[Customer_ID]],Table1__2[],9,FALSE)</f>
        <v>Experienced</v>
      </c>
      <c r="U852" t="str">
        <f>VLOOKUP(Table8_16[[#This Row],[Product_ID]],Table3__211[],2,FALSE)</f>
        <v>Wooden</v>
      </c>
      <c r="V852" t="str">
        <f>VLOOKUP(Table8_16[[#This Row],[Product_ID]],Table3__211[],3,FALSE)</f>
        <v>Nightstand</v>
      </c>
      <c r="W852" t="str">
        <f>VLOOKUP(Table8_16[[#This Row],[Product_ID]],Table3__211[],4,FALSE)</f>
        <v>Home</v>
      </c>
      <c r="X852" t="str">
        <f>VLOOKUP(Table8_16[[#This Row],[Product_ID]],Table3__211[],5,FALSE)</f>
        <v>Furniture</v>
      </c>
      <c r="Y852" t="str">
        <f>VLOOKUP(Table8_16[[#This Row],[Product_ID]],Table3__211[],6,FALSE)</f>
        <v>Wolfe, Ross and Hester</v>
      </c>
      <c r="Z852">
        <f>VLOOKUP(Table8_16[[#This Row],[Product_ID]],Table3__211[],7,FALSE)</f>
        <v>243.7</v>
      </c>
      <c r="AA852">
        <f>VLOOKUP(Table8_16[[#This Row],[Product_ID]],Table3__211[],8,FALSE)</f>
        <v>130</v>
      </c>
      <c r="AB852" t="str">
        <f>VLOOKUP(Table8_16[[#This Row],[Store_ID]],Store!$A$2:$E$21,2,FALSE)</f>
        <v>Aguirre-Keller</v>
      </c>
      <c r="AC852" t="str">
        <f>VLOOKUP(Table8_16[[#This Row],[Store_ID]],Store!$A$2:$E$21,3,FALSE)</f>
        <v>South</v>
      </c>
      <c r="AD852" t="str">
        <f>VLOOKUP(Table8_16[[#This Row],[Store_ID]],Store!$A$2:$E$21,4,FALSE)</f>
        <v>Lake Michael</v>
      </c>
      <c r="AE852" t="str">
        <f>VLOOKUP(Table8_16[[#This Row],[Store_ID]],Store!$A$2:$E$21,5,FALSE)</f>
        <v>Online</v>
      </c>
      <c r="AF852" s="22" t="str">
        <f>VLOOKUP(Table8_16[[#This Row],[Store_ID]],Store!$A$2:$F$21,6,FALSE)</f>
        <v>Digital Store</v>
      </c>
    </row>
    <row r="853" spans="1:32" x14ac:dyDescent="0.3">
      <c r="A853" t="s">
        <v>2818</v>
      </c>
      <c r="B853" s="5">
        <v>45484</v>
      </c>
      <c r="C853" t="s">
        <v>1019</v>
      </c>
      <c r="D853" t="s">
        <v>1762</v>
      </c>
      <c r="E853" t="s">
        <v>1924</v>
      </c>
      <c r="F853">
        <v>4</v>
      </c>
      <c r="G853">
        <v>597.79999999999995</v>
      </c>
      <c r="H853">
        <v>0.2</v>
      </c>
      <c r="I853" t="s">
        <v>1959</v>
      </c>
      <c r="J853">
        <v>1912.96</v>
      </c>
      <c r="K853">
        <v>1912.9599999999998</v>
      </c>
      <c r="L853" t="str">
        <f>_xlfn.IFS(Table8_1[[#This Row],[Unit_Price]]&lt;500,"Low Price",Table8_1[[#This Row],[Unit_Price]]&lt;2000,"Medium Price",Table8_1[[#This Row],[Unit_Price]]&gt;=2000, "High Price")</f>
        <v>Medium Price</v>
      </c>
      <c r="M853" t="str">
        <f>VLOOKUP(Table8_16[[#This Row],[Customer_ID]],Table1__2[],2,FALSE)</f>
        <v>Jessica Gonzalez</v>
      </c>
      <c r="N853">
        <f>VLOOKUP(Table8_16[[#This Row],[Customer_ID]],Table1__2[],3,FALSE)</f>
        <v>34</v>
      </c>
      <c r="O853" t="str">
        <f>VLOOKUP(Table8_16[[#This Row],[Customer_ID]],Table1__2[],4,FALSE)</f>
        <v>Female</v>
      </c>
      <c r="P853" t="str">
        <f>VLOOKUP(Table8_16[[#This Row],[Customer_ID]],Table1__2[],5,FALSE)</f>
        <v>South Darrenland</v>
      </c>
      <c r="Q853" t="str">
        <f>VLOOKUP(Table8_16[[#This Row],[Customer_ID]],Table1__2[],6,FALSE)</f>
        <v>Iowa</v>
      </c>
      <c r="R853" t="str">
        <f>VLOOKUP(Table8_16[[#This Row],[Customer_ID]],Table1__2[],7,FALSE)</f>
        <v>USA</v>
      </c>
      <c r="S853" t="str">
        <f>VLOOKUP(Table8_16[[#This Row],[Customer_ID]],Table1__2[],8,FALSE)</f>
        <v>Bronze</v>
      </c>
      <c r="T853" t="str">
        <f>VLOOKUP(Table8_16[[#This Row],[Customer_ID]],Table1__2[],9,FALSE)</f>
        <v>Experienced</v>
      </c>
      <c r="U853" t="str">
        <f>VLOOKUP(Table8_16[[#This Row],[Product_ID]],Table3__211[],2,FALSE)</f>
        <v>Luxury Perfume</v>
      </c>
      <c r="V853" t="str">
        <f>VLOOKUP(Table8_16[[#This Row],[Product_ID]],Table3__211[],3,FALSE)</f>
        <v>Spray</v>
      </c>
      <c r="W853" t="str">
        <f>VLOOKUP(Table8_16[[#This Row],[Product_ID]],Table3__211[],4,FALSE)</f>
        <v>Beauty</v>
      </c>
      <c r="X853" t="str">
        <f>VLOOKUP(Table8_16[[#This Row],[Product_ID]],Table3__211[],5,FALSE)</f>
        <v>Fragrance</v>
      </c>
      <c r="Y853" t="str">
        <f>VLOOKUP(Table8_16[[#This Row],[Product_ID]],Table3__211[],6,FALSE)</f>
        <v>Gibson, Green and Lopez</v>
      </c>
      <c r="Z853">
        <f>VLOOKUP(Table8_16[[#This Row],[Product_ID]],Table3__211[],7,FALSE)</f>
        <v>482.75</v>
      </c>
      <c r="AA853">
        <f>VLOOKUP(Table8_16[[#This Row],[Product_ID]],Table3__211[],8,FALSE)</f>
        <v>444</v>
      </c>
      <c r="AB853" t="str">
        <f>VLOOKUP(Table8_16[[#This Row],[Store_ID]],Store!$A$2:$E$21,2,FALSE)</f>
        <v>Hill, Wagner and Ballard</v>
      </c>
      <c r="AC853" t="str">
        <f>VLOOKUP(Table8_16[[#This Row],[Store_ID]],Store!$A$2:$E$21,3,FALSE)</f>
        <v>East</v>
      </c>
      <c r="AD853" t="str">
        <f>VLOOKUP(Table8_16[[#This Row],[Store_ID]],Store!$A$2:$E$21,4,FALSE)</f>
        <v>East Davidville</v>
      </c>
      <c r="AE853" t="str">
        <f>VLOOKUP(Table8_16[[#This Row],[Store_ID]],Store!$A$2:$E$21,5,FALSE)</f>
        <v>Online</v>
      </c>
      <c r="AF853" s="22" t="str">
        <f>VLOOKUP(Table8_16[[#This Row],[Store_ID]],Store!$A$2:$F$21,6,FALSE)</f>
        <v>Digital Store</v>
      </c>
    </row>
    <row r="854" spans="1:32" x14ac:dyDescent="0.3">
      <c r="A854" t="s">
        <v>2819</v>
      </c>
      <c r="B854" s="5">
        <v>45700</v>
      </c>
      <c r="C854" t="s">
        <v>838</v>
      </c>
      <c r="D854" t="s">
        <v>1610</v>
      </c>
      <c r="E854" t="s">
        <v>1945</v>
      </c>
      <c r="F854">
        <v>4</v>
      </c>
      <c r="G854">
        <v>266.98</v>
      </c>
      <c r="H854">
        <v>0.16</v>
      </c>
      <c r="I854" t="s">
        <v>1959</v>
      </c>
      <c r="J854">
        <v>897.05280000000005</v>
      </c>
      <c r="K854">
        <v>897.05280000000005</v>
      </c>
      <c r="L854" t="str">
        <f>_xlfn.IFS(Table8_1[[#This Row],[Unit_Price]]&lt;500,"Low Price",Table8_1[[#This Row],[Unit_Price]]&lt;2000,"Medium Price",Table8_1[[#This Row],[Unit_Price]]&gt;=2000, "High Price")</f>
        <v>Low Price</v>
      </c>
      <c r="M854" t="str">
        <f>VLOOKUP(Table8_16[[#This Row],[Customer_ID]],Table1__2[],2,FALSE)</f>
        <v>Beth Allen</v>
      </c>
      <c r="N854">
        <f>VLOOKUP(Table8_16[[#This Row],[Customer_ID]],Table1__2[],3,FALSE)</f>
        <v>32</v>
      </c>
      <c r="O854" t="str">
        <f>VLOOKUP(Table8_16[[#This Row],[Customer_ID]],Table1__2[],4,FALSE)</f>
        <v>Female</v>
      </c>
      <c r="P854" t="str">
        <f>VLOOKUP(Table8_16[[#This Row],[Customer_ID]],Table1__2[],5,FALSE)</f>
        <v>South Kathrynmouth</v>
      </c>
      <c r="Q854" t="str">
        <f>VLOOKUP(Table8_16[[#This Row],[Customer_ID]],Table1__2[],6,FALSE)</f>
        <v>Oklahoma</v>
      </c>
      <c r="R854" t="str">
        <f>VLOOKUP(Table8_16[[#This Row],[Customer_ID]],Table1__2[],7,FALSE)</f>
        <v>USA</v>
      </c>
      <c r="S854" t="str">
        <f>VLOOKUP(Table8_16[[#This Row],[Customer_ID]],Table1__2[],8,FALSE)</f>
        <v>Silver</v>
      </c>
      <c r="T854" t="str">
        <f>VLOOKUP(Table8_16[[#This Row],[Customer_ID]],Table1__2[],9,FALSE)</f>
        <v>Experienced</v>
      </c>
      <c r="U854" t="str">
        <f>VLOOKUP(Table8_16[[#This Row],[Product_ID]],Table3__211[],2,FALSE)</f>
        <v>USB-C Fast</v>
      </c>
      <c r="V854" t="str">
        <f>VLOOKUP(Table8_16[[#This Row],[Product_ID]],Table3__211[],3,FALSE)</f>
        <v>Charger</v>
      </c>
      <c r="W854" t="str">
        <f>VLOOKUP(Table8_16[[#This Row],[Product_ID]],Table3__211[],4,FALSE)</f>
        <v>Electronics</v>
      </c>
      <c r="X854" t="str">
        <f>VLOOKUP(Table8_16[[#This Row],[Product_ID]],Table3__211[],5,FALSE)</f>
        <v>Accessories</v>
      </c>
      <c r="Y854" t="str">
        <f>VLOOKUP(Table8_16[[#This Row],[Product_ID]],Table3__211[],6,FALSE)</f>
        <v>Dawson-Perkins</v>
      </c>
      <c r="Z854">
        <f>VLOOKUP(Table8_16[[#This Row],[Product_ID]],Table3__211[],7,FALSE)</f>
        <v>242.23</v>
      </c>
      <c r="AA854">
        <f>VLOOKUP(Table8_16[[#This Row],[Product_ID]],Table3__211[],8,FALSE)</f>
        <v>453</v>
      </c>
      <c r="AB854" t="str">
        <f>VLOOKUP(Table8_16[[#This Row],[Store_ID]],Store!$A$2:$E$21,2,FALSE)</f>
        <v>Guerrero-Schmitt</v>
      </c>
      <c r="AC854" t="str">
        <f>VLOOKUP(Table8_16[[#This Row],[Store_ID]],Store!$A$2:$E$21,3,FALSE)</f>
        <v>East</v>
      </c>
      <c r="AD854" t="str">
        <f>VLOOKUP(Table8_16[[#This Row],[Store_ID]],Store!$A$2:$E$21,4,FALSE)</f>
        <v>East Stevechester</v>
      </c>
      <c r="AE854" t="str">
        <f>VLOOKUP(Table8_16[[#This Row],[Store_ID]],Store!$A$2:$E$21,5,FALSE)</f>
        <v>Flagship</v>
      </c>
      <c r="AF854" s="22" t="str">
        <f>VLOOKUP(Table8_16[[#This Row],[Store_ID]],Store!$A$2:$F$21,6,FALSE)</f>
        <v>Physical Store</v>
      </c>
    </row>
    <row r="855" spans="1:32" x14ac:dyDescent="0.3">
      <c r="A855" t="s">
        <v>2820</v>
      </c>
      <c r="B855" s="5">
        <v>45873</v>
      </c>
      <c r="C855" t="s">
        <v>1278</v>
      </c>
      <c r="D855" t="s">
        <v>1793</v>
      </c>
      <c r="E855" t="s">
        <v>1936</v>
      </c>
      <c r="F855">
        <v>3</v>
      </c>
      <c r="G855">
        <v>360.18</v>
      </c>
      <c r="H855">
        <v>0.03</v>
      </c>
      <c r="I855" t="s">
        <v>1959</v>
      </c>
      <c r="J855">
        <v>1048.1238000000001</v>
      </c>
      <c r="K855">
        <v>1048.1238000000001</v>
      </c>
      <c r="L855" t="str">
        <f>_xlfn.IFS(Table8_1[[#This Row],[Unit_Price]]&lt;500,"Low Price",Table8_1[[#This Row],[Unit_Price]]&lt;2000,"Medium Price",Table8_1[[#This Row],[Unit_Price]]&gt;=2000, "High Price")</f>
        <v>Low Price</v>
      </c>
      <c r="M855" t="str">
        <f>VLOOKUP(Table8_16[[#This Row],[Customer_ID]],Table1__2[],2,FALSE)</f>
        <v>Joseph Mendoza</v>
      </c>
      <c r="N855">
        <f>VLOOKUP(Table8_16[[#This Row],[Customer_ID]],Table1__2[],3,FALSE)</f>
        <v>33</v>
      </c>
      <c r="O855" t="str">
        <f>VLOOKUP(Table8_16[[#This Row],[Customer_ID]],Table1__2[],4,FALSE)</f>
        <v>Male</v>
      </c>
      <c r="P855" t="str">
        <f>VLOOKUP(Table8_16[[#This Row],[Customer_ID]],Table1__2[],5,FALSE)</f>
        <v>Ashleymouth</v>
      </c>
      <c r="Q855" t="str">
        <f>VLOOKUP(Table8_16[[#This Row],[Customer_ID]],Table1__2[],6,FALSE)</f>
        <v>Maryland</v>
      </c>
      <c r="R855" t="str">
        <f>VLOOKUP(Table8_16[[#This Row],[Customer_ID]],Table1__2[],7,FALSE)</f>
        <v>USA</v>
      </c>
      <c r="S855" t="str">
        <f>VLOOKUP(Table8_16[[#This Row],[Customer_ID]],Table1__2[],8,FALSE)</f>
        <v>Gold</v>
      </c>
      <c r="T855" t="str">
        <f>VLOOKUP(Table8_16[[#This Row],[Customer_ID]],Table1__2[],9,FALSE)</f>
        <v>Experienced</v>
      </c>
      <c r="U855" t="str">
        <f>VLOOKUP(Table8_16[[#This Row],[Product_ID]],Table3__211[],2,FALSE)</f>
        <v>Kitchen Storage</v>
      </c>
      <c r="V855" t="str">
        <f>VLOOKUP(Table8_16[[#This Row],[Product_ID]],Table3__211[],3,FALSE)</f>
        <v>Rack</v>
      </c>
      <c r="W855" t="str">
        <f>VLOOKUP(Table8_16[[#This Row],[Product_ID]],Table3__211[],4,FALSE)</f>
        <v>Home</v>
      </c>
      <c r="X855" t="str">
        <f>VLOOKUP(Table8_16[[#This Row],[Product_ID]],Table3__211[],5,FALSE)</f>
        <v>Storage</v>
      </c>
      <c r="Y855" t="str">
        <f>VLOOKUP(Table8_16[[#This Row],[Product_ID]],Table3__211[],6,FALSE)</f>
        <v>Duran Group</v>
      </c>
      <c r="Z855">
        <f>VLOOKUP(Table8_16[[#This Row],[Product_ID]],Table3__211[],7,FALSE)</f>
        <v>138.05000000000001</v>
      </c>
      <c r="AA855">
        <f>VLOOKUP(Table8_16[[#This Row],[Product_ID]],Table3__211[],8,FALSE)</f>
        <v>89</v>
      </c>
      <c r="AB855" t="str">
        <f>VLOOKUP(Table8_16[[#This Row],[Store_ID]],Store!$A$2:$E$21,2,FALSE)</f>
        <v>Shelton PLC</v>
      </c>
      <c r="AC855" t="str">
        <f>VLOOKUP(Table8_16[[#This Row],[Store_ID]],Store!$A$2:$E$21,3,FALSE)</f>
        <v>North</v>
      </c>
      <c r="AD855" t="str">
        <f>VLOOKUP(Table8_16[[#This Row],[Store_ID]],Store!$A$2:$E$21,4,FALSE)</f>
        <v>East Jenniferstad</v>
      </c>
      <c r="AE855" t="str">
        <f>VLOOKUP(Table8_16[[#This Row],[Store_ID]],Store!$A$2:$E$21,5,FALSE)</f>
        <v>Flagship</v>
      </c>
      <c r="AF855" s="22" t="str">
        <f>VLOOKUP(Table8_16[[#This Row],[Store_ID]],Store!$A$2:$F$21,6,FALSE)</f>
        <v>Physical Store</v>
      </c>
    </row>
    <row r="856" spans="1:32" x14ac:dyDescent="0.3">
      <c r="A856" t="s">
        <v>2821</v>
      </c>
      <c r="B856" s="5">
        <v>45860</v>
      </c>
      <c r="C856" t="s">
        <v>1148</v>
      </c>
      <c r="D856" t="s">
        <v>1750</v>
      </c>
      <c r="E856" t="s">
        <v>1887</v>
      </c>
      <c r="F856">
        <v>3</v>
      </c>
      <c r="G856">
        <v>247.41</v>
      </c>
      <c r="H856">
        <v>0.05</v>
      </c>
      <c r="I856" t="s">
        <v>1964</v>
      </c>
      <c r="J856">
        <v>705.11850000000004</v>
      </c>
      <c r="K856">
        <v>705.11850000000004</v>
      </c>
      <c r="L856" t="str">
        <f>_xlfn.IFS(Table8_1[[#This Row],[Unit_Price]]&lt;500,"Low Price",Table8_1[[#This Row],[Unit_Price]]&lt;2000,"Medium Price",Table8_1[[#This Row],[Unit_Price]]&gt;=2000, "High Price")</f>
        <v>Low Price</v>
      </c>
      <c r="M856" t="str">
        <f>VLOOKUP(Table8_16[[#This Row],[Customer_ID]],Table1__2[],2,FALSE)</f>
        <v>Elizabeth Smith</v>
      </c>
      <c r="N856">
        <f>VLOOKUP(Table8_16[[#This Row],[Customer_ID]],Table1__2[],3,FALSE)</f>
        <v>23</v>
      </c>
      <c r="O856" t="str">
        <f>VLOOKUP(Table8_16[[#This Row],[Customer_ID]],Table1__2[],4,FALSE)</f>
        <v>Male</v>
      </c>
      <c r="P856" t="str">
        <f>VLOOKUP(Table8_16[[#This Row],[Customer_ID]],Table1__2[],5,FALSE)</f>
        <v>Murphytown</v>
      </c>
      <c r="Q856" t="str">
        <f>VLOOKUP(Table8_16[[#This Row],[Customer_ID]],Table1__2[],6,FALSE)</f>
        <v>Ohio</v>
      </c>
      <c r="R856" t="str">
        <f>VLOOKUP(Table8_16[[#This Row],[Customer_ID]],Table1__2[],7,FALSE)</f>
        <v>USA</v>
      </c>
      <c r="S856" t="str">
        <f>VLOOKUP(Table8_16[[#This Row],[Customer_ID]],Table1__2[],8,FALSE)</f>
        <v>Bronze</v>
      </c>
      <c r="T856" t="str">
        <f>VLOOKUP(Table8_16[[#This Row],[Customer_ID]],Table1__2[],9,FALSE)</f>
        <v>Students</v>
      </c>
      <c r="U856" t="str">
        <f>VLOOKUP(Table8_16[[#This Row],[Product_ID]],Table3__211[],2,FALSE)</f>
        <v>Premium Blanket</v>
      </c>
      <c r="V856" t="str">
        <f>VLOOKUP(Table8_16[[#This Row],[Product_ID]],Table3__211[],3,FALSE)</f>
        <v>Throw</v>
      </c>
      <c r="W856" t="str">
        <f>VLOOKUP(Table8_16[[#This Row],[Product_ID]],Table3__211[],4,FALSE)</f>
        <v>Home</v>
      </c>
      <c r="X856" t="str">
        <f>VLOOKUP(Table8_16[[#This Row],[Product_ID]],Table3__211[],5,FALSE)</f>
        <v>Decor</v>
      </c>
      <c r="Y856" t="str">
        <f>VLOOKUP(Table8_16[[#This Row],[Product_ID]],Table3__211[],6,FALSE)</f>
        <v>Hernandez, Kennedy and Porter</v>
      </c>
      <c r="Z856">
        <f>VLOOKUP(Table8_16[[#This Row],[Product_ID]],Table3__211[],7,FALSE)</f>
        <v>461.47</v>
      </c>
      <c r="AA856">
        <f>VLOOKUP(Table8_16[[#This Row],[Product_ID]],Table3__211[],8,FALSE)</f>
        <v>190</v>
      </c>
      <c r="AB856" t="str">
        <f>VLOOKUP(Table8_16[[#This Row],[Store_ID]],Store!$A$2:$E$21,2,FALSE)</f>
        <v>Rivera-Warner</v>
      </c>
      <c r="AC856" t="str">
        <f>VLOOKUP(Table8_16[[#This Row],[Store_ID]],Store!$A$2:$E$21,3,FALSE)</f>
        <v>East</v>
      </c>
      <c r="AD856" t="str">
        <f>VLOOKUP(Table8_16[[#This Row],[Store_ID]],Store!$A$2:$E$21,4,FALSE)</f>
        <v>Washingtonfurt</v>
      </c>
      <c r="AE856" t="str">
        <f>VLOOKUP(Table8_16[[#This Row],[Store_ID]],Store!$A$2:$E$21,5,FALSE)</f>
        <v>Flagship</v>
      </c>
      <c r="AF856" s="22" t="str">
        <f>VLOOKUP(Table8_16[[#This Row],[Store_ID]],Store!$A$2:$F$21,6,FALSE)</f>
        <v>Physical Store</v>
      </c>
    </row>
    <row r="857" spans="1:32" x14ac:dyDescent="0.3">
      <c r="A857" t="s">
        <v>2822</v>
      </c>
      <c r="B857" s="5">
        <v>45235</v>
      </c>
      <c r="C857" t="s">
        <v>288</v>
      </c>
      <c r="D857" t="s">
        <v>1715</v>
      </c>
      <c r="E857" t="s">
        <v>1936</v>
      </c>
      <c r="F857">
        <v>3</v>
      </c>
      <c r="G857">
        <v>674.66</v>
      </c>
      <c r="H857">
        <v>0.23</v>
      </c>
      <c r="I857" t="s">
        <v>1959</v>
      </c>
      <c r="J857">
        <v>1558.4646</v>
      </c>
      <c r="K857">
        <v>1558.4646</v>
      </c>
      <c r="L857" t="str">
        <f>_xlfn.IFS(Table8_1[[#This Row],[Unit_Price]]&lt;500,"Low Price",Table8_1[[#This Row],[Unit_Price]]&lt;2000,"Medium Price",Table8_1[[#This Row],[Unit_Price]]&gt;=2000, "High Price")</f>
        <v>Medium Price</v>
      </c>
      <c r="M857" t="str">
        <f>VLOOKUP(Table8_16[[#This Row],[Customer_ID]],Table1__2[],2,FALSE)</f>
        <v>Cody Blake</v>
      </c>
      <c r="N857">
        <f>VLOOKUP(Table8_16[[#This Row],[Customer_ID]],Table1__2[],3,FALSE)</f>
        <v>21</v>
      </c>
      <c r="O857" t="str">
        <f>VLOOKUP(Table8_16[[#This Row],[Customer_ID]],Table1__2[],4,FALSE)</f>
        <v>Male</v>
      </c>
      <c r="P857" t="str">
        <f>VLOOKUP(Table8_16[[#This Row],[Customer_ID]],Table1__2[],5,FALSE)</f>
        <v>North Scottport</v>
      </c>
      <c r="Q857" t="str">
        <f>VLOOKUP(Table8_16[[#This Row],[Customer_ID]],Table1__2[],6,FALSE)</f>
        <v>Virginia</v>
      </c>
      <c r="R857" t="str">
        <f>VLOOKUP(Table8_16[[#This Row],[Customer_ID]],Table1__2[],7,FALSE)</f>
        <v>USA</v>
      </c>
      <c r="S857" t="str">
        <f>VLOOKUP(Table8_16[[#This Row],[Customer_ID]],Table1__2[],8,FALSE)</f>
        <v>Gold</v>
      </c>
      <c r="T857" t="str">
        <f>VLOOKUP(Table8_16[[#This Row],[Customer_ID]],Table1__2[],9,FALSE)</f>
        <v>Students</v>
      </c>
      <c r="U857" t="str">
        <f>VLOOKUP(Table8_16[[#This Row],[Product_ID]],Table3__211[],2,FALSE)</f>
        <v>High-Grip</v>
      </c>
      <c r="V857" t="str">
        <f>VLOOKUP(Table8_16[[#This Row],[Product_ID]],Table3__211[],3,FALSE)</f>
        <v>Football</v>
      </c>
      <c r="W857" t="str">
        <f>VLOOKUP(Table8_16[[#This Row],[Product_ID]],Table3__211[],4,FALSE)</f>
        <v>Sports</v>
      </c>
      <c r="X857" t="str">
        <f>VLOOKUP(Table8_16[[#This Row],[Product_ID]],Table3__211[],5,FALSE)</f>
        <v>Team Sports</v>
      </c>
      <c r="Y857" t="str">
        <f>VLOOKUP(Table8_16[[#This Row],[Product_ID]],Table3__211[],6,FALSE)</f>
        <v>Bridges, Banks and Cummings</v>
      </c>
      <c r="Z857">
        <f>VLOOKUP(Table8_16[[#This Row],[Product_ID]],Table3__211[],7,FALSE)</f>
        <v>318.91000000000003</v>
      </c>
      <c r="AA857">
        <f>VLOOKUP(Table8_16[[#This Row],[Product_ID]],Table3__211[],8,FALSE)</f>
        <v>114</v>
      </c>
      <c r="AB857" t="str">
        <f>VLOOKUP(Table8_16[[#This Row],[Store_ID]],Store!$A$2:$E$21,2,FALSE)</f>
        <v>Shelton PLC</v>
      </c>
      <c r="AC857" t="str">
        <f>VLOOKUP(Table8_16[[#This Row],[Store_ID]],Store!$A$2:$E$21,3,FALSE)</f>
        <v>North</v>
      </c>
      <c r="AD857" t="str">
        <f>VLOOKUP(Table8_16[[#This Row],[Store_ID]],Store!$A$2:$E$21,4,FALSE)</f>
        <v>East Jenniferstad</v>
      </c>
      <c r="AE857" t="str">
        <f>VLOOKUP(Table8_16[[#This Row],[Store_ID]],Store!$A$2:$E$21,5,FALSE)</f>
        <v>Flagship</v>
      </c>
      <c r="AF857" s="22" t="str">
        <f>VLOOKUP(Table8_16[[#This Row],[Store_ID]],Store!$A$2:$F$21,6,FALSE)</f>
        <v>Physical Store</v>
      </c>
    </row>
    <row r="858" spans="1:32" x14ac:dyDescent="0.3">
      <c r="A858" t="s">
        <v>2823</v>
      </c>
      <c r="B858" s="5">
        <v>45874</v>
      </c>
      <c r="C858" t="s">
        <v>1301</v>
      </c>
      <c r="D858" t="s">
        <v>1706</v>
      </c>
      <c r="E858" t="s">
        <v>1904</v>
      </c>
      <c r="F858">
        <v>1</v>
      </c>
      <c r="G858">
        <v>913.98</v>
      </c>
      <c r="H858">
        <v>0.27</v>
      </c>
      <c r="I858" t="s">
        <v>1961</v>
      </c>
      <c r="J858">
        <v>667.20540000000005</v>
      </c>
      <c r="K858">
        <v>667.20540000000005</v>
      </c>
      <c r="L858" t="str">
        <f>_xlfn.IFS(Table8_1[[#This Row],[Unit_Price]]&lt;500,"Low Price",Table8_1[[#This Row],[Unit_Price]]&lt;2000,"Medium Price",Table8_1[[#This Row],[Unit_Price]]&gt;=2000, "High Price")</f>
        <v>Medium Price</v>
      </c>
      <c r="M858" t="str">
        <f>VLOOKUP(Table8_16[[#This Row],[Customer_ID]],Table1__2[],2,FALSE)</f>
        <v>Tyler Cook</v>
      </c>
      <c r="N858">
        <f>VLOOKUP(Table8_16[[#This Row],[Customer_ID]],Table1__2[],3,FALSE)</f>
        <v>26</v>
      </c>
      <c r="O858" t="str">
        <f>VLOOKUP(Table8_16[[#This Row],[Customer_ID]],Table1__2[],4,FALSE)</f>
        <v>Female</v>
      </c>
      <c r="P858" t="str">
        <f>VLOOKUP(Table8_16[[#This Row],[Customer_ID]],Table1__2[],5,FALSE)</f>
        <v>Kramerview</v>
      </c>
      <c r="Q858" t="str">
        <f>VLOOKUP(Table8_16[[#This Row],[Customer_ID]],Table1__2[],6,FALSE)</f>
        <v>Alaska</v>
      </c>
      <c r="R858" t="str">
        <f>VLOOKUP(Table8_16[[#This Row],[Customer_ID]],Table1__2[],7,FALSE)</f>
        <v>USA</v>
      </c>
      <c r="S858" t="str">
        <f>VLOOKUP(Table8_16[[#This Row],[Customer_ID]],Table1__2[],8,FALSE)</f>
        <v>Silver</v>
      </c>
      <c r="T858" t="str">
        <f>VLOOKUP(Table8_16[[#This Row],[Customer_ID]],Table1__2[],9,FALSE)</f>
        <v>Entry level Professionel</v>
      </c>
      <c r="U858" t="str">
        <f>VLOOKUP(Table8_16[[#This Row],[Product_ID]],Table3__211[],2,FALSE)</f>
        <v>Smart Home WiFi</v>
      </c>
      <c r="V858" t="str">
        <f>VLOOKUP(Table8_16[[#This Row],[Product_ID]],Table3__211[],3,FALSE)</f>
        <v>Camera</v>
      </c>
      <c r="W858" t="str">
        <f>VLOOKUP(Table8_16[[#This Row],[Product_ID]],Table3__211[],4,FALSE)</f>
        <v>Electronics</v>
      </c>
      <c r="X858" t="str">
        <f>VLOOKUP(Table8_16[[#This Row],[Product_ID]],Table3__211[],5,FALSE)</f>
        <v>Accessories</v>
      </c>
      <c r="Y858" t="str">
        <f>VLOOKUP(Table8_16[[#This Row],[Product_ID]],Table3__211[],6,FALSE)</f>
        <v>Holmes LLC</v>
      </c>
      <c r="Z858">
        <f>VLOOKUP(Table8_16[[#This Row],[Product_ID]],Table3__211[],7,FALSE)</f>
        <v>450.71</v>
      </c>
      <c r="AA858">
        <f>VLOOKUP(Table8_16[[#This Row],[Product_ID]],Table3__211[],8,FALSE)</f>
        <v>389</v>
      </c>
      <c r="AB858" t="str">
        <f>VLOOKUP(Table8_16[[#This Row],[Store_ID]],Store!$A$2:$E$21,2,FALSE)</f>
        <v>Alexander Group</v>
      </c>
      <c r="AC858" t="str">
        <f>VLOOKUP(Table8_16[[#This Row],[Store_ID]],Store!$A$2:$E$21,3,FALSE)</f>
        <v>South</v>
      </c>
      <c r="AD858" t="str">
        <f>VLOOKUP(Table8_16[[#This Row],[Store_ID]],Store!$A$2:$E$21,4,FALSE)</f>
        <v>Port Sharon</v>
      </c>
      <c r="AE858" t="str">
        <f>VLOOKUP(Table8_16[[#This Row],[Store_ID]],Store!$A$2:$E$21,5,FALSE)</f>
        <v>Online</v>
      </c>
      <c r="AF858" s="22" t="str">
        <f>VLOOKUP(Table8_16[[#This Row],[Store_ID]],Store!$A$2:$F$21,6,FALSE)</f>
        <v>Digital Store</v>
      </c>
    </row>
    <row r="859" spans="1:32" x14ac:dyDescent="0.3">
      <c r="A859" t="s">
        <v>2824</v>
      </c>
      <c r="B859" s="5">
        <v>45769</v>
      </c>
      <c r="C859" t="s">
        <v>1001</v>
      </c>
      <c r="D859" t="s">
        <v>1862</v>
      </c>
      <c r="E859" t="s">
        <v>1924</v>
      </c>
      <c r="F859">
        <v>4</v>
      </c>
      <c r="G859">
        <v>370.5</v>
      </c>
      <c r="H859">
        <v>0.13</v>
      </c>
      <c r="I859" t="s">
        <v>1961</v>
      </c>
      <c r="J859">
        <v>1289.3399999999999</v>
      </c>
      <c r="K859">
        <v>1289.3399999999999</v>
      </c>
      <c r="L859" t="str">
        <f>_xlfn.IFS(Table8_1[[#This Row],[Unit_Price]]&lt;500,"Low Price",Table8_1[[#This Row],[Unit_Price]]&lt;2000,"Medium Price",Table8_1[[#This Row],[Unit_Price]]&gt;=2000, "High Price")</f>
        <v>Low Price</v>
      </c>
      <c r="M859" t="str">
        <f>VLOOKUP(Table8_16[[#This Row],[Customer_ID]],Table1__2[],2,FALSE)</f>
        <v>Elizabeth Johnson</v>
      </c>
      <c r="N859">
        <f>VLOOKUP(Table8_16[[#This Row],[Customer_ID]],Table1__2[],3,FALSE)</f>
        <v>53</v>
      </c>
      <c r="O859" t="str">
        <f>VLOOKUP(Table8_16[[#This Row],[Customer_ID]],Table1__2[],4,FALSE)</f>
        <v>Female</v>
      </c>
      <c r="P859" t="str">
        <f>VLOOKUP(Table8_16[[#This Row],[Customer_ID]],Table1__2[],5,FALSE)</f>
        <v>Anitaland</v>
      </c>
      <c r="Q859" t="str">
        <f>VLOOKUP(Table8_16[[#This Row],[Customer_ID]],Table1__2[],6,FALSE)</f>
        <v>Washington</v>
      </c>
      <c r="R859" t="str">
        <f>VLOOKUP(Table8_16[[#This Row],[Customer_ID]],Table1__2[],7,FALSE)</f>
        <v>USA</v>
      </c>
      <c r="S859" t="str">
        <f>VLOOKUP(Table8_16[[#This Row],[Customer_ID]],Table1__2[],8,FALSE)</f>
        <v>Silver</v>
      </c>
      <c r="T859" t="str">
        <f>VLOOKUP(Table8_16[[#This Row],[Customer_ID]],Table1__2[],9,FALSE)</f>
        <v>Experienced</v>
      </c>
      <c r="U859" t="str">
        <f>VLOOKUP(Table8_16[[#This Row],[Product_ID]],Table3__211[],2,FALSE)</f>
        <v>USB-C Laptop</v>
      </c>
      <c r="V859" t="str">
        <f>VLOOKUP(Table8_16[[#This Row],[Product_ID]],Table3__211[],3,FALSE)</f>
        <v>Charger</v>
      </c>
      <c r="W859" t="str">
        <f>VLOOKUP(Table8_16[[#This Row],[Product_ID]],Table3__211[],4,FALSE)</f>
        <v>Electronics</v>
      </c>
      <c r="X859" t="str">
        <f>VLOOKUP(Table8_16[[#This Row],[Product_ID]],Table3__211[],5,FALSE)</f>
        <v>Computer</v>
      </c>
      <c r="Y859" t="str">
        <f>VLOOKUP(Table8_16[[#This Row],[Product_ID]],Table3__211[],6,FALSE)</f>
        <v>Martin LLC</v>
      </c>
      <c r="Z859">
        <f>VLOOKUP(Table8_16[[#This Row],[Product_ID]],Table3__211[],7,FALSE)</f>
        <v>377.52</v>
      </c>
      <c r="AA859">
        <f>VLOOKUP(Table8_16[[#This Row],[Product_ID]],Table3__211[],8,FALSE)</f>
        <v>485</v>
      </c>
      <c r="AB859" t="str">
        <f>VLOOKUP(Table8_16[[#This Row],[Store_ID]],Store!$A$2:$E$21,2,FALSE)</f>
        <v>Hill, Wagner and Ballard</v>
      </c>
      <c r="AC859" t="str">
        <f>VLOOKUP(Table8_16[[#This Row],[Store_ID]],Store!$A$2:$E$21,3,FALSE)</f>
        <v>East</v>
      </c>
      <c r="AD859" t="str">
        <f>VLOOKUP(Table8_16[[#This Row],[Store_ID]],Store!$A$2:$E$21,4,FALSE)</f>
        <v>East Davidville</v>
      </c>
      <c r="AE859" t="str">
        <f>VLOOKUP(Table8_16[[#This Row],[Store_ID]],Store!$A$2:$E$21,5,FALSE)</f>
        <v>Online</v>
      </c>
      <c r="AF859" s="22" t="str">
        <f>VLOOKUP(Table8_16[[#This Row],[Store_ID]],Store!$A$2:$F$21,6,FALSE)</f>
        <v>Digital Store</v>
      </c>
    </row>
    <row r="860" spans="1:32" x14ac:dyDescent="0.3">
      <c r="A860" t="s">
        <v>2825</v>
      </c>
      <c r="B860" s="5">
        <v>45619</v>
      </c>
      <c r="C860" t="s">
        <v>1133</v>
      </c>
      <c r="D860" t="s">
        <v>1799</v>
      </c>
      <c r="E860" t="s">
        <v>1932</v>
      </c>
      <c r="F860">
        <v>1</v>
      </c>
      <c r="G860">
        <v>735.1</v>
      </c>
      <c r="H860">
        <v>0.1</v>
      </c>
      <c r="I860" t="s">
        <v>1961</v>
      </c>
      <c r="J860">
        <v>661.59</v>
      </c>
      <c r="K860">
        <v>661.59</v>
      </c>
      <c r="L860" t="str">
        <f>_xlfn.IFS(Table8_1[[#This Row],[Unit_Price]]&lt;500,"Low Price",Table8_1[[#This Row],[Unit_Price]]&lt;2000,"Medium Price",Table8_1[[#This Row],[Unit_Price]]&gt;=2000, "High Price")</f>
        <v>Medium Price</v>
      </c>
      <c r="M860" t="str">
        <f>VLOOKUP(Table8_16[[#This Row],[Customer_ID]],Table1__2[],2,FALSE)</f>
        <v>Ashley Anderson</v>
      </c>
      <c r="N860">
        <f>VLOOKUP(Table8_16[[#This Row],[Customer_ID]],Table1__2[],3,FALSE)</f>
        <v>60</v>
      </c>
      <c r="O860" t="str">
        <f>VLOOKUP(Table8_16[[#This Row],[Customer_ID]],Table1__2[],4,FALSE)</f>
        <v>Female</v>
      </c>
      <c r="P860" t="str">
        <f>VLOOKUP(Table8_16[[#This Row],[Customer_ID]],Table1__2[],5,FALSE)</f>
        <v>West Johnmouth</v>
      </c>
      <c r="Q860" t="str">
        <f>VLOOKUP(Table8_16[[#This Row],[Customer_ID]],Table1__2[],6,FALSE)</f>
        <v>Mississippi</v>
      </c>
      <c r="R860" t="str">
        <f>VLOOKUP(Table8_16[[#This Row],[Customer_ID]],Table1__2[],7,FALSE)</f>
        <v>USA</v>
      </c>
      <c r="S860" t="str">
        <f>VLOOKUP(Table8_16[[#This Row],[Customer_ID]],Table1__2[],8,FALSE)</f>
        <v>Gold</v>
      </c>
      <c r="T860" t="str">
        <f>VLOOKUP(Table8_16[[#This Row],[Customer_ID]],Table1__2[],9,FALSE)</f>
        <v>Experienced</v>
      </c>
      <c r="U860" t="str">
        <f>VLOOKUP(Table8_16[[#This Row],[Product_ID]],Table3__211[],2,FALSE)</f>
        <v>Professional Jump</v>
      </c>
      <c r="V860" t="str">
        <f>VLOOKUP(Table8_16[[#This Row],[Product_ID]],Table3__211[],3,FALSE)</f>
        <v>Rope</v>
      </c>
      <c r="W860" t="str">
        <f>VLOOKUP(Table8_16[[#This Row],[Product_ID]],Table3__211[],4,FALSE)</f>
        <v>Sports</v>
      </c>
      <c r="X860" t="str">
        <f>VLOOKUP(Table8_16[[#This Row],[Product_ID]],Table3__211[],5,FALSE)</f>
        <v>Fitness</v>
      </c>
      <c r="Y860" t="str">
        <f>VLOOKUP(Table8_16[[#This Row],[Product_ID]],Table3__211[],6,FALSE)</f>
        <v>Davis PLC</v>
      </c>
      <c r="Z860">
        <f>VLOOKUP(Table8_16[[#This Row],[Product_ID]],Table3__211[],7,FALSE)</f>
        <v>477.61</v>
      </c>
      <c r="AA860">
        <f>VLOOKUP(Table8_16[[#This Row],[Product_ID]],Table3__211[],8,FALSE)</f>
        <v>300</v>
      </c>
      <c r="AB860" t="str">
        <f>VLOOKUP(Table8_16[[#This Row],[Store_ID]],Store!$A$2:$E$21,2,FALSE)</f>
        <v>Gardner, Humphrey and Contreras</v>
      </c>
      <c r="AC860" t="str">
        <f>VLOOKUP(Table8_16[[#This Row],[Store_ID]],Store!$A$2:$E$21,3,FALSE)</f>
        <v>East</v>
      </c>
      <c r="AD860" t="str">
        <f>VLOOKUP(Table8_16[[#This Row],[Store_ID]],Store!$A$2:$E$21,4,FALSE)</f>
        <v>Johnsonville</v>
      </c>
      <c r="AE860" t="str">
        <f>VLOOKUP(Table8_16[[#This Row],[Store_ID]],Store!$A$2:$E$21,5,FALSE)</f>
        <v>Flagship</v>
      </c>
      <c r="AF860" s="22" t="str">
        <f>VLOOKUP(Table8_16[[#This Row],[Store_ID]],Store!$A$2:$F$21,6,FALSE)</f>
        <v>Physical Store</v>
      </c>
    </row>
    <row r="861" spans="1:32" x14ac:dyDescent="0.3">
      <c r="A861" t="s">
        <v>2826</v>
      </c>
      <c r="B861" s="5">
        <v>45614</v>
      </c>
      <c r="C861" t="s">
        <v>468</v>
      </c>
      <c r="D861" t="s">
        <v>1820</v>
      </c>
      <c r="E861" t="s">
        <v>1896</v>
      </c>
      <c r="F861">
        <v>3</v>
      </c>
      <c r="G861">
        <v>448.55</v>
      </c>
      <c r="H861">
        <v>0.05</v>
      </c>
      <c r="I861" t="s">
        <v>1959</v>
      </c>
      <c r="J861">
        <v>1278.3675000000001</v>
      </c>
      <c r="K861">
        <v>1278.3675000000001</v>
      </c>
      <c r="L861" t="str">
        <f>_xlfn.IFS(Table8_1[[#This Row],[Unit_Price]]&lt;500,"Low Price",Table8_1[[#This Row],[Unit_Price]]&lt;2000,"Medium Price",Table8_1[[#This Row],[Unit_Price]]&gt;=2000, "High Price")</f>
        <v>Low Price</v>
      </c>
      <c r="M861" t="str">
        <f>VLOOKUP(Table8_16[[#This Row],[Customer_ID]],Table1__2[],2,FALSE)</f>
        <v>Matthew Hanna</v>
      </c>
      <c r="N861">
        <f>VLOOKUP(Table8_16[[#This Row],[Customer_ID]],Table1__2[],3,FALSE)</f>
        <v>33</v>
      </c>
      <c r="O861" t="str">
        <f>VLOOKUP(Table8_16[[#This Row],[Customer_ID]],Table1__2[],4,FALSE)</f>
        <v>Female</v>
      </c>
      <c r="P861" t="str">
        <f>VLOOKUP(Table8_16[[#This Row],[Customer_ID]],Table1__2[],5,FALSE)</f>
        <v>Gonzalezbury</v>
      </c>
      <c r="Q861" t="str">
        <f>VLOOKUP(Table8_16[[#This Row],[Customer_ID]],Table1__2[],6,FALSE)</f>
        <v>Michigan</v>
      </c>
      <c r="R861" t="str">
        <f>VLOOKUP(Table8_16[[#This Row],[Customer_ID]],Table1__2[],7,FALSE)</f>
        <v>USA</v>
      </c>
      <c r="S861" t="str">
        <f>VLOOKUP(Table8_16[[#This Row],[Customer_ID]],Table1__2[],8,FALSE)</f>
        <v>Platinum</v>
      </c>
      <c r="T861" t="str">
        <f>VLOOKUP(Table8_16[[#This Row],[Customer_ID]],Table1__2[],9,FALSE)</f>
        <v>Experienced</v>
      </c>
      <c r="U861" t="str">
        <f>VLOOKUP(Table8_16[[#This Row],[Product_ID]],Table3__211[],2,FALSE)</f>
        <v>Decorative Lamp</v>
      </c>
      <c r="V861" t="str">
        <f>VLOOKUP(Table8_16[[#This Row],[Product_ID]],Table3__211[],3,FALSE)</f>
        <v>Shade</v>
      </c>
      <c r="W861" t="str">
        <f>VLOOKUP(Table8_16[[#This Row],[Product_ID]],Table3__211[],4,FALSE)</f>
        <v>Home</v>
      </c>
      <c r="X861" t="str">
        <f>VLOOKUP(Table8_16[[#This Row],[Product_ID]],Table3__211[],5,FALSE)</f>
        <v>Lighting</v>
      </c>
      <c r="Y861" t="str">
        <f>VLOOKUP(Table8_16[[#This Row],[Product_ID]],Table3__211[],6,FALSE)</f>
        <v>Ramirez-Hanson</v>
      </c>
      <c r="Z861">
        <f>VLOOKUP(Table8_16[[#This Row],[Product_ID]],Table3__211[],7,FALSE)</f>
        <v>228.53</v>
      </c>
      <c r="AA861">
        <f>VLOOKUP(Table8_16[[#This Row],[Product_ID]],Table3__211[],8,FALSE)</f>
        <v>469</v>
      </c>
      <c r="AB861" t="str">
        <f>VLOOKUP(Table8_16[[#This Row],[Store_ID]],Store!$A$2:$E$21,2,FALSE)</f>
        <v>Black-Horn</v>
      </c>
      <c r="AC861" t="str">
        <f>VLOOKUP(Table8_16[[#This Row],[Store_ID]],Store!$A$2:$E$21,3,FALSE)</f>
        <v>South</v>
      </c>
      <c r="AD861" t="str">
        <f>VLOOKUP(Table8_16[[#This Row],[Store_ID]],Store!$A$2:$E$21,4,FALSE)</f>
        <v>North Nancyview</v>
      </c>
      <c r="AE861" t="str">
        <f>VLOOKUP(Table8_16[[#This Row],[Store_ID]],Store!$A$2:$E$21,5,FALSE)</f>
        <v>Outlet</v>
      </c>
      <c r="AF861" s="22" t="str">
        <f>VLOOKUP(Table8_16[[#This Row],[Store_ID]],Store!$A$2:$F$21,6,FALSE)</f>
        <v>Physical Store</v>
      </c>
    </row>
    <row r="862" spans="1:32" x14ac:dyDescent="0.3">
      <c r="A862" t="s">
        <v>2827</v>
      </c>
      <c r="B862" s="5">
        <v>45691</v>
      </c>
      <c r="C862" t="s">
        <v>225</v>
      </c>
      <c r="D862" t="s">
        <v>1835</v>
      </c>
      <c r="E862" t="s">
        <v>1932</v>
      </c>
      <c r="F862">
        <v>3</v>
      </c>
      <c r="G862">
        <v>904.96</v>
      </c>
      <c r="H862">
        <v>7.0000000000000007E-2</v>
      </c>
      <c r="I862" t="s">
        <v>1964</v>
      </c>
      <c r="J862">
        <v>2524.8384000000001</v>
      </c>
      <c r="K862">
        <v>2524.8384000000001</v>
      </c>
      <c r="L862" t="str">
        <f>_xlfn.IFS(Table8_1[[#This Row],[Unit_Price]]&lt;500,"Low Price",Table8_1[[#This Row],[Unit_Price]]&lt;2000,"Medium Price",Table8_1[[#This Row],[Unit_Price]]&gt;=2000, "High Price")</f>
        <v>Medium Price</v>
      </c>
      <c r="M862" t="str">
        <f>VLOOKUP(Table8_16[[#This Row],[Customer_ID]],Table1__2[],2,FALSE)</f>
        <v>Alyssa Vargas</v>
      </c>
      <c r="N862">
        <f>VLOOKUP(Table8_16[[#This Row],[Customer_ID]],Table1__2[],3,FALSE)</f>
        <v>53</v>
      </c>
      <c r="O862" t="str">
        <f>VLOOKUP(Table8_16[[#This Row],[Customer_ID]],Table1__2[],4,FALSE)</f>
        <v>Male</v>
      </c>
      <c r="P862" t="str">
        <f>VLOOKUP(Table8_16[[#This Row],[Customer_ID]],Table1__2[],5,FALSE)</f>
        <v>New Kathrynland</v>
      </c>
      <c r="Q862" t="str">
        <f>VLOOKUP(Table8_16[[#This Row],[Customer_ID]],Table1__2[],6,FALSE)</f>
        <v>Montana</v>
      </c>
      <c r="R862" t="str">
        <f>VLOOKUP(Table8_16[[#This Row],[Customer_ID]],Table1__2[],7,FALSE)</f>
        <v>USA</v>
      </c>
      <c r="S862" t="str">
        <f>VLOOKUP(Table8_16[[#This Row],[Customer_ID]],Table1__2[],8,FALSE)</f>
        <v>Platinum</v>
      </c>
      <c r="T862" t="str">
        <f>VLOOKUP(Table8_16[[#This Row],[Customer_ID]],Table1__2[],9,FALSE)</f>
        <v>Experienced</v>
      </c>
      <c r="U862" t="str">
        <f>VLOOKUP(Table8_16[[#This Row],[Product_ID]],Table3__211[],2,FALSE)</f>
        <v>Wooden</v>
      </c>
      <c r="V862" t="str">
        <f>VLOOKUP(Table8_16[[#This Row],[Product_ID]],Table3__211[],3,FALSE)</f>
        <v>Bookshelf</v>
      </c>
      <c r="W862" t="str">
        <f>VLOOKUP(Table8_16[[#This Row],[Product_ID]],Table3__211[],4,FALSE)</f>
        <v>Home</v>
      </c>
      <c r="X862" t="str">
        <f>VLOOKUP(Table8_16[[#This Row],[Product_ID]],Table3__211[],5,FALSE)</f>
        <v>Furniture</v>
      </c>
      <c r="Y862" t="str">
        <f>VLOOKUP(Table8_16[[#This Row],[Product_ID]],Table3__211[],6,FALSE)</f>
        <v>Collins-Stephenson</v>
      </c>
      <c r="Z862">
        <f>VLOOKUP(Table8_16[[#This Row],[Product_ID]],Table3__211[],7,FALSE)</f>
        <v>388.46</v>
      </c>
      <c r="AA862">
        <f>VLOOKUP(Table8_16[[#This Row],[Product_ID]],Table3__211[],8,FALSE)</f>
        <v>208</v>
      </c>
      <c r="AB862" t="str">
        <f>VLOOKUP(Table8_16[[#This Row],[Store_ID]],Store!$A$2:$E$21,2,FALSE)</f>
        <v>Gardner, Humphrey and Contreras</v>
      </c>
      <c r="AC862" t="str">
        <f>VLOOKUP(Table8_16[[#This Row],[Store_ID]],Store!$A$2:$E$21,3,FALSE)</f>
        <v>East</v>
      </c>
      <c r="AD862" t="str">
        <f>VLOOKUP(Table8_16[[#This Row],[Store_ID]],Store!$A$2:$E$21,4,FALSE)</f>
        <v>Johnsonville</v>
      </c>
      <c r="AE862" t="str">
        <f>VLOOKUP(Table8_16[[#This Row],[Store_ID]],Store!$A$2:$E$21,5,FALSE)</f>
        <v>Flagship</v>
      </c>
      <c r="AF862" s="22" t="str">
        <f>VLOOKUP(Table8_16[[#This Row],[Store_ID]],Store!$A$2:$F$21,6,FALSE)</f>
        <v>Physical Store</v>
      </c>
    </row>
    <row r="863" spans="1:32" x14ac:dyDescent="0.3">
      <c r="A863" t="s">
        <v>2828</v>
      </c>
      <c r="B863" s="5">
        <v>45608</v>
      </c>
      <c r="C863" t="s">
        <v>1199</v>
      </c>
      <c r="D863" t="s">
        <v>1786</v>
      </c>
      <c r="E863" t="s">
        <v>1932</v>
      </c>
      <c r="F863">
        <v>4</v>
      </c>
      <c r="G863">
        <v>408.72</v>
      </c>
      <c r="H863">
        <v>0.16</v>
      </c>
      <c r="I863" t="s">
        <v>1964</v>
      </c>
      <c r="J863">
        <v>1373.2991999999999</v>
      </c>
      <c r="K863">
        <v>1373.2992000000002</v>
      </c>
      <c r="L863" t="str">
        <f>_xlfn.IFS(Table8_1[[#This Row],[Unit_Price]]&lt;500,"Low Price",Table8_1[[#This Row],[Unit_Price]]&lt;2000,"Medium Price",Table8_1[[#This Row],[Unit_Price]]&gt;=2000, "High Price")</f>
        <v>Low Price</v>
      </c>
      <c r="M863" t="str">
        <f>VLOOKUP(Table8_16[[#This Row],[Customer_ID]],Table1__2[],2,FALSE)</f>
        <v>Shelley Ponce</v>
      </c>
      <c r="N863">
        <f>VLOOKUP(Table8_16[[#This Row],[Customer_ID]],Table1__2[],3,FALSE)</f>
        <v>23</v>
      </c>
      <c r="O863" t="str">
        <f>VLOOKUP(Table8_16[[#This Row],[Customer_ID]],Table1__2[],4,FALSE)</f>
        <v>Male</v>
      </c>
      <c r="P863" t="str">
        <f>VLOOKUP(Table8_16[[#This Row],[Customer_ID]],Table1__2[],5,FALSE)</f>
        <v>South Cassandrachester</v>
      </c>
      <c r="Q863" t="str">
        <f>VLOOKUP(Table8_16[[#This Row],[Customer_ID]],Table1__2[],6,FALSE)</f>
        <v>Rhode Island</v>
      </c>
      <c r="R863" t="str">
        <f>VLOOKUP(Table8_16[[#This Row],[Customer_ID]],Table1__2[],7,FALSE)</f>
        <v>USA</v>
      </c>
      <c r="S863" t="str">
        <f>VLOOKUP(Table8_16[[#This Row],[Customer_ID]],Table1__2[],8,FALSE)</f>
        <v>Gold</v>
      </c>
      <c r="T863" t="str">
        <f>VLOOKUP(Table8_16[[#This Row],[Customer_ID]],Table1__2[],9,FALSE)</f>
        <v>Students</v>
      </c>
      <c r="U863" t="str">
        <f>VLOOKUP(Table8_16[[#This Row],[Product_ID]],Table3__211[],2,FALSE)</f>
        <v>Wooden</v>
      </c>
      <c r="V863" t="str">
        <f>VLOOKUP(Table8_16[[#This Row],[Product_ID]],Table3__211[],3,FALSE)</f>
        <v>Nightstand</v>
      </c>
      <c r="W863" t="str">
        <f>VLOOKUP(Table8_16[[#This Row],[Product_ID]],Table3__211[],4,FALSE)</f>
        <v>Home</v>
      </c>
      <c r="X863" t="str">
        <f>VLOOKUP(Table8_16[[#This Row],[Product_ID]],Table3__211[],5,FALSE)</f>
        <v>Furniture</v>
      </c>
      <c r="Y863" t="str">
        <f>VLOOKUP(Table8_16[[#This Row],[Product_ID]],Table3__211[],6,FALSE)</f>
        <v>Wolfe, Ross and Hester</v>
      </c>
      <c r="Z863">
        <f>VLOOKUP(Table8_16[[#This Row],[Product_ID]],Table3__211[],7,FALSE)</f>
        <v>243.7</v>
      </c>
      <c r="AA863">
        <f>VLOOKUP(Table8_16[[#This Row],[Product_ID]],Table3__211[],8,FALSE)</f>
        <v>130</v>
      </c>
      <c r="AB863" t="str">
        <f>VLOOKUP(Table8_16[[#This Row],[Store_ID]],Store!$A$2:$E$21,2,FALSE)</f>
        <v>Gardner, Humphrey and Contreras</v>
      </c>
      <c r="AC863" t="str">
        <f>VLOOKUP(Table8_16[[#This Row],[Store_ID]],Store!$A$2:$E$21,3,FALSE)</f>
        <v>East</v>
      </c>
      <c r="AD863" t="str">
        <f>VLOOKUP(Table8_16[[#This Row],[Store_ID]],Store!$A$2:$E$21,4,FALSE)</f>
        <v>Johnsonville</v>
      </c>
      <c r="AE863" t="str">
        <f>VLOOKUP(Table8_16[[#This Row],[Store_ID]],Store!$A$2:$E$21,5,FALSE)</f>
        <v>Flagship</v>
      </c>
      <c r="AF863" s="22" t="str">
        <f>VLOOKUP(Table8_16[[#This Row],[Store_ID]],Store!$A$2:$F$21,6,FALSE)</f>
        <v>Physical Store</v>
      </c>
    </row>
    <row r="864" spans="1:32" x14ac:dyDescent="0.3">
      <c r="A864" t="s">
        <v>2829</v>
      </c>
      <c r="B864" s="5">
        <v>45412</v>
      </c>
      <c r="C864" t="s">
        <v>907</v>
      </c>
      <c r="D864" t="s">
        <v>1796</v>
      </c>
      <c r="E864" t="s">
        <v>1901</v>
      </c>
      <c r="F864">
        <v>4</v>
      </c>
      <c r="G864">
        <v>770.65</v>
      </c>
      <c r="H864">
        <v>0.27</v>
      </c>
      <c r="I864" t="s">
        <v>1959</v>
      </c>
      <c r="J864">
        <v>2250.2979999999998</v>
      </c>
      <c r="K864">
        <v>2250.2979999999998</v>
      </c>
      <c r="L864" t="str">
        <f>_xlfn.IFS(Table8_1[[#This Row],[Unit_Price]]&lt;500,"Low Price",Table8_1[[#This Row],[Unit_Price]]&lt;2000,"Medium Price",Table8_1[[#This Row],[Unit_Price]]&gt;=2000, "High Price")</f>
        <v>Medium Price</v>
      </c>
      <c r="M864" t="str">
        <f>VLOOKUP(Table8_16[[#This Row],[Customer_ID]],Table1__2[],2,FALSE)</f>
        <v>Kristi Lopez</v>
      </c>
      <c r="N864">
        <f>VLOOKUP(Table8_16[[#This Row],[Customer_ID]],Table1__2[],3,FALSE)</f>
        <v>46</v>
      </c>
      <c r="O864" t="str">
        <f>VLOOKUP(Table8_16[[#This Row],[Customer_ID]],Table1__2[],4,FALSE)</f>
        <v>Female</v>
      </c>
      <c r="P864" t="str">
        <f>VLOOKUP(Table8_16[[#This Row],[Customer_ID]],Table1__2[],5,FALSE)</f>
        <v>Spencermouth</v>
      </c>
      <c r="Q864" t="str">
        <f>VLOOKUP(Table8_16[[#This Row],[Customer_ID]],Table1__2[],6,FALSE)</f>
        <v>New Jersey</v>
      </c>
      <c r="R864" t="str">
        <f>VLOOKUP(Table8_16[[#This Row],[Customer_ID]],Table1__2[],7,FALSE)</f>
        <v>USA</v>
      </c>
      <c r="S864" t="str">
        <f>VLOOKUP(Table8_16[[#This Row],[Customer_ID]],Table1__2[],8,FALSE)</f>
        <v>Gold</v>
      </c>
      <c r="T864" t="str">
        <f>VLOOKUP(Table8_16[[#This Row],[Customer_ID]],Table1__2[],9,FALSE)</f>
        <v>Experienced</v>
      </c>
      <c r="U864" t="str">
        <f>VLOOKUP(Table8_16[[#This Row],[Product_ID]],Table3__211[],2,FALSE)</f>
        <v>Hair Repair Oil</v>
      </c>
      <c r="V864" t="str">
        <f>VLOOKUP(Table8_16[[#This Row],[Product_ID]],Table3__211[],3,FALSE)</f>
        <v>Treatment</v>
      </c>
      <c r="W864" t="str">
        <f>VLOOKUP(Table8_16[[#This Row],[Product_ID]],Table3__211[],4,FALSE)</f>
        <v>Beauty</v>
      </c>
      <c r="X864" t="str">
        <f>VLOOKUP(Table8_16[[#This Row],[Product_ID]],Table3__211[],5,FALSE)</f>
        <v>Haircare</v>
      </c>
      <c r="Y864" t="str">
        <f>VLOOKUP(Table8_16[[#This Row],[Product_ID]],Table3__211[],6,FALSE)</f>
        <v>Hopkins Ltd</v>
      </c>
      <c r="Z864">
        <f>VLOOKUP(Table8_16[[#This Row],[Product_ID]],Table3__211[],7,FALSE)</f>
        <v>214.32</v>
      </c>
      <c r="AA864">
        <f>VLOOKUP(Table8_16[[#This Row],[Product_ID]],Table3__211[],8,FALSE)</f>
        <v>383</v>
      </c>
      <c r="AB864" t="str">
        <f>VLOOKUP(Table8_16[[#This Row],[Store_ID]],Store!$A$2:$E$21,2,FALSE)</f>
        <v>Johnson-Wright</v>
      </c>
      <c r="AC864" t="str">
        <f>VLOOKUP(Table8_16[[#This Row],[Store_ID]],Store!$A$2:$E$21,3,FALSE)</f>
        <v>North</v>
      </c>
      <c r="AD864" t="str">
        <f>VLOOKUP(Table8_16[[#This Row],[Store_ID]],Store!$A$2:$E$21,4,FALSE)</f>
        <v>Hoodberg</v>
      </c>
      <c r="AE864" t="str">
        <f>VLOOKUP(Table8_16[[#This Row],[Store_ID]],Store!$A$2:$E$21,5,FALSE)</f>
        <v>Outlet</v>
      </c>
      <c r="AF864" s="22" t="str">
        <f>VLOOKUP(Table8_16[[#This Row],[Store_ID]],Store!$A$2:$F$21,6,FALSE)</f>
        <v>Physical Store</v>
      </c>
    </row>
    <row r="865" spans="1:32" x14ac:dyDescent="0.3">
      <c r="A865" t="s">
        <v>2830</v>
      </c>
      <c r="B865" s="5">
        <v>45767</v>
      </c>
      <c r="C865" t="s">
        <v>671</v>
      </c>
      <c r="D865" t="s">
        <v>1667</v>
      </c>
      <c r="E865" t="s">
        <v>1911</v>
      </c>
      <c r="F865">
        <v>1</v>
      </c>
      <c r="G865">
        <v>649.22</v>
      </c>
      <c r="H865">
        <v>0.03</v>
      </c>
      <c r="I865" t="s">
        <v>1964</v>
      </c>
      <c r="J865">
        <v>629.74339999999995</v>
      </c>
      <c r="K865">
        <v>629.74340000000007</v>
      </c>
      <c r="L865" t="str">
        <f>_xlfn.IFS(Table8_1[[#This Row],[Unit_Price]]&lt;500,"Low Price",Table8_1[[#This Row],[Unit_Price]]&lt;2000,"Medium Price",Table8_1[[#This Row],[Unit_Price]]&gt;=2000, "High Price")</f>
        <v>Medium Price</v>
      </c>
      <c r="M865" t="str">
        <f>VLOOKUP(Table8_16[[#This Row],[Customer_ID]],Table1__2[],2,FALSE)</f>
        <v>Sarah Brady</v>
      </c>
      <c r="N865">
        <f>VLOOKUP(Table8_16[[#This Row],[Customer_ID]],Table1__2[],3,FALSE)</f>
        <v>47</v>
      </c>
      <c r="O865" t="str">
        <f>VLOOKUP(Table8_16[[#This Row],[Customer_ID]],Table1__2[],4,FALSE)</f>
        <v>Male</v>
      </c>
      <c r="P865" t="str">
        <f>VLOOKUP(Table8_16[[#This Row],[Customer_ID]],Table1__2[],5,FALSE)</f>
        <v>Johnsonland</v>
      </c>
      <c r="Q865" t="str">
        <f>VLOOKUP(Table8_16[[#This Row],[Customer_ID]],Table1__2[],6,FALSE)</f>
        <v>Iowa</v>
      </c>
      <c r="R865" t="str">
        <f>VLOOKUP(Table8_16[[#This Row],[Customer_ID]],Table1__2[],7,FALSE)</f>
        <v>USA</v>
      </c>
      <c r="S865" t="str">
        <f>VLOOKUP(Table8_16[[#This Row],[Customer_ID]],Table1__2[],8,FALSE)</f>
        <v>Platinum</v>
      </c>
      <c r="T865" t="str">
        <f>VLOOKUP(Table8_16[[#This Row],[Customer_ID]],Table1__2[],9,FALSE)</f>
        <v>Experienced</v>
      </c>
      <c r="U865" t="str">
        <f>VLOOKUP(Table8_16[[#This Row],[Product_ID]],Table3__211[],2,FALSE)</f>
        <v>Stainless Steel Cutlery</v>
      </c>
      <c r="V865" t="str">
        <f>VLOOKUP(Table8_16[[#This Row],[Product_ID]],Table3__211[],3,FALSE)</f>
        <v>Set</v>
      </c>
      <c r="W865" t="str">
        <f>VLOOKUP(Table8_16[[#This Row],[Product_ID]],Table3__211[],4,FALSE)</f>
        <v>Home</v>
      </c>
      <c r="X865" t="str">
        <f>VLOOKUP(Table8_16[[#This Row],[Product_ID]],Table3__211[],5,FALSE)</f>
        <v>Kitchen</v>
      </c>
      <c r="Y865" t="str">
        <f>VLOOKUP(Table8_16[[#This Row],[Product_ID]],Table3__211[],6,FALSE)</f>
        <v>Stevens, Fernandez and Martin</v>
      </c>
      <c r="Z865">
        <f>VLOOKUP(Table8_16[[#This Row],[Product_ID]],Table3__211[],7,FALSE)</f>
        <v>19.52</v>
      </c>
      <c r="AA865">
        <f>VLOOKUP(Table8_16[[#This Row],[Product_ID]],Table3__211[],8,FALSE)</f>
        <v>57</v>
      </c>
      <c r="AB865" t="str">
        <f>VLOOKUP(Table8_16[[#This Row],[Store_ID]],Store!$A$2:$E$21,2,FALSE)</f>
        <v>Benson-Elliott</v>
      </c>
      <c r="AC865" t="str">
        <f>VLOOKUP(Table8_16[[#This Row],[Store_ID]],Store!$A$2:$E$21,3,FALSE)</f>
        <v>East</v>
      </c>
      <c r="AD865" t="str">
        <f>VLOOKUP(Table8_16[[#This Row],[Store_ID]],Store!$A$2:$E$21,4,FALSE)</f>
        <v>Port Josephberg</v>
      </c>
      <c r="AE865" t="str">
        <f>VLOOKUP(Table8_16[[#This Row],[Store_ID]],Store!$A$2:$E$21,5,FALSE)</f>
        <v>Online</v>
      </c>
      <c r="AF865" s="22" t="str">
        <f>VLOOKUP(Table8_16[[#This Row],[Store_ID]],Store!$A$2:$F$21,6,FALSE)</f>
        <v>Digital Store</v>
      </c>
    </row>
    <row r="866" spans="1:32" x14ac:dyDescent="0.3">
      <c r="A866" t="s">
        <v>2831</v>
      </c>
      <c r="B866" s="5">
        <v>45428</v>
      </c>
      <c r="C866" t="s">
        <v>1103</v>
      </c>
      <c r="D866" t="s">
        <v>1677</v>
      </c>
      <c r="E866" t="s">
        <v>1924</v>
      </c>
      <c r="F866">
        <v>2</v>
      </c>
      <c r="G866">
        <v>379.78</v>
      </c>
      <c r="H866">
        <v>0.2</v>
      </c>
      <c r="I866" t="s">
        <v>1959</v>
      </c>
      <c r="J866">
        <v>607.64800000000002</v>
      </c>
      <c r="K866">
        <v>607.64799999999991</v>
      </c>
      <c r="L866" t="str">
        <f>_xlfn.IFS(Table8_1[[#This Row],[Unit_Price]]&lt;500,"Low Price",Table8_1[[#This Row],[Unit_Price]]&lt;2000,"Medium Price",Table8_1[[#This Row],[Unit_Price]]&gt;=2000, "High Price")</f>
        <v>Low Price</v>
      </c>
      <c r="M866" t="str">
        <f>VLOOKUP(Table8_16[[#This Row],[Customer_ID]],Table1__2[],2,FALSE)</f>
        <v>Sherry Cabrera</v>
      </c>
      <c r="N866">
        <f>VLOOKUP(Table8_16[[#This Row],[Customer_ID]],Table1__2[],3,FALSE)</f>
        <v>55</v>
      </c>
      <c r="O866" t="str">
        <f>VLOOKUP(Table8_16[[#This Row],[Customer_ID]],Table1__2[],4,FALSE)</f>
        <v>Male</v>
      </c>
      <c r="P866" t="str">
        <f>VLOOKUP(Table8_16[[#This Row],[Customer_ID]],Table1__2[],5,FALSE)</f>
        <v>Shannonview</v>
      </c>
      <c r="Q866" t="str">
        <f>VLOOKUP(Table8_16[[#This Row],[Customer_ID]],Table1__2[],6,FALSE)</f>
        <v>Pennsylvania</v>
      </c>
      <c r="R866" t="str">
        <f>VLOOKUP(Table8_16[[#This Row],[Customer_ID]],Table1__2[],7,FALSE)</f>
        <v>USA</v>
      </c>
      <c r="S866" t="str">
        <f>VLOOKUP(Table8_16[[#This Row],[Customer_ID]],Table1__2[],8,FALSE)</f>
        <v>Silver</v>
      </c>
      <c r="T866" t="str">
        <f>VLOOKUP(Table8_16[[#This Row],[Customer_ID]],Table1__2[],9,FALSE)</f>
        <v>Experienced</v>
      </c>
      <c r="U866" t="str">
        <f>VLOOKUP(Table8_16[[#This Row],[Product_ID]],Table3__211[],2,FALSE)</f>
        <v>Modern Wall</v>
      </c>
      <c r="V866" t="str">
        <f>VLOOKUP(Table8_16[[#This Row],[Product_ID]],Table3__211[],3,FALSE)</f>
        <v>Clock</v>
      </c>
      <c r="W866" t="str">
        <f>VLOOKUP(Table8_16[[#This Row],[Product_ID]],Table3__211[],4,FALSE)</f>
        <v>Home</v>
      </c>
      <c r="X866" t="str">
        <f>VLOOKUP(Table8_16[[#This Row],[Product_ID]],Table3__211[],5,FALSE)</f>
        <v>Decor</v>
      </c>
      <c r="Y866" t="str">
        <f>VLOOKUP(Table8_16[[#This Row],[Product_ID]],Table3__211[],6,FALSE)</f>
        <v>Weiss-Watson</v>
      </c>
      <c r="Z866">
        <f>VLOOKUP(Table8_16[[#This Row],[Product_ID]],Table3__211[],7,FALSE)</f>
        <v>179.77</v>
      </c>
      <c r="AA866">
        <f>VLOOKUP(Table8_16[[#This Row],[Product_ID]],Table3__211[],8,FALSE)</f>
        <v>305</v>
      </c>
      <c r="AB866" t="str">
        <f>VLOOKUP(Table8_16[[#This Row],[Store_ID]],Store!$A$2:$E$21,2,FALSE)</f>
        <v>Hill, Wagner and Ballard</v>
      </c>
      <c r="AC866" t="str">
        <f>VLOOKUP(Table8_16[[#This Row],[Store_ID]],Store!$A$2:$E$21,3,FALSE)</f>
        <v>East</v>
      </c>
      <c r="AD866" t="str">
        <f>VLOOKUP(Table8_16[[#This Row],[Store_ID]],Store!$A$2:$E$21,4,FALSE)</f>
        <v>East Davidville</v>
      </c>
      <c r="AE866" t="str">
        <f>VLOOKUP(Table8_16[[#This Row],[Store_ID]],Store!$A$2:$E$21,5,FALSE)</f>
        <v>Online</v>
      </c>
      <c r="AF866" s="22" t="str">
        <f>VLOOKUP(Table8_16[[#This Row],[Store_ID]],Store!$A$2:$F$21,6,FALSE)</f>
        <v>Digital Store</v>
      </c>
    </row>
    <row r="867" spans="1:32" x14ac:dyDescent="0.3">
      <c r="A867" t="s">
        <v>2832</v>
      </c>
      <c r="B867" s="5">
        <v>45770</v>
      </c>
      <c r="C867" t="s">
        <v>805</v>
      </c>
      <c r="D867" t="s">
        <v>1709</v>
      </c>
      <c r="E867" t="s">
        <v>1917</v>
      </c>
      <c r="F867">
        <v>3</v>
      </c>
      <c r="G867">
        <v>924.15</v>
      </c>
      <c r="H867">
        <v>0.1</v>
      </c>
      <c r="I867" t="s">
        <v>1961</v>
      </c>
      <c r="J867">
        <v>2495.2049999999999</v>
      </c>
      <c r="K867">
        <v>2495.2049999999999</v>
      </c>
      <c r="L867" t="str">
        <f>_xlfn.IFS(Table8_1[[#This Row],[Unit_Price]]&lt;500,"Low Price",Table8_1[[#This Row],[Unit_Price]]&lt;2000,"Medium Price",Table8_1[[#This Row],[Unit_Price]]&gt;=2000, "High Price")</f>
        <v>Medium Price</v>
      </c>
      <c r="M867" t="str">
        <f>VLOOKUP(Table8_16[[#This Row],[Customer_ID]],Table1__2[],2,FALSE)</f>
        <v>Nicholas Webb</v>
      </c>
      <c r="N867">
        <f>VLOOKUP(Table8_16[[#This Row],[Customer_ID]],Table1__2[],3,FALSE)</f>
        <v>19</v>
      </c>
      <c r="O867" t="str">
        <f>VLOOKUP(Table8_16[[#This Row],[Customer_ID]],Table1__2[],4,FALSE)</f>
        <v>Male</v>
      </c>
      <c r="P867" t="str">
        <f>VLOOKUP(Table8_16[[#This Row],[Customer_ID]],Table1__2[],5,FALSE)</f>
        <v>Lake Timothy</v>
      </c>
      <c r="Q867" t="str">
        <f>VLOOKUP(Table8_16[[#This Row],[Customer_ID]],Table1__2[],6,FALSE)</f>
        <v>Nevada</v>
      </c>
      <c r="R867" t="str">
        <f>VLOOKUP(Table8_16[[#This Row],[Customer_ID]],Table1__2[],7,FALSE)</f>
        <v>USA</v>
      </c>
      <c r="S867" t="str">
        <f>VLOOKUP(Table8_16[[#This Row],[Customer_ID]],Table1__2[],8,FALSE)</f>
        <v>Gold</v>
      </c>
      <c r="T867" t="str">
        <f>VLOOKUP(Table8_16[[#This Row],[Customer_ID]],Table1__2[],9,FALSE)</f>
        <v>Teenage</v>
      </c>
      <c r="U867" t="str">
        <f>VLOOKUP(Table8_16[[#This Row],[Product_ID]],Table3__211[],2,FALSE)</f>
        <v>USB External Hard</v>
      </c>
      <c r="V867" t="str">
        <f>VLOOKUP(Table8_16[[#This Row],[Product_ID]],Table3__211[],3,FALSE)</f>
        <v>Drive</v>
      </c>
      <c r="W867" t="str">
        <f>VLOOKUP(Table8_16[[#This Row],[Product_ID]],Table3__211[],4,FALSE)</f>
        <v>Electronics</v>
      </c>
      <c r="X867" t="str">
        <f>VLOOKUP(Table8_16[[#This Row],[Product_ID]],Table3__211[],5,FALSE)</f>
        <v>Computer</v>
      </c>
      <c r="Y867" t="str">
        <f>VLOOKUP(Table8_16[[#This Row],[Product_ID]],Table3__211[],6,FALSE)</f>
        <v>Robinson Inc</v>
      </c>
      <c r="Z867">
        <f>VLOOKUP(Table8_16[[#This Row],[Product_ID]],Table3__211[],7,FALSE)</f>
        <v>253.33</v>
      </c>
      <c r="AA867">
        <f>VLOOKUP(Table8_16[[#This Row],[Product_ID]],Table3__211[],8,FALSE)</f>
        <v>266</v>
      </c>
      <c r="AB867" t="str">
        <f>VLOOKUP(Table8_16[[#This Row],[Store_ID]],Store!$A$2:$E$21,2,FALSE)</f>
        <v>Bean, Jones and Park</v>
      </c>
      <c r="AC867" t="str">
        <f>VLOOKUP(Table8_16[[#This Row],[Store_ID]],Store!$A$2:$E$21,3,FALSE)</f>
        <v>West</v>
      </c>
      <c r="AD867" t="str">
        <f>VLOOKUP(Table8_16[[#This Row],[Store_ID]],Store!$A$2:$E$21,4,FALSE)</f>
        <v>Thompsonborough</v>
      </c>
      <c r="AE867" t="str">
        <f>VLOOKUP(Table8_16[[#This Row],[Store_ID]],Store!$A$2:$E$21,5,FALSE)</f>
        <v>Online</v>
      </c>
      <c r="AF867" s="22" t="str">
        <f>VLOOKUP(Table8_16[[#This Row],[Store_ID]],Store!$A$2:$F$21,6,FALSE)</f>
        <v>Digital Store</v>
      </c>
    </row>
    <row r="868" spans="1:32" x14ac:dyDescent="0.3">
      <c r="A868" t="s">
        <v>2833</v>
      </c>
      <c r="B868" s="5">
        <v>45571</v>
      </c>
      <c r="C868" t="s">
        <v>1458</v>
      </c>
      <c r="D868" t="s">
        <v>1715</v>
      </c>
      <c r="E868" t="s">
        <v>1942</v>
      </c>
      <c r="F868">
        <v>3</v>
      </c>
      <c r="G868">
        <v>144.66999999999999</v>
      </c>
      <c r="H868">
        <v>0.28999999999999998</v>
      </c>
      <c r="I868" t="s">
        <v>1964</v>
      </c>
      <c r="J868">
        <v>308.14710000000002</v>
      </c>
      <c r="K868">
        <v>308.14710000000002</v>
      </c>
      <c r="L868" t="str">
        <f>_xlfn.IFS(Table8_1[[#This Row],[Unit_Price]]&lt;500,"Low Price",Table8_1[[#This Row],[Unit_Price]]&lt;2000,"Medium Price",Table8_1[[#This Row],[Unit_Price]]&gt;=2000, "High Price")</f>
        <v>Low Price</v>
      </c>
      <c r="M868" t="str">
        <f>VLOOKUP(Table8_16[[#This Row],[Customer_ID]],Table1__2[],2,FALSE)</f>
        <v>James Foster</v>
      </c>
      <c r="N868">
        <f>VLOOKUP(Table8_16[[#This Row],[Customer_ID]],Table1__2[],3,FALSE)</f>
        <v>19</v>
      </c>
      <c r="O868" t="str">
        <f>VLOOKUP(Table8_16[[#This Row],[Customer_ID]],Table1__2[],4,FALSE)</f>
        <v>Male</v>
      </c>
      <c r="P868" t="str">
        <f>VLOOKUP(Table8_16[[#This Row],[Customer_ID]],Table1__2[],5,FALSE)</f>
        <v>East Audrey</v>
      </c>
      <c r="Q868" t="str">
        <f>VLOOKUP(Table8_16[[#This Row],[Customer_ID]],Table1__2[],6,FALSE)</f>
        <v>Utah</v>
      </c>
      <c r="R868" t="str">
        <f>VLOOKUP(Table8_16[[#This Row],[Customer_ID]],Table1__2[],7,FALSE)</f>
        <v>USA</v>
      </c>
      <c r="S868" t="str">
        <f>VLOOKUP(Table8_16[[#This Row],[Customer_ID]],Table1__2[],8,FALSE)</f>
        <v>Gold</v>
      </c>
      <c r="T868" t="str">
        <f>VLOOKUP(Table8_16[[#This Row],[Customer_ID]],Table1__2[],9,FALSE)</f>
        <v>Teenage</v>
      </c>
      <c r="U868" t="str">
        <f>VLOOKUP(Table8_16[[#This Row],[Product_ID]],Table3__211[],2,FALSE)</f>
        <v>High-Grip</v>
      </c>
      <c r="V868" t="str">
        <f>VLOOKUP(Table8_16[[#This Row],[Product_ID]],Table3__211[],3,FALSE)</f>
        <v>Football</v>
      </c>
      <c r="W868" t="str">
        <f>VLOOKUP(Table8_16[[#This Row],[Product_ID]],Table3__211[],4,FALSE)</f>
        <v>Sports</v>
      </c>
      <c r="X868" t="str">
        <f>VLOOKUP(Table8_16[[#This Row],[Product_ID]],Table3__211[],5,FALSE)</f>
        <v>Team Sports</v>
      </c>
      <c r="Y868" t="str">
        <f>VLOOKUP(Table8_16[[#This Row],[Product_ID]],Table3__211[],6,FALSE)</f>
        <v>Bridges, Banks and Cummings</v>
      </c>
      <c r="Z868">
        <f>VLOOKUP(Table8_16[[#This Row],[Product_ID]],Table3__211[],7,FALSE)</f>
        <v>318.91000000000003</v>
      </c>
      <c r="AA868">
        <f>VLOOKUP(Table8_16[[#This Row],[Product_ID]],Table3__211[],8,FALSE)</f>
        <v>114</v>
      </c>
      <c r="AB868" t="str">
        <f>VLOOKUP(Table8_16[[#This Row],[Store_ID]],Store!$A$2:$E$21,2,FALSE)</f>
        <v>Holloway Ltd</v>
      </c>
      <c r="AC868" t="str">
        <f>VLOOKUP(Table8_16[[#This Row],[Store_ID]],Store!$A$2:$E$21,3,FALSE)</f>
        <v>North</v>
      </c>
      <c r="AD868" t="str">
        <f>VLOOKUP(Table8_16[[#This Row],[Store_ID]],Store!$A$2:$E$21,4,FALSE)</f>
        <v>Bensonhaven</v>
      </c>
      <c r="AE868" t="str">
        <f>VLOOKUP(Table8_16[[#This Row],[Store_ID]],Store!$A$2:$E$21,5,FALSE)</f>
        <v>Flagship</v>
      </c>
      <c r="AF868" s="22" t="str">
        <f>VLOOKUP(Table8_16[[#This Row],[Store_ID]],Store!$A$2:$F$21,6,FALSE)</f>
        <v>Physical Store</v>
      </c>
    </row>
    <row r="869" spans="1:32" x14ac:dyDescent="0.3">
      <c r="A869" t="s">
        <v>2834</v>
      </c>
      <c r="B869" s="5">
        <v>45700</v>
      </c>
      <c r="C869" t="s">
        <v>424</v>
      </c>
      <c r="D869" t="s">
        <v>1677</v>
      </c>
      <c r="E869" t="s">
        <v>1936</v>
      </c>
      <c r="F869">
        <v>2</v>
      </c>
      <c r="G869">
        <v>667.17</v>
      </c>
      <c r="H869">
        <v>0.1</v>
      </c>
      <c r="I869" t="s">
        <v>1961</v>
      </c>
      <c r="J869">
        <v>1200.9059999999999</v>
      </c>
      <c r="K869">
        <v>1200.9059999999999</v>
      </c>
      <c r="L869" t="str">
        <f>_xlfn.IFS(Table8_1[[#This Row],[Unit_Price]]&lt;500,"Low Price",Table8_1[[#This Row],[Unit_Price]]&lt;2000,"Medium Price",Table8_1[[#This Row],[Unit_Price]]&gt;=2000, "High Price")</f>
        <v>Medium Price</v>
      </c>
      <c r="M869" t="str">
        <f>VLOOKUP(Table8_16[[#This Row],[Customer_ID]],Table1__2[],2,FALSE)</f>
        <v>Joel Robinson</v>
      </c>
      <c r="N869">
        <f>VLOOKUP(Table8_16[[#This Row],[Customer_ID]],Table1__2[],3,FALSE)</f>
        <v>62</v>
      </c>
      <c r="O869" t="str">
        <f>VLOOKUP(Table8_16[[#This Row],[Customer_ID]],Table1__2[],4,FALSE)</f>
        <v>Male</v>
      </c>
      <c r="P869" t="str">
        <f>VLOOKUP(Table8_16[[#This Row],[Customer_ID]],Table1__2[],5,FALSE)</f>
        <v>Lake Danielport</v>
      </c>
      <c r="Q869" t="str">
        <f>VLOOKUP(Table8_16[[#This Row],[Customer_ID]],Table1__2[],6,FALSE)</f>
        <v>Hawaii</v>
      </c>
      <c r="R869" t="str">
        <f>VLOOKUP(Table8_16[[#This Row],[Customer_ID]],Table1__2[],7,FALSE)</f>
        <v>USA</v>
      </c>
      <c r="S869" t="str">
        <f>VLOOKUP(Table8_16[[#This Row],[Customer_ID]],Table1__2[],8,FALSE)</f>
        <v>Platinum</v>
      </c>
      <c r="T869" t="str">
        <f>VLOOKUP(Table8_16[[#This Row],[Customer_ID]],Table1__2[],9,FALSE)</f>
        <v>Retired</v>
      </c>
      <c r="U869" t="str">
        <f>VLOOKUP(Table8_16[[#This Row],[Product_ID]],Table3__211[],2,FALSE)</f>
        <v>Modern Wall</v>
      </c>
      <c r="V869" t="str">
        <f>VLOOKUP(Table8_16[[#This Row],[Product_ID]],Table3__211[],3,FALSE)</f>
        <v>Clock</v>
      </c>
      <c r="W869" t="str">
        <f>VLOOKUP(Table8_16[[#This Row],[Product_ID]],Table3__211[],4,FALSE)</f>
        <v>Home</v>
      </c>
      <c r="X869" t="str">
        <f>VLOOKUP(Table8_16[[#This Row],[Product_ID]],Table3__211[],5,FALSE)</f>
        <v>Decor</v>
      </c>
      <c r="Y869" t="str">
        <f>VLOOKUP(Table8_16[[#This Row],[Product_ID]],Table3__211[],6,FALSE)</f>
        <v>Weiss-Watson</v>
      </c>
      <c r="Z869">
        <f>VLOOKUP(Table8_16[[#This Row],[Product_ID]],Table3__211[],7,FALSE)</f>
        <v>179.77</v>
      </c>
      <c r="AA869">
        <f>VLOOKUP(Table8_16[[#This Row],[Product_ID]],Table3__211[],8,FALSE)</f>
        <v>305</v>
      </c>
      <c r="AB869" t="str">
        <f>VLOOKUP(Table8_16[[#This Row],[Store_ID]],Store!$A$2:$E$21,2,FALSE)</f>
        <v>Shelton PLC</v>
      </c>
      <c r="AC869" t="str">
        <f>VLOOKUP(Table8_16[[#This Row],[Store_ID]],Store!$A$2:$E$21,3,FALSE)</f>
        <v>North</v>
      </c>
      <c r="AD869" t="str">
        <f>VLOOKUP(Table8_16[[#This Row],[Store_ID]],Store!$A$2:$E$21,4,FALSE)</f>
        <v>East Jenniferstad</v>
      </c>
      <c r="AE869" t="str">
        <f>VLOOKUP(Table8_16[[#This Row],[Store_ID]],Store!$A$2:$E$21,5,FALSE)</f>
        <v>Flagship</v>
      </c>
      <c r="AF869" s="22" t="str">
        <f>VLOOKUP(Table8_16[[#This Row],[Store_ID]],Store!$A$2:$F$21,6,FALSE)</f>
        <v>Physical Store</v>
      </c>
    </row>
    <row r="870" spans="1:32" x14ac:dyDescent="0.3">
      <c r="A870" t="s">
        <v>2835</v>
      </c>
      <c r="B870" s="5">
        <v>45382</v>
      </c>
      <c r="C870" t="s">
        <v>1264</v>
      </c>
      <c r="D870" t="s">
        <v>1780</v>
      </c>
      <c r="E870" t="s">
        <v>1901</v>
      </c>
      <c r="F870">
        <v>1</v>
      </c>
      <c r="G870">
        <v>984.6</v>
      </c>
      <c r="H870">
        <v>0.22</v>
      </c>
      <c r="I870" t="s">
        <v>1959</v>
      </c>
      <c r="J870">
        <v>767.98800000000006</v>
      </c>
      <c r="K870">
        <v>767.98800000000006</v>
      </c>
      <c r="L870" t="str">
        <f>_xlfn.IFS(Table8_1[[#This Row],[Unit_Price]]&lt;500,"Low Price",Table8_1[[#This Row],[Unit_Price]]&lt;2000,"Medium Price",Table8_1[[#This Row],[Unit_Price]]&gt;=2000, "High Price")</f>
        <v>Medium Price</v>
      </c>
      <c r="M870" t="str">
        <f>VLOOKUP(Table8_16[[#This Row],[Customer_ID]],Table1__2[],2,FALSE)</f>
        <v>Cassandra Perez</v>
      </c>
      <c r="N870">
        <f>VLOOKUP(Table8_16[[#This Row],[Customer_ID]],Table1__2[],3,FALSE)</f>
        <v>31</v>
      </c>
      <c r="O870" t="str">
        <f>VLOOKUP(Table8_16[[#This Row],[Customer_ID]],Table1__2[],4,FALSE)</f>
        <v>Male</v>
      </c>
      <c r="P870" t="str">
        <f>VLOOKUP(Table8_16[[#This Row],[Customer_ID]],Table1__2[],5,FALSE)</f>
        <v>Brandonville</v>
      </c>
      <c r="Q870" t="str">
        <f>VLOOKUP(Table8_16[[#This Row],[Customer_ID]],Table1__2[],6,FALSE)</f>
        <v>Mississippi</v>
      </c>
      <c r="R870" t="str">
        <f>VLOOKUP(Table8_16[[#This Row],[Customer_ID]],Table1__2[],7,FALSE)</f>
        <v>USA</v>
      </c>
      <c r="S870" t="str">
        <f>VLOOKUP(Table8_16[[#This Row],[Customer_ID]],Table1__2[],8,FALSE)</f>
        <v>Bronze</v>
      </c>
      <c r="T870" t="str">
        <f>VLOOKUP(Table8_16[[#This Row],[Customer_ID]],Table1__2[],9,FALSE)</f>
        <v>Experienced</v>
      </c>
      <c r="U870" t="str">
        <f>VLOOKUP(Table8_16[[#This Row],[Product_ID]],Table3__211[],2,FALSE)</f>
        <v>Women's Hair Dryer</v>
      </c>
      <c r="V870" t="str">
        <f>VLOOKUP(Table8_16[[#This Row],[Product_ID]],Table3__211[],3,FALSE)</f>
        <v>Brush</v>
      </c>
      <c r="W870" t="str">
        <f>VLOOKUP(Table8_16[[#This Row],[Product_ID]],Table3__211[],4,FALSE)</f>
        <v>Beauty</v>
      </c>
      <c r="X870" t="str">
        <f>VLOOKUP(Table8_16[[#This Row],[Product_ID]],Table3__211[],5,FALSE)</f>
        <v>Haircare</v>
      </c>
      <c r="Y870" t="str">
        <f>VLOOKUP(Table8_16[[#This Row],[Product_ID]],Table3__211[],6,FALSE)</f>
        <v>Torres, Spencer and Potter</v>
      </c>
      <c r="Z870">
        <f>VLOOKUP(Table8_16[[#This Row],[Product_ID]],Table3__211[],7,FALSE)</f>
        <v>340.39</v>
      </c>
      <c r="AA870">
        <f>VLOOKUP(Table8_16[[#This Row],[Product_ID]],Table3__211[],8,FALSE)</f>
        <v>177</v>
      </c>
      <c r="AB870" t="str">
        <f>VLOOKUP(Table8_16[[#This Row],[Store_ID]],Store!$A$2:$E$21,2,FALSE)</f>
        <v>Johnson-Wright</v>
      </c>
      <c r="AC870" t="str">
        <f>VLOOKUP(Table8_16[[#This Row],[Store_ID]],Store!$A$2:$E$21,3,FALSE)</f>
        <v>North</v>
      </c>
      <c r="AD870" t="str">
        <f>VLOOKUP(Table8_16[[#This Row],[Store_ID]],Store!$A$2:$E$21,4,FALSE)</f>
        <v>Hoodberg</v>
      </c>
      <c r="AE870" t="str">
        <f>VLOOKUP(Table8_16[[#This Row],[Store_ID]],Store!$A$2:$E$21,5,FALSE)</f>
        <v>Outlet</v>
      </c>
      <c r="AF870" s="22" t="str">
        <f>VLOOKUP(Table8_16[[#This Row],[Store_ID]],Store!$A$2:$F$21,6,FALSE)</f>
        <v>Physical Store</v>
      </c>
    </row>
    <row r="871" spans="1:32" x14ac:dyDescent="0.3">
      <c r="A871" t="s">
        <v>2836</v>
      </c>
      <c r="B871" s="5">
        <v>45260</v>
      </c>
      <c r="C871" t="s">
        <v>898</v>
      </c>
      <c r="D871" t="s">
        <v>1610</v>
      </c>
      <c r="E871" t="s">
        <v>1917</v>
      </c>
      <c r="F871">
        <v>1</v>
      </c>
      <c r="G871">
        <v>139.29</v>
      </c>
      <c r="H871">
        <v>0</v>
      </c>
      <c r="I871" t="s">
        <v>1959</v>
      </c>
      <c r="J871">
        <v>139.29</v>
      </c>
      <c r="K871">
        <v>139.29</v>
      </c>
      <c r="L871" t="str">
        <f>_xlfn.IFS(Table8_1[[#This Row],[Unit_Price]]&lt;500,"Low Price",Table8_1[[#This Row],[Unit_Price]]&lt;2000,"Medium Price",Table8_1[[#This Row],[Unit_Price]]&gt;=2000, "High Price")</f>
        <v>Low Price</v>
      </c>
      <c r="M871" t="str">
        <f>VLOOKUP(Table8_16[[#This Row],[Customer_ID]],Table1__2[],2,FALSE)</f>
        <v>Aaron Luna</v>
      </c>
      <c r="N871">
        <f>VLOOKUP(Table8_16[[#This Row],[Customer_ID]],Table1__2[],3,FALSE)</f>
        <v>21</v>
      </c>
      <c r="O871" t="str">
        <f>VLOOKUP(Table8_16[[#This Row],[Customer_ID]],Table1__2[],4,FALSE)</f>
        <v>Female</v>
      </c>
      <c r="P871" t="str">
        <f>VLOOKUP(Table8_16[[#This Row],[Customer_ID]],Table1__2[],5,FALSE)</f>
        <v>Gilltown</v>
      </c>
      <c r="Q871" t="str">
        <f>VLOOKUP(Table8_16[[#This Row],[Customer_ID]],Table1__2[],6,FALSE)</f>
        <v>Ohio</v>
      </c>
      <c r="R871" t="str">
        <f>VLOOKUP(Table8_16[[#This Row],[Customer_ID]],Table1__2[],7,FALSE)</f>
        <v>USA</v>
      </c>
      <c r="S871" t="str">
        <f>VLOOKUP(Table8_16[[#This Row],[Customer_ID]],Table1__2[],8,FALSE)</f>
        <v>Bronze</v>
      </c>
      <c r="T871" t="str">
        <f>VLOOKUP(Table8_16[[#This Row],[Customer_ID]],Table1__2[],9,FALSE)</f>
        <v>Students</v>
      </c>
      <c r="U871" t="str">
        <f>VLOOKUP(Table8_16[[#This Row],[Product_ID]],Table3__211[],2,FALSE)</f>
        <v>USB-C Fast</v>
      </c>
      <c r="V871" t="str">
        <f>VLOOKUP(Table8_16[[#This Row],[Product_ID]],Table3__211[],3,FALSE)</f>
        <v>Charger</v>
      </c>
      <c r="W871" t="str">
        <f>VLOOKUP(Table8_16[[#This Row],[Product_ID]],Table3__211[],4,FALSE)</f>
        <v>Electronics</v>
      </c>
      <c r="X871" t="str">
        <f>VLOOKUP(Table8_16[[#This Row],[Product_ID]],Table3__211[],5,FALSE)</f>
        <v>Accessories</v>
      </c>
      <c r="Y871" t="str">
        <f>VLOOKUP(Table8_16[[#This Row],[Product_ID]],Table3__211[],6,FALSE)</f>
        <v>Dawson-Perkins</v>
      </c>
      <c r="Z871">
        <f>VLOOKUP(Table8_16[[#This Row],[Product_ID]],Table3__211[],7,FALSE)</f>
        <v>242.23</v>
      </c>
      <c r="AA871">
        <f>VLOOKUP(Table8_16[[#This Row],[Product_ID]],Table3__211[],8,FALSE)</f>
        <v>453</v>
      </c>
      <c r="AB871" t="str">
        <f>VLOOKUP(Table8_16[[#This Row],[Store_ID]],Store!$A$2:$E$21,2,FALSE)</f>
        <v>Bean, Jones and Park</v>
      </c>
      <c r="AC871" t="str">
        <f>VLOOKUP(Table8_16[[#This Row],[Store_ID]],Store!$A$2:$E$21,3,FALSE)</f>
        <v>West</v>
      </c>
      <c r="AD871" t="str">
        <f>VLOOKUP(Table8_16[[#This Row],[Store_ID]],Store!$A$2:$E$21,4,FALSE)</f>
        <v>Thompsonborough</v>
      </c>
      <c r="AE871" t="str">
        <f>VLOOKUP(Table8_16[[#This Row],[Store_ID]],Store!$A$2:$E$21,5,FALSE)</f>
        <v>Online</v>
      </c>
      <c r="AF871" s="22" t="str">
        <f>VLOOKUP(Table8_16[[#This Row],[Store_ID]],Store!$A$2:$F$21,6,FALSE)</f>
        <v>Digital Store</v>
      </c>
    </row>
    <row r="872" spans="1:32" x14ac:dyDescent="0.3">
      <c r="A872" t="s">
        <v>2837</v>
      </c>
      <c r="B872" s="5">
        <v>45702</v>
      </c>
      <c r="C872" t="s">
        <v>138</v>
      </c>
      <c r="D872" t="s">
        <v>1998</v>
      </c>
      <c r="E872" t="s">
        <v>1917</v>
      </c>
      <c r="F872">
        <v>3</v>
      </c>
      <c r="G872">
        <v>459.57</v>
      </c>
      <c r="H872">
        <v>0.1</v>
      </c>
      <c r="I872" t="s">
        <v>1964</v>
      </c>
      <c r="J872">
        <v>1240.8389999999999</v>
      </c>
      <c r="K872">
        <v>1240.8389999999999</v>
      </c>
      <c r="L872" t="str">
        <f>_xlfn.IFS(Table8_1[[#This Row],[Unit_Price]]&lt;500,"Low Price",Table8_1[[#This Row],[Unit_Price]]&lt;2000,"Medium Price",Table8_1[[#This Row],[Unit_Price]]&gt;=2000, "High Price")</f>
        <v>Low Price</v>
      </c>
      <c r="M872" t="str">
        <f>VLOOKUP(Table8_16[[#This Row],[Customer_ID]],Table1__2[],2,FALSE)</f>
        <v>Robert Jones Dds</v>
      </c>
      <c r="N872">
        <f>VLOOKUP(Table8_16[[#This Row],[Customer_ID]],Table1__2[],3,FALSE)</f>
        <v>25</v>
      </c>
      <c r="O872" t="str">
        <f>VLOOKUP(Table8_16[[#This Row],[Customer_ID]],Table1__2[],4,FALSE)</f>
        <v>Male</v>
      </c>
      <c r="P872" t="str">
        <f>VLOOKUP(Table8_16[[#This Row],[Customer_ID]],Table1__2[],5,FALSE)</f>
        <v>Tristanton</v>
      </c>
      <c r="Q872" t="str">
        <f>VLOOKUP(Table8_16[[#This Row],[Customer_ID]],Table1__2[],6,FALSE)</f>
        <v>Oklahoma</v>
      </c>
      <c r="R872" t="str">
        <f>VLOOKUP(Table8_16[[#This Row],[Customer_ID]],Table1__2[],7,FALSE)</f>
        <v>USA</v>
      </c>
      <c r="S872" t="str">
        <f>VLOOKUP(Table8_16[[#This Row],[Customer_ID]],Table1__2[],8,FALSE)</f>
        <v>Platinum</v>
      </c>
      <c r="T872" t="str">
        <f>VLOOKUP(Table8_16[[#This Row],[Customer_ID]],Table1__2[],9,FALSE)</f>
        <v>Entry level Professionel</v>
      </c>
      <c r="U872" t="str">
        <f>VLOOKUP(Table8_16[[#This Row],[Product_ID]],Table3__211[],2,FALSE)</f>
        <v>Beard Grooming</v>
      </c>
      <c r="V872" t="str">
        <f>VLOOKUP(Table8_16[[#This Row],[Product_ID]],Table3__211[],3,FALSE)</f>
        <v>Kit</v>
      </c>
      <c r="W872" t="str">
        <f>VLOOKUP(Table8_16[[#This Row],[Product_ID]],Table3__211[],4,FALSE)</f>
        <v>Beauty</v>
      </c>
      <c r="X872" t="str">
        <f>VLOOKUP(Table8_16[[#This Row],[Product_ID]],Table3__211[],5,FALSE)</f>
        <v>Grooming</v>
      </c>
      <c r="Y872" t="str">
        <f>VLOOKUP(Table8_16[[#This Row],[Product_ID]],Table3__211[],6,FALSE)</f>
        <v>Erickson-Green</v>
      </c>
      <c r="Z872">
        <f>VLOOKUP(Table8_16[[#This Row],[Product_ID]],Table3__211[],7,FALSE)</f>
        <v>337.42</v>
      </c>
      <c r="AA872">
        <f>VLOOKUP(Table8_16[[#This Row],[Product_ID]],Table3__211[],8,FALSE)</f>
        <v>256</v>
      </c>
      <c r="AB872" t="str">
        <f>VLOOKUP(Table8_16[[#This Row],[Store_ID]],Store!$A$2:$E$21,2,FALSE)</f>
        <v>Bean, Jones and Park</v>
      </c>
      <c r="AC872" t="str">
        <f>VLOOKUP(Table8_16[[#This Row],[Store_ID]],Store!$A$2:$E$21,3,FALSE)</f>
        <v>West</v>
      </c>
      <c r="AD872" t="str">
        <f>VLOOKUP(Table8_16[[#This Row],[Store_ID]],Store!$A$2:$E$21,4,FALSE)</f>
        <v>Thompsonborough</v>
      </c>
      <c r="AE872" t="str">
        <f>VLOOKUP(Table8_16[[#This Row],[Store_ID]],Store!$A$2:$E$21,5,FALSE)</f>
        <v>Online</v>
      </c>
      <c r="AF872" s="22" t="str">
        <f>VLOOKUP(Table8_16[[#This Row],[Store_ID]],Store!$A$2:$F$21,6,FALSE)</f>
        <v>Digital Store</v>
      </c>
    </row>
    <row r="873" spans="1:32" x14ac:dyDescent="0.3">
      <c r="A873" t="s">
        <v>2838</v>
      </c>
      <c r="B873" s="5">
        <v>45302</v>
      </c>
      <c r="C873" t="s">
        <v>248</v>
      </c>
      <c r="D873" t="s">
        <v>1700</v>
      </c>
      <c r="E873" t="s">
        <v>1936</v>
      </c>
      <c r="F873">
        <v>1</v>
      </c>
      <c r="G873">
        <v>517.82000000000005</v>
      </c>
      <c r="H873">
        <v>0.28999999999999998</v>
      </c>
      <c r="I873" t="s">
        <v>1959</v>
      </c>
      <c r="J873">
        <v>367.65219999999999</v>
      </c>
      <c r="K873">
        <v>367.65220000000005</v>
      </c>
      <c r="L873" t="str">
        <f>_xlfn.IFS(Table8_1[[#This Row],[Unit_Price]]&lt;500,"Low Price",Table8_1[[#This Row],[Unit_Price]]&lt;2000,"Medium Price",Table8_1[[#This Row],[Unit_Price]]&gt;=2000, "High Price")</f>
        <v>Medium Price</v>
      </c>
      <c r="M873" t="str">
        <f>VLOOKUP(Table8_16[[#This Row],[Customer_ID]],Table1__2[],2,FALSE)</f>
        <v>Cody Diaz</v>
      </c>
      <c r="N873">
        <f>VLOOKUP(Table8_16[[#This Row],[Customer_ID]],Table1__2[],3,FALSE)</f>
        <v>27</v>
      </c>
      <c r="O873" t="str">
        <f>VLOOKUP(Table8_16[[#This Row],[Customer_ID]],Table1__2[],4,FALSE)</f>
        <v>Female</v>
      </c>
      <c r="P873" t="str">
        <f>VLOOKUP(Table8_16[[#This Row],[Customer_ID]],Table1__2[],5,FALSE)</f>
        <v>South Aaronside</v>
      </c>
      <c r="Q873" t="str">
        <f>VLOOKUP(Table8_16[[#This Row],[Customer_ID]],Table1__2[],6,FALSE)</f>
        <v>New Hampshire</v>
      </c>
      <c r="R873" t="str">
        <f>VLOOKUP(Table8_16[[#This Row],[Customer_ID]],Table1__2[],7,FALSE)</f>
        <v>USA</v>
      </c>
      <c r="S873" t="str">
        <f>VLOOKUP(Table8_16[[#This Row],[Customer_ID]],Table1__2[],8,FALSE)</f>
        <v>Silver</v>
      </c>
      <c r="T873" t="str">
        <f>VLOOKUP(Table8_16[[#This Row],[Customer_ID]],Table1__2[],9,FALSE)</f>
        <v>Entry level Professionel</v>
      </c>
      <c r="U873" t="str">
        <f>VLOOKUP(Table8_16[[#This Row],[Product_ID]],Table3__211[],2,FALSE)</f>
        <v>Noise-Canceling</v>
      </c>
      <c r="V873" t="str">
        <f>VLOOKUP(Table8_16[[#This Row],[Product_ID]],Table3__211[],3,FALSE)</f>
        <v>Headphones</v>
      </c>
      <c r="W873" t="str">
        <f>VLOOKUP(Table8_16[[#This Row],[Product_ID]],Table3__211[],4,FALSE)</f>
        <v>Electronics</v>
      </c>
      <c r="X873" t="str">
        <f>VLOOKUP(Table8_16[[#This Row],[Product_ID]],Table3__211[],5,FALSE)</f>
        <v>Audio</v>
      </c>
      <c r="Y873" t="str">
        <f>VLOOKUP(Table8_16[[#This Row],[Product_ID]],Table3__211[],6,FALSE)</f>
        <v>Taylor-Hart</v>
      </c>
      <c r="Z873">
        <f>VLOOKUP(Table8_16[[#This Row],[Product_ID]],Table3__211[],7,FALSE)</f>
        <v>38.520000000000003</v>
      </c>
      <c r="AA873">
        <f>VLOOKUP(Table8_16[[#This Row],[Product_ID]],Table3__211[],8,FALSE)</f>
        <v>378</v>
      </c>
      <c r="AB873" t="str">
        <f>VLOOKUP(Table8_16[[#This Row],[Store_ID]],Store!$A$2:$E$21,2,FALSE)</f>
        <v>Shelton PLC</v>
      </c>
      <c r="AC873" t="str">
        <f>VLOOKUP(Table8_16[[#This Row],[Store_ID]],Store!$A$2:$E$21,3,FALSE)</f>
        <v>North</v>
      </c>
      <c r="AD873" t="str">
        <f>VLOOKUP(Table8_16[[#This Row],[Store_ID]],Store!$A$2:$E$21,4,FALSE)</f>
        <v>East Jenniferstad</v>
      </c>
      <c r="AE873" t="str">
        <f>VLOOKUP(Table8_16[[#This Row],[Store_ID]],Store!$A$2:$E$21,5,FALSE)</f>
        <v>Flagship</v>
      </c>
      <c r="AF873" s="22" t="str">
        <f>VLOOKUP(Table8_16[[#This Row],[Store_ID]],Store!$A$2:$F$21,6,FALSE)</f>
        <v>Physical Store</v>
      </c>
    </row>
    <row r="874" spans="1:32" x14ac:dyDescent="0.3">
      <c r="A874" t="s">
        <v>2839</v>
      </c>
      <c r="B874" s="5">
        <v>45653</v>
      </c>
      <c r="C874" t="s">
        <v>1196</v>
      </c>
      <c r="D874" t="s">
        <v>1811</v>
      </c>
      <c r="E874" t="s">
        <v>1911</v>
      </c>
      <c r="F874">
        <v>4</v>
      </c>
      <c r="G874">
        <v>282.45</v>
      </c>
      <c r="H874">
        <v>0.28999999999999998</v>
      </c>
      <c r="I874" t="s">
        <v>1964</v>
      </c>
      <c r="J874">
        <v>802.15800000000002</v>
      </c>
      <c r="K874">
        <v>802.15800000000002</v>
      </c>
      <c r="L874" t="str">
        <f>_xlfn.IFS(Table8_1[[#This Row],[Unit_Price]]&lt;500,"Low Price",Table8_1[[#This Row],[Unit_Price]]&lt;2000,"Medium Price",Table8_1[[#This Row],[Unit_Price]]&gt;=2000, "High Price")</f>
        <v>Low Price</v>
      </c>
      <c r="M874" t="str">
        <f>VLOOKUP(Table8_16[[#This Row],[Customer_ID]],Table1__2[],2,FALSE)</f>
        <v>Tanya Lopez</v>
      </c>
      <c r="N874">
        <f>VLOOKUP(Table8_16[[#This Row],[Customer_ID]],Table1__2[],3,FALSE)</f>
        <v>34</v>
      </c>
      <c r="O874" t="str">
        <f>VLOOKUP(Table8_16[[#This Row],[Customer_ID]],Table1__2[],4,FALSE)</f>
        <v>Female</v>
      </c>
      <c r="P874" t="str">
        <f>VLOOKUP(Table8_16[[#This Row],[Customer_ID]],Table1__2[],5,FALSE)</f>
        <v>West Jeffreyburgh</v>
      </c>
      <c r="Q874" t="str">
        <f>VLOOKUP(Table8_16[[#This Row],[Customer_ID]],Table1__2[],6,FALSE)</f>
        <v>Iowa</v>
      </c>
      <c r="R874" t="str">
        <f>VLOOKUP(Table8_16[[#This Row],[Customer_ID]],Table1__2[],7,FALSE)</f>
        <v>USA</v>
      </c>
      <c r="S874" t="str">
        <f>VLOOKUP(Table8_16[[#This Row],[Customer_ID]],Table1__2[],8,FALSE)</f>
        <v>Gold</v>
      </c>
      <c r="T874" t="str">
        <f>VLOOKUP(Table8_16[[#This Row],[Customer_ID]],Table1__2[],9,FALSE)</f>
        <v>Experienced</v>
      </c>
      <c r="U874" t="str">
        <f>VLOOKUP(Table8_16[[#This Row],[Product_ID]],Table3__211[],2,FALSE)</f>
        <v>Wireless</v>
      </c>
      <c r="V874" t="str">
        <f>VLOOKUP(Table8_16[[#This Row],[Product_ID]],Table3__211[],3,FALSE)</f>
        <v>Mouse</v>
      </c>
      <c r="W874" t="str">
        <f>VLOOKUP(Table8_16[[#This Row],[Product_ID]],Table3__211[],4,FALSE)</f>
        <v>Electronics</v>
      </c>
      <c r="X874" t="str">
        <f>VLOOKUP(Table8_16[[#This Row],[Product_ID]],Table3__211[],5,FALSE)</f>
        <v>Computer</v>
      </c>
      <c r="Y874" t="str">
        <f>VLOOKUP(Table8_16[[#This Row],[Product_ID]],Table3__211[],6,FALSE)</f>
        <v>Larson Ltd</v>
      </c>
      <c r="Z874">
        <f>VLOOKUP(Table8_16[[#This Row],[Product_ID]],Table3__211[],7,FALSE)</f>
        <v>392.89</v>
      </c>
      <c r="AA874">
        <f>VLOOKUP(Table8_16[[#This Row],[Product_ID]],Table3__211[],8,FALSE)</f>
        <v>320</v>
      </c>
      <c r="AB874" t="str">
        <f>VLOOKUP(Table8_16[[#This Row],[Store_ID]],Store!$A$2:$E$21,2,FALSE)</f>
        <v>Benson-Elliott</v>
      </c>
      <c r="AC874" t="str">
        <f>VLOOKUP(Table8_16[[#This Row],[Store_ID]],Store!$A$2:$E$21,3,FALSE)</f>
        <v>East</v>
      </c>
      <c r="AD874" t="str">
        <f>VLOOKUP(Table8_16[[#This Row],[Store_ID]],Store!$A$2:$E$21,4,FALSE)</f>
        <v>Port Josephberg</v>
      </c>
      <c r="AE874" t="str">
        <f>VLOOKUP(Table8_16[[#This Row],[Store_ID]],Store!$A$2:$E$21,5,FALSE)</f>
        <v>Online</v>
      </c>
      <c r="AF874" s="22" t="str">
        <f>VLOOKUP(Table8_16[[#This Row],[Store_ID]],Store!$A$2:$F$21,6,FALSE)</f>
        <v>Digital Store</v>
      </c>
    </row>
    <row r="875" spans="1:32" x14ac:dyDescent="0.3">
      <c r="A875" t="s">
        <v>2840</v>
      </c>
      <c r="B875" s="5">
        <v>45250</v>
      </c>
      <c r="C875" t="s">
        <v>1417</v>
      </c>
      <c r="D875" t="s">
        <v>1844</v>
      </c>
      <c r="E875" t="s">
        <v>1914</v>
      </c>
      <c r="F875">
        <v>2</v>
      </c>
      <c r="G875">
        <v>386.46</v>
      </c>
      <c r="H875">
        <v>0.23</v>
      </c>
      <c r="I875" t="s">
        <v>1964</v>
      </c>
      <c r="J875">
        <v>595.14840000000004</v>
      </c>
      <c r="K875">
        <v>595.14839999999992</v>
      </c>
      <c r="L875" t="str">
        <f>_xlfn.IFS(Table8_1[[#This Row],[Unit_Price]]&lt;500,"Low Price",Table8_1[[#This Row],[Unit_Price]]&lt;2000,"Medium Price",Table8_1[[#This Row],[Unit_Price]]&gt;=2000, "High Price")</f>
        <v>Low Price</v>
      </c>
      <c r="M875" t="str">
        <f>VLOOKUP(Table8_16[[#This Row],[Customer_ID]],Table1__2[],2,FALSE)</f>
        <v>Tyler Weber</v>
      </c>
      <c r="N875">
        <f>VLOOKUP(Table8_16[[#This Row],[Customer_ID]],Table1__2[],3,FALSE)</f>
        <v>54</v>
      </c>
      <c r="O875" t="str">
        <f>VLOOKUP(Table8_16[[#This Row],[Customer_ID]],Table1__2[],4,FALSE)</f>
        <v>Male</v>
      </c>
      <c r="P875" t="str">
        <f>VLOOKUP(Table8_16[[#This Row],[Customer_ID]],Table1__2[],5,FALSE)</f>
        <v>East Yvette</v>
      </c>
      <c r="Q875" t="str">
        <f>VLOOKUP(Table8_16[[#This Row],[Customer_ID]],Table1__2[],6,FALSE)</f>
        <v>Illinois</v>
      </c>
      <c r="R875" t="str">
        <f>VLOOKUP(Table8_16[[#This Row],[Customer_ID]],Table1__2[],7,FALSE)</f>
        <v>USA</v>
      </c>
      <c r="S875" t="str">
        <f>VLOOKUP(Table8_16[[#This Row],[Customer_ID]],Table1__2[],8,FALSE)</f>
        <v>Gold</v>
      </c>
      <c r="T875" t="str">
        <f>VLOOKUP(Table8_16[[#This Row],[Customer_ID]],Table1__2[],9,FALSE)</f>
        <v>Experienced</v>
      </c>
      <c r="U875" t="str">
        <f>VLOOKUP(Table8_16[[#This Row],[Product_ID]],Table3__211[],2,FALSE)</f>
        <v>LED Bedside</v>
      </c>
      <c r="V875" t="str">
        <f>VLOOKUP(Table8_16[[#This Row],[Product_ID]],Table3__211[],3,FALSE)</f>
        <v>Lamp</v>
      </c>
      <c r="W875" t="str">
        <f>VLOOKUP(Table8_16[[#This Row],[Product_ID]],Table3__211[],4,FALSE)</f>
        <v>Home</v>
      </c>
      <c r="X875" t="str">
        <f>VLOOKUP(Table8_16[[#This Row],[Product_ID]],Table3__211[],5,FALSE)</f>
        <v>Lighting</v>
      </c>
      <c r="Y875" t="str">
        <f>VLOOKUP(Table8_16[[#This Row],[Product_ID]],Table3__211[],6,FALSE)</f>
        <v>Aguilar, Horton and Lewis</v>
      </c>
      <c r="Z875">
        <f>VLOOKUP(Table8_16[[#This Row],[Product_ID]],Table3__211[],7,FALSE)</f>
        <v>371.38</v>
      </c>
      <c r="AA875">
        <f>VLOOKUP(Table8_16[[#This Row],[Product_ID]],Table3__211[],8,FALSE)</f>
        <v>220</v>
      </c>
      <c r="AB875" t="str">
        <f>VLOOKUP(Table8_16[[#This Row],[Store_ID]],Store!$A$2:$E$21,2,FALSE)</f>
        <v>Martinez-Mullins</v>
      </c>
      <c r="AC875" t="str">
        <f>VLOOKUP(Table8_16[[#This Row],[Store_ID]],Store!$A$2:$E$21,3,FALSE)</f>
        <v>South</v>
      </c>
      <c r="AD875" t="str">
        <f>VLOOKUP(Table8_16[[#This Row],[Store_ID]],Store!$A$2:$E$21,4,FALSE)</f>
        <v>Williamsfurt</v>
      </c>
      <c r="AE875" t="str">
        <f>VLOOKUP(Table8_16[[#This Row],[Store_ID]],Store!$A$2:$E$21,5,FALSE)</f>
        <v>Online</v>
      </c>
      <c r="AF875" s="22" t="str">
        <f>VLOOKUP(Table8_16[[#This Row],[Store_ID]],Store!$A$2:$F$21,6,FALSE)</f>
        <v>Digital Store</v>
      </c>
    </row>
    <row r="876" spans="1:32" x14ac:dyDescent="0.3">
      <c r="A876" t="s">
        <v>2841</v>
      </c>
      <c r="B876" s="5">
        <v>45661</v>
      </c>
      <c r="C876" t="s">
        <v>648</v>
      </c>
      <c r="D876" t="s">
        <v>1631</v>
      </c>
      <c r="E876" t="s">
        <v>1901</v>
      </c>
      <c r="F876">
        <v>1</v>
      </c>
      <c r="G876">
        <v>270.45</v>
      </c>
      <c r="H876">
        <v>0.15</v>
      </c>
      <c r="I876" t="s">
        <v>1964</v>
      </c>
      <c r="J876">
        <v>229.88249999999999</v>
      </c>
      <c r="K876">
        <v>229.88249999999999</v>
      </c>
      <c r="L876" t="str">
        <f>_xlfn.IFS(Table8_1[[#This Row],[Unit_Price]]&lt;500,"Low Price",Table8_1[[#This Row],[Unit_Price]]&lt;2000,"Medium Price",Table8_1[[#This Row],[Unit_Price]]&gt;=2000, "High Price")</f>
        <v>Low Price</v>
      </c>
      <c r="M876" t="str">
        <f>VLOOKUP(Table8_16[[#This Row],[Customer_ID]],Table1__2[],2,FALSE)</f>
        <v>Anthony Garcia</v>
      </c>
      <c r="N876">
        <f>VLOOKUP(Table8_16[[#This Row],[Customer_ID]],Table1__2[],3,FALSE)</f>
        <v>60</v>
      </c>
      <c r="O876" t="str">
        <f>VLOOKUP(Table8_16[[#This Row],[Customer_ID]],Table1__2[],4,FALSE)</f>
        <v>Male</v>
      </c>
      <c r="P876" t="str">
        <f>VLOOKUP(Table8_16[[#This Row],[Customer_ID]],Table1__2[],5,FALSE)</f>
        <v>Taraberg</v>
      </c>
      <c r="Q876" t="str">
        <f>VLOOKUP(Table8_16[[#This Row],[Customer_ID]],Table1__2[],6,FALSE)</f>
        <v>Arizona</v>
      </c>
      <c r="R876" t="str">
        <f>VLOOKUP(Table8_16[[#This Row],[Customer_ID]],Table1__2[],7,FALSE)</f>
        <v>USA</v>
      </c>
      <c r="S876" t="str">
        <f>VLOOKUP(Table8_16[[#This Row],[Customer_ID]],Table1__2[],8,FALSE)</f>
        <v>Silver</v>
      </c>
      <c r="T876" t="str">
        <f>VLOOKUP(Table8_16[[#This Row],[Customer_ID]],Table1__2[],9,FALSE)</f>
        <v>Experienced</v>
      </c>
      <c r="U876" t="str">
        <f>VLOOKUP(Table8_16[[#This Row],[Product_ID]],Table3__211[],2,FALSE)</f>
        <v>Knee Support</v>
      </c>
      <c r="V876" t="str">
        <f>VLOOKUP(Table8_16[[#This Row],[Product_ID]],Table3__211[],3,FALSE)</f>
        <v>Brace</v>
      </c>
      <c r="W876" t="str">
        <f>VLOOKUP(Table8_16[[#This Row],[Product_ID]],Table3__211[],4,FALSE)</f>
        <v>Sports</v>
      </c>
      <c r="X876" t="str">
        <f>VLOOKUP(Table8_16[[#This Row],[Product_ID]],Table3__211[],5,FALSE)</f>
        <v>Equipment</v>
      </c>
      <c r="Y876" t="str">
        <f>VLOOKUP(Table8_16[[#This Row],[Product_ID]],Table3__211[],6,FALSE)</f>
        <v>May-Reese</v>
      </c>
      <c r="Z876">
        <f>VLOOKUP(Table8_16[[#This Row],[Product_ID]],Table3__211[],7,FALSE)</f>
        <v>21.34</v>
      </c>
      <c r="AA876">
        <f>VLOOKUP(Table8_16[[#This Row],[Product_ID]],Table3__211[],8,FALSE)</f>
        <v>65</v>
      </c>
      <c r="AB876" t="str">
        <f>VLOOKUP(Table8_16[[#This Row],[Store_ID]],Store!$A$2:$E$21,2,FALSE)</f>
        <v>Johnson-Wright</v>
      </c>
      <c r="AC876" t="str">
        <f>VLOOKUP(Table8_16[[#This Row],[Store_ID]],Store!$A$2:$E$21,3,FALSE)</f>
        <v>North</v>
      </c>
      <c r="AD876" t="str">
        <f>VLOOKUP(Table8_16[[#This Row],[Store_ID]],Store!$A$2:$E$21,4,FALSE)</f>
        <v>Hoodberg</v>
      </c>
      <c r="AE876" t="str">
        <f>VLOOKUP(Table8_16[[#This Row],[Store_ID]],Store!$A$2:$E$21,5,FALSE)</f>
        <v>Outlet</v>
      </c>
      <c r="AF876" s="22" t="str">
        <f>VLOOKUP(Table8_16[[#This Row],[Store_ID]],Store!$A$2:$F$21,6,FALSE)</f>
        <v>Physical Store</v>
      </c>
    </row>
    <row r="877" spans="1:32" x14ac:dyDescent="0.3">
      <c r="A877" t="s">
        <v>2842</v>
      </c>
      <c r="B877" s="5">
        <v>45493</v>
      </c>
      <c r="C877" t="s">
        <v>164</v>
      </c>
      <c r="D877" t="s">
        <v>1811</v>
      </c>
      <c r="E877" t="s">
        <v>1924</v>
      </c>
      <c r="F877">
        <v>4</v>
      </c>
      <c r="G877">
        <v>762.94</v>
      </c>
      <c r="H877">
        <v>0.09</v>
      </c>
      <c r="I877" t="s">
        <v>1964</v>
      </c>
      <c r="J877">
        <v>2777.1016</v>
      </c>
      <c r="K877">
        <v>2777.1016</v>
      </c>
      <c r="L877" t="str">
        <f>_xlfn.IFS(Table8_1[[#This Row],[Unit_Price]]&lt;500,"Low Price",Table8_1[[#This Row],[Unit_Price]]&lt;2000,"Medium Price",Table8_1[[#This Row],[Unit_Price]]&gt;=2000, "High Price")</f>
        <v>Medium Price</v>
      </c>
      <c r="M877" t="str">
        <f>VLOOKUP(Table8_16[[#This Row],[Customer_ID]],Table1__2[],2,FALSE)</f>
        <v>James Gibbs</v>
      </c>
      <c r="N877">
        <f>VLOOKUP(Table8_16[[#This Row],[Customer_ID]],Table1__2[],3,FALSE)</f>
        <v>21</v>
      </c>
      <c r="O877" t="str">
        <f>VLOOKUP(Table8_16[[#This Row],[Customer_ID]],Table1__2[],4,FALSE)</f>
        <v>Male</v>
      </c>
      <c r="P877" t="str">
        <f>VLOOKUP(Table8_16[[#This Row],[Customer_ID]],Table1__2[],5,FALSE)</f>
        <v>Mooneyshire</v>
      </c>
      <c r="Q877" t="str">
        <f>VLOOKUP(Table8_16[[#This Row],[Customer_ID]],Table1__2[],6,FALSE)</f>
        <v>Alaska</v>
      </c>
      <c r="R877" t="str">
        <f>VLOOKUP(Table8_16[[#This Row],[Customer_ID]],Table1__2[],7,FALSE)</f>
        <v>USA</v>
      </c>
      <c r="S877" t="str">
        <f>VLOOKUP(Table8_16[[#This Row],[Customer_ID]],Table1__2[],8,FALSE)</f>
        <v>Platinum</v>
      </c>
      <c r="T877" t="str">
        <f>VLOOKUP(Table8_16[[#This Row],[Customer_ID]],Table1__2[],9,FALSE)</f>
        <v>Students</v>
      </c>
      <c r="U877" t="str">
        <f>VLOOKUP(Table8_16[[#This Row],[Product_ID]],Table3__211[],2,FALSE)</f>
        <v>Wireless</v>
      </c>
      <c r="V877" t="str">
        <f>VLOOKUP(Table8_16[[#This Row],[Product_ID]],Table3__211[],3,FALSE)</f>
        <v>Mouse</v>
      </c>
      <c r="W877" t="str">
        <f>VLOOKUP(Table8_16[[#This Row],[Product_ID]],Table3__211[],4,FALSE)</f>
        <v>Electronics</v>
      </c>
      <c r="X877" t="str">
        <f>VLOOKUP(Table8_16[[#This Row],[Product_ID]],Table3__211[],5,FALSE)</f>
        <v>Computer</v>
      </c>
      <c r="Y877" t="str">
        <f>VLOOKUP(Table8_16[[#This Row],[Product_ID]],Table3__211[],6,FALSE)</f>
        <v>Larson Ltd</v>
      </c>
      <c r="Z877">
        <f>VLOOKUP(Table8_16[[#This Row],[Product_ID]],Table3__211[],7,FALSE)</f>
        <v>392.89</v>
      </c>
      <c r="AA877">
        <f>VLOOKUP(Table8_16[[#This Row],[Product_ID]],Table3__211[],8,FALSE)</f>
        <v>320</v>
      </c>
      <c r="AB877" t="str">
        <f>VLOOKUP(Table8_16[[#This Row],[Store_ID]],Store!$A$2:$E$21,2,FALSE)</f>
        <v>Hill, Wagner and Ballard</v>
      </c>
      <c r="AC877" t="str">
        <f>VLOOKUP(Table8_16[[#This Row],[Store_ID]],Store!$A$2:$E$21,3,FALSE)</f>
        <v>East</v>
      </c>
      <c r="AD877" t="str">
        <f>VLOOKUP(Table8_16[[#This Row],[Store_ID]],Store!$A$2:$E$21,4,FALSE)</f>
        <v>East Davidville</v>
      </c>
      <c r="AE877" t="str">
        <f>VLOOKUP(Table8_16[[#This Row],[Store_ID]],Store!$A$2:$E$21,5,FALSE)</f>
        <v>Online</v>
      </c>
      <c r="AF877" s="22" t="str">
        <f>VLOOKUP(Table8_16[[#This Row],[Store_ID]],Store!$A$2:$F$21,6,FALSE)</f>
        <v>Digital Store</v>
      </c>
    </row>
    <row r="878" spans="1:32" x14ac:dyDescent="0.3">
      <c r="A878" t="s">
        <v>2843</v>
      </c>
      <c r="B878" s="5">
        <v>45242</v>
      </c>
      <c r="C878" t="s">
        <v>1530</v>
      </c>
      <c r="D878" t="s">
        <v>1703</v>
      </c>
      <c r="E878" t="s">
        <v>1932</v>
      </c>
      <c r="F878">
        <v>1</v>
      </c>
      <c r="G878">
        <v>409.03</v>
      </c>
      <c r="H878">
        <v>0.25</v>
      </c>
      <c r="I878" t="s">
        <v>1964</v>
      </c>
      <c r="J878">
        <v>306.77249999999998</v>
      </c>
      <c r="K878">
        <v>306.77249999999998</v>
      </c>
      <c r="L878" t="str">
        <f>_xlfn.IFS(Table8_1[[#This Row],[Unit_Price]]&lt;500,"Low Price",Table8_1[[#This Row],[Unit_Price]]&lt;2000,"Medium Price",Table8_1[[#This Row],[Unit_Price]]&gt;=2000, "High Price")</f>
        <v>Low Price</v>
      </c>
      <c r="M878" t="str">
        <f>VLOOKUP(Table8_16[[#This Row],[Customer_ID]],Table1__2[],2,FALSE)</f>
        <v>Justin Lopez</v>
      </c>
      <c r="N878">
        <f>VLOOKUP(Table8_16[[#This Row],[Customer_ID]],Table1__2[],3,FALSE)</f>
        <v>21</v>
      </c>
      <c r="O878" t="str">
        <f>VLOOKUP(Table8_16[[#This Row],[Customer_ID]],Table1__2[],4,FALSE)</f>
        <v>Male</v>
      </c>
      <c r="P878" t="str">
        <f>VLOOKUP(Table8_16[[#This Row],[Customer_ID]],Table1__2[],5,FALSE)</f>
        <v>Port Cheryl</v>
      </c>
      <c r="Q878" t="str">
        <f>VLOOKUP(Table8_16[[#This Row],[Customer_ID]],Table1__2[],6,FALSE)</f>
        <v>Texas</v>
      </c>
      <c r="R878" t="str">
        <f>VLOOKUP(Table8_16[[#This Row],[Customer_ID]],Table1__2[],7,FALSE)</f>
        <v>USA</v>
      </c>
      <c r="S878" t="str">
        <f>VLOOKUP(Table8_16[[#This Row],[Customer_ID]],Table1__2[],8,FALSE)</f>
        <v>Gold</v>
      </c>
      <c r="T878" t="str">
        <f>VLOOKUP(Table8_16[[#This Row],[Customer_ID]],Table1__2[],9,FALSE)</f>
        <v>Students</v>
      </c>
      <c r="U878" t="str">
        <f>VLOOKUP(Table8_16[[#This Row],[Product_ID]],Table3__211[],2,FALSE)</f>
        <v>Yoga Exercise</v>
      </c>
      <c r="V878" t="str">
        <f>VLOOKUP(Table8_16[[#This Row],[Product_ID]],Table3__211[],3,FALSE)</f>
        <v>Mat</v>
      </c>
      <c r="W878" t="str">
        <f>VLOOKUP(Table8_16[[#This Row],[Product_ID]],Table3__211[],4,FALSE)</f>
        <v>Sports</v>
      </c>
      <c r="X878" t="str">
        <f>VLOOKUP(Table8_16[[#This Row],[Product_ID]],Table3__211[],5,FALSE)</f>
        <v>Fitness</v>
      </c>
      <c r="Y878" t="str">
        <f>VLOOKUP(Table8_16[[#This Row],[Product_ID]],Table3__211[],6,FALSE)</f>
        <v>Carroll, Long and Mendoza</v>
      </c>
      <c r="Z878">
        <f>VLOOKUP(Table8_16[[#This Row],[Product_ID]],Table3__211[],7,FALSE)</f>
        <v>313.26</v>
      </c>
      <c r="AA878">
        <f>VLOOKUP(Table8_16[[#This Row],[Product_ID]],Table3__211[],8,FALSE)</f>
        <v>369</v>
      </c>
      <c r="AB878" t="str">
        <f>VLOOKUP(Table8_16[[#This Row],[Store_ID]],Store!$A$2:$E$21,2,FALSE)</f>
        <v>Gardner, Humphrey and Contreras</v>
      </c>
      <c r="AC878" t="str">
        <f>VLOOKUP(Table8_16[[#This Row],[Store_ID]],Store!$A$2:$E$21,3,FALSE)</f>
        <v>East</v>
      </c>
      <c r="AD878" t="str">
        <f>VLOOKUP(Table8_16[[#This Row],[Store_ID]],Store!$A$2:$E$21,4,FALSE)</f>
        <v>Johnsonville</v>
      </c>
      <c r="AE878" t="str">
        <f>VLOOKUP(Table8_16[[#This Row],[Store_ID]],Store!$A$2:$E$21,5,FALSE)</f>
        <v>Flagship</v>
      </c>
      <c r="AF878" s="22" t="str">
        <f>VLOOKUP(Table8_16[[#This Row],[Store_ID]],Store!$A$2:$F$21,6,FALSE)</f>
        <v>Physical Store</v>
      </c>
    </row>
    <row r="879" spans="1:32" x14ac:dyDescent="0.3">
      <c r="A879" t="s">
        <v>2844</v>
      </c>
      <c r="B879" s="5">
        <v>45411</v>
      </c>
      <c r="C879" t="s">
        <v>719</v>
      </c>
      <c r="D879" t="s">
        <v>1871</v>
      </c>
      <c r="E879" t="s">
        <v>1945</v>
      </c>
      <c r="F879">
        <v>2</v>
      </c>
      <c r="G879">
        <v>891.13</v>
      </c>
      <c r="H879">
        <v>0.13</v>
      </c>
      <c r="I879" t="s">
        <v>1959</v>
      </c>
      <c r="J879">
        <v>1550.5662</v>
      </c>
      <c r="K879">
        <v>1550.5662</v>
      </c>
      <c r="L879" t="str">
        <f>_xlfn.IFS(Table8_1[[#This Row],[Unit_Price]]&lt;500,"Low Price",Table8_1[[#This Row],[Unit_Price]]&lt;2000,"Medium Price",Table8_1[[#This Row],[Unit_Price]]&gt;=2000, "High Price")</f>
        <v>Medium Price</v>
      </c>
      <c r="M879" t="str">
        <f>VLOOKUP(Table8_16[[#This Row],[Customer_ID]],Table1__2[],2,FALSE)</f>
        <v>Jordan Wells</v>
      </c>
      <c r="N879">
        <f>VLOOKUP(Table8_16[[#This Row],[Customer_ID]],Table1__2[],3,FALSE)</f>
        <v>47</v>
      </c>
      <c r="O879" t="str">
        <f>VLOOKUP(Table8_16[[#This Row],[Customer_ID]],Table1__2[],4,FALSE)</f>
        <v>Female</v>
      </c>
      <c r="P879" t="str">
        <f>VLOOKUP(Table8_16[[#This Row],[Customer_ID]],Table1__2[],5,FALSE)</f>
        <v xml:space="preserve">Phillipschester   </v>
      </c>
      <c r="Q879" t="str">
        <f>VLOOKUP(Table8_16[[#This Row],[Customer_ID]],Table1__2[],6,FALSE)</f>
        <v>New Jersey</v>
      </c>
      <c r="R879" t="str">
        <f>VLOOKUP(Table8_16[[#This Row],[Customer_ID]],Table1__2[],7,FALSE)</f>
        <v>USA</v>
      </c>
      <c r="S879" t="str">
        <f>VLOOKUP(Table8_16[[#This Row],[Customer_ID]],Table1__2[],8,FALSE)</f>
        <v>Gold</v>
      </c>
      <c r="T879" t="str">
        <f>VLOOKUP(Table8_16[[#This Row],[Customer_ID]],Table1__2[],9,FALSE)</f>
        <v>Experienced</v>
      </c>
      <c r="U879" t="str">
        <f>VLOOKUP(Table8_16[[#This Row],[Product_ID]],Table3__211[],2,FALSE)</f>
        <v>Women's Formal</v>
      </c>
      <c r="V879" t="str">
        <f>VLOOKUP(Table8_16[[#This Row],[Product_ID]],Table3__211[],3,FALSE)</f>
        <v>Blazer</v>
      </c>
      <c r="W879" t="str">
        <f>VLOOKUP(Table8_16[[#This Row],[Product_ID]],Table3__211[],4,FALSE)</f>
        <v>Clothing</v>
      </c>
      <c r="X879" t="str">
        <f>VLOOKUP(Table8_16[[#This Row],[Product_ID]],Table3__211[],5,FALSE)</f>
        <v>Outerwear</v>
      </c>
      <c r="Y879" t="str">
        <f>VLOOKUP(Table8_16[[#This Row],[Product_ID]],Table3__211[],6,FALSE)</f>
        <v>Phillips and Sons</v>
      </c>
      <c r="Z879">
        <f>VLOOKUP(Table8_16[[#This Row],[Product_ID]],Table3__211[],7,FALSE)</f>
        <v>358.47</v>
      </c>
      <c r="AA879">
        <f>VLOOKUP(Table8_16[[#This Row],[Product_ID]],Table3__211[],8,FALSE)</f>
        <v>143</v>
      </c>
      <c r="AB879" t="str">
        <f>VLOOKUP(Table8_16[[#This Row],[Store_ID]],Store!$A$2:$E$21,2,FALSE)</f>
        <v>Guerrero-Schmitt</v>
      </c>
      <c r="AC879" t="str">
        <f>VLOOKUP(Table8_16[[#This Row],[Store_ID]],Store!$A$2:$E$21,3,FALSE)</f>
        <v>East</v>
      </c>
      <c r="AD879" t="str">
        <f>VLOOKUP(Table8_16[[#This Row],[Store_ID]],Store!$A$2:$E$21,4,FALSE)</f>
        <v>East Stevechester</v>
      </c>
      <c r="AE879" t="str">
        <f>VLOOKUP(Table8_16[[#This Row],[Store_ID]],Store!$A$2:$E$21,5,FALSE)</f>
        <v>Flagship</v>
      </c>
      <c r="AF879" s="22" t="str">
        <f>VLOOKUP(Table8_16[[#This Row],[Store_ID]],Store!$A$2:$F$21,6,FALSE)</f>
        <v>Physical Store</v>
      </c>
    </row>
    <row r="880" spans="1:32" x14ac:dyDescent="0.3">
      <c r="A880" t="s">
        <v>2845</v>
      </c>
      <c r="B880" s="5">
        <v>45593</v>
      </c>
      <c r="C880" t="s">
        <v>134</v>
      </c>
      <c r="D880" t="s">
        <v>1859</v>
      </c>
      <c r="E880" t="s">
        <v>1939</v>
      </c>
      <c r="F880">
        <v>1</v>
      </c>
      <c r="G880">
        <v>553.38</v>
      </c>
      <c r="H880">
        <v>0.21</v>
      </c>
      <c r="I880" t="s">
        <v>1961</v>
      </c>
      <c r="J880">
        <v>437.17020000000002</v>
      </c>
      <c r="K880">
        <v>437.17020000000002</v>
      </c>
      <c r="L880" t="str">
        <f>_xlfn.IFS(Table8_1[[#This Row],[Unit_Price]]&lt;500,"Low Price",Table8_1[[#This Row],[Unit_Price]]&lt;2000,"Medium Price",Table8_1[[#This Row],[Unit_Price]]&gt;=2000, "High Price")</f>
        <v>Medium Price</v>
      </c>
      <c r="M880" t="str">
        <f>VLOOKUP(Table8_16[[#This Row],[Customer_ID]],Table1__2[],2,FALSE)</f>
        <v>Mike Jennings</v>
      </c>
      <c r="N880">
        <f>VLOOKUP(Table8_16[[#This Row],[Customer_ID]],Table1__2[],3,FALSE)</f>
        <v>48</v>
      </c>
      <c r="O880" t="str">
        <f>VLOOKUP(Table8_16[[#This Row],[Customer_ID]],Table1__2[],4,FALSE)</f>
        <v>Female</v>
      </c>
      <c r="P880" t="str">
        <f>VLOOKUP(Table8_16[[#This Row],[Customer_ID]],Table1__2[],5,FALSE)</f>
        <v>Fostermouth</v>
      </c>
      <c r="Q880" t="str">
        <f>VLOOKUP(Table8_16[[#This Row],[Customer_ID]],Table1__2[],6,FALSE)</f>
        <v>Arizona</v>
      </c>
      <c r="R880" t="str">
        <f>VLOOKUP(Table8_16[[#This Row],[Customer_ID]],Table1__2[],7,FALSE)</f>
        <v>USA</v>
      </c>
      <c r="S880" t="str">
        <f>VLOOKUP(Table8_16[[#This Row],[Customer_ID]],Table1__2[],8,FALSE)</f>
        <v>Gold</v>
      </c>
      <c r="T880" t="str">
        <f>VLOOKUP(Table8_16[[#This Row],[Customer_ID]],Table1__2[],9,FALSE)</f>
        <v>Experienced</v>
      </c>
      <c r="U880" t="str">
        <f>VLOOKUP(Table8_16[[#This Row],[Product_ID]],Table3__211[],2,FALSE)</f>
        <v>Microwave</v>
      </c>
      <c r="V880" t="str">
        <f>VLOOKUP(Table8_16[[#This Row],[Product_ID]],Table3__211[],3,FALSE)</f>
        <v>Oven</v>
      </c>
      <c r="W880" t="str">
        <f>VLOOKUP(Table8_16[[#This Row],[Product_ID]],Table3__211[],4,FALSE)</f>
        <v>Home</v>
      </c>
      <c r="X880" t="str">
        <f>VLOOKUP(Table8_16[[#This Row],[Product_ID]],Table3__211[],5,FALSE)</f>
        <v>Appliances</v>
      </c>
      <c r="Y880" t="str">
        <f>VLOOKUP(Table8_16[[#This Row],[Product_ID]],Table3__211[],6,FALSE)</f>
        <v>Green, Powell and Palmer</v>
      </c>
      <c r="Z880">
        <f>VLOOKUP(Table8_16[[#This Row],[Product_ID]],Table3__211[],7,FALSE)</f>
        <v>447.43</v>
      </c>
      <c r="AA880">
        <f>VLOOKUP(Table8_16[[#This Row],[Product_ID]],Table3__211[],8,FALSE)</f>
        <v>191</v>
      </c>
      <c r="AB880" t="str">
        <f>VLOOKUP(Table8_16[[#This Row],[Store_ID]],Store!$A$2:$E$21,2,FALSE)</f>
        <v>Frederick-Wright</v>
      </c>
      <c r="AC880" t="str">
        <f>VLOOKUP(Table8_16[[#This Row],[Store_ID]],Store!$A$2:$E$21,3,FALSE)</f>
        <v>West</v>
      </c>
      <c r="AD880" t="str">
        <f>VLOOKUP(Table8_16[[#This Row],[Store_ID]],Store!$A$2:$E$21,4,FALSE)</f>
        <v>New Jimmymouth</v>
      </c>
      <c r="AE880" t="str">
        <f>VLOOKUP(Table8_16[[#This Row],[Store_ID]],Store!$A$2:$E$21,5,FALSE)</f>
        <v>Flagship</v>
      </c>
      <c r="AF880" s="22" t="str">
        <f>VLOOKUP(Table8_16[[#This Row],[Store_ID]],Store!$A$2:$F$21,6,FALSE)</f>
        <v>Physical Store</v>
      </c>
    </row>
    <row r="881" spans="1:32" x14ac:dyDescent="0.3">
      <c r="A881" t="s">
        <v>2846</v>
      </c>
      <c r="B881" s="5">
        <v>45281</v>
      </c>
      <c r="C881" t="s">
        <v>542</v>
      </c>
      <c r="D881" t="s">
        <v>1838</v>
      </c>
      <c r="E881" t="s">
        <v>1932</v>
      </c>
      <c r="F881">
        <v>2</v>
      </c>
      <c r="G881">
        <v>652.29999999999995</v>
      </c>
      <c r="H881">
        <v>0.16</v>
      </c>
      <c r="I881" t="s">
        <v>1964</v>
      </c>
      <c r="J881">
        <v>1095.864</v>
      </c>
      <c r="K881">
        <v>1095.864</v>
      </c>
      <c r="L881" t="str">
        <f>_xlfn.IFS(Table8_1[[#This Row],[Unit_Price]]&lt;500,"Low Price",Table8_1[[#This Row],[Unit_Price]]&lt;2000,"Medium Price",Table8_1[[#This Row],[Unit_Price]]&gt;=2000, "High Price")</f>
        <v>Medium Price</v>
      </c>
      <c r="M881" t="str">
        <f>VLOOKUP(Table8_16[[#This Row],[Customer_ID]],Table1__2[],2,FALSE)</f>
        <v>John Lawson</v>
      </c>
      <c r="N881">
        <f>VLOOKUP(Table8_16[[#This Row],[Customer_ID]],Table1__2[],3,FALSE)</f>
        <v>41</v>
      </c>
      <c r="O881" t="str">
        <f>VLOOKUP(Table8_16[[#This Row],[Customer_ID]],Table1__2[],4,FALSE)</f>
        <v>Female</v>
      </c>
      <c r="P881" t="str">
        <f>VLOOKUP(Table8_16[[#This Row],[Customer_ID]],Table1__2[],5,FALSE)</f>
        <v>New Juliemouth</v>
      </c>
      <c r="Q881" t="str">
        <f>VLOOKUP(Table8_16[[#This Row],[Customer_ID]],Table1__2[],6,FALSE)</f>
        <v>North Carolina</v>
      </c>
      <c r="R881" t="str">
        <f>VLOOKUP(Table8_16[[#This Row],[Customer_ID]],Table1__2[],7,FALSE)</f>
        <v>USA</v>
      </c>
      <c r="S881" t="str">
        <f>VLOOKUP(Table8_16[[#This Row],[Customer_ID]],Table1__2[],8,FALSE)</f>
        <v>Platinum</v>
      </c>
      <c r="T881" t="str">
        <f>VLOOKUP(Table8_16[[#This Row],[Customer_ID]],Table1__2[],9,FALSE)</f>
        <v>Experienced</v>
      </c>
      <c r="U881" t="str">
        <f>VLOOKUP(Table8_16[[#This Row],[Product_ID]],Table3__211[],2,FALSE)</f>
        <v>Women's Beanie</v>
      </c>
      <c r="V881" t="str">
        <f>VLOOKUP(Table8_16[[#This Row],[Product_ID]],Table3__211[],3,FALSE)</f>
        <v>Hat</v>
      </c>
      <c r="W881" t="str">
        <f>VLOOKUP(Table8_16[[#This Row],[Product_ID]],Table3__211[],4,FALSE)</f>
        <v>Clothing</v>
      </c>
      <c r="X881" t="str">
        <f>VLOOKUP(Table8_16[[#This Row],[Product_ID]],Table3__211[],5,FALSE)</f>
        <v>Accessories</v>
      </c>
      <c r="Y881" t="str">
        <f>VLOOKUP(Table8_16[[#This Row],[Product_ID]],Table3__211[],6,FALSE)</f>
        <v>Richardson-Carrillo</v>
      </c>
      <c r="Z881">
        <f>VLOOKUP(Table8_16[[#This Row],[Product_ID]],Table3__211[],7,FALSE)</f>
        <v>119.57</v>
      </c>
      <c r="AA881">
        <f>VLOOKUP(Table8_16[[#This Row],[Product_ID]],Table3__211[],8,FALSE)</f>
        <v>210</v>
      </c>
      <c r="AB881" t="str">
        <f>VLOOKUP(Table8_16[[#This Row],[Store_ID]],Store!$A$2:$E$21,2,FALSE)</f>
        <v>Gardner, Humphrey and Contreras</v>
      </c>
      <c r="AC881" t="str">
        <f>VLOOKUP(Table8_16[[#This Row],[Store_ID]],Store!$A$2:$E$21,3,FALSE)</f>
        <v>East</v>
      </c>
      <c r="AD881" t="str">
        <f>VLOOKUP(Table8_16[[#This Row],[Store_ID]],Store!$A$2:$E$21,4,FALSE)</f>
        <v>Johnsonville</v>
      </c>
      <c r="AE881" t="str">
        <f>VLOOKUP(Table8_16[[#This Row],[Store_ID]],Store!$A$2:$E$21,5,FALSE)</f>
        <v>Flagship</v>
      </c>
      <c r="AF881" s="22" t="str">
        <f>VLOOKUP(Table8_16[[#This Row],[Store_ID]],Store!$A$2:$F$21,6,FALSE)</f>
        <v>Physical Store</v>
      </c>
    </row>
    <row r="882" spans="1:32" x14ac:dyDescent="0.3">
      <c r="A882" t="s">
        <v>2847</v>
      </c>
      <c r="B882" s="5">
        <v>45575</v>
      </c>
      <c r="C882" t="s">
        <v>427</v>
      </c>
      <c r="D882" t="s">
        <v>1706</v>
      </c>
      <c r="E882" t="s">
        <v>1921</v>
      </c>
      <c r="F882">
        <v>4</v>
      </c>
      <c r="G882">
        <v>194.36</v>
      </c>
      <c r="H882">
        <v>0.18</v>
      </c>
      <c r="I882" t="s">
        <v>1964</v>
      </c>
      <c r="J882">
        <v>637.50080000000003</v>
      </c>
      <c r="K882">
        <v>637.50080000000003</v>
      </c>
      <c r="L882" t="str">
        <f>_xlfn.IFS(Table8_1[[#This Row],[Unit_Price]]&lt;500,"Low Price",Table8_1[[#This Row],[Unit_Price]]&lt;2000,"Medium Price",Table8_1[[#This Row],[Unit_Price]]&gt;=2000, "High Price")</f>
        <v>Low Price</v>
      </c>
      <c r="M882" t="str">
        <f>VLOOKUP(Table8_16[[#This Row],[Customer_ID]],Table1__2[],2,FALSE)</f>
        <v>Michael Chang</v>
      </c>
      <c r="N882">
        <f>VLOOKUP(Table8_16[[#This Row],[Customer_ID]],Table1__2[],3,FALSE)</f>
        <v>50</v>
      </c>
      <c r="O882" t="str">
        <f>VLOOKUP(Table8_16[[#This Row],[Customer_ID]],Table1__2[],4,FALSE)</f>
        <v>Male</v>
      </c>
      <c r="P882" t="str">
        <f>VLOOKUP(Table8_16[[#This Row],[Customer_ID]],Table1__2[],5,FALSE)</f>
        <v>Kathrynport</v>
      </c>
      <c r="Q882" t="str">
        <f>VLOOKUP(Table8_16[[#This Row],[Customer_ID]],Table1__2[],6,FALSE)</f>
        <v>North Carolina</v>
      </c>
      <c r="R882" t="str">
        <f>VLOOKUP(Table8_16[[#This Row],[Customer_ID]],Table1__2[],7,FALSE)</f>
        <v>USA</v>
      </c>
      <c r="S882" t="str">
        <f>VLOOKUP(Table8_16[[#This Row],[Customer_ID]],Table1__2[],8,FALSE)</f>
        <v>Platinum</v>
      </c>
      <c r="T882" t="str">
        <f>VLOOKUP(Table8_16[[#This Row],[Customer_ID]],Table1__2[],9,FALSE)</f>
        <v>Experienced</v>
      </c>
      <c r="U882" t="str">
        <f>VLOOKUP(Table8_16[[#This Row],[Product_ID]],Table3__211[],2,FALSE)</f>
        <v>Smart Home WiFi</v>
      </c>
      <c r="V882" t="str">
        <f>VLOOKUP(Table8_16[[#This Row],[Product_ID]],Table3__211[],3,FALSE)</f>
        <v>Camera</v>
      </c>
      <c r="W882" t="str">
        <f>VLOOKUP(Table8_16[[#This Row],[Product_ID]],Table3__211[],4,FALSE)</f>
        <v>Electronics</v>
      </c>
      <c r="X882" t="str">
        <f>VLOOKUP(Table8_16[[#This Row],[Product_ID]],Table3__211[],5,FALSE)</f>
        <v>Accessories</v>
      </c>
      <c r="Y882" t="str">
        <f>VLOOKUP(Table8_16[[#This Row],[Product_ID]],Table3__211[],6,FALSE)</f>
        <v>Holmes LLC</v>
      </c>
      <c r="Z882">
        <f>VLOOKUP(Table8_16[[#This Row],[Product_ID]],Table3__211[],7,FALSE)</f>
        <v>450.71</v>
      </c>
      <c r="AA882">
        <f>VLOOKUP(Table8_16[[#This Row],[Product_ID]],Table3__211[],8,FALSE)</f>
        <v>389</v>
      </c>
      <c r="AB882" t="str">
        <f>VLOOKUP(Table8_16[[#This Row],[Store_ID]],Store!$A$2:$E$21,2,FALSE)</f>
        <v>Moore, Padilla and Butler</v>
      </c>
      <c r="AC882" t="str">
        <f>VLOOKUP(Table8_16[[#This Row],[Store_ID]],Store!$A$2:$E$21,3,FALSE)</f>
        <v>South</v>
      </c>
      <c r="AD882" t="str">
        <f>VLOOKUP(Table8_16[[#This Row],[Store_ID]],Store!$A$2:$E$21,4,FALSE)</f>
        <v>East Johnstad</v>
      </c>
      <c r="AE882" t="str">
        <f>VLOOKUP(Table8_16[[#This Row],[Store_ID]],Store!$A$2:$E$21,5,FALSE)</f>
        <v>Flagship</v>
      </c>
      <c r="AF882" s="22" t="str">
        <f>VLOOKUP(Table8_16[[#This Row],[Store_ID]],Store!$A$2:$F$21,6,FALSE)</f>
        <v>Physical Store</v>
      </c>
    </row>
    <row r="883" spans="1:32" x14ac:dyDescent="0.3">
      <c r="A883" t="s">
        <v>2848</v>
      </c>
      <c r="B883" s="5">
        <v>45660</v>
      </c>
      <c r="C883" t="s">
        <v>521</v>
      </c>
      <c r="D883" t="s">
        <v>1859</v>
      </c>
      <c r="E883" t="s">
        <v>1892</v>
      </c>
      <c r="F883">
        <v>3</v>
      </c>
      <c r="G883">
        <v>476.37</v>
      </c>
      <c r="H883">
        <v>0.21</v>
      </c>
      <c r="I883" t="s">
        <v>1964</v>
      </c>
      <c r="J883">
        <v>1128.9969000000001</v>
      </c>
      <c r="K883">
        <v>1128.9969000000001</v>
      </c>
      <c r="L883" t="str">
        <f>_xlfn.IFS(Table8_1[[#This Row],[Unit_Price]]&lt;500,"Low Price",Table8_1[[#This Row],[Unit_Price]]&lt;2000,"Medium Price",Table8_1[[#This Row],[Unit_Price]]&gt;=2000, "High Price")</f>
        <v>Low Price</v>
      </c>
      <c r="M883" t="str">
        <f>VLOOKUP(Table8_16[[#This Row],[Customer_ID]],Table1__2[],2,FALSE)</f>
        <v>Joseph Faulkner</v>
      </c>
      <c r="N883">
        <f>VLOOKUP(Table8_16[[#This Row],[Customer_ID]],Table1__2[],3,FALSE)</f>
        <v>31</v>
      </c>
      <c r="O883" t="str">
        <f>VLOOKUP(Table8_16[[#This Row],[Customer_ID]],Table1__2[],4,FALSE)</f>
        <v>Male</v>
      </c>
      <c r="P883" t="str">
        <f>VLOOKUP(Table8_16[[#This Row],[Customer_ID]],Table1__2[],5,FALSE)</f>
        <v>New Leahfurt</v>
      </c>
      <c r="Q883" t="str">
        <f>VLOOKUP(Table8_16[[#This Row],[Customer_ID]],Table1__2[],6,FALSE)</f>
        <v>North Dakota</v>
      </c>
      <c r="R883" t="str">
        <f>VLOOKUP(Table8_16[[#This Row],[Customer_ID]],Table1__2[],7,FALSE)</f>
        <v>USA</v>
      </c>
      <c r="S883" t="str">
        <f>VLOOKUP(Table8_16[[#This Row],[Customer_ID]],Table1__2[],8,FALSE)</f>
        <v>Bronze</v>
      </c>
      <c r="T883" t="str">
        <f>VLOOKUP(Table8_16[[#This Row],[Customer_ID]],Table1__2[],9,FALSE)</f>
        <v>Experienced</v>
      </c>
      <c r="U883" t="str">
        <f>VLOOKUP(Table8_16[[#This Row],[Product_ID]],Table3__211[],2,FALSE)</f>
        <v>Microwave</v>
      </c>
      <c r="V883" t="str">
        <f>VLOOKUP(Table8_16[[#This Row],[Product_ID]],Table3__211[],3,FALSE)</f>
        <v>Oven</v>
      </c>
      <c r="W883" t="str">
        <f>VLOOKUP(Table8_16[[#This Row],[Product_ID]],Table3__211[],4,FALSE)</f>
        <v>Home</v>
      </c>
      <c r="X883" t="str">
        <f>VLOOKUP(Table8_16[[#This Row],[Product_ID]],Table3__211[],5,FALSE)</f>
        <v>Appliances</v>
      </c>
      <c r="Y883" t="str">
        <f>VLOOKUP(Table8_16[[#This Row],[Product_ID]],Table3__211[],6,FALSE)</f>
        <v>Green, Powell and Palmer</v>
      </c>
      <c r="Z883">
        <f>VLOOKUP(Table8_16[[#This Row],[Product_ID]],Table3__211[],7,FALSE)</f>
        <v>447.43</v>
      </c>
      <c r="AA883">
        <f>VLOOKUP(Table8_16[[#This Row],[Product_ID]],Table3__211[],8,FALSE)</f>
        <v>191</v>
      </c>
      <c r="AB883" t="str">
        <f>VLOOKUP(Table8_16[[#This Row],[Store_ID]],Store!$A$2:$E$21,2,FALSE)</f>
        <v>Martinez, Adkins and Johnson</v>
      </c>
      <c r="AC883" t="str">
        <f>VLOOKUP(Table8_16[[#This Row],[Store_ID]],Store!$A$2:$E$21,3,FALSE)</f>
        <v>North</v>
      </c>
      <c r="AD883" t="str">
        <f>VLOOKUP(Table8_16[[#This Row],[Store_ID]],Store!$A$2:$E$21,4,FALSE)</f>
        <v>Danielmouth</v>
      </c>
      <c r="AE883" t="str">
        <f>VLOOKUP(Table8_16[[#This Row],[Store_ID]],Store!$A$2:$E$21,5,FALSE)</f>
        <v>Flagship</v>
      </c>
      <c r="AF883" s="22" t="str">
        <f>VLOOKUP(Table8_16[[#This Row],[Store_ID]],Store!$A$2:$F$21,6,FALSE)</f>
        <v>Physical Store</v>
      </c>
    </row>
    <row r="884" spans="1:32" x14ac:dyDescent="0.3">
      <c r="A884" t="s">
        <v>2849</v>
      </c>
      <c r="B884" s="5">
        <v>45360</v>
      </c>
      <c r="C884" t="s">
        <v>1154</v>
      </c>
      <c r="D884" t="s">
        <v>1700</v>
      </c>
      <c r="E884" t="s">
        <v>1908</v>
      </c>
      <c r="F884">
        <v>3</v>
      </c>
      <c r="G884">
        <v>174.57</v>
      </c>
      <c r="H884">
        <v>0</v>
      </c>
      <c r="I884" t="s">
        <v>1961</v>
      </c>
      <c r="J884">
        <v>523.71</v>
      </c>
      <c r="K884">
        <v>523.71</v>
      </c>
      <c r="L884" t="str">
        <f>_xlfn.IFS(Table8_1[[#This Row],[Unit_Price]]&lt;500,"Low Price",Table8_1[[#This Row],[Unit_Price]]&lt;2000,"Medium Price",Table8_1[[#This Row],[Unit_Price]]&gt;=2000, "High Price")</f>
        <v>Low Price</v>
      </c>
      <c r="M884" t="str">
        <f>VLOOKUP(Table8_16[[#This Row],[Customer_ID]],Table1__2[],2,FALSE)</f>
        <v>Brandon Mcbride</v>
      </c>
      <c r="N884">
        <f>VLOOKUP(Table8_16[[#This Row],[Customer_ID]],Table1__2[],3,FALSE)</f>
        <v>63</v>
      </c>
      <c r="O884" t="str">
        <f>VLOOKUP(Table8_16[[#This Row],[Customer_ID]],Table1__2[],4,FALSE)</f>
        <v>Female</v>
      </c>
      <c r="P884" t="str">
        <f>VLOOKUP(Table8_16[[#This Row],[Customer_ID]],Table1__2[],5,FALSE)</f>
        <v>Kellyside</v>
      </c>
      <c r="Q884" t="str">
        <f>VLOOKUP(Table8_16[[#This Row],[Customer_ID]],Table1__2[],6,FALSE)</f>
        <v>Alaska</v>
      </c>
      <c r="R884" t="str">
        <f>VLOOKUP(Table8_16[[#This Row],[Customer_ID]],Table1__2[],7,FALSE)</f>
        <v>USA</v>
      </c>
      <c r="S884" t="str">
        <f>VLOOKUP(Table8_16[[#This Row],[Customer_ID]],Table1__2[],8,FALSE)</f>
        <v>Platinum</v>
      </c>
      <c r="T884" t="str">
        <f>VLOOKUP(Table8_16[[#This Row],[Customer_ID]],Table1__2[],9,FALSE)</f>
        <v>Retired</v>
      </c>
      <c r="U884" t="str">
        <f>VLOOKUP(Table8_16[[#This Row],[Product_ID]],Table3__211[],2,FALSE)</f>
        <v>Noise-Canceling</v>
      </c>
      <c r="V884" t="str">
        <f>VLOOKUP(Table8_16[[#This Row],[Product_ID]],Table3__211[],3,FALSE)</f>
        <v>Headphones</v>
      </c>
      <c r="W884" t="str">
        <f>VLOOKUP(Table8_16[[#This Row],[Product_ID]],Table3__211[],4,FALSE)</f>
        <v>Electronics</v>
      </c>
      <c r="X884" t="str">
        <f>VLOOKUP(Table8_16[[#This Row],[Product_ID]],Table3__211[],5,FALSE)</f>
        <v>Audio</v>
      </c>
      <c r="Y884" t="str">
        <f>VLOOKUP(Table8_16[[#This Row],[Product_ID]],Table3__211[],6,FALSE)</f>
        <v>Taylor-Hart</v>
      </c>
      <c r="Z884">
        <f>VLOOKUP(Table8_16[[#This Row],[Product_ID]],Table3__211[],7,FALSE)</f>
        <v>38.520000000000003</v>
      </c>
      <c r="AA884">
        <f>VLOOKUP(Table8_16[[#This Row],[Product_ID]],Table3__211[],8,FALSE)</f>
        <v>378</v>
      </c>
      <c r="AB884" t="str">
        <f>VLOOKUP(Table8_16[[#This Row],[Store_ID]],Store!$A$2:$E$21,2,FALSE)</f>
        <v>Gray Ltd</v>
      </c>
      <c r="AC884" t="str">
        <f>VLOOKUP(Table8_16[[#This Row],[Store_ID]],Store!$A$2:$E$21,3,FALSE)</f>
        <v>North</v>
      </c>
      <c r="AD884" t="str">
        <f>VLOOKUP(Table8_16[[#This Row],[Store_ID]],Store!$A$2:$E$21,4,FALSE)</f>
        <v>New Michaelchester</v>
      </c>
      <c r="AE884" t="str">
        <f>VLOOKUP(Table8_16[[#This Row],[Store_ID]],Store!$A$2:$E$21,5,FALSE)</f>
        <v>Outlet</v>
      </c>
      <c r="AF884" s="22" t="str">
        <f>VLOOKUP(Table8_16[[#This Row],[Store_ID]],Store!$A$2:$F$21,6,FALSE)</f>
        <v>Physical Store</v>
      </c>
    </row>
    <row r="885" spans="1:32" x14ac:dyDescent="0.3">
      <c r="A885" t="s">
        <v>2850</v>
      </c>
      <c r="B885" s="5">
        <v>45526</v>
      </c>
      <c r="C885" t="s">
        <v>418</v>
      </c>
      <c r="D885" t="s">
        <v>1838</v>
      </c>
      <c r="E885" t="s">
        <v>1887</v>
      </c>
      <c r="F885">
        <v>3</v>
      </c>
      <c r="G885">
        <v>762</v>
      </c>
      <c r="H885">
        <v>0.02</v>
      </c>
      <c r="I885" t="s">
        <v>1961</v>
      </c>
      <c r="J885">
        <v>2240.2800000000002</v>
      </c>
      <c r="K885">
        <v>2240.2800000000002</v>
      </c>
      <c r="L885" t="str">
        <f>_xlfn.IFS(Table8_1[[#This Row],[Unit_Price]]&lt;500,"Low Price",Table8_1[[#This Row],[Unit_Price]]&lt;2000,"Medium Price",Table8_1[[#This Row],[Unit_Price]]&gt;=2000, "High Price")</f>
        <v>Medium Price</v>
      </c>
      <c r="M885" t="str">
        <f>VLOOKUP(Table8_16[[#This Row],[Customer_ID]],Table1__2[],2,FALSE)</f>
        <v>Michael Jones</v>
      </c>
      <c r="N885">
        <f>VLOOKUP(Table8_16[[#This Row],[Customer_ID]],Table1__2[],3,FALSE)</f>
        <v>40</v>
      </c>
      <c r="O885" t="str">
        <f>VLOOKUP(Table8_16[[#This Row],[Customer_ID]],Table1__2[],4,FALSE)</f>
        <v>Male</v>
      </c>
      <c r="P885" t="str">
        <f>VLOOKUP(Table8_16[[#This Row],[Customer_ID]],Table1__2[],5,FALSE)</f>
        <v>North Edwardton</v>
      </c>
      <c r="Q885" t="str">
        <f>VLOOKUP(Table8_16[[#This Row],[Customer_ID]],Table1__2[],6,FALSE)</f>
        <v>Tennessee</v>
      </c>
      <c r="R885" t="str">
        <f>VLOOKUP(Table8_16[[#This Row],[Customer_ID]],Table1__2[],7,FALSE)</f>
        <v>USA</v>
      </c>
      <c r="S885" t="str">
        <f>VLOOKUP(Table8_16[[#This Row],[Customer_ID]],Table1__2[],8,FALSE)</f>
        <v>Bronze</v>
      </c>
      <c r="T885" t="str">
        <f>VLOOKUP(Table8_16[[#This Row],[Customer_ID]],Table1__2[],9,FALSE)</f>
        <v>Experienced</v>
      </c>
      <c r="U885" t="str">
        <f>VLOOKUP(Table8_16[[#This Row],[Product_ID]],Table3__211[],2,FALSE)</f>
        <v>Women's Beanie</v>
      </c>
      <c r="V885" t="str">
        <f>VLOOKUP(Table8_16[[#This Row],[Product_ID]],Table3__211[],3,FALSE)</f>
        <v>Hat</v>
      </c>
      <c r="W885" t="str">
        <f>VLOOKUP(Table8_16[[#This Row],[Product_ID]],Table3__211[],4,FALSE)</f>
        <v>Clothing</v>
      </c>
      <c r="X885" t="str">
        <f>VLOOKUP(Table8_16[[#This Row],[Product_ID]],Table3__211[],5,FALSE)</f>
        <v>Accessories</v>
      </c>
      <c r="Y885" t="str">
        <f>VLOOKUP(Table8_16[[#This Row],[Product_ID]],Table3__211[],6,FALSE)</f>
        <v>Richardson-Carrillo</v>
      </c>
      <c r="Z885">
        <f>VLOOKUP(Table8_16[[#This Row],[Product_ID]],Table3__211[],7,FALSE)</f>
        <v>119.57</v>
      </c>
      <c r="AA885">
        <f>VLOOKUP(Table8_16[[#This Row],[Product_ID]],Table3__211[],8,FALSE)</f>
        <v>210</v>
      </c>
      <c r="AB885" t="str">
        <f>VLOOKUP(Table8_16[[#This Row],[Store_ID]],Store!$A$2:$E$21,2,FALSE)</f>
        <v>Rivera-Warner</v>
      </c>
      <c r="AC885" t="str">
        <f>VLOOKUP(Table8_16[[#This Row],[Store_ID]],Store!$A$2:$E$21,3,FALSE)</f>
        <v>East</v>
      </c>
      <c r="AD885" t="str">
        <f>VLOOKUP(Table8_16[[#This Row],[Store_ID]],Store!$A$2:$E$21,4,FALSE)</f>
        <v>Washingtonfurt</v>
      </c>
      <c r="AE885" t="str">
        <f>VLOOKUP(Table8_16[[#This Row],[Store_ID]],Store!$A$2:$E$21,5,FALSE)</f>
        <v>Flagship</v>
      </c>
      <c r="AF885" s="22" t="str">
        <f>VLOOKUP(Table8_16[[#This Row],[Store_ID]],Store!$A$2:$F$21,6,FALSE)</f>
        <v>Physical Store</v>
      </c>
    </row>
    <row r="886" spans="1:32" x14ac:dyDescent="0.3">
      <c r="A886" t="s">
        <v>2851</v>
      </c>
      <c r="B886" s="5">
        <v>45395</v>
      </c>
      <c r="C886" t="s">
        <v>1331</v>
      </c>
      <c r="D886" t="s">
        <v>1799</v>
      </c>
      <c r="E886" t="s">
        <v>1948</v>
      </c>
      <c r="F886">
        <v>1</v>
      </c>
      <c r="G886">
        <v>44.08</v>
      </c>
      <c r="H886">
        <v>0.05</v>
      </c>
      <c r="I886" t="s">
        <v>1959</v>
      </c>
      <c r="J886">
        <v>41.875999999999998</v>
      </c>
      <c r="K886">
        <v>41.875999999999998</v>
      </c>
      <c r="L886" t="str">
        <f>_xlfn.IFS(Table8_1[[#This Row],[Unit_Price]]&lt;500,"Low Price",Table8_1[[#This Row],[Unit_Price]]&lt;2000,"Medium Price",Table8_1[[#This Row],[Unit_Price]]&gt;=2000, "High Price")</f>
        <v>Low Price</v>
      </c>
      <c r="M886" t="str">
        <f>VLOOKUP(Table8_16[[#This Row],[Customer_ID]],Table1__2[],2,FALSE)</f>
        <v>Bryce Hawkins</v>
      </c>
      <c r="N886">
        <f>VLOOKUP(Table8_16[[#This Row],[Customer_ID]],Table1__2[],3,FALSE)</f>
        <v>40</v>
      </c>
      <c r="O886" t="str">
        <f>VLOOKUP(Table8_16[[#This Row],[Customer_ID]],Table1__2[],4,FALSE)</f>
        <v>Male</v>
      </c>
      <c r="P886" t="str">
        <f>VLOOKUP(Table8_16[[#This Row],[Customer_ID]],Table1__2[],5,FALSE)</f>
        <v>Lake Monique</v>
      </c>
      <c r="Q886" t="str">
        <f>VLOOKUP(Table8_16[[#This Row],[Customer_ID]],Table1__2[],6,FALSE)</f>
        <v>Utah</v>
      </c>
      <c r="R886" t="str">
        <f>VLOOKUP(Table8_16[[#This Row],[Customer_ID]],Table1__2[],7,FALSE)</f>
        <v>USA</v>
      </c>
      <c r="S886" t="str">
        <f>VLOOKUP(Table8_16[[#This Row],[Customer_ID]],Table1__2[],8,FALSE)</f>
        <v>Bronze</v>
      </c>
      <c r="T886" t="str">
        <f>VLOOKUP(Table8_16[[#This Row],[Customer_ID]],Table1__2[],9,FALSE)</f>
        <v>Experienced</v>
      </c>
      <c r="U886" t="str">
        <f>VLOOKUP(Table8_16[[#This Row],[Product_ID]],Table3__211[],2,FALSE)</f>
        <v>Professional Jump</v>
      </c>
      <c r="V886" t="str">
        <f>VLOOKUP(Table8_16[[#This Row],[Product_ID]],Table3__211[],3,FALSE)</f>
        <v>Rope</v>
      </c>
      <c r="W886" t="str">
        <f>VLOOKUP(Table8_16[[#This Row],[Product_ID]],Table3__211[],4,FALSE)</f>
        <v>Sports</v>
      </c>
      <c r="X886" t="str">
        <f>VLOOKUP(Table8_16[[#This Row],[Product_ID]],Table3__211[],5,FALSE)</f>
        <v>Fitness</v>
      </c>
      <c r="Y886" t="str">
        <f>VLOOKUP(Table8_16[[#This Row],[Product_ID]],Table3__211[],6,FALSE)</f>
        <v>Davis PLC</v>
      </c>
      <c r="Z886">
        <f>VLOOKUP(Table8_16[[#This Row],[Product_ID]],Table3__211[],7,FALSE)</f>
        <v>477.61</v>
      </c>
      <c r="AA886">
        <f>VLOOKUP(Table8_16[[#This Row],[Product_ID]],Table3__211[],8,FALSE)</f>
        <v>300</v>
      </c>
      <c r="AB886" t="str">
        <f>VLOOKUP(Table8_16[[#This Row],[Store_ID]],Store!$A$2:$E$21,2,FALSE)</f>
        <v>Mann-Austin</v>
      </c>
      <c r="AC886" t="str">
        <f>VLOOKUP(Table8_16[[#This Row],[Store_ID]],Store!$A$2:$E$21,3,FALSE)</f>
        <v>East</v>
      </c>
      <c r="AD886" t="str">
        <f>VLOOKUP(Table8_16[[#This Row],[Store_ID]],Store!$A$2:$E$21,4,FALSE)</f>
        <v>Vasquezborough</v>
      </c>
      <c r="AE886" t="str">
        <f>VLOOKUP(Table8_16[[#This Row],[Store_ID]],Store!$A$2:$E$21,5,FALSE)</f>
        <v>Online</v>
      </c>
      <c r="AF886" s="22" t="str">
        <f>VLOOKUP(Table8_16[[#This Row],[Store_ID]],Store!$A$2:$F$21,6,FALSE)</f>
        <v>Digital Store</v>
      </c>
    </row>
    <row r="887" spans="1:32" x14ac:dyDescent="0.3">
      <c r="A887" t="s">
        <v>2852</v>
      </c>
      <c r="B887" s="5">
        <v>45466</v>
      </c>
      <c r="C887" t="s">
        <v>1533</v>
      </c>
      <c r="D887" t="s">
        <v>1759</v>
      </c>
      <c r="E887" t="s">
        <v>1932</v>
      </c>
      <c r="F887">
        <v>1</v>
      </c>
      <c r="G887">
        <v>992.37</v>
      </c>
      <c r="H887">
        <v>0.24</v>
      </c>
      <c r="I887" t="s">
        <v>1964</v>
      </c>
      <c r="J887">
        <v>754.20119999999997</v>
      </c>
      <c r="K887">
        <v>754.20119999999997</v>
      </c>
      <c r="L887" t="str">
        <f>_xlfn.IFS(Table8_1[[#This Row],[Unit_Price]]&lt;500,"Low Price",Table8_1[[#This Row],[Unit_Price]]&lt;2000,"Medium Price",Table8_1[[#This Row],[Unit_Price]]&gt;=2000, "High Price")</f>
        <v>Medium Price</v>
      </c>
      <c r="M887" t="str">
        <f>VLOOKUP(Table8_16[[#This Row],[Customer_ID]],Table1__2[],2,FALSE)</f>
        <v>James Berger</v>
      </c>
      <c r="N887">
        <f>VLOOKUP(Table8_16[[#This Row],[Customer_ID]],Table1__2[],3,FALSE)</f>
        <v>23</v>
      </c>
      <c r="O887" t="str">
        <f>VLOOKUP(Table8_16[[#This Row],[Customer_ID]],Table1__2[],4,FALSE)</f>
        <v>Female</v>
      </c>
      <c r="P887" t="str">
        <f>VLOOKUP(Table8_16[[#This Row],[Customer_ID]],Table1__2[],5,FALSE)</f>
        <v>Bryanmouth</v>
      </c>
      <c r="Q887" t="str">
        <f>VLOOKUP(Table8_16[[#This Row],[Customer_ID]],Table1__2[],6,FALSE)</f>
        <v>Delaware</v>
      </c>
      <c r="R887" t="str">
        <f>VLOOKUP(Table8_16[[#This Row],[Customer_ID]],Table1__2[],7,FALSE)</f>
        <v>USA</v>
      </c>
      <c r="S887" t="str">
        <f>VLOOKUP(Table8_16[[#This Row],[Customer_ID]],Table1__2[],8,FALSE)</f>
        <v>Bronze</v>
      </c>
      <c r="T887" t="str">
        <f>VLOOKUP(Table8_16[[#This Row],[Customer_ID]],Table1__2[],9,FALSE)</f>
        <v>Students</v>
      </c>
      <c r="U887" t="str">
        <f>VLOOKUP(Table8_16[[#This Row],[Product_ID]],Table3__211[],2,FALSE)</f>
        <v>Men's Hair Styling</v>
      </c>
      <c r="V887" t="str">
        <f>VLOOKUP(Table8_16[[#This Row],[Product_ID]],Table3__211[],3,FALSE)</f>
        <v>Gel</v>
      </c>
      <c r="W887" t="str">
        <f>VLOOKUP(Table8_16[[#This Row],[Product_ID]],Table3__211[],4,FALSE)</f>
        <v>Beauty</v>
      </c>
      <c r="X887" t="str">
        <f>VLOOKUP(Table8_16[[#This Row],[Product_ID]],Table3__211[],5,FALSE)</f>
        <v>Haircare</v>
      </c>
      <c r="Y887" t="str">
        <f>VLOOKUP(Table8_16[[#This Row],[Product_ID]],Table3__211[],6,FALSE)</f>
        <v>Cline-Mccarthy</v>
      </c>
      <c r="Z887">
        <f>VLOOKUP(Table8_16[[#This Row],[Product_ID]],Table3__211[],7,FALSE)</f>
        <v>17.309999999999999</v>
      </c>
      <c r="AA887">
        <f>VLOOKUP(Table8_16[[#This Row],[Product_ID]],Table3__211[],8,FALSE)</f>
        <v>399</v>
      </c>
      <c r="AB887" t="str">
        <f>VLOOKUP(Table8_16[[#This Row],[Store_ID]],Store!$A$2:$E$21,2,FALSE)</f>
        <v>Gardner, Humphrey and Contreras</v>
      </c>
      <c r="AC887" t="str">
        <f>VLOOKUP(Table8_16[[#This Row],[Store_ID]],Store!$A$2:$E$21,3,FALSE)</f>
        <v>East</v>
      </c>
      <c r="AD887" t="str">
        <f>VLOOKUP(Table8_16[[#This Row],[Store_ID]],Store!$A$2:$E$21,4,FALSE)</f>
        <v>Johnsonville</v>
      </c>
      <c r="AE887" t="str">
        <f>VLOOKUP(Table8_16[[#This Row],[Store_ID]],Store!$A$2:$E$21,5,FALSE)</f>
        <v>Flagship</v>
      </c>
      <c r="AF887" s="22" t="str">
        <f>VLOOKUP(Table8_16[[#This Row],[Store_ID]],Store!$A$2:$F$21,6,FALSE)</f>
        <v>Physical Store</v>
      </c>
    </row>
    <row r="888" spans="1:32" x14ac:dyDescent="0.3">
      <c r="A888" t="s">
        <v>2853</v>
      </c>
      <c r="B888" s="5">
        <v>45876</v>
      </c>
      <c r="C888" t="s">
        <v>665</v>
      </c>
      <c r="D888" t="s">
        <v>1670</v>
      </c>
      <c r="E888" t="s">
        <v>1924</v>
      </c>
      <c r="F888">
        <v>3</v>
      </c>
      <c r="G888">
        <v>465.4</v>
      </c>
      <c r="H888">
        <v>0.28999999999999998</v>
      </c>
      <c r="I888" t="s">
        <v>1964</v>
      </c>
      <c r="J888">
        <v>991.30200000000002</v>
      </c>
      <c r="K888">
        <v>991.30199999999991</v>
      </c>
      <c r="L888" t="str">
        <f>_xlfn.IFS(Table8_1[[#This Row],[Unit_Price]]&lt;500,"Low Price",Table8_1[[#This Row],[Unit_Price]]&lt;2000,"Medium Price",Table8_1[[#This Row],[Unit_Price]]&gt;=2000, "High Price")</f>
        <v>Low Price</v>
      </c>
      <c r="M888" t="str">
        <f>VLOOKUP(Table8_16[[#This Row],[Customer_ID]],Table1__2[],2,FALSE)</f>
        <v>Mary Boyd</v>
      </c>
      <c r="N888">
        <f>VLOOKUP(Table8_16[[#This Row],[Customer_ID]],Table1__2[],3,FALSE)</f>
        <v>25</v>
      </c>
      <c r="O888" t="str">
        <f>VLOOKUP(Table8_16[[#This Row],[Customer_ID]],Table1__2[],4,FALSE)</f>
        <v>Female</v>
      </c>
      <c r="P888" t="str">
        <f>VLOOKUP(Table8_16[[#This Row],[Customer_ID]],Table1__2[],5,FALSE)</f>
        <v>New Logan</v>
      </c>
      <c r="Q888" t="str">
        <f>VLOOKUP(Table8_16[[#This Row],[Customer_ID]],Table1__2[],6,FALSE)</f>
        <v>Michigan</v>
      </c>
      <c r="R888" t="str">
        <f>VLOOKUP(Table8_16[[#This Row],[Customer_ID]],Table1__2[],7,FALSE)</f>
        <v>USA</v>
      </c>
      <c r="S888" t="str">
        <f>VLOOKUP(Table8_16[[#This Row],[Customer_ID]],Table1__2[],8,FALSE)</f>
        <v>Bronze</v>
      </c>
      <c r="T888" t="str">
        <f>VLOOKUP(Table8_16[[#This Row],[Customer_ID]],Table1__2[],9,FALSE)</f>
        <v>Entry level Professionel</v>
      </c>
      <c r="U888" t="str">
        <f>VLOOKUP(Table8_16[[#This Row],[Product_ID]],Table3__211[],2,FALSE)</f>
        <v>Basketball</v>
      </c>
      <c r="V888" t="str">
        <f>VLOOKUP(Table8_16[[#This Row],[Product_ID]],Table3__211[],3,FALSE)</f>
        <v>Ball</v>
      </c>
      <c r="W888" t="str">
        <f>VLOOKUP(Table8_16[[#This Row],[Product_ID]],Table3__211[],4,FALSE)</f>
        <v>Sports</v>
      </c>
      <c r="X888" t="str">
        <f>VLOOKUP(Table8_16[[#This Row],[Product_ID]],Table3__211[],5,FALSE)</f>
        <v>Team Sports</v>
      </c>
      <c r="Y888" t="str">
        <f>VLOOKUP(Table8_16[[#This Row],[Product_ID]],Table3__211[],6,FALSE)</f>
        <v>Nolan-Snow</v>
      </c>
      <c r="Z888">
        <f>VLOOKUP(Table8_16[[#This Row],[Product_ID]],Table3__211[],7,FALSE)</f>
        <v>204.39</v>
      </c>
      <c r="AA888">
        <f>VLOOKUP(Table8_16[[#This Row],[Product_ID]],Table3__211[],8,FALSE)</f>
        <v>281</v>
      </c>
      <c r="AB888" t="str">
        <f>VLOOKUP(Table8_16[[#This Row],[Store_ID]],Store!$A$2:$E$21,2,FALSE)</f>
        <v>Hill, Wagner and Ballard</v>
      </c>
      <c r="AC888" t="str">
        <f>VLOOKUP(Table8_16[[#This Row],[Store_ID]],Store!$A$2:$E$21,3,FALSE)</f>
        <v>East</v>
      </c>
      <c r="AD888" t="str">
        <f>VLOOKUP(Table8_16[[#This Row],[Store_ID]],Store!$A$2:$E$21,4,FALSE)</f>
        <v>East Davidville</v>
      </c>
      <c r="AE888" t="str">
        <f>VLOOKUP(Table8_16[[#This Row],[Store_ID]],Store!$A$2:$E$21,5,FALSE)</f>
        <v>Online</v>
      </c>
      <c r="AF888" s="22" t="str">
        <f>VLOOKUP(Table8_16[[#This Row],[Store_ID]],Store!$A$2:$F$21,6,FALSE)</f>
        <v>Digital Store</v>
      </c>
    </row>
    <row r="889" spans="1:32" x14ac:dyDescent="0.3">
      <c r="A889" t="s">
        <v>2854</v>
      </c>
      <c r="B889" s="5">
        <v>45724</v>
      </c>
      <c r="C889" t="s">
        <v>1070</v>
      </c>
      <c r="D889" t="s">
        <v>1998</v>
      </c>
      <c r="E889" t="s">
        <v>1924</v>
      </c>
      <c r="F889">
        <v>2</v>
      </c>
      <c r="G889">
        <v>693.61</v>
      </c>
      <c r="H889">
        <v>0.15</v>
      </c>
      <c r="I889" t="s">
        <v>1961</v>
      </c>
      <c r="J889">
        <v>1179.1369999999999</v>
      </c>
      <c r="K889">
        <v>1179.1369999999999</v>
      </c>
      <c r="L889" t="str">
        <f>_xlfn.IFS(Table8_1[[#This Row],[Unit_Price]]&lt;500,"Low Price",Table8_1[[#This Row],[Unit_Price]]&lt;2000,"Medium Price",Table8_1[[#This Row],[Unit_Price]]&gt;=2000, "High Price")</f>
        <v>Medium Price</v>
      </c>
      <c r="M889" t="str">
        <f>VLOOKUP(Table8_16[[#This Row],[Customer_ID]],Table1__2[],2,FALSE)</f>
        <v>Carol Lewis</v>
      </c>
      <c r="N889">
        <f>VLOOKUP(Table8_16[[#This Row],[Customer_ID]],Table1__2[],3,FALSE)</f>
        <v>40</v>
      </c>
      <c r="O889" t="str">
        <f>VLOOKUP(Table8_16[[#This Row],[Customer_ID]],Table1__2[],4,FALSE)</f>
        <v>Female</v>
      </c>
      <c r="P889" t="str">
        <f>VLOOKUP(Table8_16[[#This Row],[Customer_ID]],Table1__2[],5,FALSE)</f>
        <v>Ryanport</v>
      </c>
      <c r="Q889" t="str">
        <f>VLOOKUP(Table8_16[[#This Row],[Customer_ID]],Table1__2[],6,FALSE)</f>
        <v>North Carolina</v>
      </c>
      <c r="R889" t="str">
        <f>VLOOKUP(Table8_16[[#This Row],[Customer_ID]],Table1__2[],7,FALSE)</f>
        <v>USA</v>
      </c>
      <c r="S889" t="str">
        <f>VLOOKUP(Table8_16[[#This Row],[Customer_ID]],Table1__2[],8,FALSE)</f>
        <v>Bronze</v>
      </c>
      <c r="T889" t="str">
        <f>VLOOKUP(Table8_16[[#This Row],[Customer_ID]],Table1__2[],9,FALSE)</f>
        <v>Experienced</v>
      </c>
      <c r="U889" t="str">
        <f>VLOOKUP(Table8_16[[#This Row],[Product_ID]],Table3__211[],2,FALSE)</f>
        <v>Beard Grooming</v>
      </c>
      <c r="V889" t="str">
        <f>VLOOKUP(Table8_16[[#This Row],[Product_ID]],Table3__211[],3,FALSE)</f>
        <v>Kit</v>
      </c>
      <c r="W889" t="str">
        <f>VLOOKUP(Table8_16[[#This Row],[Product_ID]],Table3__211[],4,FALSE)</f>
        <v>Beauty</v>
      </c>
      <c r="X889" t="str">
        <f>VLOOKUP(Table8_16[[#This Row],[Product_ID]],Table3__211[],5,FALSE)</f>
        <v>Grooming</v>
      </c>
      <c r="Y889" t="str">
        <f>VLOOKUP(Table8_16[[#This Row],[Product_ID]],Table3__211[],6,FALSE)</f>
        <v>Erickson-Green</v>
      </c>
      <c r="Z889">
        <f>VLOOKUP(Table8_16[[#This Row],[Product_ID]],Table3__211[],7,FALSE)</f>
        <v>337.42</v>
      </c>
      <c r="AA889">
        <f>VLOOKUP(Table8_16[[#This Row],[Product_ID]],Table3__211[],8,FALSE)</f>
        <v>256</v>
      </c>
      <c r="AB889" t="str">
        <f>VLOOKUP(Table8_16[[#This Row],[Store_ID]],Store!$A$2:$E$21,2,FALSE)</f>
        <v>Hill, Wagner and Ballard</v>
      </c>
      <c r="AC889" t="str">
        <f>VLOOKUP(Table8_16[[#This Row],[Store_ID]],Store!$A$2:$E$21,3,FALSE)</f>
        <v>East</v>
      </c>
      <c r="AD889" t="str">
        <f>VLOOKUP(Table8_16[[#This Row],[Store_ID]],Store!$A$2:$E$21,4,FALSE)</f>
        <v>East Davidville</v>
      </c>
      <c r="AE889" t="str">
        <f>VLOOKUP(Table8_16[[#This Row],[Store_ID]],Store!$A$2:$E$21,5,FALSE)</f>
        <v>Online</v>
      </c>
      <c r="AF889" s="22" t="str">
        <f>VLOOKUP(Table8_16[[#This Row],[Store_ID]],Store!$A$2:$F$21,6,FALSE)</f>
        <v>Digital Store</v>
      </c>
    </row>
    <row r="890" spans="1:32" x14ac:dyDescent="0.3">
      <c r="A890" t="s">
        <v>2855</v>
      </c>
      <c r="B890" s="5">
        <v>45801</v>
      </c>
      <c r="C890" t="s">
        <v>1446</v>
      </c>
      <c r="D890" t="s">
        <v>1783</v>
      </c>
      <c r="E890" t="s">
        <v>1917</v>
      </c>
      <c r="F890">
        <v>2</v>
      </c>
      <c r="G890">
        <v>995.11</v>
      </c>
      <c r="H890">
        <v>0.13</v>
      </c>
      <c r="I890" t="s">
        <v>1961</v>
      </c>
      <c r="J890">
        <v>1731.4914000000001</v>
      </c>
      <c r="K890">
        <v>1731.4913999999999</v>
      </c>
      <c r="L890" t="str">
        <f>_xlfn.IFS(Table8_1[[#This Row],[Unit_Price]]&lt;500,"Low Price",Table8_1[[#This Row],[Unit_Price]]&lt;2000,"Medium Price",Table8_1[[#This Row],[Unit_Price]]&gt;=2000, "High Price")</f>
        <v>Medium Price</v>
      </c>
      <c r="M890" t="str">
        <f>VLOOKUP(Table8_16[[#This Row],[Customer_ID]],Table1__2[],2,FALSE)</f>
        <v>Ronald Ross</v>
      </c>
      <c r="N890">
        <f>VLOOKUP(Table8_16[[#This Row],[Customer_ID]],Table1__2[],3,FALSE)</f>
        <v>28</v>
      </c>
      <c r="O890" t="str">
        <f>VLOOKUP(Table8_16[[#This Row],[Customer_ID]],Table1__2[],4,FALSE)</f>
        <v>Female</v>
      </c>
      <c r="P890" t="str">
        <f>VLOOKUP(Table8_16[[#This Row],[Customer_ID]],Table1__2[],5,FALSE)</f>
        <v>Hartmanside</v>
      </c>
      <c r="Q890" t="str">
        <f>VLOOKUP(Table8_16[[#This Row],[Customer_ID]],Table1__2[],6,FALSE)</f>
        <v>North Carolina</v>
      </c>
      <c r="R890" t="str">
        <f>VLOOKUP(Table8_16[[#This Row],[Customer_ID]],Table1__2[],7,FALSE)</f>
        <v>USA</v>
      </c>
      <c r="S890" t="str">
        <f>VLOOKUP(Table8_16[[#This Row],[Customer_ID]],Table1__2[],8,FALSE)</f>
        <v>Silver</v>
      </c>
      <c r="T890" t="str">
        <f>VLOOKUP(Table8_16[[#This Row],[Customer_ID]],Table1__2[],9,FALSE)</f>
        <v>Entry level Professionel</v>
      </c>
      <c r="U890" t="str">
        <f>VLOOKUP(Table8_16[[#This Row],[Product_ID]],Table3__211[],2,FALSE)</f>
        <v>Smart LED Light</v>
      </c>
      <c r="V890" t="str">
        <f>VLOOKUP(Table8_16[[#This Row],[Product_ID]],Table3__211[],3,FALSE)</f>
        <v>Strip</v>
      </c>
      <c r="W890" t="str">
        <f>VLOOKUP(Table8_16[[#This Row],[Product_ID]],Table3__211[],4,FALSE)</f>
        <v>Electronics</v>
      </c>
      <c r="X890" t="str">
        <f>VLOOKUP(Table8_16[[#This Row],[Product_ID]],Table3__211[],5,FALSE)</f>
        <v>Accessories</v>
      </c>
      <c r="Y890" t="str">
        <f>VLOOKUP(Table8_16[[#This Row],[Product_ID]],Table3__211[],6,FALSE)</f>
        <v>Flores-Davis</v>
      </c>
      <c r="Z890">
        <f>VLOOKUP(Table8_16[[#This Row],[Product_ID]],Table3__211[],7,FALSE)</f>
        <v>349.17</v>
      </c>
      <c r="AA890">
        <f>VLOOKUP(Table8_16[[#This Row],[Product_ID]],Table3__211[],8,FALSE)</f>
        <v>476</v>
      </c>
      <c r="AB890" t="str">
        <f>VLOOKUP(Table8_16[[#This Row],[Store_ID]],Store!$A$2:$E$21,2,FALSE)</f>
        <v>Bean, Jones and Park</v>
      </c>
      <c r="AC890" t="str">
        <f>VLOOKUP(Table8_16[[#This Row],[Store_ID]],Store!$A$2:$E$21,3,FALSE)</f>
        <v>West</v>
      </c>
      <c r="AD890" t="str">
        <f>VLOOKUP(Table8_16[[#This Row],[Store_ID]],Store!$A$2:$E$21,4,FALSE)</f>
        <v>Thompsonborough</v>
      </c>
      <c r="AE890" t="str">
        <f>VLOOKUP(Table8_16[[#This Row],[Store_ID]],Store!$A$2:$E$21,5,FALSE)</f>
        <v>Online</v>
      </c>
      <c r="AF890" s="22" t="str">
        <f>VLOOKUP(Table8_16[[#This Row],[Store_ID]],Store!$A$2:$F$21,6,FALSE)</f>
        <v>Digital Store</v>
      </c>
    </row>
    <row r="891" spans="1:32" x14ac:dyDescent="0.3">
      <c r="A891" t="s">
        <v>2856</v>
      </c>
      <c r="B891" s="5">
        <v>45749</v>
      </c>
      <c r="C891" t="s">
        <v>1202</v>
      </c>
      <c r="D891" t="s">
        <v>1645</v>
      </c>
      <c r="E891" t="s">
        <v>1904</v>
      </c>
      <c r="F891">
        <v>3</v>
      </c>
      <c r="G891">
        <v>70.97</v>
      </c>
      <c r="H891">
        <v>0.06</v>
      </c>
      <c r="I891" t="s">
        <v>1964</v>
      </c>
      <c r="J891">
        <v>200.1354</v>
      </c>
      <c r="K891">
        <v>200.1354</v>
      </c>
      <c r="L891" t="str">
        <f>_xlfn.IFS(Table8_1[[#This Row],[Unit_Price]]&lt;500,"Low Price",Table8_1[[#This Row],[Unit_Price]]&lt;2000,"Medium Price",Table8_1[[#This Row],[Unit_Price]]&gt;=2000, "High Price")</f>
        <v>Low Price</v>
      </c>
      <c r="M891" t="str">
        <f>VLOOKUP(Table8_16[[#This Row],[Customer_ID]],Table1__2[],2,FALSE)</f>
        <v>Erika Padilla</v>
      </c>
      <c r="N891">
        <f>VLOOKUP(Table8_16[[#This Row],[Customer_ID]],Table1__2[],3,FALSE)</f>
        <v>50</v>
      </c>
      <c r="O891" t="str">
        <f>VLOOKUP(Table8_16[[#This Row],[Customer_ID]],Table1__2[],4,FALSE)</f>
        <v>Male</v>
      </c>
      <c r="P891" t="str">
        <f>VLOOKUP(Table8_16[[#This Row],[Customer_ID]],Table1__2[],5,FALSE)</f>
        <v>Andrewsland</v>
      </c>
      <c r="Q891" t="str">
        <f>VLOOKUP(Table8_16[[#This Row],[Customer_ID]],Table1__2[],6,FALSE)</f>
        <v>Alabama</v>
      </c>
      <c r="R891" t="str">
        <f>VLOOKUP(Table8_16[[#This Row],[Customer_ID]],Table1__2[],7,FALSE)</f>
        <v>USA</v>
      </c>
      <c r="S891" t="str">
        <f>VLOOKUP(Table8_16[[#This Row],[Customer_ID]],Table1__2[],8,FALSE)</f>
        <v>Silver</v>
      </c>
      <c r="T891" t="str">
        <f>VLOOKUP(Table8_16[[#This Row],[Customer_ID]],Table1__2[],9,FALSE)</f>
        <v>Experienced</v>
      </c>
      <c r="U891" t="str">
        <f>VLOOKUP(Table8_16[[#This Row],[Product_ID]],Table3__211[],2,FALSE)</f>
        <v>Men's Formal</v>
      </c>
      <c r="V891" t="str">
        <f>VLOOKUP(Table8_16[[#This Row],[Product_ID]],Table3__211[],3,FALSE)</f>
        <v>Shirt</v>
      </c>
      <c r="W891" t="str">
        <f>VLOOKUP(Table8_16[[#This Row],[Product_ID]],Table3__211[],4,FALSE)</f>
        <v>Clothing</v>
      </c>
      <c r="X891" t="str">
        <f>VLOOKUP(Table8_16[[#This Row],[Product_ID]],Table3__211[],5,FALSE)</f>
        <v>Tops</v>
      </c>
      <c r="Y891" t="str">
        <f>VLOOKUP(Table8_16[[#This Row],[Product_ID]],Table3__211[],6,FALSE)</f>
        <v>Moon, Mora and Santos</v>
      </c>
      <c r="Z891">
        <f>VLOOKUP(Table8_16[[#This Row],[Product_ID]],Table3__211[],7,FALSE)</f>
        <v>254.04</v>
      </c>
      <c r="AA891">
        <f>VLOOKUP(Table8_16[[#This Row],[Product_ID]],Table3__211[],8,FALSE)</f>
        <v>360</v>
      </c>
      <c r="AB891" t="str">
        <f>VLOOKUP(Table8_16[[#This Row],[Store_ID]],Store!$A$2:$E$21,2,FALSE)</f>
        <v>Alexander Group</v>
      </c>
      <c r="AC891" t="str">
        <f>VLOOKUP(Table8_16[[#This Row],[Store_ID]],Store!$A$2:$E$21,3,FALSE)</f>
        <v>South</v>
      </c>
      <c r="AD891" t="str">
        <f>VLOOKUP(Table8_16[[#This Row],[Store_ID]],Store!$A$2:$E$21,4,FALSE)</f>
        <v>Port Sharon</v>
      </c>
      <c r="AE891" t="str">
        <f>VLOOKUP(Table8_16[[#This Row],[Store_ID]],Store!$A$2:$E$21,5,FALSE)</f>
        <v>Online</v>
      </c>
      <c r="AF891" s="22" t="str">
        <f>VLOOKUP(Table8_16[[#This Row],[Store_ID]],Store!$A$2:$F$21,6,FALSE)</f>
        <v>Digital Store</v>
      </c>
    </row>
    <row r="892" spans="1:32" x14ac:dyDescent="0.3">
      <c r="A892" t="s">
        <v>2857</v>
      </c>
      <c r="B892" s="5">
        <v>45325</v>
      </c>
      <c r="C892" t="s">
        <v>400</v>
      </c>
      <c r="D892" t="s">
        <v>1832</v>
      </c>
      <c r="E892" t="s">
        <v>1921</v>
      </c>
      <c r="F892">
        <v>3</v>
      </c>
      <c r="G892">
        <v>470.42</v>
      </c>
      <c r="H892">
        <v>0.16</v>
      </c>
      <c r="I892" t="s">
        <v>1959</v>
      </c>
      <c r="J892">
        <v>1185.4584</v>
      </c>
      <c r="K892">
        <v>1185.4584</v>
      </c>
      <c r="L892" t="str">
        <f>_xlfn.IFS(Table8_1[[#This Row],[Unit_Price]]&lt;500,"Low Price",Table8_1[[#This Row],[Unit_Price]]&lt;2000,"Medium Price",Table8_1[[#This Row],[Unit_Price]]&gt;=2000, "High Price")</f>
        <v>Low Price</v>
      </c>
      <c r="M892" t="str">
        <f>VLOOKUP(Table8_16[[#This Row],[Customer_ID]],Table1__2[],2,FALSE)</f>
        <v>Edward Hall</v>
      </c>
      <c r="N892">
        <f>VLOOKUP(Table8_16[[#This Row],[Customer_ID]],Table1__2[],3,FALSE)</f>
        <v>51</v>
      </c>
      <c r="O892" t="str">
        <f>VLOOKUP(Table8_16[[#This Row],[Customer_ID]],Table1__2[],4,FALSE)</f>
        <v>Male</v>
      </c>
      <c r="P892" t="str">
        <f>VLOOKUP(Table8_16[[#This Row],[Customer_ID]],Table1__2[],5,FALSE)</f>
        <v>New William</v>
      </c>
      <c r="Q892" t="str">
        <f>VLOOKUP(Table8_16[[#This Row],[Customer_ID]],Table1__2[],6,FALSE)</f>
        <v>New Mexico</v>
      </c>
      <c r="R892" t="str">
        <f>VLOOKUP(Table8_16[[#This Row],[Customer_ID]],Table1__2[],7,FALSE)</f>
        <v>USA</v>
      </c>
      <c r="S892" t="str">
        <f>VLOOKUP(Table8_16[[#This Row],[Customer_ID]],Table1__2[],8,FALSE)</f>
        <v>Gold</v>
      </c>
      <c r="T892" t="str">
        <f>VLOOKUP(Table8_16[[#This Row],[Customer_ID]],Table1__2[],9,FALSE)</f>
        <v>Experienced</v>
      </c>
      <c r="U892" t="str">
        <f>VLOOKUP(Table8_16[[#This Row],[Product_ID]],Table3__211[],2,FALSE)</f>
        <v>Hydrating Face</v>
      </c>
      <c r="V892" t="str">
        <f>VLOOKUP(Table8_16[[#This Row],[Product_ID]],Table3__211[],3,FALSE)</f>
        <v>Cleanser</v>
      </c>
      <c r="W892" t="str">
        <f>VLOOKUP(Table8_16[[#This Row],[Product_ID]],Table3__211[],4,FALSE)</f>
        <v>Beauty</v>
      </c>
      <c r="X892" t="str">
        <f>VLOOKUP(Table8_16[[#This Row],[Product_ID]],Table3__211[],5,FALSE)</f>
        <v>Skincare</v>
      </c>
      <c r="Y892" t="str">
        <f>VLOOKUP(Table8_16[[#This Row],[Product_ID]],Table3__211[],6,FALSE)</f>
        <v>Butler Group</v>
      </c>
      <c r="Z892">
        <f>VLOOKUP(Table8_16[[#This Row],[Product_ID]],Table3__211[],7,FALSE)</f>
        <v>254.04</v>
      </c>
      <c r="AA892">
        <f>VLOOKUP(Table8_16[[#This Row],[Product_ID]],Table3__211[],8,FALSE)</f>
        <v>159</v>
      </c>
      <c r="AB892" t="str">
        <f>VLOOKUP(Table8_16[[#This Row],[Store_ID]],Store!$A$2:$E$21,2,FALSE)</f>
        <v>Moore, Padilla and Butler</v>
      </c>
      <c r="AC892" t="str">
        <f>VLOOKUP(Table8_16[[#This Row],[Store_ID]],Store!$A$2:$E$21,3,FALSE)</f>
        <v>South</v>
      </c>
      <c r="AD892" t="str">
        <f>VLOOKUP(Table8_16[[#This Row],[Store_ID]],Store!$A$2:$E$21,4,FALSE)</f>
        <v>East Johnstad</v>
      </c>
      <c r="AE892" t="str">
        <f>VLOOKUP(Table8_16[[#This Row],[Store_ID]],Store!$A$2:$E$21,5,FALSE)</f>
        <v>Flagship</v>
      </c>
      <c r="AF892" s="22" t="str">
        <f>VLOOKUP(Table8_16[[#This Row],[Store_ID]],Store!$A$2:$F$21,6,FALSE)</f>
        <v>Physical Store</v>
      </c>
    </row>
    <row r="893" spans="1:32" x14ac:dyDescent="0.3">
      <c r="A893" t="s">
        <v>2858</v>
      </c>
      <c r="B893" s="5">
        <v>45932</v>
      </c>
      <c r="C893" t="s">
        <v>1001</v>
      </c>
      <c r="D893" t="s">
        <v>1841</v>
      </c>
      <c r="E893" t="s">
        <v>1939</v>
      </c>
      <c r="F893">
        <v>2</v>
      </c>
      <c r="G893">
        <v>215.59</v>
      </c>
      <c r="H893">
        <v>0.18</v>
      </c>
      <c r="I893" t="s">
        <v>1959</v>
      </c>
      <c r="J893">
        <v>353.56760000000003</v>
      </c>
      <c r="K893">
        <v>353.56760000000003</v>
      </c>
      <c r="L893" t="str">
        <f>_xlfn.IFS(Table8_1[[#This Row],[Unit_Price]]&lt;500,"Low Price",Table8_1[[#This Row],[Unit_Price]]&lt;2000,"Medium Price",Table8_1[[#This Row],[Unit_Price]]&gt;=2000, "High Price")</f>
        <v>Low Price</v>
      </c>
      <c r="M893" t="str">
        <f>VLOOKUP(Table8_16[[#This Row],[Customer_ID]],Table1__2[],2,FALSE)</f>
        <v>Elizabeth Johnson</v>
      </c>
      <c r="N893">
        <f>VLOOKUP(Table8_16[[#This Row],[Customer_ID]],Table1__2[],3,FALSE)</f>
        <v>53</v>
      </c>
      <c r="O893" t="str">
        <f>VLOOKUP(Table8_16[[#This Row],[Customer_ID]],Table1__2[],4,FALSE)</f>
        <v>Female</v>
      </c>
      <c r="P893" t="str">
        <f>VLOOKUP(Table8_16[[#This Row],[Customer_ID]],Table1__2[],5,FALSE)</f>
        <v>Anitaland</v>
      </c>
      <c r="Q893" t="str">
        <f>VLOOKUP(Table8_16[[#This Row],[Customer_ID]],Table1__2[],6,FALSE)</f>
        <v>Washington</v>
      </c>
      <c r="R893" t="str">
        <f>VLOOKUP(Table8_16[[#This Row],[Customer_ID]],Table1__2[],7,FALSE)</f>
        <v>USA</v>
      </c>
      <c r="S893" t="str">
        <f>VLOOKUP(Table8_16[[#This Row],[Customer_ID]],Table1__2[],8,FALSE)</f>
        <v>Silver</v>
      </c>
      <c r="T893" t="str">
        <f>VLOOKUP(Table8_16[[#This Row],[Customer_ID]],Table1__2[],9,FALSE)</f>
        <v>Experienced</v>
      </c>
      <c r="U893" t="str">
        <f>VLOOKUP(Table8_16[[#This Row],[Product_ID]],Table3__211[],2,FALSE)</f>
        <v>Kitchen Cutting</v>
      </c>
      <c r="V893" t="str">
        <f>VLOOKUP(Table8_16[[#This Row],[Product_ID]],Table3__211[],3,FALSE)</f>
        <v>Board</v>
      </c>
      <c r="W893" t="str">
        <f>VLOOKUP(Table8_16[[#This Row],[Product_ID]],Table3__211[],4,FALSE)</f>
        <v>Home</v>
      </c>
      <c r="X893" t="str">
        <f>VLOOKUP(Table8_16[[#This Row],[Product_ID]],Table3__211[],5,FALSE)</f>
        <v>Kitchen</v>
      </c>
      <c r="Y893" t="str">
        <f>VLOOKUP(Table8_16[[#This Row],[Product_ID]],Table3__211[],6,FALSE)</f>
        <v>Taylor, Dodson and Johnston</v>
      </c>
      <c r="Z893">
        <f>VLOOKUP(Table8_16[[#This Row],[Product_ID]],Table3__211[],7,FALSE)</f>
        <v>176.07</v>
      </c>
      <c r="AA893">
        <f>VLOOKUP(Table8_16[[#This Row],[Product_ID]],Table3__211[],8,FALSE)</f>
        <v>82</v>
      </c>
      <c r="AB893" t="str">
        <f>VLOOKUP(Table8_16[[#This Row],[Store_ID]],Store!$A$2:$E$21,2,FALSE)</f>
        <v>Frederick-Wright</v>
      </c>
      <c r="AC893" t="str">
        <f>VLOOKUP(Table8_16[[#This Row],[Store_ID]],Store!$A$2:$E$21,3,FALSE)</f>
        <v>West</v>
      </c>
      <c r="AD893" t="str">
        <f>VLOOKUP(Table8_16[[#This Row],[Store_ID]],Store!$A$2:$E$21,4,FALSE)</f>
        <v>New Jimmymouth</v>
      </c>
      <c r="AE893" t="str">
        <f>VLOOKUP(Table8_16[[#This Row],[Store_ID]],Store!$A$2:$E$21,5,FALSE)</f>
        <v>Flagship</v>
      </c>
      <c r="AF893" s="22" t="str">
        <f>VLOOKUP(Table8_16[[#This Row],[Store_ID]],Store!$A$2:$F$21,6,FALSE)</f>
        <v>Physical Store</v>
      </c>
    </row>
    <row r="894" spans="1:32" x14ac:dyDescent="0.3">
      <c r="A894" t="s">
        <v>2859</v>
      </c>
      <c r="B894" s="5">
        <v>45895</v>
      </c>
      <c r="C894" t="s">
        <v>778</v>
      </c>
      <c r="D894" t="s">
        <v>1859</v>
      </c>
      <c r="E894" t="s">
        <v>1887</v>
      </c>
      <c r="F894">
        <v>1</v>
      </c>
      <c r="G894">
        <v>533.79999999999995</v>
      </c>
      <c r="H894">
        <v>0.27</v>
      </c>
      <c r="I894" t="s">
        <v>1964</v>
      </c>
      <c r="J894">
        <v>389.67399999999998</v>
      </c>
      <c r="K894">
        <v>389.67399999999998</v>
      </c>
      <c r="L894" t="str">
        <f>_xlfn.IFS(Table8_1[[#This Row],[Unit_Price]]&lt;500,"Low Price",Table8_1[[#This Row],[Unit_Price]]&lt;2000,"Medium Price",Table8_1[[#This Row],[Unit_Price]]&gt;=2000, "High Price")</f>
        <v>Medium Price</v>
      </c>
      <c r="M894" t="str">
        <f>VLOOKUP(Table8_16[[#This Row],[Customer_ID]],Table1__2[],2,FALSE)</f>
        <v>Maria Hill</v>
      </c>
      <c r="N894">
        <f>VLOOKUP(Table8_16[[#This Row],[Customer_ID]],Table1__2[],3,FALSE)</f>
        <v>58</v>
      </c>
      <c r="O894" t="str">
        <f>VLOOKUP(Table8_16[[#This Row],[Customer_ID]],Table1__2[],4,FALSE)</f>
        <v>Female</v>
      </c>
      <c r="P894" t="str">
        <f>VLOOKUP(Table8_16[[#This Row],[Customer_ID]],Table1__2[],5,FALSE)</f>
        <v>Zamoraborough</v>
      </c>
      <c r="Q894" t="str">
        <f>VLOOKUP(Table8_16[[#This Row],[Customer_ID]],Table1__2[],6,FALSE)</f>
        <v>Nevada</v>
      </c>
      <c r="R894" t="str">
        <f>VLOOKUP(Table8_16[[#This Row],[Customer_ID]],Table1__2[],7,FALSE)</f>
        <v>USA</v>
      </c>
      <c r="S894" t="str">
        <f>VLOOKUP(Table8_16[[#This Row],[Customer_ID]],Table1__2[],8,FALSE)</f>
        <v>Platinum</v>
      </c>
      <c r="T894" t="str">
        <f>VLOOKUP(Table8_16[[#This Row],[Customer_ID]],Table1__2[],9,FALSE)</f>
        <v>Experienced</v>
      </c>
      <c r="U894" t="str">
        <f>VLOOKUP(Table8_16[[#This Row],[Product_ID]],Table3__211[],2,FALSE)</f>
        <v>Microwave</v>
      </c>
      <c r="V894" t="str">
        <f>VLOOKUP(Table8_16[[#This Row],[Product_ID]],Table3__211[],3,FALSE)</f>
        <v>Oven</v>
      </c>
      <c r="W894" t="str">
        <f>VLOOKUP(Table8_16[[#This Row],[Product_ID]],Table3__211[],4,FALSE)</f>
        <v>Home</v>
      </c>
      <c r="X894" t="str">
        <f>VLOOKUP(Table8_16[[#This Row],[Product_ID]],Table3__211[],5,FALSE)</f>
        <v>Appliances</v>
      </c>
      <c r="Y894" t="str">
        <f>VLOOKUP(Table8_16[[#This Row],[Product_ID]],Table3__211[],6,FALSE)</f>
        <v>Green, Powell and Palmer</v>
      </c>
      <c r="Z894">
        <f>VLOOKUP(Table8_16[[#This Row],[Product_ID]],Table3__211[],7,FALSE)</f>
        <v>447.43</v>
      </c>
      <c r="AA894">
        <f>VLOOKUP(Table8_16[[#This Row],[Product_ID]],Table3__211[],8,FALSE)</f>
        <v>191</v>
      </c>
      <c r="AB894" t="str">
        <f>VLOOKUP(Table8_16[[#This Row],[Store_ID]],Store!$A$2:$E$21,2,FALSE)</f>
        <v>Rivera-Warner</v>
      </c>
      <c r="AC894" t="str">
        <f>VLOOKUP(Table8_16[[#This Row],[Store_ID]],Store!$A$2:$E$21,3,FALSE)</f>
        <v>East</v>
      </c>
      <c r="AD894" t="str">
        <f>VLOOKUP(Table8_16[[#This Row],[Store_ID]],Store!$A$2:$E$21,4,FALSE)</f>
        <v>Washingtonfurt</v>
      </c>
      <c r="AE894" t="str">
        <f>VLOOKUP(Table8_16[[#This Row],[Store_ID]],Store!$A$2:$E$21,5,FALSE)</f>
        <v>Flagship</v>
      </c>
      <c r="AF894" s="22" t="str">
        <f>VLOOKUP(Table8_16[[#This Row],[Store_ID]],Store!$A$2:$F$21,6,FALSE)</f>
        <v>Physical Store</v>
      </c>
    </row>
    <row r="895" spans="1:32" x14ac:dyDescent="0.3">
      <c r="A895" t="s">
        <v>2860</v>
      </c>
      <c r="B895" s="5">
        <v>45614</v>
      </c>
      <c r="C895" t="s">
        <v>339</v>
      </c>
      <c r="D895" t="s">
        <v>1674</v>
      </c>
      <c r="E895" t="s">
        <v>1901</v>
      </c>
      <c r="F895">
        <v>2</v>
      </c>
      <c r="G895">
        <v>732.67</v>
      </c>
      <c r="H895">
        <v>0.24</v>
      </c>
      <c r="I895" t="s">
        <v>1961</v>
      </c>
      <c r="J895">
        <v>1113.6584</v>
      </c>
      <c r="K895">
        <v>1113.6584</v>
      </c>
      <c r="L895" t="str">
        <f>_xlfn.IFS(Table8_1[[#This Row],[Unit_Price]]&lt;500,"Low Price",Table8_1[[#This Row],[Unit_Price]]&lt;2000,"Medium Price",Table8_1[[#This Row],[Unit_Price]]&gt;=2000, "High Price")</f>
        <v>Medium Price</v>
      </c>
      <c r="M895" t="str">
        <f>VLOOKUP(Table8_16[[#This Row],[Customer_ID]],Table1__2[],2,FALSE)</f>
        <v>Christy Vasquez</v>
      </c>
      <c r="N895">
        <f>VLOOKUP(Table8_16[[#This Row],[Customer_ID]],Table1__2[],3,FALSE)</f>
        <v>28</v>
      </c>
      <c r="O895" t="str">
        <f>VLOOKUP(Table8_16[[#This Row],[Customer_ID]],Table1__2[],4,FALSE)</f>
        <v>Female</v>
      </c>
      <c r="P895" t="str">
        <f>VLOOKUP(Table8_16[[#This Row],[Customer_ID]],Table1__2[],5,FALSE)</f>
        <v>Port Travisstad</v>
      </c>
      <c r="Q895" t="str">
        <f>VLOOKUP(Table8_16[[#This Row],[Customer_ID]],Table1__2[],6,FALSE)</f>
        <v>South Carolina</v>
      </c>
      <c r="R895" t="str">
        <f>VLOOKUP(Table8_16[[#This Row],[Customer_ID]],Table1__2[],7,FALSE)</f>
        <v>USA</v>
      </c>
      <c r="S895" t="str">
        <f>VLOOKUP(Table8_16[[#This Row],[Customer_ID]],Table1__2[],8,FALSE)</f>
        <v>Gold</v>
      </c>
      <c r="T895" t="str">
        <f>VLOOKUP(Table8_16[[#This Row],[Customer_ID]],Table1__2[],9,FALSE)</f>
        <v>Entry level Professionel</v>
      </c>
      <c r="U895" t="str">
        <f>VLOOKUP(Table8_16[[#This Row],[Product_ID]],Table3__211[],2,FALSE)</f>
        <v>Vitamin C Face</v>
      </c>
      <c r="V895" t="str">
        <f>VLOOKUP(Table8_16[[#This Row],[Product_ID]],Table3__211[],3,FALSE)</f>
        <v>Serum</v>
      </c>
      <c r="W895" t="str">
        <f>VLOOKUP(Table8_16[[#This Row],[Product_ID]],Table3__211[],4,FALSE)</f>
        <v>Beauty</v>
      </c>
      <c r="X895" t="str">
        <f>VLOOKUP(Table8_16[[#This Row],[Product_ID]],Table3__211[],5,FALSE)</f>
        <v>Skincare</v>
      </c>
      <c r="Y895" t="str">
        <f>VLOOKUP(Table8_16[[#This Row],[Product_ID]],Table3__211[],6,FALSE)</f>
        <v>Griffin Ltd</v>
      </c>
      <c r="Z895">
        <f>VLOOKUP(Table8_16[[#This Row],[Product_ID]],Table3__211[],7,FALSE)</f>
        <v>283.83</v>
      </c>
      <c r="AA895">
        <f>VLOOKUP(Table8_16[[#This Row],[Product_ID]],Table3__211[],8,FALSE)</f>
        <v>244</v>
      </c>
      <c r="AB895" t="str">
        <f>VLOOKUP(Table8_16[[#This Row],[Store_ID]],Store!$A$2:$E$21,2,FALSE)</f>
        <v>Johnson-Wright</v>
      </c>
      <c r="AC895" t="str">
        <f>VLOOKUP(Table8_16[[#This Row],[Store_ID]],Store!$A$2:$E$21,3,FALSE)</f>
        <v>North</v>
      </c>
      <c r="AD895" t="str">
        <f>VLOOKUP(Table8_16[[#This Row],[Store_ID]],Store!$A$2:$E$21,4,FALSE)</f>
        <v>Hoodberg</v>
      </c>
      <c r="AE895" t="str">
        <f>VLOOKUP(Table8_16[[#This Row],[Store_ID]],Store!$A$2:$E$21,5,FALSE)</f>
        <v>Outlet</v>
      </c>
      <c r="AF895" s="22" t="str">
        <f>VLOOKUP(Table8_16[[#This Row],[Store_ID]],Store!$A$2:$F$21,6,FALSE)</f>
        <v>Physical Store</v>
      </c>
    </row>
    <row r="896" spans="1:32" x14ac:dyDescent="0.3">
      <c r="A896" t="s">
        <v>2861</v>
      </c>
      <c r="B896" s="5">
        <v>45247</v>
      </c>
      <c r="C896" t="s">
        <v>1516</v>
      </c>
      <c r="D896" t="s">
        <v>1762</v>
      </c>
      <c r="E896" t="s">
        <v>1932</v>
      </c>
      <c r="F896">
        <v>4</v>
      </c>
      <c r="G896">
        <v>106.48</v>
      </c>
      <c r="H896">
        <v>0.1</v>
      </c>
      <c r="I896" t="s">
        <v>1964</v>
      </c>
      <c r="J896">
        <v>383.32799999999997</v>
      </c>
      <c r="K896">
        <v>383.32800000000003</v>
      </c>
      <c r="L896" t="str">
        <f>_xlfn.IFS(Table8_1[[#This Row],[Unit_Price]]&lt;500,"Low Price",Table8_1[[#This Row],[Unit_Price]]&lt;2000,"Medium Price",Table8_1[[#This Row],[Unit_Price]]&gt;=2000, "High Price")</f>
        <v>Low Price</v>
      </c>
      <c r="M896" t="str">
        <f>VLOOKUP(Table8_16[[#This Row],[Customer_ID]],Table1__2[],2,FALSE)</f>
        <v>Melinda Thomas</v>
      </c>
      <c r="N896">
        <f>VLOOKUP(Table8_16[[#This Row],[Customer_ID]],Table1__2[],3,FALSE)</f>
        <v>42</v>
      </c>
      <c r="O896" t="str">
        <f>VLOOKUP(Table8_16[[#This Row],[Customer_ID]],Table1__2[],4,FALSE)</f>
        <v>Female</v>
      </c>
      <c r="P896" t="str">
        <f>VLOOKUP(Table8_16[[#This Row],[Customer_ID]],Table1__2[],5,FALSE)</f>
        <v>Lake Elizabethside</v>
      </c>
      <c r="Q896" t="str">
        <f>VLOOKUP(Table8_16[[#This Row],[Customer_ID]],Table1__2[],6,FALSE)</f>
        <v>Indiana</v>
      </c>
      <c r="R896" t="str">
        <f>VLOOKUP(Table8_16[[#This Row],[Customer_ID]],Table1__2[],7,FALSE)</f>
        <v>USA</v>
      </c>
      <c r="S896" t="str">
        <f>VLOOKUP(Table8_16[[#This Row],[Customer_ID]],Table1__2[],8,FALSE)</f>
        <v>Silver</v>
      </c>
      <c r="T896" t="str">
        <f>VLOOKUP(Table8_16[[#This Row],[Customer_ID]],Table1__2[],9,FALSE)</f>
        <v>Experienced</v>
      </c>
      <c r="U896" t="str">
        <f>VLOOKUP(Table8_16[[#This Row],[Product_ID]],Table3__211[],2,FALSE)</f>
        <v>Luxury Perfume</v>
      </c>
      <c r="V896" t="str">
        <f>VLOOKUP(Table8_16[[#This Row],[Product_ID]],Table3__211[],3,FALSE)</f>
        <v>Spray</v>
      </c>
      <c r="W896" t="str">
        <f>VLOOKUP(Table8_16[[#This Row],[Product_ID]],Table3__211[],4,FALSE)</f>
        <v>Beauty</v>
      </c>
      <c r="X896" t="str">
        <f>VLOOKUP(Table8_16[[#This Row],[Product_ID]],Table3__211[],5,FALSE)</f>
        <v>Fragrance</v>
      </c>
      <c r="Y896" t="str">
        <f>VLOOKUP(Table8_16[[#This Row],[Product_ID]],Table3__211[],6,FALSE)</f>
        <v>Gibson, Green and Lopez</v>
      </c>
      <c r="Z896">
        <f>VLOOKUP(Table8_16[[#This Row],[Product_ID]],Table3__211[],7,FALSE)</f>
        <v>482.75</v>
      </c>
      <c r="AA896">
        <f>VLOOKUP(Table8_16[[#This Row],[Product_ID]],Table3__211[],8,FALSE)</f>
        <v>444</v>
      </c>
      <c r="AB896" t="str">
        <f>VLOOKUP(Table8_16[[#This Row],[Store_ID]],Store!$A$2:$E$21,2,FALSE)</f>
        <v>Gardner, Humphrey and Contreras</v>
      </c>
      <c r="AC896" t="str">
        <f>VLOOKUP(Table8_16[[#This Row],[Store_ID]],Store!$A$2:$E$21,3,FALSE)</f>
        <v>East</v>
      </c>
      <c r="AD896" t="str">
        <f>VLOOKUP(Table8_16[[#This Row],[Store_ID]],Store!$A$2:$E$21,4,FALSE)</f>
        <v>Johnsonville</v>
      </c>
      <c r="AE896" t="str">
        <f>VLOOKUP(Table8_16[[#This Row],[Store_ID]],Store!$A$2:$E$21,5,FALSE)</f>
        <v>Flagship</v>
      </c>
      <c r="AF896" s="22" t="str">
        <f>VLOOKUP(Table8_16[[#This Row],[Store_ID]],Store!$A$2:$F$21,6,FALSE)</f>
        <v>Physical Store</v>
      </c>
    </row>
    <row r="897" spans="1:32" x14ac:dyDescent="0.3">
      <c r="A897" t="s">
        <v>2862</v>
      </c>
      <c r="B897" s="5">
        <v>45696</v>
      </c>
      <c r="C897" t="s">
        <v>376</v>
      </c>
      <c r="D897" t="s">
        <v>1753</v>
      </c>
      <c r="E897" t="s">
        <v>1901</v>
      </c>
      <c r="F897">
        <v>1</v>
      </c>
      <c r="G897">
        <v>38.950000000000003</v>
      </c>
      <c r="H897">
        <v>0.28000000000000003</v>
      </c>
      <c r="I897" t="s">
        <v>1959</v>
      </c>
      <c r="J897">
        <v>28.044</v>
      </c>
      <c r="K897">
        <v>28.044</v>
      </c>
      <c r="L897" t="str">
        <f>_xlfn.IFS(Table8_1[[#This Row],[Unit_Price]]&lt;500,"Low Price",Table8_1[[#This Row],[Unit_Price]]&lt;2000,"Medium Price",Table8_1[[#This Row],[Unit_Price]]&gt;=2000, "High Price")</f>
        <v>Low Price</v>
      </c>
      <c r="M897" t="str">
        <f>VLOOKUP(Table8_16[[#This Row],[Customer_ID]],Table1__2[],2,FALSE)</f>
        <v>Lance Baker</v>
      </c>
      <c r="N897">
        <f>VLOOKUP(Table8_16[[#This Row],[Customer_ID]],Table1__2[],3,FALSE)</f>
        <v>50</v>
      </c>
      <c r="O897" t="str">
        <f>VLOOKUP(Table8_16[[#This Row],[Customer_ID]],Table1__2[],4,FALSE)</f>
        <v>Female</v>
      </c>
      <c r="P897" t="str">
        <f>VLOOKUP(Table8_16[[#This Row],[Customer_ID]],Table1__2[],5,FALSE)</f>
        <v>Port Victoria</v>
      </c>
      <c r="Q897" t="str">
        <f>VLOOKUP(Table8_16[[#This Row],[Customer_ID]],Table1__2[],6,FALSE)</f>
        <v>Florida</v>
      </c>
      <c r="R897" t="str">
        <f>VLOOKUP(Table8_16[[#This Row],[Customer_ID]],Table1__2[],7,FALSE)</f>
        <v>USA</v>
      </c>
      <c r="S897" t="str">
        <f>VLOOKUP(Table8_16[[#This Row],[Customer_ID]],Table1__2[],8,FALSE)</f>
        <v>Gold</v>
      </c>
      <c r="T897" t="str">
        <f>VLOOKUP(Table8_16[[#This Row],[Customer_ID]],Table1__2[],9,FALSE)</f>
        <v>Experienced</v>
      </c>
      <c r="U897" t="str">
        <f>VLOOKUP(Table8_16[[#This Row],[Product_ID]],Table3__211[],2,FALSE)</f>
        <v>Foam</v>
      </c>
      <c r="V897" t="str">
        <f>VLOOKUP(Table8_16[[#This Row],[Product_ID]],Table3__211[],3,FALSE)</f>
        <v>Roller</v>
      </c>
      <c r="W897" t="str">
        <f>VLOOKUP(Table8_16[[#This Row],[Product_ID]],Table3__211[],4,FALSE)</f>
        <v>Sports</v>
      </c>
      <c r="X897" t="str">
        <f>VLOOKUP(Table8_16[[#This Row],[Product_ID]],Table3__211[],5,FALSE)</f>
        <v>Fitness</v>
      </c>
      <c r="Y897" t="str">
        <f>VLOOKUP(Table8_16[[#This Row],[Product_ID]],Table3__211[],6,FALSE)</f>
        <v>Atkinson, Camacho and Oliver</v>
      </c>
      <c r="Z897">
        <f>VLOOKUP(Table8_16[[#This Row],[Product_ID]],Table3__211[],7,FALSE)</f>
        <v>30.62</v>
      </c>
      <c r="AA897">
        <f>VLOOKUP(Table8_16[[#This Row],[Product_ID]],Table3__211[],8,FALSE)</f>
        <v>138</v>
      </c>
      <c r="AB897" t="str">
        <f>VLOOKUP(Table8_16[[#This Row],[Store_ID]],Store!$A$2:$E$21,2,FALSE)</f>
        <v>Johnson-Wright</v>
      </c>
      <c r="AC897" t="str">
        <f>VLOOKUP(Table8_16[[#This Row],[Store_ID]],Store!$A$2:$E$21,3,FALSE)</f>
        <v>North</v>
      </c>
      <c r="AD897" t="str">
        <f>VLOOKUP(Table8_16[[#This Row],[Store_ID]],Store!$A$2:$E$21,4,FALSE)</f>
        <v>Hoodberg</v>
      </c>
      <c r="AE897" t="str">
        <f>VLOOKUP(Table8_16[[#This Row],[Store_ID]],Store!$A$2:$E$21,5,FALSE)</f>
        <v>Outlet</v>
      </c>
      <c r="AF897" s="22" t="str">
        <f>VLOOKUP(Table8_16[[#This Row],[Store_ID]],Store!$A$2:$F$21,6,FALSE)</f>
        <v>Physical Store</v>
      </c>
    </row>
    <row r="898" spans="1:32" x14ac:dyDescent="0.3">
      <c r="A898" t="s">
        <v>2863</v>
      </c>
      <c r="B898" s="5">
        <v>45294</v>
      </c>
      <c r="C898" t="s">
        <v>1349</v>
      </c>
      <c r="D898" t="s">
        <v>1871</v>
      </c>
      <c r="E898" t="s">
        <v>1939</v>
      </c>
      <c r="F898">
        <v>1</v>
      </c>
      <c r="G898">
        <v>835.17</v>
      </c>
      <c r="H898">
        <v>0.02</v>
      </c>
      <c r="I898" t="s">
        <v>1964</v>
      </c>
      <c r="J898">
        <v>818.46659999999997</v>
      </c>
      <c r="K898">
        <v>818.46659999999997</v>
      </c>
      <c r="L898" t="str">
        <f>_xlfn.IFS(Table8_1[[#This Row],[Unit_Price]]&lt;500,"Low Price",Table8_1[[#This Row],[Unit_Price]]&lt;2000,"Medium Price",Table8_1[[#This Row],[Unit_Price]]&gt;=2000, "High Price")</f>
        <v>Medium Price</v>
      </c>
      <c r="M898" t="str">
        <f>VLOOKUP(Table8_16[[#This Row],[Customer_ID]],Table1__2[],2,FALSE)</f>
        <v>John Smith</v>
      </c>
      <c r="N898">
        <f>VLOOKUP(Table8_16[[#This Row],[Customer_ID]],Table1__2[],3,FALSE)</f>
        <v>27</v>
      </c>
      <c r="O898" t="str">
        <f>VLOOKUP(Table8_16[[#This Row],[Customer_ID]],Table1__2[],4,FALSE)</f>
        <v>Male</v>
      </c>
      <c r="P898" t="str">
        <f>VLOOKUP(Table8_16[[#This Row],[Customer_ID]],Table1__2[],5,FALSE)</f>
        <v>South Andrewport</v>
      </c>
      <c r="Q898" t="str">
        <f>VLOOKUP(Table8_16[[#This Row],[Customer_ID]],Table1__2[],6,FALSE)</f>
        <v>California</v>
      </c>
      <c r="R898" t="str">
        <f>VLOOKUP(Table8_16[[#This Row],[Customer_ID]],Table1__2[],7,FALSE)</f>
        <v>USA</v>
      </c>
      <c r="S898" t="str">
        <f>VLOOKUP(Table8_16[[#This Row],[Customer_ID]],Table1__2[],8,FALSE)</f>
        <v>Platinum</v>
      </c>
      <c r="T898" t="str">
        <f>VLOOKUP(Table8_16[[#This Row],[Customer_ID]],Table1__2[],9,FALSE)</f>
        <v>Entry level Professionel</v>
      </c>
      <c r="U898" t="str">
        <f>VLOOKUP(Table8_16[[#This Row],[Product_ID]],Table3__211[],2,FALSE)</f>
        <v>Women's Formal</v>
      </c>
      <c r="V898" t="str">
        <f>VLOOKUP(Table8_16[[#This Row],[Product_ID]],Table3__211[],3,FALSE)</f>
        <v>Blazer</v>
      </c>
      <c r="W898" t="str">
        <f>VLOOKUP(Table8_16[[#This Row],[Product_ID]],Table3__211[],4,FALSE)</f>
        <v>Clothing</v>
      </c>
      <c r="X898" t="str">
        <f>VLOOKUP(Table8_16[[#This Row],[Product_ID]],Table3__211[],5,FALSE)</f>
        <v>Outerwear</v>
      </c>
      <c r="Y898" t="str">
        <f>VLOOKUP(Table8_16[[#This Row],[Product_ID]],Table3__211[],6,FALSE)</f>
        <v>Phillips and Sons</v>
      </c>
      <c r="Z898">
        <f>VLOOKUP(Table8_16[[#This Row],[Product_ID]],Table3__211[],7,FALSE)</f>
        <v>358.47</v>
      </c>
      <c r="AA898">
        <f>VLOOKUP(Table8_16[[#This Row],[Product_ID]],Table3__211[],8,FALSE)</f>
        <v>143</v>
      </c>
      <c r="AB898" t="str">
        <f>VLOOKUP(Table8_16[[#This Row],[Store_ID]],Store!$A$2:$E$21,2,FALSE)</f>
        <v>Frederick-Wright</v>
      </c>
      <c r="AC898" t="str">
        <f>VLOOKUP(Table8_16[[#This Row],[Store_ID]],Store!$A$2:$E$21,3,FALSE)</f>
        <v>West</v>
      </c>
      <c r="AD898" t="str">
        <f>VLOOKUP(Table8_16[[#This Row],[Store_ID]],Store!$A$2:$E$21,4,FALSE)</f>
        <v>New Jimmymouth</v>
      </c>
      <c r="AE898" t="str">
        <f>VLOOKUP(Table8_16[[#This Row],[Store_ID]],Store!$A$2:$E$21,5,FALSE)</f>
        <v>Flagship</v>
      </c>
      <c r="AF898" s="22" t="str">
        <f>VLOOKUP(Table8_16[[#This Row],[Store_ID]],Store!$A$2:$F$21,6,FALSE)</f>
        <v>Physical Store</v>
      </c>
    </row>
    <row r="899" spans="1:32" x14ac:dyDescent="0.3">
      <c r="A899" t="s">
        <v>2864</v>
      </c>
      <c r="B899" s="5">
        <v>45389</v>
      </c>
      <c r="C899" t="s">
        <v>465</v>
      </c>
      <c r="D899" t="s">
        <v>1832</v>
      </c>
      <c r="E899" t="s">
        <v>1901</v>
      </c>
      <c r="F899">
        <v>1</v>
      </c>
      <c r="G899">
        <v>113.07</v>
      </c>
      <c r="H899">
        <v>0.24</v>
      </c>
      <c r="I899" t="s">
        <v>1959</v>
      </c>
      <c r="J899">
        <v>85.933199999999999</v>
      </c>
      <c r="K899">
        <v>85.933199999999999</v>
      </c>
      <c r="L899" t="str">
        <f>_xlfn.IFS(Table8_1[[#This Row],[Unit_Price]]&lt;500,"Low Price",Table8_1[[#This Row],[Unit_Price]]&lt;2000,"Medium Price",Table8_1[[#This Row],[Unit_Price]]&gt;=2000, "High Price")</f>
        <v>Low Price</v>
      </c>
      <c r="M899" t="str">
        <f>VLOOKUP(Table8_16[[#This Row],[Customer_ID]],Table1__2[],2,FALSE)</f>
        <v>Morgan Bowen</v>
      </c>
      <c r="N899">
        <f>VLOOKUP(Table8_16[[#This Row],[Customer_ID]],Table1__2[],3,FALSE)</f>
        <v>54</v>
      </c>
      <c r="O899" t="str">
        <f>VLOOKUP(Table8_16[[#This Row],[Customer_ID]],Table1__2[],4,FALSE)</f>
        <v>Male</v>
      </c>
      <c r="P899" t="str">
        <f>VLOOKUP(Table8_16[[#This Row],[Customer_ID]],Table1__2[],5,FALSE)</f>
        <v>Parksfort</v>
      </c>
      <c r="Q899" t="str">
        <f>VLOOKUP(Table8_16[[#This Row],[Customer_ID]],Table1__2[],6,FALSE)</f>
        <v>Washington</v>
      </c>
      <c r="R899" t="str">
        <f>VLOOKUP(Table8_16[[#This Row],[Customer_ID]],Table1__2[],7,FALSE)</f>
        <v>USA</v>
      </c>
      <c r="S899" t="str">
        <f>VLOOKUP(Table8_16[[#This Row],[Customer_ID]],Table1__2[],8,FALSE)</f>
        <v>Gold</v>
      </c>
      <c r="T899" t="str">
        <f>VLOOKUP(Table8_16[[#This Row],[Customer_ID]],Table1__2[],9,FALSE)</f>
        <v>Experienced</v>
      </c>
      <c r="U899" t="str">
        <f>VLOOKUP(Table8_16[[#This Row],[Product_ID]],Table3__211[],2,FALSE)</f>
        <v>Hydrating Face</v>
      </c>
      <c r="V899" t="str">
        <f>VLOOKUP(Table8_16[[#This Row],[Product_ID]],Table3__211[],3,FALSE)</f>
        <v>Cleanser</v>
      </c>
      <c r="W899" t="str">
        <f>VLOOKUP(Table8_16[[#This Row],[Product_ID]],Table3__211[],4,FALSE)</f>
        <v>Beauty</v>
      </c>
      <c r="X899" t="str">
        <f>VLOOKUP(Table8_16[[#This Row],[Product_ID]],Table3__211[],5,FALSE)</f>
        <v>Skincare</v>
      </c>
      <c r="Y899" t="str">
        <f>VLOOKUP(Table8_16[[#This Row],[Product_ID]],Table3__211[],6,FALSE)</f>
        <v>Butler Group</v>
      </c>
      <c r="Z899">
        <f>VLOOKUP(Table8_16[[#This Row],[Product_ID]],Table3__211[],7,FALSE)</f>
        <v>254.04</v>
      </c>
      <c r="AA899">
        <f>VLOOKUP(Table8_16[[#This Row],[Product_ID]],Table3__211[],8,FALSE)</f>
        <v>159</v>
      </c>
      <c r="AB899" t="str">
        <f>VLOOKUP(Table8_16[[#This Row],[Store_ID]],Store!$A$2:$E$21,2,FALSE)</f>
        <v>Johnson-Wright</v>
      </c>
      <c r="AC899" t="str">
        <f>VLOOKUP(Table8_16[[#This Row],[Store_ID]],Store!$A$2:$E$21,3,FALSE)</f>
        <v>North</v>
      </c>
      <c r="AD899" t="str">
        <f>VLOOKUP(Table8_16[[#This Row],[Store_ID]],Store!$A$2:$E$21,4,FALSE)</f>
        <v>Hoodberg</v>
      </c>
      <c r="AE899" t="str">
        <f>VLOOKUP(Table8_16[[#This Row],[Store_ID]],Store!$A$2:$E$21,5,FALSE)</f>
        <v>Outlet</v>
      </c>
      <c r="AF899" s="22" t="str">
        <f>VLOOKUP(Table8_16[[#This Row],[Store_ID]],Store!$A$2:$F$21,6,FALSE)</f>
        <v>Physical Store</v>
      </c>
    </row>
    <row r="900" spans="1:32" x14ac:dyDescent="0.3">
      <c r="A900" t="s">
        <v>2865</v>
      </c>
      <c r="B900" s="5">
        <v>45930</v>
      </c>
      <c r="C900" t="s">
        <v>1449</v>
      </c>
      <c r="D900" t="s">
        <v>1865</v>
      </c>
      <c r="E900" t="s">
        <v>1929</v>
      </c>
      <c r="F900">
        <v>2</v>
      </c>
      <c r="G900">
        <v>451.33</v>
      </c>
      <c r="H900">
        <v>0.23</v>
      </c>
      <c r="I900" t="s">
        <v>1964</v>
      </c>
      <c r="J900">
        <v>695.04819999999995</v>
      </c>
      <c r="K900">
        <v>695.04819999999995</v>
      </c>
      <c r="L900" t="str">
        <f>_xlfn.IFS(Table8_1[[#This Row],[Unit_Price]]&lt;500,"Low Price",Table8_1[[#This Row],[Unit_Price]]&lt;2000,"Medium Price",Table8_1[[#This Row],[Unit_Price]]&gt;=2000, "High Price")</f>
        <v>Low Price</v>
      </c>
      <c r="M900" t="str">
        <f>VLOOKUP(Table8_16[[#This Row],[Customer_ID]],Table1__2[],2,FALSE)</f>
        <v>Cynthia Parrish</v>
      </c>
      <c r="N900">
        <f>VLOOKUP(Table8_16[[#This Row],[Customer_ID]],Table1__2[],3,FALSE)</f>
        <v>18</v>
      </c>
      <c r="O900" t="str">
        <f>VLOOKUP(Table8_16[[#This Row],[Customer_ID]],Table1__2[],4,FALSE)</f>
        <v>Male</v>
      </c>
      <c r="P900" t="str">
        <f>VLOOKUP(Table8_16[[#This Row],[Customer_ID]],Table1__2[],5,FALSE)</f>
        <v>Espinozaberg</v>
      </c>
      <c r="Q900" t="str">
        <f>VLOOKUP(Table8_16[[#This Row],[Customer_ID]],Table1__2[],6,FALSE)</f>
        <v>Minnesota</v>
      </c>
      <c r="R900" t="str">
        <f>VLOOKUP(Table8_16[[#This Row],[Customer_ID]],Table1__2[],7,FALSE)</f>
        <v>USA</v>
      </c>
      <c r="S900" t="str">
        <f>VLOOKUP(Table8_16[[#This Row],[Customer_ID]],Table1__2[],8,FALSE)</f>
        <v>Silver</v>
      </c>
      <c r="T900" t="str">
        <f>VLOOKUP(Table8_16[[#This Row],[Customer_ID]],Table1__2[],9,FALSE)</f>
        <v>Teenage</v>
      </c>
      <c r="U900" t="str">
        <f>VLOOKUP(Table8_16[[#This Row],[Product_ID]],Table3__211[],2,FALSE)</f>
        <v>Vitamin E Body</v>
      </c>
      <c r="V900" t="str">
        <f>VLOOKUP(Table8_16[[#This Row],[Product_ID]],Table3__211[],3,FALSE)</f>
        <v>Lotion</v>
      </c>
      <c r="W900" t="str">
        <f>VLOOKUP(Table8_16[[#This Row],[Product_ID]],Table3__211[],4,FALSE)</f>
        <v>Beauty</v>
      </c>
      <c r="X900" t="str">
        <f>VLOOKUP(Table8_16[[#This Row],[Product_ID]],Table3__211[],5,FALSE)</f>
        <v>Skincare</v>
      </c>
      <c r="Y900" t="str">
        <f>VLOOKUP(Table8_16[[#This Row],[Product_ID]],Table3__211[],6,FALSE)</f>
        <v>Hoffman-Williams</v>
      </c>
      <c r="Z900">
        <f>VLOOKUP(Table8_16[[#This Row],[Product_ID]],Table3__211[],7,FALSE)</f>
        <v>358.47</v>
      </c>
      <c r="AA900">
        <f>VLOOKUP(Table8_16[[#This Row],[Product_ID]],Table3__211[],8,FALSE)</f>
        <v>213</v>
      </c>
      <c r="AB900" t="str">
        <f>VLOOKUP(Table8_16[[#This Row],[Store_ID]],Store!$A$2:$E$21,2,FALSE)</f>
        <v>Thomas, Bridges and Harris</v>
      </c>
      <c r="AC900" t="str">
        <f>VLOOKUP(Table8_16[[#This Row],[Store_ID]],Store!$A$2:$E$21,3,FALSE)</f>
        <v>North</v>
      </c>
      <c r="AD900" t="str">
        <f>VLOOKUP(Table8_16[[#This Row],[Store_ID]],Store!$A$2:$E$21,4,FALSE)</f>
        <v>Sabrinatown</v>
      </c>
      <c r="AE900" t="str">
        <f>VLOOKUP(Table8_16[[#This Row],[Store_ID]],Store!$A$2:$E$21,5,FALSE)</f>
        <v>Online</v>
      </c>
      <c r="AF900" s="22" t="str">
        <f>VLOOKUP(Table8_16[[#This Row],[Store_ID]],Store!$A$2:$F$21,6,FALSE)</f>
        <v>Digital Store</v>
      </c>
    </row>
    <row r="901" spans="1:32" x14ac:dyDescent="0.3">
      <c r="A901" t="s">
        <v>2866</v>
      </c>
      <c r="B901" s="5">
        <v>45456</v>
      </c>
      <c r="C901" t="s">
        <v>1175</v>
      </c>
      <c r="D901" t="s">
        <v>1841</v>
      </c>
      <c r="E901" t="s">
        <v>1911</v>
      </c>
      <c r="F901">
        <v>3</v>
      </c>
      <c r="G901">
        <v>619.80999999999995</v>
      </c>
      <c r="H901">
        <v>0.16</v>
      </c>
      <c r="I901" t="s">
        <v>1964</v>
      </c>
      <c r="J901">
        <v>1561.9212</v>
      </c>
      <c r="K901">
        <v>1561.9211999999998</v>
      </c>
      <c r="L901" t="str">
        <f>_xlfn.IFS(Table8_1[[#This Row],[Unit_Price]]&lt;500,"Low Price",Table8_1[[#This Row],[Unit_Price]]&lt;2000,"Medium Price",Table8_1[[#This Row],[Unit_Price]]&gt;=2000, "High Price")</f>
        <v>Medium Price</v>
      </c>
      <c r="M901" t="str">
        <f>VLOOKUP(Table8_16[[#This Row],[Customer_ID]],Table1__2[],2,FALSE)</f>
        <v>Jacqueline Anthony</v>
      </c>
      <c r="N901">
        <f>VLOOKUP(Table8_16[[#This Row],[Customer_ID]],Table1__2[],3,FALSE)</f>
        <v>28</v>
      </c>
      <c r="O901" t="str">
        <f>VLOOKUP(Table8_16[[#This Row],[Customer_ID]],Table1__2[],4,FALSE)</f>
        <v>Male</v>
      </c>
      <c r="P901" t="str">
        <f>VLOOKUP(Table8_16[[#This Row],[Customer_ID]],Table1__2[],5,FALSE)</f>
        <v>Vincentside</v>
      </c>
      <c r="Q901" t="str">
        <f>VLOOKUP(Table8_16[[#This Row],[Customer_ID]],Table1__2[],6,FALSE)</f>
        <v>Ohio</v>
      </c>
      <c r="R901" t="str">
        <f>VLOOKUP(Table8_16[[#This Row],[Customer_ID]],Table1__2[],7,FALSE)</f>
        <v>USA</v>
      </c>
      <c r="S901" t="str">
        <f>VLOOKUP(Table8_16[[#This Row],[Customer_ID]],Table1__2[],8,FALSE)</f>
        <v>Bronze</v>
      </c>
      <c r="T901" t="str">
        <f>VLOOKUP(Table8_16[[#This Row],[Customer_ID]],Table1__2[],9,FALSE)</f>
        <v>Entry level Professionel</v>
      </c>
      <c r="U901" t="str">
        <f>VLOOKUP(Table8_16[[#This Row],[Product_ID]],Table3__211[],2,FALSE)</f>
        <v>Kitchen Cutting</v>
      </c>
      <c r="V901" t="str">
        <f>VLOOKUP(Table8_16[[#This Row],[Product_ID]],Table3__211[],3,FALSE)</f>
        <v>Board</v>
      </c>
      <c r="W901" t="str">
        <f>VLOOKUP(Table8_16[[#This Row],[Product_ID]],Table3__211[],4,FALSE)</f>
        <v>Home</v>
      </c>
      <c r="X901" t="str">
        <f>VLOOKUP(Table8_16[[#This Row],[Product_ID]],Table3__211[],5,FALSE)</f>
        <v>Kitchen</v>
      </c>
      <c r="Y901" t="str">
        <f>VLOOKUP(Table8_16[[#This Row],[Product_ID]],Table3__211[],6,FALSE)</f>
        <v>Taylor, Dodson and Johnston</v>
      </c>
      <c r="Z901">
        <f>VLOOKUP(Table8_16[[#This Row],[Product_ID]],Table3__211[],7,FALSE)</f>
        <v>176.07</v>
      </c>
      <c r="AA901">
        <f>VLOOKUP(Table8_16[[#This Row],[Product_ID]],Table3__211[],8,FALSE)</f>
        <v>82</v>
      </c>
      <c r="AB901" t="str">
        <f>VLOOKUP(Table8_16[[#This Row],[Store_ID]],Store!$A$2:$E$21,2,FALSE)</f>
        <v>Benson-Elliott</v>
      </c>
      <c r="AC901" t="str">
        <f>VLOOKUP(Table8_16[[#This Row],[Store_ID]],Store!$A$2:$E$21,3,FALSE)</f>
        <v>East</v>
      </c>
      <c r="AD901" t="str">
        <f>VLOOKUP(Table8_16[[#This Row],[Store_ID]],Store!$A$2:$E$21,4,FALSE)</f>
        <v>Port Josephberg</v>
      </c>
      <c r="AE901" t="str">
        <f>VLOOKUP(Table8_16[[#This Row],[Store_ID]],Store!$A$2:$E$21,5,FALSE)</f>
        <v>Online</v>
      </c>
      <c r="AF901" s="22" t="str">
        <f>VLOOKUP(Table8_16[[#This Row],[Store_ID]],Store!$A$2:$F$21,6,FALSE)</f>
        <v>Digital Store</v>
      </c>
    </row>
    <row r="902" spans="1:32" x14ac:dyDescent="0.3">
      <c r="A902" t="s">
        <v>2867</v>
      </c>
      <c r="B902" s="5">
        <v>45713</v>
      </c>
      <c r="C902" t="s">
        <v>385</v>
      </c>
      <c r="D902" t="s">
        <v>1768</v>
      </c>
      <c r="E902" t="s">
        <v>1914</v>
      </c>
      <c r="F902">
        <v>4</v>
      </c>
      <c r="G902">
        <v>46.97</v>
      </c>
      <c r="H902">
        <v>0.26</v>
      </c>
      <c r="I902" t="s">
        <v>1961</v>
      </c>
      <c r="J902">
        <v>139.03120000000001</v>
      </c>
      <c r="K902">
        <v>139.03120000000001</v>
      </c>
      <c r="L902" t="str">
        <f>_xlfn.IFS(Table8_1[[#This Row],[Unit_Price]]&lt;500,"Low Price",Table8_1[[#This Row],[Unit_Price]]&lt;2000,"Medium Price",Table8_1[[#This Row],[Unit_Price]]&gt;=2000, "High Price")</f>
        <v>Low Price</v>
      </c>
      <c r="M902" t="str">
        <f>VLOOKUP(Table8_16[[#This Row],[Customer_ID]],Table1__2[],2,FALSE)</f>
        <v>Travis Holland</v>
      </c>
      <c r="N902">
        <f>VLOOKUP(Table8_16[[#This Row],[Customer_ID]],Table1__2[],3,FALSE)</f>
        <v>38</v>
      </c>
      <c r="O902" t="str">
        <f>VLOOKUP(Table8_16[[#This Row],[Customer_ID]],Table1__2[],4,FALSE)</f>
        <v>Male</v>
      </c>
      <c r="P902" t="str">
        <f>VLOOKUP(Table8_16[[#This Row],[Customer_ID]],Table1__2[],5,FALSE)</f>
        <v>Webstermouth</v>
      </c>
      <c r="Q902" t="str">
        <f>VLOOKUP(Table8_16[[#This Row],[Customer_ID]],Table1__2[],6,FALSE)</f>
        <v>New Hampshire</v>
      </c>
      <c r="R902" t="str">
        <f>VLOOKUP(Table8_16[[#This Row],[Customer_ID]],Table1__2[],7,FALSE)</f>
        <v>USA</v>
      </c>
      <c r="S902" t="str">
        <f>VLOOKUP(Table8_16[[#This Row],[Customer_ID]],Table1__2[],8,FALSE)</f>
        <v>Bronze</v>
      </c>
      <c r="T902" t="str">
        <f>VLOOKUP(Table8_16[[#This Row],[Customer_ID]],Table1__2[],9,FALSE)</f>
        <v>Experienced</v>
      </c>
      <c r="U902" t="str">
        <f>VLOOKUP(Table8_16[[#This Row],[Product_ID]],Table3__211[],2,FALSE)</f>
        <v>Laptop Cooling</v>
      </c>
      <c r="V902" t="str">
        <f>VLOOKUP(Table8_16[[#This Row],[Product_ID]],Table3__211[],3,FALSE)</f>
        <v>Pad</v>
      </c>
      <c r="W902" t="str">
        <f>VLOOKUP(Table8_16[[#This Row],[Product_ID]],Table3__211[],4,FALSE)</f>
        <v>Electronics</v>
      </c>
      <c r="X902" t="str">
        <f>VLOOKUP(Table8_16[[#This Row],[Product_ID]],Table3__211[],5,FALSE)</f>
        <v>Computer</v>
      </c>
      <c r="Y902" t="str">
        <f>VLOOKUP(Table8_16[[#This Row],[Product_ID]],Table3__211[],6,FALSE)</f>
        <v>Murray, Gould and Ware</v>
      </c>
      <c r="Z902">
        <f>VLOOKUP(Table8_16[[#This Row],[Product_ID]],Table3__211[],7,FALSE)</f>
        <v>86.42</v>
      </c>
      <c r="AA902">
        <f>VLOOKUP(Table8_16[[#This Row],[Product_ID]],Table3__211[],8,FALSE)</f>
        <v>222</v>
      </c>
      <c r="AB902" t="str">
        <f>VLOOKUP(Table8_16[[#This Row],[Store_ID]],Store!$A$2:$E$21,2,FALSE)</f>
        <v>Martinez-Mullins</v>
      </c>
      <c r="AC902" t="str">
        <f>VLOOKUP(Table8_16[[#This Row],[Store_ID]],Store!$A$2:$E$21,3,FALSE)</f>
        <v>South</v>
      </c>
      <c r="AD902" t="str">
        <f>VLOOKUP(Table8_16[[#This Row],[Store_ID]],Store!$A$2:$E$21,4,FALSE)</f>
        <v>Williamsfurt</v>
      </c>
      <c r="AE902" t="str">
        <f>VLOOKUP(Table8_16[[#This Row],[Store_ID]],Store!$A$2:$E$21,5,FALSE)</f>
        <v>Online</v>
      </c>
      <c r="AF902" s="22" t="str">
        <f>VLOOKUP(Table8_16[[#This Row],[Store_ID]],Store!$A$2:$F$21,6,FALSE)</f>
        <v>Digital Store</v>
      </c>
    </row>
    <row r="903" spans="1:32" x14ac:dyDescent="0.3">
      <c r="A903" t="s">
        <v>2868</v>
      </c>
      <c r="B903" s="5">
        <v>45784</v>
      </c>
      <c r="C903" t="s">
        <v>615</v>
      </c>
      <c r="D903" t="s">
        <v>1718</v>
      </c>
      <c r="E903" t="s">
        <v>1896</v>
      </c>
      <c r="F903">
        <v>2</v>
      </c>
      <c r="G903">
        <v>71.48</v>
      </c>
      <c r="H903">
        <v>0.14000000000000001</v>
      </c>
      <c r="I903" t="s">
        <v>1964</v>
      </c>
      <c r="J903">
        <v>122.9456</v>
      </c>
      <c r="K903">
        <v>122.94560000000001</v>
      </c>
      <c r="L903" t="str">
        <f>_xlfn.IFS(Table8_1[[#This Row],[Unit_Price]]&lt;500,"Low Price",Table8_1[[#This Row],[Unit_Price]]&lt;2000,"Medium Price",Table8_1[[#This Row],[Unit_Price]]&gt;=2000, "High Price")</f>
        <v>Low Price</v>
      </c>
      <c r="M903" t="str">
        <f>VLOOKUP(Table8_16[[#This Row],[Customer_ID]],Table1__2[],2,FALSE)</f>
        <v>Leonard Cochran</v>
      </c>
      <c r="N903">
        <f>VLOOKUP(Table8_16[[#This Row],[Customer_ID]],Table1__2[],3,FALSE)</f>
        <v>46</v>
      </c>
      <c r="O903" t="str">
        <f>VLOOKUP(Table8_16[[#This Row],[Customer_ID]],Table1__2[],4,FALSE)</f>
        <v>Female</v>
      </c>
      <c r="P903" t="str">
        <f>VLOOKUP(Table8_16[[#This Row],[Customer_ID]],Table1__2[],5,FALSE)</f>
        <v>Port Sherryview</v>
      </c>
      <c r="Q903" t="str">
        <f>VLOOKUP(Table8_16[[#This Row],[Customer_ID]],Table1__2[],6,FALSE)</f>
        <v>North Dakota</v>
      </c>
      <c r="R903" t="str">
        <f>VLOOKUP(Table8_16[[#This Row],[Customer_ID]],Table1__2[],7,FALSE)</f>
        <v>USA</v>
      </c>
      <c r="S903" t="str">
        <f>VLOOKUP(Table8_16[[#This Row],[Customer_ID]],Table1__2[],8,FALSE)</f>
        <v>Silver</v>
      </c>
      <c r="T903" t="str">
        <f>VLOOKUP(Table8_16[[#This Row],[Customer_ID]],Table1__2[],9,FALSE)</f>
        <v>Experienced</v>
      </c>
      <c r="U903" t="str">
        <f>VLOOKUP(Table8_16[[#This Row],[Product_ID]],Table3__211[],2,FALSE)</f>
        <v>Men's Winter</v>
      </c>
      <c r="V903" t="str">
        <f>VLOOKUP(Table8_16[[#This Row],[Product_ID]],Table3__211[],3,FALSE)</f>
        <v>Jacket</v>
      </c>
      <c r="W903" t="str">
        <f>VLOOKUP(Table8_16[[#This Row],[Product_ID]],Table3__211[],4,FALSE)</f>
        <v>Clothing</v>
      </c>
      <c r="X903" t="str">
        <f>VLOOKUP(Table8_16[[#This Row],[Product_ID]],Table3__211[],5,FALSE)</f>
        <v>Outerwear</v>
      </c>
      <c r="Y903" t="str">
        <f>VLOOKUP(Table8_16[[#This Row],[Product_ID]],Table3__211[],6,FALSE)</f>
        <v>Kelly, Smith and Perez</v>
      </c>
      <c r="Z903">
        <f>VLOOKUP(Table8_16[[#This Row],[Product_ID]],Table3__211[],7,FALSE)</f>
        <v>167.34</v>
      </c>
      <c r="AA903">
        <f>VLOOKUP(Table8_16[[#This Row],[Product_ID]],Table3__211[],8,FALSE)</f>
        <v>296</v>
      </c>
      <c r="AB903" t="str">
        <f>VLOOKUP(Table8_16[[#This Row],[Store_ID]],Store!$A$2:$E$21,2,FALSE)</f>
        <v>Black-Horn</v>
      </c>
      <c r="AC903" t="str">
        <f>VLOOKUP(Table8_16[[#This Row],[Store_ID]],Store!$A$2:$E$21,3,FALSE)</f>
        <v>South</v>
      </c>
      <c r="AD903" t="str">
        <f>VLOOKUP(Table8_16[[#This Row],[Store_ID]],Store!$A$2:$E$21,4,FALSE)</f>
        <v>North Nancyview</v>
      </c>
      <c r="AE903" t="str">
        <f>VLOOKUP(Table8_16[[#This Row],[Store_ID]],Store!$A$2:$E$21,5,FALSE)</f>
        <v>Outlet</v>
      </c>
      <c r="AF903" s="22" t="str">
        <f>VLOOKUP(Table8_16[[#This Row],[Store_ID]],Store!$A$2:$F$21,6,FALSE)</f>
        <v>Physical Store</v>
      </c>
    </row>
    <row r="904" spans="1:32" x14ac:dyDescent="0.3">
      <c r="A904" t="s">
        <v>2869</v>
      </c>
      <c r="B904" s="5">
        <v>45812</v>
      </c>
      <c r="C904" t="s">
        <v>8</v>
      </c>
      <c r="D904" t="s">
        <v>1750</v>
      </c>
      <c r="E904" t="s">
        <v>1948</v>
      </c>
      <c r="F904">
        <v>2</v>
      </c>
      <c r="G904">
        <v>404.08</v>
      </c>
      <c r="H904">
        <v>7.0000000000000007E-2</v>
      </c>
      <c r="I904" t="s">
        <v>1959</v>
      </c>
      <c r="J904">
        <v>751.58879999999999</v>
      </c>
      <c r="K904">
        <v>751.58879999999999</v>
      </c>
      <c r="L904" t="str">
        <f>_xlfn.IFS(Table8_1[[#This Row],[Unit_Price]]&lt;500,"Low Price",Table8_1[[#This Row],[Unit_Price]]&lt;2000,"Medium Price",Table8_1[[#This Row],[Unit_Price]]&gt;=2000, "High Price")</f>
        <v>Low Price</v>
      </c>
      <c r="M904" t="str">
        <f>VLOOKUP(Table8_16[[#This Row],[Customer_ID]],Table1__2[],2,FALSE)</f>
        <v>Sheena Bonilla</v>
      </c>
      <c r="N904">
        <f>VLOOKUP(Table8_16[[#This Row],[Customer_ID]],Table1__2[],3,FALSE)</f>
        <v>55</v>
      </c>
      <c r="O904" t="str">
        <f>VLOOKUP(Table8_16[[#This Row],[Customer_ID]],Table1__2[],4,FALSE)</f>
        <v>Male</v>
      </c>
      <c r="P904" t="str">
        <f>VLOOKUP(Table8_16[[#This Row],[Customer_ID]],Table1__2[],5,FALSE)</f>
        <v>Donaldton</v>
      </c>
      <c r="Q904" t="str">
        <f>VLOOKUP(Table8_16[[#This Row],[Customer_ID]],Table1__2[],6,FALSE)</f>
        <v>North Carolina</v>
      </c>
      <c r="R904" t="str">
        <f>VLOOKUP(Table8_16[[#This Row],[Customer_ID]],Table1__2[],7,FALSE)</f>
        <v>USA</v>
      </c>
      <c r="S904" t="str">
        <f>VLOOKUP(Table8_16[[#This Row],[Customer_ID]],Table1__2[],8,FALSE)</f>
        <v>unknown</v>
      </c>
      <c r="T904" t="str">
        <f>VLOOKUP(Table8_16[[#This Row],[Customer_ID]],Table1__2[],9,FALSE)</f>
        <v>Experienced</v>
      </c>
      <c r="U904" t="str">
        <f>VLOOKUP(Table8_16[[#This Row],[Product_ID]],Table3__211[],2,FALSE)</f>
        <v>Premium Blanket</v>
      </c>
      <c r="V904" t="str">
        <f>VLOOKUP(Table8_16[[#This Row],[Product_ID]],Table3__211[],3,FALSE)</f>
        <v>Throw</v>
      </c>
      <c r="W904" t="str">
        <f>VLOOKUP(Table8_16[[#This Row],[Product_ID]],Table3__211[],4,FALSE)</f>
        <v>Home</v>
      </c>
      <c r="X904" t="str">
        <f>VLOOKUP(Table8_16[[#This Row],[Product_ID]],Table3__211[],5,FALSE)</f>
        <v>Decor</v>
      </c>
      <c r="Y904" t="str">
        <f>VLOOKUP(Table8_16[[#This Row],[Product_ID]],Table3__211[],6,FALSE)</f>
        <v>Hernandez, Kennedy and Porter</v>
      </c>
      <c r="Z904">
        <f>VLOOKUP(Table8_16[[#This Row],[Product_ID]],Table3__211[],7,FALSE)</f>
        <v>461.47</v>
      </c>
      <c r="AA904">
        <f>VLOOKUP(Table8_16[[#This Row],[Product_ID]],Table3__211[],8,FALSE)</f>
        <v>190</v>
      </c>
      <c r="AB904" t="str">
        <f>VLOOKUP(Table8_16[[#This Row],[Store_ID]],Store!$A$2:$E$21,2,FALSE)</f>
        <v>Mann-Austin</v>
      </c>
      <c r="AC904" t="str">
        <f>VLOOKUP(Table8_16[[#This Row],[Store_ID]],Store!$A$2:$E$21,3,FALSE)</f>
        <v>East</v>
      </c>
      <c r="AD904" t="str">
        <f>VLOOKUP(Table8_16[[#This Row],[Store_ID]],Store!$A$2:$E$21,4,FALSE)</f>
        <v>Vasquezborough</v>
      </c>
      <c r="AE904" t="str">
        <f>VLOOKUP(Table8_16[[#This Row],[Store_ID]],Store!$A$2:$E$21,5,FALSE)</f>
        <v>Online</v>
      </c>
      <c r="AF904" s="22" t="str">
        <f>VLOOKUP(Table8_16[[#This Row],[Store_ID]],Store!$A$2:$F$21,6,FALSE)</f>
        <v>Digital Store</v>
      </c>
    </row>
    <row r="905" spans="1:32" x14ac:dyDescent="0.3">
      <c r="A905" t="s">
        <v>2870</v>
      </c>
      <c r="B905" s="5">
        <v>45653</v>
      </c>
      <c r="C905" t="s">
        <v>853</v>
      </c>
      <c r="D905" t="s">
        <v>1625</v>
      </c>
      <c r="E905" t="s">
        <v>1939</v>
      </c>
      <c r="F905">
        <v>1</v>
      </c>
      <c r="G905">
        <v>519.91</v>
      </c>
      <c r="H905">
        <v>0.05</v>
      </c>
      <c r="I905" t="s">
        <v>1964</v>
      </c>
      <c r="J905">
        <v>493.91449999999998</v>
      </c>
      <c r="K905">
        <v>493.91449999999998</v>
      </c>
      <c r="L905" t="str">
        <f>_xlfn.IFS(Table8_1[[#This Row],[Unit_Price]]&lt;500,"Low Price",Table8_1[[#This Row],[Unit_Price]]&lt;2000,"Medium Price",Table8_1[[#This Row],[Unit_Price]]&gt;=2000, "High Price")</f>
        <v>Medium Price</v>
      </c>
      <c r="M905" t="str">
        <f>VLOOKUP(Table8_16[[#This Row],[Customer_ID]],Table1__2[],2,FALSE)</f>
        <v>Matthew Payne</v>
      </c>
      <c r="N905">
        <f>VLOOKUP(Table8_16[[#This Row],[Customer_ID]],Table1__2[],3,FALSE)</f>
        <v>25</v>
      </c>
      <c r="O905" t="str">
        <f>VLOOKUP(Table8_16[[#This Row],[Customer_ID]],Table1__2[],4,FALSE)</f>
        <v>Male</v>
      </c>
      <c r="P905" t="str">
        <f>VLOOKUP(Table8_16[[#This Row],[Customer_ID]],Table1__2[],5,FALSE)</f>
        <v>Grahamfurt</v>
      </c>
      <c r="Q905" t="str">
        <f>VLOOKUP(Table8_16[[#This Row],[Customer_ID]],Table1__2[],6,FALSE)</f>
        <v>Wyoming</v>
      </c>
      <c r="R905" t="str">
        <f>VLOOKUP(Table8_16[[#This Row],[Customer_ID]],Table1__2[],7,FALSE)</f>
        <v>USA</v>
      </c>
      <c r="S905" t="str">
        <f>VLOOKUP(Table8_16[[#This Row],[Customer_ID]],Table1__2[],8,FALSE)</f>
        <v>Gold</v>
      </c>
      <c r="T905" t="str">
        <f>VLOOKUP(Table8_16[[#This Row],[Customer_ID]],Table1__2[],9,FALSE)</f>
        <v>Entry level Professionel</v>
      </c>
      <c r="U905" t="str">
        <f>VLOOKUP(Table8_16[[#This Row],[Product_ID]],Table3__211[],2,FALSE)</f>
        <v>Soccer Training Cone</v>
      </c>
      <c r="V905" t="str">
        <f>VLOOKUP(Table8_16[[#This Row],[Product_ID]],Table3__211[],3,FALSE)</f>
        <v>Set</v>
      </c>
      <c r="W905" t="str">
        <f>VLOOKUP(Table8_16[[#This Row],[Product_ID]],Table3__211[],4,FALSE)</f>
        <v>Sports</v>
      </c>
      <c r="X905" t="str">
        <f>VLOOKUP(Table8_16[[#This Row],[Product_ID]],Table3__211[],5,FALSE)</f>
        <v>Accessories</v>
      </c>
      <c r="Y905" t="str">
        <f>VLOOKUP(Table8_16[[#This Row],[Product_ID]],Table3__211[],6,FALSE)</f>
        <v>Ford, Murphy and Wilson</v>
      </c>
      <c r="Z905">
        <f>VLOOKUP(Table8_16[[#This Row],[Product_ID]],Table3__211[],7,FALSE)</f>
        <v>144.53</v>
      </c>
      <c r="AA905">
        <f>VLOOKUP(Table8_16[[#This Row],[Product_ID]],Table3__211[],8,FALSE)</f>
        <v>367</v>
      </c>
      <c r="AB905" t="str">
        <f>VLOOKUP(Table8_16[[#This Row],[Store_ID]],Store!$A$2:$E$21,2,FALSE)</f>
        <v>Frederick-Wright</v>
      </c>
      <c r="AC905" t="str">
        <f>VLOOKUP(Table8_16[[#This Row],[Store_ID]],Store!$A$2:$E$21,3,FALSE)</f>
        <v>West</v>
      </c>
      <c r="AD905" t="str">
        <f>VLOOKUP(Table8_16[[#This Row],[Store_ID]],Store!$A$2:$E$21,4,FALSE)</f>
        <v>New Jimmymouth</v>
      </c>
      <c r="AE905" t="str">
        <f>VLOOKUP(Table8_16[[#This Row],[Store_ID]],Store!$A$2:$E$21,5,FALSE)</f>
        <v>Flagship</v>
      </c>
      <c r="AF905" s="22" t="str">
        <f>VLOOKUP(Table8_16[[#This Row],[Store_ID]],Store!$A$2:$F$21,6,FALSE)</f>
        <v>Physical Store</v>
      </c>
    </row>
    <row r="906" spans="1:32" x14ac:dyDescent="0.3">
      <c r="A906" t="s">
        <v>2871</v>
      </c>
      <c r="B906" s="5">
        <v>45672</v>
      </c>
      <c r="C906" t="s">
        <v>497</v>
      </c>
      <c r="D906" t="s">
        <v>1725</v>
      </c>
      <c r="E906" t="s">
        <v>1932</v>
      </c>
      <c r="F906">
        <v>3</v>
      </c>
      <c r="G906">
        <v>566.16</v>
      </c>
      <c r="H906">
        <v>0.05</v>
      </c>
      <c r="I906" t="s">
        <v>1961</v>
      </c>
      <c r="J906">
        <v>1613.556</v>
      </c>
      <c r="K906">
        <v>1613.556</v>
      </c>
      <c r="L906" t="str">
        <f>_xlfn.IFS(Table8_1[[#This Row],[Unit_Price]]&lt;500,"Low Price",Table8_1[[#This Row],[Unit_Price]]&lt;2000,"Medium Price",Table8_1[[#This Row],[Unit_Price]]&gt;=2000, "High Price")</f>
        <v>Medium Price</v>
      </c>
      <c r="M906" t="str">
        <f>VLOOKUP(Table8_16[[#This Row],[Customer_ID]],Table1__2[],2,FALSE)</f>
        <v>Cameron Simpson</v>
      </c>
      <c r="N906">
        <f>VLOOKUP(Table8_16[[#This Row],[Customer_ID]],Table1__2[],3,FALSE)</f>
        <v>46</v>
      </c>
      <c r="O906" t="str">
        <f>VLOOKUP(Table8_16[[#This Row],[Customer_ID]],Table1__2[],4,FALSE)</f>
        <v>Male</v>
      </c>
      <c r="P906" t="str">
        <f>VLOOKUP(Table8_16[[#This Row],[Customer_ID]],Table1__2[],5,FALSE)</f>
        <v>Michaelfort</v>
      </c>
      <c r="Q906" t="str">
        <f>VLOOKUP(Table8_16[[#This Row],[Customer_ID]],Table1__2[],6,FALSE)</f>
        <v>Indiana</v>
      </c>
      <c r="R906" t="str">
        <f>VLOOKUP(Table8_16[[#This Row],[Customer_ID]],Table1__2[],7,FALSE)</f>
        <v>USA</v>
      </c>
      <c r="S906" t="str">
        <f>VLOOKUP(Table8_16[[#This Row],[Customer_ID]],Table1__2[],8,FALSE)</f>
        <v>Platinum</v>
      </c>
      <c r="T906" t="str">
        <f>VLOOKUP(Table8_16[[#This Row],[Customer_ID]],Table1__2[],9,FALSE)</f>
        <v>Experienced</v>
      </c>
      <c r="U906" t="str">
        <f>VLOOKUP(Table8_16[[#This Row],[Product_ID]],Table3__211[],2,FALSE)</f>
        <v>Car Dashboard Phone</v>
      </c>
      <c r="V906" t="str">
        <f>VLOOKUP(Table8_16[[#This Row],[Product_ID]],Table3__211[],3,FALSE)</f>
        <v>Holder</v>
      </c>
      <c r="W906" t="str">
        <f>VLOOKUP(Table8_16[[#This Row],[Product_ID]],Table3__211[],4,FALSE)</f>
        <v>Electronics</v>
      </c>
      <c r="X906" t="str">
        <f>VLOOKUP(Table8_16[[#This Row],[Product_ID]],Table3__211[],5,FALSE)</f>
        <v>Accessories</v>
      </c>
      <c r="Y906" t="str">
        <f>VLOOKUP(Table8_16[[#This Row],[Product_ID]],Table3__211[],6,FALSE)</f>
        <v>Byrd, Stewart and Valdez</v>
      </c>
      <c r="Z906">
        <f>VLOOKUP(Table8_16[[#This Row],[Product_ID]],Table3__211[],7,FALSE)</f>
        <v>177.98</v>
      </c>
      <c r="AA906">
        <f>VLOOKUP(Table8_16[[#This Row],[Product_ID]],Table3__211[],8,FALSE)</f>
        <v>103</v>
      </c>
      <c r="AB906" t="str">
        <f>VLOOKUP(Table8_16[[#This Row],[Store_ID]],Store!$A$2:$E$21,2,FALSE)</f>
        <v>Gardner, Humphrey and Contreras</v>
      </c>
      <c r="AC906" t="str">
        <f>VLOOKUP(Table8_16[[#This Row],[Store_ID]],Store!$A$2:$E$21,3,FALSE)</f>
        <v>East</v>
      </c>
      <c r="AD906" t="str">
        <f>VLOOKUP(Table8_16[[#This Row],[Store_ID]],Store!$A$2:$E$21,4,FALSE)</f>
        <v>Johnsonville</v>
      </c>
      <c r="AE906" t="str">
        <f>VLOOKUP(Table8_16[[#This Row],[Store_ID]],Store!$A$2:$E$21,5,FALSE)</f>
        <v>Flagship</v>
      </c>
      <c r="AF906" s="22" t="str">
        <f>VLOOKUP(Table8_16[[#This Row],[Store_ID]],Store!$A$2:$F$21,6,FALSE)</f>
        <v>Physical Store</v>
      </c>
    </row>
    <row r="907" spans="1:32" x14ac:dyDescent="0.3">
      <c r="A907" t="s">
        <v>2872</v>
      </c>
      <c r="B907" s="5">
        <v>45799</v>
      </c>
      <c r="C907" t="s">
        <v>1235</v>
      </c>
      <c r="D907" t="s">
        <v>1738</v>
      </c>
      <c r="E907" t="s">
        <v>1924</v>
      </c>
      <c r="F907">
        <v>2</v>
      </c>
      <c r="G907">
        <v>295.12</v>
      </c>
      <c r="H907">
        <v>0.09</v>
      </c>
      <c r="I907" t="s">
        <v>1964</v>
      </c>
      <c r="J907">
        <v>537.11839999999995</v>
      </c>
      <c r="K907">
        <v>537.11840000000007</v>
      </c>
      <c r="L907" t="str">
        <f>_xlfn.IFS(Table8_1[[#This Row],[Unit_Price]]&lt;500,"Low Price",Table8_1[[#This Row],[Unit_Price]]&lt;2000,"Medium Price",Table8_1[[#This Row],[Unit_Price]]&gt;=2000, "High Price")</f>
        <v>Low Price</v>
      </c>
      <c r="M907" t="str">
        <f>VLOOKUP(Table8_16[[#This Row],[Customer_ID]],Table1__2[],2,FALSE)</f>
        <v>Jacqueline Payne</v>
      </c>
      <c r="N907">
        <f>VLOOKUP(Table8_16[[#This Row],[Customer_ID]],Table1__2[],3,FALSE)</f>
        <v>46</v>
      </c>
      <c r="O907" t="str">
        <f>VLOOKUP(Table8_16[[#This Row],[Customer_ID]],Table1__2[],4,FALSE)</f>
        <v>Male</v>
      </c>
      <c r="P907" t="str">
        <f>VLOOKUP(Table8_16[[#This Row],[Customer_ID]],Table1__2[],5,FALSE)</f>
        <v>Gutierrezstad</v>
      </c>
      <c r="Q907" t="str">
        <f>VLOOKUP(Table8_16[[#This Row],[Customer_ID]],Table1__2[],6,FALSE)</f>
        <v>Missouri</v>
      </c>
      <c r="R907" t="str">
        <f>VLOOKUP(Table8_16[[#This Row],[Customer_ID]],Table1__2[],7,FALSE)</f>
        <v>USA</v>
      </c>
      <c r="S907" t="str">
        <f>VLOOKUP(Table8_16[[#This Row],[Customer_ID]],Table1__2[],8,FALSE)</f>
        <v>Gold</v>
      </c>
      <c r="T907" t="str">
        <f>VLOOKUP(Table8_16[[#This Row],[Customer_ID]],Table1__2[],9,FALSE)</f>
        <v>Experienced</v>
      </c>
      <c r="U907" t="str">
        <f>VLOOKUP(Table8_16[[#This Row],[Product_ID]],Table3__211[],2,FALSE)</f>
        <v>Rugby</v>
      </c>
      <c r="V907" t="str">
        <f>VLOOKUP(Table8_16[[#This Row],[Product_ID]],Table3__211[],3,FALSE)</f>
        <v>Ball</v>
      </c>
      <c r="W907" t="str">
        <f>VLOOKUP(Table8_16[[#This Row],[Product_ID]],Table3__211[],4,FALSE)</f>
        <v>Sports</v>
      </c>
      <c r="X907" t="str">
        <f>VLOOKUP(Table8_16[[#This Row],[Product_ID]],Table3__211[],5,FALSE)</f>
        <v>Team Sports</v>
      </c>
      <c r="Y907" t="str">
        <f>VLOOKUP(Table8_16[[#This Row],[Product_ID]],Table3__211[],6,FALSE)</f>
        <v>Harris Inc</v>
      </c>
      <c r="Z907">
        <f>VLOOKUP(Table8_16[[#This Row],[Product_ID]],Table3__211[],7,FALSE)</f>
        <v>212.26</v>
      </c>
      <c r="AA907">
        <f>VLOOKUP(Table8_16[[#This Row],[Product_ID]],Table3__211[],8,FALSE)</f>
        <v>82</v>
      </c>
      <c r="AB907" t="str">
        <f>VLOOKUP(Table8_16[[#This Row],[Store_ID]],Store!$A$2:$E$21,2,FALSE)</f>
        <v>Hill, Wagner and Ballard</v>
      </c>
      <c r="AC907" t="str">
        <f>VLOOKUP(Table8_16[[#This Row],[Store_ID]],Store!$A$2:$E$21,3,FALSE)</f>
        <v>East</v>
      </c>
      <c r="AD907" t="str">
        <f>VLOOKUP(Table8_16[[#This Row],[Store_ID]],Store!$A$2:$E$21,4,FALSE)</f>
        <v>East Davidville</v>
      </c>
      <c r="AE907" t="str">
        <f>VLOOKUP(Table8_16[[#This Row],[Store_ID]],Store!$A$2:$E$21,5,FALSE)</f>
        <v>Online</v>
      </c>
      <c r="AF907" s="22" t="str">
        <f>VLOOKUP(Table8_16[[#This Row],[Store_ID]],Store!$A$2:$F$21,6,FALSE)</f>
        <v>Digital Store</v>
      </c>
    </row>
    <row r="908" spans="1:32" x14ac:dyDescent="0.3">
      <c r="A908" t="s">
        <v>2873</v>
      </c>
      <c r="B908" s="5">
        <v>45848</v>
      </c>
      <c r="C908" t="s">
        <v>388</v>
      </c>
      <c r="D908" t="s">
        <v>1680</v>
      </c>
      <c r="E908" t="s">
        <v>1927</v>
      </c>
      <c r="F908">
        <v>2</v>
      </c>
      <c r="G908">
        <v>414.18</v>
      </c>
      <c r="H908">
        <v>0.25</v>
      </c>
      <c r="I908" t="s">
        <v>1961</v>
      </c>
      <c r="J908">
        <v>621.27</v>
      </c>
      <c r="K908">
        <v>621.27</v>
      </c>
      <c r="L908" t="str">
        <f>_xlfn.IFS(Table8_1[[#This Row],[Unit_Price]]&lt;500,"Low Price",Table8_1[[#This Row],[Unit_Price]]&lt;2000,"Medium Price",Table8_1[[#This Row],[Unit_Price]]&gt;=2000, "High Price")</f>
        <v>Low Price</v>
      </c>
      <c r="M908" t="str">
        <f>VLOOKUP(Table8_16[[#This Row],[Customer_ID]],Table1__2[],2,FALSE)</f>
        <v>Amy Walker</v>
      </c>
      <c r="N908">
        <f>VLOOKUP(Table8_16[[#This Row],[Customer_ID]],Table1__2[],3,FALSE)</f>
        <v>27</v>
      </c>
      <c r="O908" t="str">
        <f>VLOOKUP(Table8_16[[#This Row],[Customer_ID]],Table1__2[],4,FALSE)</f>
        <v>Male</v>
      </c>
      <c r="P908" t="str">
        <f>VLOOKUP(Table8_16[[#This Row],[Customer_ID]],Table1__2[],5,FALSE)</f>
        <v>Smithland</v>
      </c>
      <c r="Q908" t="str">
        <f>VLOOKUP(Table8_16[[#This Row],[Customer_ID]],Table1__2[],6,FALSE)</f>
        <v>West Virginia</v>
      </c>
      <c r="R908" t="str">
        <f>VLOOKUP(Table8_16[[#This Row],[Customer_ID]],Table1__2[],7,FALSE)</f>
        <v>USA</v>
      </c>
      <c r="S908" t="str">
        <f>VLOOKUP(Table8_16[[#This Row],[Customer_ID]],Table1__2[],8,FALSE)</f>
        <v>Silver</v>
      </c>
      <c r="T908" t="str">
        <f>VLOOKUP(Table8_16[[#This Row],[Customer_ID]],Table1__2[],9,FALSE)</f>
        <v>Entry level Professionel</v>
      </c>
      <c r="U908" t="str">
        <f>VLOOKUP(Table8_16[[#This Row],[Product_ID]],Table3__211[],2,FALSE)</f>
        <v>Gaming Mechanical</v>
      </c>
      <c r="V908" t="str">
        <f>VLOOKUP(Table8_16[[#This Row],[Product_ID]],Table3__211[],3,FALSE)</f>
        <v>Keyboard</v>
      </c>
      <c r="W908" t="str">
        <f>VLOOKUP(Table8_16[[#This Row],[Product_ID]],Table3__211[],4,FALSE)</f>
        <v>Electronics</v>
      </c>
      <c r="X908" t="str">
        <f>VLOOKUP(Table8_16[[#This Row],[Product_ID]],Table3__211[],5,FALSE)</f>
        <v>Computer</v>
      </c>
      <c r="Y908" t="str">
        <f>VLOOKUP(Table8_16[[#This Row],[Product_ID]],Table3__211[],6,FALSE)</f>
        <v>Lucero LLC</v>
      </c>
      <c r="Z908">
        <f>VLOOKUP(Table8_16[[#This Row],[Product_ID]],Table3__211[],7,FALSE)</f>
        <v>419.28</v>
      </c>
      <c r="AA908">
        <f>VLOOKUP(Table8_16[[#This Row],[Product_ID]],Table3__211[],8,FALSE)</f>
        <v>86</v>
      </c>
      <c r="AB908" t="str">
        <f>VLOOKUP(Table8_16[[#This Row],[Store_ID]],Store!$A$2:$E$21,2,FALSE)</f>
        <v>Aguirre-Keller</v>
      </c>
      <c r="AC908" t="str">
        <f>VLOOKUP(Table8_16[[#This Row],[Store_ID]],Store!$A$2:$E$21,3,FALSE)</f>
        <v>South</v>
      </c>
      <c r="AD908" t="str">
        <f>VLOOKUP(Table8_16[[#This Row],[Store_ID]],Store!$A$2:$E$21,4,FALSE)</f>
        <v>Lake Michael</v>
      </c>
      <c r="AE908" t="str">
        <f>VLOOKUP(Table8_16[[#This Row],[Store_ID]],Store!$A$2:$E$21,5,FALSE)</f>
        <v>Online</v>
      </c>
      <c r="AF908" s="22" t="str">
        <f>VLOOKUP(Table8_16[[#This Row],[Store_ID]],Store!$A$2:$F$21,6,FALSE)</f>
        <v>Digital Store</v>
      </c>
    </row>
    <row r="909" spans="1:32" x14ac:dyDescent="0.3">
      <c r="A909" t="s">
        <v>2874</v>
      </c>
      <c r="B909" s="5">
        <v>45918</v>
      </c>
      <c r="C909" t="s">
        <v>865</v>
      </c>
      <c r="D909" t="s">
        <v>1756</v>
      </c>
      <c r="E909" t="s">
        <v>1917</v>
      </c>
      <c r="F909">
        <v>2</v>
      </c>
      <c r="G909">
        <v>433.75</v>
      </c>
      <c r="H909">
        <v>0</v>
      </c>
      <c r="I909" t="s">
        <v>1959</v>
      </c>
      <c r="J909">
        <v>867.5</v>
      </c>
      <c r="K909">
        <v>867.5</v>
      </c>
      <c r="L909" t="str">
        <f>_xlfn.IFS(Table8_1[[#This Row],[Unit_Price]]&lt;500,"Low Price",Table8_1[[#This Row],[Unit_Price]]&lt;2000,"Medium Price",Table8_1[[#This Row],[Unit_Price]]&gt;=2000, "High Price")</f>
        <v>Low Price</v>
      </c>
      <c r="M909" t="str">
        <f>VLOOKUP(Table8_16[[#This Row],[Customer_ID]],Table1__2[],2,FALSE)</f>
        <v>Kevin Orr</v>
      </c>
      <c r="N909">
        <f>VLOOKUP(Table8_16[[#This Row],[Customer_ID]],Table1__2[],3,FALSE)</f>
        <v>53</v>
      </c>
      <c r="O909" t="str">
        <f>VLOOKUP(Table8_16[[#This Row],[Customer_ID]],Table1__2[],4,FALSE)</f>
        <v>Female</v>
      </c>
      <c r="P909" t="str">
        <f>VLOOKUP(Table8_16[[#This Row],[Customer_ID]],Table1__2[],5,FALSE)</f>
        <v>Ryanberg</v>
      </c>
      <c r="Q909" t="str">
        <f>VLOOKUP(Table8_16[[#This Row],[Customer_ID]],Table1__2[],6,FALSE)</f>
        <v>Minnesota</v>
      </c>
      <c r="R909" t="str">
        <f>VLOOKUP(Table8_16[[#This Row],[Customer_ID]],Table1__2[],7,FALSE)</f>
        <v>USA</v>
      </c>
      <c r="S909" t="str">
        <f>VLOOKUP(Table8_16[[#This Row],[Customer_ID]],Table1__2[],8,FALSE)</f>
        <v>Bronze</v>
      </c>
      <c r="T909" t="str">
        <f>VLOOKUP(Table8_16[[#This Row],[Customer_ID]],Table1__2[],9,FALSE)</f>
        <v>Experienced</v>
      </c>
      <c r="U909" t="str">
        <f>VLOOKUP(Table8_16[[#This Row],[Product_ID]],Table3__211[],2,FALSE)</f>
        <v>Womens Cotton</v>
      </c>
      <c r="V909" t="str">
        <f>VLOOKUP(Table8_16[[#This Row],[Product_ID]],Table3__211[],3,FALSE)</f>
        <v>Scarf</v>
      </c>
      <c r="W909" t="str">
        <f>VLOOKUP(Table8_16[[#This Row],[Product_ID]],Table3__211[],4,FALSE)</f>
        <v>Clothing</v>
      </c>
      <c r="X909" t="str">
        <f>VLOOKUP(Table8_16[[#This Row],[Product_ID]],Table3__211[],5,FALSE)</f>
        <v>Accessories</v>
      </c>
      <c r="Y909" t="str">
        <f>VLOOKUP(Table8_16[[#This Row],[Product_ID]],Table3__211[],6,FALSE)</f>
        <v>Shepherd-Gould</v>
      </c>
      <c r="Z909">
        <f>VLOOKUP(Table8_16[[#This Row],[Product_ID]],Table3__211[],7,FALSE)</f>
        <v>113.83</v>
      </c>
      <c r="AA909">
        <f>VLOOKUP(Table8_16[[#This Row],[Product_ID]],Table3__211[],8,FALSE)</f>
        <v>485</v>
      </c>
      <c r="AB909" t="str">
        <f>VLOOKUP(Table8_16[[#This Row],[Store_ID]],Store!$A$2:$E$21,2,FALSE)</f>
        <v>Bean, Jones and Park</v>
      </c>
      <c r="AC909" t="str">
        <f>VLOOKUP(Table8_16[[#This Row],[Store_ID]],Store!$A$2:$E$21,3,FALSE)</f>
        <v>West</v>
      </c>
      <c r="AD909" t="str">
        <f>VLOOKUP(Table8_16[[#This Row],[Store_ID]],Store!$A$2:$E$21,4,FALSE)</f>
        <v>Thompsonborough</v>
      </c>
      <c r="AE909" t="str">
        <f>VLOOKUP(Table8_16[[#This Row],[Store_ID]],Store!$A$2:$E$21,5,FALSE)</f>
        <v>Online</v>
      </c>
      <c r="AF909" s="22" t="str">
        <f>VLOOKUP(Table8_16[[#This Row],[Store_ID]],Store!$A$2:$F$21,6,FALSE)</f>
        <v>Digital Store</v>
      </c>
    </row>
    <row r="910" spans="1:32" x14ac:dyDescent="0.3">
      <c r="A910" t="s">
        <v>2875</v>
      </c>
      <c r="B910" s="5">
        <v>45288</v>
      </c>
      <c r="C910" t="s">
        <v>904</v>
      </c>
      <c r="D910" t="s">
        <v>1838</v>
      </c>
      <c r="E910" t="s">
        <v>1948</v>
      </c>
      <c r="F910">
        <v>3</v>
      </c>
      <c r="G910">
        <v>104.33</v>
      </c>
      <c r="H910">
        <v>0.13</v>
      </c>
      <c r="I910" t="s">
        <v>1964</v>
      </c>
      <c r="J910">
        <v>272.30130000000003</v>
      </c>
      <c r="K910">
        <v>272.30130000000003</v>
      </c>
      <c r="L910" t="str">
        <f>_xlfn.IFS(Table8_1[[#This Row],[Unit_Price]]&lt;500,"Low Price",Table8_1[[#This Row],[Unit_Price]]&lt;2000,"Medium Price",Table8_1[[#This Row],[Unit_Price]]&gt;=2000, "High Price")</f>
        <v>Low Price</v>
      </c>
      <c r="M910" t="str">
        <f>VLOOKUP(Table8_16[[#This Row],[Customer_ID]],Table1__2[],2,FALSE)</f>
        <v>Brittany Watson</v>
      </c>
      <c r="N910">
        <f>VLOOKUP(Table8_16[[#This Row],[Customer_ID]],Table1__2[],3,FALSE)</f>
        <v>59</v>
      </c>
      <c r="O910" t="str">
        <f>VLOOKUP(Table8_16[[#This Row],[Customer_ID]],Table1__2[],4,FALSE)</f>
        <v>Male</v>
      </c>
      <c r="P910" t="str">
        <f>VLOOKUP(Table8_16[[#This Row],[Customer_ID]],Table1__2[],5,FALSE)</f>
        <v>North Joshualand</v>
      </c>
      <c r="Q910" t="str">
        <f>VLOOKUP(Table8_16[[#This Row],[Customer_ID]],Table1__2[],6,FALSE)</f>
        <v>Connecticut</v>
      </c>
      <c r="R910" t="str">
        <f>VLOOKUP(Table8_16[[#This Row],[Customer_ID]],Table1__2[],7,FALSE)</f>
        <v>USA</v>
      </c>
      <c r="S910" t="str">
        <f>VLOOKUP(Table8_16[[#This Row],[Customer_ID]],Table1__2[],8,FALSE)</f>
        <v>Platinum</v>
      </c>
      <c r="T910" t="str">
        <f>VLOOKUP(Table8_16[[#This Row],[Customer_ID]],Table1__2[],9,FALSE)</f>
        <v>Experienced</v>
      </c>
      <c r="U910" t="str">
        <f>VLOOKUP(Table8_16[[#This Row],[Product_ID]],Table3__211[],2,FALSE)</f>
        <v>Women's Beanie</v>
      </c>
      <c r="V910" t="str">
        <f>VLOOKUP(Table8_16[[#This Row],[Product_ID]],Table3__211[],3,FALSE)</f>
        <v>Hat</v>
      </c>
      <c r="W910" t="str">
        <f>VLOOKUP(Table8_16[[#This Row],[Product_ID]],Table3__211[],4,FALSE)</f>
        <v>Clothing</v>
      </c>
      <c r="X910" t="str">
        <f>VLOOKUP(Table8_16[[#This Row],[Product_ID]],Table3__211[],5,FALSE)</f>
        <v>Accessories</v>
      </c>
      <c r="Y910" t="str">
        <f>VLOOKUP(Table8_16[[#This Row],[Product_ID]],Table3__211[],6,FALSE)</f>
        <v>Richardson-Carrillo</v>
      </c>
      <c r="Z910">
        <f>VLOOKUP(Table8_16[[#This Row],[Product_ID]],Table3__211[],7,FALSE)</f>
        <v>119.57</v>
      </c>
      <c r="AA910">
        <f>VLOOKUP(Table8_16[[#This Row],[Product_ID]],Table3__211[],8,FALSE)</f>
        <v>210</v>
      </c>
      <c r="AB910" t="str">
        <f>VLOOKUP(Table8_16[[#This Row],[Store_ID]],Store!$A$2:$E$21,2,FALSE)</f>
        <v>Mann-Austin</v>
      </c>
      <c r="AC910" t="str">
        <f>VLOOKUP(Table8_16[[#This Row],[Store_ID]],Store!$A$2:$E$21,3,FALSE)</f>
        <v>East</v>
      </c>
      <c r="AD910" t="str">
        <f>VLOOKUP(Table8_16[[#This Row],[Store_ID]],Store!$A$2:$E$21,4,FALSE)</f>
        <v>Vasquezborough</v>
      </c>
      <c r="AE910" t="str">
        <f>VLOOKUP(Table8_16[[#This Row],[Store_ID]],Store!$A$2:$E$21,5,FALSE)</f>
        <v>Online</v>
      </c>
      <c r="AF910" s="22" t="str">
        <f>VLOOKUP(Table8_16[[#This Row],[Store_ID]],Store!$A$2:$F$21,6,FALSE)</f>
        <v>Digital Store</v>
      </c>
    </row>
    <row r="911" spans="1:32" x14ac:dyDescent="0.3">
      <c r="A911" t="s">
        <v>2876</v>
      </c>
      <c r="B911" s="5">
        <v>45477</v>
      </c>
      <c r="C911" t="s">
        <v>1971</v>
      </c>
      <c r="D911" t="s">
        <v>1572</v>
      </c>
      <c r="E911" t="s">
        <v>1929</v>
      </c>
      <c r="F911">
        <v>1</v>
      </c>
      <c r="G911">
        <v>221.7</v>
      </c>
      <c r="H911">
        <v>0.04</v>
      </c>
      <c r="I911" t="s">
        <v>1959</v>
      </c>
      <c r="J911">
        <v>212.83199999999999</v>
      </c>
      <c r="K911">
        <v>212.83199999999999</v>
      </c>
      <c r="L911" t="str">
        <f>_xlfn.IFS(Table8_1[[#This Row],[Unit_Price]]&lt;500,"Low Price",Table8_1[[#This Row],[Unit_Price]]&lt;2000,"Medium Price",Table8_1[[#This Row],[Unit_Price]]&gt;=2000, "High Price")</f>
        <v>Low Price</v>
      </c>
      <c r="M911" t="str">
        <f>VLOOKUP(Table8_16[[#This Row],[Customer_ID]],Table1__2[],2,FALSE)</f>
        <v>David Pierce</v>
      </c>
      <c r="N911">
        <f>VLOOKUP(Table8_16[[#This Row],[Customer_ID]],Table1__2[],3,FALSE)</f>
        <v>45</v>
      </c>
      <c r="O911" t="str">
        <f>VLOOKUP(Table8_16[[#This Row],[Customer_ID]],Table1__2[],4,FALSE)</f>
        <v>Female</v>
      </c>
      <c r="P911" t="str">
        <f>VLOOKUP(Table8_16[[#This Row],[Customer_ID]],Table1__2[],5,FALSE)</f>
        <v>Grayland</v>
      </c>
      <c r="Q911" t="str">
        <f>VLOOKUP(Table8_16[[#This Row],[Customer_ID]],Table1__2[],6,FALSE)</f>
        <v>Washington</v>
      </c>
      <c r="R911" t="str">
        <f>VLOOKUP(Table8_16[[#This Row],[Customer_ID]],Table1__2[],7,FALSE)</f>
        <v>USA</v>
      </c>
      <c r="S911" t="str">
        <f>VLOOKUP(Table8_16[[#This Row],[Customer_ID]],Table1__2[],8,FALSE)</f>
        <v>Platinum</v>
      </c>
      <c r="T911" t="str">
        <f>VLOOKUP(Table8_16[[#This Row],[Customer_ID]],Table1__2[],9,FALSE)</f>
        <v>Experienced</v>
      </c>
      <c r="U911" t="str">
        <f>VLOOKUP(Table8_16[[#This Row],[Product_ID]],Table3__211[],2,FALSE)</f>
        <v>Women's Yoga</v>
      </c>
      <c r="V911" t="str">
        <f>VLOOKUP(Table8_16[[#This Row],[Product_ID]],Table3__211[],3,FALSE)</f>
        <v>Pants</v>
      </c>
      <c r="W911" t="str">
        <f>VLOOKUP(Table8_16[[#This Row],[Product_ID]],Table3__211[],4,FALSE)</f>
        <v>Clothing</v>
      </c>
      <c r="X911" t="str">
        <f>VLOOKUP(Table8_16[[#This Row],[Product_ID]],Table3__211[],5,FALSE)</f>
        <v>Bottoms</v>
      </c>
      <c r="Y911" t="str">
        <f>VLOOKUP(Table8_16[[#This Row],[Product_ID]],Table3__211[],6,FALSE)</f>
        <v>Gonzales-Davis</v>
      </c>
      <c r="Z911">
        <f>VLOOKUP(Table8_16[[#This Row],[Product_ID]],Table3__211[],7,FALSE)</f>
        <v>306.45999999999998</v>
      </c>
      <c r="AA911">
        <f>VLOOKUP(Table8_16[[#This Row],[Product_ID]],Table3__211[],8,FALSE)</f>
        <v>487</v>
      </c>
      <c r="AB911" t="str">
        <f>VLOOKUP(Table8_16[[#This Row],[Store_ID]],Store!$A$2:$E$21,2,FALSE)</f>
        <v>Thomas, Bridges and Harris</v>
      </c>
      <c r="AC911" t="str">
        <f>VLOOKUP(Table8_16[[#This Row],[Store_ID]],Store!$A$2:$E$21,3,FALSE)</f>
        <v>North</v>
      </c>
      <c r="AD911" t="str">
        <f>VLOOKUP(Table8_16[[#This Row],[Store_ID]],Store!$A$2:$E$21,4,FALSE)</f>
        <v>Sabrinatown</v>
      </c>
      <c r="AE911" t="str">
        <f>VLOOKUP(Table8_16[[#This Row],[Store_ID]],Store!$A$2:$E$21,5,FALSE)</f>
        <v>Online</v>
      </c>
      <c r="AF911" s="22" t="str">
        <f>VLOOKUP(Table8_16[[#This Row],[Store_ID]],Store!$A$2:$F$21,6,FALSE)</f>
        <v>Digital Store</v>
      </c>
    </row>
    <row r="912" spans="1:32" x14ac:dyDescent="0.3">
      <c r="A912" t="s">
        <v>2877</v>
      </c>
      <c r="B912" s="5">
        <v>45796</v>
      </c>
      <c r="C912" t="s">
        <v>695</v>
      </c>
      <c r="D912" t="s">
        <v>1783</v>
      </c>
      <c r="E912" t="s">
        <v>1908</v>
      </c>
      <c r="F912">
        <v>2</v>
      </c>
      <c r="G912">
        <v>491.26</v>
      </c>
      <c r="H912">
        <v>0.14000000000000001</v>
      </c>
      <c r="I912" t="s">
        <v>1964</v>
      </c>
      <c r="J912">
        <v>844.96720000000005</v>
      </c>
      <c r="K912">
        <v>844.96719999999993</v>
      </c>
      <c r="L912" t="str">
        <f>_xlfn.IFS(Table8_1[[#This Row],[Unit_Price]]&lt;500,"Low Price",Table8_1[[#This Row],[Unit_Price]]&lt;2000,"Medium Price",Table8_1[[#This Row],[Unit_Price]]&gt;=2000, "High Price")</f>
        <v>Low Price</v>
      </c>
      <c r="M912" t="str">
        <f>VLOOKUP(Table8_16[[#This Row],[Customer_ID]],Table1__2[],2,FALSE)</f>
        <v>Rodney Huffman</v>
      </c>
      <c r="N912">
        <f>VLOOKUP(Table8_16[[#This Row],[Customer_ID]],Table1__2[],3,FALSE)</f>
        <v>20</v>
      </c>
      <c r="O912" t="str">
        <f>VLOOKUP(Table8_16[[#This Row],[Customer_ID]],Table1__2[],4,FALSE)</f>
        <v>Female</v>
      </c>
      <c r="P912" t="str">
        <f>VLOOKUP(Table8_16[[#This Row],[Customer_ID]],Table1__2[],5,FALSE)</f>
        <v>Garzafort</v>
      </c>
      <c r="Q912" t="str">
        <f>VLOOKUP(Table8_16[[#This Row],[Customer_ID]],Table1__2[],6,FALSE)</f>
        <v>Delaware</v>
      </c>
      <c r="R912" t="str">
        <f>VLOOKUP(Table8_16[[#This Row],[Customer_ID]],Table1__2[],7,FALSE)</f>
        <v>USA</v>
      </c>
      <c r="S912" t="str">
        <f>VLOOKUP(Table8_16[[#This Row],[Customer_ID]],Table1__2[],8,FALSE)</f>
        <v>Silver</v>
      </c>
      <c r="T912" t="str">
        <f>VLOOKUP(Table8_16[[#This Row],[Customer_ID]],Table1__2[],9,FALSE)</f>
        <v>Students</v>
      </c>
      <c r="U912" t="str">
        <f>VLOOKUP(Table8_16[[#This Row],[Product_ID]],Table3__211[],2,FALSE)</f>
        <v>Smart LED Light</v>
      </c>
      <c r="V912" t="str">
        <f>VLOOKUP(Table8_16[[#This Row],[Product_ID]],Table3__211[],3,FALSE)</f>
        <v>Strip</v>
      </c>
      <c r="W912" t="str">
        <f>VLOOKUP(Table8_16[[#This Row],[Product_ID]],Table3__211[],4,FALSE)</f>
        <v>Electronics</v>
      </c>
      <c r="X912" t="str">
        <f>VLOOKUP(Table8_16[[#This Row],[Product_ID]],Table3__211[],5,FALSE)</f>
        <v>Accessories</v>
      </c>
      <c r="Y912" t="str">
        <f>VLOOKUP(Table8_16[[#This Row],[Product_ID]],Table3__211[],6,FALSE)</f>
        <v>Flores-Davis</v>
      </c>
      <c r="Z912">
        <f>VLOOKUP(Table8_16[[#This Row],[Product_ID]],Table3__211[],7,FALSE)</f>
        <v>349.17</v>
      </c>
      <c r="AA912">
        <f>VLOOKUP(Table8_16[[#This Row],[Product_ID]],Table3__211[],8,FALSE)</f>
        <v>476</v>
      </c>
      <c r="AB912" t="str">
        <f>VLOOKUP(Table8_16[[#This Row],[Store_ID]],Store!$A$2:$E$21,2,FALSE)</f>
        <v>Gray Ltd</v>
      </c>
      <c r="AC912" t="str">
        <f>VLOOKUP(Table8_16[[#This Row],[Store_ID]],Store!$A$2:$E$21,3,FALSE)</f>
        <v>North</v>
      </c>
      <c r="AD912" t="str">
        <f>VLOOKUP(Table8_16[[#This Row],[Store_ID]],Store!$A$2:$E$21,4,FALSE)</f>
        <v>New Michaelchester</v>
      </c>
      <c r="AE912" t="str">
        <f>VLOOKUP(Table8_16[[#This Row],[Store_ID]],Store!$A$2:$E$21,5,FALSE)</f>
        <v>Outlet</v>
      </c>
      <c r="AF912" s="22" t="str">
        <f>VLOOKUP(Table8_16[[#This Row],[Store_ID]],Store!$A$2:$F$21,6,FALSE)</f>
        <v>Physical Store</v>
      </c>
    </row>
    <row r="913" spans="1:32" x14ac:dyDescent="0.3">
      <c r="A913" t="s">
        <v>2878</v>
      </c>
      <c r="B913" s="5">
        <v>45630</v>
      </c>
      <c r="C913" t="s">
        <v>606</v>
      </c>
      <c r="D913" t="s">
        <v>1689</v>
      </c>
      <c r="E913" t="s">
        <v>1917</v>
      </c>
      <c r="F913">
        <v>4</v>
      </c>
      <c r="G913">
        <v>923.14</v>
      </c>
      <c r="H913">
        <v>0.15</v>
      </c>
      <c r="I913" t="s">
        <v>1959</v>
      </c>
      <c r="J913">
        <v>3138.6759999999999</v>
      </c>
      <c r="K913">
        <v>3138.6759999999999</v>
      </c>
      <c r="L913" t="str">
        <f>_xlfn.IFS(Table8_1[[#This Row],[Unit_Price]]&lt;500,"Low Price",Table8_1[[#This Row],[Unit_Price]]&lt;2000,"Medium Price",Table8_1[[#This Row],[Unit_Price]]&gt;=2000, "High Price")</f>
        <v>Medium Price</v>
      </c>
      <c r="M913" t="str">
        <f>VLOOKUP(Table8_16[[#This Row],[Customer_ID]],Table1__2[],2,FALSE)</f>
        <v>Erin Ward</v>
      </c>
      <c r="N913">
        <f>VLOOKUP(Table8_16[[#This Row],[Customer_ID]],Table1__2[],3,FALSE)</f>
        <v>60</v>
      </c>
      <c r="O913" t="str">
        <f>VLOOKUP(Table8_16[[#This Row],[Customer_ID]],Table1__2[],4,FALSE)</f>
        <v>Male</v>
      </c>
      <c r="P913" t="str">
        <f>VLOOKUP(Table8_16[[#This Row],[Customer_ID]],Table1__2[],5,FALSE)</f>
        <v>New Brianchester</v>
      </c>
      <c r="Q913" t="str">
        <f>VLOOKUP(Table8_16[[#This Row],[Customer_ID]],Table1__2[],6,FALSE)</f>
        <v>New York</v>
      </c>
      <c r="R913" t="str">
        <f>VLOOKUP(Table8_16[[#This Row],[Customer_ID]],Table1__2[],7,FALSE)</f>
        <v>USA</v>
      </c>
      <c r="S913" t="str">
        <f>VLOOKUP(Table8_16[[#This Row],[Customer_ID]],Table1__2[],8,FALSE)</f>
        <v>Bronze</v>
      </c>
      <c r="T913" t="str">
        <f>VLOOKUP(Table8_16[[#This Row],[Customer_ID]],Table1__2[],9,FALSE)</f>
        <v>Experienced</v>
      </c>
      <c r="U913" t="str">
        <f>VLOOKUP(Table8_16[[#This Row],[Product_ID]],Table3__211[],2,FALSE)</f>
        <v>Men's Casual</v>
      </c>
      <c r="V913" t="str">
        <f>VLOOKUP(Table8_16[[#This Row],[Product_ID]],Table3__211[],3,FALSE)</f>
        <v>Sneakers</v>
      </c>
      <c r="W913" t="str">
        <f>VLOOKUP(Table8_16[[#This Row],[Product_ID]],Table3__211[],4,FALSE)</f>
        <v>Clothing</v>
      </c>
      <c r="X913" t="str">
        <f>VLOOKUP(Table8_16[[#This Row],[Product_ID]],Table3__211[],5,FALSE)</f>
        <v>Footwear</v>
      </c>
      <c r="Y913" t="str">
        <f>VLOOKUP(Table8_16[[#This Row],[Product_ID]],Table3__211[],6,FALSE)</f>
        <v>Hogan-Lee</v>
      </c>
      <c r="Z913">
        <f>VLOOKUP(Table8_16[[#This Row],[Product_ID]],Table3__211[],7,FALSE)</f>
        <v>353.47</v>
      </c>
      <c r="AA913">
        <f>VLOOKUP(Table8_16[[#This Row],[Product_ID]],Table3__211[],8,FALSE)</f>
        <v>214</v>
      </c>
      <c r="AB913" t="str">
        <f>VLOOKUP(Table8_16[[#This Row],[Store_ID]],Store!$A$2:$E$21,2,FALSE)</f>
        <v>Bean, Jones and Park</v>
      </c>
      <c r="AC913" t="str">
        <f>VLOOKUP(Table8_16[[#This Row],[Store_ID]],Store!$A$2:$E$21,3,FALSE)</f>
        <v>West</v>
      </c>
      <c r="AD913" t="str">
        <f>VLOOKUP(Table8_16[[#This Row],[Store_ID]],Store!$A$2:$E$21,4,FALSE)</f>
        <v>Thompsonborough</v>
      </c>
      <c r="AE913" t="str">
        <f>VLOOKUP(Table8_16[[#This Row],[Store_ID]],Store!$A$2:$E$21,5,FALSE)</f>
        <v>Online</v>
      </c>
      <c r="AF913" s="22" t="str">
        <f>VLOOKUP(Table8_16[[#This Row],[Store_ID]],Store!$A$2:$F$21,6,FALSE)</f>
        <v>Digital Store</v>
      </c>
    </row>
    <row r="914" spans="1:32" x14ac:dyDescent="0.3">
      <c r="A914" t="s">
        <v>2879</v>
      </c>
      <c r="B914" s="5">
        <v>45625</v>
      </c>
      <c r="C914" t="s">
        <v>642</v>
      </c>
      <c r="D914" t="s">
        <v>1774</v>
      </c>
      <c r="E914" t="s">
        <v>1914</v>
      </c>
      <c r="F914">
        <v>2</v>
      </c>
      <c r="G914">
        <v>747.65</v>
      </c>
      <c r="H914">
        <v>0.08</v>
      </c>
      <c r="I914" t="s">
        <v>1959</v>
      </c>
      <c r="J914">
        <v>1375.6759999999999</v>
      </c>
      <c r="K914">
        <v>1375.6759999999999</v>
      </c>
      <c r="L914" t="str">
        <f>_xlfn.IFS(Table8_1[[#This Row],[Unit_Price]]&lt;500,"Low Price",Table8_1[[#This Row],[Unit_Price]]&lt;2000,"Medium Price",Table8_1[[#This Row],[Unit_Price]]&gt;=2000, "High Price")</f>
        <v>Medium Price</v>
      </c>
      <c r="M914" t="str">
        <f>VLOOKUP(Table8_16[[#This Row],[Customer_ID]],Table1__2[],2,FALSE)</f>
        <v>David Roberts</v>
      </c>
      <c r="N914">
        <f>VLOOKUP(Table8_16[[#This Row],[Customer_ID]],Table1__2[],3,FALSE)</f>
        <v>38</v>
      </c>
      <c r="O914" t="str">
        <f>VLOOKUP(Table8_16[[#This Row],[Customer_ID]],Table1__2[],4,FALSE)</f>
        <v>Male</v>
      </c>
      <c r="P914" t="str">
        <f>VLOOKUP(Table8_16[[#This Row],[Customer_ID]],Table1__2[],5,FALSE)</f>
        <v>Port Amanda</v>
      </c>
      <c r="Q914" t="str">
        <f>VLOOKUP(Table8_16[[#This Row],[Customer_ID]],Table1__2[],6,FALSE)</f>
        <v>Georgia</v>
      </c>
      <c r="R914" t="str">
        <f>VLOOKUP(Table8_16[[#This Row],[Customer_ID]],Table1__2[],7,FALSE)</f>
        <v>USA</v>
      </c>
      <c r="S914" t="str">
        <f>VLOOKUP(Table8_16[[#This Row],[Customer_ID]],Table1__2[],8,FALSE)</f>
        <v>Gold</v>
      </c>
      <c r="T914" t="str">
        <f>VLOOKUP(Table8_16[[#This Row],[Customer_ID]],Table1__2[],9,FALSE)</f>
        <v>Experienced</v>
      </c>
      <c r="U914" t="str">
        <f>VLOOKUP(Table8_16[[#This Row],[Product_ID]],Table3__211[],2,FALSE)</f>
        <v>Matte Lipstick</v>
      </c>
      <c r="V914" t="str">
        <f>VLOOKUP(Table8_16[[#This Row],[Product_ID]],Table3__211[],3,FALSE)</f>
        <v>Set</v>
      </c>
      <c r="W914" t="str">
        <f>VLOOKUP(Table8_16[[#This Row],[Product_ID]],Table3__211[],4,FALSE)</f>
        <v>Beauty</v>
      </c>
      <c r="X914" t="str">
        <f>VLOOKUP(Table8_16[[#This Row],[Product_ID]],Table3__211[],5,FALSE)</f>
        <v>Makeup</v>
      </c>
      <c r="Y914" t="str">
        <f>VLOOKUP(Table8_16[[#This Row],[Product_ID]],Table3__211[],6,FALSE)</f>
        <v>Zhang Inc</v>
      </c>
      <c r="Z914">
        <f>VLOOKUP(Table8_16[[#This Row],[Product_ID]],Table3__211[],7,FALSE)</f>
        <v>299.11</v>
      </c>
      <c r="AA914">
        <f>VLOOKUP(Table8_16[[#This Row],[Product_ID]],Table3__211[],8,FALSE)</f>
        <v>118</v>
      </c>
      <c r="AB914" t="str">
        <f>VLOOKUP(Table8_16[[#This Row],[Store_ID]],Store!$A$2:$E$21,2,FALSE)</f>
        <v>Martinez-Mullins</v>
      </c>
      <c r="AC914" t="str">
        <f>VLOOKUP(Table8_16[[#This Row],[Store_ID]],Store!$A$2:$E$21,3,FALSE)</f>
        <v>South</v>
      </c>
      <c r="AD914" t="str">
        <f>VLOOKUP(Table8_16[[#This Row],[Store_ID]],Store!$A$2:$E$21,4,FALSE)</f>
        <v>Williamsfurt</v>
      </c>
      <c r="AE914" t="str">
        <f>VLOOKUP(Table8_16[[#This Row],[Store_ID]],Store!$A$2:$E$21,5,FALSE)</f>
        <v>Online</v>
      </c>
      <c r="AF914" s="22" t="str">
        <f>VLOOKUP(Table8_16[[#This Row],[Store_ID]],Store!$A$2:$F$21,6,FALSE)</f>
        <v>Digital Store</v>
      </c>
    </row>
    <row r="915" spans="1:32" x14ac:dyDescent="0.3">
      <c r="A915" t="s">
        <v>2880</v>
      </c>
      <c r="B915" s="5">
        <v>45773</v>
      </c>
      <c r="C915" t="s">
        <v>388</v>
      </c>
      <c r="D915" t="s">
        <v>1706</v>
      </c>
      <c r="E915" t="s">
        <v>1914</v>
      </c>
      <c r="F915">
        <v>3</v>
      </c>
      <c r="G915">
        <v>94.55</v>
      </c>
      <c r="H915">
        <v>0.13</v>
      </c>
      <c r="I915" t="s">
        <v>1964</v>
      </c>
      <c r="J915">
        <v>246.77549999999999</v>
      </c>
      <c r="K915">
        <v>246.77549999999997</v>
      </c>
      <c r="L915" t="str">
        <f>_xlfn.IFS(Table8_1[[#This Row],[Unit_Price]]&lt;500,"Low Price",Table8_1[[#This Row],[Unit_Price]]&lt;2000,"Medium Price",Table8_1[[#This Row],[Unit_Price]]&gt;=2000, "High Price")</f>
        <v>Low Price</v>
      </c>
      <c r="M915" t="str">
        <f>VLOOKUP(Table8_16[[#This Row],[Customer_ID]],Table1__2[],2,FALSE)</f>
        <v>Amy Walker</v>
      </c>
      <c r="N915">
        <f>VLOOKUP(Table8_16[[#This Row],[Customer_ID]],Table1__2[],3,FALSE)</f>
        <v>27</v>
      </c>
      <c r="O915" t="str">
        <f>VLOOKUP(Table8_16[[#This Row],[Customer_ID]],Table1__2[],4,FALSE)</f>
        <v>Male</v>
      </c>
      <c r="P915" t="str">
        <f>VLOOKUP(Table8_16[[#This Row],[Customer_ID]],Table1__2[],5,FALSE)</f>
        <v>Smithland</v>
      </c>
      <c r="Q915" t="str">
        <f>VLOOKUP(Table8_16[[#This Row],[Customer_ID]],Table1__2[],6,FALSE)</f>
        <v>West Virginia</v>
      </c>
      <c r="R915" t="str">
        <f>VLOOKUP(Table8_16[[#This Row],[Customer_ID]],Table1__2[],7,FALSE)</f>
        <v>USA</v>
      </c>
      <c r="S915" t="str">
        <f>VLOOKUP(Table8_16[[#This Row],[Customer_ID]],Table1__2[],8,FALSE)</f>
        <v>Silver</v>
      </c>
      <c r="T915" t="str">
        <f>VLOOKUP(Table8_16[[#This Row],[Customer_ID]],Table1__2[],9,FALSE)</f>
        <v>Entry level Professionel</v>
      </c>
      <c r="U915" t="str">
        <f>VLOOKUP(Table8_16[[#This Row],[Product_ID]],Table3__211[],2,FALSE)</f>
        <v>Smart Home WiFi</v>
      </c>
      <c r="V915" t="str">
        <f>VLOOKUP(Table8_16[[#This Row],[Product_ID]],Table3__211[],3,FALSE)</f>
        <v>Camera</v>
      </c>
      <c r="W915" t="str">
        <f>VLOOKUP(Table8_16[[#This Row],[Product_ID]],Table3__211[],4,FALSE)</f>
        <v>Electronics</v>
      </c>
      <c r="X915" t="str">
        <f>VLOOKUP(Table8_16[[#This Row],[Product_ID]],Table3__211[],5,FALSE)</f>
        <v>Accessories</v>
      </c>
      <c r="Y915" t="str">
        <f>VLOOKUP(Table8_16[[#This Row],[Product_ID]],Table3__211[],6,FALSE)</f>
        <v>Holmes LLC</v>
      </c>
      <c r="Z915">
        <f>VLOOKUP(Table8_16[[#This Row],[Product_ID]],Table3__211[],7,FALSE)</f>
        <v>450.71</v>
      </c>
      <c r="AA915">
        <f>VLOOKUP(Table8_16[[#This Row],[Product_ID]],Table3__211[],8,FALSE)</f>
        <v>389</v>
      </c>
      <c r="AB915" t="str">
        <f>VLOOKUP(Table8_16[[#This Row],[Store_ID]],Store!$A$2:$E$21,2,FALSE)</f>
        <v>Martinez-Mullins</v>
      </c>
      <c r="AC915" t="str">
        <f>VLOOKUP(Table8_16[[#This Row],[Store_ID]],Store!$A$2:$E$21,3,FALSE)</f>
        <v>South</v>
      </c>
      <c r="AD915" t="str">
        <f>VLOOKUP(Table8_16[[#This Row],[Store_ID]],Store!$A$2:$E$21,4,FALSE)</f>
        <v>Williamsfurt</v>
      </c>
      <c r="AE915" t="str">
        <f>VLOOKUP(Table8_16[[#This Row],[Store_ID]],Store!$A$2:$E$21,5,FALSE)</f>
        <v>Online</v>
      </c>
      <c r="AF915" s="22" t="str">
        <f>VLOOKUP(Table8_16[[#This Row],[Store_ID]],Store!$A$2:$F$21,6,FALSE)</f>
        <v>Digital Store</v>
      </c>
    </row>
    <row r="916" spans="1:32" x14ac:dyDescent="0.3">
      <c r="A916" t="s">
        <v>2881</v>
      </c>
      <c r="B916" s="5">
        <v>45308</v>
      </c>
      <c r="C916" t="s">
        <v>157</v>
      </c>
      <c r="D916" t="s">
        <v>1617</v>
      </c>
      <c r="E916" t="s">
        <v>1948</v>
      </c>
      <c r="F916">
        <v>3</v>
      </c>
      <c r="G916">
        <v>620.12</v>
      </c>
      <c r="H916">
        <v>0.06</v>
      </c>
      <c r="I916" t="s">
        <v>1959</v>
      </c>
      <c r="J916">
        <v>1748.7384</v>
      </c>
      <c r="K916">
        <v>1748.7384000000002</v>
      </c>
      <c r="L916" t="str">
        <f>_xlfn.IFS(Table8_1[[#This Row],[Unit_Price]]&lt;500,"Low Price",Table8_1[[#This Row],[Unit_Price]]&lt;2000,"Medium Price",Table8_1[[#This Row],[Unit_Price]]&gt;=2000, "High Price")</f>
        <v>Medium Price</v>
      </c>
      <c r="M916" t="str">
        <f>VLOOKUP(Table8_16[[#This Row],[Customer_ID]],Table1__2[],2,FALSE)</f>
        <v>Tonya Reynolds</v>
      </c>
      <c r="N916">
        <f>VLOOKUP(Table8_16[[#This Row],[Customer_ID]],Table1__2[],3,FALSE)</f>
        <v>55</v>
      </c>
      <c r="O916" t="str">
        <f>VLOOKUP(Table8_16[[#This Row],[Customer_ID]],Table1__2[],4,FALSE)</f>
        <v>Female</v>
      </c>
      <c r="P916" t="str">
        <f>VLOOKUP(Table8_16[[#This Row],[Customer_ID]],Table1__2[],5,FALSE)</f>
        <v>Darleneton</v>
      </c>
      <c r="Q916" t="str">
        <f>VLOOKUP(Table8_16[[#This Row],[Customer_ID]],Table1__2[],6,FALSE)</f>
        <v>Michigan</v>
      </c>
      <c r="R916" t="str">
        <f>VLOOKUP(Table8_16[[#This Row],[Customer_ID]],Table1__2[],7,FALSE)</f>
        <v>USA</v>
      </c>
      <c r="S916" t="str">
        <f>VLOOKUP(Table8_16[[#This Row],[Customer_ID]],Table1__2[],8,FALSE)</f>
        <v>Gold</v>
      </c>
      <c r="T916" t="str">
        <f>VLOOKUP(Table8_16[[#This Row],[Customer_ID]],Table1__2[],9,FALSE)</f>
        <v>Experienced</v>
      </c>
      <c r="U916" t="str">
        <f>VLOOKUP(Table8_16[[#This Row],[Product_ID]],Table3__211[],2,FALSE)</f>
        <v>4K Home</v>
      </c>
      <c r="V916" t="str">
        <f>VLOOKUP(Table8_16[[#This Row],[Product_ID]],Table3__211[],3,FALSE)</f>
        <v>Projector</v>
      </c>
      <c r="W916" t="str">
        <f>VLOOKUP(Table8_16[[#This Row],[Product_ID]],Table3__211[],4,FALSE)</f>
        <v>Electronics</v>
      </c>
      <c r="X916" t="str">
        <f>VLOOKUP(Table8_16[[#This Row],[Product_ID]],Table3__211[],5,FALSE)</f>
        <v>Appliances</v>
      </c>
      <c r="Y916" t="str">
        <f>VLOOKUP(Table8_16[[#This Row],[Product_ID]],Table3__211[],6,FALSE)</f>
        <v>Thomas LLC</v>
      </c>
      <c r="Z916">
        <f>VLOOKUP(Table8_16[[#This Row],[Product_ID]],Table3__211[],7,FALSE)</f>
        <v>465.34</v>
      </c>
      <c r="AA916">
        <f>VLOOKUP(Table8_16[[#This Row],[Product_ID]],Table3__211[],8,FALSE)</f>
        <v>301</v>
      </c>
      <c r="AB916" t="str">
        <f>VLOOKUP(Table8_16[[#This Row],[Store_ID]],Store!$A$2:$E$21,2,FALSE)</f>
        <v>Mann-Austin</v>
      </c>
      <c r="AC916" t="str">
        <f>VLOOKUP(Table8_16[[#This Row],[Store_ID]],Store!$A$2:$E$21,3,FALSE)</f>
        <v>East</v>
      </c>
      <c r="AD916" t="str">
        <f>VLOOKUP(Table8_16[[#This Row],[Store_ID]],Store!$A$2:$E$21,4,FALSE)</f>
        <v>Vasquezborough</v>
      </c>
      <c r="AE916" t="str">
        <f>VLOOKUP(Table8_16[[#This Row],[Store_ID]],Store!$A$2:$E$21,5,FALSE)</f>
        <v>Online</v>
      </c>
      <c r="AF916" s="22" t="str">
        <f>VLOOKUP(Table8_16[[#This Row],[Store_ID]],Store!$A$2:$F$21,6,FALSE)</f>
        <v>Digital Store</v>
      </c>
    </row>
    <row r="917" spans="1:32" x14ac:dyDescent="0.3">
      <c r="A917" t="s">
        <v>2882</v>
      </c>
      <c r="B917" s="5">
        <v>45869</v>
      </c>
      <c r="C917" t="s">
        <v>2639</v>
      </c>
      <c r="D917" t="s">
        <v>1790</v>
      </c>
      <c r="E917" t="s">
        <v>1911</v>
      </c>
      <c r="F917">
        <v>2</v>
      </c>
      <c r="G917">
        <v>354.09</v>
      </c>
      <c r="H917">
        <v>0.12</v>
      </c>
      <c r="I917" t="s">
        <v>1964</v>
      </c>
      <c r="J917">
        <v>623.19839999999999</v>
      </c>
      <c r="K917">
        <v>623.19839999999999</v>
      </c>
      <c r="L917" t="str">
        <f>_xlfn.IFS(Table8_1[[#This Row],[Unit_Price]]&lt;500,"Low Price",Table8_1[[#This Row],[Unit_Price]]&lt;2000,"Medium Price",Table8_1[[#This Row],[Unit_Price]]&gt;=2000, "High Price")</f>
        <v>Low Price</v>
      </c>
      <c r="M917" t="str">
        <f>VLOOKUP(Table8_16[[#This Row],[Customer_ID]],Table1__2[],2,FALSE)</f>
        <v>Eric Lee</v>
      </c>
      <c r="N917">
        <f>VLOOKUP(Table8_16[[#This Row],[Customer_ID]],Table1__2[],3,FALSE)</f>
        <v>22</v>
      </c>
      <c r="O917" t="str">
        <f>VLOOKUP(Table8_16[[#This Row],[Customer_ID]],Table1__2[],4,FALSE)</f>
        <v>Female</v>
      </c>
      <c r="P917" t="str">
        <f>VLOOKUP(Table8_16[[#This Row],[Customer_ID]],Table1__2[],5,FALSE)</f>
        <v>Lake April</v>
      </c>
      <c r="Q917" t="str">
        <f>VLOOKUP(Table8_16[[#This Row],[Customer_ID]],Table1__2[],6,FALSE)</f>
        <v>Vermont</v>
      </c>
      <c r="R917" t="str">
        <f>VLOOKUP(Table8_16[[#This Row],[Customer_ID]],Table1__2[],7,FALSE)</f>
        <v>USA</v>
      </c>
      <c r="S917" t="str">
        <f>VLOOKUP(Table8_16[[#This Row],[Customer_ID]],Table1__2[],8,FALSE)</f>
        <v>Bronze</v>
      </c>
      <c r="T917" t="str">
        <f>VLOOKUP(Table8_16[[#This Row],[Customer_ID]],Table1__2[],9,FALSE)</f>
        <v>Students</v>
      </c>
      <c r="U917" t="str">
        <f>VLOOKUP(Table8_16[[#This Row],[Product_ID]],Table3__211[],2,FALSE)</f>
        <v>Men's Sports</v>
      </c>
      <c r="V917" t="str">
        <f>VLOOKUP(Table8_16[[#This Row],[Product_ID]],Table3__211[],3,FALSE)</f>
        <v>Shorts</v>
      </c>
      <c r="W917" t="str">
        <f>VLOOKUP(Table8_16[[#This Row],[Product_ID]],Table3__211[],4,FALSE)</f>
        <v>Clothing</v>
      </c>
      <c r="X917" t="str">
        <f>VLOOKUP(Table8_16[[#This Row],[Product_ID]],Table3__211[],5,FALSE)</f>
        <v>Bottoms</v>
      </c>
      <c r="Y917" t="str">
        <f>VLOOKUP(Table8_16[[#This Row],[Product_ID]],Table3__211[],6,FALSE)</f>
        <v>Fitzpatrick Ltd</v>
      </c>
      <c r="Z917">
        <f>VLOOKUP(Table8_16[[#This Row],[Product_ID]],Table3__211[],7,FALSE)</f>
        <v>218.22</v>
      </c>
      <c r="AA917">
        <f>VLOOKUP(Table8_16[[#This Row],[Product_ID]],Table3__211[],8,FALSE)</f>
        <v>224</v>
      </c>
      <c r="AB917" t="str">
        <f>VLOOKUP(Table8_16[[#This Row],[Store_ID]],Store!$A$2:$E$21,2,FALSE)</f>
        <v>Benson-Elliott</v>
      </c>
      <c r="AC917" t="str">
        <f>VLOOKUP(Table8_16[[#This Row],[Store_ID]],Store!$A$2:$E$21,3,FALSE)</f>
        <v>East</v>
      </c>
      <c r="AD917" t="str">
        <f>VLOOKUP(Table8_16[[#This Row],[Store_ID]],Store!$A$2:$E$21,4,FALSE)</f>
        <v>Port Josephberg</v>
      </c>
      <c r="AE917" t="str">
        <f>VLOOKUP(Table8_16[[#This Row],[Store_ID]],Store!$A$2:$E$21,5,FALSE)</f>
        <v>Online</v>
      </c>
      <c r="AF917" s="22" t="str">
        <f>VLOOKUP(Table8_16[[#This Row],[Store_ID]],Store!$A$2:$F$21,6,FALSE)</f>
        <v>Digital Store</v>
      </c>
    </row>
    <row r="918" spans="1:32" x14ac:dyDescent="0.3">
      <c r="A918" t="s">
        <v>2883</v>
      </c>
      <c r="B918" s="5">
        <v>45621</v>
      </c>
      <c r="C918" t="s">
        <v>452</v>
      </c>
      <c r="D918" t="s">
        <v>1741</v>
      </c>
      <c r="E918" t="s">
        <v>1908</v>
      </c>
      <c r="F918">
        <v>3</v>
      </c>
      <c r="G918">
        <v>214.94</v>
      </c>
      <c r="H918">
        <v>0.22</v>
      </c>
      <c r="I918" t="s">
        <v>1964</v>
      </c>
      <c r="J918">
        <v>502.95960000000002</v>
      </c>
      <c r="K918">
        <v>502.95959999999991</v>
      </c>
      <c r="L918" t="str">
        <f>_xlfn.IFS(Table8_1[[#This Row],[Unit_Price]]&lt;500,"Low Price",Table8_1[[#This Row],[Unit_Price]]&lt;2000,"Medium Price",Table8_1[[#This Row],[Unit_Price]]&gt;=2000, "High Price")</f>
        <v>Low Price</v>
      </c>
      <c r="M918" t="str">
        <f>VLOOKUP(Table8_16[[#This Row],[Customer_ID]],Table1__2[],2,FALSE)</f>
        <v>Jamie Reyes</v>
      </c>
      <c r="N918">
        <f>VLOOKUP(Table8_16[[#This Row],[Customer_ID]],Table1__2[],3,FALSE)</f>
        <v>29</v>
      </c>
      <c r="O918" t="str">
        <f>VLOOKUP(Table8_16[[#This Row],[Customer_ID]],Table1__2[],4,FALSE)</f>
        <v>Male</v>
      </c>
      <c r="P918" t="str">
        <f>VLOOKUP(Table8_16[[#This Row],[Customer_ID]],Table1__2[],5,FALSE)</f>
        <v xml:space="preserve">   jonesbury </v>
      </c>
      <c r="Q918" t="str">
        <f>VLOOKUP(Table8_16[[#This Row],[Customer_ID]],Table1__2[],6,FALSE)</f>
        <v>Connecticut</v>
      </c>
      <c r="R918" t="str">
        <f>VLOOKUP(Table8_16[[#This Row],[Customer_ID]],Table1__2[],7,FALSE)</f>
        <v>USA</v>
      </c>
      <c r="S918" t="str">
        <f>VLOOKUP(Table8_16[[#This Row],[Customer_ID]],Table1__2[],8,FALSE)</f>
        <v>Platinum</v>
      </c>
      <c r="T918" t="str">
        <f>VLOOKUP(Table8_16[[#This Row],[Customer_ID]],Table1__2[],9,FALSE)</f>
        <v>Entry level Professionel</v>
      </c>
      <c r="U918" t="str">
        <f>VLOOKUP(Table8_16[[#This Row],[Product_ID]],Table3__211[],2,FALSE)</f>
        <v>Men's Track</v>
      </c>
      <c r="V918" t="str">
        <f>VLOOKUP(Table8_16[[#This Row],[Product_ID]],Table3__211[],3,FALSE)</f>
        <v>Pants</v>
      </c>
      <c r="W918" t="str">
        <f>VLOOKUP(Table8_16[[#This Row],[Product_ID]],Table3__211[],4,FALSE)</f>
        <v>Clothing</v>
      </c>
      <c r="X918" t="str">
        <f>VLOOKUP(Table8_16[[#This Row],[Product_ID]],Table3__211[],5,FALSE)</f>
        <v>Bottoms</v>
      </c>
      <c r="Y918" t="str">
        <f>VLOOKUP(Table8_16[[#This Row],[Product_ID]],Table3__211[],6,FALSE)</f>
        <v>Hamilton, Woods and Walker</v>
      </c>
      <c r="Z918">
        <f>VLOOKUP(Table8_16[[#This Row],[Product_ID]],Table3__211[],7,FALSE)</f>
        <v>386.56</v>
      </c>
      <c r="AA918">
        <f>VLOOKUP(Table8_16[[#This Row],[Product_ID]],Table3__211[],8,FALSE)</f>
        <v>125</v>
      </c>
      <c r="AB918" t="str">
        <f>VLOOKUP(Table8_16[[#This Row],[Store_ID]],Store!$A$2:$E$21,2,FALSE)</f>
        <v>Gray Ltd</v>
      </c>
      <c r="AC918" t="str">
        <f>VLOOKUP(Table8_16[[#This Row],[Store_ID]],Store!$A$2:$E$21,3,FALSE)</f>
        <v>North</v>
      </c>
      <c r="AD918" t="str">
        <f>VLOOKUP(Table8_16[[#This Row],[Store_ID]],Store!$A$2:$E$21,4,FALSE)</f>
        <v>New Michaelchester</v>
      </c>
      <c r="AE918" t="str">
        <f>VLOOKUP(Table8_16[[#This Row],[Store_ID]],Store!$A$2:$E$21,5,FALSE)</f>
        <v>Outlet</v>
      </c>
      <c r="AF918" s="22" t="str">
        <f>VLOOKUP(Table8_16[[#This Row],[Store_ID]],Store!$A$2:$F$21,6,FALSE)</f>
        <v>Physical Store</v>
      </c>
    </row>
    <row r="919" spans="1:32" x14ac:dyDescent="0.3">
      <c r="A919" t="s">
        <v>2884</v>
      </c>
      <c r="B919" s="5">
        <v>45428</v>
      </c>
      <c r="C919" t="s">
        <v>659</v>
      </c>
      <c r="D919" t="s">
        <v>1594</v>
      </c>
      <c r="E919" t="s">
        <v>1929</v>
      </c>
      <c r="F919">
        <v>2</v>
      </c>
      <c r="G919">
        <v>309.77999999999997</v>
      </c>
      <c r="H919">
        <v>0.16</v>
      </c>
      <c r="I919" t="s">
        <v>1959</v>
      </c>
      <c r="J919">
        <v>520.43039999999996</v>
      </c>
      <c r="K919">
        <v>520.43039999999996</v>
      </c>
      <c r="L919" t="str">
        <f>_xlfn.IFS(Table8_1[[#This Row],[Unit_Price]]&lt;500,"Low Price",Table8_1[[#This Row],[Unit_Price]]&lt;2000,"Medium Price",Table8_1[[#This Row],[Unit_Price]]&gt;=2000, "High Price")</f>
        <v>Low Price</v>
      </c>
      <c r="M919" t="str">
        <f>VLOOKUP(Table8_16[[#This Row],[Customer_ID]],Table1__2[],2,FALSE)</f>
        <v>Carmen Price</v>
      </c>
      <c r="N919">
        <f>VLOOKUP(Table8_16[[#This Row],[Customer_ID]],Table1__2[],3,FALSE)</f>
        <v>46</v>
      </c>
      <c r="O919" t="str">
        <f>VLOOKUP(Table8_16[[#This Row],[Customer_ID]],Table1__2[],4,FALSE)</f>
        <v>Male</v>
      </c>
      <c r="P919" t="str">
        <f>VLOOKUP(Table8_16[[#This Row],[Customer_ID]],Table1__2[],5,FALSE)</f>
        <v>North Briannamouth</v>
      </c>
      <c r="Q919" t="str">
        <f>VLOOKUP(Table8_16[[#This Row],[Customer_ID]],Table1__2[],6,FALSE)</f>
        <v>Tennessee</v>
      </c>
      <c r="R919" t="str">
        <f>VLOOKUP(Table8_16[[#This Row],[Customer_ID]],Table1__2[],7,FALSE)</f>
        <v>USA</v>
      </c>
      <c r="S919" t="str">
        <f>VLOOKUP(Table8_16[[#This Row],[Customer_ID]],Table1__2[],8,FALSE)</f>
        <v>Bronze</v>
      </c>
      <c r="T919" t="str">
        <f>VLOOKUP(Table8_16[[#This Row],[Customer_ID]],Table1__2[],9,FALSE)</f>
        <v>Experienced</v>
      </c>
      <c r="U919" t="str">
        <f>VLOOKUP(Table8_16[[#This Row],[Product_ID]],Table3__211[],2,FALSE)</f>
        <v>Adjustable Dumbbell</v>
      </c>
      <c r="V919" t="str">
        <f>VLOOKUP(Table8_16[[#This Row],[Product_ID]],Table3__211[],3,FALSE)</f>
        <v>Set</v>
      </c>
      <c r="W919" t="str">
        <f>VLOOKUP(Table8_16[[#This Row],[Product_ID]],Table3__211[],4,FALSE)</f>
        <v>Sports</v>
      </c>
      <c r="X919" t="str">
        <f>VLOOKUP(Table8_16[[#This Row],[Product_ID]],Table3__211[],5,FALSE)</f>
        <v>Fitness</v>
      </c>
      <c r="Y919" t="str">
        <f>VLOOKUP(Table8_16[[#This Row],[Product_ID]],Table3__211[],6,FALSE)</f>
        <v>Hill PLC</v>
      </c>
      <c r="Z919">
        <f>VLOOKUP(Table8_16[[#This Row],[Product_ID]],Table3__211[],7,FALSE)</f>
        <v>495.72</v>
      </c>
      <c r="AA919">
        <f>VLOOKUP(Table8_16[[#This Row],[Product_ID]],Table3__211[],8,FALSE)</f>
        <v>323</v>
      </c>
      <c r="AB919" t="str">
        <f>VLOOKUP(Table8_16[[#This Row],[Store_ID]],Store!$A$2:$E$21,2,FALSE)</f>
        <v>Thomas, Bridges and Harris</v>
      </c>
      <c r="AC919" t="str">
        <f>VLOOKUP(Table8_16[[#This Row],[Store_ID]],Store!$A$2:$E$21,3,FALSE)</f>
        <v>North</v>
      </c>
      <c r="AD919" t="str">
        <f>VLOOKUP(Table8_16[[#This Row],[Store_ID]],Store!$A$2:$E$21,4,FALSE)</f>
        <v>Sabrinatown</v>
      </c>
      <c r="AE919" t="str">
        <f>VLOOKUP(Table8_16[[#This Row],[Store_ID]],Store!$A$2:$E$21,5,FALSE)</f>
        <v>Online</v>
      </c>
      <c r="AF919" s="22" t="str">
        <f>VLOOKUP(Table8_16[[#This Row],[Store_ID]],Store!$A$2:$F$21,6,FALSE)</f>
        <v>Digital Store</v>
      </c>
    </row>
    <row r="920" spans="1:32" x14ac:dyDescent="0.3">
      <c r="A920" t="s">
        <v>2885</v>
      </c>
      <c r="B920" s="5">
        <v>45807</v>
      </c>
      <c r="C920" t="s">
        <v>259</v>
      </c>
      <c r="D920" t="s">
        <v>1610</v>
      </c>
      <c r="E920" t="s">
        <v>1901</v>
      </c>
      <c r="F920">
        <v>2</v>
      </c>
      <c r="G920">
        <v>183.85</v>
      </c>
      <c r="H920">
        <v>0.14000000000000001</v>
      </c>
      <c r="I920" t="s">
        <v>1961</v>
      </c>
      <c r="J920">
        <v>316.22199999999998</v>
      </c>
      <c r="K920">
        <v>316.22199999999998</v>
      </c>
      <c r="L920" t="str">
        <f>_xlfn.IFS(Table8_1[[#This Row],[Unit_Price]]&lt;500,"Low Price",Table8_1[[#This Row],[Unit_Price]]&lt;2000,"Medium Price",Table8_1[[#This Row],[Unit_Price]]&gt;=2000, "High Price")</f>
        <v>Low Price</v>
      </c>
      <c r="M920" t="str">
        <f>VLOOKUP(Table8_16[[#This Row],[Customer_ID]],Table1__2[],2,FALSE)</f>
        <v>Roy Cole</v>
      </c>
      <c r="N920">
        <f>VLOOKUP(Table8_16[[#This Row],[Customer_ID]],Table1__2[],3,FALSE)</f>
        <v>24</v>
      </c>
      <c r="O920" t="str">
        <f>VLOOKUP(Table8_16[[#This Row],[Customer_ID]],Table1__2[],4,FALSE)</f>
        <v>Female</v>
      </c>
      <c r="P920" t="str">
        <f>VLOOKUP(Table8_16[[#This Row],[Customer_ID]],Table1__2[],5,FALSE)</f>
        <v>North Cynthiatown</v>
      </c>
      <c r="Q920" t="str">
        <f>VLOOKUP(Table8_16[[#This Row],[Customer_ID]],Table1__2[],6,FALSE)</f>
        <v>New Jersey</v>
      </c>
      <c r="R920" t="str">
        <f>VLOOKUP(Table8_16[[#This Row],[Customer_ID]],Table1__2[],7,FALSE)</f>
        <v>USA</v>
      </c>
      <c r="S920" t="str">
        <f>VLOOKUP(Table8_16[[#This Row],[Customer_ID]],Table1__2[],8,FALSE)</f>
        <v>Platinum</v>
      </c>
      <c r="T920" t="str">
        <f>VLOOKUP(Table8_16[[#This Row],[Customer_ID]],Table1__2[],9,FALSE)</f>
        <v>Students</v>
      </c>
      <c r="U920" t="str">
        <f>VLOOKUP(Table8_16[[#This Row],[Product_ID]],Table3__211[],2,FALSE)</f>
        <v>USB-C Fast</v>
      </c>
      <c r="V920" t="str">
        <f>VLOOKUP(Table8_16[[#This Row],[Product_ID]],Table3__211[],3,FALSE)</f>
        <v>Charger</v>
      </c>
      <c r="W920" t="str">
        <f>VLOOKUP(Table8_16[[#This Row],[Product_ID]],Table3__211[],4,FALSE)</f>
        <v>Electronics</v>
      </c>
      <c r="X920" t="str">
        <f>VLOOKUP(Table8_16[[#This Row],[Product_ID]],Table3__211[],5,FALSE)</f>
        <v>Accessories</v>
      </c>
      <c r="Y920" t="str">
        <f>VLOOKUP(Table8_16[[#This Row],[Product_ID]],Table3__211[],6,FALSE)</f>
        <v>Dawson-Perkins</v>
      </c>
      <c r="Z920">
        <f>VLOOKUP(Table8_16[[#This Row],[Product_ID]],Table3__211[],7,FALSE)</f>
        <v>242.23</v>
      </c>
      <c r="AA920">
        <f>VLOOKUP(Table8_16[[#This Row],[Product_ID]],Table3__211[],8,FALSE)</f>
        <v>453</v>
      </c>
      <c r="AB920" t="str">
        <f>VLOOKUP(Table8_16[[#This Row],[Store_ID]],Store!$A$2:$E$21,2,FALSE)</f>
        <v>Johnson-Wright</v>
      </c>
      <c r="AC920" t="str">
        <f>VLOOKUP(Table8_16[[#This Row],[Store_ID]],Store!$A$2:$E$21,3,FALSE)</f>
        <v>North</v>
      </c>
      <c r="AD920" t="str">
        <f>VLOOKUP(Table8_16[[#This Row],[Store_ID]],Store!$A$2:$E$21,4,FALSE)</f>
        <v>Hoodberg</v>
      </c>
      <c r="AE920" t="str">
        <f>VLOOKUP(Table8_16[[#This Row],[Store_ID]],Store!$A$2:$E$21,5,FALSE)</f>
        <v>Outlet</v>
      </c>
      <c r="AF920" s="22" t="str">
        <f>VLOOKUP(Table8_16[[#This Row],[Store_ID]],Store!$A$2:$F$21,6,FALSE)</f>
        <v>Physical Store</v>
      </c>
    </row>
    <row r="921" spans="1:32" x14ac:dyDescent="0.3">
      <c r="A921" t="s">
        <v>2886</v>
      </c>
      <c r="B921" s="5">
        <v>45238</v>
      </c>
      <c r="C921" t="s">
        <v>1284</v>
      </c>
      <c r="D921" t="s">
        <v>1793</v>
      </c>
      <c r="E921" t="s">
        <v>1887</v>
      </c>
      <c r="F921">
        <v>1</v>
      </c>
      <c r="G921">
        <v>550.05999999999995</v>
      </c>
      <c r="H921">
        <v>0.01</v>
      </c>
      <c r="I921" t="s">
        <v>1959</v>
      </c>
      <c r="J921">
        <v>544.55939999999998</v>
      </c>
      <c r="K921">
        <v>544.55939999999998</v>
      </c>
      <c r="L921" t="str">
        <f>_xlfn.IFS(Table8_1[[#This Row],[Unit_Price]]&lt;500,"Low Price",Table8_1[[#This Row],[Unit_Price]]&lt;2000,"Medium Price",Table8_1[[#This Row],[Unit_Price]]&gt;=2000, "High Price")</f>
        <v>Medium Price</v>
      </c>
      <c r="M921" t="str">
        <f>VLOOKUP(Table8_16[[#This Row],[Customer_ID]],Table1__2[],2,FALSE)</f>
        <v>Sarah Smith</v>
      </c>
      <c r="N921">
        <f>VLOOKUP(Table8_16[[#This Row],[Customer_ID]],Table1__2[],3,FALSE)</f>
        <v>55</v>
      </c>
      <c r="O921" t="str">
        <f>VLOOKUP(Table8_16[[#This Row],[Customer_ID]],Table1__2[],4,FALSE)</f>
        <v>Male</v>
      </c>
      <c r="P921" t="str">
        <f>VLOOKUP(Table8_16[[#This Row],[Customer_ID]],Table1__2[],5,FALSE)</f>
        <v>Kathleenport</v>
      </c>
      <c r="Q921" t="str">
        <f>VLOOKUP(Table8_16[[#This Row],[Customer_ID]],Table1__2[],6,FALSE)</f>
        <v>Wyoming</v>
      </c>
      <c r="R921" t="str">
        <f>VLOOKUP(Table8_16[[#This Row],[Customer_ID]],Table1__2[],7,FALSE)</f>
        <v>USA</v>
      </c>
      <c r="S921" t="str">
        <f>VLOOKUP(Table8_16[[#This Row],[Customer_ID]],Table1__2[],8,FALSE)</f>
        <v>Gold</v>
      </c>
      <c r="T921" t="str">
        <f>VLOOKUP(Table8_16[[#This Row],[Customer_ID]],Table1__2[],9,FALSE)</f>
        <v>Experienced</v>
      </c>
      <c r="U921" t="str">
        <f>VLOOKUP(Table8_16[[#This Row],[Product_ID]],Table3__211[],2,FALSE)</f>
        <v>Kitchen Storage</v>
      </c>
      <c r="V921" t="str">
        <f>VLOOKUP(Table8_16[[#This Row],[Product_ID]],Table3__211[],3,FALSE)</f>
        <v>Rack</v>
      </c>
      <c r="W921" t="str">
        <f>VLOOKUP(Table8_16[[#This Row],[Product_ID]],Table3__211[],4,FALSE)</f>
        <v>Home</v>
      </c>
      <c r="X921" t="str">
        <f>VLOOKUP(Table8_16[[#This Row],[Product_ID]],Table3__211[],5,FALSE)</f>
        <v>Storage</v>
      </c>
      <c r="Y921" t="str">
        <f>VLOOKUP(Table8_16[[#This Row],[Product_ID]],Table3__211[],6,FALSE)</f>
        <v>Duran Group</v>
      </c>
      <c r="Z921">
        <f>VLOOKUP(Table8_16[[#This Row],[Product_ID]],Table3__211[],7,FALSE)</f>
        <v>138.05000000000001</v>
      </c>
      <c r="AA921">
        <f>VLOOKUP(Table8_16[[#This Row],[Product_ID]],Table3__211[],8,FALSE)</f>
        <v>89</v>
      </c>
      <c r="AB921" t="str">
        <f>VLOOKUP(Table8_16[[#This Row],[Store_ID]],Store!$A$2:$E$21,2,FALSE)</f>
        <v>Rivera-Warner</v>
      </c>
      <c r="AC921" t="str">
        <f>VLOOKUP(Table8_16[[#This Row],[Store_ID]],Store!$A$2:$E$21,3,FALSE)</f>
        <v>East</v>
      </c>
      <c r="AD921" t="str">
        <f>VLOOKUP(Table8_16[[#This Row],[Store_ID]],Store!$A$2:$E$21,4,FALSE)</f>
        <v>Washingtonfurt</v>
      </c>
      <c r="AE921" t="str">
        <f>VLOOKUP(Table8_16[[#This Row],[Store_ID]],Store!$A$2:$E$21,5,FALSE)</f>
        <v>Flagship</v>
      </c>
      <c r="AF921" s="22" t="str">
        <f>VLOOKUP(Table8_16[[#This Row],[Store_ID]],Store!$A$2:$F$21,6,FALSE)</f>
        <v>Physical Store</v>
      </c>
    </row>
    <row r="922" spans="1:32" x14ac:dyDescent="0.3">
      <c r="A922" t="s">
        <v>2887</v>
      </c>
      <c r="B922" s="5">
        <v>45253</v>
      </c>
      <c r="C922" t="s">
        <v>125</v>
      </c>
      <c r="D922" t="s">
        <v>1820</v>
      </c>
      <c r="E922" t="s">
        <v>1904</v>
      </c>
      <c r="F922">
        <v>2</v>
      </c>
      <c r="G922">
        <v>32.19</v>
      </c>
      <c r="H922">
        <v>0.13</v>
      </c>
      <c r="I922" t="s">
        <v>1964</v>
      </c>
      <c r="J922">
        <v>56.010599999999997</v>
      </c>
      <c r="K922">
        <v>56.010599999999997</v>
      </c>
      <c r="L922" t="str">
        <f>_xlfn.IFS(Table8_1[[#This Row],[Unit_Price]]&lt;500,"Low Price",Table8_1[[#This Row],[Unit_Price]]&lt;2000,"Medium Price",Table8_1[[#This Row],[Unit_Price]]&gt;=2000, "High Price")</f>
        <v>Low Price</v>
      </c>
      <c r="M922" t="str">
        <f>VLOOKUP(Table8_16[[#This Row],[Customer_ID]],Table1__2[],2,FALSE)</f>
        <v>David Arnold</v>
      </c>
      <c r="N922">
        <f>VLOOKUP(Table8_16[[#This Row],[Customer_ID]],Table1__2[],3,FALSE)</f>
        <v>54</v>
      </c>
      <c r="O922" t="str">
        <f>VLOOKUP(Table8_16[[#This Row],[Customer_ID]],Table1__2[],4,FALSE)</f>
        <v>Female</v>
      </c>
      <c r="P922" t="str">
        <f>VLOOKUP(Table8_16[[#This Row],[Customer_ID]],Table1__2[],5,FALSE)</f>
        <v>East Jennifer</v>
      </c>
      <c r="Q922" t="str">
        <f>VLOOKUP(Table8_16[[#This Row],[Customer_ID]],Table1__2[],6,FALSE)</f>
        <v>California</v>
      </c>
      <c r="R922" t="str">
        <f>VLOOKUP(Table8_16[[#This Row],[Customer_ID]],Table1__2[],7,FALSE)</f>
        <v>USA</v>
      </c>
      <c r="S922" t="str">
        <f>VLOOKUP(Table8_16[[#This Row],[Customer_ID]],Table1__2[],8,FALSE)</f>
        <v>Silver</v>
      </c>
      <c r="T922" t="str">
        <f>VLOOKUP(Table8_16[[#This Row],[Customer_ID]],Table1__2[],9,FALSE)</f>
        <v>Experienced</v>
      </c>
      <c r="U922" t="str">
        <f>VLOOKUP(Table8_16[[#This Row],[Product_ID]],Table3__211[],2,FALSE)</f>
        <v>Decorative Lamp</v>
      </c>
      <c r="V922" t="str">
        <f>VLOOKUP(Table8_16[[#This Row],[Product_ID]],Table3__211[],3,FALSE)</f>
        <v>Shade</v>
      </c>
      <c r="W922" t="str">
        <f>VLOOKUP(Table8_16[[#This Row],[Product_ID]],Table3__211[],4,FALSE)</f>
        <v>Home</v>
      </c>
      <c r="X922" t="str">
        <f>VLOOKUP(Table8_16[[#This Row],[Product_ID]],Table3__211[],5,FALSE)</f>
        <v>Lighting</v>
      </c>
      <c r="Y922" t="str">
        <f>VLOOKUP(Table8_16[[#This Row],[Product_ID]],Table3__211[],6,FALSE)</f>
        <v>Ramirez-Hanson</v>
      </c>
      <c r="Z922">
        <f>VLOOKUP(Table8_16[[#This Row],[Product_ID]],Table3__211[],7,FALSE)</f>
        <v>228.53</v>
      </c>
      <c r="AA922">
        <f>VLOOKUP(Table8_16[[#This Row],[Product_ID]],Table3__211[],8,FALSE)</f>
        <v>469</v>
      </c>
      <c r="AB922" t="str">
        <f>VLOOKUP(Table8_16[[#This Row],[Store_ID]],Store!$A$2:$E$21,2,FALSE)</f>
        <v>Alexander Group</v>
      </c>
      <c r="AC922" t="str">
        <f>VLOOKUP(Table8_16[[#This Row],[Store_ID]],Store!$A$2:$E$21,3,FALSE)</f>
        <v>South</v>
      </c>
      <c r="AD922" t="str">
        <f>VLOOKUP(Table8_16[[#This Row],[Store_ID]],Store!$A$2:$E$21,4,FALSE)</f>
        <v>Port Sharon</v>
      </c>
      <c r="AE922" t="str">
        <f>VLOOKUP(Table8_16[[#This Row],[Store_ID]],Store!$A$2:$E$21,5,FALSE)</f>
        <v>Online</v>
      </c>
      <c r="AF922" s="22" t="str">
        <f>VLOOKUP(Table8_16[[#This Row],[Store_ID]],Store!$A$2:$F$21,6,FALSE)</f>
        <v>Digital Store</v>
      </c>
    </row>
    <row r="923" spans="1:32" x14ac:dyDescent="0.3">
      <c r="A923" t="s">
        <v>2888</v>
      </c>
      <c r="B923" s="5">
        <v>45460</v>
      </c>
      <c r="C923" t="s">
        <v>477</v>
      </c>
      <c r="D923" t="s">
        <v>1677</v>
      </c>
      <c r="E923" t="s">
        <v>1948</v>
      </c>
      <c r="F923">
        <v>2</v>
      </c>
      <c r="G923">
        <v>892.06</v>
      </c>
      <c r="H923">
        <v>0.08</v>
      </c>
      <c r="I923" t="s">
        <v>1959</v>
      </c>
      <c r="J923">
        <v>1641.3904</v>
      </c>
      <c r="K923">
        <v>1641.3903999999998</v>
      </c>
      <c r="L923" t="str">
        <f>_xlfn.IFS(Table8_1[[#This Row],[Unit_Price]]&lt;500,"Low Price",Table8_1[[#This Row],[Unit_Price]]&lt;2000,"Medium Price",Table8_1[[#This Row],[Unit_Price]]&gt;=2000, "High Price")</f>
        <v>Medium Price</v>
      </c>
      <c r="M923" t="str">
        <f>VLOOKUP(Table8_16[[#This Row],[Customer_ID]],Table1__2[],2,FALSE)</f>
        <v>Sean Roth</v>
      </c>
      <c r="N923">
        <f>VLOOKUP(Table8_16[[#This Row],[Customer_ID]],Table1__2[],3,FALSE)</f>
        <v>43</v>
      </c>
      <c r="O923" t="str">
        <f>VLOOKUP(Table8_16[[#This Row],[Customer_ID]],Table1__2[],4,FALSE)</f>
        <v>Male</v>
      </c>
      <c r="P923" t="str">
        <f>VLOOKUP(Table8_16[[#This Row],[Customer_ID]],Table1__2[],5,FALSE)</f>
        <v>Lake Michael</v>
      </c>
      <c r="Q923" t="str">
        <f>VLOOKUP(Table8_16[[#This Row],[Customer_ID]],Table1__2[],6,FALSE)</f>
        <v>Virginia</v>
      </c>
      <c r="R923" t="str">
        <f>VLOOKUP(Table8_16[[#This Row],[Customer_ID]],Table1__2[],7,FALSE)</f>
        <v>USA</v>
      </c>
      <c r="S923" t="str">
        <f>VLOOKUP(Table8_16[[#This Row],[Customer_ID]],Table1__2[],8,FALSE)</f>
        <v>Gold</v>
      </c>
      <c r="T923" t="str">
        <f>VLOOKUP(Table8_16[[#This Row],[Customer_ID]],Table1__2[],9,FALSE)</f>
        <v>Experienced</v>
      </c>
      <c r="U923" t="str">
        <f>VLOOKUP(Table8_16[[#This Row],[Product_ID]],Table3__211[],2,FALSE)</f>
        <v>Modern Wall</v>
      </c>
      <c r="V923" t="str">
        <f>VLOOKUP(Table8_16[[#This Row],[Product_ID]],Table3__211[],3,FALSE)</f>
        <v>Clock</v>
      </c>
      <c r="W923" t="str">
        <f>VLOOKUP(Table8_16[[#This Row],[Product_ID]],Table3__211[],4,FALSE)</f>
        <v>Home</v>
      </c>
      <c r="X923" t="str">
        <f>VLOOKUP(Table8_16[[#This Row],[Product_ID]],Table3__211[],5,FALSE)</f>
        <v>Decor</v>
      </c>
      <c r="Y923" t="str">
        <f>VLOOKUP(Table8_16[[#This Row],[Product_ID]],Table3__211[],6,FALSE)</f>
        <v>Weiss-Watson</v>
      </c>
      <c r="Z923">
        <f>VLOOKUP(Table8_16[[#This Row],[Product_ID]],Table3__211[],7,FALSE)</f>
        <v>179.77</v>
      </c>
      <c r="AA923">
        <f>VLOOKUP(Table8_16[[#This Row],[Product_ID]],Table3__211[],8,FALSE)</f>
        <v>305</v>
      </c>
      <c r="AB923" t="str">
        <f>VLOOKUP(Table8_16[[#This Row],[Store_ID]],Store!$A$2:$E$21,2,FALSE)</f>
        <v>Mann-Austin</v>
      </c>
      <c r="AC923" t="str">
        <f>VLOOKUP(Table8_16[[#This Row],[Store_ID]],Store!$A$2:$E$21,3,FALSE)</f>
        <v>East</v>
      </c>
      <c r="AD923" t="str">
        <f>VLOOKUP(Table8_16[[#This Row],[Store_ID]],Store!$A$2:$E$21,4,FALSE)</f>
        <v>Vasquezborough</v>
      </c>
      <c r="AE923" t="str">
        <f>VLOOKUP(Table8_16[[#This Row],[Store_ID]],Store!$A$2:$E$21,5,FALSE)</f>
        <v>Online</v>
      </c>
      <c r="AF923" s="22" t="str">
        <f>VLOOKUP(Table8_16[[#This Row],[Store_ID]],Store!$A$2:$F$21,6,FALSE)</f>
        <v>Digital Store</v>
      </c>
    </row>
    <row r="924" spans="1:32" x14ac:dyDescent="0.3">
      <c r="A924" t="s">
        <v>2889</v>
      </c>
      <c r="B924" s="5">
        <v>45628</v>
      </c>
      <c r="C924" t="s">
        <v>1467</v>
      </c>
      <c r="D924" t="s">
        <v>1756</v>
      </c>
      <c r="E924" t="s">
        <v>1911</v>
      </c>
      <c r="F924">
        <v>1</v>
      </c>
      <c r="G924">
        <v>127.47</v>
      </c>
      <c r="H924">
        <v>0.16</v>
      </c>
      <c r="I924" t="s">
        <v>1964</v>
      </c>
      <c r="J924">
        <v>107.0748</v>
      </c>
      <c r="K924">
        <v>107.0748</v>
      </c>
      <c r="L924" t="str">
        <f>_xlfn.IFS(Table8_1[[#This Row],[Unit_Price]]&lt;500,"Low Price",Table8_1[[#This Row],[Unit_Price]]&lt;2000,"Medium Price",Table8_1[[#This Row],[Unit_Price]]&gt;=2000, "High Price")</f>
        <v>Low Price</v>
      </c>
      <c r="M924" t="str">
        <f>VLOOKUP(Table8_16[[#This Row],[Customer_ID]],Table1__2[],2,FALSE)</f>
        <v>Philip Mendoza</v>
      </c>
      <c r="N924">
        <f>VLOOKUP(Table8_16[[#This Row],[Customer_ID]],Table1__2[],3,FALSE)</f>
        <v>42</v>
      </c>
      <c r="O924" t="str">
        <f>VLOOKUP(Table8_16[[#This Row],[Customer_ID]],Table1__2[],4,FALSE)</f>
        <v>Male</v>
      </c>
      <c r="P924" t="str">
        <f>VLOOKUP(Table8_16[[#This Row],[Customer_ID]],Table1__2[],5,FALSE)</f>
        <v>Tylermouth</v>
      </c>
      <c r="Q924" t="str">
        <f>VLOOKUP(Table8_16[[#This Row],[Customer_ID]],Table1__2[],6,FALSE)</f>
        <v>Massachusetts</v>
      </c>
      <c r="R924" t="str">
        <f>VLOOKUP(Table8_16[[#This Row],[Customer_ID]],Table1__2[],7,FALSE)</f>
        <v>USA</v>
      </c>
      <c r="S924" t="str">
        <f>VLOOKUP(Table8_16[[#This Row],[Customer_ID]],Table1__2[],8,FALSE)</f>
        <v>Silver</v>
      </c>
      <c r="T924" t="str">
        <f>VLOOKUP(Table8_16[[#This Row],[Customer_ID]],Table1__2[],9,FALSE)</f>
        <v>Experienced</v>
      </c>
      <c r="U924" t="str">
        <f>VLOOKUP(Table8_16[[#This Row],[Product_ID]],Table3__211[],2,FALSE)</f>
        <v>Womens Cotton</v>
      </c>
      <c r="V924" t="str">
        <f>VLOOKUP(Table8_16[[#This Row],[Product_ID]],Table3__211[],3,FALSE)</f>
        <v>Scarf</v>
      </c>
      <c r="W924" t="str">
        <f>VLOOKUP(Table8_16[[#This Row],[Product_ID]],Table3__211[],4,FALSE)</f>
        <v>Clothing</v>
      </c>
      <c r="X924" t="str">
        <f>VLOOKUP(Table8_16[[#This Row],[Product_ID]],Table3__211[],5,FALSE)</f>
        <v>Accessories</v>
      </c>
      <c r="Y924" t="str">
        <f>VLOOKUP(Table8_16[[#This Row],[Product_ID]],Table3__211[],6,FALSE)</f>
        <v>Shepherd-Gould</v>
      </c>
      <c r="Z924">
        <f>VLOOKUP(Table8_16[[#This Row],[Product_ID]],Table3__211[],7,FALSE)</f>
        <v>113.83</v>
      </c>
      <c r="AA924">
        <f>VLOOKUP(Table8_16[[#This Row],[Product_ID]],Table3__211[],8,FALSE)</f>
        <v>485</v>
      </c>
      <c r="AB924" t="str">
        <f>VLOOKUP(Table8_16[[#This Row],[Store_ID]],Store!$A$2:$E$21,2,FALSE)</f>
        <v>Benson-Elliott</v>
      </c>
      <c r="AC924" t="str">
        <f>VLOOKUP(Table8_16[[#This Row],[Store_ID]],Store!$A$2:$E$21,3,FALSE)</f>
        <v>East</v>
      </c>
      <c r="AD924" t="str">
        <f>VLOOKUP(Table8_16[[#This Row],[Store_ID]],Store!$A$2:$E$21,4,FALSE)</f>
        <v>Port Josephberg</v>
      </c>
      <c r="AE924" t="str">
        <f>VLOOKUP(Table8_16[[#This Row],[Store_ID]],Store!$A$2:$E$21,5,FALSE)</f>
        <v>Online</v>
      </c>
      <c r="AF924" s="22" t="str">
        <f>VLOOKUP(Table8_16[[#This Row],[Store_ID]],Store!$A$2:$F$21,6,FALSE)</f>
        <v>Digital Store</v>
      </c>
    </row>
    <row r="925" spans="1:32" x14ac:dyDescent="0.3">
      <c r="A925" t="s">
        <v>2890</v>
      </c>
      <c r="B925" s="5">
        <v>45778</v>
      </c>
      <c r="C925" t="s">
        <v>1223</v>
      </c>
      <c r="D925" t="s">
        <v>1814</v>
      </c>
      <c r="E925" t="s">
        <v>1934</v>
      </c>
      <c r="F925">
        <v>3</v>
      </c>
      <c r="G925">
        <v>212.87</v>
      </c>
      <c r="H925">
        <v>0.18</v>
      </c>
      <c r="I925" t="s">
        <v>1959</v>
      </c>
      <c r="J925">
        <v>523.66020000000003</v>
      </c>
      <c r="K925">
        <v>523.66020000000003</v>
      </c>
      <c r="L925" t="str">
        <f>_xlfn.IFS(Table8_1[[#This Row],[Unit_Price]]&lt;500,"Low Price",Table8_1[[#This Row],[Unit_Price]]&lt;2000,"Medium Price",Table8_1[[#This Row],[Unit_Price]]&gt;=2000, "High Price")</f>
        <v>Low Price</v>
      </c>
      <c r="M925" t="str">
        <f>VLOOKUP(Table8_16[[#This Row],[Customer_ID]],Table1__2[],2,FALSE)</f>
        <v>Timothy Valenzuela</v>
      </c>
      <c r="N925">
        <f>VLOOKUP(Table8_16[[#This Row],[Customer_ID]],Table1__2[],3,FALSE)</f>
        <v>53</v>
      </c>
      <c r="O925" t="str">
        <f>VLOOKUP(Table8_16[[#This Row],[Customer_ID]],Table1__2[],4,FALSE)</f>
        <v>Male</v>
      </c>
      <c r="P925" t="str">
        <f>VLOOKUP(Table8_16[[#This Row],[Customer_ID]],Table1__2[],5,FALSE)</f>
        <v>Stevensshire</v>
      </c>
      <c r="Q925" t="str">
        <f>VLOOKUP(Table8_16[[#This Row],[Customer_ID]],Table1__2[],6,FALSE)</f>
        <v>Missouri</v>
      </c>
      <c r="R925" t="str">
        <f>VLOOKUP(Table8_16[[#This Row],[Customer_ID]],Table1__2[],7,FALSE)</f>
        <v>USA</v>
      </c>
      <c r="S925" t="str">
        <f>VLOOKUP(Table8_16[[#This Row],[Customer_ID]],Table1__2[],8,FALSE)</f>
        <v>Platinum</v>
      </c>
      <c r="T925" t="str">
        <f>VLOOKUP(Table8_16[[#This Row],[Customer_ID]],Table1__2[],9,FALSE)</f>
        <v>Experienced</v>
      </c>
      <c r="U925" t="str">
        <f>VLOOKUP(Table8_16[[#This Row],[Product_ID]],Table3__211[],2,FALSE)</f>
        <v>WiFi Mesh</v>
      </c>
      <c r="V925" t="str">
        <f>VLOOKUP(Table8_16[[#This Row],[Product_ID]],Table3__211[],3,FALSE)</f>
        <v>Router</v>
      </c>
      <c r="W925" t="str">
        <f>VLOOKUP(Table8_16[[#This Row],[Product_ID]],Table3__211[],4,FALSE)</f>
        <v>Electronics</v>
      </c>
      <c r="X925" t="str">
        <f>VLOOKUP(Table8_16[[#This Row],[Product_ID]],Table3__211[],5,FALSE)</f>
        <v>Appliances</v>
      </c>
      <c r="Y925" t="str">
        <f>VLOOKUP(Table8_16[[#This Row],[Product_ID]],Table3__211[],6,FALSE)</f>
        <v>White, Reeves and Woods</v>
      </c>
      <c r="Z925">
        <f>VLOOKUP(Table8_16[[#This Row],[Product_ID]],Table3__211[],7,FALSE)</f>
        <v>480.9</v>
      </c>
      <c r="AA925">
        <f>VLOOKUP(Table8_16[[#This Row],[Product_ID]],Table3__211[],8,FALSE)</f>
        <v>104</v>
      </c>
      <c r="AB925" t="str">
        <f>VLOOKUP(Table8_16[[#This Row],[Store_ID]],Store!$A$2:$E$21,2,FALSE)</f>
        <v>Mcdonald Inc</v>
      </c>
      <c r="AC925" t="str">
        <f>VLOOKUP(Table8_16[[#This Row],[Store_ID]],Store!$A$2:$E$21,3,FALSE)</f>
        <v>South</v>
      </c>
      <c r="AD925" t="str">
        <f>VLOOKUP(Table8_16[[#This Row],[Store_ID]],Store!$A$2:$E$21,4,FALSE)</f>
        <v>Christopherland</v>
      </c>
      <c r="AE925" t="str">
        <f>VLOOKUP(Table8_16[[#This Row],[Store_ID]],Store!$A$2:$E$21,5,FALSE)</f>
        <v>Outlet</v>
      </c>
      <c r="AF925" s="22" t="str">
        <f>VLOOKUP(Table8_16[[#This Row],[Store_ID]],Store!$A$2:$F$21,6,FALSE)</f>
        <v>Physical Store</v>
      </c>
    </row>
    <row r="926" spans="1:32" x14ac:dyDescent="0.3">
      <c r="A926" t="s">
        <v>2891</v>
      </c>
      <c r="B926" s="5">
        <v>45471</v>
      </c>
      <c r="C926" t="s">
        <v>606</v>
      </c>
      <c r="D926" t="s">
        <v>1826</v>
      </c>
      <c r="E926" t="s">
        <v>1914</v>
      </c>
      <c r="F926">
        <v>1</v>
      </c>
      <c r="G926">
        <v>26.37</v>
      </c>
      <c r="H926">
        <v>0.3</v>
      </c>
      <c r="I926" t="s">
        <v>1964</v>
      </c>
      <c r="J926">
        <v>18.459</v>
      </c>
      <c r="K926">
        <v>18.459000000000003</v>
      </c>
      <c r="L926" t="str">
        <f>_xlfn.IFS(Table8_1[[#This Row],[Unit_Price]]&lt;500,"Low Price",Table8_1[[#This Row],[Unit_Price]]&lt;2000,"Medium Price",Table8_1[[#This Row],[Unit_Price]]&gt;=2000, "High Price")</f>
        <v>Low Price</v>
      </c>
      <c r="M926" t="str">
        <f>VLOOKUP(Table8_16[[#This Row],[Customer_ID]],Table1__2[],2,FALSE)</f>
        <v>Erin Ward</v>
      </c>
      <c r="N926">
        <f>VLOOKUP(Table8_16[[#This Row],[Customer_ID]],Table1__2[],3,FALSE)</f>
        <v>60</v>
      </c>
      <c r="O926" t="str">
        <f>VLOOKUP(Table8_16[[#This Row],[Customer_ID]],Table1__2[],4,FALSE)</f>
        <v>Male</v>
      </c>
      <c r="P926" t="str">
        <f>VLOOKUP(Table8_16[[#This Row],[Customer_ID]],Table1__2[],5,FALSE)</f>
        <v>New Brianchester</v>
      </c>
      <c r="Q926" t="str">
        <f>VLOOKUP(Table8_16[[#This Row],[Customer_ID]],Table1__2[],6,FALSE)</f>
        <v>New York</v>
      </c>
      <c r="R926" t="str">
        <f>VLOOKUP(Table8_16[[#This Row],[Customer_ID]],Table1__2[],7,FALSE)</f>
        <v>USA</v>
      </c>
      <c r="S926" t="str">
        <f>VLOOKUP(Table8_16[[#This Row],[Customer_ID]],Table1__2[],8,FALSE)</f>
        <v>Bronze</v>
      </c>
      <c r="T926" t="str">
        <f>VLOOKUP(Table8_16[[#This Row],[Customer_ID]],Table1__2[],9,FALSE)</f>
        <v>Experienced</v>
      </c>
      <c r="U926" t="str">
        <f>VLOOKUP(Table8_16[[#This Row],[Product_ID]],Table3__211[],2,FALSE)</f>
        <v>Badminton Racket</v>
      </c>
      <c r="V926" t="str">
        <f>VLOOKUP(Table8_16[[#This Row],[Product_ID]],Table3__211[],3,FALSE)</f>
        <v>Set</v>
      </c>
      <c r="W926" t="str">
        <f>VLOOKUP(Table8_16[[#This Row],[Product_ID]],Table3__211[],4,FALSE)</f>
        <v>Sports</v>
      </c>
      <c r="X926" t="str">
        <f>VLOOKUP(Table8_16[[#This Row],[Product_ID]],Table3__211[],5,FALSE)</f>
        <v>Equipment</v>
      </c>
      <c r="Y926" t="str">
        <f>VLOOKUP(Table8_16[[#This Row],[Product_ID]],Table3__211[],6,FALSE)</f>
        <v>Robinson-Brown</v>
      </c>
      <c r="Z926">
        <f>VLOOKUP(Table8_16[[#This Row],[Product_ID]],Table3__211[],7,FALSE)</f>
        <v>285.54000000000002</v>
      </c>
      <c r="AA926">
        <f>VLOOKUP(Table8_16[[#This Row],[Product_ID]],Table3__211[],8,FALSE)</f>
        <v>358</v>
      </c>
      <c r="AB926" t="str">
        <f>VLOOKUP(Table8_16[[#This Row],[Store_ID]],Store!$A$2:$E$21,2,FALSE)</f>
        <v>Martinez-Mullins</v>
      </c>
      <c r="AC926" t="str">
        <f>VLOOKUP(Table8_16[[#This Row],[Store_ID]],Store!$A$2:$E$21,3,FALSE)</f>
        <v>South</v>
      </c>
      <c r="AD926" t="str">
        <f>VLOOKUP(Table8_16[[#This Row],[Store_ID]],Store!$A$2:$E$21,4,FALSE)</f>
        <v>Williamsfurt</v>
      </c>
      <c r="AE926" t="str">
        <f>VLOOKUP(Table8_16[[#This Row],[Store_ID]],Store!$A$2:$E$21,5,FALSE)</f>
        <v>Online</v>
      </c>
      <c r="AF926" s="22" t="str">
        <f>VLOOKUP(Table8_16[[#This Row],[Store_ID]],Store!$A$2:$F$21,6,FALSE)</f>
        <v>Digital Store</v>
      </c>
    </row>
    <row r="927" spans="1:32" x14ac:dyDescent="0.3">
      <c r="A927" t="s">
        <v>2892</v>
      </c>
      <c r="B927" s="5">
        <v>45770</v>
      </c>
      <c r="C927" t="s">
        <v>1449</v>
      </c>
      <c r="D927" t="s">
        <v>1680</v>
      </c>
      <c r="E927" t="s">
        <v>1945</v>
      </c>
      <c r="F927">
        <v>4</v>
      </c>
      <c r="G927">
        <v>953.98</v>
      </c>
      <c r="H927">
        <v>0.16</v>
      </c>
      <c r="I927" t="s">
        <v>1959</v>
      </c>
      <c r="J927">
        <v>3205.3728000000001</v>
      </c>
      <c r="K927">
        <v>3205.3728000000001</v>
      </c>
      <c r="L927" t="str">
        <f>_xlfn.IFS(Table8_1[[#This Row],[Unit_Price]]&lt;500,"Low Price",Table8_1[[#This Row],[Unit_Price]]&lt;2000,"Medium Price",Table8_1[[#This Row],[Unit_Price]]&gt;=2000, "High Price")</f>
        <v>Medium Price</v>
      </c>
      <c r="M927" t="str">
        <f>VLOOKUP(Table8_16[[#This Row],[Customer_ID]],Table1__2[],2,FALSE)</f>
        <v>Cynthia Parrish</v>
      </c>
      <c r="N927">
        <f>VLOOKUP(Table8_16[[#This Row],[Customer_ID]],Table1__2[],3,FALSE)</f>
        <v>18</v>
      </c>
      <c r="O927" t="str">
        <f>VLOOKUP(Table8_16[[#This Row],[Customer_ID]],Table1__2[],4,FALSE)</f>
        <v>Male</v>
      </c>
      <c r="P927" t="str">
        <f>VLOOKUP(Table8_16[[#This Row],[Customer_ID]],Table1__2[],5,FALSE)</f>
        <v>Espinozaberg</v>
      </c>
      <c r="Q927" t="str">
        <f>VLOOKUP(Table8_16[[#This Row],[Customer_ID]],Table1__2[],6,FALSE)</f>
        <v>Minnesota</v>
      </c>
      <c r="R927" t="str">
        <f>VLOOKUP(Table8_16[[#This Row],[Customer_ID]],Table1__2[],7,FALSE)</f>
        <v>USA</v>
      </c>
      <c r="S927" t="str">
        <f>VLOOKUP(Table8_16[[#This Row],[Customer_ID]],Table1__2[],8,FALSE)</f>
        <v>Silver</v>
      </c>
      <c r="T927" t="str">
        <f>VLOOKUP(Table8_16[[#This Row],[Customer_ID]],Table1__2[],9,FALSE)</f>
        <v>Teenage</v>
      </c>
      <c r="U927" t="str">
        <f>VLOOKUP(Table8_16[[#This Row],[Product_ID]],Table3__211[],2,FALSE)</f>
        <v>Gaming Mechanical</v>
      </c>
      <c r="V927" t="str">
        <f>VLOOKUP(Table8_16[[#This Row],[Product_ID]],Table3__211[],3,FALSE)</f>
        <v>Keyboard</v>
      </c>
      <c r="W927" t="str">
        <f>VLOOKUP(Table8_16[[#This Row],[Product_ID]],Table3__211[],4,FALSE)</f>
        <v>Electronics</v>
      </c>
      <c r="X927" t="str">
        <f>VLOOKUP(Table8_16[[#This Row],[Product_ID]],Table3__211[],5,FALSE)</f>
        <v>Computer</v>
      </c>
      <c r="Y927" t="str">
        <f>VLOOKUP(Table8_16[[#This Row],[Product_ID]],Table3__211[],6,FALSE)</f>
        <v>Lucero LLC</v>
      </c>
      <c r="Z927">
        <f>VLOOKUP(Table8_16[[#This Row],[Product_ID]],Table3__211[],7,FALSE)</f>
        <v>419.28</v>
      </c>
      <c r="AA927">
        <f>VLOOKUP(Table8_16[[#This Row],[Product_ID]],Table3__211[],8,FALSE)</f>
        <v>86</v>
      </c>
      <c r="AB927" t="str">
        <f>VLOOKUP(Table8_16[[#This Row],[Store_ID]],Store!$A$2:$E$21,2,FALSE)</f>
        <v>Guerrero-Schmitt</v>
      </c>
      <c r="AC927" t="str">
        <f>VLOOKUP(Table8_16[[#This Row],[Store_ID]],Store!$A$2:$E$21,3,FALSE)</f>
        <v>East</v>
      </c>
      <c r="AD927" t="str">
        <f>VLOOKUP(Table8_16[[#This Row],[Store_ID]],Store!$A$2:$E$21,4,FALSE)</f>
        <v>East Stevechester</v>
      </c>
      <c r="AE927" t="str">
        <f>VLOOKUP(Table8_16[[#This Row],[Store_ID]],Store!$A$2:$E$21,5,FALSE)</f>
        <v>Flagship</v>
      </c>
      <c r="AF927" s="22" t="str">
        <f>VLOOKUP(Table8_16[[#This Row],[Store_ID]],Store!$A$2:$F$21,6,FALSE)</f>
        <v>Physical Store</v>
      </c>
    </row>
    <row r="928" spans="1:32" x14ac:dyDescent="0.3">
      <c r="A928" t="s">
        <v>2893</v>
      </c>
      <c r="B928" s="5">
        <v>45369</v>
      </c>
      <c r="C928" t="s">
        <v>707</v>
      </c>
      <c r="D928" t="s">
        <v>1783</v>
      </c>
      <c r="E928" t="s">
        <v>1948</v>
      </c>
      <c r="F928">
        <v>3</v>
      </c>
      <c r="G928">
        <v>968.88</v>
      </c>
      <c r="H928">
        <v>0.15</v>
      </c>
      <c r="I928" t="s">
        <v>1959</v>
      </c>
      <c r="J928">
        <v>2470.6439999999998</v>
      </c>
      <c r="K928">
        <v>2470.6439999999998</v>
      </c>
      <c r="L928" t="str">
        <f>_xlfn.IFS(Table8_1[[#This Row],[Unit_Price]]&lt;500,"Low Price",Table8_1[[#This Row],[Unit_Price]]&lt;2000,"Medium Price",Table8_1[[#This Row],[Unit_Price]]&gt;=2000, "High Price")</f>
        <v>Medium Price</v>
      </c>
      <c r="M928" t="str">
        <f>VLOOKUP(Table8_16[[#This Row],[Customer_ID]],Table1__2[],2,FALSE)</f>
        <v>Steve Medina</v>
      </c>
      <c r="N928">
        <f>VLOOKUP(Table8_16[[#This Row],[Customer_ID]],Table1__2[],3,FALSE)</f>
        <v>50</v>
      </c>
      <c r="O928" t="str">
        <f>VLOOKUP(Table8_16[[#This Row],[Customer_ID]],Table1__2[],4,FALSE)</f>
        <v>Female</v>
      </c>
      <c r="P928" t="str">
        <f>VLOOKUP(Table8_16[[#This Row],[Customer_ID]],Table1__2[],5,FALSE)</f>
        <v>East Josephside</v>
      </c>
      <c r="Q928" t="str">
        <f>VLOOKUP(Table8_16[[#This Row],[Customer_ID]],Table1__2[],6,FALSE)</f>
        <v>Oregon</v>
      </c>
      <c r="R928" t="str">
        <f>VLOOKUP(Table8_16[[#This Row],[Customer_ID]],Table1__2[],7,FALSE)</f>
        <v>USA</v>
      </c>
      <c r="S928" t="str">
        <f>VLOOKUP(Table8_16[[#This Row],[Customer_ID]],Table1__2[],8,FALSE)</f>
        <v>Gold</v>
      </c>
      <c r="T928" t="str">
        <f>VLOOKUP(Table8_16[[#This Row],[Customer_ID]],Table1__2[],9,FALSE)</f>
        <v>Experienced</v>
      </c>
      <c r="U928" t="str">
        <f>VLOOKUP(Table8_16[[#This Row],[Product_ID]],Table3__211[],2,FALSE)</f>
        <v>Smart LED Light</v>
      </c>
      <c r="V928" t="str">
        <f>VLOOKUP(Table8_16[[#This Row],[Product_ID]],Table3__211[],3,FALSE)</f>
        <v>Strip</v>
      </c>
      <c r="W928" t="str">
        <f>VLOOKUP(Table8_16[[#This Row],[Product_ID]],Table3__211[],4,FALSE)</f>
        <v>Electronics</v>
      </c>
      <c r="X928" t="str">
        <f>VLOOKUP(Table8_16[[#This Row],[Product_ID]],Table3__211[],5,FALSE)</f>
        <v>Accessories</v>
      </c>
      <c r="Y928" t="str">
        <f>VLOOKUP(Table8_16[[#This Row],[Product_ID]],Table3__211[],6,FALSE)</f>
        <v>Flores-Davis</v>
      </c>
      <c r="Z928">
        <f>VLOOKUP(Table8_16[[#This Row],[Product_ID]],Table3__211[],7,FALSE)</f>
        <v>349.17</v>
      </c>
      <c r="AA928">
        <f>VLOOKUP(Table8_16[[#This Row],[Product_ID]],Table3__211[],8,FALSE)</f>
        <v>476</v>
      </c>
      <c r="AB928" t="str">
        <f>VLOOKUP(Table8_16[[#This Row],[Store_ID]],Store!$A$2:$E$21,2,FALSE)</f>
        <v>Mann-Austin</v>
      </c>
      <c r="AC928" t="str">
        <f>VLOOKUP(Table8_16[[#This Row],[Store_ID]],Store!$A$2:$E$21,3,FALSE)</f>
        <v>East</v>
      </c>
      <c r="AD928" t="str">
        <f>VLOOKUP(Table8_16[[#This Row],[Store_ID]],Store!$A$2:$E$21,4,FALSE)</f>
        <v>Vasquezborough</v>
      </c>
      <c r="AE928" t="str">
        <f>VLOOKUP(Table8_16[[#This Row],[Store_ID]],Store!$A$2:$E$21,5,FALSE)</f>
        <v>Online</v>
      </c>
      <c r="AF928" s="22" t="str">
        <f>VLOOKUP(Table8_16[[#This Row],[Store_ID]],Store!$A$2:$F$21,6,FALSE)</f>
        <v>Digital Store</v>
      </c>
    </row>
    <row r="929" spans="1:32" x14ac:dyDescent="0.3">
      <c r="A929" t="s">
        <v>2894</v>
      </c>
      <c r="B929" s="5">
        <v>45910</v>
      </c>
      <c r="C929" t="s">
        <v>624</v>
      </c>
      <c r="D929" t="s">
        <v>1811</v>
      </c>
      <c r="E929" t="s">
        <v>1945</v>
      </c>
      <c r="F929">
        <v>1</v>
      </c>
      <c r="G929">
        <v>533.04999999999995</v>
      </c>
      <c r="H929">
        <v>0.11</v>
      </c>
      <c r="I929" t="s">
        <v>1961</v>
      </c>
      <c r="J929">
        <v>474.41449999999998</v>
      </c>
      <c r="K929">
        <v>474.41449999999998</v>
      </c>
      <c r="L929" t="str">
        <f>_xlfn.IFS(Table8_1[[#This Row],[Unit_Price]]&lt;500,"Low Price",Table8_1[[#This Row],[Unit_Price]]&lt;2000,"Medium Price",Table8_1[[#This Row],[Unit_Price]]&gt;=2000, "High Price")</f>
        <v>Medium Price</v>
      </c>
      <c r="M929" t="str">
        <f>VLOOKUP(Table8_16[[#This Row],[Customer_ID]],Table1__2[],2,FALSE)</f>
        <v>Dr. Suzanne Bullock</v>
      </c>
      <c r="N929">
        <f>VLOOKUP(Table8_16[[#This Row],[Customer_ID]],Table1__2[],3,FALSE)</f>
        <v>60</v>
      </c>
      <c r="O929" t="str">
        <f>VLOOKUP(Table8_16[[#This Row],[Customer_ID]],Table1__2[],4,FALSE)</f>
        <v>Female</v>
      </c>
      <c r="P929" t="str">
        <f>VLOOKUP(Table8_16[[#This Row],[Customer_ID]],Table1__2[],5,FALSE)</f>
        <v>Lake Blaketon</v>
      </c>
      <c r="Q929" t="str">
        <f>VLOOKUP(Table8_16[[#This Row],[Customer_ID]],Table1__2[],6,FALSE)</f>
        <v>Alabama</v>
      </c>
      <c r="R929" t="str">
        <f>VLOOKUP(Table8_16[[#This Row],[Customer_ID]],Table1__2[],7,FALSE)</f>
        <v>USA</v>
      </c>
      <c r="S929" t="str">
        <f>VLOOKUP(Table8_16[[#This Row],[Customer_ID]],Table1__2[],8,FALSE)</f>
        <v>Platinum</v>
      </c>
      <c r="T929" t="str">
        <f>VLOOKUP(Table8_16[[#This Row],[Customer_ID]],Table1__2[],9,FALSE)</f>
        <v>Experienced</v>
      </c>
      <c r="U929" t="str">
        <f>VLOOKUP(Table8_16[[#This Row],[Product_ID]],Table3__211[],2,FALSE)</f>
        <v>Wireless</v>
      </c>
      <c r="V929" t="str">
        <f>VLOOKUP(Table8_16[[#This Row],[Product_ID]],Table3__211[],3,FALSE)</f>
        <v>Mouse</v>
      </c>
      <c r="W929" t="str">
        <f>VLOOKUP(Table8_16[[#This Row],[Product_ID]],Table3__211[],4,FALSE)</f>
        <v>Electronics</v>
      </c>
      <c r="X929" t="str">
        <f>VLOOKUP(Table8_16[[#This Row],[Product_ID]],Table3__211[],5,FALSE)</f>
        <v>Computer</v>
      </c>
      <c r="Y929" t="str">
        <f>VLOOKUP(Table8_16[[#This Row],[Product_ID]],Table3__211[],6,FALSE)</f>
        <v>Larson Ltd</v>
      </c>
      <c r="Z929">
        <f>VLOOKUP(Table8_16[[#This Row],[Product_ID]],Table3__211[],7,FALSE)</f>
        <v>392.89</v>
      </c>
      <c r="AA929">
        <f>VLOOKUP(Table8_16[[#This Row],[Product_ID]],Table3__211[],8,FALSE)</f>
        <v>320</v>
      </c>
      <c r="AB929" t="str">
        <f>VLOOKUP(Table8_16[[#This Row],[Store_ID]],Store!$A$2:$E$21,2,FALSE)</f>
        <v>Guerrero-Schmitt</v>
      </c>
      <c r="AC929" t="str">
        <f>VLOOKUP(Table8_16[[#This Row],[Store_ID]],Store!$A$2:$E$21,3,FALSE)</f>
        <v>East</v>
      </c>
      <c r="AD929" t="str">
        <f>VLOOKUP(Table8_16[[#This Row],[Store_ID]],Store!$A$2:$E$21,4,FALSE)</f>
        <v>East Stevechester</v>
      </c>
      <c r="AE929" t="str">
        <f>VLOOKUP(Table8_16[[#This Row],[Store_ID]],Store!$A$2:$E$21,5,FALSE)</f>
        <v>Flagship</v>
      </c>
      <c r="AF929" s="22" t="str">
        <f>VLOOKUP(Table8_16[[#This Row],[Store_ID]],Store!$A$2:$F$21,6,FALSE)</f>
        <v>Physical Store</v>
      </c>
    </row>
    <row r="930" spans="1:32" x14ac:dyDescent="0.3">
      <c r="A930" t="s">
        <v>2895</v>
      </c>
      <c r="B930" s="5">
        <v>45637</v>
      </c>
      <c r="C930" t="s">
        <v>1202</v>
      </c>
      <c r="D930" t="s">
        <v>1826</v>
      </c>
      <c r="E930" t="s">
        <v>1892</v>
      </c>
      <c r="F930">
        <v>3</v>
      </c>
      <c r="G930">
        <v>138.86000000000001</v>
      </c>
      <c r="H930">
        <v>0.11</v>
      </c>
      <c r="I930" t="s">
        <v>1961</v>
      </c>
      <c r="J930">
        <v>370.75619999999998</v>
      </c>
      <c r="K930">
        <v>370.75620000000004</v>
      </c>
      <c r="L930" t="str">
        <f>_xlfn.IFS(Table8_1[[#This Row],[Unit_Price]]&lt;500,"Low Price",Table8_1[[#This Row],[Unit_Price]]&lt;2000,"Medium Price",Table8_1[[#This Row],[Unit_Price]]&gt;=2000, "High Price")</f>
        <v>Low Price</v>
      </c>
      <c r="M930" t="str">
        <f>VLOOKUP(Table8_16[[#This Row],[Customer_ID]],Table1__2[],2,FALSE)</f>
        <v>Erika Padilla</v>
      </c>
      <c r="N930">
        <f>VLOOKUP(Table8_16[[#This Row],[Customer_ID]],Table1__2[],3,FALSE)</f>
        <v>50</v>
      </c>
      <c r="O930" t="str">
        <f>VLOOKUP(Table8_16[[#This Row],[Customer_ID]],Table1__2[],4,FALSE)</f>
        <v>Male</v>
      </c>
      <c r="P930" t="str">
        <f>VLOOKUP(Table8_16[[#This Row],[Customer_ID]],Table1__2[],5,FALSE)</f>
        <v>Andrewsland</v>
      </c>
      <c r="Q930" t="str">
        <f>VLOOKUP(Table8_16[[#This Row],[Customer_ID]],Table1__2[],6,FALSE)</f>
        <v>Alabama</v>
      </c>
      <c r="R930" t="str">
        <f>VLOOKUP(Table8_16[[#This Row],[Customer_ID]],Table1__2[],7,FALSE)</f>
        <v>USA</v>
      </c>
      <c r="S930" t="str">
        <f>VLOOKUP(Table8_16[[#This Row],[Customer_ID]],Table1__2[],8,FALSE)</f>
        <v>Silver</v>
      </c>
      <c r="T930" t="str">
        <f>VLOOKUP(Table8_16[[#This Row],[Customer_ID]],Table1__2[],9,FALSE)</f>
        <v>Experienced</v>
      </c>
      <c r="U930" t="str">
        <f>VLOOKUP(Table8_16[[#This Row],[Product_ID]],Table3__211[],2,FALSE)</f>
        <v>Badminton Racket</v>
      </c>
      <c r="V930" t="str">
        <f>VLOOKUP(Table8_16[[#This Row],[Product_ID]],Table3__211[],3,FALSE)</f>
        <v>Set</v>
      </c>
      <c r="W930" t="str">
        <f>VLOOKUP(Table8_16[[#This Row],[Product_ID]],Table3__211[],4,FALSE)</f>
        <v>Sports</v>
      </c>
      <c r="X930" t="str">
        <f>VLOOKUP(Table8_16[[#This Row],[Product_ID]],Table3__211[],5,FALSE)</f>
        <v>Equipment</v>
      </c>
      <c r="Y930" t="str">
        <f>VLOOKUP(Table8_16[[#This Row],[Product_ID]],Table3__211[],6,FALSE)</f>
        <v>Robinson-Brown</v>
      </c>
      <c r="Z930">
        <f>VLOOKUP(Table8_16[[#This Row],[Product_ID]],Table3__211[],7,FALSE)</f>
        <v>285.54000000000002</v>
      </c>
      <c r="AA930">
        <f>VLOOKUP(Table8_16[[#This Row],[Product_ID]],Table3__211[],8,FALSE)</f>
        <v>358</v>
      </c>
      <c r="AB930" t="str">
        <f>VLOOKUP(Table8_16[[#This Row],[Store_ID]],Store!$A$2:$E$21,2,FALSE)</f>
        <v>Martinez, Adkins and Johnson</v>
      </c>
      <c r="AC930" t="str">
        <f>VLOOKUP(Table8_16[[#This Row],[Store_ID]],Store!$A$2:$E$21,3,FALSE)</f>
        <v>North</v>
      </c>
      <c r="AD930" t="str">
        <f>VLOOKUP(Table8_16[[#This Row],[Store_ID]],Store!$A$2:$E$21,4,FALSE)</f>
        <v>Danielmouth</v>
      </c>
      <c r="AE930" t="str">
        <f>VLOOKUP(Table8_16[[#This Row],[Store_ID]],Store!$A$2:$E$21,5,FALSE)</f>
        <v>Flagship</v>
      </c>
      <c r="AF930" s="22" t="str">
        <f>VLOOKUP(Table8_16[[#This Row],[Store_ID]],Store!$A$2:$F$21,6,FALSE)</f>
        <v>Physical Store</v>
      </c>
    </row>
    <row r="931" spans="1:32" x14ac:dyDescent="0.3">
      <c r="A931" t="s">
        <v>2896</v>
      </c>
      <c r="B931" s="5">
        <v>45706</v>
      </c>
      <c r="C931" t="s">
        <v>539</v>
      </c>
      <c r="D931" t="s">
        <v>1642</v>
      </c>
      <c r="E931" t="s">
        <v>1887</v>
      </c>
      <c r="F931">
        <v>1</v>
      </c>
      <c r="G931">
        <v>588.92999999999995</v>
      </c>
      <c r="H931">
        <v>0.03</v>
      </c>
      <c r="I931" t="s">
        <v>1964</v>
      </c>
      <c r="J931">
        <v>571.26210000000003</v>
      </c>
      <c r="K931">
        <v>571.26209999999992</v>
      </c>
      <c r="L931" t="str">
        <f>_xlfn.IFS(Table8_1[[#This Row],[Unit_Price]]&lt;500,"Low Price",Table8_1[[#This Row],[Unit_Price]]&lt;2000,"Medium Price",Table8_1[[#This Row],[Unit_Price]]&gt;=2000, "High Price")</f>
        <v>Medium Price</v>
      </c>
      <c r="M931" t="str">
        <f>VLOOKUP(Table8_16[[#This Row],[Customer_ID]],Table1__2[],2,FALSE)</f>
        <v>Brian Choi</v>
      </c>
      <c r="N931">
        <f>VLOOKUP(Table8_16[[#This Row],[Customer_ID]],Table1__2[],3,FALSE)</f>
        <v>46</v>
      </c>
      <c r="O931" t="str">
        <f>VLOOKUP(Table8_16[[#This Row],[Customer_ID]],Table1__2[],4,FALSE)</f>
        <v>Female</v>
      </c>
      <c r="P931" t="str">
        <f>VLOOKUP(Table8_16[[#This Row],[Customer_ID]],Table1__2[],5,FALSE)</f>
        <v>Floydton</v>
      </c>
      <c r="Q931" t="str">
        <f>VLOOKUP(Table8_16[[#This Row],[Customer_ID]],Table1__2[],6,FALSE)</f>
        <v>New Jersey</v>
      </c>
      <c r="R931" t="str">
        <f>VLOOKUP(Table8_16[[#This Row],[Customer_ID]],Table1__2[],7,FALSE)</f>
        <v>USA</v>
      </c>
      <c r="S931" t="str">
        <f>VLOOKUP(Table8_16[[#This Row],[Customer_ID]],Table1__2[],8,FALSE)</f>
        <v>Gold</v>
      </c>
      <c r="T931" t="str">
        <f>VLOOKUP(Table8_16[[#This Row],[Customer_ID]],Table1__2[],9,FALSE)</f>
        <v>Experienced</v>
      </c>
      <c r="U931" t="str">
        <f>VLOOKUP(Table8_16[[#This Row],[Product_ID]],Table3__211[],2,FALSE)</f>
        <v>Carbon Fiber Tennis</v>
      </c>
      <c r="V931" t="str">
        <f>VLOOKUP(Table8_16[[#This Row],[Product_ID]],Table3__211[],3,FALSE)</f>
        <v>Racket</v>
      </c>
      <c r="W931" t="str">
        <f>VLOOKUP(Table8_16[[#This Row],[Product_ID]],Table3__211[],4,FALSE)</f>
        <v>Sports</v>
      </c>
      <c r="X931" t="str">
        <f>VLOOKUP(Table8_16[[#This Row],[Product_ID]],Table3__211[],5,FALSE)</f>
        <v>Equipment</v>
      </c>
      <c r="Y931" t="str">
        <f>VLOOKUP(Table8_16[[#This Row],[Product_ID]],Table3__211[],6,FALSE)</f>
        <v>Flores, Pineda and Rodriguez</v>
      </c>
      <c r="Z931">
        <f>VLOOKUP(Table8_16[[#This Row],[Product_ID]],Table3__211[],7,FALSE)</f>
        <v>484.62</v>
      </c>
      <c r="AA931">
        <f>VLOOKUP(Table8_16[[#This Row],[Product_ID]],Table3__211[],8,FALSE)</f>
        <v>432</v>
      </c>
      <c r="AB931" t="str">
        <f>VLOOKUP(Table8_16[[#This Row],[Store_ID]],Store!$A$2:$E$21,2,FALSE)</f>
        <v>Rivera-Warner</v>
      </c>
      <c r="AC931" t="str">
        <f>VLOOKUP(Table8_16[[#This Row],[Store_ID]],Store!$A$2:$E$21,3,FALSE)</f>
        <v>East</v>
      </c>
      <c r="AD931" t="str">
        <f>VLOOKUP(Table8_16[[#This Row],[Store_ID]],Store!$A$2:$E$21,4,FALSE)</f>
        <v>Washingtonfurt</v>
      </c>
      <c r="AE931" t="str">
        <f>VLOOKUP(Table8_16[[#This Row],[Store_ID]],Store!$A$2:$E$21,5,FALSE)</f>
        <v>Flagship</v>
      </c>
      <c r="AF931" s="22" t="str">
        <f>VLOOKUP(Table8_16[[#This Row],[Store_ID]],Store!$A$2:$F$21,6,FALSE)</f>
        <v>Physical Store</v>
      </c>
    </row>
    <row r="932" spans="1:32" x14ac:dyDescent="0.3">
      <c r="A932" t="s">
        <v>2897</v>
      </c>
      <c r="B932" s="5">
        <v>45557</v>
      </c>
      <c r="C932" t="s">
        <v>1266</v>
      </c>
      <c r="D932" t="s">
        <v>1738</v>
      </c>
      <c r="E932" t="s">
        <v>1908</v>
      </c>
      <c r="F932">
        <v>2</v>
      </c>
      <c r="G932">
        <v>576.83000000000004</v>
      </c>
      <c r="H932">
        <v>0.19</v>
      </c>
      <c r="I932" t="s">
        <v>1961</v>
      </c>
      <c r="J932">
        <v>934.46460000000002</v>
      </c>
      <c r="K932">
        <v>934.46460000000002</v>
      </c>
      <c r="L932" t="str">
        <f>_xlfn.IFS(Table8_1[[#This Row],[Unit_Price]]&lt;500,"Low Price",Table8_1[[#This Row],[Unit_Price]]&lt;2000,"Medium Price",Table8_1[[#This Row],[Unit_Price]]&gt;=2000, "High Price")</f>
        <v>Medium Price</v>
      </c>
      <c r="M932" t="str">
        <f>VLOOKUP(Table8_16[[#This Row],[Customer_ID]],Table1__2[],2,FALSE)</f>
        <v>Justin Ingram</v>
      </c>
      <c r="N932">
        <f>VLOOKUP(Table8_16[[#This Row],[Customer_ID]],Table1__2[],3,FALSE)</f>
        <v>34</v>
      </c>
      <c r="O932" t="str">
        <f>VLOOKUP(Table8_16[[#This Row],[Customer_ID]],Table1__2[],4,FALSE)</f>
        <v>Male</v>
      </c>
      <c r="P932" t="str">
        <f>VLOOKUP(Table8_16[[#This Row],[Customer_ID]],Table1__2[],5,FALSE)</f>
        <v>Lake Lisaland</v>
      </c>
      <c r="Q932" t="str">
        <f>VLOOKUP(Table8_16[[#This Row],[Customer_ID]],Table1__2[],6,FALSE)</f>
        <v>Louisiana</v>
      </c>
      <c r="R932" t="str">
        <f>VLOOKUP(Table8_16[[#This Row],[Customer_ID]],Table1__2[],7,FALSE)</f>
        <v>USA</v>
      </c>
      <c r="S932" t="str">
        <f>VLOOKUP(Table8_16[[#This Row],[Customer_ID]],Table1__2[],8,FALSE)</f>
        <v>Bronze</v>
      </c>
      <c r="T932" t="str">
        <f>VLOOKUP(Table8_16[[#This Row],[Customer_ID]],Table1__2[],9,FALSE)</f>
        <v>Experienced</v>
      </c>
      <c r="U932" t="str">
        <f>VLOOKUP(Table8_16[[#This Row],[Product_ID]],Table3__211[],2,FALSE)</f>
        <v>Rugby</v>
      </c>
      <c r="V932" t="str">
        <f>VLOOKUP(Table8_16[[#This Row],[Product_ID]],Table3__211[],3,FALSE)</f>
        <v>Ball</v>
      </c>
      <c r="W932" t="str">
        <f>VLOOKUP(Table8_16[[#This Row],[Product_ID]],Table3__211[],4,FALSE)</f>
        <v>Sports</v>
      </c>
      <c r="X932" t="str">
        <f>VLOOKUP(Table8_16[[#This Row],[Product_ID]],Table3__211[],5,FALSE)</f>
        <v>Team Sports</v>
      </c>
      <c r="Y932" t="str">
        <f>VLOOKUP(Table8_16[[#This Row],[Product_ID]],Table3__211[],6,FALSE)</f>
        <v>Harris Inc</v>
      </c>
      <c r="Z932">
        <f>VLOOKUP(Table8_16[[#This Row],[Product_ID]],Table3__211[],7,FALSE)</f>
        <v>212.26</v>
      </c>
      <c r="AA932">
        <f>VLOOKUP(Table8_16[[#This Row],[Product_ID]],Table3__211[],8,FALSE)</f>
        <v>82</v>
      </c>
      <c r="AB932" t="str">
        <f>VLOOKUP(Table8_16[[#This Row],[Store_ID]],Store!$A$2:$E$21,2,FALSE)</f>
        <v>Gray Ltd</v>
      </c>
      <c r="AC932" t="str">
        <f>VLOOKUP(Table8_16[[#This Row],[Store_ID]],Store!$A$2:$E$21,3,FALSE)</f>
        <v>North</v>
      </c>
      <c r="AD932" t="str">
        <f>VLOOKUP(Table8_16[[#This Row],[Store_ID]],Store!$A$2:$E$21,4,FALSE)</f>
        <v>New Michaelchester</v>
      </c>
      <c r="AE932" t="str">
        <f>VLOOKUP(Table8_16[[#This Row],[Store_ID]],Store!$A$2:$E$21,5,FALSE)</f>
        <v>Outlet</v>
      </c>
      <c r="AF932" s="22" t="str">
        <f>VLOOKUP(Table8_16[[#This Row],[Store_ID]],Store!$A$2:$F$21,6,FALSE)</f>
        <v>Physical Store</v>
      </c>
    </row>
    <row r="933" spans="1:32" x14ac:dyDescent="0.3">
      <c r="A933" t="s">
        <v>2898</v>
      </c>
      <c r="B933" s="5">
        <v>45338</v>
      </c>
      <c r="C933" t="s">
        <v>1028</v>
      </c>
      <c r="D933" t="s">
        <v>1777</v>
      </c>
      <c r="E933" t="s">
        <v>1929</v>
      </c>
      <c r="F933">
        <v>1</v>
      </c>
      <c r="G933">
        <v>681.3</v>
      </c>
      <c r="H933">
        <v>0.05</v>
      </c>
      <c r="I933" t="s">
        <v>1959</v>
      </c>
      <c r="J933">
        <v>647.23500000000001</v>
      </c>
      <c r="K933">
        <v>647.2349999999999</v>
      </c>
      <c r="L933" t="str">
        <f>_xlfn.IFS(Table8_1[[#This Row],[Unit_Price]]&lt;500,"Low Price",Table8_1[[#This Row],[Unit_Price]]&lt;2000,"Medium Price",Table8_1[[#This Row],[Unit_Price]]&gt;=2000, "High Price")</f>
        <v>Medium Price</v>
      </c>
      <c r="M933" t="str">
        <f>VLOOKUP(Table8_16[[#This Row],[Customer_ID]],Table1__2[],2,FALSE)</f>
        <v>Kristy Dunlap</v>
      </c>
      <c r="N933">
        <f>VLOOKUP(Table8_16[[#This Row],[Customer_ID]],Table1__2[],3,FALSE)</f>
        <v>64</v>
      </c>
      <c r="O933" t="str">
        <f>VLOOKUP(Table8_16[[#This Row],[Customer_ID]],Table1__2[],4,FALSE)</f>
        <v>Female</v>
      </c>
      <c r="P933" t="str">
        <f>VLOOKUP(Table8_16[[#This Row],[Customer_ID]],Table1__2[],5,FALSE)</f>
        <v>Whiteport</v>
      </c>
      <c r="Q933" t="str">
        <f>VLOOKUP(Table8_16[[#This Row],[Customer_ID]],Table1__2[],6,FALSE)</f>
        <v>North Carolina</v>
      </c>
      <c r="R933" t="str">
        <f>VLOOKUP(Table8_16[[#This Row],[Customer_ID]],Table1__2[],7,FALSE)</f>
        <v>USA</v>
      </c>
      <c r="S933" t="str">
        <f>VLOOKUP(Table8_16[[#This Row],[Customer_ID]],Table1__2[],8,FALSE)</f>
        <v>Platinum</v>
      </c>
      <c r="T933" t="str">
        <f>VLOOKUP(Table8_16[[#This Row],[Customer_ID]],Table1__2[],9,FALSE)</f>
        <v>Retired</v>
      </c>
      <c r="U933" t="str">
        <f>VLOOKUP(Table8_16[[#This Row],[Product_ID]],Table3__211[],2,FALSE)</f>
        <v>Adjustable Dumbbells</v>
      </c>
      <c r="V933" t="str">
        <f>VLOOKUP(Table8_16[[#This Row],[Product_ID]],Table3__211[],3,FALSE)</f>
        <v>20kg</v>
      </c>
      <c r="W933" t="str">
        <f>VLOOKUP(Table8_16[[#This Row],[Product_ID]],Table3__211[],4,FALSE)</f>
        <v>Sports</v>
      </c>
      <c r="X933" t="str">
        <f>VLOOKUP(Table8_16[[#This Row],[Product_ID]],Table3__211[],5,FALSE)</f>
        <v>Fitness</v>
      </c>
      <c r="Y933" t="str">
        <f>VLOOKUP(Table8_16[[#This Row],[Product_ID]],Table3__211[],6,FALSE)</f>
        <v>Montgomery, Benton and Miller</v>
      </c>
      <c r="Z933">
        <f>VLOOKUP(Table8_16[[#This Row],[Product_ID]],Table3__211[],7,FALSE)</f>
        <v>240.63</v>
      </c>
      <c r="AA933">
        <f>VLOOKUP(Table8_16[[#This Row],[Product_ID]],Table3__211[],8,FALSE)</f>
        <v>423</v>
      </c>
      <c r="AB933" t="str">
        <f>VLOOKUP(Table8_16[[#This Row],[Store_ID]],Store!$A$2:$E$21,2,FALSE)</f>
        <v>Thomas, Bridges and Harris</v>
      </c>
      <c r="AC933" t="str">
        <f>VLOOKUP(Table8_16[[#This Row],[Store_ID]],Store!$A$2:$E$21,3,FALSE)</f>
        <v>North</v>
      </c>
      <c r="AD933" t="str">
        <f>VLOOKUP(Table8_16[[#This Row],[Store_ID]],Store!$A$2:$E$21,4,FALSE)</f>
        <v>Sabrinatown</v>
      </c>
      <c r="AE933" t="str">
        <f>VLOOKUP(Table8_16[[#This Row],[Store_ID]],Store!$A$2:$E$21,5,FALSE)</f>
        <v>Online</v>
      </c>
      <c r="AF933" s="22" t="str">
        <f>VLOOKUP(Table8_16[[#This Row],[Store_ID]],Store!$A$2:$F$21,6,FALSE)</f>
        <v>Digital Store</v>
      </c>
    </row>
    <row r="934" spans="1:32" x14ac:dyDescent="0.3">
      <c r="A934" t="s">
        <v>2899</v>
      </c>
      <c r="B934" s="5">
        <v>45441</v>
      </c>
      <c r="C934" t="s">
        <v>1423</v>
      </c>
      <c r="D934" t="s">
        <v>1652</v>
      </c>
      <c r="E934" t="s">
        <v>1936</v>
      </c>
      <c r="F934">
        <v>3</v>
      </c>
      <c r="G934">
        <v>504.97</v>
      </c>
      <c r="H934">
        <v>0.3</v>
      </c>
      <c r="I934" t="s">
        <v>1959</v>
      </c>
      <c r="J934">
        <v>1060.4369999999999</v>
      </c>
      <c r="K934">
        <v>1060.4370000000001</v>
      </c>
      <c r="L934" t="str">
        <f>_xlfn.IFS(Table8_1[[#This Row],[Unit_Price]]&lt;500,"Low Price",Table8_1[[#This Row],[Unit_Price]]&lt;2000,"Medium Price",Table8_1[[#This Row],[Unit_Price]]&gt;=2000, "High Price")</f>
        <v>Medium Price</v>
      </c>
      <c r="M934" t="str">
        <f>VLOOKUP(Table8_16[[#This Row],[Customer_ID]],Table1__2[],2,FALSE)</f>
        <v>Christina Robertson</v>
      </c>
      <c r="N934">
        <f>VLOOKUP(Table8_16[[#This Row],[Customer_ID]],Table1__2[],3,FALSE)</f>
        <v>59</v>
      </c>
      <c r="O934" t="str">
        <f>VLOOKUP(Table8_16[[#This Row],[Customer_ID]],Table1__2[],4,FALSE)</f>
        <v>Male</v>
      </c>
      <c r="P934" t="str">
        <f>VLOOKUP(Table8_16[[#This Row],[Customer_ID]],Table1__2[],5,FALSE)</f>
        <v>Hubbardborough</v>
      </c>
      <c r="Q934" t="str">
        <f>VLOOKUP(Table8_16[[#This Row],[Customer_ID]],Table1__2[],6,FALSE)</f>
        <v>Kentucky</v>
      </c>
      <c r="R934" t="str">
        <f>VLOOKUP(Table8_16[[#This Row],[Customer_ID]],Table1__2[],7,FALSE)</f>
        <v>USA</v>
      </c>
      <c r="S934" t="str">
        <f>VLOOKUP(Table8_16[[#This Row],[Customer_ID]],Table1__2[],8,FALSE)</f>
        <v>Platinum</v>
      </c>
      <c r="T934" t="str">
        <f>VLOOKUP(Table8_16[[#This Row],[Customer_ID]],Table1__2[],9,FALSE)</f>
        <v>Experienced</v>
      </c>
      <c r="U934" t="str">
        <f>VLOOKUP(Table8_16[[#This Row],[Product_ID]],Table3__211[],2,FALSE)</f>
        <v>Women's Scarf</v>
      </c>
      <c r="V934" t="str">
        <f>VLOOKUP(Table8_16[[#This Row],[Product_ID]],Table3__211[],3,FALSE)</f>
        <v>Set</v>
      </c>
      <c r="W934" t="str">
        <f>VLOOKUP(Table8_16[[#This Row],[Product_ID]],Table3__211[],4,FALSE)</f>
        <v>Clothing</v>
      </c>
      <c r="X934" t="str">
        <f>VLOOKUP(Table8_16[[#This Row],[Product_ID]],Table3__211[],5,FALSE)</f>
        <v>Accessories</v>
      </c>
      <c r="Y934" t="str">
        <f>VLOOKUP(Table8_16[[#This Row],[Product_ID]],Table3__211[],6,FALSE)</f>
        <v>Brown and Sons</v>
      </c>
      <c r="Z934">
        <f>VLOOKUP(Table8_16[[#This Row],[Product_ID]],Table3__211[],7,FALSE)</f>
        <v>174.02</v>
      </c>
      <c r="AA934">
        <f>VLOOKUP(Table8_16[[#This Row],[Product_ID]],Table3__211[],8,FALSE)</f>
        <v>268</v>
      </c>
      <c r="AB934" t="str">
        <f>VLOOKUP(Table8_16[[#This Row],[Store_ID]],Store!$A$2:$E$21,2,FALSE)</f>
        <v>Shelton PLC</v>
      </c>
      <c r="AC934" t="str">
        <f>VLOOKUP(Table8_16[[#This Row],[Store_ID]],Store!$A$2:$E$21,3,FALSE)</f>
        <v>North</v>
      </c>
      <c r="AD934" t="str">
        <f>VLOOKUP(Table8_16[[#This Row],[Store_ID]],Store!$A$2:$E$21,4,FALSE)</f>
        <v>East Jenniferstad</v>
      </c>
      <c r="AE934" t="str">
        <f>VLOOKUP(Table8_16[[#This Row],[Store_ID]],Store!$A$2:$E$21,5,FALSE)</f>
        <v>Flagship</v>
      </c>
      <c r="AF934" s="22" t="str">
        <f>VLOOKUP(Table8_16[[#This Row],[Store_ID]],Store!$A$2:$F$21,6,FALSE)</f>
        <v>Physical Store</v>
      </c>
    </row>
    <row r="935" spans="1:32" x14ac:dyDescent="0.3">
      <c r="A935" t="s">
        <v>2900</v>
      </c>
      <c r="B935" s="5">
        <v>45396</v>
      </c>
      <c r="C935" t="s">
        <v>228</v>
      </c>
      <c r="D935" t="s">
        <v>1693</v>
      </c>
      <c r="E935" t="s">
        <v>1927</v>
      </c>
      <c r="F935">
        <v>3</v>
      </c>
      <c r="G935">
        <v>649.78</v>
      </c>
      <c r="H935">
        <v>0.1</v>
      </c>
      <c r="I935" t="s">
        <v>1961</v>
      </c>
      <c r="J935">
        <v>1754.4059999999999</v>
      </c>
      <c r="K935">
        <v>1754.4059999999999</v>
      </c>
      <c r="L935" t="str">
        <f>_xlfn.IFS(Table8_1[[#This Row],[Unit_Price]]&lt;500,"Low Price",Table8_1[[#This Row],[Unit_Price]]&lt;2000,"Medium Price",Table8_1[[#This Row],[Unit_Price]]&gt;=2000, "High Price")</f>
        <v>Medium Price</v>
      </c>
      <c r="M935" t="str">
        <f>VLOOKUP(Table8_16[[#This Row],[Customer_ID]],Table1__2[],2,FALSE)</f>
        <v>Dr. David Smith</v>
      </c>
      <c r="N935">
        <f>VLOOKUP(Table8_16[[#This Row],[Customer_ID]],Table1__2[],3,FALSE)</f>
        <v>22</v>
      </c>
      <c r="O935" t="str">
        <f>VLOOKUP(Table8_16[[#This Row],[Customer_ID]],Table1__2[],4,FALSE)</f>
        <v>Female</v>
      </c>
      <c r="P935" t="str">
        <f>VLOOKUP(Table8_16[[#This Row],[Customer_ID]],Table1__2[],5,FALSE)</f>
        <v>Schmidtchester</v>
      </c>
      <c r="Q935" t="str">
        <f>VLOOKUP(Table8_16[[#This Row],[Customer_ID]],Table1__2[],6,FALSE)</f>
        <v>Alaska</v>
      </c>
      <c r="R935" t="str">
        <f>VLOOKUP(Table8_16[[#This Row],[Customer_ID]],Table1__2[],7,FALSE)</f>
        <v>USA</v>
      </c>
      <c r="S935" t="str">
        <f>VLOOKUP(Table8_16[[#This Row],[Customer_ID]],Table1__2[],8,FALSE)</f>
        <v>Silver</v>
      </c>
      <c r="T935" t="str">
        <f>VLOOKUP(Table8_16[[#This Row],[Customer_ID]],Table1__2[],9,FALSE)</f>
        <v>Students</v>
      </c>
      <c r="U935" t="str">
        <f>VLOOKUP(Table8_16[[#This Row],[Product_ID]],Table3__211[],2,FALSE)</f>
        <v>Sports Water Hydration</v>
      </c>
      <c r="V935" t="str">
        <f>VLOOKUP(Table8_16[[#This Row],[Product_ID]],Table3__211[],3,FALSE)</f>
        <v>Pack</v>
      </c>
      <c r="W935" t="str">
        <f>VLOOKUP(Table8_16[[#This Row],[Product_ID]],Table3__211[],4,FALSE)</f>
        <v>Sports</v>
      </c>
      <c r="X935" t="str">
        <f>VLOOKUP(Table8_16[[#This Row],[Product_ID]],Table3__211[],5,FALSE)</f>
        <v>Outdoor</v>
      </c>
      <c r="Y935" t="str">
        <f>VLOOKUP(Table8_16[[#This Row],[Product_ID]],Table3__211[],6,FALSE)</f>
        <v>Sims-Smith</v>
      </c>
      <c r="Z935">
        <f>VLOOKUP(Table8_16[[#This Row],[Product_ID]],Table3__211[],7,FALSE)</f>
        <v>135.61000000000001</v>
      </c>
      <c r="AA935">
        <f>VLOOKUP(Table8_16[[#This Row],[Product_ID]],Table3__211[],8,FALSE)</f>
        <v>394</v>
      </c>
      <c r="AB935" t="str">
        <f>VLOOKUP(Table8_16[[#This Row],[Store_ID]],Store!$A$2:$E$21,2,FALSE)</f>
        <v>Aguirre-Keller</v>
      </c>
      <c r="AC935" t="str">
        <f>VLOOKUP(Table8_16[[#This Row],[Store_ID]],Store!$A$2:$E$21,3,FALSE)</f>
        <v>South</v>
      </c>
      <c r="AD935" t="str">
        <f>VLOOKUP(Table8_16[[#This Row],[Store_ID]],Store!$A$2:$E$21,4,FALSE)</f>
        <v>Lake Michael</v>
      </c>
      <c r="AE935" t="str">
        <f>VLOOKUP(Table8_16[[#This Row],[Store_ID]],Store!$A$2:$E$21,5,FALSE)</f>
        <v>Online</v>
      </c>
      <c r="AF935" s="22" t="str">
        <f>VLOOKUP(Table8_16[[#This Row],[Store_ID]],Store!$A$2:$F$21,6,FALSE)</f>
        <v>Digital Store</v>
      </c>
    </row>
    <row r="936" spans="1:32" x14ac:dyDescent="0.3">
      <c r="A936" t="s">
        <v>2901</v>
      </c>
      <c r="B936" s="5">
        <v>45317</v>
      </c>
      <c r="C936" t="s">
        <v>796</v>
      </c>
      <c r="D936" t="s">
        <v>1696</v>
      </c>
      <c r="E936" t="s">
        <v>1921</v>
      </c>
      <c r="F936">
        <v>2</v>
      </c>
      <c r="G936">
        <v>986.73</v>
      </c>
      <c r="H936">
        <v>0.05</v>
      </c>
      <c r="I936" t="s">
        <v>1961</v>
      </c>
      <c r="J936">
        <v>1874.787</v>
      </c>
      <c r="K936">
        <v>1874.787</v>
      </c>
      <c r="L936" t="str">
        <f>_xlfn.IFS(Table8_1[[#This Row],[Unit_Price]]&lt;500,"Low Price",Table8_1[[#This Row],[Unit_Price]]&lt;2000,"Medium Price",Table8_1[[#This Row],[Unit_Price]]&gt;=2000, "High Price")</f>
        <v>Medium Price</v>
      </c>
      <c r="M936" t="str">
        <f>VLOOKUP(Table8_16[[#This Row],[Customer_ID]],Table1__2[],2,FALSE)</f>
        <v>Laura Soto</v>
      </c>
      <c r="N936">
        <f>VLOOKUP(Table8_16[[#This Row],[Customer_ID]],Table1__2[],3,FALSE)</f>
        <v>57</v>
      </c>
      <c r="O936" t="str">
        <f>VLOOKUP(Table8_16[[#This Row],[Customer_ID]],Table1__2[],4,FALSE)</f>
        <v>Female</v>
      </c>
      <c r="P936" t="str">
        <f>VLOOKUP(Table8_16[[#This Row],[Customer_ID]],Table1__2[],5,FALSE)</f>
        <v>Rodriguezton</v>
      </c>
      <c r="Q936" t="str">
        <f>VLOOKUP(Table8_16[[#This Row],[Customer_ID]],Table1__2[],6,FALSE)</f>
        <v>Michigan</v>
      </c>
      <c r="R936" t="str">
        <f>VLOOKUP(Table8_16[[#This Row],[Customer_ID]],Table1__2[],7,FALSE)</f>
        <v>USA</v>
      </c>
      <c r="S936" t="str">
        <f>VLOOKUP(Table8_16[[#This Row],[Customer_ID]],Table1__2[],8,FALSE)</f>
        <v>Platinum</v>
      </c>
      <c r="T936" t="str">
        <f>VLOOKUP(Table8_16[[#This Row],[Customer_ID]],Table1__2[],9,FALSE)</f>
        <v>Experienced</v>
      </c>
      <c r="U936" t="str">
        <f>VLOOKUP(Table8_16[[#This Row],[Product_ID]],Table3__211[],2,FALSE)</f>
        <v>Portable Power</v>
      </c>
      <c r="V936" t="str">
        <f>VLOOKUP(Table8_16[[#This Row],[Product_ID]],Table3__211[],3,FALSE)</f>
        <v>Bank</v>
      </c>
      <c r="W936" t="str">
        <f>VLOOKUP(Table8_16[[#This Row],[Product_ID]],Table3__211[],4,FALSE)</f>
        <v>Electronics</v>
      </c>
      <c r="X936" t="str">
        <f>VLOOKUP(Table8_16[[#This Row],[Product_ID]],Table3__211[],5,FALSE)</f>
        <v>Mobile</v>
      </c>
      <c r="Y936" t="str">
        <f>VLOOKUP(Table8_16[[#This Row],[Product_ID]],Table3__211[],6,FALSE)</f>
        <v>Cummings and Sons</v>
      </c>
      <c r="Z936">
        <f>VLOOKUP(Table8_16[[#This Row],[Product_ID]],Table3__211[],7,FALSE)</f>
        <v>326.06</v>
      </c>
      <c r="AA936">
        <f>VLOOKUP(Table8_16[[#This Row],[Product_ID]],Table3__211[],8,FALSE)</f>
        <v>301</v>
      </c>
      <c r="AB936" t="str">
        <f>VLOOKUP(Table8_16[[#This Row],[Store_ID]],Store!$A$2:$E$21,2,FALSE)</f>
        <v>Moore, Padilla and Butler</v>
      </c>
      <c r="AC936" t="str">
        <f>VLOOKUP(Table8_16[[#This Row],[Store_ID]],Store!$A$2:$E$21,3,FALSE)</f>
        <v>South</v>
      </c>
      <c r="AD936" t="str">
        <f>VLOOKUP(Table8_16[[#This Row],[Store_ID]],Store!$A$2:$E$21,4,FALSE)</f>
        <v>East Johnstad</v>
      </c>
      <c r="AE936" t="str">
        <f>VLOOKUP(Table8_16[[#This Row],[Store_ID]],Store!$A$2:$E$21,5,FALSE)</f>
        <v>Flagship</v>
      </c>
      <c r="AF936" s="22" t="str">
        <f>VLOOKUP(Table8_16[[#This Row],[Store_ID]],Store!$A$2:$F$21,6,FALSE)</f>
        <v>Physical Store</v>
      </c>
    </row>
    <row r="937" spans="1:32" x14ac:dyDescent="0.3">
      <c r="A937" t="s">
        <v>2902</v>
      </c>
      <c r="B937" s="5">
        <v>45235</v>
      </c>
      <c r="C937" t="s">
        <v>418</v>
      </c>
      <c r="D937" t="s">
        <v>1610</v>
      </c>
      <c r="E937" t="s">
        <v>1936</v>
      </c>
      <c r="F937">
        <v>2</v>
      </c>
      <c r="G937">
        <v>65.44</v>
      </c>
      <c r="H937">
        <v>0.05</v>
      </c>
      <c r="I937" t="s">
        <v>1961</v>
      </c>
      <c r="J937">
        <v>124.336</v>
      </c>
      <c r="K937">
        <v>124.336</v>
      </c>
      <c r="L937" t="str">
        <f>_xlfn.IFS(Table8_1[[#This Row],[Unit_Price]]&lt;500,"Low Price",Table8_1[[#This Row],[Unit_Price]]&lt;2000,"Medium Price",Table8_1[[#This Row],[Unit_Price]]&gt;=2000, "High Price")</f>
        <v>Low Price</v>
      </c>
      <c r="M937" t="str">
        <f>VLOOKUP(Table8_16[[#This Row],[Customer_ID]],Table1__2[],2,FALSE)</f>
        <v>Michael Jones</v>
      </c>
      <c r="N937">
        <f>VLOOKUP(Table8_16[[#This Row],[Customer_ID]],Table1__2[],3,FALSE)</f>
        <v>40</v>
      </c>
      <c r="O937" t="str">
        <f>VLOOKUP(Table8_16[[#This Row],[Customer_ID]],Table1__2[],4,FALSE)</f>
        <v>Male</v>
      </c>
      <c r="P937" t="str">
        <f>VLOOKUP(Table8_16[[#This Row],[Customer_ID]],Table1__2[],5,FALSE)</f>
        <v>North Edwardton</v>
      </c>
      <c r="Q937" t="str">
        <f>VLOOKUP(Table8_16[[#This Row],[Customer_ID]],Table1__2[],6,FALSE)</f>
        <v>Tennessee</v>
      </c>
      <c r="R937" t="str">
        <f>VLOOKUP(Table8_16[[#This Row],[Customer_ID]],Table1__2[],7,FALSE)</f>
        <v>USA</v>
      </c>
      <c r="S937" t="str">
        <f>VLOOKUP(Table8_16[[#This Row],[Customer_ID]],Table1__2[],8,FALSE)</f>
        <v>Bronze</v>
      </c>
      <c r="T937" t="str">
        <f>VLOOKUP(Table8_16[[#This Row],[Customer_ID]],Table1__2[],9,FALSE)</f>
        <v>Experienced</v>
      </c>
      <c r="U937" t="str">
        <f>VLOOKUP(Table8_16[[#This Row],[Product_ID]],Table3__211[],2,FALSE)</f>
        <v>USB-C Fast</v>
      </c>
      <c r="V937" t="str">
        <f>VLOOKUP(Table8_16[[#This Row],[Product_ID]],Table3__211[],3,FALSE)</f>
        <v>Charger</v>
      </c>
      <c r="W937" t="str">
        <f>VLOOKUP(Table8_16[[#This Row],[Product_ID]],Table3__211[],4,FALSE)</f>
        <v>Electronics</v>
      </c>
      <c r="X937" t="str">
        <f>VLOOKUP(Table8_16[[#This Row],[Product_ID]],Table3__211[],5,FALSE)</f>
        <v>Accessories</v>
      </c>
      <c r="Y937" t="str">
        <f>VLOOKUP(Table8_16[[#This Row],[Product_ID]],Table3__211[],6,FALSE)</f>
        <v>Dawson-Perkins</v>
      </c>
      <c r="Z937">
        <f>VLOOKUP(Table8_16[[#This Row],[Product_ID]],Table3__211[],7,FALSE)</f>
        <v>242.23</v>
      </c>
      <c r="AA937">
        <f>VLOOKUP(Table8_16[[#This Row],[Product_ID]],Table3__211[],8,FALSE)</f>
        <v>453</v>
      </c>
      <c r="AB937" t="str">
        <f>VLOOKUP(Table8_16[[#This Row],[Store_ID]],Store!$A$2:$E$21,2,FALSE)</f>
        <v>Shelton PLC</v>
      </c>
      <c r="AC937" t="str">
        <f>VLOOKUP(Table8_16[[#This Row],[Store_ID]],Store!$A$2:$E$21,3,FALSE)</f>
        <v>North</v>
      </c>
      <c r="AD937" t="str">
        <f>VLOOKUP(Table8_16[[#This Row],[Store_ID]],Store!$A$2:$E$21,4,FALSE)</f>
        <v>East Jenniferstad</v>
      </c>
      <c r="AE937" t="str">
        <f>VLOOKUP(Table8_16[[#This Row],[Store_ID]],Store!$A$2:$E$21,5,FALSE)</f>
        <v>Flagship</v>
      </c>
      <c r="AF937" s="22" t="str">
        <f>VLOOKUP(Table8_16[[#This Row],[Store_ID]],Store!$A$2:$F$21,6,FALSE)</f>
        <v>Physical Store</v>
      </c>
    </row>
    <row r="938" spans="1:32" x14ac:dyDescent="0.3">
      <c r="A938" t="s">
        <v>2903</v>
      </c>
      <c r="B938" s="5">
        <v>45824</v>
      </c>
      <c r="C938" t="s">
        <v>1208</v>
      </c>
      <c r="D938" t="s">
        <v>1771</v>
      </c>
      <c r="E938" t="s">
        <v>1932</v>
      </c>
      <c r="F938">
        <v>3</v>
      </c>
      <c r="G938">
        <v>953.74</v>
      </c>
      <c r="H938">
        <v>0.04</v>
      </c>
      <c r="I938" t="s">
        <v>1959</v>
      </c>
      <c r="J938">
        <v>2746.7712000000001</v>
      </c>
      <c r="K938">
        <v>2746.7712000000001</v>
      </c>
      <c r="L938" t="str">
        <f>_xlfn.IFS(Table8_1[[#This Row],[Unit_Price]]&lt;500,"Low Price",Table8_1[[#This Row],[Unit_Price]]&lt;2000,"Medium Price",Table8_1[[#This Row],[Unit_Price]]&gt;=2000, "High Price")</f>
        <v>Medium Price</v>
      </c>
      <c r="M938" t="str">
        <f>VLOOKUP(Table8_16[[#This Row],[Customer_ID]],Table1__2[],2,FALSE)</f>
        <v>Kristine Higgins</v>
      </c>
      <c r="N938">
        <f>VLOOKUP(Table8_16[[#This Row],[Customer_ID]],Table1__2[],3,FALSE)</f>
        <v>27</v>
      </c>
      <c r="O938" t="str">
        <f>VLOOKUP(Table8_16[[#This Row],[Customer_ID]],Table1__2[],4,FALSE)</f>
        <v>Female</v>
      </c>
      <c r="P938" t="str">
        <f>VLOOKUP(Table8_16[[#This Row],[Customer_ID]],Table1__2[],5,FALSE)</f>
        <v>Jennifertown</v>
      </c>
      <c r="Q938" t="str">
        <f>VLOOKUP(Table8_16[[#This Row],[Customer_ID]],Table1__2[],6,FALSE)</f>
        <v>South Carolina</v>
      </c>
      <c r="R938" t="str">
        <f>VLOOKUP(Table8_16[[#This Row],[Customer_ID]],Table1__2[],7,FALSE)</f>
        <v>USA</v>
      </c>
      <c r="S938" t="str">
        <f>VLOOKUP(Table8_16[[#This Row],[Customer_ID]],Table1__2[],8,FALSE)</f>
        <v>Silver</v>
      </c>
      <c r="T938" t="str">
        <f>VLOOKUP(Table8_16[[#This Row],[Customer_ID]],Table1__2[],9,FALSE)</f>
        <v>Entry level Professionel</v>
      </c>
      <c r="U938" t="str">
        <f>VLOOKUP(Table8_16[[#This Row],[Product_ID]],Table3__211[],2,FALSE)</f>
        <v>Organic Sunscreen</v>
      </c>
      <c r="V938" t="str">
        <f>VLOOKUP(Table8_16[[#This Row],[Product_ID]],Table3__211[],3,FALSE)</f>
        <v>Lotion</v>
      </c>
      <c r="W938" t="str">
        <f>VLOOKUP(Table8_16[[#This Row],[Product_ID]],Table3__211[],4,FALSE)</f>
        <v>Beauty</v>
      </c>
      <c r="X938" t="str">
        <f>VLOOKUP(Table8_16[[#This Row],[Product_ID]],Table3__211[],5,FALSE)</f>
        <v>Skincare</v>
      </c>
      <c r="Y938" t="str">
        <f>VLOOKUP(Table8_16[[#This Row],[Product_ID]],Table3__211[],6,FALSE)</f>
        <v>Anderson-Riley</v>
      </c>
      <c r="Z938">
        <f>VLOOKUP(Table8_16[[#This Row],[Product_ID]],Table3__211[],7,FALSE)</f>
        <v>266.86</v>
      </c>
      <c r="AA938">
        <f>VLOOKUP(Table8_16[[#This Row],[Product_ID]],Table3__211[],8,FALSE)</f>
        <v>458</v>
      </c>
      <c r="AB938" t="str">
        <f>VLOOKUP(Table8_16[[#This Row],[Store_ID]],Store!$A$2:$E$21,2,FALSE)</f>
        <v>Gardner, Humphrey and Contreras</v>
      </c>
      <c r="AC938" t="str">
        <f>VLOOKUP(Table8_16[[#This Row],[Store_ID]],Store!$A$2:$E$21,3,FALSE)</f>
        <v>East</v>
      </c>
      <c r="AD938" t="str">
        <f>VLOOKUP(Table8_16[[#This Row],[Store_ID]],Store!$A$2:$E$21,4,FALSE)</f>
        <v>Johnsonville</v>
      </c>
      <c r="AE938" t="str">
        <f>VLOOKUP(Table8_16[[#This Row],[Store_ID]],Store!$A$2:$E$21,5,FALSE)</f>
        <v>Flagship</v>
      </c>
      <c r="AF938" s="22" t="str">
        <f>VLOOKUP(Table8_16[[#This Row],[Store_ID]],Store!$A$2:$F$21,6,FALSE)</f>
        <v>Physical Store</v>
      </c>
    </row>
    <row r="939" spans="1:32" x14ac:dyDescent="0.3">
      <c r="A939" t="s">
        <v>2904</v>
      </c>
      <c r="B939" s="5">
        <v>45543</v>
      </c>
      <c r="C939" t="s">
        <v>251</v>
      </c>
      <c r="D939" t="s">
        <v>1811</v>
      </c>
      <c r="E939" t="s">
        <v>1924</v>
      </c>
      <c r="F939">
        <v>3</v>
      </c>
      <c r="G939">
        <v>904.48</v>
      </c>
      <c r="H939">
        <v>0.21</v>
      </c>
      <c r="I939" t="s">
        <v>1961</v>
      </c>
      <c r="J939">
        <v>2143.6176</v>
      </c>
      <c r="K939">
        <v>2143.6176</v>
      </c>
      <c r="L939" t="str">
        <f>_xlfn.IFS(Table8_1[[#This Row],[Unit_Price]]&lt;500,"Low Price",Table8_1[[#This Row],[Unit_Price]]&lt;2000,"Medium Price",Table8_1[[#This Row],[Unit_Price]]&gt;=2000, "High Price")</f>
        <v>Medium Price</v>
      </c>
      <c r="M939" t="str">
        <f>VLOOKUP(Table8_16[[#This Row],[Customer_ID]],Table1__2[],2,FALSE)</f>
        <v>Amber Mcclain</v>
      </c>
      <c r="N939">
        <f>VLOOKUP(Table8_16[[#This Row],[Customer_ID]],Table1__2[],3,FALSE)</f>
        <v>58</v>
      </c>
      <c r="O939" t="str">
        <f>VLOOKUP(Table8_16[[#This Row],[Customer_ID]],Table1__2[],4,FALSE)</f>
        <v>Male</v>
      </c>
      <c r="P939" t="str">
        <f>VLOOKUP(Table8_16[[#This Row],[Customer_ID]],Table1__2[],5,FALSE)</f>
        <v>Brendaburgh</v>
      </c>
      <c r="Q939" t="str">
        <f>VLOOKUP(Table8_16[[#This Row],[Customer_ID]],Table1__2[],6,FALSE)</f>
        <v>Florida</v>
      </c>
      <c r="R939" t="str">
        <f>VLOOKUP(Table8_16[[#This Row],[Customer_ID]],Table1__2[],7,FALSE)</f>
        <v>USA</v>
      </c>
      <c r="S939" t="str">
        <f>VLOOKUP(Table8_16[[#This Row],[Customer_ID]],Table1__2[],8,FALSE)</f>
        <v>Silver</v>
      </c>
      <c r="T939" t="str">
        <f>VLOOKUP(Table8_16[[#This Row],[Customer_ID]],Table1__2[],9,FALSE)</f>
        <v>Experienced</v>
      </c>
      <c r="U939" t="str">
        <f>VLOOKUP(Table8_16[[#This Row],[Product_ID]],Table3__211[],2,FALSE)</f>
        <v>Wireless</v>
      </c>
      <c r="V939" t="str">
        <f>VLOOKUP(Table8_16[[#This Row],[Product_ID]],Table3__211[],3,FALSE)</f>
        <v>Mouse</v>
      </c>
      <c r="W939" t="str">
        <f>VLOOKUP(Table8_16[[#This Row],[Product_ID]],Table3__211[],4,FALSE)</f>
        <v>Electronics</v>
      </c>
      <c r="X939" t="str">
        <f>VLOOKUP(Table8_16[[#This Row],[Product_ID]],Table3__211[],5,FALSE)</f>
        <v>Computer</v>
      </c>
      <c r="Y939" t="str">
        <f>VLOOKUP(Table8_16[[#This Row],[Product_ID]],Table3__211[],6,FALSE)</f>
        <v>Larson Ltd</v>
      </c>
      <c r="Z939">
        <f>VLOOKUP(Table8_16[[#This Row],[Product_ID]],Table3__211[],7,FALSE)</f>
        <v>392.89</v>
      </c>
      <c r="AA939">
        <f>VLOOKUP(Table8_16[[#This Row],[Product_ID]],Table3__211[],8,FALSE)</f>
        <v>320</v>
      </c>
      <c r="AB939" t="str">
        <f>VLOOKUP(Table8_16[[#This Row],[Store_ID]],Store!$A$2:$E$21,2,FALSE)</f>
        <v>Hill, Wagner and Ballard</v>
      </c>
      <c r="AC939" t="str">
        <f>VLOOKUP(Table8_16[[#This Row],[Store_ID]],Store!$A$2:$E$21,3,FALSE)</f>
        <v>East</v>
      </c>
      <c r="AD939" t="str">
        <f>VLOOKUP(Table8_16[[#This Row],[Store_ID]],Store!$A$2:$E$21,4,FALSE)</f>
        <v>East Davidville</v>
      </c>
      <c r="AE939" t="str">
        <f>VLOOKUP(Table8_16[[#This Row],[Store_ID]],Store!$A$2:$E$21,5,FALSE)</f>
        <v>Online</v>
      </c>
      <c r="AF939" s="22" t="str">
        <f>VLOOKUP(Table8_16[[#This Row],[Store_ID]],Store!$A$2:$F$21,6,FALSE)</f>
        <v>Digital Store</v>
      </c>
    </row>
    <row r="940" spans="1:32" x14ac:dyDescent="0.3">
      <c r="A940" t="s">
        <v>2905</v>
      </c>
      <c r="B940" s="5">
        <v>45595</v>
      </c>
      <c r="C940" t="s">
        <v>1525</v>
      </c>
      <c r="D940" t="s">
        <v>1768</v>
      </c>
      <c r="E940" t="s">
        <v>1936</v>
      </c>
      <c r="F940">
        <v>3</v>
      </c>
      <c r="G940">
        <v>920.82</v>
      </c>
      <c r="H940">
        <v>0.1</v>
      </c>
      <c r="I940" t="s">
        <v>1961</v>
      </c>
      <c r="J940">
        <v>2486.2139999999999</v>
      </c>
      <c r="K940">
        <v>2486.2139999999999</v>
      </c>
      <c r="L940" t="str">
        <f>_xlfn.IFS(Table8_1[[#This Row],[Unit_Price]]&lt;500,"Low Price",Table8_1[[#This Row],[Unit_Price]]&lt;2000,"Medium Price",Table8_1[[#This Row],[Unit_Price]]&gt;=2000, "High Price")</f>
        <v>Medium Price</v>
      </c>
      <c r="M940" t="str">
        <f>VLOOKUP(Table8_16[[#This Row],[Customer_ID]],Table1__2[],2,FALSE)</f>
        <v>Darrell Miller</v>
      </c>
      <c r="N940">
        <f>VLOOKUP(Table8_16[[#This Row],[Customer_ID]],Table1__2[],3,FALSE)</f>
        <v>59</v>
      </c>
      <c r="O940" t="str">
        <f>VLOOKUP(Table8_16[[#This Row],[Customer_ID]],Table1__2[],4,FALSE)</f>
        <v>Female</v>
      </c>
      <c r="P940" t="str">
        <f>VLOOKUP(Table8_16[[#This Row],[Customer_ID]],Table1__2[],5,FALSE)</f>
        <v>Port Carol</v>
      </c>
      <c r="Q940" t="str">
        <f>VLOOKUP(Table8_16[[#This Row],[Customer_ID]],Table1__2[],6,FALSE)</f>
        <v>Florida</v>
      </c>
      <c r="R940" t="str">
        <f>VLOOKUP(Table8_16[[#This Row],[Customer_ID]],Table1__2[],7,FALSE)</f>
        <v>USA</v>
      </c>
      <c r="S940" t="str">
        <f>VLOOKUP(Table8_16[[#This Row],[Customer_ID]],Table1__2[],8,FALSE)</f>
        <v>Platinum</v>
      </c>
      <c r="T940" t="str">
        <f>VLOOKUP(Table8_16[[#This Row],[Customer_ID]],Table1__2[],9,FALSE)</f>
        <v>Experienced</v>
      </c>
      <c r="U940" t="str">
        <f>VLOOKUP(Table8_16[[#This Row],[Product_ID]],Table3__211[],2,FALSE)</f>
        <v>Laptop Cooling</v>
      </c>
      <c r="V940" t="str">
        <f>VLOOKUP(Table8_16[[#This Row],[Product_ID]],Table3__211[],3,FALSE)</f>
        <v>Pad</v>
      </c>
      <c r="W940" t="str">
        <f>VLOOKUP(Table8_16[[#This Row],[Product_ID]],Table3__211[],4,FALSE)</f>
        <v>Electronics</v>
      </c>
      <c r="X940" t="str">
        <f>VLOOKUP(Table8_16[[#This Row],[Product_ID]],Table3__211[],5,FALSE)</f>
        <v>Computer</v>
      </c>
      <c r="Y940" t="str">
        <f>VLOOKUP(Table8_16[[#This Row],[Product_ID]],Table3__211[],6,FALSE)</f>
        <v>Murray, Gould and Ware</v>
      </c>
      <c r="Z940">
        <f>VLOOKUP(Table8_16[[#This Row],[Product_ID]],Table3__211[],7,FALSE)</f>
        <v>86.42</v>
      </c>
      <c r="AA940">
        <f>VLOOKUP(Table8_16[[#This Row],[Product_ID]],Table3__211[],8,FALSE)</f>
        <v>222</v>
      </c>
      <c r="AB940" t="str">
        <f>VLOOKUP(Table8_16[[#This Row],[Store_ID]],Store!$A$2:$E$21,2,FALSE)</f>
        <v>Shelton PLC</v>
      </c>
      <c r="AC940" t="str">
        <f>VLOOKUP(Table8_16[[#This Row],[Store_ID]],Store!$A$2:$E$21,3,FALSE)</f>
        <v>North</v>
      </c>
      <c r="AD940" t="str">
        <f>VLOOKUP(Table8_16[[#This Row],[Store_ID]],Store!$A$2:$E$21,4,FALSE)</f>
        <v>East Jenniferstad</v>
      </c>
      <c r="AE940" t="str">
        <f>VLOOKUP(Table8_16[[#This Row],[Store_ID]],Store!$A$2:$E$21,5,FALSE)</f>
        <v>Flagship</v>
      </c>
      <c r="AF940" s="22" t="str">
        <f>VLOOKUP(Table8_16[[#This Row],[Store_ID]],Store!$A$2:$F$21,6,FALSE)</f>
        <v>Physical Store</v>
      </c>
    </row>
    <row r="941" spans="1:32" x14ac:dyDescent="0.3">
      <c r="A941" t="s">
        <v>2906</v>
      </c>
      <c r="B941" s="5">
        <v>45803</v>
      </c>
      <c r="C941" t="s">
        <v>974</v>
      </c>
      <c r="D941" t="s">
        <v>1661</v>
      </c>
      <c r="E941" t="s">
        <v>1892</v>
      </c>
      <c r="F941">
        <v>1</v>
      </c>
      <c r="G941">
        <v>182.28</v>
      </c>
      <c r="H941">
        <v>0.15</v>
      </c>
      <c r="I941" t="s">
        <v>1964</v>
      </c>
      <c r="J941">
        <v>154.93799999999999</v>
      </c>
      <c r="K941">
        <v>154.93799999999999</v>
      </c>
      <c r="L941" t="str">
        <f>_xlfn.IFS(Table8_1[[#This Row],[Unit_Price]]&lt;500,"Low Price",Table8_1[[#This Row],[Unit_Price]]&lt;2000,"Medium Price",Table8_1[[#This Row],[Unit_Price]]&gt;=2000, "High Price")</f>
        <v>Low Price</v>
      </c>
      <c r="M941" t="str">
        <f>VLOOKUP(Table8_16[[#This Row],[Customer_ID]],Table1__2[],2,FALSE)</f>
        <v>Roberta Green</v>
      </c>
      <c r="N941">
        <f>VLOOKUP(Table8_16[[#This Row],[Customer_ID]],Table1__2[],3,FALSE)</f>
        <v>64</v>
      </c>
      <c r="O941" t="str">
        <f>VLOOKUP(Table8_16[[#This Row],[Customer_ID]],Table1__2[],4,FALSE)</f>
        <v>Male</v>
      </c>
      <c r="P941" t="str">
        <f>VLOOKUP(Table8_16[[#This Row],[Customer_ID]],Table1__2[],5,FALSE)</f>
        <v>West Joseph</v>
      </c>
      <c r="Q941" t="str">
        <f>VLOOKUP(Table8_16[[#This Row],[Customer_ID]],Table1__2[],6,FALSE)</f>
        <v>Washington</v>
      </c>
      <c r="R941" t="str">
        <f>VLOOKUP(Table8_16[[#This Row],[Customer_ID]],Table1__2[],7,FALSE)</f>
        <v>USA</v>
      </c>
      <c r="S941" t="str">
        <f>VLOOKUP(Table8_16[[#This Row],[Customer_ID]],Table1__2[],8,FALSE)</f>
        <v>Platinum</v>
      </c>
      <c r="T941" t="str">
        <f>VLOOKUP(Table8_16[[#This Row],[Customer_ID]],Table1__2[],9,FALSE)</f>
        <v>Retired</v>
      </c>
      <c r="U941" t="str">
        <f>VLOOKUP(Table8_16[[#This Row],[Product_ID]],Table3__211[],2,FALSE)</f>
        <v>Sports Stopwatch</v>
      </c>
      <c r="V941" t="str">
        <f>VLOOKUP(Table8_16[[#This Row],[Product_ID]],Table3__211[],3,FALSE)</f>
        <v>Timer</v>
      </c>
      <c r="W941" t="str">
        <f>VLOOKUP(Table8_16[[#This Row],[Product_ID]],Table3__211[],4,FALSE)</f>
        <v>Sports</v>
      </c>
      <c r="X941" t="str">
        <f>VLOOKUP(Table8_16[[#This Row],[Product_ID]],Table3__211[],5,FALSE)</f>
        <v>Accessories</v>
      </c>
      <c r="Y941" t="str">
        <f>VLOOKUP(Table8_16[[#This Row],[Product_ID]],Table3__211[],6,FALSE)</f>
        <v>Burns-Hansen</v>
      </c>
      <c r="Z941">
        <f>VLOOKUP(Table8_16[[#This Row],[Product_ID]],Table3__211[],7,FALSE)</f>
        <v>38.76</v>
      </c>
      <c r="AA941">
        <f>VLOOKUP(Table8_16[[#This Row],[Product_ID]],Table3__211[],8,FALSE)</f>
        <v>137</v>
      </c>
      <c r="AB941" t="str">
        <f>VLOOKUP(Table8_16[[#This Row],[Store_ID]],Store!$A$2:$E$21,2,FALSE)</f>
        <v>Martinez, Adkins and Johnson</v>
      </c>
      <c r="AC941" t="str">
        <f>VLOOKUP(Table8_16[[#This Row],[Store_ID]],Store!$A$2:$E$21,3,FALSE)</f>
        <v>North</v>
      </c>
      <c r="AD941" t="str">
        <f>VLOOKUP(Table8_16[[#This Row],[Store_ID]],Store!$A$2:$E$21,4,FALSE)</f>
        <v>Danielmouth</v>
      </c>
      <c r="AE941" t="str">
        <f>VLOOKUP(Table8_16[[#This Row],[Store_ID]],Store!$A$2:$E$21,5,FALSE)</f>
        <v>Flagship</v>
      </c>
      <c r="AF941" s="22" t="str">
        <f>VLOOKUP(Table8_16[[#This Row],[Store_ID]],Store!$A$2:$F$21,6,FALSE)</f>
        <v>Physical Store</v>
      </c>
    </row>
    <row r="942" spans="1:32" x14ac:dyDescent="0.3">
      <c r="A942" t="s">
        <v>2907</v>
      </c>
      <c r="B942" s="5">
        <v>45880</v>
      </c>
      <c r="C942" t="s">
        <v>1389</v>
      </c>
      <c r="D942" t="s">
        <v>1670</v>
      </c>
      <c r="E942" t="s">
        <v>1939</v>
      </c>
      <c r="F942">
        <v>3</v>
      </c>
      <c r="G942">
        <v>938.68</v>
      </c>
      <c r="H942">
        <v>0.14000000000000001</v>
      </c>
      <c r="I942" t="s">
        <v>1959</v>
      </c>
      <c r="J942">
        <v>2421.7944000000002</v>
      </c>
      <c r="K942">
        <v>2421.7943999999998</v>
      </c>
      <c r="L942" t="str">
        <f>_xlfn.IFS(Table8_1[[#This Row],[Unit_Price]]&lt;500,"Low Price",Table8_1[[#This Row],[Unit_Price]]&lt;2000,"Medium Price",Table8_1[[#This Row],[Unit_Price]]&gt;=2000, "High Price")</f>
        <v>Medium Price</v>
      </c>
      <c r="M942" t="str">
        <f>VLOOKUP(Table8_16[[#This Row],[Customer_ID]],Table1__2[],2,FALSE)</f>
        <v>Gene Lee</v>
      </c>
      <c r="N942">
        <f>VLOOKUP(Table8_16[[#This Row],[Customer_ID]],Table1__2[],3,FALSE)</f>
        <v>41</v>
      </c>
      <c r="O942" t="str">
        <f>VLOOKUP(Table8_16[[#This Row],[Customer_ID]],Table1__2[],4,FALSE)</f>
        <v>Female</v>
      </c>
      <c r="P942" t="str">
        <f>VLOOKUP(Table8_16[[#This Row],[Customer_ID]],Table1__2[],5,FALSE)</f>
        <v>Mcfarlandmouth</v>
      </c>
      <c r="Q942" t="str">
        <f>VLOOKUP(Table8_16[[#This Row],[Customer_ID]],Table1__2[],6,FALSE)</f>
        <v>Virginia</v>
      </c>
      <c r="R942" t="str">
        <f>VLOOKUP(Table8_16[[#This Row],[Customer_ID]],Table1__2[],7,FALSE)</f>
        <v>USA</v>
      </c>
      <c r="S942" t="str">
        <f>VLOOKUP(Table8_16[[#This Row],[Customer_ID]],Table1__2[],8,FALSE)</f>
        <v>Platinum</v>
      </c>
      <c r="T942" t="str">
        <f>VLOOKUP(Table8_16[[#This Row],[Customer_ID]],Table1__2[],9,FALSE)</f>
        <v>Experienced</v>
      </c>
      <c r="U942" t="str">
        <f>VLOOKUP(Table8_16[[#This Row],[Product_ID]],Table3__211[],2,FALSE)</f>
        <v>Basketball</v>
      </c>
      <c r="V942" t="str">
        <f>VLOOKUP(Table8_16[[#This Row],[Product_ID]],Table3__211[],3,FALSE)</f>
        <v>Ball</v>
      </c>
      <c r="W942" t="str">
        <f>VLOOKUP(Table8_16[[#This Row],[Product_ID]],Table3__211[],4,FALSE)</f>
        <v>Sports</v>
      </c>
      <c r="X942" t="str">
        <f>VLOOKUP(Table8_16[[#This Row],[Product_ID]],Table3__211[],5,FALSE)</f>
        <v>Team Sports</v>
      </c>
      <c r="Y942" t="str">
        <f>VLOOKUP(Table8_16[[#This Row],[Product_ID]],Table3__211[],6,FALSE)</f>
        <v>Nolan-Snow</v>
      </c>
      <c r="Z942">
        <f>VLOOKUP(Table8_16[[#This Row],[Product_ID]],Table3__211[],7,FALSE)</f>
        <v>204.39</v>
      </c>
      <c r="AA942">
        <f>VLOOKUP(Table8_16[[#This Row],[Product_ID]],Table3__211[],8,FALSE)</f>
        <v>281</v>
      </c>
      <c r="AB942" t="str">
        <f>VLOOKUP(Table8_16[[#This Row],[Store_ID]],Store!$A$2:$E$21,2,FALSE)</f>
        <v>Frederick-Wright</v>
      </c>
      <c r="AC942" t="str">
        <f>VLOOKUP(Table8_16[[#This Row],[Store_ID]],Store!$A$2:$E$21,3,FALSE)</f>
        <v>West</v>
      </c>
      <c r="AD942" t="str">
        <f>VLOOKUP(Table8_16[[#This Row],[Store_ID]],Store!$A$2:$E$21,4,FALSE)</f>
        <v>New Jimmymouth</v>
      </c>
      <c r="AE942" t="str">
        <f>VLOOKUP(Table8_16[[#This Row],[Store_ID]],Store!$A$2:$E$21,5,FALSE)</f>
        <v>Flagship</v>
      </c>
      <c r="AF942" s="22" t="str">
        <f>VLOOKUP(Table8_16[[#This Row],[Store_ID]],Store!$A$2:$F$21,6,FALSE)</f>
        <v>Physical Store</v>
      </c>
    </row>
    <row r="943" spans="1:32" x14ac:dyDescent="0.3">
      <c r="A943" t="s">
        <v>2908</v>
      </c>
      <c r="B943" s="5">
        <v>45690</v>
      </c>
      <c r="C943" t="s">
        <v>299</v>
      </c>
      <c r="D943" t="s">
        <v>1856</v>
      </c>
      <c r="E943" t="s">
        <v>1908</v>
      </c>
      <c r="F943">
        <v>3</v>
      </c>
      <c r="G943">
        <v>219.96</v>
      </c>
      <c r="H943">
        <v>0.18</v>
      </c>
      <c r="I943" t="s">
        <v>1961</v>
      </c>
      <c r="J943">
        <v>541.10159999999996</v>
      </c>
      <c r="K943">
        <v>541.10159999999996</v>
      </c>
      <c r="L943" t="str">
        <f>_xlfn.IFS(Table8_1[[#This Row],[Unit_Price]]&lt;500,"Low Price",Table8_1[[#This Row],[Unit_Price]]&lt;2000,"Medium Price",Table8_1[[#This Row],[Unit_Price]]&gt;=2000, "High Price")</f>
        <v>Low Price</v>
      </c>
      <c r="M943" t="str">
        <f>VLOOKUP(Table8_16[[#This Row],[Customer_ID]],Table1__2[],2,FALSE)</f>
        <v>Krystal Ford</v>
      </c>
      <c r="N943">
        <f>VLOOKUP(Table8_16[[#This Row],[Customer_ID]],Table1__2[],3,FALSE)</f>
        <v>34</v>
      </c>
      <c r="O943" t="str">
        <f>VLOOKUP(Table8_16[[#This Row],[Customer_ID]],Table1__2[],4,FALSE)</f>
        <v>Female</v>
      </c>
      <c r="P943" t="str">
        <f>VLOOKUP(Table8_16[[#This Row],[Customer_ID]],Table1__2[],5,FALSE)</f>
        <v>South David</v>
      </c>
      <c r="Q943" t="str">
        <f>VLOOKUP(Table8_16[[#This Row],[Customer_ID]],Table1__2[],6,FALSE)</f>
        <v>Arizona</v>
      </c>
      <c r="R943" t="str">
        <f>VLOOKUP(Table8_16[[#This Row],[Customer_ID]],Table1__2[],7,FALSE)</f>
        <v>USA</v>
      </c>
      <c r="S943" t="str">
        <f>VLOOKUP(Table8_16[[#This Row],[Customer_ID]],Table1__2[],8,FALSE)</f>
        <v>Platinum</v>
      </c>
      <c r="T943" t="str">
        <f>VLOOKUP(Table8_16[[#This Row],[Customer_ID]],Table1__2[],9,FALSE)</f>
        <v>Experienced</v>
      </c>
      <c r="U943" t="str">
        <f>VLOOKUP(Table8_16[[#This Row],[Product_ID]],Table3__211[],2,FALSE)</f>
        <v>Women's High</v>
      </c>
      <c r="V943" t="str">
        <f>VLOOKUP(Table8_16[[#This Row],[Product_ID]],Table3__211[],3,FALSE)</f>
        <v>Heels</v>
      </c>
      <c r="W943" t="str">
        <f>VLOOKUP(Table8_16[[#This Row],[Product_ID]],Table3__211[],4,FALSE)</f>
        <v>Clothing</v>
      </c>
      <c r="X943" t="str">
        <f>VLOOKUP(Table8_16[[#This Row],[Product_ID]],Table3__211[],5,FALSE)</f>
        <v>Footwear</v>
      </c>
      <c r="Y943" t="str">
        <f>VLOOKUP(Table8_16[[#This Row],[Product_ID]],Table3__211[],6,FALSE)</f>
        <v>Smith-Charles</v>
      </c>
      <c r="Z943">
        <f>VLOOKUP(Table8_16[[#This Row],[Product_ID]],Table3__211[],7,FALSE)</f>
        <v>438.25</v>
      </c>
      <c r="AA943">
        <f>VLOOKUP(Table8_16[[#This Row],[Product_ID]],Table3__211[],8,FALSE)</f>
        <v>496</v>
      </c>
      <c r="AB943" t="str">
        <f>VLOOKUP(Table8_16[[#This Row],[Store_ID]],Store!$A$2:$E$21,2,FALSE)</f>
        <v>Gray Ltd</v>
      </c>
      <c r="AC943" t="str">
        <f>VLOOKUP(Table8_16[[#This Row],[Store_ID]],Store!$A$2:$E$21,3,FALSE)</f>
        <v>North</v>
      </c>
      <c r="AD943" t="str">
        <f>VLOOKUP(Table8_16[[#This Row],[Store_ID]],Store!$A$2:$E$21,4,FALSE)</f>
        <v>New Michaelchester</v>
      </c>
      <c r="AE943" t="str">
        <f>VLOOKUP(Table8_16[[#This Row],[Store_ID]],Store!$A$2:$E$21,5,FALSE)</f>
        <v>Outlet</v>
      </c>
      <c r="AF943" s="22" t="str">
        <f>VLOOKUP(Table8_16[[#This Row],[Store_ID]],Store!$A$2:$F$21,6,FALSE)</f>
        <v>Physical Store</v>
      </c>
    </row>
    <row r="944" spans="1:32" x14ac:dyDescent="0.3">
      <c r="A944" t="s">
        <v>2909</v>
      </c>
      <c r="B944" s="5">
        <v>45841</v>
      </c>
      <c r="C944" t="s">
        <v>1470</v>
      </c>
      <c r="D944" t="s">
        <v>1796</v>
      </c>
      <c r="E944" t="s">
        <v>1945</v>
      </c>
      <c r="F944">
        <v>3</v>
      </c>
      <c r="G944">
        <v>385.74</v>
      </c>
      <c r="H944">
        <v>0.27</v>
      </c>
      <c r="I944" t="s">
        <v>1959</v>
      </c>
      <c r="J944">
        <v>844.77059999999994</v>
      </c>
      <c r="K944">
        <v>844.77060000000006</v>
      </c>
      <c r="L944" t="str">
        <f>_xlfn.IFS(Table8_1[[#This Row],[Unit_Price]]&lt;500,"Low Price",Table8_1[[#This Row],[Unit_Price]]&lt;2000,"Medium Price",Table8_1[[#This Row],[Unit_Price]]&gt;=2000, "High Price")</f>
        <v>Low Price</v>
      </c>
      <c r="M944" t="str">
        <f>VLOOKUP(Table8_16[[#This Row],[Customer_ID]],Table1__2[],2,FALSE)</f>
        <v>Laura Mathews</v>
      </c>
      <c r="N944">
        <f>VLOOKUP(Table8_16[[#This Row],[Customer_ID]],Table1__2[],3,FALSE)</f>
        <v>53</v>
      </c>
      <c r="O944" t="str">
        <f>VLOOKUP(Table8_16[[#This Row],[Customer_ID]],Table1__2[],4,FALSE)</f>
        <v>Male</v>
      </c>
      <c r="P944" t="str">
        <f>VLOOKUP(Table8_16[[#This Row],[Customer_ID]],Table1__2[],5,FALSE)</f>
        <v>Chambersfurt</v>
      </c>
      <c r="Q944" t="str">
        <f>VLOOKUP(Table8_16[[#This Row],[Customer_ID]],Table1__2[],6,FALSE)</f>
        <v>Wisconsin</v>
      </c>
      <c r="R944" t="str">
        <f>VLOOKUP(Table8_16[[#This Row],[Customer_ID]],Table1__2[],7,FALSE)</f>
        <v>USA</v>
      </c>
      <c r="S944" t="str">
        <f>VLOOKUP(Table8_16[[#This Row],[Customer_ID]],Table1__2[],8,FALSE)</f>
        <v>Bronze</v>
      </c>
      <c r="T944" t="str">
        <f>VLOOKUP(Table8_16[[#This Row],[Customer_ID]],Table1__2[],9,FALSE)</f>
        <v>Experienced</v>
      </c>
      <c r="U944" t="str">
        <f>VLOOKUP(Table8_16[[#This Row],[Product_ID]],Table3__211[],2,FALSE)</f>
        <v>Hair Repair Oil</v>
      </c>
      <c r="V944" t="str">
        <f>VLOOKUP(Table8_16[[#This Row],[Product_ID]],Table3__211[],3,FALSE)</f>
        <v>Treatment</v>
      </c>
      <c r="W944" t="str">
        <f>VLOOKUP(Table8_16[[#This Row],[Product_ID]],Table3__211[],4,FALSE)</f>
        <v>Beauty</v>
      </c>
      <c r="X944" t="str">
        <f>VLOOKUP(Table8_16[[#This Row],[Product_ID]],Table3__211[],5,FALSE)</f>
        <v>Haircare</v>
      </c>
      <c r="Y944" t="str">
        <f>VLOOKUP(Table8_16[[#This Row],[Product_ID]],Table3__211[],6,FALSE)</f>
        <v>Hopkins Ltd</v>
      </c>
      <c r="Z944">
        <f>VLOOKUP(Table8_16[[#This Row],[Product_ID]],Table3__211[],7,FALSE)</f>
        <v>214.32</v>
      </c>
      <c r="AA944">
        <f>VLOOKUP(Table8_16[[#This Row],[Product_ID]],Table3__211[],8,FALSE)</f>
        <v>383</v>
      </c>
      <c r="AB944" t="str">
        <f>VLOOKUP(Table8_16[[#This Row],[Store_ID]],Store!$A$2:$E$21,2,FALSE)</f>
        <v>Guerrero-Schmitt</v>
      </c>
      <c r="AC944" t="str">
        <f>VLOOKUP(Table8_16[[#This Row],[Store_ID]],Store!$A$2:$E$21,3,FALSE)</f>
        <v>East</v>
      </c>
      <c r="AD944" t="str">
        <f>VLOOKUP(Table8_16[[#This Row],[Store_ID]],Store!$A$2:$E$21,4,FALSE)</f>
        <v>East Stevechester</v>
      </c>
      <c r="AE944" t="str">
        <f>VLOOKUP(Table8_16[[#This Row],[Store_ID]],Store!$A$2:$E$21,5,FALSE)</f>
        <v>Flagship</v>
      </c>
      <c r="AF944" s="22" t="str">
        <f>VLOOKUP(Table8_16[[#This Row],[Store_ID]],Store!$A$2:$F$21,6,FALSE)</f>
        <v>Physical Store</v>
      </c>
    </row>
    <row r="945" spans="1:32" x14ac:dyDescent="0.3">
      <c r="A945" t="s">
        <v>2910</v>
      </c>
      <c r="B945" s="5">
        <v>45380</v>
      </c>
      <c r="C945" t="s">
        <v>1412</v>
      </c>
      <c r="D945" t="s">
        <v>1826</v>
      </c>
      <c r="E945" t="s">
        <v>1945</v>
      </c>
      <c r="F945">
        <v>2</v>
      </c>
      <c r="G945">
        <v>830.94</v>
      </c>
      <c r="H945">
        <v>0.28000000000000003</v>
      </c>
      <c r="I945" t="s">
        <v>1961</v>
      </c>
      <c r="J945">
        <v>1196.5536</v>
      </c>
      <c r="K945">
        <v>1196.5536</v>
      </c>
      <c r="L945" t="str">
        <f>_xlfn.IFS(Table8_1[[#This Row],[Unit_Price]]&lt;500,"Low Price",Table8_1[[#This Row],[Unit_Price]]&lt;2000,"Medium Price",Table8_1[[#This Row],[Unit_Price]]&gt;=2000, "High Price")</f>
        <v>Medium Price</v>
      </c>
      <c r="M945" t="str">
        <f>VLOOKUP(Table8_16[[#This Row],[Customer_ID]],Table1__2[],2,FALSE)</f>
        <v>April Phillips</v>
      </c>
      <c r="N945">
        <f>VLOOKUP(Table8_16[[#This Row],[Customer_ID]],Table1__2[],3,FALSE)</f>
        <v>62</v>
      </c>
      <c r="O945" t="str">
        <f>VLOOKUP(Table8_16[[#This Row],[Customer_ID]],Table1__2[],4,FALSE)</f>
        <v>Female</v>
      </c>
      <c r="P945" t="str">
        <f>VLOOKUP(Table8_16[[#This Row],[Customer_ID]],Table1__2[],5,FALSE)</f>
        <v>Lake Carolyn</v>
      </c>
      <c r="Q945" t="str">
        <f>VLOOKUP(Table8_16[[#This Row],[Customer_ID]],Table1__2[],6,FALSE)</f>
        <v>Hawaii</v>
      </c>
      <c r="R945" t="str">
        <f>VLOOKUP(Table8_16[[#This Row],[Customer_ID]],Table1__2[],7,FALSE)</f>
        <v>USA</v>
      </c>
      <c r="S945" t="str">
        <f>VLOOKUP(Table8_16[[#This Row],[Customer_ID]],Table1__2[],8,FALSE)</f>
        <v>Platinum</v>
      </c>
      <c r="T945" t="str">
        <f>VLOOKUP(Table8_16[[#This Row],[Customer_ID]],Table1__2[],9,FALSE)</f>
        <v>Retired</v>
      </c>
      <c r="U945" t="str">
        <f>VLOOKUP(Table8_16[[#This Row],[Product_ID]],Table3__211[],2,FALSE)</f>
        <v>Badminton Racket</v>
      </c>
      <c r="V945" t="str">
        <f>VLOOKUP(Table8_16[[#This Row],[Product_ID]],Table3__211[],3,FALSE)</f>
        <v>Set</v>
      </c>
      <c r="W945" t="str">
        <f>VLOOKUP(Table8_16[[#This Row],[Product_ID]],Table3__211[],4,FALSE)</f>
        <v>Sports</v>
      </c>
      <c r="X945" t="str">
        <f>VLOOKUP(Table8_16[[#This Row],[Product_ID]],Table3__211[],5,FALSE)</f>
        <v>Equipment</v>
      </c>
      <c r="Y945" t="str">
        <f>VLOOKUP(Table8_16[[#This Row],[Product_ID]],Table3__211[],6,FALSE)</f>
        <v>Robinson-Brown</v>
      </c>
      <c r="Z945">
        <f>VLOOKUP(Table8_16[[#This Row],[Product_ID]],Table3__211[],7,FALSE)</f>
        <v>285.54000000000002</v>
      </c>
      <c r="AA945">
        <f>VLOOKUP(Table8_16[[#This Row],[Product_ID]],Table3__211[],8,FALSE)</f>
        <v>358</v>
      </c>
      <c r="AB945" t="str">
        <f>VLOOKUP(Table8_16[[#This Row],[Store_ID]],Store!$A$2:$E$21,2,FALSE)</f>
        <v>Guerrero-Schmitt</v>
      </c>
      <c r="AC945" t="str">
        <f>VLOOKUP(Table8_16[[#This Row],[Store_ID]],Store!$A$2:$E$21,3,FALSE)</f>
        <v>East</v>
      </c>
      <c r="AD945" t="str">
        <f>VLOOKUP(Table8_16[[#This Row],[Store_ID]],Store!$A$2:$E$21,4,FALSE)</f>
        <v>East Stevechester</v>
      </c>
      <c r="AE945" t="str">
        <f>VLOOKUP(Table8_16[[#This Row],[Store_ID]],Store!$A$2:$E$21,5,FALSE)</f>
        <v>Flagship</v>
      </c>
      <c r="AF945" s="22" t="str">
        <f>VLOOKUP(Table8_16[[#This Row],[Store_ID]],Store!$A$2:$F$21,6,FALSE)</f>
        <v>Physical Store</v>
      </c>
    </row>
    <row r="946" spans="1:32" x14ac:dyDescent="0.3">
      <c r="A946" t="s">
        <v>2911</v>
      </c>
      <c r="B946" s="5">
        <v>45503</v>
      </c>
      <c r="C946" t="s">
        <v>1208</v>
      </c>
      <c r="D946" t="s">
        <v>2061</v>
      </c>
      <c r="E946" t="s">
        <v>1921</v>
      </c>
      <c r="F946">
        <v>3</v>
      </c>
      <c r="G946">
        <v>462.75</v>
      </c>
      <c r="H946">
        <v>0.22</v>
      </c>
      <c r="I946" t="s">
        <v>1961</v>
      </c>
      <c r="J946">
        <v>1082.835</v>
      </c>
      <c r="K946">
        <v>1082.835</v>
      </c>
      <c r="L946" t="str">
        <f>_xlfn.IFS(Table8_1[[#This Row],[Unit_Price]]&lt;500,"Low Price",Table8_1[[#This Row],[Unit_Price]]&lt;2000,"Medium Price",Table8_1[[#This Row],[Unit_Price]]&gt;=2000, "High Price")</f>
        <v>Low Price</v>
      </c>
      <c r="M946" t="str">
        <f>VLOOKUP(Table8_16[[#This Row],[Customer_ID]],Table1__2[],2,FALSE)</f>
        <v>Kristine Higgins</v>
      </c>
      <c r="N946">
        <f>VLOOKUP(Table8_16[[#This Row],[Customer_ID]],Table1__2[],3,FALSE)</f>
        <v>27</v>
      </c>
      <c r="O946" t="str">
        <f>VLOOKUP(Table8_16[[#This Row],[Customer_ID]],Table1__2[],4,FALSE)</f>
        <v>Female</v>
      </c>
      <c r="P946" t="str">
        <f>VLOOKUP(Table8_16[[#This Row],[Customer_ID]],Table1__2[],5,FALSE)</f>
        <v>Jennifertown</v>
      </c>
      <c r="Q946" t="str">
        <f>VLOOKUP(Table8_16[[#This Row],[Customer_ID]],Table1__2[],6,FALSE)</f>
        <v>South Carolina</v>
      </c>
      <c r="R946" t="str">
        <f>VLOOKUP(Table8_16[[#This Row],[Customer_ID]],Table1__2[],7,FALSE)</f>
        <v>USA</v>
      </c>
      <c r="S946" t="str">
        <f>VLOOKUP(Table8_16[[#This Row],[Customer_ID]],Table1__2[],8,FALSE)</f>
        <v>Silver</v>
      </c>
      <c r="T946" t="str">
        <f>VLOOKUP(Table8_16[[#This Row],[Customer_ID]],Table1__2[],9,FALSE)</f>
        <v>Entry level Professionel</v>
      </c>
      <c r="U946" t="str">
        <f>VLOOKUP(Table8_16[[#This Row],[Product_ID]],Table3__211[],2,FALSE)</f>
        <v>Men's Running</v>
      </c>
      <c r="V946" t="str">
        <f>VLOOKUP(Table8_16[[#This Row],[Product_ID]],Table3__211[],3,FALSE)</f>
        <v>Jacket</v>
      </c>
      <c r="W946" t="str">
        <f>VLOOKUP(Table8_16[[#This Row],[Product_ID]],Table3__211[],4,FALSE)</f>
        <v>Clothing</v>
      </c>
      <c r="X946" t="str">
        <f>VLOOKUP(Table8_16[[#This Row],[Product_ID]],Table3__211[],5,FALSE)</f>
        <v>Outerwear</v>
      </c>
      <c r="Y946" t="str">
        <f>VLOOKUP(Table8_16[[#This Row],[Product_ID]],Table3__211[],6,FALSE)</f>
        <v>Pineda Ltd</v>
      </c>
      <c r="Z946">
        <f>VLOOKUP(Table8_16[[#This Row],[Product_ID]],Table3__211[],7,FALSE)</f>
        <v>364.67</v>
      </c>
      <c r="AA946">
        <f>VLOOKUP(Table8_16[[#This Row],[Product_ID]],Table3__211[],8,FALSE)</f>
        <v>452</v>
      </c>
      <c r="AB946" t="str">
        <f>VLOOKUP(Table8_16[[#This Row],[Store_ID]],Store!$A$2:$E$21,2,FALSE)</f>
        <v>Moore, Padilla and Butler</v>
      </c>
      <c r="AC946" t="str">
        <f>VLOOKUP(Table8_16[[#This Row],[Store_ID]],Store!$A$2:$E$21,3,FALSE)</f>
        <v>South</v>
      </c>
      <c r="AD946" t="str">
        <f>VLOOKUP(Table8_16[[#This Row],[Store_ID]],Store!$A$2:$E$21,4,FALSE)</f>
        <v>East Johnstad</v>
      </c>
      <c r="AE946" t="str">
        <f>VLOOKUP(Table8_16[[#This Row],[Store_ID]],Store!$A$2:$E$21,5,FALSE)</f>
        <v>Flagship</v>
      </c>
      <c r="AF946" s="22" t="str">
        <f>VLOOKUP(Table8_16[[#This Row],[Store_ID]],Store!$A$2:$F$21,6,FALSE)</f>
        <v>Physical Store</v>
      </c>
    </row>
    <row r="947" spans="1:32" x14ac:dyDescent="0.3">
      <c r="A947" t="s">
        <v>2912</v>
      </c>
      <c r="B947" s="5">
        <v>45567</v>
      </c>
      <c r="C947" t="s">
        <v>251</v>
      </c>
      <c r="D947" t="s">
        <v>1613</v>
      </c>
      <c r="E947" t="s">
        <v>1936</v>
      </c>
      <c r="F947">
        <v>4</v>
      </c>
      <c r="G947">
        <v>973.9</v>
      </c>
      <c r="H947">
        <v>0.02</v>
      </c>
      <c r="I947" t="s">
        <v>1964</v>
      </c>
      <c r="J947">
        <v>3817.6880000000001</v>
      </c>
      <c r="K947">
        <v>3817.6880000000001</v>
      </c>
      <c r="L947" t="str">
        <f>_xlfn.IFS(Table8_1[[#This Row],[Unit_Price]]&lt;500,"Low Price",Table8_1[[#This Row],[Unit_Price]]&lt;2000,"Medium Price",Table8_1[[#This Row],[Unit_Price]]&gt;=2000, "High Price")</f>
        <v>Medium Price</v>
      </c>
      <c r="M947" t="str">
        <f>VLOOKUP(Table8_16[[#This Row],[Customer_ID]],Table1__2[],2,FALSE)</f>
        <v>Amber Mcclain</v>
      </c>
      <c r="N947">
        <f>VLOOKUP(Table8_16[[#This Row],[Customer_ID]],Table1__2[],3,FALSE)</f>
        <v>58</v>
      </c>
      <c r="O947" t="str">
        <f>VLOOKUP(Table8_16[[#This Row],[Customer_ID]],Table1__2[],4,FALSE)</f>
        <v>Male</v>
      </c>
      <c r="P947" t="str">
        <f>VLOOKUP(Table8_16[[#This Row],[Customer_ID]],Table1__2[],5,FALSE)</f>
        <v>Brendaburgh</v>
      </c>
      <c r="Q947" t="str">
        <f>VLOOKUP(Table8_16[[#This Row],[Customer_ID]],Table1__2[],6,FALSE)</f>
        <v>Florida</v>
      </c>
      <c r="R947" t="str">
        <f>VLOOKUP(Table8_16[[#This Row],[Customer_ID]],Table1__2[],7,FALSE)</f>
        <v>USA</v>
      </c>
      <c r="S947" t="str">
        <f>VLOOKUP(Table8_16[[#This Row],[Customer_ID]],Table1__2[],8,FALSE)</f>
        <v>Silver</v>
      </c>
      <c r="T947" t="str">
        <f>VLOOKUP(Table8_16[[#This Row],[Customer_ID]],Table1__2[],9,FALSE)</f>
        <v>Experienced</v>
      </c>
      <c r="U947" t="str">
        <f>VLOOKUP(Table8_16[[#This Row],[Product_ID]],Table3__211[],2,FALSE)</f>
        <v>Decorative Wall</v>
      </c>
      <c r="V947" t="str">
        <f>VLOOKUP(Table8_16[[#This Row],[Product_ID]],Table3__211[],3,FALSE)</f>
        <v>Mirror</v>
      </c>
      <c r="W947" t="str">
        <f>VLOOKUP(Table8_16[[#This Row],[Product_ID]],Table3__211[],4,FALSE)</f>
        <v>Home</v>
      </c>
      <c r="X947" t="str">
        <f>VLOOKUP(Table8_16[[#This Row],[Product_ID]],Table3__211[],5,FALSE)</f>
        <v>Decor</v>
      </c>
      <c r="Y947" t="str">
        <f>VLOOKUP(Table8_16[[#This Row],[Product_ID]],Table3__211[],6,FALSE)</f>
        <v>Luna, Anderson and Bowman</v>
      </c>
      <c r="Z947">
        <f>VLOOKUP(Table8_16[[#This Row],[Product_ID]],Table3__211[],7,FALSE)</f>
        <v>48.01</v>
      </c>
      <c r="AA947">
        <f>VLOOKUP(Table8_16[[#This Row],[Product_ID]],Table3__211[],8,FALSE)</f>
        <v>439</v>
      </c>
      <c r="AB947" t="str">
        <f>VLOOKUP(Table8_16[[#This Row],[Store_ID]],Store!$A$2:$E$21,2,FALSE)</f>
        <v>Shelton PLC</v>
      </c>
      <c r="AC947" t="str">
        <f>VLOOKUP(Table8_16[[#This Row],[Store_ID]],Store!$A$2:$E$21,3,FALSE)</f>
        <v>North</v>
      </c>
      <c r="AD947" t="str">
        <f>VLOOKUP(Table8_16[[#This Row],[Store_ID]],Store!$A$2:$E$21,4,FALSE)</f>
        <v>East Jenniferstad</v>
      </c>
      <c r="AE947" t="str">
        <f>VLOOKUP(Table8_16[[#This Row],[Store_ID]],Store!$A$2:$E$21,5,FALSE)</f>
        <v>Flagship</v>
      </c>
      <c r="AF947" s="22" t="str">
        <f>VLOOKUP(Table8_16[[#This Row],[Store_ID]],Store!$A$2:$F$21,6,FALSE)</f>
        <v>Physical Store</v>
      </c>
    </row>
    <row r="948" spans="1:32" x14ac:dyDescent="0.3">
      <c r="A948" t="s">
        <v>2913</v>
      </c>
      <c r="B948" s="5">
        <v>45600</v>
      </c>
      <c r="C948" t="s">
        <v>482</v>
      </c>
      <c r="D948" t="s">
        <v>1683</v>
      </c>
      <c r="E948" t="s">
        <v>1892</v>
      </c>
      <c r="F948">
        <v>2</v>
      </c>
      <c r="G948">
        <v>157.18</v>
      </c>
      <c r="H948">
        <v>0.15</v>
      </c>
      <c r="I948" t="s">
        <v>1959</v>
      </c>
      <c r="J948">
        <v>267.20600000000002</v>
      </c>
      <c r="K948">
        <v>267.20600000000002</v>
      </c>
      <c r="L948" t="str">
        <f>_xlfn.IFS(Table8_1[[#This Row],[Unit_Price]]&lt;500,"Low Price",Table8_1[[#This Row],[Unit_Price]]&lt;2000,"Medium Price",Table8_1[[#This Row],[Unit_Price]]&gt;=2000, "High Price")</f>
        <v>Low Price</v>
      </c>
      <c r="M948" t="str">
        <f>VLOOKUP(Table8_16[[#This Row],[Customer_ID]],Table1__2[],2,FALSE)</f>
        <v>Patty Francis</v>
      </c>
      <c r="N948">
        <f>VLOOKUP(Table8_16[[#This Row],[Customer_ID]],Table1__2[],3,FALSE)</f>
        <v>63</v>
      </c>
      <c r="O948" t="str">
        <f>VLOOKUP(Table8_16[[#This Row],[Customer_ID]],Table1__2[],4,FALSE)</f>
        <v>Female</v>
      </c>
      <c r="P948" t="str">
        <f>VLOOKUP(Table8_16[[#This Row],[Customer_ID]],Table1__2[],5,FALSE)</f>
        <v>South Brooke</v>
      </c>
      <c r="Q948" t="str">
        <f>VLOOKUP(Table8_16[[#This Row],[Customer_ID]],Table1__2[],6,FALSE)</f>
        <v>Pennsylvania</v>
      </c>
      <c r="R948" t="str">
        <f>VLOOKUP(Table8_16[[#This Row],[Customer_ID]],Table1__2[],7,FALSE)</f>
        <v>USA</v>
      </c>
      <c r="S948" t="str">
        <f>VLOOKUP(Table8_16[[#This Row],[Customer_ID]],Table1__2[],8,FALSE)</f>
        <v>Gold</v>
      </c>
      <c r="T948" t="str">
        <f>VLOOKUP(Table8_16[[#This Row],[Customer_ID]],Table1__2[],9,FALSE)</f>
        <v>Retired</v>
      </c>
      <c r="U948" t="str">
        <f>VLOOKUP(Table8_16[[#This Row],[Product_ID]],Table3__211[],2,FALSE)</f>
        <v>Bedroom Table</v>
      </c>
      <c r="V948" t="str">
        <f>VLOOKUP(Table8_16[[#This Row],[Product_ID]],Table3__211[],3,FALSE)</f>
        <v>Lamp</v>
      </c>
      <c r="W948" t="str">
        <f>VLOOKUP(Table8_16[[#This Row],[Product_ID]],Table3__211[],4,FALSE)</f>
        <v>Home</v>
      </c>
      <c r="X948" t="str">
        <f>VLOOKUP(Table8_16[[#This Row],[Product_ID]],Table3__211[],5,FALSE)</f>
        <v>Lighting</v>
      </c>
      <c r="Y948" t="str">
        <f>VLOOKUP(Table8_16[[#This Row],[Product_ID]],Table3__211[],6,FALSE)</f>
        <v>Jones LLC</v>
      </c>
      <c r="Z948">
        <f>VLOOKUP(Table8_16[[#This Row],[Product_ID]],Table3__211[],7,FALSE)</f>
        <v>382.22</v>
      </c>
      <c r="AA948">
        <f>VLOOKUP(Table8_16[[#This Row],[Product_ID]],Table3__211[],8,FALSE)</f>
        <v>329</v>
      </c>
      <c r="AB948" t="str">
        <f>VLOOKUP(Table8_16[[#This Row],[Store_ID]],Store!$A$2:$E$21,2,FALSE)</f>
        <v>Martinez, Adkins and Johnson</v>
      </c>
      <c r="AC948" t="str">
        <f>VLOOKUP(Table8_16[[#This Row],[Store_ID]],Store!$A$2:$E$21,3,FALSE)</f>
        <v>North</v>
      </c>
      <c r="AD948" t="str">
        <f>VLOOKUP(Table8_16[[#This Row],[Store_ID]],Store!$A$2:$E$21,4,FALSE)</f>
        <v>Danielmouth</v>
      </c>
      <c r="AE948" t="str">
        <f>VLOOKUP(Table8_16[[#This Row],[Store_ID]],Store!$A$2:$E$21,5,FALSE)</f>
        <v>Flagship</v>
      </c>
      <c r="AF948" s="22" t="str">
        <f>VLOOKUP(Table8_16[[#This Row],[Store_ID]],Store!$A$2:$F$21,6,FALSE)</f>
        <v>Physical Store</v>
      </c>
    </row>
    <row r="949" spans="1:32" x14ac:dyDescent="0.3">
      <c r="A949" t="s">
        <v>2914</v>
      </c>
      <c r="B949" s="5">
        <v>45415</v>
      </c>
      <c r="C949" t="s">
        <v>66</v>
      </c>
      <c r="D949" t="s">
        <v>1802</v>
      </c>
      <c r="E949" t="s">
        <v>1932</v>
      </c>
      <c r="F949">
        <v>3</v>
      </c>
      <c r="G949">
        <v>239.57</v>
      </c>
      <c r="H949">
        <v>0.16</v>
      </c>
      <c r="I949" t="s">
        <v>1959</v>
      </c>
      <c r="J949">
        <v>603.71640000000002</v>
      </c>
      <c r="K949">
        <v>603.71640000000002</v>
      </c>
      <c r="L949" t="str">
        <f>_xlfn.IFS(Table8_1[[#This Row],[Unit_Price]]&lt;500,"Low Price",Table8_1[[#This Row],[Unit_Price]]&lt;2000,"Medium Price",Table8_1[[#This Row],[Unit_Price]]&gt;=2000, "High Price")</f>
        <v>Low Price</v>
      </c>
      <c r="M949" t="str">
        <f>VLOOKUP(Table8_16[[#This Row],[Customer_ID]],Table1__2[],2,FALSE)</f>
        <v>Nathan Hernandez</v>
      </c>
      <c r="N949">
        <f>VLOOKUP(Table8_16[[#This Row],[Customer_ID]],Table1__2[],3,FALSE)</f>
        <v>32</v>
      </c>
      <c r="O949" t="str">
        <f>VLOOKUP(Table8_16[[#This Row],[Customer_ID]],Table1__2[],4,FALSE)</f>
        <v>Female</v>
      </c>
      <c r="P949" t="str">
        <f>VLOOKUP(Table8_16[[#This Row],[Customer_ID]],Table1__2[],5,FALSE)</f>
        <v>New Becky</v>
      </c>
      <c r="Q949" t="str">
        <f>VLOOKUP(Table8_16[[#This Row],[Customer_ID]],Table1__2[],6,FALSE)</f>
        <v>Montana</v>
      </c>
      <c r="R949" t="str">
        <f>VLOOKUP(Table8_16[[#This Row],[Customer_ID]],Table1__2[],7,FALSE)</f>
        <v>USA</v>
      </c>
      <c r="S949" t="str">
        <f>VLOOKUP(Table8_16[[#This Row],[Customer_ID]],Table1__2[],8,FALSE)</f>
        <v>Silver</v>
      </c>
      <c r="T949" t="str">
        <f>VLOOKUP(Table8_16[[#This Row],[Customer_ID]],Table1__2[],9,FALSE)</f>
        <v>Experienced</v>
      </c>
      <c r="U949" t="str">
        <f>VLOOKUP(Table8_16[[#This Row],[Product_ID]],Table3__211[],2,FALSE)</f>
        <v>Shin Guards –</v>
      </c>
      <c r="V949" t="str">
        <f>VLOOKUP(Table8_16[[#This Row],[Product_ID]],Table3__211[],3,FALSE)</f>
        <v>Adult</v>
      </c>
      <c r="W949" t="str">
        <f>VLOOKUP(Table8_16[[#This Row],[Product_ID]],Table3__211[],4,FALSE)</f>
        <v>Sports</v>
      </c>
      <c r="X949" t="str">
        <f>VLOOKUP(Table8_16[[#This Row],[Product_ID]],Table3__211[],5,FALSE)</f>
        <v>Team Sports</v>
      </c>
      <c r="Y949" t="str">
        <f>VLOOKUP(Table8_16[[#This Row],[Product_ID]],Table3__211[],6,FALSE)</f>
        <v>French Ltd</v>
      </c>
      <c r="Z949">
        <f>VLOOKUP(Table8_16[[#This Row],[Product_ID]],Table3__211[],7,FALSE)</f>
        <v>107.06</v>
      </c>
      <c r="AA949">
        <f>VLOOKUP(Table8_16[[#This Row],[Product_ID]],Table3__211[],8,FALSE)</f>
        <v>359</v>
      </c>
      <c r="AB949" t="str">
        <f>VLOOKUP(Table8_16[[#This Row],[Store_ID]],Store!$A$2:$E$21,2,FALSE)</f>
        <v>Gardner, Humphrey and Contreras</v>
      </c>
      <c r="AC949" t="str">
        <f>VLOOKUP(Table8_16[[#This Row],[Store_ID]],Store!$A$2:$E$21,3,FALSE)</f>
        <v>East</v>
      </c>
      <c r="AD949" t="str">
        <f>VLOOKUP(Table8_16[[#This Row],[Store_ID]],Store!$A$2:$E$21,4,FALSE)</f>
        <v>Johnsonville</v>
      </c>
      <c r="AE949" t="str">
        <f>VLOOKUP(Table8_16[[#This Row],[Store_ID]],Store!$A$2:$E$21,5,FALSE)</f>
        <v>Flagship</v>
      </c>
      <c r="AF949" s="22" t="str">
        <f>VLOOKUP(Table8_16[[#This Row],[Store_ID]],Store!$A$2:$F$21,6,FALSE)</f>
        <v>Physical Store</v>
      </c>
    </row>
    <row r="950" spans="1:32" x14ac:dyDescent="0.3">
      <c r="A950" t="s">
        <v>2915</v>
      </c>
      <c r="B950" s="5">
        <v>45343</v>
      </c>
      <c r="C950" t="s">
        <v>1040</v>
      </c>
      <c r="D950" t="s">
        <v>1594</v>
      </c>
      <c r="E950" t="s">
        <v>1939</v>
      </c>
      <c r="F950">
        <v>4</v>
      </c>
      <c r="G950">
        <v>583.21</v>
      </c>
      <c r="H950">
        <v>0.2</v>
      </c>
      <c r="I950" t="s">
        <v>1959</v>
      </c>
      <c r="J950">
        <v>1866.2719999999999</v>
      </c>
      <c r="K950">
        <v>1866.2720000000002</v>
      </c>
      <c r="L950" t="str">
        <f>_xlfn.IFS(Table8_1[[#This Row],[Unit_Price]]&lt;500,"Low Price",Table8_1[[#This Row],[Unit_Price]]&lt;2000,"Medium Price",Table8_1[[#This Row],[Unit_Price]]&gt;=2000, "High Price")</f>
        <v>Medium Price</v>
      </c>
      <c r="M950" t="str">
        <f>VLOOKUP(Table8_16[[#This Row],[Customer_ID]],Table1__2[],2,FALSE)</f>
        <v>Reginald Willis</v>
      </c>
      <c r="N950">
        <f>VLOOKUP(Table8_16[[#This Row],[Customer_ID]],Table1__2[],3,FALSE)</f>
        <v>62</v>
      </c>
      <c r="O950" t="str">
        <f>VLOOKUP(Table8_16[[#This Row],[Customer_ID]],Table1__2[],4,FALSE)</f>
        <v>Female</v>
      </c>
      <c r="P950" t="str">
        <f>VLOOKUP(Table8_16[[#This Row],[Customer_ID]],Table1__2[],5,FALSE)</f>
        <v>Kellybury</v>
      </c>
      <c r="Q950" t="str">
        <f>VLOOKUP(Table8_16[[#This Row],[Customer_ID]],Table1__2[],6,FALSE)</f>
        <v>New York</v>
      </c>
      <c r="R950" t="str">
        <f>VLOOKUP(Table8_16[[#This Row],[Customer_ID]],Table1__2[],7,FALSE)</f>
        <v>USA</v>
      </c>
      <c r="S950" t="str">
        <f>VLOOKUP(Table8_16[[#This Row],[Customer_ID]],Table1__2[],8,FALSE)</f>
        <v>Bronze</v>
      </c>
      <c r="T950" t="str">
        <f>VLOOKUP(Table8_16[[#This Row],[Customer_ID]],Table1__2[],9,FALSE)</f>
        <v>Retired</v>
      </c>
      <c r="U950" t="str">
        <f>VLOOKUP(Table8_16[[#This Row],[Product_ID]],Table3__211[],2,FALSE)</f>
        <v>Adjustable Dumbbell</v>
      </c>
      <c r="V950" t="str">
        <f>VLOOKUP(Table8_16[[#This Row],[Product_ID]],Table3__211[],3,FALSE)</f>
        <v>Set</v>
      </c>
      <c r="W950" t="str">
        <f>VLOOKUP(Table8_16[[#This Row],[Product_ID]],Table3__211[],4,FALSE)</f>
        <v>Sports</v>
      </c>
      <c r="X950" t="str">
        <f>VLOOKUP(Table8_16[[#This Row],[Product_ID]],Table3__211[],5,FALSE)</f>
        <v>Fitness</v>
      </c>
      <c r="Y950" t="str">
        <f>VLOOKUP(Table8_16[[#This Row],[Product_ID]],Table3__211[],6,FALSE)</f>
        <v>Hill PLC</v>
      </c>
      <c r="Z950">
        <f>VLOOKUP(Table8_16[[#This Row],[Product_ID]],Table3__211[],7,FALSE)</f>
        <v>495.72</v>
      </c>
      <c r="AA950">
        <f>VLOOKUP(Table8_16[[#This Row],[Product_ID]],Table3__211[],8,FALSE)</f>
        <v>323</v>
      </c>
      <c r="AB950" t="str">
        <f>VLOOKUP(Table8_16[[#This Row],[Store_ID]],Store!$A$2:$E$21,2,FALSE)</f>
        <v>Frederick-Wright</v>
      </c>
      <c r="AC950" t="str">
        <f>VLOOKUP(Table8_16[[#This Row],[Store_ID]],Store!$A$2:$E$21,3,FALSE)</f>
        <v>West</v>
      </c>
      <c r="AD950" t="str">
        <f>VLOOKUP(Table8_16[[#This Row],[Store_ID]],Store!$A$2:$E$21,4,FALSE)</f>
        <v>New Jimmymouth</v>
      </c>
      <c r="AE950" t="str">
        <f>VLOOKUP(Table8_16[[#This Row],[Store_ID]],Store!$A$2:$E$21,5,FALSE)</f>
        <v>Flagship</v>
      </c>
      <c r="AF950" s="22" t="str">
        <f>VLOOKUP(Table8_16[[#This Row],[Store_ID]],Store!$A$2:$F$21,6,FALSE)</f>
        <v>Physical Store</v>
      </c>
    </row>
    <row r="951" spans="1:32" x14ac:dyDescent="0.3">
      <c r="A951" t="s">
        <v>2916</v>
      </c>
      <c r="B951" s="5">
        <v>45399</v>
      </c>
      <c r="C951" t="s">
        <v>1295</v>
      </c>
      <c r="D951" t="s">
        <v>1826</v>
      </c>
      <c r="E951" t="s">
        <v>1917</v>
      </c>
      <c r="F951">
        <v>3</v>
      </c>
      <c r="G951">
        <v>758.75</v>
      </c>
      <c r="H951">
        <v>0.27</v>
      </c>
      <c r="I951" t="s">
        <v>1961</v>
      </c>
      <c r="J951">
        <v>1661.6624999999999</v>
      </c>
      <c r="K951">
        <v>1661.6624999999999</v>
      </c>
      <c r="L951" t="str">
        <f>_xlfn.IFS(Table8_1[[#This Row],[Unit_Price]]&lt;500,"Low Price",Table8_1[[#This Row],[Unit_Price]]&lt;2000,"Medium Price",Table8_1[[#This Row],[Unit_Price]]&gt;=2000, "High Price")</f>
        <v>Medium Price</v>
      </c>
      <c r="M951" t="str">
        <f>VLOOKUP(Table8_16[[#This Row],[Customer_ID]],Table1__2[],2,FALSE)</f>
        <v>Megan Ryan</v>
      </c>
      <c r="N951">
        <f>VLOOKUP(Table8_16[[#This Row],[Customer_ID]],Table1__2[],3,FALSE)</f>
        <v>59</v>
      </c>
      <c r="O951" t="str">
        <f>VLOOKUP(Table8_16[[#This Row],[Customer_ID]],Table1__2[],4,FALSE)</f>
        <v>Female</v>
      </c>
      <c r="P951" t="str">
        <f>VLOOKUP(Table8_16[[#This Row],[Customer_ID]],Table1__2[],5,FALSE)</f>
        <v>Andrewsfurt</v>
      </c>
      <c r="Q951" t="str">
        <f>VLOOKUP(Table8_16[[#This Row],[Customer_ID]],Table1__2[],6,FALSE)</f>
        <v>Idaho</v>
      </c>
      <c r="R951" t="str">
        <f>VLOOKUP(Table8_16[[#This Row],[Customer_ID]],Table1__2[],7,FALSE)</f>
        <v>USA</v>
      </c>
      <c r="S951" t="str">
        <f>VLOOKUP(Table8_16[[#This Row],[Customer_ID]],Table1__2[],8,FALSE)</f>
        <v>Bronze</v>
      </c>
      <c r="T951" t="str">
        <f>VLOOKUP(Table8_16[[#This Row],[Customer_ID]],Table1__2[],9,FALSE)</f>
        <v>Experienced</v>
      </c>
      <c r="U951" t="str">
        <f>VLOOKUP(Table8_16[[#This Row],[Product_ID]],Table3__211[],2,FALSE)</f>
        <v>Badminton Racket</v>
      </c>
      <c r="V951" t="str">
        <f>VLOOKUP(Table8_16[[#This Row],[Product_ID]],Table3__211[],3,FALSE)</f>
        <v>Set</v>
      </c>
      <c r="W951" t="str">
        <f>VLOOKUP(Table8_16[[#This Row],[Product_ID]],Table3__211[],4,FALSE)</f>
        <v>Sports</v>
      </c>
      <c r="X951" t="str">
        <f>VLOOKUP(Table8_16[[#This Row],[Product_ID]],Table3__211[],5,FALSE)</f>
        <v>Equipment</v>
      </c>
      <c r="Y951" t="str">
        <f>VLOOKUP(Table8_16[[#This Row],[Product_ID]],Table3__211[],6,FALSE)</f>
        <v>Robinson-Brown</v>
      </c>
      <c r="Z951">
        <f>VLOOKUP(Table8_16[[#This Row],[Product_ID]],Table3__211[],7,FALSE)</f>
        <v>285.54000000000002</v>
      </c>
      <c r="AA951">
        <f>VLOOKUP(Table8_16[[#This Row],[Product_ID]],Table3__211[],8,FALSE)</f>
        <v>358</v>
      </c>
      <c r="AB951" t="str">
        <f>VLOOKUP(Table8_16[[#This Row],[Store_ID]],Store!$A$2:$E$21,2,FALSE)</f>
        <v>Bean, Jones and Park</v>
      </c>
      <c r="AC951" t="str">
        <f>VLOOKUP(Table8_16[[#This Row],[Store_ID]],Store!$A$2:$E$21,3,FALSE)</f>
        <v>West</v>
      </c>
      <c r="AD951" t="str">
        <f>VLOOKUP(Table8_16[[#This Row],[Store_ID]],Store!$A$2:$E$21,4,FALSE)</f>
        <v>Thompsonborough</v>
      </c>
      <c r="AE951" t="str">
        <f>VLOOKUP(Table8_16[[#This Row],[Store_ID]],Store!$A$2:$E$21,5,FALSE)</f>
        <v>Online</v>
      </c>
      <c r="AF951" s="22" t="str">
        <f>VLOOKUP(Table8_16[[#This Row],[Store_ID]],Store!$A$2:$F$21,6,FALSE)</f>
        <v>Digital Store</v>
      </c>
    </row>
    <row r="952" spans="1:32" x14ac:dyDescent="0.3">
      <c r="A952" t="s">
        <v>2917</v>
      </c>
      <c r="B952" s="5">
        <v>45689</v>
      </c>
      <c r="C952" t="s">
        <v>986</v>
      </c>
      <c r="D952" t="s">
        <v>1765</v>
      </c>
      <c r="E952" t="s">
        <v>1908</v>
      </c>
      <c r="F952">
        <v>4</v>
      </c>
      <c r="G952">
        <v>372.42</v>
      </c>
      <c r="H952">
        <v>0.19</v>
      </c>
      <c r="I952" t="s">
        <v>1959</v>
      </c>
      <c r="J952">
        <v>1206.6407999999999</v>
      </c>
      <c r="K952">
        <v>1206.6408000000001</v>
      </c>
      <c r="L952" t="str">
        <f>_xlfn.IFS(Table8_1[[#This Row],[Unit_Price]]&lt;500,"Low Price",Table8_1[[#This Row],[Unit_Price]]&lt;2000,"Medium Price",Table8_1[[#This Row],[Unit_Price]]&gt;=2000, "High Price")</f>
        <v>Low Price</v>
      </c>
      <c r="M952" t="str">
        <f>VLOOKUP(Table8_16[[#This Row],[Customer_ID]],Table1__2[],2,FALSE)</f>
        <v>Stacy Collins</v>
      </c>
      <c r="N952">
        <f>VLOOKUP(Table8_16[[#This Row],[Customer_ID]],Table1__2[],3,FALSE)</f>
        <v>41</v>
      </c>
      <c r="O952" t="str">
        <f>VLOOKUP(Table8_16[[#This Row],[Customer_ID]],Table1__2[],4,FALSE)</f>
        <v>Female</v>
      </c>
      <c r="P952" t="str">
        <f>VLOOKUP(Table8_16[[#This Row],[Customer_ID]],Table1__2[],5,FALSE)</f>
        <v>Randychester</v>
      </c>
      <c r="Q952" t="str">
        <f>VLOOKUP(Table8_16[[#This Row],[Customer_ID]],Table1__2[],6,FALSE)</f>
        <v>California</v>
      </c>
      <c r="R952" t="str">
        <f>VLOOKUP(Table8_16[[#This Row],[Customer_ID]],Table1__2[],7,FALSE)</f>
        <v>USA</v>
      </c>
      <c r="S952" t="str">
        <f>VLOOKUP(Table8_16[[#This Row],[Customer_ID]],Table1__2[],8,FALSE)</f>
        <v>Bronze</v>
      </c>
      <c r="T952" t="str">
        <f>VLOOKUP(Table8_16[[#This Row],[Customer_ID]],Table1__2[],9,FALSE)</f>
        <v>Experienced</v>
      </c>
      <c r="U952" t="str">
        <f>VLOOKUP(Table8_16[[#This Row],[Product_ID]],Table3__211[],2,FALSE)</f>
        <v>Tennis Ball</v>
      </c>
      <c r="V952" t="str">
        <f>VLOOKUP(Table8_16[[#This Row],[Product_ID]],Table3__211[],3,FALSE)</f>
        <v>3-Pack</v>
      </c>
      <c r="W952" t="str">
        <f>VLOOKUP(Table8_16[[#This Row],[Product_ID]],Table3__211[],4,FALSE)</f>
        <v>Sports</v>
      </c>
      <c r="X952" t="str">
        <f>VLOOKUP(Table8_16[[#This Row],[Product_ID]],Table3__211[],5,FALSE)</f>
        <v>Equipment</v>
      </c>
      <c r="Y952" t="str">
        <f>VLOOKUP(Table8_16[[#This Row],[Product_ID]],Table3__211[],6,FALSE)</f>
        <v>Lopez LLC</v>
      </c>
      <c r="Z952">
        <f>VLOOKUP(Table8_16[[#This Row],[Product_ID]],Table3__211[],7,FALSE)</f>
        <v>103.45</v>
      </c>
      <c r="AA952">
        <f>VLOOKUP(Table8_16[[#This Row],[Product_ID]],Table3__211[],8,FALSE)</f>
        <v>465</v>
      </c>
      <c r="AB952" t="str">
        <f>VLOOKUP(Table8_16[[#This Row],[Store_ID]],Store!$A$2:$E$21,2,FALSE)</f>
        <v>Gray Ltd</v>
      </c>
      <c r="AC952" t="str">
        <f>VLOOKUP(Table8_16[[#This Row],[Store_ID]],Store!$A$2:$E$21,3,FALSE)</f>
        <v>North</v>
      </c>
      <c r="AD952" t="str">
        <f>VLOOKUP(Table8_16[[#This Row],[Store_ID]],Store!$A$2:$E$21,4,FALSE)</f>
        <v>New Michaelchester</v>
      </c>
      <c r="AE952" t="str">
        <f>VLOOKUP(Table8_16[[#This Row],[Store_ID]],Store!$A$2:$E$21,5,FALSE)</f>
        <v>Outlet</v>
      </c>
      <c r="AF952" s="22" t="str">
        <f>VLOOKUP(Table8_16[[#This Row],[Store_ID]],Store!$A$2:$F$21,6,FALSE)</f>
        <v>Physical Store</v>
      </c>
    </row>
    <row r="953" spans="1:32" x14ac:dyDescent="0.3">
      <c r="A953" t="s">
        <v>2918</v>
      </c>
      <c r="B953" s="5">
        <v>45699</v>
      </c>
      <c r="C953" t="s">
        <v>524</v>
      </c>
      <c r="D953" t="s">
        <v>1771</v>
      </c>
      <c r="E953" t="s">
        <v>1948</v>
      </c>
      <c r="F953">
        <v>4</v>
      </c>
      <c r="G953">
        <v>286.27999999999997</v>
      </c>
      <c r="H953">
        <v>0.28000000000000003</v>
      </c>
      <c r="I953" t="s">
        <v>1961</v>
      </c>
      <c r="J953">
        <v>824.4864</v>
      </c>
      <c r="K953">
        <v>824.48639999999989</v>
      </c>
      <c r="L953" t="str">
        <f>_xlfn.IFS(Table8_1[[#This Row],[Unit_Price]]&lt;500,"Low Price",Table8_1[[#This Row],[Unit_Price]]&lt;2000,"Medium Price",Table8_1[[#This Row],[Unit_Price]]&gt;=2000, "High Price")</f>
        <v>Low Price</v>
      </c>
      <c r="M953" t="str">
        <f>VLOOKUP(Table8_16[[#This Row],[Customer_ID]],Table1__2[],2,FALSE)</f>
        <v>Julie Hale</v>
      </c>
      <c r="N953">
        <f>VLOOKUP(Table8_16[[#This Row],[Customer_ID]],Table1__2[],3,FALSE)</f>
        <v>35</v>
      </c>
      <c r="O953" t="str">
        <f>VLOOKUP(Table8_16[[#This Row],[Customer_ID]],Table1__2[],4,FALSE)</f>
        <v>Female</v>
      </c>
      <c r="P953" t="str">
        <f>VLOOKUP(Table8_16[[#This Row],[Customer_ID]],Table1__2[],5,FALSE)</f>
        <v>Owensview</v>
      </c>
      <c r="Q953" t="str">
        <f>VLOOKUP(Table8_16[[#This Row],[Customer_ID]],Table1__2[],6,FALSE)</f>
        <v>Vermont</v>
      </c>
      <c r="R953" t="str">
        <f>VLOOKUP(Table8_16[[#This Row],[Customer_ID]],Table1__2[],7,FALSE)</f>
        <v>USA</v>
      </c>
      <c r="S953" t="str">
        <f>VLOOKUP(Table8_16[[#This Row],[Customer_ID]],Table1__2[],8,FALSE)</f>
        <v>Gold</v>
      </c>
      <c r="T953" t="str">
        <f>VLOOKUP(Table8_16[[#This Row],[Customer_ID]],Table1__2[],9,FALSE)</f>
        <v>Experienced</v>
      </c>
      <c r="U953" t="str">
        <f>VLOOKUP(Table8_16[[#This Row],[Product_ID]],Table3__211[],2,FALSE)</f>
        <v>Organic Sunscreen</v>
      </c>
      <c r="V953" t="str">
        <f>VLOOKUP(Table8_16[[#This Row],[Product_ID]],Table3__211[],3,FALSE)</f>
        <v>Lotion</v>
      </c>
      <c r="W953" t="str">
        <f>VLOOKUP(Table8_16[[#This Row],[Product_ID]],Table3__211[],4,FALSE)</f>
        <v>Beauty</v>
      </c>
      <c r="X953" t="str">
        <f>VLOOKUP(Table8_16[[#This Row],[Product_ID]],Table3__211[],5,FALSE)</f>
        <v>Skincare</v>
      </c>
      <c r="Y953" t="str">
        <f>VLOOKUP(Table8_16[[#This Row],[Product_ID]],Table3__211[],6,FALSE)</f>
        <v>Anderson-Riley</v>
      </c>
      <c r="Z953">
        <f>VLOOKUP(Table8_16[[#This Row],[Product_ID]],Table3__211[],7,FALSE)</f>
        <v>266.86</v>
      </c>
      <c r="AA953">
        <f>VLOOKUP(Table8_16[[#This Row],[Product_ID]],Table3__211[],8,FALSE)</f>
        <v>458</v>
      </c>
      <c r="AB953" t="str">
        <f>VLOOKUP(Table8_16[[#This Row],[Store_ID]],Store!$A$2:$E$21,2,FALSE)</f>
        <v>Mann-Austin</v>
      </c>
      <c r="AC953" t="str">
        <f>VLOOKUP(Table8_16[[#This Row],[Store_ID]],Store!$A$2:$E$21,3,FALSE)</f>
        <v>East</v>
      </c>
      <c r="AD953" t="str">
        <f>VLOOKUP(Table8_16[[#This Row],[Store_ID]],Store!$A$2:$E$21,4,FALSE)</f>
        <v>Vasquezborough</v>
      </c>
      <c r="AE953" t="str">
        <f>VLOOKUP(Table8_16[[#This Row],[Store_ID]],Store!$A$2:$E$21,5,FALSE)</f>
        <v>Online</v>
      </c>
      <c r="AF953" s="22" t="str">
        <f>VLOOKUP(Table8_16[[#This Row],[Store_ID]],Store!$A$2:$F$21,6,FALSE)</f>
        <v>Digital Store</v>
      </c>
    </row>
    <row r="954" spans="1:32" x14ac:dyDescent="0.3">
      <c r="A954" t="s">
        <v>2919</v>
      </c>
      <c r="B954" s="5">
        <v>45663</v>
      </c>
      <c r="C954" t="s">
        <v>898</v>
      </c>
      <c r="D954" t="s">
        <v>1802</v>
      </c>
      <c r="E954" t="s">
        <v>1927</v>
      </c>
      <c r="F954">
        <v>3</v>
      </c>
      <c r="G954">
        <v>488.37</v>
      </c>
      <c r="H954">
        <v>0.27</v>
      </c>
      <c r="I954" t="s">
        <v>1964</v>
      </c>
      <c r="J954">
        <v>1069.5302999999999</v>
      </c>
      <c r="K954">
        <v>1069.5303000000001</v>
      </c>
      <c r="L954" t="str">
        <f>_xlfn.IFS(Table8_1[[#This Row],[Unit_Price]]&lt;500,"Low Price",Table8_1[[#This Row],[Unit_Price]]&lt;2000,"Medium Price",Table8_1[[#This Row],[Unit_Price]]&gt;=2000, "High Price")</f>
        <v>Low Price</v>
      </c>
      <c r="M954" t="str">
        <f>VLOOKUP(Table8_16[[#This Row],[Customer_ID]],Table1__2[],2,FALSE)</f>
        <v>Aaron Luna</v>
      </c>
      <c r="N954">
        <f>VLOOKUP(Table8_16[[#This Row],[Customer_ID]],Table1__2[],3,FALSE)</f>
        <v>21</v>
      </c>
      <c r="O954" t="str">
        <f>VLOOKUP(Table8_16[[#This Row],[Customer_ID]],Table1__2[],4,FALSE)</f>
        <v>Female</v>
      </c>
      <c r="P954" t="str">
        <f>VLOOKUP(Table8_16[[#This Row],[Customer_ID]],Table1__2[],5,FALSE)</f>
        <v>Gilltown</v>
      </c>
      <c r="Q954" t="str">
        <f>VLOOKUP(Table8_16[[#This Row],[Customer_ID]],Table1__2[],6,FALSE)</f>
        <v>Ohio</v>
      </c>
      <c r="R954" t="str">
        <f>VLOOKUP(Table8_16[[#This Row],[Customer_ID]],Table1__2[],7,FALSE)</f>
        <v>USA</v>
      </c>
      <c r="S954" t="str">
        <f>VLOOKUP(Table8_16[[#This Row],[Customer_ID]],Table1__2[],8,FALSE)</f>
        <v>Bronze</v>
      </c>
      <c r="T954" t="str">
        <f>VLOOKUP(Table8_16[[#This Row],[Customer_ID]],Table1__2[],9,FALSE)</f>
        <v>Students</v>
      </c>
      <c r="U954" t="str">
        <f>VLOOKUP(Table8_16[[#This Row],[Product_ID]],Table3__211[],2,FALSE)</f>
        <v>Shin Guards –</v>
      </c>
      <c r="V954" t="str">
        <f>VLOOKUP(Table8_16[[#This Row],[Product_ID]],Table3__211[],3,FALSE)</f>
        <v>Adult</v>
      </c>
      <c r="W954" t="str">
        <f>VLOOKUP(Table8_16[[#This Row],[Product_ID]],Table3__211[],4,FALSE)</f>
        <v>Sports</v>
      </c>
      <c r="X954" t="str">
        <f>VLOOKUP(Table8_16[[#This Row],[Product_ID]],Table3__211[],5,FALSE)</f>
        <v>Team Sports</v>
      </c>
      <c r="Y954" t="str">
        <f>VLOOKUP(Table8_16[[#This Row],[Product_ID]],Table3__211[],6,FALSE)</f>
        <v>French Ltd</v>
      </c>
      <c r="Z954">
        <f>VLOOKUP(Table8_16[[#This Row],[Product_ID]],Table3__211[],7,FALSE)</f>
        <v>107.06</v>
      </c>
      <c r="AA954">
        <f>VLOOKUP(Table8_16[[#This Row],[Product_ID]],Table3__211[],8,FALSE)</f>
        <v>359</v>
      </c>
      <c r="AB954" t="str">
        <f>VLOOKUP(Table8_16[[#This Row],[Store_ID]],Store!$A$2:$E$21,2,FALSE)</f>
        <v>Aguirre-Keller</v>
      </c>
      <c r="AC954" t="str">
        <f>VLOOKUP(Table8_16[[#This Row],[Store_ID]],Store!$A$2:$E$21,3,FALSE)</f>
        <v>South</v>
      </c>
      <c r="AD954" t="str">
        <f>VLOOKUP(Table8_16[[#This Row],[Store_ID]],Store!$A$2:$E$21,4,FALSE)</f>
        <v>Lake Michael</v>
      </c>
      <c r="AE954" t="str">
        <f>VLOOKUP(Table8_16[[#This Row],[Store_ID]],Store!$A$2:$E$21,5,FALSE)</f>
        <v>Online</v>
      </c>
      <c r="AF954" s="22" t="str">
        <f>VLOOKUP(Table8_16[[#This Row],[Store_ID]],Store!$A$2:$F$21,6,FALSE)</f>
        <v>Digital Store</v>
      </c>
    </row>
    <row r="955" spans="1:32" x14ac:dyDescent="0.3">
      <c r="A955" t="s">
        <v>2920</v>
      </c>
      <c r="B955" s="5">
        <v>45377</v>
      </c>
      <c r="C955" t="s">
        <v>1458</v>
      </c>
      <c r="D955" t="s">
        <v>1844</v>
      </c>
      <c r="E955" t="s">
        <v>1917</v>
      </c>
      <c r="F955">
        <v>3</v>
      </c>
      <c r="G955">
        <v>662.82</v>
      </c>
      <c r="H955">
        <v>0.01</v>
      </c>
      <c r="I955" t="s">
        <v>1964</v>
      </c>
      <c r="J955">
        <v>1968.5753999999999</v>
      </c>
      <c r="K955">
        <v>1968.5753999999999</v>
      </c>
      <c r="L955" t="str">
        <f>_xlfn.IFS(Table8_1[[#This Row],[Unit_Price]]&lt;500,"Low Price",Table8_1[[#This Row],[Unit_Price]]&lt;2000,"Medium Price",Table8_1[[#This Row],[Unit_Price]]&gt;=2000, "High Price")</f>
        <v>Medium Price</v>
      </c>
      <c r="M955" t="str">
        <f>VLOOKUP(Table8_16[[#This Row],[Customer_ID]],Table1__2[],2,FALSE)</f>
        <v>James Foster</v>
      </c>
      <c r="N955">
        <f>VLOOKUP(Table8_16[[#This Row],[Customer_ID]],Table1__2[],3,FALSE)</f>
        <v>19</v>
      </c>
      <c r="O955" t="str">
        <f>VLOOKUP(Table8_16[[#This Row],[Customer_ID]],Table1__2[],4,FALSE)</f>
        <v>Male</v>
      </c>
      <c r="P955" t="str">
        <f>VLOOKUP(Table8_16[[#This Row],[Customer_ID]],Table1__2[],5,FALSE)</f>
        <v>East Audrey</v>
      </c>
      <c r="Q955" t="str">
        <f>VLOOKUP(Table8_16[[#This Row],[Customer_ID]],Table1__2[],6,FALSE)</f>
        <v>Utah</v>
      </c>
      <c r="R955" t="str">
        <f>VLOOKUP(Table8_16[[#This Row],[Customer_ID]],Table1__2[],7,FALSE)</f>
        <v>USA</v>
      </c>
      <c r="S955" t="str">
        <f>VLOOKUP(Table8_16[[#This Row],[Customer_ID]],Table1__2[],8,FALSE)</f>
        <v>Gold</v>
      </c>
      <c r="T955" t="str">
        <f>VLOOKUP(Table8_16[[#This Row],[Customer_ID]],Table1__2[],9,FALSE)</f>
        <v>Teenage</v>
      </c>
      <c r="U955" t="str">
        <f>VLOOKUP(Table8_16[[#This Row],[Product_ID]],Table3__211[],2,FALSE)</f>
        <v>LED Bedside</v>
      </c>
      <c r="V955" t="str">
        <f>VLOOKUP(Table8_16[[#This Row],[Product_ID]],Table3__211[],3,FALSE)</f>
        <v>Lamp</v>
      </c>
      <c r="W955" t="str">
        <f>VLOOKUP(Table8_16[[#This Row],[Product_ID]],Table3__211[],4,FALSE)</f>
        <v>Home</v>
      </c>
      <c r="X955" t="str">
        <f>VLOOKUP(Table8_16[[#This Row],[Product_ID]],Table3__211[],5,FALSE)</f>
        <v>Lighting</v>
      </c>
      <c r="Y955" t="str">
        <f>VLOOKUP(Table8_16[[#This Row],[Product_ID]],Table3__211[],6,FALSE)</f>
        <v>Aguilar, Horton and Lewis</v>
      </c>
      <c r="Z955">
        <f>VLOOKUP(Table8_16[[#This Row],[Product_ID]],Table3__211[],7,FALSE)</f>
        <v>371.38</v>
      </c>
      <c r="AA955">
        <f>VLOOKUP(Table8_16[[#This Row],[Product_ID]],Table3__211[],8,FALSE)</f>
        <v>220</v>
      </c>
      <c r="AB955" t="str">
        <f>VLOOKUP(Table8_16[[#This Row],[Store_ID]],Store!$A$2:$E$21,2,FALSE)</f>
        <v>Bean, Jones and Park</v>
      </c>
      <c r="AC955" t="str">
        <f>VLOOKUP(Table8_16[[#This Row],[Store_ID]],Store!$A$2:$E$21,3,FALSE)</f>
        <v>West</v>
      </c>
      <c r="AD955" t="str">
        <f>VLOOKUP(Table8_16[[#This Row],[Store_ID]],Store!$A$2:$E$21,4,FALSE)</f>
        <v>Thompsonborough</v>
      </c>
      <c r="AE955" t="str">
        <f>VLOOKUP(Table8_16[[#This Row],[Store_ID]],Store!$A$2:$E$21,5,FALSE)</f>
        <v>Online</v>
      </c>
      <c r="AF955" s="22" t="str">
        <f>VLOOKUP(Table8_16[[#This Row],[Store_ID]],Store!$A$2:$F$21,6,FALSE)</f>
        <v>Digital Store</v>
      </c>
    </row>
    <row r="956" spans="1:32" x14ac:dyDescent="0.3">
      <c r="A956" t="s">
        <v>2921</v>
      </c>
      <c r="B956" s="5">
        <v>45412</v>
      </c>
      <c r="C956" t="s">
        <v>1539</v>
      </c>
      <c r="D956" t="s">
        <v>1580</v>
      </c>
      <c r="E956" t="s">
        <v>1939</v>
      </c>
      <c r="F956">
        <v>2</v>
      </c>
      <c r="G956">
        <v>824.34</v>
      </c>
      <c r="H956">
        <v>0.1</v>
      </c>
      <c r="I956" t="s">
        <v>1964</v>
      </c>
      <c r="J956">
        <v>1483.8119999999999</v>
      </c>
      <c r="K956">
        <v>1483.8120000000001</v>
      </c>
      <c r="L956" t="str">
        <f>_xlfn.IFS(Table8_1[[#This Row],[Unit_Price]]&lt;500,"Low Price",Table8_1[[#This Row],[Unit_Price]]&lt;2000,"Medium Price",Table8_1[[#This Row],[Unit_Price]]&gt;=2000, "High Price")</f>
        <v>Medium Price</v>
      </c>
      <c r="M956" t="str">
        <f>VLOOKUP(Table8_16[[#This Row],[Customer_ID]],Table1__2[],2,FALSE)</f>
        <v>Sarah Marsh</v>
      </c>
      <c r="N956">
        <f>VLOOKUP(Table8_16[[#This Row],[Customer_ID]],Table1__2[],3,FALSE)</f>
        <v>47</v>
      </c>
      <c r="O956" t="str">
        <f>VLOOKUP(Table8_16[[#This Row],[Customer_ID]],Table1__2[],4,FALSE)</f>
        <v>Female</v>
      </c>
      <c r="P956" t="str">
        <f>VLOOKUP(Table8_16[[#This Row],[Customer_ID]],Table1__2[],5,FALSE)</f>
        <v>Port William</v>
      </c>
      <c r="Q956" t="str">
        <f>VLOOKUP(Table8_16[[#This Row],[Customer_ID]],Table1__2[],6,FALSE)</f>
        <v>New York</v>
      </c>
      <c r="R956" t="str">
        <f>VLOOKUP(Table8_16[[#This Row],[Customer_ID]],Table1__2[],7,FALSE)</f>
        <v>USA</v>
      </c>
      <c r="S956" t="str">
        <f>VLOOKUP(Table8_16[[#This Row],[Customer_ID]],Table1__2[],8,FALSE)</f>
        <v>Gold</v>
      </c>
      <c r="T956" t="str">
        <f>VLOOKUP(Table8_16[[#This Row],[Customer_ID]],Table1__2[],9,FALSE)</f>
        <v>Experienced</v>
      </c>
      <c r="U956" t="str">
        <f>VLOOKUP(Table8_16[[#This Row],[Product_ID]],Table3__211[],2,FALSE)</f>
        <v>Herbal Face</v>
      </c>
      <c r="V956" t="str">
        <f>VLOOKUP(Table8_16[[#This Row],[Product_ID]],Table3__211[],3,FALSE)</f>
        <v>Moisturizer</v>
      </c>
      <c r="W956" t="str">
        <f>VLOOKUP(Table8_16[[#This Row],[Product_ID]],Table3__211[],4,FALSE)</f>
        <v>Beauty</v>
      </c>
      <c r="X956" t="str">
        <f>VLOOKUP(Table8_16[[#This Row],[Product_ID]],Table3__211[],5,FALSE)</f>
        <v>Skincare</v>
      </c>
      <c r="Y956" t="str">
        <f>VLOOKUP(Table8_16[[#This Row],[Product_ID]],Table3__211[],6,FALSE)</f>
        <v>Davidson PLC</v>
      </c>
      <c r="Z956">
        <f>VLOOKUP(Table8_16[[#This Row],[Product_ID]],Table3__211[],7,FALSE)</f>
        <v>312.8</v>
      </c>
      <c r="AA956">
        <f>VLOOKUP(Table8_16[[#This Row],[Product_ID]],Table3__211[],8,FALSE)</f>
        <v>350</v>
      </c>
      <c r="AB956" t="str">
        <f>VLOOKUP(Table8_16[[#This Row],[Store_ID]],Store!$A$2:$E$21,2,FALSE)</f>
        <v>Frederick-Wright</v>
      </c>
      <c r="AC956" t="str">
        <f>VLOOKUP(Table8_16[[#This Row],[Store_ID]],Store!$A$2:$E$21,3,FALSE)</f>
        <v>West</v>
      </c>
      <c r="AD956" t="str">
        <f>VLOOKUP(Table8_16[[#This Row],[Store_ID]],Store!$A$2:$E$21,4,FALSE)</f>
        <v>New Jimmymouth</v>
      </c>
      <c r="AE956" t="str">
        <f>VLOOKUP(Table8_16[[#This Row],[Store_ID]],Store!$A$2:$E$21,5,FALSE)</f>
        <v>Flagship</v>
      </c>
      <c r="AF956" s="22" t="str">
        <f>VLOOKUP(Table8_16[[#This Row],[Store_ID]],Store!$A$2:$F$21,6,FALSE)</f>
        <v>Physical Store</v>
      </c>
    </row>
    <row r="957" spans="1:32" x14ac:dyDescent="0.3">
      <c r="A957" t="s">
        <v>2922</v>
      </c>
      <c r="B957" s="5">
        <v>45349</v>
      </c>
      <c r="C957" t="s">
        <v>400</v>
      </c>
      <c r="D957" t="s">
        <v>1759</v>
      </c>
      <c r="E957" t="s">
        <v>1917</v>
      </c>
      <c r="F957">
        <v>1</v>
      </c>
      <c r="G957">
        <v>437.12</v>
      </c>
      <c r="H957">
        <v>0.21</v>
      </c>
      <c r="I957" t="s">
        <v>1959</v>
      </c>
      <c r="J957">
        <v>345.32479999999998</v>
      </c>
      <c r="K957">
        <v>345.32479999999998</v>
      </c>
      <c r="L957" t="str">
        <f>_xlfn.IFS(Table8_1[[#This Row],[Unit_Price]]&lt;500,"Low Price",Table8_1[[#This Row],[Unit_Price]]&lt;2000,"Medium Price",Table8_1[[#This Row],[Unit_Price]]&gt;=2000, "High Price")</f>
        <v>Low Price</v>
      </c>
      <c r="M957" t="str">
        <f>VLOOKUP(Table8_16[[#This Row],[Customer_ID]],Table1__2[],2,FALSE)</f>
        <v>Edward Hall</v>
      </c>
      <c r="N957">
        <f>VLOOKUP(Table8_16[[#This Row],[Customer_ID]],Table1__2[],3,FALSE)</f>
        <v>51</v>
      </c>
      <c r="O957" t="str">
        <f>VLOOKUP(Table8_16[[#This Row],[Customer_ID]],Table1__2[],4,FALSE)</f>
        <v>Male</v>
      </c>
      <c r="P957" t="str">
        <f>VLOOKUP(Table8_16[[#This Row],[Customer_ID]],Table1__2[],5,FALSE)</f>
        <v>New William</v>
      </c>
      <c r="Q957" t="str">
        <f>VLOOKUP(Table8_16[[#This Row],[Customer_ID]],Table1__2[],6,FALSE)</f>
        <v>New Mexico</v>
      </c>
      <c r="R957" t="str">
        <f>VLOOKUP(Table8_16[[#This Row],[Customer_ID]],Table1__2[],7,FALSE)</f>
        <v>USA</v>
      </c>
      <c r="S957" t="str">
        <f>VLOOKUP(Table8_16[[#This Row],[Customer_ID]],Table1__2[],8,FALSE)</f>
        <v>Gold</v>
      </c>
      <c r="T957" t="str">
        <f>VLOOKUP(Table8_16[[#This Row],[Customer_ID]],Table1__2[],9,FALSE)</f>
        <v>Experienced</v>
      </c>
      <c r="U957" t="str">
        <f>VLOOKUP(Table8_16[[#This Row],[Product_ID]],Table3__211[],2,FALSE)</f>
        <v>Men's Hair Styling</v>
      </c>
      <c r="V957" t="str">
        <f>VLOOKUP(Table8_16[[#This Row],[Product_ID]],Table3__211[],3,FALSE)</f>
        <v>Gel</v>
      </c>
      <c r="W957" t="str">
        <f>VLOOKUP(Table8_16[[#This Row],[Product_ID]],Table3__211[],4,FALSE)</f>
        <v>Beauty</v>
      </c>
      <c r="X957" t="str">
        <f>VLOOKUP(Table8_16[[#This Row],[Product_ID]],Table3__211[],5,FALSE)</f>
        <v>Haircare</v>
      </c>
      <c r="Y957" t="str">
        <f>VLOOKUP(Table8_16[[#This Row],[Product_ID]],Table3__211[],6,FALSE)</f>
        <v>Cline-Mccarthy</v>
      </c>
      <c r="Z957">
        <f>VLOOKUP(Table8_16[[#This Row],[Product_ID]],Table3__211[],7,FALSE)</f>
        <v>17.309999999999999</v>
      </c>
      <c r="AA957">
        <f>VLOOKUP(Table8_16[[#This Row],[Product_ID]],Table3__211[],8,FALSE)</f>
        <v>399</v>
      </c>
      <c r="AB957" t="str">
        <f>VLOOKUP(Table8_16[[#This Row],[Store_ID]],Store!$A$2:$E$21,2,FALSE)</f>
        <v>Bean, Jones and Park</v>
      </c>
      <c r="AC957" t="str">
        <f>VLOOKUP(Table8_16[[#This Row],[Store_ID]],Store!$A$2:$E$21,3,FALSE)</f>
        <v>West</v>
      </c>
      <c r="AD957" t="str">
        <f>VLOOKUP(Table8_16[[#This Row],[Store_ID]],Store!$A$2:$E$21,4,FALSE)</f>
        <v>Thompsonborough</v>
      </c>
      <c r="AE957" t="str">
        <f>VLOOKUP(Table8_16[[#This Row],[Store_ID]],Store!$A$2:$E$21,5,FALSE)</f>
        <v>Online</v>
      </c>
      <c r="AF957" s="22" t="str">
        <f>VLOOKUP(Table8_16[[#This Row],[Store_ID]],Store!$A$2:$F$21,6,FALSE)</f>
        <v>Digital Store</v>
      </c>
    </row>
    <row r="958" spans="1:32" x14ac:dyDescent="0.3">
      <c r="A958" t="s">
        <v>2923</v>
      </c>
      <c r="B958" s="5">
        <v>45486</v>
      </c>
      <c r="C958" t="s">
        <v>1130</v>
      </c>
      <c r="D958" t="s">
        <v>1847</v>
      </c>
      <c r="E958" t="s">
        <v>1911</v>
      </c>
      <c r="F958">
        <v>3</v>
      </c>
      <c r="G958">
        <v>23.37</v>
      </c>
      <c r="H958">
        <v>0.15</v>
      </c>
      <c r="I958" t="s">
        <v>1961</v>
      </c>
      <c r="J958">
        <v>59.593499999999999</v>
      </c>
      <c r="K958">
        <v>59.593499999999999</v>
      </c>
      <c r="L958" t="str">
        <f>_xlfn.IFS(Table8_1[[#This Row],[Unit_Price]]&lt;500,"Low Price",Table8_1[[#This Row],[Unit_Price]]&lt;2000,"Medium Price",Table8_1[[#This Row],[Unit_Price]]&gt;=2000, "High Price")</f>
        <v>Low Price</v>
      </c>
      <c r="M958" t="str">
        <f>VLOOKUP(Table8_16[[#This Row],[Customer_ID]],Table1__2[],2,FALSE)</f>
        <v>Manuel Castillo</v>
      </c>
      <c r="N958">
        <f>VLOOKUP(Table8_16[[#This Row],[Customer_ID]],Table1__2[],3,FALSE)</f>
        <v>41</v>
      </c>
      <c r="O958" t="str">
        <f>VLOOKUP(Table8_16[[#This Row],[Customer_ID]],Table1__2[],4,FALSE)</f>
        <v>Male</v>
      </c>
      <c r="P958" t="str">
        <f>VLOOKUP(Table8_16[[#This Row],[Customer_ID]],Table1__2[],5,FALSE)</f>
        <v>Nealview</v>
      </c>
      <c r="Q958" t="str">
        <f>VLOOKUP(Table8_16[[#This Row],[Customer_ID]],Table1__2[],6,FALSE)</f>
        <v>Tennessee</v>
      </c>
      <c r="R958" t="str">
        <f>VLOOKUP(Table8_16[[#This Row],[Customer_ID]],Table1__2[],7,FALSE)</f>
        <v>USA</v>
      </c>
      <c r="S958" t="str">
        <f>VLOOKUP(Table8_16[[#This Row],[Customer_ID]],Table1__2[],8,FALSE)</f>
        <v>Gold</v>
      </c>
      <c r="T958" t="str">
        <f>VLOOKUP(Table8_16[[#This Row],[Customer_ID]],Table1__2[],9,FALSE)</f>
        <v>Experienced</v>
      </c>
      <c r="U958" t="str">
        <f>VLOOKUP(Table8_16[[#This Row],[Product_ID]],Table3__211[],2,FALSE)</f>
        <v>Sports Wrist</v>
      </c>
      <c r="V958" t="str">
        <f>VLOOKUP(Table8_16[[#This Row],[Product_ID]],Table3__211[],3,FALSE)</f>
        <v>Sweatbands</v>
      </c>
      <c r="W958" t="str">
        <f>VLOOKUP(Table8_16[[#This Row],[Product_ID]],Table3__211[],4,FALSE)</f>
        <v>Sports</v>
      </c>
      <c r="X958" t="str">
        <f>VLOOKUP(Table8_16[[#This Row],[Product_ID]],Table3__211[],5,FALSE)</f>
        <v>Accessories</v>
      </c>
      <c r="Y958" t="str">
        <f>VLOOKUP(Table8_16[[#This Row],[Product_ID]],Table3__211[],6,FALSE)</f>
        <v>Olsen-Daniels</v>
      </c>
      <c r="Z958">
        <f>VLOOKUP(Table8_16[[#This Row],[Product_ID]],Table3__211[],7,FALSE)</f>
        <v>131.24</v>
      </c>
      <c r="AA958">
        <f>VLOOKUP(Table8_16[[#This Row],[Product_ID]],Table3__211[],8,FALSE)</f>
        <v>232</v>
      </c>
      <c r="AB958" t="str">
        <f>VLOOKUP(Table8_16[[#This Row],[Store_ID]],Store!$A$2:$E$21,2,FALSE)</f>
        <v>Benson-Elliott</v>
      </c>
      <c r="AC958" t="str">
        <f>VLOOKUP(Table8_16[[#This Row],[Store_ID]],Store!$A$2:$E$21,3,FALSE)</f>
        <v>East</v>
      </c>
      <c r="AD958" t="str">
        <f>VLOOKUP(Table8_16[[#This Row],[Store_ID]],Store!$A$2:$E$21,4,FALSE)</f>
        <v>Port Josephberg</v>
      </c>
      <c r="AE958" t="str">
        <f>VLOOKUP(Table8_16[[#This Row],[Store_ID]],Store!$A$2:$E$21,5,FALSE)</f>
        <v>Online</v>
      </c>
      <c r="AF958" s="22" t="str">
        <f>VLOOKUP(Table8_16[[#This Row],[Store_ID]],Store!$A$2:$F$21,6,FALSE)</f>
        <v>Digital Store</v>
      </c>
    </row>
    <row r="959" spans="1:32" x14ac:dyDescent="0.3">
      <c r="A959" t="s">
        <v>2924</v>
      </c>
      <c r="B959" s="5">
        <v>45761</v>
      </c>
      <c r="C959" t="s">
        <v>624</v>
      </c>
      <c r="D959" t="s">
        <v>1686</v>
      </c>
      <c r="E959" t="s">
        <v>1917</v>
      </c>
      <c r="F959">
        <v>1</v>
      </c>
      <c r="G959">
        <v>579.69000000000005</v>
      </c>
      <c r="H959">
        <v>0.02</v>
      </c>
      <c r="I959" t="s">
        <v>1959</v>
      </c>
      <c r="J959">
        <v>568.09619999999995</v>
      </c>
      <c r="K959">
        <v>568.09620000000007</v>
      </c>
      <c r="L959" t="str">
        <f>_xlfn.IFS(Table8_1[[#This Row],[Unit_Price]]&lt;500,"Low Price",Table8_1[[#This Row],[Unit_Price]]&lt;2000,"Medium Price",Table8_1[[#This Row],[Unit_Price]]&gt;=2000, "High Price")</f>
        <v>Medium Price</v>
      </c>
      <c r="M959" t="str">
        <f>VLOOKUP(Table8_16[[#This Row],[Customer_ID]],Table1__2[],2,FALSE)</f>
        <v>Dr. Suzanne Bullock</v>
      </c>
      <c r="N959">
        <f>VLOOKUP(Table8_16[[#This Row],[Customer_ID]],Table1__2[],3,FALSE)</f>
        <v>60</v>
      </c>
      <c r="O959" t="str">
        <f>VLOOKUP(Table8_16[[#This Row],[Customer_ID]],Table1__2[],4,FALSE)</f>
        <v>Female</v>
      </c>
      <c r="P959" t="str">
        <f>VLOOKUP(Table8_16[[#This Row],[Customer_ID]],Table1__2[],5,FALSE)</f>
        <v>Lake Blaketon</v>
      </c>
      <c r="Q959" t="str">
        <f>VLOOKUP(Table8_16[[#This Row],[Customer_ID]],Table1__2[],6,FALSE)</f>
        <v>Alabama</v>
      </c>
      <c r="R959" t="str">
        <f>VLOOKUP(Table8_16[[#This Row],[Customer_ID]],Table1__2[],7,FALSE)</f>
        <v>USA</v>
      </c>
      <c r="S959" t="str">
        <f>VLOOKUP(Table8_16[[#This Row],[Customer_ID]],Table1__2[],8,FALSE)</f>
        <v>Platinum</v>
      </c>
      <c r="T959" t="str">
        <f>VLOOKUP(Table8_16[[#This Row],[Customer_ID]],Table1__2[],9,FALSE)</f>
        <v>Experienced</v>
      </c>
      <c r="U959" t="str">
        <f>VLOOKUP(Table8_16[[#This Row],[Product_ID]],Table3__211[],2,FALSE)</f>
        <v>Women's Summer</v>
      </c>
      <c r="V959" t="str">
        <f>VLOOKUP(Table8_16[[#This Row],[Product_ID]],Table3__211[],3,FALSE)</f>
        <v>Dress</v>
      </c>
      <c r="W959" t="str">
        <f>VLOOKUP(Table8_16[[#This Row],[Product_ID]],Table3__211[],4,FALSE)</f>
        <v>Clothing</v>
      </c>
      <c r="X959" t="str">
        <f>VLOOKUP(Table8_16[[#This Row],[Product_ID]],Table3__211[],5,FALSE)</f>
        <v>Tops</v>
      </c>
      <c r="Y959" t="str">
        <f>VLOOKUP(Table8_16[[#This Row],[Product_ID]],Table3__211[],6,FALSE)</f>
        <v>Smith-Mills</v>
      </c>
      <c r="Z959">
        <f>VLOOKUP(Table8_16[[#This Row],[Product_ID]],Table3__211[],7,FALSE)</f>
        <v>223.43</v>
      </c>
      <c r="AA959">
        <f>VLOOKUP(Table8_16[[#This Row],[Product_ID]],Table3__211[],8,FALSE)</f>
        <v>154</v>
      </c>
      <c r="AB959" t="str">
        <f>VLOOKUP(Table8_16[[#This Row],[Store_ID]],Store!$A$2:$E$21,2,FALSE)</f>
        <v>Bean, Jones and Park</v>
      </c>
      <c r="AC959" t="str">
        <f>VLOOKUP(Table8_16[[#This Row],[Store_ID]],Store!$A$2:$E$21,3,FALSE)</f>
        <v>West</v>
      </c>
      <c r="AD959" t="str">
        <f>VLOOKUP(Table8_16[[#This Row],[Store_ID]],Store!$A$2:$E$21,4,FALSE)</f>
        <v>Thompsonborough</v>
      </c>
      <c r="AE959" t="str">
        <f>VLOOKUP(Table8_16[[#This Row],[Store_ID]],Store!$A$2:$E$21,5,FALSE)</f>
        <v>Online</v>
      </c>
      <c r="AF959" s="22" t="str">
        <f>VLOOKUP(Table8_16[[#This Row],[Store_ID]],Store!$A$2:$F$21,6,FALSE)</f>
        <v>Digital Store</v>
      </c>
    </row>
    <row r="960" spans="1:32" x14ac:dyDescent="0.3">
      <c r="A960" t="s">
        <v>2925</v>
      </c>
      <c r="B960" s="5">
        <v>45639</v>
      </c>
      <c r="C960" t="s">
        <v>1346</v>
      </c>
      <c r="D960" t="s">
        <v>1817</v>
      </c>
      <c r="E960" t="s">
        <v>1934</v>
      </c>
      <c r="F960">
        <v>3</v>
      </c>
      <c r="G960">
        <v>240.51</v>
      </c>
      <c r="H960">
        <v>7.0000000000000007E-2</v>
      </c>
      <c r="I960" t="s">
        <v>1959</v>
      </c>
      <c r="J960">
        <v>671.02290000000005</v>
      </c>
      <c r="K960">
        <v>671.02289999999994</v>
      </c>
      <c r="L960" t="str">
        <f>_xlfn.IFS(Table8_1[[#This Row],[Unit_Price]]&lt;500,"Low Price",Table8_1[[#This Row],[Unit_Price]]&lt;2000,"Medium Price",Table8_1[[#This Row],[Unit_Price]]&gt;=2000, "High Price")</f>
        <v>Low Price</v>
      </c>
      <c r="M960" t="str">
        <f>VLOOKUP(Table8_16[[#This Row],[Customer_ID]],Table1__2[],2,FALSE)</f>
        <v>Kimberly Roberts</v>
      </c>
      <c r="N960">
        <f>VLOOKUP(Table8_16[[#This Row],[Customer_ID]],Table1__2[],3,FALSE)</f>
        <v>36</v>
      </c>
      <c r="O960" t="str">
        <f>VLOOKUP(Table8_16[[#This Row],[Customer_ID]],Table1__2[],4,FALSE)</f>
        <v>Female</v>
      </c>
      <c r="P960" t="str">
        <f>VLOOKUP(Table8_16[[#This Row],[Customer_ID]],Table1__2[],5,FALSE)</f>
        <v>Josephchester</v>
      </c>
      <c r="Q960" t="str">
        <f>VLOOKUP(Table8_16[[#This Row],[Customer_ID]],Table1__2[],6,FALSE)</f>
        <v>New Jersey</v>
      </c>
      <c r="R960" t="str">
        <f>VLOOKUP(Table8_16[[#This Row],[Customer_ID]],Table1__2[],7,FALSE)</f>
        <v>USA</v>
      </c>
      <c r="S960" t="str">
        <f>VLOOKUP(Table8_16[[#This Row],[Customer_ID]],Table1__2[],8,FALSE)</f>
        <v>Gold</v>
      </c>
      <c r="T960" t="str">
        <f>VLOOKUP(Table8_16[[#This Row],[Customer_ID]],Table1__2[],9,FALSE)</f>
        <v>Experienced</v>
      </c>
      <c r="U960" t="str">
        <f>VLOOKUP(Table8_16[[#This Row],[Product_ID]],Table3__211[],2,FALSE)</f>
        <v>Essential Oil</v>
      </c>
      <c r="V960" t="str">
        <f>VLOOKUP(Table8_16[[#This Row],[Product_ID]],Table3__211[],3,FALSE)</f>
        <v>Diffuser</v>
      </c>
      <c r="W960" t="str">
        <f>VLOOKUP(Table8_16[[#This Row],[Product_ID]],Table3__211[],4,FALSE)</f>
        <v>Home</v>
      </c>
      <c r="X960" t="str">
        <f>VLOOKUP(Table8_16[[#This Row],[Product_ID]],Table3__211[],5,FALSE)</f>
        <v>Decor</v>
      </c>
      <c r="Y960" t="str">
        <f>VLOOKUP(Table8_16[[#This Row],[Product_ID]],Table3__211[],6,FALSE)</f>
        <v>Hernandez Inc</v>
      </c>
      <c r="Z960">
        <f>VLOOKUP(Table8_16[[#This Row],[Product_ID]],Table3__211[],7,FALSE)</f>
        <v>325.26</v>
      </c>
      <c r="AA960">
        <f>VLOOKUP(Table8_16[[#This Row],[Product_ID]],Table3__211[],8,FALSE)</f>
        <v>400</v>
      </c>
      <c r="AB960" t="str">
        <f>VLOOKUP(Table8_16[[#This Row],[Store_ID]],Store!$A$2:$E$21,2,FALSE)</f>
        <v>Mcdonald Inc</v>
      </c>
      <c r="AC960" t="str">
        <f>VLOOKUP(Table8_16[[#This Row],[Store_ID]],Store!$A$2:$E$21,3,FALSE)</f>
        <v>South</v>
      </c>
      <c r="AD960" t="str">
        <f>VLOOKUP(Table8_16[[#This Row],[Store_ID]],Store!$A$2:$E$21,4,FALSE)</f>
        <v>Christopherland</v>
      </c>
      <c r="AE960" t="str">
        <f>VLOOKUP(Table8_16[[#This Row],[Store_ID]],Store!$A$2:$E$21,5,FALSE)</f>
        <v>Outlet</v>
      </c>
      <c r="AF960" s="22" t="str">
        <f>VLOOKUP(Table8_16[[#This Row],[Store_ID]],Store!$A$2:$F$21,6,FALSE)</f>
        <v>Physical Store</v>
      </c>
    </row>
    <row r="961" spans="1:32" x14ac:dyDescent="0.3">
      <c r="A961" t="s">
        <v>2926</v>
      </c>
      <c r="B961" s="5">
        <v>45893</v>
      </c>
      <c r="C961" t="s">
        <v>1205</v>
      </c>
      <c r="D961" t="s">
        <v>1652</v>
      </c>
      <c r="E961" t="s">
        <v>1934</v>
      </c>
      <c r="F961">
        <v>2</v>
      </c>
      <c r="G961">
        <v>855.4</v>
      </c>
      <c r="H961">
        <v>0.08</v>
      </c>
      <c r="I961" t="s">
        <v>1964</v>
      </c>
      <c r="J961">
        <v>1573.9359999999999</v>
      </c>
      <c r="K961">
        <v>1573.9359999999999</v>
      </c>
      <c r="L961" t="str">
        <f>_xlfn.IFS(Table8_1[[#This Row],[Unit_Price]]&lt;500,"Low Price",Table8_1[[#This Row],[Unit_Price]]&lt;2000,"Medium Price",Table8_1[[#This Row],[Unit_Price]]&gt;=2000, "High Price")</f>
        <v>Medium Price</v>
      </c>
      <c r="M961" t="str">
        <f>VLOOKUP(Table8_16[[#This Row],[Customer_ID]],Table1__2[],2,FALSE)</f>
        <v>Martha Brown</v>
      </c>
      <c r="N961">
        <f>VLOOKUP(Table8_16[[#This Row],[Customer_ID]],Table1__2[],3,FALSE)</f>
        <v>20</v>
      </c>
      <c r="O961" t="str">
        <f>VLOOKUP(Table8_16[[#This Row],[Customer_ID]],Table1__2[],4,FALSE)</f>
        <v>Female</v>
      </c>
      <c r="P961" t="str">
        <f>VLOOKUP(Table8_16[[#This Row],[Customer_ID]],Table1__2[],5,FALSE)</f>
        <v>Novakstad</v>
      </c>
      <c r="Q961" t="str">
        <f>VLOOKUP(Table8_16[[#This Row],[Customer_ID]],Table1__2[],6,FALSE)</f>
        <v>California</v>
      </c>
      <c r="R961" t="str">
        <f>VLOOKUP(Table8_16[[#This Row],[Customer_ID]],Table1__2[],7,FALSE)</f>
        <v>USA</v>
      </c>
      <c r="S961" t="str">
        <f>VLOOKUP(Table8_16[[#This Row],[Customer_ID]],Table1__2[],8,FALSE)</f>
        <v>Gold</v>
      </c>
      <c r="T961" t="str">
        <f>VLOOKUP(Table8_16[[#This Row],[Customer_ID]],Table1__2[],9,FALSE)</f>
        <v>Students</v>
      </c>
      <c r="U961" t="str">
        <f>VLOOKUP(Table8_16[[#This Row],[Product_ID]],Table3__211[],2,FALSE)</f>
        <v>Women's Scarf</v>
      </c>
      <c r="V961" t="str">
        <f>VLOOKUP(Table8_16[[#This Row],[Product_ID]],Table3__211[],3,FALSE)</f>
        <v>Set</v>
      </c>
      <c r="W961" t="str">
        <f>VLOOKUP(Table8_16[[#This Row],[Product_ID]],Table3__211[],4,FALSE)</f>
        <v>Clothing</v>
      </c>
      <c r="X961" t="str">
        <f>VLOOKUP(Table8_16[[#This Row],[Product_ID]],Table3__211[],5,FALSE)</f>
        <v>Accessories</v>
      </c>
      <c r="Y961" t="str">
        <f>VLOOKUP(Table8_16[[#This Row],[Product_ID]],Table3__211[],6,FALSE)</f>
        <v>Brown and Sons</v>
      </c>
      <c r="Z961">
        <f>VLOOKUP(Table8_16[[#This Row],[Product_ID]],Table3__211[],7,FALSE)</f>
        <v>174.02</v>
      </c>
      <c r="AA961">
        <f>VLOOKUP(Table8_16[[#This Row],[Product_ID]],Table3__211[],8,FALSE)</f>
        <v>268</v>
      </c>
      <c r="AB961" t="str">
        <f>VLOOKUP(Table8_16[[#This Row],[Store_ID]],Store!$A$2:$E$21,2,FALSE)</f>
        <v>Mcdonald Inc</v>
      </c>
      <c r="AC961" t="str">
        <f>VLOOKUP(Table8_16[[#This Row],[Store_ID]],Store!$A$2:$E$21,3,FALSE)</f>
        <v>South</v>
      </c>
      <c r="AD961" t="str">
        <f>VLOOKUP(Table8_16[[#This Row],[Store_ID]],Store!$A$2:$E$21,4,FALSE)</f>
        <v>Christopherland</v>
      </c>
      <c r="AE961" t="str">
        <f>VLOOKUP(Table8_16[[#This Row],[Store_ID]],Store!$A$2:$E$21,5,FALSE)</f>
        <v>Outlet</v>
      </c>
      <c r="AF961" s="22" t="str">
        <f>VLOOKUP(Table8_16[[#This Row],[Store_ID]],Store!$A$2:$F$21,6,FALSE)</f>
        <v>Physical Store</v>
      </c>
    </row>
    <row r="962" spans="1:32" x14ac:dyDescent="0.3">
      <c r="A962" t="s">
        <v>2927</v>
      </c>
      <c r="B962" s="5">
        <v>45227</v>
      </c>
      <c r="C962" t="s">
        <v>42</v>
      </c>
      <c r="D962" t="s">
        <v>1853</v>
      </c>
      <c r="E962" t="s">
        <v>1914</v>
      </c>
      <c r="F962">
        <v>1</v>
      </c>
      <c r="G962">
        <v>537.26</v>
      </c>
      <c r="H962">
        <v>0.09</v>
      </c>
      <c r="I962" t="s">
        <v>1959</v>
      </c>
      <c r="J962">
        <v>488.90660000000003</v>
      </c>
      <c r="K962">
        <v>488.90659999999997</v>
      </c>
      <c r="L962" t="str">
        <f>_xlfn.IFS(Table8_1[[#This Row],[Unit_Price]]&lt;500,"Low Price",Table8_1[[#This Row],[Unit_Price]]&lt;2000,"Medium Price",Table8_1[[#This Row],[Unit_Price]]&gt;=2000, "High Price")</f>
        <v>Medium Price</v>
      </c>
      <c r="M962" t="str">
        <f>VLOOKUP(Table8_16[[#This Row],[Customer_ID]],Table1__2[],2,FALSE)</f>
        <v>Daniel Boyd</v>
      </c>
      <c r="N962">
        <f>VLOOKUP(Table8_16[[#This Row],[Customer_ID]],Table1__2[],3,FALSE)</f>
        <v>29</v>
      </c>
      <c r="O962" t="str">
        <f>VLOOKUP(Table8_16[[#This Row],[Customer_ID]],Table1__2[],4,FALSE)</f>
        <v>Female</v>
      </c>
      <c r="P962" t="str">
        <f>VLOOKUP(Table8_16[[#This Row],[Customer_ID]],Table1__2[],5,FALSE)</f>
        <v>West Pamelafurt</v>
      </c>
      <c r="Q962" t="str">
        <f>VLOOKUP(Table8_16[[#This Row],[Customer_ID]],Table1__2[],6,FALSE)</f>
        <v>West Virginia</v>
      </c>
      <c r="R962" t="str">
        <f>VLOOKUP(Table8_16[[#This Row],[Customer_ID]],Table1__2[],7,FALSE)</f>
        <v>USA</v>
      </c>
      <c r="S962" t="str">
        <f>VLOOKUP(Table8_16[[#This Row],[Customer_ID]],Table1__2[],8,FALSE)</f>
        <v>Bronze</v>
      </c>
      <c r="T962" t="str">
        <f>VLOOKUP(Table8_16[[#This Row],[Customer_ID]],Table1__2[],9,FALSE)</f>
        <v>Entry level Professionel</v>
      </c>
      <c r="U962" t="str">
        <f>VLOOKUP(Table8_16[[#This Row],[Product_ID]],Table3__211[],2,FALSE)</f>
        <v>Gaming Mouse Pad</v>
      </c>
      <c r="V962" t="str">
        <f>VLOOKUP(Table8_16[[#This Row],[Product_ID]],Table3__211[],3,FALSE)</f>
        <v>XL</v>
      </c>
      <c r="W962" t="str">
        <f>VLOOKUP(Table8_16[[#This Row],[Product_ID]],Table3__211[],4,FALSE)</f>
        <v>Electronics</v>
      </c>
      <c r="X962" t="str">
        <f>VLOOKUP(Table8_16[[#This Row],[Product_ID]],Table3__211[],5,FALSE)</f>
        <v>Accessories</v>
      </c>
      <c r="Y962" t="str">
        <f>VLOOKUP(Table8_16[[#This Row],[Product_ID]],Table3__211[],6,FALSE)</f>
        <v>Sharp, Taylor and Rodriguez</v>
      </c>
      <c r="Z962">
        <f>VLOOKUP(Table8_16[[#This Row],[Product_ID]],Table3__211[],7,FALSE)</f>
        <v>340.14</v>
      </c>
      <c r="AA962">
        <f>VLOOKUP(Table8_16[[#This Row],[Product_ID]],Table3__211[],8,FALSE)</f>
        <v>361</v>
      </c>
      <c r="AB962" t="str">
        <f>VLOOKUP(Table8_16[[#This Row],[Store_ID]],Store!$A$2:$E$21,2,FALSE)</f>
        <v>Martinez-Mullins</v>
      </c>
      <c r="AC962" t="str">
        <f>VLOOKUP(Table8_16[[#This Row],[Store_ID]],Store!$A$2:$E$21,3,FALSE)</f>
        <v>South</v>
      </c>
      <c r="AD962" t="str">
        <f>VLOOKUP(Table8_16[[#This Row],[Store_ID]],Store!$A$2:$E$21,4,FALSE)</f>
        <v>Williamsfurt</v>
      </c>
      <c r="AE962" t="str">
        <f>VLOOKUP(Table8_16[[#This Row],[Store_ID]],Store!$A$2:$E$21,5,FALSE)</f>
        <v>Online</v>
      </c>
      <c r="AF962" s="22" t="str">
        <f>VLOOKUP(Table8_16[[#This Row],[Store_ID]],Store!$A$2:$F$21,6,FALSE)</f>
        <v>Digital Store</v>
      </c>
    </row>
    <row r="963" spans="1:32" x14ac:dyDescent="0.3">
      <c r="A963" t="s">
        <v>2928</v>
      </c>
      <c r="B963" s="5">
        <v>45637</v>
      </c>
      <c r="C963" t="s">
        <v>1211</v>
      </c>
      <c r="D963" t="s">
        <v>1735</v>
      </c>
      <c r="E963" t="s">
        <v>1924</v>
      </c>
      <c r="F963">
        <v>3</v>
      </c>
      <c r="G963">
        <v>918.26</v>
      </c>
      <c r="H963">
        <v>0.17</v>
      </c>
      <c r="I963" t="s">
        <v>1964</v>
      </c>
      <c r="J963">
        <v>2286.4674</v>
      </c>
      <c r="K963">
        <v>2286.4673999999995</v>
      </c>
      <c r="L963" t="str">
        <f>_xlfn.IFS(Table8_1[[#This Row],[Unit_Price]]&lt;500,"Low Price",Table8_1[[#This Row],[Unit_Price]]&lt;2000,"Medium Price",Table8_1[[#This Row],[Unit_Price]]&gt;=2000, "High Price")</f>
        <v>Medium Price</v>
      </c>
      <c r="M963" t="str">
        <f>VLOOKUP(Table8_16[[#This Row],[Customer_ID]],Table1__2[],2,FALSE)</f>
        <v>Andrew Mason</v>
      </c>
      <c r="N963">
        <f>VLOOKUP(Table8_16[[#This Row],[Customer_ID]],Table1__2[],3,FALSE)</f>
        <v>52</v>
      </c>
      <c r="O963" t="str">
        <f>VLOOKUP(Table8_16[[#This Row],[Customer_ID]],Table1__2[],4,FALSE)</f>
        <v>Female</v>
      </c>
      <c r="P963" t="str">
        <f>VLOOKUP(Table8_16[[#This Row],[Customer_ID]],Table1__2[],5,FALSE)</f>
        <v>North Michael</v>
      </c>
      <c r="Q963" t="str">
        <f>VLOOKUP(Table8_16[[#This Row],[Customer_ID]],Table1__2[],6,FALSE)</f>
        <v>Iowa</v>
      </c>
      <c r="R963" t="str">
        <f>VLOOKUP(Table8_16[[#This Row],[Customer_ID]],Table1__2[],7,FALSE)</f>
        <v>USA</v>
      </c>
      <c r="S963" t="str">
        <f>VLOOKUP(Table8_16[[#This Row],[Customer_ID]],Table1__2[],8,FALSE)</f>
        <v>Bronze</v>
      </c>
      <c r="T963" t="str">
        <f>VLOOKUP(Table8_16[[#This Row],[Customer_ID]],Table1__2[],9,FALSE)</f>
        <v>Experienced</v>
      </c>
      <c r="U963" t="str">
        <f>VLOOKUP(Table8_16[[#This Row],[Product_ID]],Table3__211[],2,FALSE)</f>
        <v>HDMI Cable –</v>
      </c>
      <c r="V963" t="str">
        <f>VLOOKUP(Table8_16[[#This Row],[Product_ID]],Table3__211[],3,FALSE)</f>
        <v>2m</v>
      </c>
      <c r="W963" t="str">
        <f>VLOOKUP(Table8_16[[#This Row],[Product_ID]],Table3__211[],4,FALSE)</f>
        <v>Electronics</v>
      </c>
      <c r="X963" t="str">
        <f>VLOOKUP(Table8_16[[#This Row],[Product_ID]],Table3__211[],5,FALSE)</f>
        <v>Accessories</v>
      </c>
      <c r="Y963" t="str">
        <f>VLOOKUP(Table8_16[[#This Row],[Product_ID]],Table3__211[],6,FALSE)</f>
        <v>Bautista, Green and Hale</v>
      </c>
      <c r="Z963">
        <f>VLOOKUP(Table8_16[[#This Row],[Product_ID]],Table3__211[],7,FALSE)</f>
        <v>88.49</v>
      </c>
      <c r="AA963">
        <f>VLOOKUP(Table8_16[[#This Row],[Product_ID]],Table3__211[],8,FALSE)</f>
        <v>246</v>
      </c>
      <c r="AB963" t="str">
        <f>VLOOKUP(Table8_16[[#This Row],[Store_ID]],Store!$A$2:$E$21,2,FALSE)</f>
        <v>Hill, Wagner and Ballard</v>
      </c>
      <c r="AC963" t="str">
        <f>VLOOKUP(Table8_16[[#This Row],[Store_ID]],Store!$A$2:$E$21,3,FALSE)</f>
        <v>East</v>
      </c>
      <c r="AD963" t="str">
        <f>VLOOKUP(Table8_16[[#This Row],[Store_ID]],Store!$A$2:$E$21,4,FALSE)</f>
        <v>East Davidville</v>
      </c>
      <c r="AE963" t="str">
        <f>VLOOKUP(Table8_16[[#This Row],[Store_ID]],Store!$A$2:$E$21,5,FALSE)</f>
        <v>Online</v>
      </c>
      <c r="AF963" s="22" t="str">
        <f>VLOOKUP(Table8_16[[#This Row],[Store_ID]],Store!$A$2:$F$21,6,FALSE)</f>
        <v>Digital Store</v>
      </c>
    </row>
    <row r="964" spans="1:32" x14ac:dyDescent="0.3">
      <c r="A964" t="s">
        <v>2929</v>
      </c>
      <c r="B964" s="5">
        <v>45472</v>
      </c>
      <c r="C964" t="s">
        <v>345</v>
      </c>
      <c r="D964" t="s">
        <v>1580</v>
      </c>
      <c r="E964" t="s">
        <v>1921</v>
      </c>
      <c r="F964">
        <v>4</v>
      </c>
      <c r="G964">
        <v>579.70000000000005</v>
      </c>
      <c r="H964">
        <v>0.18</v>
      </c>
      <c r="I964" t="s">
        <v>1961</v>
      </c>
      <c r="J964">
        <v>1901.4159999999999</v>
      </c>
      <c r="K964">
        <v>1901.4160000000002</v>
      </c>
      <c r="L964" t="str">
        <f>_xlfn.IFS(Table8_1[[#This Row],[Unit_Price]]&lt;500,"Low Price",Table8_1[[#This Row],[Unit_Price]]&lt;2000,"Medium Price",Table8_1[[#This Row],[Unit_Price]]&gt;=2000, "High Price")</f>
        <v>Medium Price</v>
      </c>
      <c r="M964" t="str">
        <f>VLOOKUP(Table8_16[[#This Row],[Customer_ID]],Table1__2[],2,FALSE)</f>
        <v>Amy Fowler</v>
      </c>
      <c r="N964">
        <f>VLOOKUP(Table8_16[[#This Row],[Customer_ID]],Table1__2[],3,FALSE)</f>
        <v>62</v>
      </c>
      <c r="O964" t="str">
        <f>VLOOKUP(Table8_16[[#This Row],[Customer_ID]],Table1__2[],4,FALSE)</f>
        <v>Female</v>
      </c>
      <c r="P964" t="str">
        <f>VLOOKUP(Table8_16[[#This Row],[Customer_ID]],Table1__2[],5,FALSE)</f>
        <v>West Bobbyshire</v>
      </c>
      <c r="Q964" t="str">
        <f>VLOOKUP(Table8_16[[#This Row],[Customer_ID]],Table1__2[],6,FALSE)</f>
        <v>New York</v>
      </c>
      <c r="R964" t="str">
        <f>VLOOKUP(Table8_16[[#This Row],[Customer_ID]],Table1__2[],7,FALSE)</f>
        <v>USA</v>
      </c>
      <c r="S964" t="str">
        <f>VLOOKUP(Table8_16[[#This Row],[Customer_ID]],Table1__2[],8,FALSE)</f>
        <v>Platinum</v>
      </c>
      <c r="T964" t="str">
        <f>VLOOKUP(Table8_16[[#This Row],[Customer_ID]],Table1__2[],9,FALSE)</f>
        <v>Retired</v>
      </c>
      <c r="U964" t="str">
        <f>VLOOKUP(Table8_16[[#This Row],[Product_ID]],Table3__211[],2,FALSE)</f>
        <v>Herbal Face</v>
      </c>
      <c r="V964" t="str">
        <f>VLOOKUP(Table8_16[[#This Row],[Product_ID]],Table3__211[],3,FALSE)</f>
        <v>Moisturizer</v>
      </c>
      <c r="W964" t="str">
        <f>VLOOKUP(Table8_16[[#This Row],[Product_ID]],Table3__211[],4,FALSE)</f>
        <v>Beauty</v>
      </c>
      <c r="X964" t="str">
        <f>VLOOKUP(Table8_16[[#This Row],[Product_ID]],Table3__211[],5,FALSE)</f>
        <v>Skincare</v>
      </c>
      <c r="Y964" t="str">
        <f>VLOOKUP(Table8_16[[#This Row],[Product_ID]],Table3__211[],6,FALSE)</f>
        <v>Davidson PLC</v>
      </c>
      <c r="Z964">
        <f>VLOOKUP(Table8_16[[#This Row],[Product_ID]],Table3__211[],7,FALSE)</f>
        <v>312.8</v>
      </c>
      <c r="AA964">
        <f>VLOOKUP(Table8_16[[#This Row],[Product_ID]],Table3__211[],8,FALSE)</f>
        <v>350</v>
      </c>
      <c r="AB964" t="str">
        <f>VLOOKUP(Table8_16[[#This Row],[Store_ID]],Store!$A$2:$E$21,2,FALSE)</f>
        <v>Moore, Padilla and Butler</v>
      </c>
      <c r="AC964" t="str">
        <f>VLOOKUP(Table8_16[[#This Row],[Store_ID]],Store!$A$2:$E$21,3,FALSE)</f>
        <v>South</v>
      </c>
      <c r="AD964" t="str">
        <f>VLOOKUP(Table8_16[[#This Row],[Store_ID]],Store!$A$2:$E$21,4,FALSE)</f>
        <v>East Johnstad</v>
      </c>
      <c r="AE964" t="str">
        <f>VLOOKUP(Table8_16[[#This Row],[Store_ID]],Store!$A$2:$E$21,5,FALSE)</f>
        <v>Flagship</v>
      </c>
      <c r="AF964" s="22" t="str">
        <f>VLOOKUP(Table8_16[[#This Row],[Store_ID]],Store!$A$2:$F$21,6,FALSE)</f>
        <v>Physical Store</v>
      </c>
    </row>
    <row r="965" spans="1:32" x14ac:dyDescent="0.3">
      <c r="A965" t="s">
        <v>2930</v>
      </c>
      <c r="B965" s="5">
        <v>45710</v>
      </c>
      <c r="C965" t="s">
        <v>497</v>
      </c>
      <c r="D965" t="s">
        <v>1709</v>
      </c>
      <c r="E965" t="s">
        <v>1911</v>
      </c>
      <c r="F965">
        <v>1</v>
      </c>
      <c r="G965">
        <v>824.32</v>
      </c>
      <c r="H965">
        <v>0.18</v>
      </c>
      <c r="I965" t="s">
        <v>1959</v>
      </c>
      <c r="J965">
        <v>675.94240000000002</v>
      </c>
      <c r="K965">
        <v>675.94240000000002</v>
      </c>
      <c r="L965" t="str">
        <f>_xlfn.IFS(Table8_1[[#This Row],[Unit_Price]]&lt;500,"Low Price",Table8_1[[#This Row],[Unit_Price]]&lt;2000,"Medium Price",Table8_1[[#This Row],[Unit_Price]]&gt;=2000, "High Price")</f>
        <v>Medium Price</v>
      </c>
      <c r="M965" t="str">
        <f>VLOOKUP(Table8_16[[#This Row],[Customer_ID]],Table1__2[],2,FALSE)</f>
        <v>Cameron Simpson</v>
      </c>
      <c r="N965">
        <f>VLOOKUP(Table8_16[[#This Row],[Customer_ID]],Table1__2[],3,FALSE)</f>
        <v>46</v>
      </c>
      <c r="O965" t="str">
        <f>VLOOKUP(Table8_16[[#This Row],[Customer_ID]],Table1__2[],4,FALSE)</f>
        <v>Male</v>
      </c>
      <c r="P965" t="str">
        <f>VLOOKUP(Table8_16[[#This Row],[Customer_ID]],Table1__2[],5,FALSE)</f>
        <v>Michaelfort</v>
      </c>
      <c r="Q965" t="str">
        <f>VLOOKUP(Table8_16[[#This Row],[Customer_ID]],Table1__2[],6,FALSE)</f>
        <v>Indiana</v>
      </c>
      <c r="R965" t="str">
        <f>VLOOKUP(Table8_16[[#This Row],[Customer_ID]],Table1__2[],7,FALSE)</f>
        <v>USA</v>
      </c>
      <c r="S965" t="str">
        <f>VLOOKUP(Table8_16[[#This Row],[Customer_ID]],Table1__2[],8,FALSE)</f>
        <v>Platinum</v>
      </c>
      <c r="T965" t="str">
        <f>VLOOKUP(Table8_16[[#This Row],[Customer_ID]],Table1__2[],9,FALSE)</f>
        <v>Experienced</v>
      </c>
      <c r="U965" t="str">
        <f>VLOOKUP(Table8_16[[#This Row],[Product_ID]],Table3__211[],2,FALSE)</f>
        <v>USB External Hard</v>
      </c>
      <c r="V965" t="str">
        <f>VLOOKUP(Table8_16[[#This Row],[Product_ID]],Table3__211[],3,FALSE)</f>
        <v>Drive</v>
      </c>
      <c r="W965" t="str">
        <f>VLOOKUP(Table8_16[[#This Row],[Product_ID]],Table3__211[],4,FALSE)</f>
        <v>Electronics</v>
      </c>
      <c r="X965" t="str">
        <f>VLOOKUP(Table8_16[[#This Row],[Product_ID]],Table3__211[],5,FALSE)</f>
        <v>Computer</v>
      </c>
      <c r="Y965" t="str">
        <f>VLOOKUP(Table8_16[[#This Row],[Product_ID]],Table3__211[],6,FALSE)</f>
        <v>Robinson Inc</v>
      </c>
      <c r="Z965">
        <f>VLOOKUP(Table8_16[[#This Row],[Product_ID]],Table3__211[],7,FALSE)</f>
        <v>253.33</v>
      </c>
      <c r="AA965">
        <f>VLOOKUP(Table8_16[[#This Row],[Product_ID]],Table3__211[],8,FALSE)</f>
        <v>266</v>
      </c>
      <c r="AB965" t="str">
        <f>VLOOKUP(Table8_16[[#This Row],[Store_ID]],Store!$A$2:$E$21,2,FALSE)</f>
        <v>Benson-Elliott</v>
      </c>
      <c r="AC965" t="str">
        <f>VLOOKUP(Table8_16[[#This Row],[Store_ID]],Store!$A$2:$E$21,3,FALSE)</f>
        <v>East</v>
      </c>
      <c r="AD965" t="str">
        <f>VLOOKUP(Table8_16[[#This Row],[Store_ID]],Store!$A$2:$E$21,4,FALSE)</f>
        <v>Port Josephberg</v>
      </c>
      <c r="AE965" t="str">
        <f>VLOOKUP(Table8_16[[#This Row],[Store_ID]],Store!$A$2:$E$21,5,FALSE)</f>
        <v>Online</v>
      </c>
      <c r="AF965" s="22" t="str">
        <f>VLOOKUP(Table8_16[[#This Row],[Store_ID]],Store!$A$2:$F$21,6,FALSE)</f>
        <v>Digital Store</v>
      </c>
    </row>
    <row r="966" spans="1:32" x14ac:dyDescent="0.3">
      <c r="A966" t="s">
        <v>2931</v>
      </c>
      <c r="B966" s="5">
        <v>45682</v>
      </c>
      <c r="C966" t="s">
        <v>388</v>
      </c>
      <c r="D966" t="s">
        <v>1718</v>
      </c>
      <c r="E966" t="s">
        <v>1936</v>
      </c>
      <c r="F966">
        <v>4</v>
      </c>
      <c r="G966">
        <v>614.99</v>
      </c>
      <c r="H966">
        <v>0.16</v>
      </c>
      <c r="I966" t="s">
        <v>1961</v>
      </c>
      <c r="J966">
        <v>2066.3663999999999</v>
      </c>
      <c r="K966">
        <v>2066.3663999999999</v>
      </c>
      <c r="L966" t="str">
        <f>_xlfn.IFS(Table8_1[[#This Row],[Unit_Price]]&lt;500,"Low Price",Table8_1[[#This Row],[Unit_Price]]&lt;2000,"Medium Price",Table8_1[[#This Row],[Unit_Price]]&gt;=2000, "High Price")</f>
        <v>Medium Price</v>
      </c>
      <c r="M966" t="str">
        <f>VLOOKUP(Table8_16[[#This Row],[Customer_ID]],Table1__2[],2,FALSE)</f>
        <v>Amy Walker</v>
      </c>
      <c r="N966">
        <f>VLOOKUP(Table8_16[[#This Row],[Customer_ID]],Table1__2[],3,FALSE)</f>
        <v>27</v>
      </c>
      <c r="O966" t="str">
        <f>VLOOKUP(Table8_16[[#This Row],[Customer_ID]],Table1__2[],4,FALSE)</f>
        <v>Male</v>
      </c>
      <c r="P966" t="str">
        <f>VLOOKUP(Table8_16[[#This Row],[Customer_ID]],Table1__2[],5,FALSE)</f>
        <v>Smithland</v>
      </c>
      <c r="Q966" t="str">
        <f>VLOOKUP(Table8_16[[#This Row],[Customer_ID]],Table1__2[],6,FALSE)</f>
        <v>West Virginia</v>
      </c>
      <c r="R966" t="str">
        <f>VLOOKUP(Table8_16[[#This Row],[Customer_ID]],Table1__2[],7,FALSE)</f>
        <v>USA</v>
      </c>
      <c r="S966" t="str">
        <f>VLOOKUP(Table8_16[[#This Row],[Customer_ID]],Table1__2[],8,FALSE)</f>
        <v>Silver</v>
      </c>
      <c r="T966" t="str">
        <f>VLOOKUP(Table8_16[[#This Row],[Customer_ID]],Table1__2[],9,FALSE)</f>
        <v>Entry level Professionel</v>
      </c>
      <c r="U966" t="str">
        <f>VLOOKUP(Table8_16[[#This Row],[Product_ID]],Table3__211[],2,FALSE)</f>
        <v>Men's Winter</v>
      </c>
      <c r="V966" t="str">
        <f>VLOOKUP(Table8_16[[#This Row],[Product_ID]],Table3__211[],3,FALSE)</f>
        <v>Jacket</v>
      </c>
      <c r="W966" t="str">
        <f>VLOOKUP(Table8_16[[#This Row],[Product_ID]],Table3__211[],4,FALSE)</f>
        <v>Clothing</v>
      </c>
      <c r="X966" t="str">
        <f>VLOOKUP(Table8_16[[#This Row],[Product_ID]],Table3__211[],5,FALSE)</f>
        <v>Outerwear</v>
      </c>
      <c r="Y966" t="str">
        <f>VLOOKUP(Table8_16[[#This Row],[Product_ID]],Table3__211[],6,FALSE)</f>
        <v>Kelly, Smith and Perez</v>
      </c>
      <c r="Z966">
        <f>VLOOKUP(Table8_16[[#This Row],[Product_ID]],Table3__211[],7,FALSE)</f>
        <v>167.34</v>
      </c>
      <c r="AA966">
        <f>VLOOKUP(Table8_16[[#This Row],[Product_ID]],Table3__211[],8,FALSE)</f>
        <v>296</v>
      </c>
      <c r="AB966" t="str">
        <f>VLOOKUP(Table8_16[[#This Row],[Store_ID]],Store!$A$2:$E$21,2,FALSE)</f>
        <v>Shelton PLC</v>
      </c>
      <c r="AC966" t="str">
        <f>VLOOKUP(Table8_16[[#This Row],[Store_ID]],Store!$A$2:$E$21,3,FALSE)</f>
        <v>North</v>
      </c>
      <c r="AD966" t="str">
        <f>VLOOKUP(Table8_16[[#This Row],[Store_ID]],Store!$A$2:$E$21,4,FALSE)</f>
        <v>East Jenniferstad</v>
      </c>
      <c r="AE966" t="str">
        <f>VLOOKUP(Table8_16[[#This Row],[Store_ID]],Store!$A$2:$E$21,5,FALSE)</f>
        <v>Flagship</v>
      </c>
      <c r="AF966" s="22" t="str">
        <f>VLOOKUP(Table8_16[[#This Row],[Store_ID]],Store!$A$2:$F$21,6,FALSE)</f>
        <v>Physical Store</v>
      </c>
    </row>
    <row r="967" spans="1:32" x14ac:dyDescent="0.3">
      <c r="A967" t="s">
        <v>2932</v>
      </c>
      <c r="B967" s="5">
        <v>45730</v>
      </c>
      <c r="C967" t="s">
        <v>446</v>
      </c>
      <c r="D967" t="s">
        <v>1768</v>
      </c>
      <c r="E967" t="s">
        <v>1887</v>
      </c>
      <c r="F967">
        <v>4</v>
      </c>
      <c r="G967">
        <v>189.21</v>
      </c>
      <c r="H967">
        <v>0.06</v>
      </c>
      <c r="I967" t="s">
        <v>1964</v>
      </c>
      <c r="J967">
        <v>711.42960000000005</v>
      </c>
      <c r="K967">
        <v>711.42960000000005</v>
      </c>
      <c r="L967" t="str">
        <f>_xlfn.IFS(Table8_1[[#This Row],[Unit_Price]]&lt;500,"Low Price",Table8_1[[#This Row],[Unit_Price]]&lt;2000,"Medium Price",Table8_1[[#This Row],[Unit_Price]]&gt;=2000, "High Price")</f>
        <v>Low Price</v>
      </c>
      <c r="M967" t="str">
        <f>VLOOKUP(Table8_16[[#This Row],[Customer_ID]],Table1__2[],2,FALSE)</f>
        <v>Susan Mcdonald</v>
      </c>
      <c r="N967">
        <f>VLOOKUP(Table8_16[[#This Row],[Customer_ID]],Table1__2[],3,FALSE)</f>
        <v>45</v>
      </c>
      <c r="O967" t="str">
        <f>VLOOKUP(Table8_16[[#This Row],[Customer_ID]],Table1__2[],4,FALSE)</f>
        <v>Male</v>
      </c>
      <c r="P967" t="str">
        <f>VLOOKUP(Table8_16[[#This Row],[Customer_ID]],Table1__2[],5,FALSE)</f>
        <v>East Ellen</v>
      </c>
      <c r="Q967" t="str">
        <f>VLOOKUP(Table8_16[[#This Row],[Customer_ID]],Table1__2[],6,FALSE)</f>
        <v>Arkansas</v>
      </c>
      <c r="R967" t="str">
        <f>VLOOKUP(Table8_16[[#This Row],[Customer_ID]],Table1__2[],7,FALSE)</f>
        <v>USA</v>
      </c>
      <c r="S967" t="str">
        <f>VLOOKUP(Table8_16[[#This Row],[Customer_ID]],Table1__2[],8,FALSE)</f>
        <v>Silver</v>
      </c>
      <c r="T967" t="str">
        <f>VLOOKUP(Table8_16[[#This Row],[Customer_ID]],Table1__2[],9,FALSE)</f>
        <v>Experienced</v>
      </c>
      <c r="U967" t="str">
        <f>VLOOKUP(Table8_16[[#This Row],[Product_ID]],Table3__211[],2,FALSE)</f>
        <v>Laptop Cooling</v>
      </c>
      <c r="V967" t="str">
        <f>VLOOKUP(Table8_16[[#This Row],[Product_ID]],Table3__211[],3,FALSE)</f>
        <v>Pad</v>
      </c>
      <c r="W967" t="str">
        <f>VLOOKUP(Table8_16[[#This Row],[Product_ID]],Table3__211[],4,FALSE)</f>
        <v>Electronics</v>
      </c>
      <c r="X967" t="str">
        <f>VLOOKUP(Table8_16[[#This Row],[Product_ID]],Table3__211[],5,FALSE)</f>
        <v>Computer</v>
      </c>
      <c r="Y967" t="str">
        <f>VLOOKUP(Table8_16[[#This Row],[Product_ID]],Table3__211[],6,FALSE)</f>
        <v>Murray, Gould and Ware</v>
      </c>
      <c r="Z967">
        <f>VLOOKUP(Table8_16[[#This Row],[Product_ID]],Table3__211[],7,FALSE)</f>
        <v>86.42</v>
      </c>
      <c r="AA967">
        <f>VLOOKUP(Table8_16[[#This Row],[Product_ID]],Table3__211[],8,FALSE)</f>
        <v>222</v>
      </c>
      <c r="AB967" t="str">
        <f>VLOOKUP(Table8_16[[#This Row],[Store_ID]],Store!$A$2:$E$21,2,FALSE)</f>
        <v>Rivera-Warner</v>
      </c>
      <c r="AC967" t="str">
        <f>VLOOKUP(Table8_16[[#This Row],[Store_ID]],Store!$A$2:$E$21,3,FALSE)</f>
        <v>East</v>
      </c>
      <c r="AD967" t="str">
        <f>VLOOKUP(Table8_16[[#This Row],[Store_ID]],Store!$A$2:$E$21,4,FALSE)</f>
        <v>Washingtonfurt</v>
      </c>
      <c r="AE967" t="str">
        <f>VLOOKUP(Table8_16[[#This Row],[Store_ID]],Store!$A$2:$E$21,5,FALSE)</f>
        <v>Flagship</v>
      </c>
      <c r="AF967" s="22" t="str">
        <f>VLOOKUP(Table8_16[[#This Row],[Store_ID]],Store!$A$2:$F$21,6,FALSE)</f>
        <v>Physical Store</v>
      </c>
    </row>
    <row r="968" spans="1:32" x14ac:dyDescent="0.3">
      <c r="A968" t="s">
        <v>2933</v>
      </c>
      <c r="B968" s="5">
        <v>45629</v>
      </c>
      <c r="C968" t="s">
        <v>524</v>
      </c>
      <c r="D968" t="s">
        <v>1768</v>
      </c>
      <c r="E968" t="s">
        <v>1934</v>
      </c>
      <c r="F968">
        <v>2</v>
      </c>
      <c r="G968">
        <v>233.33</v>
      </c>
      <c r="H968">
        <v>0.05</v>
      </c>
      <c r="I968" t="s">
        <v>1959</v>
      </c>
      <c r="J968">
        <v>443.327</v>
      </c>
      <c r="K968">
        <v>443.327</v>
      </c>
      <c r="L968" t="str">
        <f>_xlfn.IFS(Table8_1[[#This Row],[Unit_Price]]&lt;500,"Low Price",Table8_1[[#This Row],[Unit_Price]]&lt;2000,"Medium Price",Table8_1[[#This Row],[Unit_Price]]&gt;=2000, "High Price")</f>
        <v>Low Price</v>
      </c>
      <c r="M968" t="str">
        <f>VLOOKUP(Table8_16[[#This Row],[Customer_ID]],Table1__2[],2,FALSE)</f>
        <v>Julie Hale</v>
      </c>
      <c r="N968">
        <f>VLOOKUP(Table8_16[[#This Row],[Customer_ID]],Table1__2[],3,FALSE)</f>
        <v>35</v>
      </c>
      <c r="O968" t="str">
        <f>VLOOKUP(Table8_16[[#This Row],[Customer_ID]],Table1__2[],4,FALSE)</f>
        <v>Female</v>
      </c>
      <c r="P968" t="str">
        <f>VLOOKUP(Table8_16[[#This Row],[Customer_ID]],Table1__2[],5,FALSE)</f>
        <v>Owensview</v>
      </c>
      <c r="Q968" t="str">
        <f>VLOOKUP(Table8_16[[#This Row],[Customer_ID]],Table1__2[],6,FALSE)</f>
        <v>Vermont</v>
      </c>
      <c r="R968" t="str">
        <f>VLOOKUP(Table8_16[[#This Row],[Customer_ID]],Table1__2[],7,FALSE)</f>
        <v>USA</v>
      </c>
      <c r="S968" t="str">
        <f>VLOOKUP(Table8_16[[#This Row],[Customer_ID]],Table1__2[],8,FALSE)</f>
        <v>Gold</v>
      </c>
      <c r="T968" t="str">
        <f>VLOOKUP(Table8_16[[#This Row],[Customer_ID]],Table1__2[],9,FALSE)</f>
        <v>Experienced</v>
      </c>
      <c r="U968" t="str">
        <f>VLOOKUP(Table8_16[[#This Row],[Product_ID]],Table3__211[],2,FALSE)</f>
        <v>Laptop Cooling</v>
      </c>
      <c r="V968" t="str">
        <f>VLOOKUP(Table8_16[[#This Row],[Product_ID]],Table3__211[],3,FALSE)</f>
        <v>Pad</v>
      </c>
      <c r="W968" t="str">
        <f>VLOOKUP(Table8_16[[#This Row],[Product_ID]],Table3__211[],4,FALSE)</f>
        <v>Electronics</v>
      </c>
      <c r="X968" t="str">
        <f>VLOOKUP(Table8_16[[#This Row],[Product_ID]],Table3__211[],5,FALSE)</f>
        <v>Computer</v>
      </c>
      <c r="Y968" t="str">
        <f>VLOOKUP(Table8_16[[#This Row],[Product_ID]],Table3__211[],6,FALSE)</f>
        <v>Murray, Gould and Ware</v>
      </c>
      <c r="Z968">
        <f>VLOOKUP(Table8_16[[#This Row],[Product_ID]],Table3__211[],7,FALSE)</f>
        <v>86.42</v>
      </c>
      <c r="AA968">
        <f>VLOOKUP(Table8_16[[#This Row],[Product_ID]],Table3__211[],8,FALSE)</f>
        <v>222</v>
      </c>
      <c r="AB968" t="str">
        <f>VLOOKUP(Table8_16[[#This Row],[Store_ID]],Store!$A$2:$E$21,2,FALSE)</f>
        <v>Mcdonald Inc</v>
      </c>
      <c r="AC968" t="str">
        <f>VLOOKUP(Table8_16[[#This Row],[Store_ID]],Store!$A$2:$E$21,3,FALSE)</f>
        <v>South</v>
      </c>
      <c r="AD968" t="str">
        <f>VLOOKUP(Table8_16[[#This Row],[Store_ID]],Store!$A$2:$E$21,4,FALSE)</f>
        <v>Christopherland</v>
      </c>
      <c r="AE968" t="str">
        <f>VLOOKUP(Table8_16[[#This Row],[Store_ID]],Store!$A$2:$E$21,5,FALSE)</f>
        <v>Outlet</v>
      </c>
      <c r="AF968" s="22" t="str">
        <f>VLOOKUP(Table8_16[[#This Row],[Store_ID]],Store!$A$2:$F$21,6,FALSE)</f>
        <v>Physical Store</v>
      </c>
    </row>
    <row r="969" spans="1:32" x14ac:dyDescent="0.3">
      <c r="A969" t="s">
        <v>2934</v>
      </c>
      <c r="B969" s="5">
        <v>45783</v>
      </c>
      <c r="C969" t="s">
        <v>805</v>
      </c>
      <c r="D969" t="s">
        <v>1696</v>
      </c>
      <c r="E969" t="s">
        <v>1945</v>
      </c>
      <c r="F969">
        <v>3</v>
      </c>
      <c r="G969">
        <v>529.89</v>
      </c>
      <c r="H969">
        <v>0.21</v>
      </c>
      <c r="I969" t="s">
        <v>1959</v>
      </c>
      <c r="J969">
        <v>1255.8393000000001</v>
      </c>
      <c r="K969">
        <v>1255.8393000000001</v>
      </c>
      <c r="L969" t="str">
        <f>_xlfn.IFS(Table8_1[[#This Row],[Unit_Price]]&lt;500,"Low Price",Table8_1[[#This Row],[Unit_Price]]&lt;2000,"Medium Price",Table8_1[[#This Row],[Unit_Price]]&gt;=2000, "High Price")</f>
        <v>Medium Price</v>
      </c>
      <c r="M969" t="str">
        <f>VLOOKUP(Table8_16[[#This Row],[Customer_ID]],Table1__2[],2,FALSE)</f>
        <v>Nicholas Webb</v>
      </c>
      <c r="N969">
        <f>VLOOKUP(Table8_16[[#This Row],[Customer_ID]],Table1__2[],3,FALSE)</f>
        <v>19</v>
      </c>
      <c r="O969" t="str">
        <f>VLOOKUP(Table8_16[[#This Row],[Customer_ID]],Table1__2[],4,FALSE)</f>
        <v>Male</v>
      </c>
      <c r="P969" t="str">
        <f>VLOOKUP(Table8_16[[#This Row],[Customer_ID]],Table1__2[],5,FALSE)</f>
        <v>Lake Timothy</v>
      </c>
      <c r="Q969" t="str">
        <f>VLOOKUP(Table8_16[[#This Row],[Customer_ID]],Table1__2[],6,FALSE)</f>
        <v>Nevada</v>
      </c>
      <c r="R969" t="str">
        <f>VLOOKUP(Table8_16[[#This Row],[Customer_ID]],Table1__2[],7,FALSE)</f>
        <v>USA</v>
      </c>
      <c r="S969" t="str">
        <f>VLOOKUP(Table8_16[[#This Row],[Customer_ID]],Table1__2[],8,FALSE)</f>
        <v>Gold</v>
      </c>
      <c r="T969" t="str">
        <f>VLOOKUP(Table8_16[[#This Row],[Customer_ID]],Table1__2[],9,FALSE)</f>
        <v>Teenage</v>
      </c>
      <c r="U969" t="str">
        <f>VLOOKUP(Table8_16[[#This Row],[Product_ID]],Table3__211[],2,FALSE)</f>
        <v>Portable Power</v>
      </c>
      <c r="V969" t="str">
        <f>VLOOKUP(Table8_16[[#This Row],[Product_ID]],Table3__211[],3,FALSE)</f>
        <v>Bank</v>
      </c>
      <c r="W969" t="str">
        <f>VLOOKUP(Table8_16[[#This Row],[Product_ID]],Table3__211[],4,FALSE)</f>
        <v>Electronics</v>
      </c>
      <c r="X969" t="str">
        <f>VLOOKUP(Table8_16[[#This Row],[Product_ID]],Table3__211[],5,FALSE)</f>
        <v>Mobile</v>
      </c>
      <c r="Y969" t="str">
        <f>VLOOKUP(Table8_16[[#This Row],[Product_ID]],Table3__211[],6,FALSE)</f>
        <v>Cummings and Sons</v>
      </c>
      <c r="Z969">
        <f>VLOOKUP(Table8_16[[#This Row],[Product_ID]],Table3__211[],7,FALSE)</f>
        <v>326.06</v>
      </c>
      <c r="AA969">
        <f>VLOOKUP(Table8_16[[#This Row],[Product_ID]],Table3__211[],8,FALSE)</f>
        <v>301</v>
      </c>
      <c r="AB969" t="str">
        <f>VLOOKUP(Table8_16[[#This Row],[Store_ID]],Store!$A$2:$E$21,2,FALSE)</f>
        <v>Guerrero-Schmitt</v>
      </c>
      <c r="AC969" t="str">
        <f>VLOOKUP(Table8_16[[#This Row],[Store_ID]],Store!$A$2:$E$21,3,FALSE)</f>
        <v>East</v>
      </c>
      <c r="AD969" t="str">
        <f>VLOOKUP(Table8_16[[#This Row],[Store_ID]],Store!$A$2:$E$21,4,FALSE)</f>
        <v>East Stevechester</v>
      </c>
      <c r="AE969" t="str">
        <f>VLOOKUP(Table8_16[[#This Row],[Store_ID]],Store!$A$2:$E$21,5,FALSE)</f>
        <v>Flagship</v>
      </c>
      <c r="AF969" s="22" t="str">
        <f>VLOOKUP(Table8_16[[#This Row],[Store_ID]],Store!$A$2:$F$21,6,FALSE)</f>
        <v>Physical Store</v>
      </c>
    </row>
    <row r="970" spans="1:32" x14ac:dyDescent="0.3">
      <c r="A970" t="s">
        <v>2935</v>
      </c>
      <c r="B970" s="5">
        <v>45518</v>
      </c>
      <c r="C970" t="s">
        <v>1516</v>
      </c>
      <c r="D970" t="s">
        <v>1859</v>
      </c>
      <c r="E970" t="s">
        <v>1892</v>
      </c>
      <c r="F970">
        <v>2</v>
      </c>
      <c r="G970">
        <v>954.1</v>
      </c>
      <c r="H970">
        <v>0.17</v>
      </c>
      <c r="I970" t="s">
        <v>1961</v>
      </c>
      <c r="J970">
        <v>1583.806</v>
      </c>
      <c r="K970">
        <v>1583.806</v>
      </c>
      <c r="L970" t="str">
        <f>_xlfn.IFS(Table8_1[[#This Row],[Unit_Price]]&lt;500,"Low Price",Table8_1[[#This Row],[Unit_Price]]&lt;2000,"Medium Price",Table8_1[[#This Row],[Unit_Price]]&gt;=2000, "High Price")</f>
        <v>Medium Price</v>
      </c>
      <c r="M970" t="str">
        <f>VLOOKUP(Table8_16[[#This Row],[Customer_ID]],Table1__2[],2,FALSE)</f>
        <v>Melinda Thomas</v>
      </c>
      <c r="N970">
        <f>VLOOKUP(Table8_16[[#This Row],[Customer_ID]],Table1__2[],3,FALSE)</f>
        <v>42</v>
      </c>
      <c r="O970" t="str">
        <f>VLOOKUP(Table8_16[[#This Row],[Customer_ID]],Table1__2[],4,FALSE)</f>
        <v>Female</v>
      </c>
      <c r="P970" t="str">
        <f>VLOOKUP(Table8_16[[#This Row],[Customer_ID]],Table1__2[],5,FALSE)</f>
        <v>Lake Elizabethside</v>
      </c>
      <c r="Q970" t="str">
        <f>VLOOKUP(Table8_16[[#This Row],[Customer_ID]],Table1__2[],6,FALSE)</f>
        <v>Indiana</v>
      </c>
      <c r="R970" t="str">
        <f>VLOOKUP(Table8_16[[#This Row],[Customer_ID]],Table1__2[],7,FALSE)</f>
        <v>USA</v>
      </c>
      <c r="S970" t="str">
        <f>VLOOKUP(Table8_16[[#This Row],[Customer_ID]],Table1__2[],8,FALSE)</f>
        <v>Silver</v>
      </c>
      <c r="T970" t="str">
        <f>VLOOKUP(Table8_16[[#This Row],[Customer_ID]],Table1__2[],9,FALSE)</f>
        <v>Experienced</v>
      </c>
      <c r="U970" t="str">
        <f>VLOOKUP(Table8_16[[#This Row],[Product_ID]],Table3__211[],2,FALSE)</f>
        <v>Microwave</v>
      </c>
      <c r="V970" t="str">
        <f>VLOOKUP(Table8_16[[#This Row],[Product_ID]],Table3__211[],3,FALSE)</f>
        <v>Oven</v>
      </c>
      <c r="W970" t="str">
        <f>VLOOKUP(Table8_16[[#This Row],[Product_ID]],Table3__211[],4,FALSE)</f>
        <v>Home</v>
      </c>
      <c r="X970" t="str">
        <f>VLOOKUP(Table8_16[[#This Row],[Product_ID]],Table3__211[],5,FALSE)</f>
        <v>Appliances</v>
      </c>
      <c r="Y970" t="str">
        <f>VLOOKUP(Table8_16[[#This Row],[Product_ID]],Table3__211[],6,FALSE)</f>
        <v>Green, Powell and Palmer</v>
      </c>
      <c r="Z970">
        <f>VLOOKUP(Table8_16[[#This Row],[Product_ID]],Table3__211[],7,FALSE)</f>
        <v>447.43</v>
      </c>
      <c r="AA970">
        <f>VLOOKUP(Table8_16[[#This Row],[Product_ID]],Table3__211[],8,FALSE)</f>
        <v>191</v>
      </c>
      <c r="AB970" t="str">
        <f>VLOOKUP(Table8_16[[#This Row],[Store_ID]],Store!$A$2:$E$21,2,FALSE)</f>
        <v>Martinez, Adkins and Johnson</v>
      </c>
      <c r="AC970" t="str">
        <f>VLOOKUP(Table8_16[[#This Row],[Store_ID]],Store!$A$2:$E$21,3,FALSE)</f>
        <v>North</v>
      </c>
      <c r="AD970" t="str">
        <f>VLOOKUP(Table8_16[[#This Row],[Store_ID]],Store!$A$2:$E$21,4,FALSE)</f>
        <v>Danielmouth</v>
      </c>
      <c r="AE970" t="str">
        <f>VLOOKUP(Table8_16[[#This Row],[Store_ID]],Store!$A$2:$E$21,5,FALSE)</f>
        <v>Flagship</v>
      </c>
      <c r="AF970" s="22" t="str">
        <f>VLOOKUP(Table8_16[[#This Row],[Store_ID]],Store!$A$2:$F$21,6,FALSE)</f>
        <v>Physical Store</v>
      </c>
    </row>
    <row r="971" spans="1:32" x14ac:dyDescent="0.3">
      <c r="A971" t="s">
        <v>2936</v>
      </c>
      <c r="B971" s="5">
        <v>45274</v>
      </c>
      <c r="C971" t="s">
        <v>1028</v>
      </c>
      <c r="D971" t="s">
        <v>1777</v>
      </c>
      <c r="E971" t="s">
        <v>1914</v>
      </c>
      <c r="F971">
        <v>1</v>
      </c>
      <c r="G971">
        <v>370.04</v>
      </c>
      <c r="H971">
        <v>0.04</v>
      </c>
      <c r="I971" t="s">
        <v>1964</v>
      </c>
      <c r="J971">
        <v>355.23840000000001</v>
      </c>
      <c r="K971">
        <v>355.23840000000001</v>
      </c>
      <c r="L971" t="str">
        <f>_xlfn.IFS(Table8_1[[#This Row],[Unit_Price]]&lt;500,"Low Price",Table8_1[[#This Row],[Unit_Price]]&lt;2000,"Medium Price",Table8_1[[#This Row],[Unit_Price]]&gt;=2000, "High Price")</f>
        <v>Low Price</v>
      </c>
      <c r="M971" t="str">
        <f>VLOOKUP(Table8_16[[#This Row],[Customer_ID]],Table1__2[],2,FALSE)</f>
        <v>Kristy Dunlap</v>
      </c>
      <c r="N971">
        <f>VLOOKUP(Table8_16[[#This Row],[Customer_ID]],Table1__2[],3,FALSE)</f>
        <v>64</v>
      </c>
      <c r="O971" t="str">
        <f>VLOOKUP(Table8_16[[#This Row],[Customer_ID]],Table1__2[],4,FALSE)</f>
        <v>Female</v>
      </c>
      <c r="P971" t="str">
        <f>VLOOKUP(Table8_16[[#This Row],[Customer_ID]],Table1__2[],5,FALSE)</f>
        <v>Whiteport</v>
      </c>
      <c r="Q971" t="str">
        <f>VLOOKUP(Table8_16[[#This Row],[Customer_ID]],Table1__2[],6,FALSE)</f>
        <v>North Carolina</v>
      </c>
      <c r="R971" t="str">
        <f>VLOOKUP(Table8_16[[#This Row],[Customer_ID]],Table1__2[],7,FALSE)</f>
        <v>USA</v>
      </c>
      <c r="S971" t="str">
        <f>VLOOKUP(Table8_16[[#This Row],[Customer_ID]],Table1__2[],8,FALSE)</f>
        <v>Platinum</v>
      </c>
      <c r="T971" t="str">
        <f>VLOOKUP(Table8_16[[#This Row],[Customer_ID]],Table1__2[],9,FALSE)</f>
        <v>Retired</v>
      </c>
      <c r="U971" t="str">
        <f>VLOOKUP(Table8_16[[#This Row],[Product_ID]],Table3__211[],2,FALSE)</f>
        <v>Adjustable Dumbbells</v>
      </c>
      <c r="V971" t="str">
        <f>VLOOKUP(Table8_16[[#This Row],[Product_ID]],Table3__211[],3,FALSE)</f>
        <v>20kg</v>
      </c>
      <c r="W971" t="str">
        <f>VLOOKUP(Table8_16[[#This Row],[Product_ID]],Table3__211[],4,FALSE)</f>
        <v>Sports</v>
      </c>
      <c r="X971" t="str">
        <f>VLOOKUP(Table8_16[[#This Row],[Product_ID]],Table3__211[],5,FALSE)</f>
        <v>Fitness</v>
      </c>
      <c r="Y971" t="str">
        <f>VLOOKUP(Table8_16[[#This Row],[Product_ID]],Table3__211[],6,FALSE)</f>
        <v>Montgomery, Benton and Miller</v>
      </c>
      <c r="Z971">
        <f>VLOOKUP(Table8_16[[#This Row],[Product_ID]],Table3__211[],7,FALSE)</f>
        <v>240.63</v>
      </c>
      <c r="AA971">
        <f>VLOOKUP(Table8_16[[#This Row],[Product_ID]],Table3__211[],8,FALSE)</f>
        <v>423</v>
      </c>
      <c r="AB971" t="str">
        <f>VLOOKUP(Table8_16[[#This Row],[Store_ID]],Store!$A$2:$E$21,2,FALSE)</f>
        <v>Martinez-Mullins</v>
      </c>
      <c r="AC971" t="str">
        <f>VLOOKUP(Table8_16[[#This Row],[Store_ID]],Store!$A$2:$E$21,3,FALSE)</f>
        <v>South</v>
      </c>
      <c r="AD971" t="str">
        <f>VLOOKUP(Table8_16[[#This Row],[Store_ID]],Store!$A$2:$E$21,4,FALSE)</f>
        <v>Williamsfurt</v>
      </c>
      <c r="AE971" t="str">
        <f>VLOOKUP(Table8_16[[#This Row],[Store_ID]],Store!$A$2:$E$21,5,FALSE)</f>
        <v>Online</v>
      </c>
      <c r="AF971" s="22" t="str">
        <f>VLOOKUP(Table8_16[[#This Row],[Store_ID]],Store!$A$2:$F$21,6,FALSE)</f>
        <v>Digital Store</v>
      </c>
    </row>
    <row r="972" spans="1:32" x14ac:dyDescent="0.3">
      <c r="A972" t="s">
        <v>2937</v>
      </c>
      <c r="B972" s="5">
        <v>45297</v>
      </c>
      <c r="C972" t="s">
        <v>231</v>
      </c>
      <c r="D972" t="s">
        <v>1871</v>
      </c>
      <c r="E972" t="s">
        <v>1948</v>
      </c>
      <c r="F972">
        <v>4</v>
      </c>
      <c r="G972">
        <v>492.71</v>
      </c>
      <c r="H972">
        <v>0.08</v>
      </c>
      <c r="I972" t="s">
        <v>1959</v>
      </c>
      <c r="J972">
        <v>1813.1728000000001</v>
      </c>
      <c r="K972">
        <v>1813.1727999999998</v>
      </c>
      <c r="L972" t="str">
        <f>_xlfn.IFS(Table8_1[[#This Row],[Unit_Price]]&lt;500,"Low Price",Table8_1[[#This Row],[Unit_Price]]&lt;2000,"Medium Price",Table8_1[[#This Row],[Unit_Price]]&gt;=2000, "High Price")</f>
        <v>Low Price</v>
      </c>
      <c r="M972" t="str">
        <f>VLOOKUP(Table8_16[[#This Row],[Customer_ID]],Table1__2[],2,FALSE)</f>
        <v>Kristin Stein</v>
      </c>
      <c r="N972">
        <f>VLOOKUP(Table8_16[[#This Row],[Customer_ID]],Table1__2[],3,FALSE)</f>
        <v>23</v>
      </c>
      <c r="O972" t="str">
        <f>VLOOKUP(Table8_16[[#This Row],[Customer_ID]],Table1__2[],4,FALSE)</f>
        <v>Male</v>
      </c>
      <c r="P972" t="str">
        <f>VLOOKUP(Table8_16[[#This Row],[Customer_ID]],Table1__2[],5,FALSE)</f>
        <v>Jennifermouth</v>
      </c>
      <c r="Q972" t="str">
        <f>VLOOKUP(Table8_16[[#This Row],[Customer_ID]],Table1__2[],6,FALSE)</f>
        <v>Missouri</v>
      </c>
      <c r="R972" t="str">
        <f>VLOOKUP(Table8_16[[#This Row],[Customer_ID]],Table1__2[],7,FALSE)</f>
        <v>USA</v>
      </c>
      <c r="S972" t="str">
        <f>VLOOKUP(Table8_16[[#This Row],[Customer_ID]],Table1__2[],8,FALSE)</f>
        <v>Silver</v>
      </c>
      <c r="T972" t="str">
        <f>VLOOKUP(Table8_16[[#This Row],[Customer_ID]],Table1__2[],9,FALSE)</f>
        <v>Students</v>
      </c>
      <c r="U972" t="str">
        <f>VLOOKUP(Table8_16[[#This Row],[Product_ID]],Table3__211[],2,FALSE)</f>
        <v>Women's Formal</v>
      </c>
      <c r="V972" t="str">
        <f>VLOOKUP(Table8_16[[#This Row],[Product_ID]],Table3__211[],3,FALSE)</f>
        <v>Blazer</v>
      </c>
      <c r="W972" t="str">
        <f>VLOOKUP(Table8_16[[#This Row],[Product_ID]],Table3__211[],4,FALSE)</f>
        <v>Clothing</v>
      </c>
      <c r="X972" t="str">
        <f>VLOOKUP(Table8_16[[#This Row],[Product_ID]],Table3__211[],5,FALSE)</f>
        <v>Outerwear</v>
      </c>
      <c r="Y972" t="str">
        <f>VLOOKUP(Table8_16[[#This Row],[Product_ID]],Table3__211[],6,FALSE)</f>
        <v>Phillips and Sons</v>
      </c>
      <c r="Z972">
        <f>VLOOKUP(Table8_16[[#This Row],[Product_ID]],Table3__211[],7,FALSE)</f>
        <v>358.47</v>
      </c>
      <c r="AA972">
        <f>VLOOKUP(Table8_16[[#This Row],[Product_ID]],Table3__211[],8,FALSE)</f>
        <v>143</v>
      </c>
      <c r="AB972" t="str">
        <f>VLOOKUP(Table8_16[[#This Row],[Store_ID]],Store!$A$2:$E$21,2,FALSE)</f>
        <v>Mann-Austin</v>
      </c>
      <c r="AC972" t="str">
        <f>VLOOKUP(Table8_16[[#This Row],[Store_ID]],Store!$A$2:$E$21,3,FALSE)</f>
        <v>East</v>
      </c>
      <c r="AD972" t="str">
        <f>VLOOKUP(Table8_16[[#This Row],[Store_ID]],Store!$A$2:$E$21,4,FALSE)</f>
        <v>Vasquezborough</v>
      </c>
      <c r="AE972" t="str">
        <f>VLOOKUP(Table8_16[[#This Row],[Store_ID]],Store!$A$2:$E$21,5,FALSE)</f>
        <v>Online</v>
      </c>
      <c r="AF972" s="22" t="str">
        <f>VLOOKUP(Table8_16[[#This Row],[Store_ID]],Store!$A$2:$F$21,6,FALSE)</f>
        <v>Digital Store</v>
      </c>
    </row>
    <row r="973" spans="1:32" x14ac:dyDescent="0.3">
      <c r="A973" t="s">
        <v>2938</v>
      </c>
      <c r="B973" s="5">
        <v>45530</v>
      </c>
      <c r="C973" t="s">
        <v>901</v>
      </c>
      <c r="D973" t="s">
        <v>1856</v>
      </c>
      <c r="E973" t="s">
        <v>1932</v>
      </c>
      <c r="F973">
        <v>4</v>
      </c>
      <c r="G973">
        <v>853.26</v>
      </c>
      <c r="H973">
        <v>0.24</v>
      </c>
      <c r="I973" t="s">
        <v>1964</v>
      </c>
      <c r="J973">
        <v>2593.9104000000002</v>
      </c>
      <c r="K973">
        <v>2593.9103999999998</v>
      </c>
      <c r="L973" t="str">
        <f>_xlfn.IFS(Table8_1[[#This Row],[Unit_Price]]&lt;500,"Low Price",Table8_1[[#This Row],[Unit_Price]]&lt;2000,"Medium Price",Table8_1[[#This Row],[Unit_Price]]&gt;=2000, "High Price")</f>
        <v>Medium Price</v>
      </c>
      <c r="M973" t="str">
        <f>VLOOKUP(Table8_16[[#This Row],[Customer_ID]],Table1__2[],2,FALSE)</f>
        <v>Antonio Leon</v>
      </c>
      <c r="N973">
        <f>VLOOKUP(Table8_16[[#This Row],[Customer_ID]],Table1__2[],3,FALSE)</f>
        <v>48</v>
      </c>
      <c r="O973" t="str">
        <f>VLOOKUP(Table8_16[[#This Row],[Customer_ID]],Table1__2[],4,FALSE)</f>
        <v>Male</v>
      </c>
      <c r="P973" t="str">
        <f>VLOOKUP(Table8_16[[#This Row],[Customer_ID]],Table1__2[],5,FALSE)</f>
        <v>Morrisville</v>
      </c>
      <c r="Q973" t="str">
        <f>VLOOKUP(Table8_16[[#This Row],[Customer_ID]],Table1__2[],6,FALSE)</f>
        <v>Hawaii</v>
      </c>
      <c r="R973" t="str">
        <f>VLOOKUP(Table8_16[[#This Row],[Customer_ID]],Table1__2[],7,FALSE)</f>
        <v>USA</v>
      </c>
      <c r="S973" t="str">
        <f>VLOOKUP(Table8_16[[#This Row],[Customer_ID]],Table1__2[],8,FALSE)</f>
        <v>Bronze</v>
      </c>
      <c r="T973" t="str">
        <f>VLOOKUP(Table8_16[[#This Row],[Customer_ID]],Table1__2[],9,FALSE)</f>
        <v>Experienced</v>
      </c>
      <c r="U973" t="str">
        <f>VLOOKUP(Table8_16[[#This Row],[Product_ID]],Table3__211[],2,FALSE)</f>
        <v>Women's High</v>
      </c>
      <c r="V973" t="str">
        <f>VLOOKUP(Table8_16[[#This Row],[Product_ID]],Table3__211[],3,FALSE)</f>
        <v>Heels</v>
      </c>
      <c r="W973" t="str">
        <f>VLOOKUP(Table8_16[[#This Row],[Product_ID]],Table3__211[],4,FALSE)</f>
        <v>Clothing</v>
      </c>
      <c r="X973" t="str">
        <f>VLOOKUP(Table8_16[[#This Row],[Product_ID]],Table3__211[],5,FALSE)</f>
        <v>Footwear</v>
      </c>
      <c r="Y973" t="str">
        <f>VLOOKUP(Table8_16[[#This Row],[Product_ID]],Table3__211[],6,FALSE)</f>
        <v>Smith-Charles</v>
      </c>
      <c r="Z973">
        <f>VLOOKUP(Table8_16[[#This Row],[Product_ID]],Table3__211[],7,FALSE)</f>
        <v>438.25</v>
      </c>
      <c r="AA973">
        <f>VLOOKUP(Table8_16[[#This Row],[Product_ID]],Table3__211[],8,FALSE)</f>
        <v>496</v>
      </c>
      <c r="AB973" t="str">
        <f>VLOOKUP(Table8_16[[#This Row],[Store_ID]],Store!$A$2:$E$21,2,FALSE)</f>
        <v>Gardner, Humphrey and Contreras</v>
      </c>
      <c r="AC973" t="str">
        <f>VLOOKUP(Table8_16[[#This Row],[Store_ID]],Store!$A$2:$E$21,3,FALSE)</f>
        <v>East</v>
      </c>
      <c r="AD973" t="str">
        <f>VLOOKUP(Table8_16[[#This Row],[Store_ID]],Store!$A$2:$E$21,4,FALSE)</f>
        <v>Johnsonville</v>
      </c>
      <c r="AE973" t="str">
        <f>VLOOKUP(Table8_16[[#This Row],[Store_ID]],Store!$A$2:$E$21,5,FALSE)</f>
        <v>Flagship</v>
      </c>
      <c r="AF973" s="22" t="str">
        <f>VLOOKUP(Table8_16[[#This Row],[Store_ID]],Store!$A$2:$F$21,6,FALSE)</f>
        <v>Physical Store</v>
      </c>
    </row>
    <row r="974" spans="1:32" x14ac:dyDescent="0.3">
      <c r="A974" t="s">
        <v>2939</v>
      </c>
      <c r="B974" s="5">
        <v>45740</v>
      </c>
      <c r="C974" t="s">
        <v>1275</v>
      </c>
      <c r="D974" t="s">
        <v>2061</v>
      </c>
      <c r="E974" t="s">
        <v>1939</v>
      </c>
      <c r="F974">
        <v>1</v>
      </c>
      <c r="G974">
        <v>402.47</v>
      </c>
      <c r="H974">
        <v>0.19</v>
      </c>
      <c r="I974" t="s">
        <v>1961</v>
      </c>
      <c r="J974">
        <v>326.00069999999999</v>
      </c>
      <c r="K974">
        <v>326.00070000000005</v>
      </c>
      <c r="L974" t="str">
        <f>_xlfn.IFS(Table8_1[[#This Row],[Unit_Price]]&lt;500,"Low Price",Table8_1[[#This Row],[Unit_Price]]&lt;2000,"Medium Price",Table8_1[[#This Row],[Unit_Price]]&gt;=2000, "High Price")</f>
        <v>Low Price</v>
      </c>
      <c r="M974" t="str">
        <f>VLOOKUP(Table8_16[[#This Row],[Customer_ID]],Table1__2[],2,FALSE)</f>
        <v>David Lozano</v>
      </c>
      <c r="N974">
        <f>VLOOKUP(Table8_16[[#This Row],[Customer_ID]],Table1__2[],3,FALSE)</f>
        <v>23</v>
      </c>
      <c r="O974" t="str">
        <f>VLOOKUP(Table8_16[[#This Row],[Customer_ID]],Table1__2[],4,FALSE)</f>
        <v>Female</v>
      </c>
      <c r="P974" t="str">
        <f>VLOOKUP(Table8_16[[#This Row],[Customer_ID]],Table1__2[],5,FALSE)</f>
        <v>North Michaelfurt</v>
      </c>
      <c r="Q974" t="str">
        <f>VLOOKUP(Table8_16[[#This Row],[Customer_ID]],Table1__2[],6,FALSE)</f>
        <v>Wisconsin</v>
      </c>
      <c r="R974" t="str">
        <f>VLOOKUP(Table8_16[[#This Row],[Customer_ID]],Table1__2[],7,FALSE)</f>
        <v>USA</v>
      </c>
      <c r="S974" t="str">
        <f>VLOOKUP(Table8_16[[#This Row],[Customer_ID]],Table1__2[],8,FALSE)</f>
        <v>Gold</v>
      </c>
      <c r="T974" t="str">
        <f>VLOOKUP(Table8_16[[#This Row],[Customer_ID]],Table1__2[],9,FALSE)</f>
        <v>Students</v>
      </c>
      <c r="U974" t="str">
        <f>VLOOKUP(Table8_16[[#This Row],[Product_ID]],Table3__211[],2,FALSE)</f>
        <v>Men's Running</v>
      </c>
      <c r="V974" t="str">
        <f>VLOOKUP(Table8_16[[#This Row],[Product_ID]],Table3__211[],3,FALSE)</f>
        <v>Jacket</v>
      </c>
      <c r="W974" t="str">
        <f>VLOOKUP(Table8_16[[#This Row],[Product_ID]],Table3__211[],4,FALSE)</f>
        <v>Clothing</v>
      </c>
      <c r="X974" t="str">
        <f>VLOOKUP(Table8_16[[#This Row],[Product_ID]],Table3__211[],5,FALSE)</f>
        <v>Outerwear</v>
      </c>
      <c r="Y974" t="str">
        <f>VLOOKUP(Table8_16[[#This Row],[Product_ID]],Table3__211[],6,FALSE)</f>
        <v>Pineda Ltd</v>
      </c>
      <c r="Z974">
        <f>VLOOKUP(Table8_16[[#This Row],[Product_ID]],Table3__211[],7,FALSE)</f>
        <v>364.67</v>
      </c>
      <c r="AA974">
        <f>VLOOKUP(Table8_16[[#This Row],[Product_ID]],Table3__211[],8,FALSE)</f>
        <v>452</v>
      </c>
      <c r="AB974" t="str">
        <f>VLOOKUP(Table8_16[[#This Row],[Store_ID]],Store!$A$2:$E$21,2,FALSE)</f>
        <v>Frederick-Wright</v>
      </c>
      <c r="AC974" t="str">
        <f>VLOOKUP(Table8_16[[#This Row],[Store_ID]],Store!$A$2:$E$21,3,FALSE)</f>
        <v>West</v>
      </c>
      <c r="AD974" t="str">
        <f>VLOOKUP(Table8_16[[#This Row],[Store_ID]],Store!$A$2:$E$21,4,FALSE)</f>
        <v>New Jimmymouth</v>
      </c>
      <c r="AE974" t="str">
        <f>VLOOKUP(Table8_16[[#This Row],[Store_ID]],Store!$A$2:$E$21,5,FALSE)</f>
        <v>Flagship</v>
      </c>
      <c r="AF974" s="22" t="str">
        <f>VLOOKUP(Table8_16[[#This Row],[Store_ID]],Store!$A$2:$F$21,6,FALSE)</f>
        <v>Physical Store</v>
      </c>
    </row>
    <row r="975" spans="1:32" x14ac:dyDescent="0.3">
      <c r="A975" t="s">
        <v>2940</v>
      </c>
      <c r="B975" s="5">
        <v>45311</v>
      </c>
      <c r="C975" t="s">
        <v>1264</v>
      </c>
      <c r="D975" t="s">
        <v>1744</v>
      </c>
      <c r="E975" t="s">
        <v>1945</v>
      </c>
      <c r="F975">
        <v>2</v>
      </c>
      <c r="G975">
        <v>528.29999999999995</v>
      </c>
      <c r="H975">
        <v>0.24</v>
      </c>
      <c r="I975" t="s">
        <v>1959</v>
      </c>
      <c r="J975">
        <v>803.01599999999996</v>
      </c>
      <c r="K975">
        <v>803.01599999999996</v>
      </c>
      <c r="L975" t="str">
        <f>_xlfn.IFS(Table8_1[[#This Row],[Unit_Price]]&lt;500,"Low Price",Table8_1[[#This Row],[Unit_Price]]&lt;2000,"Medium Price",Table8_1[[#This Row],[Unit_Price]]&gt;=2000, "High Price")</f>
        <v>Medium Price</v>
      </c>
      <c r="M975" t="str">
        <f>VLOOKUP(Table8_16[[#This Row],[Customer_ID]],Table1__2[],2,FALSE)</f>
        <v>Cassandra Perez</v>
      </c>
      <c r="N975">
        <f>VLOOKUP(Table8_16[[#This Row],[Customer_ID]],Table1__2[],3,FALSE)</f>
        <v>31</v>
      </c>
      <c r="O975" t="str">
        <f>VLOOKUP(Table8_16[[#This Row],[Customer_ID]],Table1__2[],4,FALSE)</f>
        <v>Male</v>
      </c>
      <c r="P975" t="str">
        <f>VLOOKUP(Table8_16[[#This Row],[Customer_ID]],Table1__2[],5,FALSE)</f>
        <v>Brandonville</v>
      </c>
      <c r="Q975" t="str">
        <f>VLOOKUP(Table8_16[[#This Row],[Customer_ID]],Table1__2[],6,FALSE)</f>
        <v>Mississippi</v>
      </c>
      <c r="R975" t="str">
        <f>VLOOKUP(Table8_16[[#This Row],[Customer_ID]],Table1__2[],7,FALSE)</f>
        <v>USA</v>
      </c>
      <c r="S975" t="str">
        <f>VLOOKUP(Table8_16[[#This Row],[Customer_ID]],Table1__2[],8,FALSE)</f>
        <v>Bronze</v>
      </c>
      <c r="T975" t="str">
        <f>VLOOKUP(Table8_16[[#This Row],[Customer_ID]],Table1__2[],9,FALSE)</f>
        <v>Experienced</v>
      </c>
      <c r="U975" t="str">
        <f>VLOOKUP(Table8_16[[#This Row],[Product_ID]],Table3__211[],2,FALSE)</f>
        <v>Sports Stopwatch</v>
      </c>
      <c r="V975" t="str">
        <f>VLOOKUP(Table8_16[[#This Row],[Product_ID]],Table3__211[],3,FALSE)</f>
        <v>Pro</v>
      </c>
      <c r="W975" t="str">
        <f>VLOOKUP(Table8_16[[#This Row],[Product_ID]],Table3__211[],4,FALSE)</f>
        <v>Sports</v>
      </c>
      <c r="X975" t="str">
        <f>VLOOKUP(Table8_16[[#This Row],[Product_ID]],Table3__211[],5,FALSE)</f>
        <v>Accessories</v>
      </c>
      <c r="Y975" t="str">
        <f>VLOOKUP(Table8_16[[#This Row],[Product_ID]],Table3__211[],6,FALSE)</f>
        <v>Thompson-French</v>
      </c>
      <c r="Z975">
        <f>VLOOKUP(Table8_16[[#This Row],[Product_ID]],Table3__211[],7,FALSE)</f>
        <v>434.84</v>
      </c>
      <c r="AA975">
        <f>VLOOKUP(Table8_16[[#This Row],[Product_ID]],Table3__211[],8,FALSE)</f>
        <v>185</v>
      </c>
      <c r="AB975" t="str">
        <f>VLOOKUP(Table8_16[[#This Row],[Store_ID]],Store!$A$2:$E$21,2,FALSE)</f>
        <v>Guerrero-Schmitt</v>
      </c>
      <c r="AC975" t="str">
        <f>VLOOKUP(Table8_16[[#This Row],[Store_ID]],Store!$A$2:$E$21,3,FALSE)</f>
        <v>East</v>
      </c>
      <c r="AD975" t="str">
        <f>VLOOKUP(Table8_16[[#This Row],[Store_ID]],Store!$A$2:$E$21,4,FALSE)</f>
        <v>East Stevechester</v>
      </c>
      <c r="AE975" t="str">
        <f>VLOOKUP(Table8_16[[#This Row],[Store_ID]],Store!$A$2:$E$21,5,FALSE)</f>
        <v>Flagship</v>
      </c>
      <c r="AF975" s="22" t="str">
        <f>VLOOKUP(Table8_16[[#This Row],[Store_ID]],Store!$A$2:$F$21,6,FALSE)</f>
        <v>Physical Store</v>
      </c>
    </row>
    <row r="976" spans="1:32" x14ac:dyDescent="0.3">
      <c r="A976" t="s">
        <v>2941</v>
      </c>
      <c r="B976" s="5">
        <v>45667</v>
      </c>
      <c r="C976" t="s">
        <v>1386</v>
      </c>
      <c r="D976" t="s">
        <v>1599</v>
      </c>
      <c r="E976" t="s">
        <v>1911</v>
      </c>
      <c r="F976">
        <v>4</v>
      </c>
      <c r="G976">
        <v>599.85</v>
      </c>
      <c r="H976">
        <v>0.25</v>
      </c>
      <c r="I976" t="s">
        <v>1959</v>
      </c>
      <c r="J976">
        <v>1799.55</v>
      </c>
      <c r="K976">
        <v>1799.5500000000002</v>
      </c>
      <c r="L976" t="str">
        <f>_xlfn.IFS(Table8_1[[#This Row],[Unit_Price]]&lt;500,"Low Price",Table8_1[[#This Row],[Unit_Price]]&lt;2000,"Medium Price",Table8_1[[#This Row],[Unit_Price]]&gt;=2000, "High Price")</f>
        <v>Medium Price</v>
      </c>
      <c r="M976" t="str">
        <f>VLOOKUP(Table8_16[[#This Row],[Customer_ID]],Table1__2[],2,FALSE)</f>
        <v>Cheryl Carr</v>
      </c>
      <c r="N976">
        <f>VLOOKUP(Table8_16[[#This Row],[Customer_ID]],Table1__2[],3,FALSE)</f>
        <v>19</v>
      </c>
      <c r="O976" t="str">
        <f>VLOOKUP(Table8_16[[#This Row],[Customer_ID]],Table1__2[],4,FALSE)</f>
        <v>Male</v>
      </c>
      <c r="P976" t="str">
        <f>VLOOKUP(Table8_16[[#This Row],[Customer_ID]],Table1__2[],5,FALSE)</f>
        <v>Jessicaland</v>
      </c>
      <c r="Q976" t="str">
        <f>VLOOKUP(Table8_16[[#This Row],[Customer_ID]],Table1__2[],6,FALSE)</f>
        <v>Wyoming</v>
      </c>
      <c r="R976" t="str">
        <f>VLOOKUP(Table8_16[[#This Row],[Customer_ID]],Table1__2[],7,FALSE)</f>
        <v>USA</v>
      </c>
      <c r="S976" t="str">
        <f>VLOOKUP(Table8_16[[#This Row],[Customer_ID]],Table1__2[],8,FALSE)</f>
        <v>Gold</v>
      </c>
      <c r="T976" t="str">
        <f>VLOOKUP(Table8_16[[#This Row],[Customer_ID]],Table1__2[],9,FALSE)</f>
        <v>Teenage</v>
      </c>
      <c r="U976" t="str">
        <f>VLOOKUP(Table8_16[[#This Row],[Product_ID]],Table3__211[],2,FALSE)</f>
        <v>Ceramic Kitchen Bowl</v>
      </c>
      <c r="V976" t="str">
        <f>VLOOKUP(Table8_16[[#This Row],[Product_ID]],Table3__211[],3,FALSE)</f>
        <v>Set</v>
      </c>
      <c r="W976" t="str">
        <f>VLOOKUP(Table8_16[[#This Row],[Product_ID]],Table3__211[],4,FALSE)</f>
        <v>Home</v>
      </c>
      <c r="X976" t="str">
        <f>VLOOKUP(Table8_16[[#This Row],[Product_ID]],Table3__211[],5,FALSE)</f>
        <v>Kitchen</v>
      </c>
      <c r="Y976" t="str">
        <f>VLOOKUP(Table8_16[[#This Row],[Product_ID]],Table3__211[],6,FALSE)</f>
        <v>Hamilton Group</v>
      </c>
      <c r="Z976">
        <f>VLOOKUP(Table8_16[[#This Row],[Product_ID]],Table3__211[],7,FALSE)</f>
        <v>298.86</v>
      </c>
      <c r="AA976">
        <f>VLOOKUP(Table8_16[[#This Row],[Product_ID]],Table3__211[],8,FALSE)</f>
        <v>308</v>
      </c>
      <c r="AB976" t="str">
        <f>VLOOKUP(Table8_16[[#This Row],[Store_ID]],Store!$A$2:$E$21,2,FALSE)</f>
        <v>Benson-Elliott</v>
      </c>
      <c r="AC976" t="str">
        <f>VLOOKUP(Table8_16[[#This Row],[Store_ID]],Store!$A$2:$E$21,3,FALSE)</f>
        <v>East</v>
      </c>
      <c r="AD976" t="str">
        <f>VLOOKUP(Table8_16[[#This Row],[Store_ID]],Store!$A$2:$E$21,4,FALSE)</f>
        <v>Port Josephberg</v>
      </c>
      <c r="AE976" t="str">
        <f>VLOOKUP(Table8_16[[#This Row],[Store_ID]],Store!$A$2:$E$21,5,FALSE)</f>
        <v>Online</v>
      </c>
      <c r="AF976" s="22" t="str">
        <f>VLOOKUP(Table8_16[[#This Row],[Store_ID]],Store!$A$2:$F$21,6,FALSE)</f>
        <v>Digital Store</v>
      </c>
    </row>
    <row r="977" spans="1:32" x14ac:dyDescent="0.3">
      <c r="A977" t="s">
        <v>2942</v>
      </c>
      <c r="B977" s="5">
        <v>45281</v>
      </c>
      <c r="C977" t="s">
        <v>968</v>
      </c>
      <c r="D977" t="s">
        <v>1998</v>
      </c>
      <c r="E977" t="s">
        <v>1921</v>
      </c>
      <c r="F977">
        <v>2</v>
      </c>
      <c r="G977">
        <v>61.42</v>
      </c>
      <c r="H977">
        <v>0.08</v>
      </c>
      <c r="I977" t="s">
        <v>1961</v>
      </c>
      <c r="J977">
        <v>113.0128</v>
      </c>
      <c r="K977">
        <v>113.0128</v>
      </c>
      <c r="L977" t="str">
        <f>_xlfn.IFS(Table8_1[[#This Row],[Unit_Price]]&lt;500,"Low Price",Table8_1[[#This Row],[Unit_Price]]&lt;2000,"Medium Price",Table8_1[[#This Row],[Unit_Price]]&gt;=2000, "High Price")</f>
        <v>Low Price</v>
      </c>
      <c r="M977" t="str">
        <f>VLOOKUP(Table8_16[[#This Row],[Customer_ID]],Table1__2[],2,FALSE)</f>
        <v>John Sloan</v>
      </c>
      <c r="N977">
        <f>VLOOKUP(Table8_16[[#This Row],[Customer_ID]],Table1__2[],3,FALSE)</f>
        <v>23</v>
      </c>
      <c r="O977" t="str">
        <f>VLOOKUP(Table8_16[[#This Row],[Customer_ID]],Table1__2[],4,FALSE)</f>
        <v>Female</v>
      </c>
      <c r="P977" t="str">
        <f>VLOOKUP(Table8_16[[#This Row],[Customer_ID]],Table1__2[],5,FALSE)</f>
        <v>East Johntown</v>
      </c>
      <c r="Q977" t="str">
        <f>VLOOKUP(Table8_16[[#This Row],[Customer_ID]],Table1__2[],6,FALSE)</f>
        <v>Delaware</v>
      </c>
      <c r="R977" t="str">
        <f>VLOOKUP(Table8_16[[#This Row],[Customer_ID]],Table1__2[],7,FALSE)</f>
        <v>USA</v>
      </c>
      <c r="S977" t="str">
        <f>VLOOKUP(Table8_16[[#This Row],[Customer_ID]],Table1__2[],8,FALSE)</f>
        <v>Platinum</v>
      </c>
      <c r="T977" t="str">
        <f>VLOOKUP(Table8_16[[#This Row],[Customer_ID]],Table1__2[],9,FALSE)</f>
        <v>Students</v>
      </c>
      <c r="U977" t="str">
        <f>VLOOKUP(Table8_16[[#This Row],[Product_ID]],Table3__211[],2,FALSE)</f>
        <v>Beard Grooming</v>
      </c>
      <c r="V977" t="str">
        <f>VLOOKUP(Table8_16[[#This Row],[Product_ID]],Table3__211[],3,FALSE)</f>
        <v>Kit</v>
      </c>
      <c r="W977" t="str">
        <f>VLOOKUP(Table8_16[[#This Row],[Product_ID]],Table3__211[],4,FALSE)</f>
        <v>Beauty</v>
      </c>
      <c r="X977" t="str">
        <f>VLOOKUP(Table8_16[[#This Row],[Product_ID]],Table3__211[],5,FALSE)</f>
        <v>Grooming</v>
      </c>
      <c r="Y977" t="str">
        <f>VLOOKUP(Table8_16[[#This Row],[Product_ID]],Table3__211[],6,FALSE)</f>
        <v>Erickson-Green</v>
      </c>
      <c r="Z977">
        <f>VLOOKUP(Table8_16[[#This Row],[Product_ID]],Table3__211[],7,FALSE)</f>
        <v>337.42</v>
      </c>
      <c r="AA977">
        <f>VLOOKUP(Table8_16[[#This Row],[Product_ID]],Table3__211[],8,FALSE)</f>
        <v>256</v>
      </c>
      <c r="AB977" t="str">
        <f>VLOOKUP(Table8_16[[#This Row],[Store_ID]],Store!$A$2:$E$21,2,FALSE)</f>
        <v>Moore, Padilla and Butler</v>
      </c>
      <c r="AC977" t="str">
        <f>VLOOKUP(Table8_16[[#This Row],[Store_ID]],Store!$A$2:$E$21,3,FALSE)</f>
        <v>South</v>
      </c>
      <c r="AD977" t="str">
        <f>VLOOKUP(Table8_16[[#This Row],[Store_ID]],Store!$A$2:$E$21,4,FALSE)</f>
        <v>East Johnstad</v>
      </c>
      <c r="AE977" t="str">
        <f>VLOOKUP(Table8_16[[#This Row],[Store_ID]],Store!$A$2:$E$21,5,FALSE)</f>
        <v>Flagship</v>
      </c>
      <c r="AF977" s="22" t="str">
        <f>VLOOKUP(Table8_16[[#This Row],[Store_ID]],Store!$A$2:$F$21,6,FALSE)</f>
        <v>Physical Store</v>
      </c>
    </row>
    <row r="978" spans="1:32" x14ac:dyDescent="0.3">
      <c r="A978" t="s">
        <v>2943</v>
      </c>
      <c r="B978" s="5">
        <v>45693</v>
      </c>
      <c r="C978" t="s">
        <v>808</v>
      </c>
      <c r="D978" t="s">
        <v>1631</v>
      </c>
      <c r="E978" t="s">
        <v>1924</v>
      </c>
      <c r="F978">
        <v>2</v>
      </c>
      <c r="G978">
        <v>466.42</v>
      </c>
      <c r="H978">
        <v>0.12</v>
      </c>
      <c r="I978" t="s">
        <v>1961</v>
      </c>
      <c r="J978">
        <v>820.89919999999995</v>
      </c>
      <c r="K978">
        <v>820.89920000000006</v>
      </c>
      <c r="L978" t="str">
        <f>_xlfn.IFS(Table8_1[[#This Row],[Unit_Price]]&lt;500,"Low Price",Table8_1[[#This Row],[Unit_Price]]&lt;2000,"Medium Price",Table8_1[[#This Row],[Unit_Price]]&gt;=2000, "High Price")</f>
        <v>Low Price</v>
      </c>
      <c r="M978" t="str">
        <f>VLOOKUP(Table8_16[[#This Row],[Customer_ID]],Table1__2[],2,FALSE)</f>
        <v>Lauren George</v>
      </c>
      <c r="N978">
        <f>VLOOKUP(Table8_16[[#This Row],[Customer_ID]],Table1__2[],3,FALSE)</f>
        <v>41</v>
      </c>
      <c r="O978" t="str">
        <f>VLOOKUP(Table8_16[[#This Row],[Customer_ID]],Table1__2[],4,FALSE)</f>
        <v>Female</v>
      </c>
      <c r="P978" t="str">
        <f>VLOOKUP(Table8_16[[#This Row],[Customer_ID]],Table1__2[],5,FALSE)</f>
        <v>Garciamouth</v>
      </c>
      <c r="Q978" t="str">
        <f>VLOOKUP(Table8_16[[#This Row],[Customer_ID]],Table1__2[],6,FALSE)</f>
        <v>New York</v>
      </c>
      <c r="R978" t="str">
        <f>VLOOKUP(Table8_16[[#This Row],[Customer_ID]],Table1__2[],7,FALSE)</f>
        <v>USA</v>
      </c>
      <c r="S978" t="str">
        <f>VLOOKUP(Table8_16[[#This Row],[Customer_ID]],Table1__2[],8,FALSE)</f>
        <v>Gold</v>
      </c>
      <c r="T978" t="str">
        <f>VLOOKUP(Table8_16[[#This Row],[Customer_ID]],Table1__2[],9,FALSE)</f>
        <v>Experienced</v>
      </c>
      <c r="U978" t="str">
        <f>VLOOKUP(Table8_16[[#This Row],[Product_ID]],Table3__211[],2,FALSE)</f>
        <v>Knee Support</v>
      </c>
      <c r="V978" t="str">
        <f>VLOOKUP(Table8_16[[#This Row],[Product_ID]],Table3__211[],3,FALSE)</f>
        <v>Brace</v>
      </c>
      <c r="W978" t="str">
        <f>VLOOKUP(Table8_16[[#This Row],[Product_ID]],Table3__211[],4,FALSE)</f>
        <v>Sports</v>
      </c>
      <c r="X978" t="str">
        <f>VLOOKUP(Table8_16[[#This Row],[Product_ID]],Table3__211[],5,FALSE)</f>
        <v>Equipment</v>
      </c>
      <c r="Y978" t="str">
        <f>VLOOKUP(Table8_16[[#This Row],[Product_ID]],Table3__211[],6,FALSE)</f>
        <v>May-Reese</v>
      </c>
      <c r="Z978">
        <f>VLOOKUP(Table8_16[[#This Row],[Product_ID]],Table3__211[],7,FALSE)</f>
        <v>21.34</v>
      </c>
      <c r="AA978">
        <f>VLOOKUP(Table8_16[[#This Row],[Product_ID]],Table3__211[],8,FALSE)</f>
        <v>65</v>
      </c>
      <c r="AB978" t="str">
        <f>VLOOKUP(Table8_16[[#This Row],[Store_ID]],Store!$A$2:$E$21,2,FALSE)</f>
        <v>Hill, Wagner and Ballard</v>
      </c>
      <c r="AC978" t="str">
        <f>VLOOKUP(Table8_16[[#This Row],[Store_ID]],Store!$A$2:$E$21,3,FALSE)</f>
        <v>East</v>
      </c>
      <c r="AD978" t="str">
        <f>VLOOKUP(Table8_16[[#This Row],[Store_ID]],Store!$A$2:$E$21,4,FALSE)</f>
        <v>East Davidville</v>
      </c>
      <c r="AE978" t="str">
        <f>VLOOKUP(Table8_16[[#This Row],[Store_ID]],Store!$A$2:$E$21,5,FALSE)</f>
        <v>Online</v>
      </c>
      <c r="AF978" s="22" t="str">
        <f>VLOOKUP(Table8_16[[#This Row],[Store_ID]],Store!$A$2:$F$21,6,FALSE)</f>
        <v>Digital Store</v>
      </c>
    </row>
    <row r="979" spans="1:32" x14ac:dyDescent="0.3">
      <c r="A979" t="s">
        <v>2944</v>
      </c>
      <c r="B979" s="5">
        <v>45857</v>
      </c>
      <c r="C979" t="s">
        <v>357</v>
      </c>
      <c r="D979" t="s">
        <v>1670</v>
      </c>
      <c r="E979" t="s">
        <v>1908</v>
      </c>
      <c r="F979">
        <v>4</v>
      </c>
      <c r="G979">
        <v>540.69000000000005</v>
      </c>
      <c r="H979">
        <v>0.09</v>
      </c>
      <c r="I979" t="s">
        <v>1964</v>
      </c>
      <c r="J979">
        <v>1968.1116</v>
      </c>
      <c r="K979">
        <v>1968.1116000000002</v>
      </c>
      <c r="L979" t="str">
        <f>_xlfn.IFS(Table8_1[[#This Row],[Unit_Price]]&lt;500,"Low Price",Table8_1[[#This Row],[Unit_Price]]&lt;2000,"Medium Price",Table8_1[[#This Row],[Unit_Price]]&gt;=2000, "High Price")</f>
        <v>Medium Price</v>
      </c>
      <c r="M979" t="str">
        <f>VLOOKUP(Table8_16[[#This Row],[Customer_ID]],Table1__2[],2,FALSE)</f>
        <v>Sheila Wilson</v>
      </c>
      <c r="N979">
        <f>VLOOKUP(Table8_16[[#This Row],[Customer_ID]],Table1__2[],3,FALSE)</f>
        <v>35</v>
      </c>
      <c r="O979" t="str">
        <f>VLOOKUP(Table8_16[[#This Row],[Customer_ID]],Table1__2[],4,FALSE)</f>
        <v>Male</v>
      </c>
      <c r="P979" t="str">
        <f>VLOOKUP(Table8_16[[#This Row],[Customer_ID]],Table1__2[],5,FALSE)</f>
        <v>South Dustin</v>
      </c>
      <c r="Q979" t="str">
        <f>VLOOKUP(Table8_16[[#This Row],[Customer_ID]],Table1__2[],6,FALSE)</f>
        <v>Tennessee</v>
      </c>
      <c r="R979" t="str">
        <f>VLOOKUP(Table8_16[[#This Row],[Customer_ID]],Table1__2[],7,FALSE)</f>
        <v>USA</v>
      </c>
      <c r="S979" t="str">
        <f>VLOOKUP(Table8_16[[#This Row],[Customer_ID]],Table1__2[],8,FALSE)</f>
        <v>Silver</v>
      </c>
      <c r="T979" t="str">
        <f>VLOOKUP(Table8_16[[#This Row],[Customer_ID]],Table1__2[],9,FALSE)</f>
        <v>Experienced</v>
      </c>
      <c r="U979" t="str">
        <f>VLOOKUP(Table8_16[[#This Row],[Product_ID]],Table3__211[],2,FALSE)</f>
        <v>Basketball</v>
      </c>
      <c r="V979" t="str">
        <f>VLOOKUP(Table8_16[[#This Row],[Product_ID]],Table3__211[],3,FALSE)</f>
        <v>Ball</v>
      </c>
      <c r="W979" t="str">
        <f>VLOOKUP(Table8_16[[#This Row],[Product_ID]],Table3__211[],4,FALSE)</f>
        <v>Sports</v>
      </c>
      <c r="X979" t="str">
        <f>VLOOKUP(Table8_16[[#This Row],[Product_ID]],Table3__211[],5,FALSE)</f>
        <v>Team Sports</v>
      </c>
      <c r="Y979" t="str">
        <f>VLOOKUP(Table8_16[[#This Row],[Product_ID]],Table3__211[],6,FALSE)</f>
        <v>Nolan-Snow</v>
      </c>
      <c r="Z979">
        <f>VLOOKUP(Table8_16[[#This Row],[Product_ID]],Table3__211[],7,FALSE)</f>
        <v>204.39</v>
      </c>
      <c r="AA979">
        <f>VLOOKUP(Table8_16[[#This Row],[Product_ID]],Table3__211[],8,FALSE)</f>
        <v>281</v>
      </c>
      <c r="AB979" t="str">
        <f>VLOOKUP(Table8_16[[#This Row],[Store_ID]],Store!$A$2:$E$21,2,FALSE)</f>
        <v>Gray Ltd</v>
      </c>
      <c r="AC979" t="str">
        <f>VLOOKUP(Table8_16[[#This Row],[Store_ID]],Store!$A$2:$E$21,3,FALSE)</f>
        <v>North</v>
      </c>
      <c r="AD979" t="str">
        <f>VLOOKUP(Table8_16[[#This Row],[Store_ID]],Store!$A$2:$E$21,4,FALSE)</f>
        <v>New Michaelchester</v>
      </c>
      <c r="AE979" t="str">
        <f>VLOOKUP(Table8_16[[#This Row],[Store_ID]],Store!$A$2:$E$21,5,FALSE)</f>
        <v>Outlet</v>
      </c>
      <c r="AF979" s="22" t="str">
        <f>VLOOKUP(Table8_16[[#This Row],[Store_ID]],Store!$A$2:$F$21,6,FALSE)</f>
        <v>Physical Store</v>
      </c>
    </row>
    <row r="980" spans="1:32" x14ac:dyDescent="0.3">
      <c r="A980" t="s">
        <v>2945</v>
      </c>
      <c r="B980" s="5">
        <v>45737</v>
      </c>
      <c r="C980" t="s">
        <v>953</v>
      </c>
      <c r="D980" t="s">
        <v>1631</v>
      </c>
      <c r="E980" t="s">
        <v>1932</v>
      </c>
      <c r="F980">
        <v>3</v>
      </c>
      <c r="G980">
        <v>677.46</v>
      </c>
      <c r="H980">
        <v>0.05</v>
      </c>
      <c r="I980" t="s">
        <v>1959</v>
      </c>
      <c r="J980">
        <v>1930.761</v>
      </c>
      <c r="K980">
        <v>1930.7610000000002</v>
      </c>
      <c r="L980" t="str">
        <f>_xlfn.IFS(Table8_1[[#This Row],[Unit_Price]]&lt;500,"Low Price",Table8_1[[#This Row],[Unit_Price]]&lt;2000,"Medium Price",Table8_1[[#This Row],[Unit_Price]]&gt;=2000, "High Price")</f>
        <v>Medium Price</v>
      </c>
      <c r="M980" t="str">
        <f>VLOOKUP(Table8_16[[#This Row],[Customer_ID]],Table1__2[],2,FALSE)</f>
        <v>Tracy Stephens</v>
      </c>
      <c r="N980">
        <f>VLOOKUP(Table8_16[[#This Row],[Customer_ID]],Table1__2[],3,FALSE)</f>
        <v>64</v>
      </c>
      <c r="O980" t="str">
        <f>VLOOKUP(Table8_16[[#This Row],[Customer_ID]],Table1__2[],4,FALSE)</f>
        <v>Male</v>
      </c>
      <c r="P980" t="str">
        <f>VLOOKUP(Table8_16[[#This Row],[Customer_ID]],Table1__2[],5,FALSE)</f>
        <v>New Joshuatown</v>
      </c>
      <c r="Q980" t="str">
        <f>VLOOKUP(Table8_16[[#This Row],[Customer_ID]],Table1__2[],6,FALSE)</f>
        <v>Maine</v>
      </c>
      <c r="R980" t="str">
        <f>VLOOKUP(Table8_16[[#This Row],[Customer_ID]],Table1__2[],7,FALSE)</f>
        <v>USA</v>
      </c>
      <c r="S980" t="str">
        <f>VLOOKUP(Table8_16[[#This Row],[Customer_ID]],Table1__2[],8,FALSE)</f>
        <v>Platinum</v>
      </c>
      <c r="T980" t="str">
        <f>VLOOKUP(Table8_16[[#This Row],[Customer_ID]],Table1__2[],9,FALSE)</f>
        <v>Retired</v>
      </c>
      <c r="U980" t="str">
        <f>VLOOKUP(Table8_16[[#This Row],[Product_ID]],Table3__211[],2,FALSE)</f>
        <v>Knee Support</v>
      </c>
      <c r="V980" t="str">
        <f>VLOOKUP(Table8_16[[#This Row],[Product_ID]],Table3__211[],3,FALSE)</f>
        <v>Brace</v>
      </c>
      <c r="W980" t="str">
        <f>VLOOKUP(Table8_16[[#This Row],[Product_ID]],Table3__211[],4,FALSE)</f>
        <v>Sports</v>
      </c>
      <c r="X980" t="str">
        <f>VLOOKUP(Table8_16[[#This Row],[Product_ID]],Table3__211[],5,FALSE)</f>
        <v>Equipment</v>
      </c>
      <c r="Y980" t="str">
        <f>VLOOKUP(Table8_16[[#This Row],[Product_ID]],Table3__211[],6,FALSE)</f>
        <v>May-Reese</v>
      </c>
      <c r="Z980">
        <f>VLOOKUP(Table8_16[[#This Row],[Product_ID]],Table3__211[],7,FALSE)</f>
        <v>21.34</v>
      </c>
      <c r="AA980">
        <f>VLOOKUP(Table8_16[[#This Row],[Product_ID]],Table3__211[],8,FALSE)</f>
        <v>65</v>
      </c>
      <c r="AB980" t="str">
        <f>VLOOKUP(Table8_16[[#This Row],[Store_ID]],Store!$A$2:$E$21,2,FALSE)</f>
        <v>Gardner, Humphrey and Contreras</v>
      </c>
      <c r="AC980" t="str">
        <f>VLOOKUP(Table8_16[[#This Row],[Store_ID]],Store!$A$2:$E$21,3,FALSE)</f>
        <v>East</v>
      </c>
      <c r="AD980" t="str">
        <f>VLOOKUP(Table8_16[[#This Row],[Store_ID]],Store!$A$2:$E$21,4,FALSE)</f>
        <v>Johnsonville</v>
      </c>
      <c r="AE980" t="str">
        <f>VLOOKUP(Table8_16[[#This Row],[Store_ID]],Store!$A$2:$E$21,5,FALSE)</f>
        <v>Flagship</v>
      </c>
      <c r="AF980" s="22" t="str">
        <f>VLOOKUP(Table8_16[[#This Row],[Store_ID]],Store!$A$2:$F$21,6,FALSE)</f>
        <v>Physical Store</v>
      </c>
    </row>
    <row r="981" spans="1:32" x14ac:dyDescent="0.3">
      <c r="A981" t="s">
        <v>2946</v>
      </c>
      <c r="B981" s="5">
        <v>45771</v>
      </c>
      <c r="C981" t="s">
        <v>1043</v>
      </c>
      <c r="D981" t="s">
        <v>1638</v>
      </c>
      <c r="E981" t="s">
        <v>1892</v>
      </c>
      <c r="F981">
        <v>3</v>
      </c>
      <c r="G981">
        <v>614.63</v>
      </c>
      <c r="H981">
        <v>0.06</v>
      </c>
      <c r="I981" t="s">
        <v>1961</v>
      </c>
      <c r="J981">
        <v>1733.2565999999999</v>
      </c>
      <c r="K981">
        <v>1733.2565999999999</v>
      </c>
      <c r="L981" t="str">
        <f>_xlfn.IFS(Table8_1[[#This Row],[Unit_Price]]&lt;500,"Low Price",Table8_1[[#This Row],[Unit_Price]]&lt;2000,"Medium Price",Table8_1[[#This Row],[Unit_Price]]&gt;=2000, "High Price")</f>
        <v>Medium Price</v>
      </c>
      <c r="M981" t="str">
        <f>VLOOKUP(Table8_16[[#This Row],[Customer_ID]],Table1__2[],2,FALSE)</f>
        <v>Mario Harvey Jr.</v>
      </c>
      <c r="N981">
        <f>VLOOKUP(Table8_16[[#This Row],[Customer_ID]],Table1__2[],3,FALSE)</f>
        <v>46</v>
      </c>
      <c r="O981" t="str">
        <f>VLOOKUP(Table8_16[[#This Row],[Customer_ID]],Table1__2[],4,FALSE)</f>
        <v>Male</v>
      </c>
      <c r="P981" t="str">
        <f>VLOOKUP(Table8_16[[#This Row],[Customer_ID]],Table1__2[],5,FALSE)</f>
        <v>Jessicaport</v>
      </c>
      <c r="Q981" t="str">
        <f>VLOOKUP(Table8_16[[#This Row],[Customer_ID]],Table1__2[],6,FALSE)</f>
        <v>Minnesota</v>
      </c>
      <c r="R981" t="str">
        <f>VLOOKUP(Table8_16[[#This Row],[Customer_ID]],Table1__2[],7,FALSE)</f>
        <v>USA</v>
      </c>
      <c r="S981" t="str">
        <f>VLOOKUP(Table8_16[[#This Row],[Customer_ID]],Table1__2[],8,FALSE)</f>
        <v>Platinum</v>
      </c>
      <c r="T981" t="str">
        <f>VLOOKUP(Table8_16[[#This Row],[Customer_ID]],Table1__2[],9,FALSE)</f>
        <v>Experienced</v>
      </c>
      <c r="U981" t="str">
        <f>VLOOKUP(Table8_16[[#This Row],[Product_ID]],Table3__211[],2,FALSE)</f>
        <v>Multi-Purpose Storage</v>
      </c>
      <c r="V981" t="str">
        <f>VLOOKUP(Table8_16[[#This Row],[Product_ID]],Table3__211[],3,FALSE)</f>
        <v>Box</v>
      </c>
      <c r="W981" t="str">
        <f>VLOOKUP(Table8_16[[#This Row],[Product_ID]],Table3__211[],4,FALSE)</f>
        <v>Home</v>
      </c>
      <c r="X981" t="str">
        <f>VLOOKUP(Table8_16[[#This Row],[Product_ID]],Table3__211[],5,FALSE)</f>
        <v>Storage</v>
      </c>
      <c r="Y981" t="str">
        <f>VLOOKUP(Table8_16[[#This Row],[Product_ID]],Table3__211[],6,FALSE)</f>
        <v>Gardner-Montes</v>
      </c>
      <c r="Z981">
        <f>VLOOKUP(Table8_16[[#This Row],[Product_ID]],Table3__211[],7,FALSE)</f>
        <v>123.46</v>
      </c>
      <c r="AA981">
        <f>VLOOKUP(Table8_16[[#This Row],[Product_ID]],Table3__211[],8,FALSE)</f>
        <v>76</v>
      </c>
      <c r="AB981" t="str">
        <f>VLOOKUP(Table8_16[[#This Row],[Store_ID]],Store!$A$2:$E$21,2,FALSE)</f>
        <v>Martinez, Adkins and Johnson</v>
      </c>
      <c r="AC981" t="str">
        <f>VLOOKUP(Table8_16[[#This Row],[Store_ID]],Store!$A$2:$E$21,3,FALSE)</f>
        <v>North</v>
      </c>
      <c r="AD981" t="str">
        <f>VLOOKUP(Table8_16[[#This Row],[Store_ID]],Store!$A$2:$E$21,4,FALSE)</f>
        <v>Danielmouth</v>
      </c>
      <c r="AE981" t="str">
        <f>VLOOKUP(Table8_16[[#This Row],[Store_ID]],Store!$A$2:$E$21,5,FALSE)</f>
        <v>Flagship</v>
      </c>
      <c r="AF981" s="22" t="str">
        <f>VLOOKUP(Table8_16[[#This Row],[Store_ID]],Store!$A$2:$F$21,6,FALSE)</f>
        <v>Physical Store</v>
      </c>
    </row>
    <row r="982" spans="1:32" x14ac:dyDescent="0.3">
      <c r="A982" t="s">
        <v>2947</v>
      </c>
      <c r="B982" s="5">
        <v>45272</v>
      </c>
      <c r="C982" t="s">
        <v>757</v>
      </c>
      <c r="D982" t="s">
        <v>1780</v>
      </c>
      <c r="E982" t="s">
        <v>1917</v>
      </c>
      <c r="F982">
        <v>4</v>
      </c>
      <c r="G982">
        <v>649.52</v>
      </c>
      <c r="H982">
        <v>0.11</v>
      </c>
      <c r="I982" t="s">
        <v>1959</v>
      </c>
      <c r="J982">
        <v>2312.2912000000001</v>
      </c>
      <c r="K982">
        <v>2312.2912000000001</v>
      </c>
      <c r="L982" t="str">
        <f>_xlfn.IFS(Table8_1[[#This Row],[Unit_Price]]&lt;500,"Low Price",Table8_1[[#This Row],[Unit_Price]]&lt;2000,"Medium Price",Table8_1[[#This Row],[Unit_Price]]&gt;=2000, "High Price")</f>
        <v>Medium Price</v>
      </c>
      <c r="M982" t="str">
        <f>VLOOKUP(Table8_16[[#This Row],[Customer_ID]],Table1__2[],2,FALSE)</f>
        <v>Christy Hill</v>
      </c>
      <c r="N982">
        <f>VLOOKUP(Table8_16[[#This Row],[Customer_ID]],Table1__2[],3,FALSE)</f>
        <v>27</v>
      </c>
      <c r="O982" t="str">
        <f>VLOOKUP(Table8_16[[#This Row],[Customer_ID]],Table1__2[],4,FALSE)</f>
        <v>Female</v>
      </c>
      <c r="P982" t="str">
        <f>VLOOKUP(Table8_16[[#This Row],[Customer_ID]],Table1__2[],5,FALSE)</f>
        <v>Tammyton</v>
      </c>
      <c r="Q982" t="str">
        <f>VLOOKUP(Table8_16[[#This Row],[Customer_ID]],Table1__2[],6,FALSE)</f>
        <v>New Jersey</v>
      </c>
      <c r="R982" t="str">
        <f>VLOOKUP(Table8_16[[#This Row],[Customer_ID]],Table1__2[],7,FALSE)</f>
        <v>USA</v>
      </c>
      <c r="S982" t="str">
        <f>VLOOKUP(Table8_16[[#This Row],[Customer_ID]],Table1__2[],8,FALSE)</f>
        <v>Platinum</v>
      </c>
      <c r="T982" t="str">
        <f>VLOOKUP(Table8_16[[#This Row],[Customer_ID]],Table1__2[],9,FALSE)</f>
        <v>Entry level Professionel</v>
      </c>
      <c r="U982" t="str">
        <f>VLOOKUP(Table8_16[[#This Row],[Product_ID]],Table3__211[],2,FALSE)</f>
        <v>Women's Hair Dryer</v>
      </c>
      <c r="V982" t="str">
        <f>VLOOKUP(Table8_16[[#This Row],[Product_ID]],Table3__211[],3,FALSE)</f>
        <v>Brush</v>
      </c>
      <c r="W982" t="str">
        <f>VLOOKUP(Table8_16[[#This Row],[Product_ID]],Table3__211[],4,FALSE)</f>
        <v>Beauty</v>
      </c>
      <c r="X982" t="str">
        <f>VLOOKUP(Table8_16[[#This Row],[Product_ID]],Table3__211[],5,FALSE)</f>
        <v>Haircare</v>
      </c>
      <c r="Y982" t="str">
        <f>VLOOKUP(Table8_16[[#This Row],[Product_ID]],Table3__211[],6,FALSE)</f>
        <v>Torres, Spencer and Potter</v>
      </c>
      <c r="Z982">
        <f>VLOOKUP(Table8_16[[#This Row],[Product_ID]],Table3__211[],7,FALSE)</f>
        <v>340.39</v>
      </c>
      <c r="AA982">
        <f>VLOOKUP(Table8_16[[#This Row],[Product_ID]],Table3__211[],8,FALSE)</f>
        <v>177</v>
      </c>
      <c r="AB982" t="str">
        <f>VLOOKUP(Table8_16[[#This Row],[Store_ID]],Store!$A$2:$E$21,2,FALSE)</f>
        <v>Bean, Jones and Park</v>
      </c>
      <c r="AC982" t="str">
        <f>VLOOKUP(Table8_16[[#This Row],[Store_ID]],Store!$A$2:$E$21,3,FALSE)</f>
        <v>West</v>
      </c>
      <c r="AD982" t="str">
        <f>VLOOKUP(Table8_16[[#This Row],[Store_ID]],Store!$A$2:$E$21,4,FALSE)</f>
        <v>Thompsonborough</v>
      </c>
      <c r="AE982" t="str">
        <f>VLOOKUP(Table8_16[[#This Row],[Store_ID]],Store!$A$2:$E$21,5,FALSE)</f>
        <v>Online</v>
      </c>
      <c r="AF982" s="22" t="str">
        <f>VLOOKUP(Table8_16[[#This Row],[Store_ID]],Store!$A$2:$F$21,6,FALSE)</f>
        <v>Digital Store</v>
      </c>
    </row>
    <row r="983" spans="1:32" x14ac:dyDescent="0.3">
      <c r="A983" t="s">
        <v>2948</v>
      </c>
      <c r="B983" s="5">
        <v>45481</v>
      </c>
      <c r="C983" t="s">
        <v>1389</v>
      </c>
      <c r="D983" t="s">
        <v>1838</v>
      </c>
      <c r="E983" t="s">
        <v>1917</v>
      </c>
      <c r="F983">
        <v>2</v>
      </c>
      <c r="G983">
        <v>943.93</v>
      </c>
      <c r="H983">
        <v>0.22</v>
      </c>
      <c r="I983" t="s">
        <v>1961</v>
      </c>
      <c r="J983">
        <v>1472.5308</v>
      </c>
      <c r="K983">
        <v>1472.5308</v>
      </c>
      <c r="L983" t="str">
        <f>_xlfn.IFS(Table8_1[[#This Row],[Unit_Price]]&lt;500,"Low Price",Table8_1[[#This Row],[Unit_Price]]&lt;2000,"Medium Price",Table8_1[[#This Row],[Unit_Price]]&gt;=2000, "High Price")</f>
        <v>Medium Price</v>
      </c>
      <c r="M983" t="str">
        <f>VLOOKUP(Table8_16[[#This Row],[Customer_ID]],Table1__2[],2,FALSE)</f>
        <v>Gene Lee</v>
      </c>
      <c r="N983">
        <f>VLOOKUP(Table8_16[[#This Row],[Customer_ID]],Table1__2[],3,FALSE)</f>
        <v>41</v>
      </c>
      <c r="O983" t="str">
        <f>VLOOKUP(Table8_16[[#This Row],[Customer_ID]],Table1__2[],4,FALSE)</f>
        <v>Female</v>
      </c>
      <c r="P983" t="str">
        <f>VLOOKUP(Table8_16[[#This Row],[Customer_ID]],Table1__2[],5,FALSE)</f>
        <v>Mcfarlandmouth</v>
      </c>
      <c r="Q983" t="str">
        <f>VLOOKUP(Table8_16[[#This Row],[Customer_ID]],Table1__2[],6,FALSE)</f>
        <v>Virginia</v>
      </c>
      <c r="R983" t="str">
        <f>VLOOKUP(Table8_16[[#This Row],[Customer_ID]],Table1__2[],7,FALSE)</f>
        <v>USA</v>
      </c>
      <c r="S983" t="str">
        <f>VLOOKUP(Table8_16[[#This Row],[Customer_ID]],Table1__2[],8,FALSE)</f>
        <v>Platinum</v>
      </c>
      <c r="T983" t="str">
        <f>VLOOKUP(Table8_16[[#This Row],[Customer_ID]],Table1__2[],9,FALSE)</f>
        <v>Experienced</v>
      </c>
      <c r="U983" t="str">
        <f>VLOOKUP(Table8_16[[#This Row],[Product_ID]],Table3__211[],2,FALSE)</f>
        <v>Women's Beanie</v>
      </c>
      <c r="V983" t="str">
        <f>VLOOKUP(Table8_16[[#This Row],[Product_ID]],Table3__211[],3,FALSE)</f>
        <v>Hat</v>
      </c>
      <c r="W983" t="str">
        <f>VLOOKUP(Table8_16[[#This Row],[Product_ID]],Table3__211[],4,FALSE)</f>
        <v>Clothing</v>
      </c>
      <c r="X983" t="str">
        <f>VLOOKUP(Table8_16[[#This Row],[Product_ID]],Table3__211[],5,FALSE)</f>
        <v>Accessories</v>
      </c>
      <c r="Y983" t="str">
        <f>VLOOKUP(Table8_16[[#This Row],[Product_ID]],Table3__211[],6,FALSE)</f>
        <v>Richardson-Carrillo</v>
      </c>
      <c r="Z983">
        <f>VLOOKUP(Table8_16[[#This Row],[Product_ID]],Table3__211[],7,FALSE)</f>
        <v>119.57</v>
      </c>
      <c r="AA983">
        <f>VLOOKUP(Table8_16[[#This Row],[Product_ID]],Table3__211[],8,FALSE)</f>
        <v>210</v>
      </c>
      <c r="AB983" t="str">
        <f>VLOOKUP(Table8_16[[#This Row],[Store_ID]],Store!$A$2:$E$21,2,FALSE)</f>
        <v>Bean, Jones and Park</v>
      </c>
      <c r="AC983" t="str">
        <f>VLOOKUP(Table8_16[[#This Row],[Store_ID]],Store!$A$2:$E$21,3,FALSE)</f>
        <v>West</v>
      </c>
      <c r="AD983" t="str">
        <f>VLOOKUP(Table8_16[[#This Row],[Store_ID]],Store!$A$2:$E$21,4,FALSE)</f>
        <v>Thompsonborough</v>
      </c>
      <c r="AE983" t="str">
        <f>VLOOKUP(Table8_16[[#This Row],[Store_ID]],Store!$A$2:$E$21,5,FALSE)</f>
        <v>Online</v>
      </c>
      <c r="AF983" s="22" t="str">
        <f>VLOOKUP(Table8_16[[#This Row],[Store_ID]],Store!$A$2:$F$21,6,FALSE)</f>
        <v>Digital Store</v>
      </c>
    </row>
    <row r="984" spans="1:32" x14ac:dyDescent="0.3">
      <c r="A984" t="s">
        <v>2949</v>
      </c>
      <c r="B984" s="5">
        <v>45228</v>
      </c>
      <c r="C984" t="s">
        <v>557</v>
      </c>
      <c r="D984" t="s">
        <v>1670</v>
      </c>
      <c r="E984" t="s">
        <v>1917</v>
      </c>
      <c r="F984">
        <v>4</v>
      </c>
      <c r="G984">
        <v>538.73</v>
      </c>
      <c r="H984">
        <v>0.03</v>
      </c>
      <c r="I984" t="s">
        <v>1959</v>
      </c>
      <c r="J984">
        <v>2090.2723999999998</v>
      </c>
      <c r="K984">
        <v>2090.2724000000003</v>
      </c>
      <c r="L984" t="str">
        <f>_xlfn.IFS(Table8_1[[#This Row],[Unit_Price]]&lt;500,"Low Price",Table8_1[[#This Row],[Unit_Price]]&lt;2000,"Medium Price",Table8_1[[#This Row],[Unit_Price]]&gt;=2000, "High Price")</f>
        <v>Medium Price</v>
      </c>
      <c r="M984" t="str">
        <f>VLOOKUP(Table8_16[[#This Row],[Customer_ID]],Table1__2[],2,FALSE)</f>
        <v>Jason Wheeler</v>
      </c>
      <c r="N984">
        <f>VLOOKUP(Table8_16[[#This Row],[Customer_ID]],Table1__2[],3,FALSE)</f>
        <v>47</v>
      </c>
      <c r="O984" t="str">
        <f>VLOOKUP(Table8_16[[#This Row],[Customer_ID]],Table1__2[],4,FALSE)</f>
        <v>Female</v>
      </c>
      <c r="P984" t="str">
        <f>VLOOKUP(Table8_16[[#This Row],[Customer_ID]],Table1__2[],5,FALSE)</f>
        <v>Carolview</v>
      </c>
      <c r="Q984" t="str">
        <f>VLOOKUP(Table8_16[[#This Row],[Customer_ID]],Table1__2[],6,FALSE)</f>
        <v>Illinois</v>
      </c>
      <c r="R984" t="str">
        <f>VLOOKUP(Table8_16[[#This Row],[Customer_ID]],Table1__2[],7,FALSE)</f>
        <v>USA</v>
      </c>
      <c r="S984" t="str">
        <f>VLOOKUP(Table8_16[[#This Row],[Customer_ID]],Table1__2[],8,FALSE)</f>
        <v>Platinum</v>
      </c>
      <c r="T984" t="str">
        <f>VLOOKUP(Table8_16[[#This Row],[Customer_ID]],Table1__2[],9,FALSE)</f>
        <v>Experienced</v>
      </c>
      <c r="U984" t="str">
        <f>VLOOKUP(Table8_16[[#This Row],[Product_ID]],Table3__211[],2,FALSE)</f>
        <v>Basketball</v>
      </c>
      <c r="V984" t="str">
        <f>VLOOKUP(Table8_16[[#This Row],[Product_ID]],Table3__211[],3,FALSE)</f>
        <v>Ball</v>
      </c>
      <c r="W984" t="str">
        <f>VLOOKUP(Table8_16[[#This Row],[Product_ID]],Table3__211[],4,FALSE)</f>
        <v>Sports</v>
      </c>
      <c r="X984" t="str">
        <f>VLOOKUP(Table8_16[[#This Row],[Product_ID]],Table3__211[],5,FALSE)</f>
        <v>Team Sports</v>
      </c>
      <c r="Y984" t="str">
        <f>VLOOKUP(Table8_16[[#This Row],[Product_ID]],Table3__211[],6,FALSE)</f>
        <v>Nolan-Snow</v>
      </c>
      <c r="Z984">
        <f>VLOOKUP(Table8_16[[#This Row],[Product_ID]],Table3__211[],7,FALSE)</f>
        <v>204.39</v>
      </c>
      <c r="AA984">
        <f>VLOOKUP(Table8_16[[#This Row],[Product_ID]],Table3__211[],8,FALSE)</f>
        <v>281</v>
      </c>
      <c r="AB984" t="str">
        <f>VLOOKUP(Table8_16[[#This Row],[Store_ID]],Store!$A$2:$E$21,2,FALSE)</f>
        <v>Bean, Jones and Park</v>
      </c>
      <c r="AC984" t="str">
        <f>VLOOKUP(Table8_16[[#This Row],[Store_ID]],Store!$A$2:$E$21,3,FALSE)</f>
        <v>West</v>
      </c>
      <c r="AD984" t="str">
        <f>VLOOKUP(Table8_16[[#This Row],[Store_ID]],Store!$A$2:$E$21,4,FALSE)</f>
        <v>Thompsonborough</v>
      </c>
      <c r="AE984" t="str">
        <f>VLOOKUP(Table8_16[[#This Row],[Store_ID]],Store!$A$2:$E$21,5,FALSE)</f>
        <v>Online</v>
      </c>
      <c r="AF984" s="22" t="str">
        <f>VLOOKUP(Table8_16[[#This Row],[Store_ID]],Store!$A$2:$F$21,6,FALSE)</f>
        <v>Digital Store</v>
      </c>
    </row>
    <row r="985" spans="1:32" x14ac:dyDescent="0.3">
      <c r="A985" t="s">
        <v>2950</v>
      </c>
      <c r="B985" s="5">
        <v>45432</v>
      </c>
      <c r="C985" t="s">
        <v>322</v>
      </c>
      <c r="D985" t="s">
        <v>1780</v>
      </c>
      <c r="E985" t="s">
        <v>1917</v>
      </c>
      <c r="F985">
        <v>2</v>
      </c>
      <c r="G985">
        <v>853.93</v>
      </c>
      <c r="H985">
        <v>0.01</v>
      </c>
      <c r="I985" t="s">
        <v>1961</v>
      </c>
      <c r="J985">
        <v>1690.7814000000001</v>
      </c>
      <c r="K985">
        <v>1690.7813999999998</v>
      </c>
      <c r="L985" t="str">
        <f>_xlfn.IFS(Table8_1[[#This Row],[Unit_Price]]&lt;500,"Low Price",Table8_1[[#This Row],[Unit_Price]]&lt;2000,"Medium Price",Table8_1[[#This Row],[Unit_Price]]&gt;=2000, "High Price")</f>
        <v>Medium Price</v>
      </c>
      <c r="M985" t="str">
        <f>VLOOKUP(Table8_16[[#This Row],[Customer_ID]],Table1__2[],2,FALSE)</f>
        <v>Timothy Wright</v>
      </c>
      <c r="N985">
        <f>VLOOKUP(Table8_16[[#This Row],[Customer_ID]],Table1__2[],3,FALSE)</f>
        <v>58</v>
      </c>
      <c r="O985" t="str">
        <f>VLOOKUP(Table8_16[[#This Row],[Customer_ID]],Table1__2[],4,FALSE)</f>
        <v>Male</v>
      </c>
      <c r="P985" t="str">
        <f>VLOOKUP(Table8_16[[#This Row],[Customer_ID]],Table1__2[],5,FALSE)</f>
        <v>Ashleystad</v>
      </c>
      <c r="Q985" t="str">
        <f>VLOOKUP(Table8_16[[#This Row],[Customer_ID]],Table1__2[],6,FALSE)</f>
        <v>Arkansas</v>
      </c>
      <c r="R985" t="str">
        <f>VLOOKUP(Table8_16[[#This Row],[Customer_ID]],Table1__2[],7,FALSE)</f>
        <v>USA</v>
      </c>
      <c r="S985" t="str">
        <f>VLOOKUP(Table8_16[[#This Row],[Customer_ID]],Table1__2[],8,FALSE)</f>
        <v>Silver</v>
      </c>
      <c r="T985" t="str">
        <f>VLOOKUP(Table8_16[[#This Row],[Customer_ID]],Table1__2[],9,FALSE)</f>
        <v>Experienced</v>
      </c>
      <c r="U985" t="str">
        <f>VLOOKUP(Table8_16[[#This Row],[Product_ID]],Table3__211[],2,FALSE)</f>
        <v>Women's Hair Dryer</v>
      </c>
      <c r="V985" t="str">
        <f>VLOOKUP(Table8_16[[#This Row],[Product_ID]],Table3__211[],3,FALSE)</f>
        <v>Brush</v>
      </c>
      <c r="W985" t="str">
        <f>VLOOKUP(Table8_16[[#This Row],[Product_ID]],Table3__211[],4,FALSE)</f>
        <v>Beauty</v>
      </c>
      <c r="X985" t="str">
        <f>VLOOKUP(Table8_16[[#This Row],[Product_ID]],Table3__211[],5,FALSE)</f>
        <v>Haircare</v>
      </c>
      <c r="Y985" t="str">
        <f>VLOOKUP(Table8_16[[#This Row],[Product_ID]],Table3__211[],6,FALSE)</f>
        <v>Torres, Spencer and Potter</v>
      </c>
      <c r="Z985">
        <f>VLOOKUP(Table8_16[[#This Row],[Product_ID]],Table3__211[],7,FALSE)</f>
        <v>340.39</v>
      </c>
      <c r="AA985">
        <f>VLOOKUP(Table8_16[[#This Row],[Product_ID]],Table3__211[],8,FALSE)</f>
        <v>177</v>
      </c>
      <c r="AB985" t="str">
        <f>VLOOKUP(Table8_16[[#This Row],[Store_ID]],Store!$A$2:$E$21,2,FALSE)</f>
        <v>Bean, Jones and Park</v>
      </c>
      <c r="AC985" t="str">
        <f>VLOOKUP(Table8_16[[#This Row],[Store_ID]],Store!$A$2:$E$21,3,FALSE)</f>
        <v>West</v>
      </c>
      <c r="AD985" t="str">
        <f>VLOOKUP(Table8_16[[#This Row],[Store_ID]],Store!$A$2:$E$21,4,FALSE)</f>
        <v>Thompsonborough</v>
      </c>
      <c r="AE985" t="str">
        <f>VLOOKUP(Table8_16[[#This Row],[Store_ID]],Store!$A$2:$E$21,5,FALSE)</f>
        <v>Online</v>
      </c>
      <c r="AF985" s="22" t="str">
        <f>VLOOKUP(Table8_16[[#This Row],[Store_ID]],Store!$A$2:$F$21,6,FALSE)</f>
        <v>Digital Store</v>
      </c>
    </row>
    <row r="986" spans="1:32" x14ac:dyDescent="0.3">
      <c r="A986" t="s">
        <v>2951</v>
      </c>
      <c r="B986" s="5">
        <v>45914</v>
      </c>
      <c r="C986" t="s">
        <v>2580</v>
      </c>
      <c r="D986" t="s">
        <v>1664</v>
      </c>
      <c r="E986" t="s">
        <v>1904</v>
      </c>
      <c r="F986">
        <v>4</v>
      </c>
      <c r="G986">
        <v>465.42</v>
      </c>
      <c r="H986">
        <v>0.26</v>
      </c>
      <c r="I986" t="s">
        <v>1964</v>
      </c>
      <c r="J986">
        <v>1377.6432</v>
      </c>
      <c r="K986">
        <v>1377.6432</v>
      </c>
      <c r="L986" t="str">
        <f>_xlfn.IFS(Table8_1[[#This Row],[Unit_Price]]&lt;500,"Low Price",Table8_1[[#This Row],[Unit_Price]]&lt;2000,"Medium Price",Table8_1[[#This Row],[Unit_Price]]&gt;=2000, "High Price")</f>
        <v>Low Price</v>
      </c>
      <c r="M986" t="str">
        <f>VLOOKUP(Table8_16[[#This Row],[Customer_ID]],Table1__2[],2,FALSE)</f>
        <v>Kaitlin Brown</v>
      </c>
      <c r="N986">
        <f>VLOOKUP(Table8_16[[#This Row],[Customer_ID]],Table1__2[],3,FALSE)</f>
        <v>52</v>
      </c>
      <c r="O986" t="str">
        <f>VLOOKUP(Table8_16[[#This Row],[Customer_ID]],Table1__2[],4,FALSE)</f>
        <v>Female</v>
      </c>
      <c r="P986" t="str">
        <f>VLOOKUP(Table8_16[[#This Row],[Customer_ID]],Table1__2[],5,FALSE)</f>
        <v>Kellyberg</v>
      </c>
      <c r="Q986" t="str">
        <f>VLOOKUP(Table8_16[[#This Row],[Customer_ID]],Table1__2[],6,FALSE)</f>
        <v>South Dakota</v>
      </c>
      <c r="R986" t="str">
        <f>VLOOKUP(Table8_16[[#This Row],[Customer_ID]],Table1__2[],7,FALSE)</f>
        <v>USA</v>
      </c>
      <c r="S986" t="str">
        <f>VLOOKUP(Table8_16[[#This Row],[Customer_ID]],Table1__2[],8,FALSE)</f>
        <v>Gold</v>
      </c>
      <c r="T986" t="str">
        <f>VLOOKUP(Table8_16[[#This Row],[Customer_ID]],Table1__2[],9,FALSE)</f>
        <v>Experienced</v>
      </c>
      <c r="U986" t="str">
        <f>VLOOKUP(Table8_16[[#This Row],[Product_ID]],Table3__211[],2,FALSE)</f>
        <v>Fabric Sofa Throw</v>
      </c>
      <c r="V986" t="str">
        <f>VLOOKUP(Table8_16[[#This Row],[Product_ID]],Table3__211[],3,FALSE)</f>
        <v>Blanket</v>
      </c>
      <c r="W986" t="str">
        <f>VLOOKUP(Table8_16[[#This Row],[Product_ID]],Table3__211[],4,FALSE)</f>
        <v>Home</v>
      </c>
      <c r="X986" t="str">
        <f>VLOOKUP(Table8_16[[#This Row],[Product_ID]],Table3__211[],5,FALSE)</f>
        <v>Decor</v>
      </c>
      <c r="Y986" t="str">
        <f>VLOOKUP(Table8_16[[#This Row],[Product_ID]],Table3__211[],6,FALSE)</f>
        <v>Hoffman Group</v>
      </c>
      <c r="Z986">
        <f>VLOOKUP(Table8_16[[#This Row],[Product_ID]],Table3__211[],7,FALSE)</f>
        <v>218.48</v>
      </c>
      <c r="AA986">
        <f>VLOOKUP(Table8_16[[#This Row],[Product_ID]],Table3__211[],8,FALSE)</f>
        <v>276</v>
      </c>
      <c r="AB986" t="str">
        <f>VLOOKUP(Table8_16[[#This Row],[Store_ID]],Store!$A$2:$E$21,2,FALSE)</f>
        <v>Alexander Group</v>
      </c>
      <c r="AC986" t="str">
        <f>VLOOKUP(Table8_16[[#This Row],[Store_ID]],Store!$A$2:$E$21,3,FALSE)</f>
        <v>South</v>
      </c>
      <c r="AD986" t="str">
        <f>VLOOKUP(Table8_16[[#This Row],[Store_ID]],Store!$A$2:$E$21,4,FALSE)</f>
        <v>Port Sharon</v>
      </c>
      <c r="AE986" t="str">
        <f>VLOOKUP(Table8_16[[#This Row],[Store_ID]],Store!$A$2:$E$21,5,FALSE)</f>
        <v>Online</v>
      </c>
      <c r="AF986" s="22" t="str">
        <f>VLOOKUP(Table8_16[[#This Row],[Store_ID]],Store!$A$2:$F$21,6,FALSE)</f>
        <v>Digital Store</v>
      </c>
    </row>
    <row r="987" spans="1:32" x14ac:dyDescent="0.3">
      <c r="A987" t="s">
        <v>2952</v>
      </c>
      <c r="B987" s="5">
        <v>45758</v>
      </c>
      <c r="C987" t="s">
        <v>212</v>
      </c>
      <c r="D987" t="s">
        <v>1560</v>
      </c>
      <c r="E987" t="s">
        <v>1927</v>
      </c>
      <c r="F987">
        <v>4</v>
      </c>
      <c r="G987">
        <v>880.26</v>
      </c>
      <c r="H987">
        <v>0.11</v>
      </c>
      <c r="I987" t="s">
        <v>1964</v>
      </c>
      <c r="J987">
        <v>3133.7256000000002</v>
      </c>
      <c r="K987">
        <v>3133.7255999999998</v>
      </c>
      <c r="L987" t="str">
        <f>_xlfn.IFS(Table8_1[[#This Row],[Unit_Price]]&lt;500,"Low Price",Table8_1[[#This Row],[Unit_Price]]&lt;2000,"Medium Price",Table8_1[[#This Row],[Unit_Price]]&gt;=2000, "High Price")</f>
        <v>Medium Price</v>
      </c>
      <c r="M987" t="str">
        <f>VLOOKUP(Table8_16[[#This Row],[Customer_ID]],Table1__2[],2,FALSE)</f>
        <v>Wayne Mcpherson</v>
      </c>
      <c r="N987">
        <f>VLOOKUP(Table8_16[[#This Row],[Customer_ID]],Table1__2[],3,FALSE)</f>
        <v>56</v>
      </c>
      <c r="O987" t="str">
        <f>VLOOKUP(Table8_16[[#This Row],[Customer_ID]],Table1__2[],4,FALSE)</f>
        <v>Female</v>
      </c>
      <c r="P987" t="str">
        <f>VLOOKUP(Table8_16[[#This Row],[Customer_ID]],Table1__2[],5,FALSE)</f>
        <v>Edwardsfort</v>
      </c>
      <c r="Q987" t="str">
        <f>VLOOKUP(Table8_16[[#This Row],[Customer_ID]],Table1__2[],6,FALSE)</f>
        <v>Minnesota</v>
      </c>
      <c r="R987" t="str">
        <f>VLOOKUP(Table8_16[[#This Row],[Customer_ID]],Table1__2[],7,FALSE)</f>
        <v>USA</v>
      </c>
      <c r="S987" t="str">
        <f>VLOOKUP(Table8_16[[#This Row],[Customer_ID]],Table1__2[],8,FALSE)</f>
        <v>Bronze</v>
      </c>
      <c r="T987" t="str">
        <f>VLOOKUP(Table8_16[[#This Row],[Customer_ID]],Table1__2[],9,FALSE)</f>
        <v>Experienced</v>
      </c>
      <c r="U987" t="str">
        <f>VLOOKUP(Table8_16[[#This Row],[Product_ID]],Table3__211[],2,FALSE)</f>
        <v>Men's Graphic</v>
      </c>
      <c r="V987" t="str">
        <f>VLOOKUP(Table8_16[[#This Row],[Product_ID]],Table3__211[],3,FALSE)</f>
        <v>T-Shirt</v>
      </c>
      <c r="W987" t="str">
        <f>VLOOKUP(Table8_16[[#This Row],[Product_ID]],Table3__211[],4,FALSE)</f>
        <v>Clothing</v>
      </c>
      <c r="X987" t="str">
        <f>VLOOKUP(Table8_16[[#This Row],[Product_ID]],Table3__211[],5,FALSE)</f>
        <v>Tops</v>
      </c>
      <c r="Y987" t="str">
        <f>VLOOKUP(Table8_16[[#This Row],[Product_ID]],Table3__211[],6,FALSE)</f>
        <v>Terry-Moore</v>
      </c>
      <c r="Z987">
        <f>VLOOKUP(Table8_16[[#This Row],[Product_ID]],Table3__211[],7,FALSE)</f>
        <v>342.56</v>
      </c>
      <c r="AA987">
        <f>VLOOKUP(Table8_16[[#This Row],[Product_ID]],Table3__211[],8,FALSE)</f>
        <v>181</v>
      </c>
      <c r="AB987" t="str">
        <f>VLOOKUP(Table8_16[[#This Row],[Store_ID]],Store!$A$2:$E$21,2,FALSE)</f>
        <v>Aguirre-Keller</v>
      </c>
      <c r="AC987" t="str">
        <f>VLOOKUP(Table8_16[[#This Row],[Store_ID]],Store!$A$2:$E$21,3,FALSE)</f>
        <v>South</v>
      </c>
      <c r="AD987" t="str">
        <f>VLOOKUP(Table8_16[[#This Row],[Store_ID]],Store!$A$2:$E$21,4,FALSE)</f>
        <v>Lake Michael</v>
      </c>
      <c r="AE987" t="str">
        <f>VLOOKUP(Table8_16[[#This Row],[Store_ID]],Store!$A$2:$E$21,5,FALSE)</f>
        <v>Online</v>
      </c>
      <c r="AF987" s="22" t="str">
        <f>VLOOKUP(Table8_16[[#This Row],[Store_ID]],Store!$A$2:$F$21,6,FALSE)</f>
        <v>Digital Store</v>
      </c>
    </row>
    <row r="988" spans="1:32" x14ac:dyDescent="0.3">
      <c r="A988" t="s">
        <v>2953</v>
      </c>
      <c r="B988" s="5">
        <v>45429</v>
      </c>
      <c r="C988" t="s">
        <v>1499</v>
      </c>
      <c r="D988" t="s">
        <v>1735</v>
      </c>
      <c r="E988" t="s">
        <v>1927</v>
      </c>
      <c r="F988">
        <v>3</v>
      </c>
      <c r="G988">
        <v>461.02</v>
      </c>
      <c r="H988">
        <v>0.28999999999999998</v>
      </c>
      <c r="I988" t="s">
        <v>1961</v>
      </c>
      <c r="J988">
        <v>981.97260000000006</v>
      </c>
      <c r="K988">
        <v>981.97260000000006</v>
      </c>
      <c r="L988" t="str">
        <f>_xlfn.IFS(Table8_1[[#This Row],[Unit_Price]]&lt;500,"Low Price",Table8_1[[#This Row],[Unit_Price]]&lt;2000,"Medium Price",Table8_1[[#This Row],[Unit_Price]]&gt;=2000, "High Price")</f>
        <v>Low Price</v>
      </c>
      <c r="M988" t="str">
        <f>VLOOKUP(Table8_16[[#This Row],[Customer_ID]],Table1__2[],2,FALSE)</f>
        <v>Sarah Smith</v>
      </c>
      <c r="N988">
        <f>VLOOKUP(Table8_16[[#This Row],[Customer_ID]],Table1__2[],3,FALSE)</f>
        <v>48</v>
      </c>
      <c r="O988" t="str">
        <f>VLOOKUP(Table8_16[[#This Row],[Customer_ID]],Table1__2[],4,FALSE)</f>
        <v>Male</v>
      </c>
      <c r="P988" t="str">
        <f>VLOOKUP(Table8_16[[#This Row],[Customer_ID]],Table1__2[],5,FALSE)</f>
        <v>East Rodney</v>
      </c>
      <c r="Q988" t="str">
        <f>VLOOKUP(Table8_16[[#This Row],[Customer_ID]],Table1__2[],6,FALSE)</f>
        <v>Nevada</v>
      </c>
      <c r="R988" t="str">
        <f>VLOOKUP(Table8_16[[#This Row],[Customer_ID]],Table1__2[],7,FALSE)</f>
        <v>USA</v>
      </c>
      <c r="S988" t="str">
        <f>VLOOKUP(Table8_16[[#This Row],[Customer_ID]],Table1__2[],8,FALSE)</f>
        <v>Gold</v>
      </c>
      <c r="T988" t="str">
        <f>VLOOKUP(Table8_16[[#This Row],[Customer_ID]],Table1__2[],9,FALSE)</f>
        <v>Experienced</v>
      </c>
      <c r="U988" t="str">
        <f>VLOOKUP(Table8_16[[#This Row],[Product_ID]],Table3__211[],2,FALSE)</f>
        <v>HDMI Cable –</v>
      </c>
      <c r="V988" t="str">
        <f>VLOOKUP(Table8_16[[#This Row],[Product_ID]],Table3__211[],3,FALSE)</f>
        <v>2m</v>
      </c>
      <c r="W988" t="str">
        <f>VLOOKUP(Table8_16[[#This Row],[Product_ID]],Table3__211[],4,FALSE)</f>
        <v>Electronics</v>
      </c>
      <c r="X988" t="str">
        <f>VLOOKUP(Table8_16[[#This Row],[Product_ID]],Table3__211[],5,FALSE)</f>
        <v>Accessories</v>
      </c>
      <c r="Y988" t="str">
        <f>VLOOKUP(Table8_16[[#This Row],[Product_ID]],Table3__211[],6,FALSE)</f>
        <v>Bautista, Green and Hale</v>
      </c>
      <c r="Z988">
        <f>VLOOKUP(Table8_16[[#This Row],[Product_ID]],Table3__211[],7,FALSE)</f>
        <v>88.49</v>
      </c>
      <c r="AA988">
        <f>VLOOKUP(Table8_16[[#This Row],[Product_ID]],Table3__211[],8,FALSE)</f>
        <v>246</v>
      </c>
      <c r="AB988" t="str">
        <f>VLOOKUP(Table8_16[[#This Row],[Store_ID]],Store!$A$2:$E$21,2,FALSE)</f>
        <v>Aguirre-Keller</v>
      </c>
      <c r="AC988" t="str">
        <f>VLOOKUP(Table8_16[[#This Row],[Store_ID]],Store!$A$2:$E$21,3,FALSE)</f>
        <v>South</v>
      </c>
      <c r="AD988" t="str">
        <f>VLOOKUP(Table8_16[[#This Row],[Store_ID]],Store!$A$2:$E$21,4,FALSE)</f>
        <v>Lake Michael</v>
      </c>
      <c r="AE988" t="str">
        <f>VLOOKUP(Table8_16[[#This Row],[Store_ID]],Store!$A$2:$E$21,5,FALSE)</f>
        <v>Online</v>
      </c>
      <c r="AF988" s="22" t="str">
        <f>VLOOKUP(Table8_16[[#This Row],[Store_ID]],Store!$A$2:$F$21,6,FALSE)</f>
        <v>Digital Store</v>
      </c>
    </row>
    <row r="989" spans="1:32" x14ac:dyDescent="0.3">
      <c r="A989" t="s">
        <v>2954</v>
      </c>
      <c r="B989" s="5">
        <v>45578</v>
      </c>
      <c r="C989" t="s">
        <v>114</v>
      </c>
      <c r="D989" t="s">
        <v>1652</v>
      </c>
      <c r="E989" t="s">
        <v>1932</v>
      </c>
      <c r="F989">
        <v>1</v>
      </c>
      <c r="G989">
        <v>531.99</v>
      </c>
      <c r="H989">
        <v>0.17</v>
      </c>
      <c r="I989" t="s">
        <v>1961</v>
      </c>
      <c r="J989">
        <v>441.55169999999998</v>
      </c>
      <c r="K989">
        <v>441.55169999999998</v>
      </c>
      <c r="L989" t="str">
        <f>_xlfn.IFS(Table8_1[[#This Row],[Unit_Price]]&lt;500,"Low Price",Table8_1[[#This Row],[Unit_Price]]&lt;2000,"Medium Price",Table8_1[[#This Row],[Unit_Price]]&gt;=2000, "High Price")</f>
        <v>Medium Price</v>
      </c>
      <c r="M989" t="str">
        <f>VLOOKUP(Table8_16[[#This Row],[Customer_ID]],Table1__2[],2,FALSE)</f>
        <v>Amber Carlson</v>
      </c>
      <c r="N989">
        <f>VLOOKUP(Table8_16[[#This Row],[Customer_ID]],Table1__2[],3,FALSE)</f>
        <v>18</v>
      </c>
      <c r="O989" t="str">
        <f>VLOOKUP(Table8_16[[#This Row],[Customer_ID]],Table1__2[],4,FALSE)</f>
        <v>Female</v>
      </c>
      <c r="P989" t="str">
        <f>VLOOKUP(Table8_16[[#This Row],[Customer_ID]],Table1__2[],5,FALSE)</f>
        <v>East Michellemouth</v>
      </c>
      <c r="Q989" t="str">
        <f>VLOOKUP(Table8_16[[#This Row],[Customer_ID]],Table1__2[],6,FALSE)</f>
        <v>Missouri</v>
      </c>
      <c r="R989" t="str">
        <f>VLOOKUP(Table8_16[[#This Row],[Customer_ID]],Table1__2[],7,FALSE)</f>
        <v>USA</v>
      </c>
      <c r="S989" t="str">
        <f>VLOOKUP(Table8_16[[#This Row],[Customer_ID]],Table1__2[],8,FALSE)</f>
        <v>Gold</v>
      </c>
      <c r="T989" t="str">
        <f>VLOOKUP(Table8_16[[#This Row],[Customer_ID]],Table1__2[],9,FALSE)</f>
        <v>Teenage</v>
      </c>
      <c r="U989" t="str">
        <f>VLOOKUP(Table8_16[[#This Row],[Product_ID]],Table3__211[],2,FALSE)</f>
        <v>Women's Scarf</v>
      </c>
      <c r="V989" t="str">
        <f>VLOOKUP(Table8_16[[#This Row],[Product_ID]],Table3__211[],3,FALSE)</f>
        <v>Set</v>
      </c>
      <c r="W989" t="str">
        <f>VLOOKUP(Table8_16[[#This Row],[Product_ID]],Table3__211[],4,FALSE)</f>
        <v>Clothing</v>
      </c>
      <c r="X989" t="str">
        <f>VLOOKUP(Table8_16[[#This Row],[Product_ID]],Table3__211[],5,FALSE)</f>
        <v>Accessories</v>
      </c>
      <c r="Y989" t="str">
        <f>VLOOKUP(Table8_16[[#This Row],[Product_ID]],Table3__211[],6,FALSE)</f>
        <v>Brown and Sons</v>
      </c>
      <c r="Z989">
        <f>VLOOKUP(Table8_16[[#This Row],[Product_ID]],Table3__211[],7,FALSE)</f>
        <v>174.02</v>
      </c>
      <c r="AA989">
        <f>VLOOKUP(Table8_16[[#This Row],[Product_ID]],Table3__211[],8,FALSE)</f>
        <v>268</v>
      </c>
      <c r="AB989" t="str">
        <f>VLOOKUP(Table8_16[[#This Row],[Store_ID]],Store!$A$2:$E$21,2,FALSE)</f>
        <v>Gardner, Humphrey and Contreras</v>
      </c>
      <c r="AC989" t="str">
        <f>VLOOKUP(Table8_16[[#This Row],[Store_ID]],Store!$A$2:$E$21,3,FALSE)</f>
        <v>East</v>
      </c>
      <c r="AD989" t="str">
        <f>VLOOKUP(Table8_16[[#This Row],[Store_ID]],Store!$A$2:$E$21,4,FALSE)</f>
        <v>Johnsonville</v>
      </c>
      <c r="AE989" t="str">
        <f>VLOOKUP(Table8_16[[#This Row],[Store_ID]],Store!$A$2:$E$21,5,FALSE)</f>
        <v>Flagship</v>
      </c>
      <c r="AF989" s="22" t="str">
        <f>VLOOKUP(Table8_16[[#This Row],[Store_ID]],Store!$A$2:$F$21,6,FALSE)</f>
        <v>Physical Store</v>
      </c>
    </row>
    <row r="990" spans="1:32" x14ac:dyDescent="0.3">
      <c r="A990" t="s">
        <v>2955</v>
      </c>
      <c r="B990" s="5">
        <v>45486</v>
      </c>
      <c r="C990" t="s">
        <v>29</v>
      </c>
      <c r="D990" t="s">
        <v>1721</v>
      </c>
      <c r="E990" t="s">
        <v>1942</v>
      </c>
      <c r="F990">
        <v>2</v>
      </c>
      <c r="G990">
        <v>274.08999999999997</v>
      </c>
      <c r="H990">
        <v>0.13</v>
      </c>
      <c r="I990" t="s">
        <v>1961</v>
      </c>
      <c r="J990">
        <v>476.91660000000002</v>
      </c>
      <c r="K990">
        <v>476.91659999999996</v>
      </c>
      <c r="L990" t="str">
        <f>_xlfn.IFS(Table8_1[[#This Row],[Unit_Price]]&lt;500,"Low Price",Table8_1[[#This Row],[Unit_Price]]&lt;2000,"Medium Price",Table8_1[[#This Row],[Unit_Price]]&gt;=2000, "High Price")</f>
        <v>Low Price</v>
      </c>
      <c r="M990" t="str">
        <f>VLOOKUP(Table8_16[[#This Row],[Customer_ID]],Table1__2[],2,FALSE)</f>
        <v>Caroline Collins</v>
      </c>
      <c r="N990">
        <f>VLOOKUP(Table8_16[[#This Row],[Customer_ID]],Table1__2[],3,FALSE)</f>
        <v>64</v>
      </c>
      <c r="O990" t="str">
        <f>VLOOKUP(Table8_16[[#This Row],[Customer_ID]],Table1__2[],4,FALSE)</f>
        <v>Female</v>
      </c>
      <c r="P990" t="str">
        <f>VLOOKUP(Table8_16[[#This Row],[Customer_ID]],Table1__2[],5,FALSE)</f>
        <v>Nicholasshire</v>
      </c>
      <c r="Q990" t="str">
        <f>VLOOKUP(Table8_16[[#This Row],[Customer_ID]],Table1__2[],6,FALSE)</f>
        <v>California</v>
      </c>
      <c r="R990" t="str">
        <f>VLOOKUP(Table8_16[[#This Row],[Customer_ID]],Table1__2[],7,FALSE)</f>
        <v>USA</v>
      </c>
      <c r="S990" t="str">
        <f>VLOOKUP(Table8_16[[#This Row],[Customer_ID]],Table1__2[],8,FALSE)</f>
        <v>Silver</v>
      </c>
      <c r="T990" t="str">
        <f>VLOOKUP(Table8_16[[#This Row],[Customer_ID]],Table1__2[],9,FALSE)</f>
        <v>Retired</v>
      </c>
      <c r="U990" t="str">
        <f>VLOOKUP(Table8_16[[#This Row],[Product_ID]],Table3__211[],2,FALSE)</f>
        <v>Makeup Brush</v>
      </c>
      <c r="V990" t="str">
        <f>VLOOKUP(Table8_16[[#This Row],[Product_ID]],Table3__211[],3,FALSE)</f>
        <v>Set</v>
      </c>
      <c r="W990" t="str">
        <f>VLOOKUP(Table8_16[[#This Row],[Product_ID]],Table3__211[],4,FALSE)</f>
        <v>Beauty</v>
      </c>
      <c r="X990" t="str">
        <f>VLOOKUP(Table8_16[[#This Row],[Product_ID]],Table3__211[],5,FALSE)</f>
        <v>Makeup</v>
      </c>
      <c r="Y990" t="str">
        <f>VLOOKUP(Table8_16[[#This Row],[Product_ID]],Table3__211[],6,FALSE)</f>
        <v>Cook Inc</v>
      </c>
      <c r="Z990">
        <f>VLOOKUP(Table8_16[[#This Row],[Product_ID]],Table3__211[],7,FALSE)</f>
        <v>254.04</v>
      </c>
      <c r="AA990">
        <f>VLOOKUP(Table8_16[[#This Row],[Product_ID]],Table3__211[],8,FALSE)</f>
        <v>431</v>
      </c>
      <c r="AB990" t="str">
        <f>VLOOKUP(Table8_16[[#This Row],[Store_ID]],Store!$A$2:$E$21,2,FALSE)</f>
        <v>Holloway Ltd</v>
      </c>
      <c r="AC990" t="str">
        <f>VLOOKUP(Table8_16[[#This Row],[Store_ID]],Store!$A$2:$E$21,3,FALSE)</f>
        <v>North</v>
      </c>
      <c r="AD990" t="str">
        <f>VLOOKUP(Table8_16[[#This Row],[Store_ID]],Store!$A$2:$E$21,4,FALSE)</f>
        <v>Bensonhaven</v>
      </c>
      <c r="AE990" t="str">
        <f>VLOOKUP(Table8_16[[#This Row],[Store_ID]],Store!$A$2:$E$21,5,FALSE)</f>
        <v>Flagship</v>
      </c>
      <c r="AF990" s="22" t="str">
        <f>VLOOKUP(Table8_16[[#This Row],[Store_ID]],Store!$A$2:$F$21,6,FALSE)</f>
        <v>Physical Store</v>
      </c>
    </row>
    <row r="991" spans="1:32" x14ac:dyDescent="0.3">
      <c r="A991" t="s">
        <v>2956</v>
      </c>
      <c r="B991" s="5">
        <v>45694</v>
      </c>
      <c r="C991" t="s">
        <v>1383</v>
      </c>
      <c r="D991" t="s">
        <v>1847</v>
      </c>
      <c r="E991" t="s">
        <v>1924</v>
      </c>
      <c r="F991">
        <v>1</v>
      </c>
      <c r="G991">
        <v>66.14</v>
      </c>
      <c r="H991">
        <v>0.14000000000000001</v>
      </c>
      <c r="I991" t="s">
        <v>1964</v>
      </c>
      <c r="J991">
        <v>56.880400000000002</v>
      </c>
      <c r="K991">
        <v>56.880400000000002</v>
      </c>
      <c r="L991" t="str">
        <f>_xlfn.IFS(Table8_1[[#This Row],[Unit_Price]]&lt;500,"Low Price",Table8_1[[#This Row],[Unit_Price]]&lt;2000,"Medium Price",Table8_1[[#This Row],[Unit_Price]]&gt;=2000, "High Price")</f>
        <v>Low Price</v>
      </c>
      <c r="M991" t="str">
        <f>VLOOKUP(Table8_16[[#This Row],[Customer_ID]],Table1__2[],2,FALSE)</f>
        <v>Adam Castro</v>
      </c>
      <c r="N991">
        <f>VLOOKUP(Table8_16[[#This Row],[Customer_ID]],Table1__2[],3,FALSE)</f>
        <v>51</v>
      </c>
      <c r="O991" t="str">
        <f>VLOOKUP(Table8_16[[#This Row],[Customer_ID]],Table1__2[],4,FALSE)</f>
        <v>Male</v>
      </c>
      <c r="P991" t="str">
        <f>VLOOKUP(Table8_16[[#This Row],[Customer_ID]],Table1__2[],5,FALSE)</f>
        <v>New Donnabury</v>
      </c>
      <c r="Q991" t="str">
        <f>VLOOKUP(Table8_16[[#This Row],[Customer_ID]],Table1__2[],6,FALSE)</f>
        <v>Texas</v>
      </c>
      <c r="R991" t="str">
        <f>VLOOKUP(Table8_16[[#This Row],[Customer_ID]],Table1__2[],7,FALSE)</f>
        <v>USA</v>
      </c>
      <c r="S991" t="str">
        <f>VLOOKUP(Table8_16[[#This Row],[Customer_ID]],Table1__2[],8,FALSE)</f>
        <v>Silver</v>
      </c>
      <c r="T991" t="str">
        <f>VLOOKUP(Table8_16[[#This Row],[Customer_ID]],Table1__2[],9,FALSE)</f>
        <v>Experienced</v>
      </c>
      <c r="U991" t="str">
        <f>VLOOKUP(Table8_16[[#This Row],[Product_ID]],Table3__211[],2,FALSE)</f>
        <v>Sports Wrist</v>
      </c>
      <c r="V991" t="str">
        <f>VLOOKUP(Table8_16[[#This Row],[Product_ID]],Table3__211[],3,FALSE)</f>
        <v>Sweatbands</v>
      </c>
      <c r="W991" t="str">
        <f>VLOOKUP(Table8_16[[#This Row],[Product_ID]],Table3__211[],4,FALSE)</f>
        <v>Sports</v>
      </c>
      <c r="X991" t="str">
        <f>VLOOKUP(Table8_16[[#This Row],[Product_ID]],Table3__211[],5,FALSE)</f>
        <v>Accessories</v>
      </c>
      <c r="Y991" t="str">
        <f>VLOOKUP(Table8_16[[#This Row],[Product_ID]],Table3__211[],6,FALSE)</f>
        <v>Olsen-Daniels</v>
      </c>
      <c r="Z991">
        <f>VLOOKUP(Table8_16[[#This Row],[Product_ID]],Table3__211[],7,FALSE)</f>
        <v>131.24</v>
      </c>
      <c r="AA991">
        <f>VLOOKUP(Table8_16[[#This Row],[Product_ID]],Table3__211[],8,FALSE)</f>
        <v>232</v>
      </c>
      <c r="AB991" t="str">
        <f>VLOOKUP(Table8_16[[#This Row],[Store_ID]],Store!$A$2:$E$21,2,FALSE)</f>
        <v>Hill, Wagner and Ballard</v>
      </c>
      <c r="AC991" t="str">
        <f>VLOOKUP(Table8_16[[#This Row],[Store_ID]],Store!$A$2:$E$21,3,FALSE)</f>
        <v>East</v>
      </c>
      <c r="AD991" t="str">
        <f>VLOOKUP(Table8_16[[#This Row],[Store_ID]],Store!$A$2:$E$21,4,FALSE)</f>
        <v>East Davidville</v>
      </c>
      <c r="AE991" t="str">
        <f>VLOOKUP(Table8_16[[#This Row],[Store_ID]],Store!$A$2:$E$21,5,FALSE)</f>
        <v>Online</v>
      </c>
      <c r="AF991" s="22" t="str">
        <f>VLOOKUP(Table8_16[[#This Row],[Store_ID]],Store!$A$2:$F$21,6,FALSE)</f>
        <v>Digital Store</v>
      </c>
    </row>
    <row r="992" spans="1:32" x14ac:dyDescent="0.3">
      <c r="A992" t="s">
        <v>2957</v>
      </c>
      <c r="B992" s="5">
        <v>45875</v>
      </c>
      <c r="C992" t="s">
        <v>285</v>
      </c>
      <c r="D992" t="s">
        <v>1635</v>
      </c>
      <c r="E992" t="s">
        <v>1921</v>
      </c>
      <c r="F992">
        <v>3</v>
      </c>
      <c r="G992">
        <v>955.82</v>
      </c>
      <c r="H992">
        <v>0.16</v>
      </c>
      <c r="I992" t="s">
        <v>1964</v>
      </c>
      <c r="J992">
        <v>2408.6664000000001</v>
      </c>
      <c r="K992">
        <v>2408.6664000000001</v>
      </c>
      <c r="L992" t="str">
        <f>_xlfn.IFS(Table8_1[[#This Row],[Unit_Price]]&lt;500,"Low Price",Table8_1[[#This Row],[Unit_Price]]&lt;2000,"Medium Price",Table8_1[[#This Row],[Unit_Price]]&gt;=2000, "High Price")</f>
        <v>Medium Price</v>
      </c>
      <c r="M992" t="str">
        <f>VLOOKUP(Table8_16[[#This Row],[Customer_ID]],Table1__2[],2,FALSE)</f>
        <v>Katherine Young</v>
      </c>
      <c r="N992">
        <f>VLOOKUP(Table8_16[[#This Row],[Customer_ID]],Table1__2[],3,FALSE)</f>
        <v>29</v>
      </c>
      <c r="O992" t="str">
        <f>VLOOKUP(Table8_16[[#This Row],[Customer_ID]],Table1__2[],4,FALSE)</f>
        <v>Male</v>
      </c>
      <c r="P992" t="str">
        <f>VLOOKUP(Table8_16[[#This Row],[Customer_ID]],Table1__2[],5,FALSE)</f>
        <v>North Valeriemouth</v>
      </c>
      <c r="Q992" t="str">
        <f>VLOOKUP(Table8_16[[#This Row],[Customer_ID]],Table1__2[],6,FALSE)</f>
        <v>Vermont</v>
      </c>
      <c r="R992" t="str">
        <f>VLOOKUP(Table8_16[[#This Row],[Customer_ID]],Table1__2[],7,FALSE)</f>
        <v>USA</v>
      </c>
      <c r="S992" t="str">
        <f>VLOOKUP(Table8_16[[#This Row],[Customer_ID]],Table1__2[],8,FALSE)</f>
        <v>Gold</v>
      </c>
      <c r="T992" t="str">
        <f>VLOOKUP(Table8_16[[#This Row],[Customer_ID]],Table1__2[],9,FALSE)</f>
        <v>Entry level Professionel</v>
      </c>
      <c r="U992" t="str">
        <f>VLOOKUP(Table8_16[[#This Row],[Product_ID]],Table3__211[],2,FALSE)</f>
        <v>Outdoor Sports Water</v>
      </c>
      <c r="V992" t="str">
        <f>VLOOKUP(Table8_16[[#This Row],[Product_ID]],Table3__211[],3,FALSE)</f>
        <v>Bottle</v>
      </c>
      <c r="W992" t="str">
        <f>VLOOKUP(Table8_16[[#This Row],[Product_ID]],Table3__211[],4,FALSE)</f>
        <v>Sports</v>
      </c>
      <c r="X992" t="str">
        <f>VLOOKUP(Table8_16[[#This Row],[Product_ID]],Table3__211[],5,FALSE)</f>
        <v>Accessories</v>
      </c>
      <c r="Y992" t="str">
        <f>VLOOKUP(Table8_16[[#This Row],[Product_ID]],Table3__211[],6,FALSE)</f>
        <v>Soto-Ellis</v>
      </c>
      <c r="Z992">
        <f>VLOOKUP(Table8_16[[#This Row],[Product_ID]],Table3__211[],7,FALSE)</f>
        <v>131.51</v>
      </c>
      <c r="AA992">
        <f>VLOOKUP(Table8_16[[#This Row],[Product_ID]],Table3__211[],8,FALSE)</f>
        <v>273</v>
      </c>
      <c r="AB992" t="str">
        <f>VLOOKUP(Table8_16[[#This Row],[Store_ID]],Store!$A$2:$E$21,2,FALSE)</f>
        <v>Moore, Padilla and Butler</v>
      </c>
      <c r="AC992" t="str">
        <f>VLOOKUP(Table8_16[[#This Row],[Store_ID]],Store!$A$2:$E$21,3,FALSE)</f>
        <v>South</v>
      </c>
      <c r="AD992" t="str">
        <f>VLOOKUP(Table8_16[[#This Row],[Store_ID]],Store!$A$2:$E$21,4,FALSE)</f>
        <v>East Johnstad</v>
      </c>
      <c r="AE992" t="str">
        <f>VLOOKUP(Table8_16[[#This Row],[Store_ID]],Store!$A$2:$E$21,5,FALSE)</f>
        <v>Flagship</v>
      </c>
      <c r="AF992" s="22" t="str">
        <f>VLOOKUP(Table8_16[[#This Row],[Store_ID]],Store!$A$2:$F$21,6,FALSE)</f>
        <v>Physical Store</v>
      </c>
    </row>
    <row r="993" spans="1:32" x14ac:dyDescent="0.3">
      <c r="A993" t="s">
        <v>2958</v>
      </c>
      <c r="B993" s="5">
        <v>45432</v>
      </c>
      <c r="C993" t="s">
        <v>1016</v>
      </c>
      <c r="D993" t="s">
        <v>1642</v>
      </c>
      <c r="E993" t="s">
        <v>1929</v>
      </c>
      <c r="F993">
        <v>1</v>
      </c>
      <c r="G993">
        <v>904.92</v>
      </c>
      <c r="H993">
        <v>0.13</v>
      </c>
      <c r="I993" t="s">
        <v>1959</v>
      </c>
      <c r="J993">
        <v>787.28039999999999</v>
      </c>
      <c r="K993">
        <v>787.28039999999999</v>
      </c>
      <c r="L993" t="str">
        <f>_xlfn.IFS(Table8_1[[#This Row],[Unit_Price]]&lt;500,"Low Price",Table8_1[[#This Row],[Unit_Price]]&lt;2000,"Medium Price",Table8_1[[#This Row],[Unit_Price]]&gt;=2000, "High Price")</f>
        <v>Medium Price</v>
      </c>
      <c r="M993" t="str">
        <f>VLOOKUP(Table8_16[[#This Row],[Customer_ID]],Table1__2[],2,FALSE)</f>
        <v>Casey Simpson</v>
      </c>
      <c r="N993">
        <f>VLOOKUP(Table8_16[[#This Row],[Customer_ID]],Table1__2[],3,FALSE)</f>
        <v>54</v>
      </c>
      <c r="O993" t="str">
        <f>VLOOKUP(Table8_16[[#This Row],[Customer_ID]],Table1__2[],4,FALSE)</f>
        <v>Male</v>
      </c>
      <c r="P993" t="str">
        <f>VLOOKUP(Table8_16[[#This Row],[Customer_ID]],Table1__2[],5,FALSE)</f>
        <v>West Mathewside</v>
      </c>
      <c r="Q993" t="str">
        <f>VLOOKUP(Table8_16[[#This Row],[Customer_ID]],Table1__2[],6,FALSE)</f>
        <v>Mississippi</v>
      </c>
      <c r="R993" t="str">
        <f>VLOOKUP(Table8_16[[#This Row],[Customer_ID]],Table1__2[],7,FALSE)</f>
        <v>USA</v>
      </c>
      <c r="S993" t="str">
        <f>VLOOKUP(Table8_16[[#This Row],[Customer_ID]],Table1__2[],8,FALSE)</f>
        <v>Platinum</v>
      </c>
      <c r="T993" t="str">
        <f>VLOOKUP(Table8_16[[#This Row],[Customer_ID]],Table1__2[],9,FALSE)</f>
        <v>Experienced</v>
      </c>
      <c r="U993" t="str">
        <f>VLOOKUP(Table8_16[[#This Row],[Product_ID]],Table3__211[],2,FALSE)</f>
        <v>Carbon Fiber Tennis</v>
      </c>
      <c r="V993" t="str">
        <f>VLOOKUP(Table8_16[[#This Row],[Product_ID]],Table3__211[],3,FALSE)</f>
        <v>Racket</v>
      </c>
      <c r="W993" t="str">
        <f>VLOOKUP(Table8_16[[#This Row],[Product_ID]],Table3__211[],4,FALSE)</f>
        <v>Sports</v>
      </c>
      <c r="X993" t="str">
        <f>VLOOKUP(Table8_16[[#This Row],[Product_ID]],Table3__211[],5,FALSE)</f>
        <v>Equipment</v>
      </c>
      <c r="Y993" t="str">
        <f>VLOOKUP(Table8_16[[#This Row],[Product_ID]],Table3__211[],6,FALSE)</f>
        <v>Flores, Pineda and Rodriguez</v>
      </c>
      <c r="Z993">
        <f>VLOOKUP(Table8_16[[#This Row],[Product_ID]],Table3__211[],7,FALSE)</f>
        <v>484.62</v>
      </c>
      <c r="AA993">
        <f>VLOOKUP(Table8_16[[#This Row],[Product_ID]],Table3__211[],8,FALSE)</f>
        <v>432</v>
      </c>
      <c r="AB993" t="str">
        <f>VLOOKUP(Table8_16[[#This Row],[Store_ID]],Store!$A$2:$E$21,2,FALSE)</f>
        <v>Thomas, Bridges and Harris</v>
      </c>
      <c r="AC993" t="str">
        <f>VLOOKUP(Table8_16[[#This Row],[Store_ID]],Store!$A$2:$E$21,3,FALSE)</f>
        <v>North</v>
      </c>
      <c r="AD993" t="str">
        <f>VLOOKUP(Table8_16[[#This Row],[Store_ID]],Store!$A$2:$E$21,4,FALSE)</f>
        <v>Sabrinatown</v>
      </c>
      <c r="AE993" t="str">
        <f>VLOOKUP(Table8_16[[#This Row],[Store_ID]],Store!$A$2:$E$21,5,FALSE)</f>
        <v>Online</v>
      </c>
      <c r="AF993" s="22" t="str">
        <f>VLOOKUP(Table8_16[[#This Row],[Store_ID]],Store!$A$2:$F$21,6,FALSE)</f>
        <v>Digital Store</v>
      </c>
    </row>
    <row r="994" spans="1:32" x14ac:dyDescent="0.3">
      <c r="A994" t="s">
        <v>2959</v>
      </c>
      <c r="B994" s="5">
        <v>45575</v>
      </c>
      <c r="C994" t="s">
        <v>8</v>
      </c>
      <c r="D994" t="s">
        <v>1700</v>
      </c>
      <c r="E994" t="s">
        <v>1914</v>
      </c>
      <c r="F994">
        <v>3</v>
      </c>
      <c r="G994">
        <v>490.02</v>
      </c>
      <c r="H994">
        <v>0.26</v>
      </c>
      <c r="I994" t="s">
        <v>1959</v>
      </c>
      <c r="J994">
        <v>1087.8444</v>
      </c>
      <c r="K994">
        <v>1087.8444</v>
      </c>
      <c r="L994" t="str">
        <f>_xlfn.IFS(Table8_1[[#This Row],[Unit_Price]]&lt;500,"Low Price",Table8_1[[#This Row],[Unit_Price]]&lt;2000,"Medium Price",Table8_1[[#This Row],[Unit_Price]]&gt;=2000, "High Price")</f>
        <v>Low Price</v>
      </c>
      <c r="M994" t="str">
        <f>VLOOKUP(Table8_16[[#This Row],[Customer_ID]],Table1__2[],2,FALSE)</f>
        <v>Sheena Bonilla</v>
      </c>
      <c r="N994">
        <f>VLOOKUP(Table8_16[[#This Row],[Customer_ID]],Table1__2[],3,FALSE)</f>
        <v>55</v>
      </c>
      <c r="O994" t="str">
        <f>VLOOKUP(Table8_16[[#This Row],[Customer_ID]],Table1__2[],4,FALSE)</f>
        <v>Male</v>
      </c>
      <c r="P994" t="str">
        <f>VLOOKUP(Table8_16[[#This Row],[Customer_ID]],Table1__2[],5,FALSE)</f>
        <v>Donaldton</v>
      </c>
      <c r="Q994" t="str">
        <f>VLOOKUP(Table8_16[[#This Row],[Customer_ID]],Table1__2[],6,FALSE)</f>
        <v>North Carolina</v>
      </c>
      <c r="R994" t="str">
        <f>VLOOKUP(Table8_16[[#This Row],[Customer_ID]],Table1__2[],7,FALSE)</f>
        <v>USA</v>
      </c>
      <c r="S994" t="str">
        <f>VLOOKUP(Table8_16[[#This Row],[Customer_ID]],Table1__2[],8,FALSE)</f>
        <v>unknown</v>
      </c>
      <c r="T994" t="str">
        <f>VLOOKUP(Table8_16[[#This Row],[Customer_ID]],Table1__2[],9,FALSE)</f>
        <v>Experienced</v>
      </c>
      <c r="U994" t="str">
        <f>VLOOKUP(Table8_16[[#This Row],[Product_ID]],Table3__211[],2,FALSE)</f>
        <v>Noise-Canceling</v>
      </c>
      <c r="V994" t="str">
        <f>VLOOKUP(Table8_16[[#This Row],[Product_ID]],Table3__211[],3,FALSE)</f>
        <v>Headphones</v>
      </c>
      <c r="W994" t="str">
        <f>VLOOKUP(Table8_16[[#This Row],[Product_ID]],Table3__211[],4,FALSE)</f>
        <v>Electronics</v>
      </c>
      <c r="X994" t="str">
        <f>VLOOKUP(Table8_16[[#This Row],[Product_ID]],Table3__211[],5,FALSE)</f>
        <v>Audio</v>
      </c>
      <c r="Y994" t="str">
        <f>VLOOKUP(Table8_16[[#This Row],[Product_ID]],Table3__211[],6,FALSE)</f>
        <v>Taylor-Hart</v>
      </c>
      <c r="Z994">
        <f>VLOOKUP(Table8_16[[#This Row],[Product_ID]],Table3__211[],7,FALSE)</f>
        <v>38.520000000000003</v>
      </c>
      <c r="AA994">
        <f>VLOOKUP(Table8_16[[#This Row],[Product_ID]],Table3__211[],8,FALSE)</f>
        <v>378</v>
      </c>
      <c r="AB994" t="str">
        <f>VLOOKUP(Table8_16[[#This Row],[Store_ID]],Store!$A$2:$E$21,2,FALSE)</f>
        <v>Martinez-Mullins</v>
      </c>
      <c r="AC994" t="str">
        <f>VLOOKUP(Table8_16[[#This Row],[Store_ID]],Store!$A$2:$E$21,3,FALSE)</f>
        <v>South</v>
      </c>
      <c r="AD994" t="str">
        <f>VLOOKUP(Table8_16[[#This Row],[Store_ID]],Store!$A$2:$E$21,4,FALSE)</f>
        <v>Williamsfurt</v>
      </c>
      <c r="AE994" t="str">
        <f>VLOOKUP(Table8_16[[#This Row],[Store_ID]],Store!$A$2:$E$21,5,FALSE)</f>
        <v>Online</v>
      </c>
      <c r="AF994" s="22" t="str">
        <f>VLOOKUP(Table8_16[[#This Row],[Store_ID]],Store!$A$2:$F$21,6,FALSE)</f>
        <v>Digital Store</v>
      </c>
    </row>
    <row r="995" spans="1:32" x14ac:dyDescent="0.3">
      <c r="A995" t="s">
        <v>2960</v>
      </c>
      <c r="B995" s="5">
        <v>45340</v>
      </c>
      <c r="C995" t="s">
        <v>1148</v>
      </c>
      <c r="D995" t="s">
        <v>1631</v>
      </c>
      <c r="E995" t="s">
        <v>1911</v>
      </c>
      <c r="F995">
        <v>2</v>
      </c>
      <c r="G995">
        <v>957.54</v>
      </c>
      <c r="H995">
        <v>0.1</v>
      </c>
      <c r="I995" t="s">
        <v>1964</v>
      </c>
      <c r="J995">
        <v>1723.5719999999999</v>
      </c>
      <c r="K995">
        <v>1723.5719999999999</v>
      </c>
      <c r="L995" t="str">
        <f>_xlfn.IFS(Table8_1[[#This Row],[Unit_Price]]&lt;500,"Low Price",Table8_1[[#This Row],[Unit_Price]]&lt;2000,"Medium Price",Table8_1[[#This Row],[Unit_Price]]&gt;=2000, "High Price")</f>
        <v>Medium Price</v>
      </c>
      <c r="M995" t="str">
        <f>VLOOKUP(Table8_16[[#This Row],[Customer_ID]],Table1__2[],2,FALSE)</f>
        <v>Elizabeth Smith</v>
      </c>
      <c r="N995">
        <f>VLOOKUP(Table8_16[[#This Row],[Customer_ID]],Table1__2[],3,FALSE)</f>
        <v>23</v>
      </c>
      <c r="O995" t="str">
        <f>VLOOKUP(Table8_16[[#This Row],[Customer_ID]],Table1__2[],4,FALSE)</f>
        <v>Male</v>
      </c>
      <c r="P995" t="str">
        <f>VLOOKUP(Table8_16[[#This Row],[Customer_ID]],Table1__2[],5,FALSE)</f>
        <v>Murphytown</v>
      </c>
      <c r="Q995" t="str">
        <f>VLOOKUP(Table8_16[[#This Row],[Customer_ID]],Table1__2[],6,FALSE)</f>
        <v>Ohio</v>
      </c>
      <c r="R995" t="str">
        <f>VLOOKUP(Table8_16[[#This Row],[Customer_ID]],Table1__2[],7,FALSE)</f>
        <v>USA</v>
      </c>
      <c r="S995" t="str">
        <f>VLOOKUP(Table8_16[[#This Row],[Customer_ID]],Table1__2[],8,FALSE)</f>
        <v>Bronze</v>
      </c>
      <c r="T995" t="str">
        <f>VLOOKUP(Table8_16[[#This Row],[Customer_ID]],Table1__2[],9,FALSE)</f>
        <v>Students</v>
      </c>
      <c r="U995" t="str">
        <f>VLOOKUP(Table8_16[[#This Row],[Product_ID]],Table3__211[],2,FALSE)</f>
        <v>Knee Support</v>
      </c>
      <c r="V995" t="str">
        <f>VLOOKUP(Table8_16[[#This Row],[Product_ID]],Table3__211[],3,FALSE)</f>
        <v>Brace</v>
      </c>
      <c r="W995" t="str">
        <f>VLOOKUP(Table8_16[[#This Row],[Product_ID]],Table3__211[],4,FALSE)</f>
        <v>Sports</v>
      </c>
      <c r="X995" t="str">
        <f>VLOOKUP(Table8_16[[#This Row],[Product_ID]],Table3__211[],5,FALSE)</f>
        <v>Equipment</v>
      </c>
      <c r="Y995" t="str">
        <f>VLOOKUP(Table8_16[[#This Row],[Product_ID]],Table3__211[],6,FALSE)</f>
        <v>May-Reese</v>
      </c>
      <c r="Z995">
        <f>VLOOKUP(Table8_16[[#This Row],[Product_ID]],Table3__211[],7,FALSE)</f>
        <v>21.34</v>
      </c>
      <c r="AA995">
        <f>VLOOKUP(Table8_16[[#This Row],[Product_ID]],Table3__211[],8,FALSE)</f>
        <v>65</v>
      </c>
      <c r="AB995" t="str">
        <f>VLOOKUP(Table8_16[[#This Row],[Store_ID]],Store!$A$2:$E$21,2,FALSE)</f>
        <v>Benson-Elliott</v>
      </c>
      <c r="AC995" t="str">
        <f>VLOOKUP(Table8_16[[#This Row],[Store_ID]],Store!$A$2:$E$21,3,FALSE)</f>
        <v>East</v>
      </c>
      <c r="AD995" t="str">
        <f>VLOOKUP(Table8_16[[#This Row],[Store_ID]],Store!$A$2:$E$21,4,FALSE)</f>
        <v>Port Josephberg</v>
      </c>
      <c r="AE995" t="str">
        <f>VLOOKUP(Table8_16[[#This Row],[Store_ID]],Store!$A$2:$E$21,5,FALSE)</f>
        <v>Online</v>
      </c>
      <c r="AF995" s="22" t="str">
        <f>VLOOKUP(Table8_16[[#This Row],[Store_ID]],Store!$A$2:$F$21,6,FALSE)</f>
        <v>Digital Store</v>
      </c>
    </row>
    <row r="996" spans="1:32" x14ac:dyDescent="0.3">
      <c r="A996" t="s">
        <v>2961</v>
      </c>
      <c r="B996" s="5">
        <v>45926</v>
      </c>
      <c r="C996" t="s">
        <v>1046</v>
      </c>
      <c r="D996" t="s">
        <v>1880</v>
      </c>
      <c r="E996" t="s">
        <v>1932</v>
      </c>
      <c r="F996">
        <v>2</v>
      </c>
      <c r="G996">
        <v>314.39999999999998</v>
      </c>
      <c r="H996">
        <v>7.0000000000000007E-2</v>
      </c>
      <c r="I996" t="s">
        <v>1961</v>
      </c>
      <c r="J996">
        <v>584.78399999999999</v>
      </c>
      <c r="K996">
        <v>584.78399999999999</v>
      </c>
      <c r="L996" t="str">
        <f>_xlfn.IFS(Table8_1[[#This Row],[Unit_Price]]&lt;500,"Low Price",Table8_1[[#This Row],[Unit_Price]]&lt;2000,"Medium Price",Table8_1[[#This Row],[Unit_Price]]&gt;=2000, "High Price")</f>
        <v>Low Price</v>
      </c>
      <c r="M996" t="str">
        <f>VLOOKUP(Table8_16[[#This Row],[Customer_ID]],Table1__2[],2,FALSE)</f>
        <v>Victor Mcintosh</v>
      </c>
      <c r="N996">
        <f>VLOOKUP(Table8_16[[#This Row],[Customer_ID]],Table1__2[],3,FALSE)</f>
        <v>62</v>
      </c>
      <c r="O996" t="str">
        <f>VLOOKUP(Table8_16[[#This Row],[Customer_ID]],Table1__2[],4,FALSE)</f>
        <v>Female</v>
      </c>
      <c r="P996" t="str">
        <f>VLOOKUP(Table8_16[[#This Row],[Customer_ID]],Table1__2[],5,FALSE)</f>
        <v>Tiffanyshire</v>
      </c>
      <c r="Q996" t="str">
        <f>VLOOKUP(Table8_16[[#This Row],[Customer_ID]],Table1__2[],6,FALSE)</f>
        <v>Minnesota</v>
      </c>
      <c r="R996" t="str">
        <f>VLOOKUP(Table8_16[[#This Row],[Customer_ID]],Table1__2[],7,FALSE)</f>
        <v>USA</v>
      </c>
      <c r="S996" t="str">
        <f>VLOOKUP(Table8_16[[#This Row],[Customer_ID]],Table1__2[],8,FALSE)</f>
        <v>Bronze</v>
      </c>
      <c r="T996" t="str">
        <f>VLOOKUP(Table8_16[[#This Row],[Customer_ID]],Table1__2[],9,FALSE)</f>
        <v>Retired</v>
      </c>
      <c r="U996" t="str">
        <f>VLOOKUP(Table8_16[[#This Row],[Product_ID]],Table3__211[],2,FALSE)</f>
        <v>Stainless Steel Cookware</v>
      </c>
      <c r="V996" t="str">
        <f>VLOOKUP(Table8_16[[#This Row],[Product_ID]],Table3__211[],3,FALSE)</f>
        <v>Set</v>
      </c>
      <c r="W996" t="str">
        <f>VLOOKUP(Table8_16[[#This Row],[Product_ID]],Table3__211[],4,FALSE)</f>
        <v>Home</v>
      </c>
      <c r="X996" t="str">
        <f>VLOOKUP(Table8_16[[#This Row],[Product_ID]],Table3__211[],5,FALSE)</f>
        <v>Kitchen</v>
      </c>
      <c r="Y996" t="str">
        <f>VLOOKUP(Table8_16[[#This Row],[Product_ID]],Table3__211[],6,FALSE)</f>
        <v>Campbell Ltd</v>
      </c>
      <c r="Z996">
        <f>VLOOKUP(Table8_16[[#This Row],[Product_ID]],Table3__211[],7,FALSE)</f>
        <v>201.41</v>
      </c>
      <c r="AA996">
        <f>VLOOKUP(Table8_16[[#This Row],[Product_ID]],Table3__211[],8,FALSE)</f>
        <v>146</v>
      </c>
      <c r="AB996" t="str">
        <f>VLOOKUP(Table8_16[[#This Row],[Store_ID]],Store!$A$2:$E$21,2,FALSE)</f>
        <v>Gardner, Humphrey and Contreras</v>
      </c>
      <c r="AC996" t="str">
        <f>VLOOKUP(Table8_16[[#This Row],[Store_ID]],Store!$A$2:$E$21,3,FALSE)</f>
        <v>East</v>
      </c>
      <c r="AD996" t="str">
        <f>VLOOKUP(Table8_16[[#This Row],[Store_ID]],Store!$A$2:$E$21,4,FALSE)</f>
        <v>Johnsonville</v>
      </c>
      <c r="AE996" t="str">
        <f>VLOOKUP(Table8_16[[#This Row],[Store_ID]],Store!$A$2:$E$21,5,FALSE)</f>
        <v>Flagship</v>
      </c>
      <c r="AF996" s="22" t="str">
        <f>VLOOKUP(Table8_16[[#This Row],[Store_ID]],Store!$A$2:$F$21,6,FALSE)</f>
        <v>Physical Store</v>
      </c>
    </row>
    <row r="997" spans="1:32" x14ac:dyDescent="0.3">
      <c r="A997" t="s">
        <v>2962</v>
      </c>
      <c r="B997" s="5">
        <v>45373</v>
      </c>
      <c r="C997" t="s">
        <v>1241</v>
      </c>
      <c r="D997" t="s">
        <v>1648</v>
      </c>
      <c r="E997" t="s">
        <v>1911</v>
      </c>
      <c r="F997">
        <v>3</v>
      </c>
      <c r="G997">
        <v>480.11</v>
      </c>
      <c r="H997">
        <v>0.11</v>
      </c>
      <c r="I997" t="s">
        <v>1961</v>
      </c>
      <c r="J997">
        <v>1281.8937000000001</v>
      </c>
      <c r="K997">
        <v>1281.8936999999999</v>
      </c>
      <c r="L997" t="str">
        <f>_xlfn.IFS(Table8_1[[#This Row],[Unit_Price]]&lt;500,"Low Price",Table8_1[[#This Row],[Unit_Price]]&lt;2000,"Medium Price",Table8_1[[#This Row],[Unit_Price]]&gt;=2000, "High Price")</f>
        <v>Low Price</v>
      </c>
      <c r="M997" t="str">
        <f>VLOOKUP(Table8_16[[#This Row],[Customer_ID]],Table1__2[],2,FALSE)</f>
        <v>Alejandro Evans</v>
      </c>
      <c r="N997">
        <f>VLOOKUP(Table8_16[[#This Row],[Customer_ID]],Table1__2[],3,FALSE)</f>
        <v>43</v>
      </c>
      <c r="O997" t="str">
        <f>VLOOKUP(Table8_16[[#This Row],[Customer_ID]],Table1__2[],4,FALSE)</f>
        <v>Female</v>
      </c>
      <c r="P997" t="str">
        <f>VLOOKUP(Table8_16[[#This Row],[Customer_ID]],Table1__2[],5,FALSE)</f>
        <v>Cannonberg</v>
      </c>
      <c r="Q997" t="str">
        <f>VLOOKUP(Table8_16[[#This Row],[Customer_ID]],Table1__2[],6,FALSE)</f>
        <v>Connecticut</v>
      </c>
      <c r="R997" t="str">
        <f>VLOOKUP(Table8_16[[#This Row],[Customer_ID]],Table1__2[],7,FALSE)</f>
        <v>USA</v>
      </c>
      <c r="S997" t="str">
        <f>VLOOKUP(Table8_16[[#This Row],[Customer_ID]],Table1__2[],8,FALSE)</f>
        <v>Bronze</v>
      </c>
      <c r="T997" t="str">
        <f>VLOOKUP(Table8_16[[#This Row],[Customer_ID]],Table1__2[],9,FALSE)</f>
        <v>Experienced</v>
      </c>
      <c r="U997" t="str">
        <f>VLOOKUP(Table8_16[[#This Row],[Product_ID]],Table3__211[],2,FALSE)</f>
        <v>Foldable Camping</v>
      </c>
      <c r="V997" t="str">
        <f>VLOOKUP(Table8_16[[#This Row],[Product_ID]],Table3__211[],3,FALSE)</f>
        <v>Chair</v>
      </c>
      <c r="W997" t="str">
        <f>VLOOKUP(Table8_16[[#This Row],[Product_ID]],Table3__211[],4,FALSE)</f>
        <v>Sports</v>
      </c>
      <c r="X997" t="str">
        <f>VLOOKUP(Table8_16[[#This Row],[Product_ID]],Table3__211[],5,FALSE)</f>
        <v>Outdoor</v>
      </c>
      <c r="Y997" t="str">
        <f>VLOOKUP(Table8_16[[#This Row],[Product_ID]],Table3__211[],6,FALSE)</f>
        <v>Cook Ltd</v>
      </c>
      <c r="Z997">
        <f>VLOOKUP(Table8_16[[#This Row],[Product_ID]],Table3__211[],7,FALSE)</f>
        <v>166.06</v>
      </c>
      <c r="AA997">
        <f>VLOOKUP(Table8_16[[#This Row],[Product_ID]],Table3__211[],8,FALSE)</f>
        <v>340</v>
      </c>
      <c r="AB997" t="str">
        <f>VLOOKUP(Table8_16[[#This Row],[Store_ID]],Store!$A$2:$E$21,2,FALSE)</f>
        <v>Benson-Elliott</v>
      </c>
      <c r="AC997" t="str">
        <f>VLOOKUP(Table8_16[[#This Row],[Store_ID]],Store!$A$2:$E$21,3,FALSE)</f>
        <v>East</v>
      </c>
      <c r="AD997" t="str">
        <f>VLOOKUP(Table8_16[[#This Row],[Store_ID]],Store!$A$2:$E$21,4,FALSE)</f>
        <v>Port Josephberg</v>
      </c>
      <c r="AE997" t="str">
        <f>VLOOKUP(Table8_16[[#This Row],[Store_ID]],Store!$A$2:$E$21,5,FALSE)</f>
        <v>Online</v>
      </c>
      <c r="AF997" s="22" t="str">
        <f>VLOOKUP(Table8_16[[#This Row],[Store_ID]],Store!$A$2:$F$21,6,FALSE)</f>
        <v>Digital Store</v>
      </c>
    </row>
    <row r="998" spans="1:32" x14ac:dyDescent="0.3">
      <c r="A998" t="s">
        <v>2963</v>
      </c>
      <c r="B998" s="5">
        <v>45579</v>
      </c>
      <c r="C998" t="s">
        <v>1223</v>
      </c>
      <c r="D998" t="s">
        <v>1725</v>
      </c>
      <c r="E998" t="s">
        <v>1911</v>
      </c>
      <c r="F998">
        <v>4</v>
      </c>
      <c r="G998">
        <v>826.55</v>
      </c>
      <c r="H998">
        <v>0.28000000000000003</v>
      </c>
      <c r="I998" t="s">
        <v>1959</v>
      </c>
      <c r="J998">
        <v>2380.4639999999999</v>
      </c>
      <c r="K998">
        <v>2380.4639999999999</v>
      </c>
      <c r="L998" t="str">
        <f>_xlfn.IFS(Table8_1[[#This Row],[Unit_Price]]&lt;500,"Low Price",Table8_1[[#This Row],[Unit_Price]]&lt;2000,"Medium Price",Table8_1[[#This Row],[Unit_Price]]&gt;=2000, "High Price")</f>
        <v>Medium Price</v>
      </c>
      <c r="M998" t="str">
        <f>VLOOKUP(Table8_16[[#This Row],[Customer_ID]],Table1__2[],2,FALSE)</f>
        <v>Timothy Valenzuela</v>
      </c>
      <c r="N998">
        <f>VLOOKUP(Table8_16[[#This Row],[Customer_ID]],Table1__2[],3,FALSE)</f>
        <v>53</v>
      </c>
      <c r="O998" t="str">
        <f>VLOOKUP(Table8_16[[#This Row],[Customer_ID]],Table1__2[],4,FALSE)</f>
        <v>Male</v>
      </c>
      <c r="P998" t="str">
        <f>VLOOKUP(Table8_16[[#This Row],[Customer_ID]],Table1__2[],5,FALSE)</f>
        <v>Stevensshire</v>
      </c>
      <c r="Q998" t="str">
        <f>VLOOKUP(Table8_16[[#This Row],[Customer_ID]],Table1__2[],6,FALSE)</f>
        <v>Missouri</v>
      </c>
      <c r="R998" t="str">
        <f>VLOOKUP(Table8_16[[#This Row],[Customer_ID]],Table1__2[],7,FALSE)</f>
        <v>USA</v>
      </c>
      <c r="S998" t="str">
        <f>VLOOKUP(Table8_16[[#This Row],[Customer_ID]],Table1__2[],8,FALSE)</f>
        <v>Platinum</v>
      </c>
      <c r="T998" t="str">
        <f>VLOOKUP(Table8_16[[#This Row],[Customer_ID]],Table1__2[],9,FALSE)</f>
        <v>Experienced</v>
      </c>
      <c r="U998" t="str">
        <f>VLOOKUP(Table8_16[[#This Row],[Product_ID]],Table3__211[],2,FALSE)</f>
        <v>Car Dashboard Phone</v>
      </c>
      <c r="V998" t="str">
        <f>VLOOKUP(Table8_16[[#This Row],[Product_ID]],Table3__211[],3,FALSE)</f>
        <v>Holder</v>
      </c>
      <c r="W998" t="str">
        <f>VLOOKUP(Table8_16[[#This Row],[Product_ID]],Table3__211[],4,FALSE)</f>
        <v>Electronics</v>
      </c>
      <c r="X998" t="str">
        <f>VLOOKUP(Table8_16[[#This Row],[Product_ID]],Table3__211[],5,FALSE)</f>
        <v>Accessories</v>
      </c>
      <c r="Y998" t="str">
        <f>VLOOKUP(Table8_16[[#This Row],[Product_ID]],Table3__211[],6,FALSE)</f>
        <v>Byrd, Stewart and Valdez</v>
      </c>
      <c r="Z998">
        <f>VLOOKUP(Table8_16[[#This Row],[Product_ID]],Table3__211[],7,FALSE)</f>
        <v>177.98</v>
      </c>
      <c r="AA998">
        <f>VLOOKUP(Table8_16[[#This Row],[Product_ID]],Table3__211[],8,FALSE)</f>
        <v>103</v>
      </c>
      <c r="AB998" t="str">
        <f>VLOOKUP(Table8_16[[#This Row],[Store_ID]],Store!$A$2:$E$21,2,FALSE)</f>
        <v>Benson-Elliott</v>
      </c>
      <c r="AC998" t="str">
        <f>VLOOKUP(Table8_16[[#This Row],[Store_ID]],Store!$A$2:$E$21,3,FALSE)</f>
        <v>East</v>
      </c>
      <c r="AD998" t="str">
        <f>VLOOKUP(Table8_16[[#This Row],[Store_ID]],Store!$A$2:$E$21,4,FALSE)</f>
        <v>Port Josephberg</v>
      </c>
      <c r="AE998" t="str">
        <f>VLOOKUP(Table8_16[[#This Row],[Store_ID]],Store!$A$2:$E$21,5,FALSE)</f>
        <v>Online</v>
      </c>
      <c r="AF998" s="22" t="str">
        <f>VLOOKUP(Table8_16[[#This Row],[Store_ID]],Store!$A$2:$F$21,6,FALSE)</f>
        <v>Digital Store</v>
      </c>
    </row>
    <row r="999" spans="1:32" x14ac:dyDescent="0.3">
      <c r="A999" t="s">
        <v>2964</v>
      </c>
      <c r="B999" s="5">
        <v>45805</v>
      </c>
      <c r="C999" t="s">
        <v>633</v>
      </c>
      <c r="D999" t="s">
        <v>1658</v>
      </c>
      <c r="E999" t="s">
        <v>1901</v>
      </c>
      <c r="F999">
        <v>3</v>
      </c>
      <c r="G999">
        <v>530.16999999999996</v>
      </c>
      <c r="H999">
        <v>0.18</v>
      </c>
      <c r="I999" t="s">
        <v>1961</v>
      </c>
      <c r="J999">
        <v>1304.2182</v>
      </c>
      <c r="K999">
        <v>1304.2181999999998</v>
      </c>
      <c r="L999" t="str">
        <f>_xlfn.IFS(Table8_1[[#This Row],[Unit_Price]]&lt;500,"Low Price",Table8_1[[#This Row],[Unit_Price]]&lt;2000,"Medium Price",Table8_1[[#This Row],[Unit_Price]]&gt;=2000, "High Price")</f>
        <v>Medium Price</v>
      </c>
      <c r="M999" t="str">
        <f>VLOOKUP(Table8_16[[#This Row],[Customer_ID]],Table1__2[],2,FALSE)</f>
        <v>Christopher Stewart</v>
      </c>
      <c r="N999">
        <f>VLOOKUP(Table8_16[[#This Row],[Customer_ID]],Table1__2[],3,FALSE)</f>
        <v>21</v>
      </c>
      <c r="O999" t="str">
        <f>VLOOKUP(Table8_16[[#This Row],[Customer_ID]],Table1__2[],4,FALSE)</f>
        <v>Male</v>
      </c>
      <c r="P999" t="str">
        <f>VLOOKUP(Table8_16[[#This Row],[Customer_ID]],Table1__2[],5,FALSE)</f>
        <v>Amandaside</v>
      </c>
      <c r="Q999" t="str">
        <f>VLOOKUP(Table8_16[[#This Row],[Customer_ID]],Table1__2[],6,FALSE)</f>
        <v>New York</v>
      </c>
      <c r="R999" t="str">
        <f>VLOOKUP(Table8_16[[#This Row],[Customer_ID]],Table1__2[],7,FALSE)</f>
        <v>USA</v>
      </c>
      <c r="S999" t="str">
        <f>VLOOKUP(Table8_16[[#This Row],[Customer_ID]],Table1__2[],8,FALSE)</f>
        <v>Bronze</v>
      </c>
      <c r="T999" t="str">
        <f>VLOOKUP(Table8_16[[#This Row],[Customer_ID]],Table1__2[],9,FALSE)</f>
        <v>Students</v>
      </c>
      <c r="U999" t="str">
        <f>VLOOKUP(Table8_16[[#This Row],[Product_ID]],Table3__211[],2,FALSE)</f>
        <v>Decorative Floor</v>
      </c>
      <c r="V999" t="str">
        <f>VLOOKUP(Table8_16[[#This Row],[Product_ID]],Table3__211[],3,FALSE)</f>
        <v>Vase</v>
      </c>
      <c r="W999" t="str">
        <f>VLOOKUP(Table8_16[[#This Row],[Product_ID]],Table3__211[],4,FALSE)</f>
        <v>Home</v>
      </c>
      <c r="X999" t="str">
        <f>VLOOKUP(Table8_16[[#This Row],[Product_ID]],Table3__211[],5,FALSE)</f>
        <v>Decor</v>
      </c>
      <c r="Y999" t="str">
        <f>VLOOKUP(Table8_16[[#This Row],[Product_ID]],Table3__211[],6,FALSE)</f>
        <v>Khan, Jones and Paul</v>
      </c>
      <c r="Z999">
        <f>VLOOKUP(Table8_16[[#This Row],[Product_ID]],Table3__211[],7,FALSE)</f>
        <v>254.04</v>
      </c>
      <c r="AA999">
        <f>VLOOKUP(Table8_16[[#This Row],[Product_ID]],Table3__211[],8,FALSE)</f>
        <v>378</v>
      </c>
      <c r="AB999" t="str">
        <f>VLOOKUP(Table8_16[[#This Row],[Store_ID]],Store!$A$2:$E$21,2,FALSE)</f>
        <v>Johnson-Wright</v>
      </c>
      <c r="AC999" t="str">
        <f>VLOOKUP(Table8_16[[#This Row],[Store_ID]],Store!$A$2:$E$21,3,FALSE)</f>
        <v>North</v>
      </c>
      <c r="AD999" t="str">
        <f>VLOOKUP(Table8_16[[#This Row],[Store_ID]],Store!$A$2:$E$21,4,FALSE)</f>
        <v>Hoodberg</v>
      </c>
      <c r="AE999" t="str">
        <f>VLOOKUP(Table8_16[[#This Row],[Store_ID]],Store!$A$2:$E$21,5,FALSE)</f>
        <v>Outlet</v>
      </c>
      <c r="AF999" s="22" t="str">
        <f>VLOOKUP(Table8_16[[#This Row],[Store_ID]],Store!$A$2:$F$21,6,FALSE)</f>
        <v>Physical Store</v>
      </c>
    </row>
    <row r="1000" spans="1:32" x14ac:dyDescent="0.3">
      <c r="A1000" t="s">
        <v>2965</v>
      </c>
      <c r="B1000" s="5">
        <v>45522</v>
      </c>
      <c r="C1000" t="s">
        <v>1278</v>
      </c>
      <c r="D1000" t="s">
        <v>1680</v>
      </c>
      <c r="E1000" t="s">
        <v>1942</v>
      </c>
      <c r="F1000">
        <v>3</v>
      </c>
      <c r="G1000">
        <v>336.17</v>
      </c>
      <c r="H1000">
        <v>0.04</v>
      </c>
      <c r="I1000" t="s">
        <v>1964</v>
      </c>
      <c r="J1000">
        <v>968.16959999999995</v>
      </c>
      <c r="K1000">
        <v>968.16959999999995</v>
      </c>
      <c r="L1000" t="str">
        <f>_xlfn.IFS(Table8_1[[#This Row],[Unit_Price]]&lt;500,"Low Price",Table8_1[[#This Row],[Unit_Price]]&lt;2000,"Medium Price",Table8_1[[#This Row],[Unit_Price]]&gt;=2000, "High Price")</f>
        <v>Low Price</v>
      </c>
      <c r="M1000" t="str">
        <f>VLOOKUP(Table8_16[[#This Row],[Customer_ID]],Table1__2[],2,FALSE)</f>
        <v>Joseph Mendoza</v>
      </c>
      <c r="N1000">
        <f>VLOOKUP(Table8_16[[#This Row],[Customer_ID]],Table1__2[],3,FALSE)</f>
        <v>33</v>
      </c>
      <c r="O1000" t="str">
        <f>VLOOKUP(Table8_16[[#This Row],[Customer_ID]],Table1__2[],4,FALSE)</f>
        <v>Male</v>
      </c>
      <c r="P1000" t="str">
        <f>VLOOKUP(Table8_16[[#This Row],[Customer_ID]],Table1__2[],5,FALSE)</f>
        <v>Ashleymouth</v>
      </c>
      <c r="Q1000" t="str">
        <f>VLOOKUP(Table8_16[[#This Row],[Customer_ID]],Table1__2[],6,FALSE)</f>
        <v>Maryland</v>
      </c>
      <c r="R1000" t="str">
        <f>VLOOKUP(Table8_16[[#This Row],[Customer_ID]],Table1__2[],7,FALSE)</f>
        <v>USA</v>
      </c>
      <c r="S1000" t="str">
        <f>VLOOKUP(Table8_16[[#This Row],[Customer_ID]],Table1__2[],8,FALSE)</f>
        <v>Gold</v>
      </c>
      <c r="T1000" t="str">
        <f>VLOOKUP(Table8_16[[#This Row],[Customer_ID]],Table1__2[],9,FALSE)</f>
        <v>Experienced</v>
      </c>
      <c r="U1000" t="str">
        <f>VLOOKUP(Table8_16[[#This Row],[Product_ID]],Table3__211[],2,FALSE)</f>
        <v>Gaming Mechanical</v>
      </c>
      <c r="V1000" t="str">
        <f>VLOOKUP(Table8_16[[#This Row],[Product_ID]],Table3__211[],3,FALSE)</f>
        <v>Keyboard</v>
      </c>
      <c r="W1000" t="str">
        <f>VLOOKUP(Table8_16[[#This Row],[Product_ID]],Table3__211[],4,FALSE)</f>
        <v>Electronics</v>
      </c>
      <c r="X1000" t="str">
        <f>VLOOKUP(Table8_16[[#This Row],[Product_ID]],Table3__211[],5,FALSE)</f>
        <v>Computer</v>
      </c>
      <c r="Y1000" t="str">
        <f>VLOOKUP(Table8_16[[#This Row],[Product_ID]],Table3__211[],6,FALSE)</f>
        <v>Lucero LLC</v>
      </c>
      <c r="Z1000">
        <f>VLOOKUP(Table8_16[[#This Row],[Product_ID]],Table3__211[],7,FALSE)</f>
        <v>419.28</v>
      </c>
      <c r="AA1000">
        <f>VLOOKUP(Table8_16[[#This Row],[Product_ID]],Table3__211[],8,FALSE)</f>
        <v>86</v>
      </c>
      <c r="AB1000" t="str">
        <f>VLOOKUP(Table8_16[[#This Row],[Store_ID]],Store!$A$2:$E$21,2,FALSE)</f>
        <v>Holloway Ltd</v>
      </c>
      <c r="AC1000" t="str">
        <f>VLOOKUP(Table8_16[[#This Row],[Store_ID]],Store!$A$2:$E$21,3,FALSE)</f>
        <v>North</v>
      </c>
      <c r="AD1000" t="str">
        <f>VLOOKUP(Table8_16[[#This Row],[Store_ID]],Store!$A$2:$E$21,4,FALSE)</f>
        <v>Bensonhaven</v>
      </c>
      <c r="AE1000" t="str">
        <f>VLOOKUP(Table8_16[[#This Row],[Store_ID]],Store!$A$2:$E$21,5,FALSE)</f>
        <v>Flagship</v>
      </c>
      <c r="AF1000" s="22" t="str">
        <f>VLOOKUP(Table8_16[[#This Row],[Store_ID]],Store!$A$2:$F$21,6,FALSE)</f>
        <v>Physical Store</v>
      </c>
    </row>
    <row r="1001" spans="1:32" x14ac:dyDescent="0.3">
      <c r="A1001" t="s">
        <v>2966</v>
      </c>
      <c r="B1001" s="5">
        <v>45304</v>
      </c>
      <c r="C1001" t="s">
        <v>1319</v>
      </c>
      <c r="D1001" t="s">
        <v>1826</v>
      </c>
      <c r="E1001" t="s">
        <v>1917</v>
      </c>
      <c r="F1001">
        <v>4</v>
      </c>
      <c r="G1001">
        <v>22.51</v>
      </c>
      <c r="H1001">
        <v>0.27</v>
      </c>
      <c r="I1001" t="s">
        <v>1961</v>
      </c>
      <c r="J1001">
        <v>65.729200000000006</v>
      </c>
      <c r="K1001">
        <v>65.729200000000006</v>
      </c>
      <c r="L1001" t="str">
        <f>_xlfn.IFS(Table8_1[[#This Row],[Unit_Price]]&lt;500,"Low Price",Table8_1[[#This Row],[Unit_Price]]&lt;2000,"Medium Price",Table8_1[[#This Row],[Unit_Price]]&gt;=2000, "High Price")</f>
        <v>Low Price</v>
      </c>
      <c r="M1001" t="str">
        <f>VLOOKUP(Table8_16[[#This Row],[Customer_ID]],Table1__2[],2,FALSE)</f>
        <v>Holly Robinson</v>
      </c>
      <c r="N1001">
        <f>VLOOKUP(Table8_16[[#This Row],[Customer_ID]],Table1__2[],3,FALSE)</f>
        <v>45</v>
      </c>
      <c r="O1001" t="str">
        <f>VLOOKUP(Table8_16[[#This Row],[Customer_ID]],Table1__2[],4,FALSE)</f>
        <v>Female</v>
      </c>
      <c r="P1001" t="str">
        <f>VLOOKUP(Table8_16[[#This Row],[Customer_ID]],Table1__2[],5,FALSE)</f>
        <v>East Amy</v>
      </c>
      <c r="Q1001" t="str">
        <f>VLOOKUP(Table8_16[[#This Row],[Customer_ID]],Table1__2[],6,FALSE)</f>
        <v>Washington</v>
      </c>
      <c r="R1001" t="str">
        <f>VLOOKUP(Table8_16[[#This Row],[Customer_ID]],Table1__2[],7,FALSE)</f>
        <v>USA</v>
      </c>
      <c r="S1001" t="str">
        <f>VLOOKUP(Table8_16[[#This Row],[Customer_ID]],Table1__2[],8,FALSE)</f>
        <v>Platinum</v>
      </c>
      <c r="T1001" t="str">
        <f>VLOOKUP(Table8_16[[#This Row],[Customer_ID]],Table1__2[],9,FALSE)</f>
        <v>Experienced</v>
      </c>
      <c r="U1001" t="str">
        <f>VLOOKUP(Table8_16[[#This Row],[Product_ID]],Table3__211[],2,FALSE)</f>
        <v>Badminton Racket</v>
      </c>
      <c r="V1001" t="str">
        <f>VLOOKUP(Table8_16[[#This Row],[Product_ID]],Table3__211[],3,FALSE)</f>
        <v>Set</v>
      </c>
      <c r="W1001" t="str">
        <f>VLOOKUP(Table8_16[[#This Row],[Product_ID]],Table3__211[],4,FALSE)</f>
        <v>Sports</v>
      </c>
      <c r="X1001" t="str">
        <f>VLOOKUP(Table8_16[[#This Row],[Product_ID]],Table3__211[],5,FALSE)</f>
        <v>Equipment</v>
      </c>
      <c r="Y1001" t="str">
        <f>VLOOKUP(Table8_16[[#This Row],[Product_ID]],Table3__211[],6,FALSE)</f>
        <v>Robinson-Brown</v>
      </c>
      <c r="Z1001">
        <f>VLOOKUP(Table8_16[[#This Row],[Product_ID]],Table3__211[],7,FALSE)</f>
        <v>285.54000000000002</v>
      </c>
      <c r="AA1001">
        <f>VLOOKUP(Table8_16[[#This Row],[Product_ID]],Table3__211[],8,FALSE)</f>
        <v>358</v>
      </c>
      <c r="AB1001" t="str">
        <f>VLOOKUP(Table8_16[[#This Row],[Store_ID]],Store!$A$2:$E$21,2,FALSE)</f>
        <v>Bean, Jones and Park</v>
      </c>
      <c r="AC1001" t="str">
        <f>VLOOKUP(Table8_16[[#This Row],[Store_ID]],Store!$A$2:$E$21,3,FALSE)</f>
        <v>West</v>
      </c>
      <c r="AD1001" t="str">
        <f>VLOOKUP(Table8_16[[#This Row],[Store_ID]],Store!$A$2:$E$21,4,FALSE)</f>
        <v>Thompsonborough</v>
      </c>
      <c r="AE1001" t="str">
        <f>VLOOKUP(Table8_16[[#This Row],[Store_ID]],Store!$A$2:$E$21,5,FALSE)</f>
        <v>Online</v>
      </c>
      <c r="AF1001" s="22" t="str">
        <f>VLOOKUP(Table8_16[[#This Row],[Store_ID]],Store!$A$2:$F$21,6,FALSE)</f>
        <v>Digital Store</v>
      </c>
    </row>
    <row r="1002" spans="1:32" x14ac:dyDescent="0.3">
      <c r="A1002" t="s">
        <v>2967</v>
      </c>
      <c r="B1002" s="5">
        <v>45456</v>
      </c>
      <c r="C1002" t="s">
        <v>633</v>
      </c>
      <c r="D1002" t="s">
        <v>1759</v>
      </c>
      <c r="E1002" t="s">
        <v>1896</v>
      </c>
      <c r="F1002">
        <v>2</v>
      </c>
      <c r="G1002">
        <v>909.51</v>
      </c>
      <c r="H1002">
        <v>0.27</v>
      </c>
      <c r="I1002" t="s">
        <v>1959</v>
      </c>
      <c r="J1002">
        <v>1327.8846000000001</v>
      </c>
      <c r="K1002">
        <v>1327.8845999999999</v>
      </c>
      <c r="L1002" t="str">
        <f>_xlfn.IFS(Table8_1[[#This Row],[Unit_Price]]&lt;500,"Low Price",Table8_1[[#This Row],[Unit_Price]]&lt;2000,"Medium Price",Table8_1[[#This Row],[Unit_Price]]&gt;=2000, "High Price")</f>
        <v>Medium Price</v>
      </c>
      <c r="M1002" t="str">
        <f>VLOOKUP(Table8_16[[#This Row],[Customer_ID]],Table1__2[],2,FALSE)</f>
        <v>Christopher Stewart</v>
      </c>
      <c r="N1002">
        <f>VLOOKUP(Table8_16[[#This Row],[Customer_ID]],Table1__2[],3,FALSE)</f>
        <v>21</v>
      </c>
      <c r="O1002" t="str">
        <f>VLOOKUP(Table8_16[[#This Row],[Customer_ID]],Table1__2[],4,FALSE)</f>
        <v>Male</v>
      </c>
      <c r="P1002" t="str">
        <f>VLOOKUP(Table8_16[[#This Row],[Customer_ID]],Table1__2[],5,FALSE)</f>
        <v>Amandaside</v>
      </c>
      <c r="Q1002" t="str">
        <f>VLOOKUP(Table8_16[[#This Row],[Customer_ID]],Table1__2[],6,FALSE)</f>
        <v>New York</v>
      </c>
      <c r="R1002" t="str">
        <f>VLOOKUP(Table8_16[[#This Row],[Customer_ID]],Table1__2[],7,FALSE)</f>
        <v>USA</v>
      </c>
      <c r="S1002" t="str">
        <f>VLOOKUP(Table8_16[[#This Row],[Customer_ID]],Table1__2[],8,FALSE)</f>
        <v>Bronze</v>
      </c>
      <c r="T1002" t="str">
        <f>VLOOKUP(Table8_16[[#This Row],[Customer_ID]],Table1__2[],9,FALSE)</f>
        <v>Students</v>
      </c>
      <c r="U1002" t="str">
        <f>VLOOKUP(Table8_16[[#This Row],[Product_ID]],Table3__211[],2,FALSE)</f>
        <v>Men's Hair Styling</v>
      </c>
      <c r="V1002" t="str">
        <f>VLOOKUP(Table8_16[[#This Row],[Product_ID]],Table3__211[],3,FALSE)</f>
        <v>Gel</v>
      </c>
      <c r="W1002" t="str">
        <f>VLOOKUP(Table8_16[[#This Row],[Product_ID]],Table3__211[],4,FALSE)</f>
        <v>Beauty</v>
      </c>
      <c r="X1002" t="str">
        <f>VLOOKUP(Table8_16[[#This Row],[Product_ID]],Table3__211[],5,FALSE)</f>
        <v>Haircare</v>
      </c>
      <c r="Y1002" t="str">
        <f>VLOOKUP(Table8_16[[#This Row],[Product_ID]],Table3__211[],6,FALSE)</f>
        <v>Cline-Mccarthy</v>
      </c>
      <c r="Z1002">
        <f>VLOOKUP(Table8_16[[#This Row],[Product_ID]],Table3__211[],7,FALSE)</f>
        <v>17.309999999999999</v>
      </c>
      <c r="AA1002">
        <f>VLOOKUP(Table8_16[[#This Row],[Product_ID]],Table3__211[],8,FALSE)</f>
        <v>399</v>
      </c>
      <c r="AB1002" t="str">
        <f>VLOOKUP(Table8_16[[#This Row],[Store_ID]],Store!$A$2:$E$21,2,FALSE)</f>
        <v>Black-Horn</v>
      </c>
      <c r="AC1002" t="str">
        <f>VLOOKUP(Table8_16[[#This Row],[Store_ID]],Store!$A$2:$E$21,3,FALSE)</f>
        <v>South</v>
      </c>
      <c r="AD1002" t="str">
        <f>VLOOKUP(Table8_16[[#This Row],[Store_ID]],Store!$A$2:$E$21,4,FALSE)</f>
        <v>North Nancyview</v>
      </c>
      <c r="AE1002" t="str">
        <f>VLOOKUP(Table8_16[[#This Row],[Store_ID]],Store!$A$2:$E$21,5,FALSE)</f>
        <v>Outlet</v>
      </c>
      <c r="AF1002" s="22" t="str">
        <f>VLOOKUP(Table8_16[[#This Row],[Store_ID]],Store!$A$2:$F$21,6,FALSE)</f>
        <v>Physical Store</v>
      </c>
    </row>
    <row r="1003" spans="1:32" x14ac:dyDescent="0.3">
      <c r="A1003" t="s">
        <v>2968</v>
      </c>
      <c r="B1003" s="5">
        <v>45776</v>
      </c>
      <c r="C1003" t="s">
        <v>202</v>
      </c>
      <c r="D1003" t="s">
        <v>1790</v>
      </c>
      <c r="E1003" t="s">
        <v>1934</v>
      </c>
      <c r="F1003">
        <v>4</v>
      </c>
      <c r="G1003">
        <v>593.84</v>
      </c>
      <c r="H1003">
        <v>0.24</v>
      </c>
      <c r="I1003" t="s">
        <v>1961</v>
      </c>
      <c r="J1003">
        <v>1805.2736</v>
      </c>
      <c r="K1003">
        <v>1805.2736</v>
      </c>
      <c r="L1003" t="str">
        <f>_xlfn.IFS(Table8_1[[#This Row],[Unit_Price]]&lt;500,"Low Price",Table8_1[[#This Row],[Unit_Price]]&lt;2000,"Medium Price",Table8_1[[#This Row],[Unit_Price]]&gt;=2000, "High Price")</f>
        <v>Medium Price</v>
      </c>
      <c r="M1003" t="str">
        <f>VLOOKUP(Table8_16[[#This Row],[Customer_ID]],Table1__2[],2,FALSE)</f>
        <v>Debra Liu</v>
      </c>
      <c r="N1003">
        <f>VLOOKUP(Table8_16[[#This Row],[Customer_ID]],Table1__2[],3,FALSE)</f>
        <v>55</v>
      </c>
      <c r="O1003" t="str">
        <f>VLOOKUP(Table8_16[[#This Row],[Customer_ID]],Table1__2[],4,FALSE)</f>
        <v>Male</v>
      </c>
      <c r="P1003" t="str">
        <f>VLOOKUP(Table8_16[[#This Row],[Customer_ID]],Table1__2[],5,FALSE)</f>
        <v>South Timtown</v>
      </c>
      <c r="Q1003" t="str">
        <f>VLOOKUP(Table8_16[[#This Row],[Customer_ID]],Table1__2[],6,FALSE)</f>
        <v>Minnesota</v>
      </c>
      <c r="R1003" t="str">
        <f>VLOOKUP(Table8_16[[#This Row],[Customer_ID]],Table1__2[],7,FALSE)</f>
        <v>USA</v>
      </c>
      <c r="S1003" t="str">
        <f>VLOOKUP(Table8_16[[#This Row],[Customer_ID]],Table1__2[],8,FALSE)</f>
        <v>Bronze</v>
      </c>
      <c r="T1003" t="str">
        <f>VLOOKUP(Table8_16[[#This Row],[Customer_ID]],Table1__2[],9,FALSE)</f>
        <v>Experienced</v>
      </c>
      <c r="U1003" t="str">
        <f>VLOOKUP(Table8_16[[#This Row],[Product_ID]],Table3__211[],2,FALSE)</f>
        <v>Men's Sports</v>
      </c>
      <c r="V1003" t="str">
        <f>VLOOKUP(Table8_16[[#This Row],[Product_ID]],Table3__211[],3,FALSE)</f>
        <v>Shorts</v>
      </c>
      <c r="W1003" t="str">
        <f>VLOOKUP(Table8_16[[#This Row],[Product_ID]],Table3__211[],4,FALSE)</f>
        <v>Clothing</v>
      </c>
      <c r="X1003" t="str">
        <f>VLOOKUP(Table8_16[[#This Row],[Product_ID]],Table3__211[],5,FALSE)</f>
        <v>Bottoms</v>
      </c>
      <c r="Y1003" t="str">
        <f>VLOOKUP(Table8_16[[#This Row],[Product_ID]],Table3__211[],6,FALSE)</f>
        <v>Fitzpatrick Ltd</v>
      </c>
      <c r="Z1003">
        <f>VLOOKUP(Table8_16[[#This Row],[Product_ID]],Table3__211[],7,FALSE)</f>
        <v>218.22</v>
      </c>
      <c r="AA1003">
        <f>VLOOKUP(Table8_16[[#This Row],[Product_ID]],Table3__211[],8,FALSE)</f>
        <v>224</v>
      </c>
      <c r="AB1003" t="str">
        <f>VLOOKUP(Table8_16[[#This Row],[Store_ID]],Store!$A$2:$E$21,2,FALSE)</f>
        <v>Mcdonald Inc</v>
      </c>
      <c r="AC1003" t="str">
        <f>VLOOKUP(Table8_16[[#This Row],[Store_ID]],Store!$A$2:$E$21,3,FALSE)</f>
        <v>South</v>
      </c>
      <c r="AD1003" t="str">
        <f>VLOOKUP(Table8_16[[#This Row],[Store_ID]],Store!$A$2:$E$21,4,FALSE)</f>
        <v>Christopherland</v>
      </c>
      <c r="AE1003" t="str">
        <f>VLOOKUP(Table8_16[[#This Row],[Store_ID]],Store!$A$2:$E$21,5,FALSE)</f>
        <v>Outlet</v>
      </c>
      <c r="AF1003" s="22" t="str">
        <f>VLOOKUP(Table8_16[[#This Row],[Store_ID]],Store!$A$2:$F$21,6,FALSE)</f>
        <v>Physical Store</v>
      </c>
    </row>
    <row r="1004" spans="1:32" x14ac:dyDescent="0.3">
      <c r="A1004" t="s">
        <v>2969</v>
      </c>
      <c r="B1004" s="5">
        <v>45566</v>
      </c>
      <c r="C1004" t="s">
        <v>388</v>
      </c>
      <c r="D1004" t="s">
        <v>1802</v>
      </c>
      <c r="E1004" t="s">
        <v>1924</v>
      </c>
      <c r="F1004">
        <v>3</v>
      </c>
      <c r="G1004">
        <v>909.11</v>
      </c>
      <c r="H1004">
        <v>0.23</v>
      </c>
      <c r="I1004" t="s">
        <v>1964</v>
      </c>
      <c r="J1004">
        <v>2100.0441000000001</v>
      </c>
      <c r="K1004">
        <v>2100.0441000000001</v>
      </c>
      <c r="L1004" t="str">
        <f>_xlfn.IFS(Table8_1[[#This Row],[Unit_Price]]&lt;500,"Low Price",Table8_1[[#This Row],[Unit_Price]]&lt;2000,"Medium Price",Table8_1[[#This Row],[Unit_Price]]&gt;=2000, "High Price")</f>
        <v>Medium Price</v>
      </c>
      <c r="M1004" t="str">
        <f>VLOOKUP(Table8_16[[#This Row],[Customer_ID]],Table1__2[],2,FALSE)</f>
        <v>Amy Walker</v>
      </c>
      <c r="N1004">
        <f>VLOOKUP(Table8_16[[#This Row],[Customer_ID]],Table1__2[],3,FALSE)</f>
        <v>27</v>
      </c>
      <c r="O1004" t="str">
        <f>VLOOKUP(Table8_16[[#This Row],[Customer_ID]],Table1__2[],4,FALSE)</f>
        <v>Male</v>
      </c>
      <c r="P1004" t="str">
        <f>VLOOKUP(Table8_16[[#This Row],[Customer_ID]],Table1__2[],5,FALSE)</f>
        <v>Smithland</v>
      </c>
      <c r="Q1004" t="str">
        <f>VLOOKUP(Table8_16[[#This Row],[Customer_ID]],Table1__2[],6,FALSE)</f>
        <v>West Virginia</v>
      </c>
      <c r="R1004" t="str">
        <f>VLOOKUP(Table8_16[[#This Row],[Customer_ID]],Table1__2[],7,FALSE)</f>
        <v>USA</v>
      </c>
      <c r="S1004" t="str">
        <f>VLOOKUP(Table8_16[[#This Row],[Customer_ID]],Table1__2[],8,FALSE)</f>
        <v>Silver</v>
      </c>
      <c r="T1004" t="str">
        <f>VLOOKUP(Table8_16[[#This Row],[Customer_ID]],Table1__2[],9,FALSE)</f>
        <v>Entry level Professionel</v>
      </c>
      <c r="U1004" t="str">
        <f>VLOOKUP(Table8_16[[#This Row],[Product_ID]],Table3__211[],2,FALSE)</f>
        <v>Shin Guards –</v>
      </c>
      <c r="V1004" t="str">
        <f>VLOOKUP(Table8_16[[#This Row],[Product_ID]],Table3__211[],3,FALSE)</f>
        <v>Adult</v>
      </c>
      <c r="W1004" t="str">
        <f>VLOOKUP(Table8_16[[#This Row],[Product_ID]],Table3__211[],4,FALSE)</f>
        <v>Sports</v>
      </c>
      <c r="X1004" t="str">
        <f>VLOOKUP(Table8_16[[#This Row],[Product_ID]],Table3__211[],5,FALSE)</f>
        <v>Team Sports</v>
      </c>
      <c r="Y1004" t="str">
        <f>VLOOKUP(Table8_16[[#This Row],[Product_ID]],Table3__211[],6,FALSE)</f>
        <v>French Ltd</v>
      </c>
      <c r="Z1004">
        <f>VLOOKUP(Table8_16[[#This Row],[Product_ID]],Table3__211[],7,FALSE)</f>
        <v>107.06</v>
      </c>
      <c r="AA1004">
        <f>VLOOKUP(Table8_16[[#This Row],[Product_ID]],Table3__211[],8,FALSE)</f>
        <v>359</v>
      </c>
      <c r="AB1004" t="str">
        <f>VLOOKUP(Table8_16[[#This Row],[Store_ID]],Store!$A$2:$E$21,2,FALSE)</f>
        <v>Hill, Wagner and Ballard</v>
      </c>
      <c r="AC1004" t="str">
        <f>VLOOKUP(Table8_16[[#This Row],[Store_ID]],Store!$A$2:$E$21,3,FALSE)</f>
        <v>East</v>
      </c>
      <c r="AD1004" t="str">
        <f>VLOOKUP(Table8_16[[#This Row],[Store_ID]],Store!$A$2:$E$21,4,FALSE)</f>
        <v>East Davidville</v>
      </c>
      <c r="AE1004" t="str">
        <f>VLOOKUP(Table8_16[[#This Row],[Store_ID]],Store!$A$2:$E$21,5,FALSE)</f>
        <v>Online</v>
      </c>
      <c r="AF1004" s="22" t="str">
        <f>VLOOKUP(Table8_16[[#This Row],[Store_ID]],Store!$A$2:$F$21,6,FALSE)</f>
        <v>Digital Store</v>
      </c>
    </row>
    <row r="1005" spans="1:32" x14ac:dyDescent="0.3">
      <c r="A1005" t="s">
        <v>2970</v>
      </c>
      <c r="B1005" s="5">
        <v>45542</v>
      </c>
      <c r="C1005" t="s">
        <v>1255</v>
      </c>
      <c r="D1005" t="s">
        <v>1648</v>
      </c>
      <c r="E1005" t="s">
        <v>1892</v>
      </c>
      <c r="F1005">
        <v>4</v>
      </c>
      <c r="G1005">
        <v>996.85</v>
      </c>
      <c r="H1005">
        <v>0.24</v>
      </c>
      <c r="I1005" t="s">
        <v>1961</v>
      </c>
      <c r="J1005">
        <v>3030.424</v>
      </c>
      <c r="K1005">
        <v>3030.424</v>
      </c>
      <c r="L1005" t="str">
        <f>_xlfn.IFS(Table8_1[[#This Row],[Unit_Price]]&lt;500,"Low Price",Table8_1[[#This Row],[Unit_Price]]&lt;2000,"Medium Price",Table8_1[[#This Row],[Unit_Price]]&gt;=2000, "High Price")</f>
        <v>Medium Price</v>
      </c>
      <c r="M1005" t="str">
        <f>VLOOKUP(Table8_16[[#This Row],[Customer_ID]],Table1__2[],2,FALSE)</f>
        <v>John Donaldson</v>
      </c>
      <c r="N1005">
        <f>VLOOKUP(Table8_16[[#This Row],[Customer_ID]],Table1__2[],3,FALSE)</f>
        <v>27</v>
      </c>
      <c r="O1005" t="str">
        <f>VLOOKUP(Table8_16[[#This Row],[Customer_ID]],Table1__2[],4,FALSE)</f>
        <v>Male</v>
      </c>
      <c r="P1005" t="str">
        <f>VLOOKUP(Table8_16[[#This Row],[Customer_ID]],Table1__2[],5,FALSE)</f>
        <v>New Edward</v>
      </c>
      <c r="Q1005" t="str">
        <f>VLOOKUP(Table8_16[[#This Row],[Customer_ID]],Table1__2[],6,FALSE)</f>
        <v>Maine</v>
      </c>
      <c r="R1005" t="str">
        <f>VLOOKUP(Table8_16[[#This Row],[Customer_ID]],Table1__2[],7,FALSE)</f>
        <v>USA</v>
      </c>
      <c r="S1005" t="str">
        <f>VLOOKUP(Table8_16[[#This Row],[Customer_ID]],Table1__2[],8,FALSE)</f>
        <v>Bronze</v>
      </c>
      <c r="T1005" t="str">
        <f>VLOOKUP(Table8_16[[#This Row],[Customer_ID]],Table1__2[],9,FALSE)</f>
        <v>Entry level Professionel</v>
      </c>
      <c r="U1005" t="str">
        <f>VLOOKUP(Table8_16[[#This Row],[Product_ID]],Table3__211[],2,FALSE)</f>
        <v>Foldable Camping</v>
      </c>
      <c r="V1005" t="str">
        <f>VLOOKUP(Table8_16[[#This Row],[Product_ID]],Table3__211[],3,FALSE)</f>
        <v>Chair</v>
      </c>
      <c r="W1005" t="str">
        <f>VLOOKUP(Table8_16[[#This Row],[Product_ID]],Table3__211[],4,FALSE)</f>
        <v>Sports</v>
      </c>
      <c r="X1005" t="str">
        <f>VLOOKUP(Table8_16[[#This Row],[Product_ID]],Table3__211[],5,FALSE)</f>
        <v>Outdoor</v>
      </c>
      <c r="Y1005" t="str">
        <f>VLOOKUP(Table8_16[[#This Row],[Product_ID]],Table3__211[],6,FALSE)</f>
        <v>Cook Ltd</v>
      </c>
      <c r="Z1005">
        <f>VLOOKUP(Table8_16[[#This Row],[Product_ID]],Table3__211[],7,FALSE)</f>
        <v>166.06</v>
      </c>
      <c r="AA1005">
        <f>VLOOKUP(Table8_16[[#This Row],[Product_ID]],Table3__211[],8,FALSE)</f>
        <v>340</v>
      </c>
      <c r="AB1005" t="str">
        <f>VLOOKUP(Table8_16[[#This Row],[Store_ID]],Store!$A$2:$E$21,2,FALSE)</f>
        <v>Martinez, Adkins and Johnson</v>
      </c>
      <c r="AC1005" t="str">
        <f>VLOOKUP(Table8_16[[#This Row],[Store_ID]],Store!$A$2:$E$21,3,FALSE)</f>
        <v>North</v>
      </c>
      <c r="AD1005" t="str">
        <f>VLOOKUP(Table8_16[[#This Row],[Store_ID]],Store!$A$2:$E$21,4,FALSE)</f>
        <v>Danielmouth</v>
      </c>
      <c r="AE1005" t="str">
        <f>VLOOKUP(Table8_16[[#This Row],[Store_ID]],Store!$A$2:$E$21,5,FALSE)</f>
        <v>Flagship</v>
      </c>
      <c r="AF1005" s="22" t="str">
        <f>VLOOKUP(Table8_16[[#This Row],[Store_ID]],Store!$A$2:$F$21,6,FALSE)</f>
        <v>Physical Store</v>
      </c>
    </row>
    <row r="1006" spans="1:32" x14ac:dyDescent="0.3">
      <c r="A1006" t="s">
        <v>2971</v>
      </c>
      <c r="B1006" s="5">
        <v>45834</v>
      </c>
      <c r="C1006" t="s">
        <v>959</v>
      </c>
      <c r="D1006" t="s">
        <v>1555</v>
      </c>
      <c r="E1006" t="s">
        <v>1942</v>
      </c>
      <c r="F1006">
        <v>1</v>
      </c>
      <c r="G1006">
        <v>522.69000000000005</v>
      </c>
      <c r="H1006">
        <v>0.06</v>
      </c>
      <c r="I1006" t="s">
        <v>1964</v>
      </c>
      <c r="J1006">
        <v>491.32859999999999</v>
      </c>
      <c r="K1006">
        <v>491.32860000000005</v>
      </c>
      <c r="L1006" t="str">
        <f>_xlfn.IFS(Table8_1[[#This Row],[Unit_Price]]&lt;500,"Low Price",Table8_1[[#This Row],[Unit_Price]]&lt;2000,"Medium Price",Table8_1[[#This Row],[Unit_Price]]&gt;=2000, "High Price")</f>
        <v>Medium Price</v>
      </c>
      <c r="M1006" t="str">
        <f>VLOOKUP(Table8_16[[#This Row],[Customer_ID]],Table1__2[],2,FALSE)</f>
        <v>Matthew Avery</v>
      </c>
      <c r="N1006">
        <f>VLOOKUP(Table8_16[[#This Row],[Customer_ID]],Table1__2[],3,FALSE)</f>
        <v>29</v>
      </c>
      <c r="O1006" t="str">
        <f>VLOOKUP(Table8_16[[#This Row],[Customer_ID]],Table1__2[],4,FALSE)</f>
        <v>Male</v>
      </c>
      <c r="P1006" t="str">
        <f>VLOOKUP(Table8_16[[#This Row],[Customer_ID]],Table1__2[],5,FALSE)</f>
        <v>Lake Melissashire</v>
      </c>
      <c r="Q1006" t="str">
        <f>VLOOKUP(Table8_16[[#This Row],[Customer_ID]],Table1__2[],6,FALSE)</f>
        <v>Oregon</v>
      </c>
      <c r="R1006" t="str">
        <f>VLOOKUP(Table8_16[[#This Row],[Customer_ID]],Table1__2[],7,FALSE)</f>
        <v>USA</v>
      </c>
      <c r="S1006" t="str">
        <f>VLOOKUP(Table8_16[[#This Row],[Customer_ID]],Table1__2[],8,FALSE)</f>
        <v>Silver</v>
      </c>
      <c r="T1006" t="str">
        <f>VLOOKUP(Table8_16[[#This Row],[Customer_ID]],Table1__2[],9,FALSE)</f>
        <v>Entry level Professionel</v>
      </c>
      <c r="U1006" t="str">
        <f>VLOOKUP(Table8_16[[#This Row],[Product_ID]],Table3__211[],2,FALSE)</f>
        <v>Brother Laser</v>
      </c>
      <c r="V1006" t="str">
        <f>VLOOKUP(Table8_16[[#This Row],[Product_ID]],Table3__211[],3,FALSE)</f>
        <v>Printer</v>
      </c>
      <c r="W1006" t="str">
        <f>VLOOKUP(Table8_16[[#This Row],[Product_ID]],Table3__211[],4,FALSE)</f>
        <v>Electronics</v>
      </c>
      <c r="X1006" t="str">
        <f>VLOOKUP(Table8_16[[#This Row],[Product_ID]],Table3__211[],5,FALSE)</f>
        <v>Computer</v>
      </c>
      <c r="Y1006" t="str">
        <f>VLOOKUP(Table8_16[[#This Row],[Product_ID]],Table3__211[],6,FALSE)</f>
        <v>Hunt Inc</v>
      </c>
      <c r="Z1006">
        <f>VLOOKUP(Table8_16[[#This Row],[Product_ID]],Table3__211[],7,FALSE)</f>
        <v>112.42</v>
      </c>
      <c r="AA1006">
        <f>VLOOKUP(Table8_16[[#This Row],[Product_ID]],Table3__211[],8,FALSE)</f>
        <v>416</v>
      </c>
      <c r="AB1006" t="str">
        <f>VLOOKUP(Table8_16[[#This Row],[Store_ID]],Store!$A$2:$E$21,2,FALSE)</f>
        <v>Holloway Ltd</v>
      </c>
      <c r="AC1006" t="str">
        <f>VLOOKUP(Table8_16[[#This Row],[Store_ID]],Store!$A$2:$E$21,3,FALSE)</f>
        <v>North</v>
      </c>
      <c r="AD1006" t="str">
        <f>VLOOKUP(Table8_16[[#This Row],[Store_ID]],Store!$A$2:$E$21,4,FALSE)</f>
        <v>Bensonhaven</v>
      </c>
      <c r="AE1006" t="str">
        <f>VLOOKUP(Table8_16[[#This Row],[Store_ID]],Store!$A$2:$E$21,5,FALSE)</f>
        <v>Flagship</v>
      </c>
      <c r="AF1006" s="22" t="str">
        <f>VLOOKUP(Table8_16[[#This Row],[Store_ID]],Store!$A$2:$F$21,6,FALSE)</f>
        <v>Physical Store</v>
      </c>
    </row>
    <row r="1007" spans="1:32" x14ac:dyDescent="0.3">
      <c r="A1007" t="s">
        <v>2972</v>
      </c>
      <c r="B1007" s="5">
        <v>45405</v>
      </c>
      <c r="C1007" t="s">
        <v>645</v>
      </c>
      <c r="D1007" t="s">
        <v>1744</v>
      </c>
      <c r="E1007" t="s">
        <v>1901</v>
      </c>
      <c r="F1007">
        <v>3</v>
      </c>
      <c r="G1007">
        <v>261.05</v>
      </c>
      <c r="H1007">
        <v>0.12</v>
      </c>
      <c r="I1007" t="s">
        <v>1961</v>
      </c>
      <c r="J1007">
        <v>689.17200000000003</v>
      </c>
      <c r="K1007">
        <v>689.17200000000003</v>
      </c>
      <c r="L1007" t="str">
        <f>_xlfn.IFS(Table8_1[[#This Row],[Unit_Price]]&lt;500,"Low Price",Table8_1[[#This Row],[Unit_Price]]&lt;2000,"Medium Price",Table8_1[[#This Row],[Unit_Price]]&gt;=2000, "High Price")</f>
        <v>Low Price</v>
      </c>
      <c r="M1007" t="str">
        <f>VLOOKUP(Table8_16[[#This Row],[Customer_ID]],Table1__2[],2,FALSE)</f>
        <v>Ashley Ferguson</v>
      </c>
      <c r="N1007">
        <f>VLOOKUP(Table8_16[[#This Row],[Customer_ID]],Table1__2[],3,FALSE)</f>
        <v>46</v>
      </c>
      <c r="O1007" t="str">
        <f>VLOOKUP(Table8_16[[#This Row],[Customer_ID]],Table1__2[],4,FALSE)</f>
        <v>Male</v>
      </c>
      <c r="P1007" t="str">
        <f>VLOOKUP(Table8_16[[#This Row],[Customer_ID]],Table1__2[],5,FALSE)</f>
        <v>Sarahmouth</v>
      </c>
      <c r="Q1007" t="str">
        <f>VLOOKUP(Table8_16[[#This Row],[Customer_ID]],Table1__2[],6,FALSE)</f>
        <v>Pennsylvania</v>
      </c>
      <c r="R1007" t="str">
        <f>VLOOKUP(Table8_16[[#This Row],[Customer_ID]],Table1__2[],7,FALSE)</f>
        <v>USA</v>
      </c>
      <c r="S1007" t="str">
        <f>VLOOKUP(Table8_16[[#This Row],[Customer_ID]],Table1__2[],8,FALSE)</f>
        <v>Gold</v>
      </c>
      <c r="T1007" t="str">
        <f>VLOOKUP(Table8_16[[#This Row],[Customer_ID]],Table1__2[],9,FALSE)</f>
        <v>Experienced</v>
      </c>
      <c r="U1007" t="str">
        <f>VLOOKUP(Table8_16[[#This Row],[Product_ID]],Table3__211[],2,FALSE)</f>
        <v>Sports Stopwatch</v>
      </c>
      <c r="V1007" t="str">
        <f>VLOOKUP(Table8_16[[#This Row],[Product_ID]],Table3__211[],3,FALSE)</f>
        <v>Pro</v>
      </c>
      <c r="W1007" t="str">
        <f>VLOOKUP(Table8_16[[#This Row],[Product_ID]],Table3__211[],4,FALSE)</f>
        <v>Sports</v>
      </c>
      <c r="X1007" t="str">
        <f>VLOOKUP(Table8_16[[#This Row],[Product_ID]],Table3__211[],5,FALSE)</f>
        <v>Accessories</v>
      </c>
      <c r="Y1007" t="str">
        <f>VLOOKUP(Table8_16[[#This Row],[Product_ID]],Table3__211[],6,FALSE)</f>
        <v>Thompson-French</v>
      </c>
      <c r="Z1007">
        <f>VLOOKUP(Table8_16[[#This Row],[Product_ID]],Table3__211[],7,FALSE)</f>
        <v>434.84</v>
      </c>
      <c r="AA1007">
        <f>VLOOKUP(Table8_16[[#This Row],[Product_ID]],Table3__211[],8,FALSE)</f>
        <v>185</v>
      </c>
      <c r="AB1007" t="str">
        <f>VLOOKUP(Table8_16[[#This Row],[Store_ID]],Store!$A$2:$E$21,2,FALSE)</f>
        <v>Johnson-Wright</v>
      </c>
      <c r="AC1007" t="str">
        <f>VLOOKUP(Table8_16[[#This Row],[Store_ID]],Store!$A$2:$E$21,3,FALSE)</f>
        <v>North</v>
      </c>
      <c r="AD1007" t="str">
        <f>VLOOKUP(Table8_16[[#This Row],[Store_ID]],Store!$A$2:$E$21,4,FALSE)</f>
        <v>Hoodberg</v>
      </c>
      <c r="AE1007" t="str">
        <f>VLOOKUP(Table8_16[[#This Row],[Store_ID]],Store!$A$2:$E$21,5,FALSE)</f>
        <v>Outlet</v>
      </c>
      <c r="AF1007" s="22" t="str">
        <f>VLOOKUP(Table8_16[[#This Row],[Store_ID]],Store!$A$2:$F$21,6,FALSE)</f>
        <v>Physical Store</v>
      </c>
    </row>
    <row r="1008" spans="1:32" x14ac:dyDescent="0.3">
      <c r="A1008" t="s">
        <v>2973</v>
      </c>
      <c r="B1008" s="5">
        <v>45918</v>
      </c>
      <c r="C1008" t="s">
        <v>318</v>
      </c>
      <c r="D1008" t="s">
        <v>1645</v>
      </c>
      <c r="E1008" t="s">
        <v>1942</v>
      </c>
      <c r="F1008">
        <v>3</v>
      </c>
      <c r="G1008">
        <v>644.73</v>
      </c>
      <c r="H1008">
        <v>0.01</v>
      </c>
      <c r="I1008" t="s">
        <v>1964</v>
      </c>
      <c r="J1008">
        <v>1914.8480999999999</v>
      </c>
      <c r="K1008">
        <v>1914.8481000000002</v>
      </c>
      <c r="L1008" t="str">
        <f>_xlfn.IFS(Table8_1[[#This Row],[Unit_Price]]&lt;500,"Low Price",Table8_1[[#This Row],[Unit_Price]]&lt;2000,"Medium Price",Table8_1[[#This Row],[Unit_Price]]&gt;=2000, "High Price")</f>
        <v>Medium Price</v>
      </c>
      <c r="M1008" t="str">
        <f>VLOOKUP(Table8_16[[#This Row],[Customer_ID]],Table1__2[],2,FALSE)</f>
        <v>Melissa Duffy Md</v>
      </c>
      <c r="N1008">
        <f>VLOOKUP(Table8_16[[#This Row],[Customer_ID]],Table1__2[],3,FALSE)</f>
        <v>58</v>
      </c>
      <c r="O1008" t="str">
        <f>VLOOKUP(Table8_16[[#This Row],[Customer_ID]],Table1__2[],4,FALSE)</f>
        <v>Female</v>
      </c>
      <c r="P1008" t="str">
        <f>VLOOKUP(Table8_16[[#This Row],[Customer_ID]],Table1__2[],5,FALSE)</f>
        <v>East Jenna</v>
      </c>
      <c r="Q1008" t="str">
        <f>VLOOKUP(Table8_16[[#This Row],[Customer_ID]],Table1__2[],6,FALSE)</f>
        <v>South Carolina</v>
      </c>
      <c r="R1008" t="str">
        <f>VLOOKUP(Table8_16[[#This Row],[Customer_ID]],Table1__2[],7,FALSE)</f>
        <v>USA</v>
      </c>
      <c r="S1008" t="str">
        <f>VLOOKUP(Table8_16[[#This Row],[Customer_ID]],Table1__2[],8,FALSE)</f>
        <v>Bronze</v>
      </c>
      <c r="T1008" t="str">
        <f>VLOOKUP(Table8_16[[#This Row],[Customer_ID]],Table1__2[],9,FALSE)</f>
        <v>Experienced</v>
      </c>
      <c r="U1008" t="str">
        <f>VLOOKUP(Table8_16[[#This Row],[Product_ID]],Table3__211[],2,FALSE)</f>
        <v>Men's Formal</v>
      </c>
      <c r="V1008" t="str">
        <f>VLOOKUP(Table8_16[[#This Row],[Product_ID]],Table3__211[],3,FALSE)</f>
        <v>Shirt</v>
      </c>
      <c r="W1008" t="str">
        <f>VLOOKUP(Table8_16[[#This Row],[Product_ID]],Table3__211[],4,FALSE)</f>
        <v>Clothing</v>
      </c>
      <c r="X1008" t="str">
        <f>VLOOKUP(Table8_16[[#This Row],[Product_ID]],Table3__211[],5,FALSE)</f>
        <v>Tops</v>
      </c>
      <c r="Y1008" t="str">
        <f>VLOOKUP(Table8_16[[#This Row],[Product_ID]],Table3__211[],6,FALSE)</f>
        <v>Moon, Mora and Santos</v>
      </c>
      <c r="Z1008">
        <f>VLOOKUP(Table8_16[[#This Row],[Product_ID]],Table3__211[],7,FALSE)</f>
        <v>254.04</v>
      </c>
      <c r="AA1008">
        <f>VLOOKUP(Table8_16[[#This Row],[Product_ID]],Table3__211[],8,FALSE)</f>
        <v>360</v>
      </c>
      <c r="AB1008" t="str">
        <f>VLOOKUP(Table8_16[[#This Row],[Store_ID]],Store!$A$2:$E$21,2,FALSE)</f>
        <v>Holloway Ltd</v>
      </c>
      <c r="AC1008" t="str">
        <f>VLOOKUP(Table8_16[[#This Row],[Store_ID]],Store!$A$2:$E$21,3,FALSE)</f>
        <v>North</v>
      </c>
      <c r="AD1008" t="str">
        <f>VLOOKUP(Table8_16[[#This Row],[Store_ID]],Store!$A$2:$E$21,4,FALSE)</f>
        <v>Bensonhaven</v>
      </c>
      <c r="AE1008" t="str">
        <f>VLOOKUP(Table8_16[[#This Row],[Store_ID]],Store!$A$2:$E$21,5,FALSE)</f>
        <v>Flagship</v>
      </c>
      <c r="AF1008" s="22" t="str">
        <f>VLOOKUP(Table8_16[[#This Row],[Store_ID]],Store!$A$2:$F$21,6,FALSE)</f>
        <v>Physical Store</v>
      </c>
    </row>
    <row r="1009" spans="1:32" x14ac:dyDescent="0.3">
      <c r="A1009" t="s">
        <v>2974</v>
      </c>
      <c r="B1009" s="5">
        <v>45217</v>
      </c>
      <c r="C1009" t="s">
        <v>656</v>
      </c>
      <c r="D1009" t="s">
        <v>1808</v>
      </c>
      <c r="E1009" t="s">
        <v>1896</v>
      </c>
      <c r="F1009">
        <v>2</v>
      </c>
      <c r="G1009">
        <v>541.52</v>
      </c>
      <c r="H1009">
        <v>0.26</v>
      </c>
      <c r="I1009" t="s">
        <v>1961</v>
      </c>
      <c r="J1009">
        <v>801.44960000000003</v>
      </c>
      <c r="K1009">
        <v>801.44959999999992</v>
      </c>
      <c r="L1009" t="str">
        <f>_xlfn.IFS(Table8_1[[#This Row],[Unit_Price]]&lt;500,"Low Price",Table8_1[[#This Row],[Unit_Price]]&lt;2000,"Medium Price",Table8_1[[#This Row],[Unit_Price]]&gt;=2000, "High Price")</f>
        <v>Medium Price</v>
      </c>
      <c r="M1009" t="str">
        <f>VLOOKUP(Table8_16[[#This Row],[Customer_ID]],Table1__2[],2,FALSE)</f>
        <v>Wanda Snyder</v>
      </c>
      <c r="N1009">
        <f>VLOOKUP(Table8_16[[#This Row],[Customer_ID]],Table1__2[],3,FALSE)</f>
        <v>54</v>
      </c>
      <c r="O1009" t="str">
        <f>VLOOKUP(Table8_16[[#This Row],[Customer_ID]],Table1__2[],4,FALSE)</f>
        <v>Male</v>
      </c>
      <c r="P1009" t="str">
        <f>VLOOKUP(Table8_16[[#This Row],[Customer_ID]],Table1__2[],5,FALSE)</f>
        <v>Frostmouth</v>
      </c>
      <c r="Q1009" t="str">
        <f>VLOOKUP(Table8_16[[#This Row],[Customer_ID]],Table1__2[],6,FALSE)</f>
        <v>Vermont</v>
      </c>
      <c r="R1009" t="str">
        <f>VLOOKUP(Table8_16[[#This Row],[Customer_ID]],Table1__2[],7,FALSE)</f>
        <v>USA</v>
      </c>
      <c r="S1009" t="str">
        <f>VLOOKUP(Table8_16[[#This Row],[Customer_ID]],Table1__2[],8,FALSE)</f>
        <v>Bronze</v>
      </c>
      <c r="T1009" t="str">
        <f>VLOOKUP(Table8_16[[#This Row],[Customer_ID]],Table1__2[],9,FALSE)</f>
        <v>Experienced</v>
      </c>
      <c r="U1009" t="str">
        <f>VLOOKUP(Table8_16[[#This Row],[Product_ID]],Table3__211[],2,FALSE)</f>
        <v>Women's Ankle</v>
      </c>
      <c r="V1009" t="str">
        <f>VLOOKUP(Table8_16[[#This Row],[Product_ID]],Table3__211[],3,FALSE)</f>
        <v>Boots</v>
      </c>
      <c r="W1009" t="str">
        <f>VLOOKUP(Table8_16[[#This Row],[Product_ID]],Table3__211[],4,FALSE)</f>
        <v>Clothing</v>
      </c>
      <c r="X1009" t="str">
        <f>VLOOKUP(Table8_16[[#This Row],[Product_ID]],Table3__211[],5,FALSE)</f>
        <v>Footwear</v>
      </c>
      <c r="Y1009" t="str">
        <f>VLOOKUP(Table8_16[[#This Row],[Product_ID]],Table3__211[],6,FALSE)</f>
        <v>Poole PLC</v>
      </c>
      <c r="Z1009">
        <f>VLOOKUP(Table8_16[[#This Row],[Product_ID]],Table3__211[],7,FALSE)</f>
        <v>158.13999999999999</v>
      </c>
      <c r="AA1009">
        <f>VLOOKUP(Table8_16[[#This Row],[Product_ID]],Table3__211[],8,FALSE)</f>
        <v>82</v>
      </c>
      <c r="AB1009" t="str">
        <f>VLOOKUP(Table8_16[[#This Row],[Store_ID]],Store!$A$2:$E$21,2,FALSE)</f>
        <v>Black-Horn</v>
      </c>
      <c r="AC1009" t="str">
        <f>VLOOKUP(Table8_16[[#This Row],[Store_ID]],Store!$A$2:$E$21,3,FALSE)</f>
        <v>South</v>
      </c>
      <c r="AD1009" t="str">
        <f>VLOOKUP(Table8_16[[#This Row],[Store_ID]],Store!$A$2:$E$21,4,FALSE)</f>
        <v>North Nancyview</v>
      </c>
      <c r="AE1009" t="str">
        <f>VLOOKUP(Table8_16[[#This Row],[Store_ID]],Store!$A$2:$E$21,5,FALSE)</f>
        <v>Outlet</v>
      </c>
      <c r="AF1009" s="22" t="str">
        <f>VLOOKUP(Table8_16[[#This Row],[Store_ID]],Store!$A$2:$F$21,6,FALSE)</f>
        <v>Physical Store</v>
      </c>
    </row>
    <row r="1010" spans="1:32" x14ac:dyDescent="0.3">
      <c r="A1010" t="s">
        <v>2975</v>
      </c>
      <c r="B1010" s="5">
        <v>45259</v>
      </c>
      <c r="C1010" t="s">
        <v>1334</v>
      </c>
      <c r="D1010" t="s">
        <v>1771</v>
      </c>
      <c r="E1010" t="s">
        <v>1924</v>
      </c>
      <c r="F1010">
        <v>1</v>
      </c>
      <c r="G1010">
        <v>395.18</v>
      </c>
      <c r="H1010">
        <v>0.09</v>
      </c>
      <c r="I1010" t="s">
        <v>1961</v>
      </c>
      <c r="J1010">
        <v>359.61380000000003</v>
      </c>
      <c r="K1010">
        <v>359.61380000000003</v>
      </c>
      <c r="L1010" t="str">
        <f>_xlfn.IFS(Table8_1[[#This Row],[Unit_Price]]&lt;500,"Low Price",Table8_1[[#This Row],[Unit_Price]]&lt;2000,"Medium Price",Table8_1[[#This Row],[Unit_Price]]&gt;=2000, "High Price")</f>
        <v>Low Price</v>
      </c>
      <c r="M1010" t="str">
        <f>VLOOKUP(Table8_16[[#This Row],[Customer_ID]],Table1__2[],2,FALSE)</f>
        <v>Jeanette Nichols</v>
      </c>
      <c r="N1010">
        <f>VLOOKUP(Table8_16[[#This Row],[Customer_ID]],Table1__2[],3,FALSE)</f>
        <v>28</v>
      </c>
      <c r="O1010" t="str">
        <f>VLOOKUP(Table8_16[[#This Row],[Customer_ID]],Table1__2[],4,FALSE)</f>
        <v>Male</v>
      </c>
      <c r="P1010" t="str">
        <f>VLOOKUP(Table8_16[[#This Row],[Customer_ID]],Table1__2[],5,FALSE)</f>
        <v>Aguilarland</v>
      </c>
      <c r="Q1010" t="str">
        <f>VLOOKUP(Table8_16[[#This Row],[Customer_ID]],Table1__2[],6,FALSE)</f>
        <v>North Carolina</v>
      </c>
      <c r="R1010" t="str">
        <f>VLOOKUP(Table8_16[[#This Row],[Customer_ID]],Table1__2[],7,FALSE)</f>
        <v>USA</v>
      </c>
      <c r="S1010" t="str">
        <f>VLOOKUP(Table8_16[[#This Row],[Customer_ID]],Table1__2[],8,FALSE)</f>
        <v>Platinum</v>
      </c>
      <c r="T1010" t="str">
        <f>VLOOKUP(Table8_16[[#This Row],[Customer_ID]],Table1__2[],9,FALSE)</f>
        <v>Entry level Professionel</v>
      </c>
      <c r="U1010" t="str">
        <f>VLOOKUP(Table8_16[[#This Row],[Product_ID]],Table3__211[],2,FALSE)</f>
        <v>Organic Sunscreen</v>
      </c>
      <c r="V1010" t="str">
        <f>VLOOKUP(Table8_16[[#This Row],[Product_ID]],Table3__211[],3,FALSE)</f>
        <v>Lotion</v>
      </c>
      <c r="W1010" t="str">
        <f>VLOOKUP(Table8_16[[#This Row],[Product_ID]],Table3__211[],4,FALSE)</f>
        <v>Beauty</v>
      </c>
      <c r="X1010" t="str">
        <f>VLOOKUP(Table8_16[[#This Row],[Product_ID]],Table3__211[],5,FALSE)</f>
        <v>Skincare</v>
      </c>
      <c r="Y1010" t="str">
        <f>VLOOKUP(Table8_16[[#This Row],[Product_ID]],Table3__211[],6,FALSE)</f>
        <v>Anderson-Riley</v>
      </c>
      <c r="Z1010">
        <f>VLOOKUP(Table8_16[[#This Row],[Product_ID]],Table3__211[],7,FALSE)</f>
        <v>266.86</v>
      </c>
      <c r="AA1010">
        <f>VLOOKUP(Table8_16[[#This Row],[Product_ID]],Table3__211[],8,FALSE)</f>
        <v>458</v>
      </c>
      <c r="AB1010" t="str">
        <f>VLOOKUP(Table8_16[[#This Row],[Store_ID]],Store!$A$2:$E$21,2,FALSE)</f>
        <v>Hill, Wagner and Ballard</v>
      </c>
      <c r="AC1010" t="str">
        <f>VLOOKUP(Table8_16[[#This Row],[Store_ID]],Store!$A$2:$E$21,3,FALSE)</f>
        <v>East</v>
      </c>
      <c r="AD1010" t="str">
        <f>VLOOKUP(Table8_16[[#This Row],[Store_ID]],Store!$A$2:$E$21,4,FALSE)</f>
        <v>East Davidville</v>
      </c>
      <c r="AE1010" t="str">
        <f>VLOOKUP(Table8_16[[#This Row],[Store_ID]],Store!$A$2:$E$21,5,FALSE)</f>
        <v>Online</v>
      </c>
      <c r="AF1010" s="22" t="str">
        <f>VLOOKUP(Table8_16[[#This Row],[Store_ID]],Store!$A$2:$F$21,6,FALSE)</f>
        <v>Digital Store</v>
      </c>
    </row>
    <row r="1011" spans="1:32" x14ac:dyDescent="0.3">
      <c r="A1011" t="s">
        <v>2976</v>
      </c>
      <c r="B1011" s="5">
        <v>45740</v>
      </c>
      <c r="C1011" t="s">
        <v>360</v>
      </c>
      <c r="D1011" t="s">
        <v>1590</v>
      </c>
      <c r="E1011" t="s">
        <v>1917</v>
      </c>
      <c r="F1011">
        <v>4</v>
      </c>
      <c r="G1011">
        <v>56.37</v>
      </c>
      <c r="H1011">
        <v>0.17</v>
      </c>
      <c r="I1011" t="s">
        <v>1959</v>
      </c>
      <c r="J1011">
        <v>187.14840000000001</v>
      </c>
      <c r="K1011">
        <v>187.14839999999998</v>
      </c>
      <c r="L1011" t="str">
        <f>_xlfn.IFS(Table8_1[[#This Row],[Unit_Price]]&lt;500,"Low Price",Table8_1[[#This Row],[Unit_Price]]&lt;2000,"Medium Price",Table8_1[[#This Row],[Unit_Price]]&gt;=2000, "High Price")</f>
        <v>Low Price</v>
      </c>
      <c r="M1011" t="str">
        <f>VLOOKUP(Table8_16[[#This Row],[Customer_ID]],Table1__2[],2,FALSE)</f>
        <v>Diane Watson</v>
      </c>
      <c r="N1011">
        <f>VLOOKUP(Table8_16[[#This Row],[Customer_ID]],Table1__2[],3,FALSE)</f>
        <v>53</v>
      </c>
      <c r="O1011" t="str">
        <f>VLOOKUP(Table8_16[[#This Row],[Customer_ID]],Table1__2[],4,FALSE)</f>
        <v>Female</v>
      </c>
      <c r="P1011" t="str">
        <f>VLOOKUP(Table8_16[[#This Row],[Customer_ID]],Table1__2[],5,FALSE)</f>
        <v>North Codyport</v>
      </c>
      <c r="Q1011" t="str">
        <f>VLOOKUP(Table8_16[[#This Row],[Customer_ID]],Table1__2[],6,FALSE)</f>
        <v>Texas</v>
      </c>
      <c r="R1011" t="str">
        <f>VLOOKUP(Table8_16[[#This Row],[Customer_ID]],Table1__2[],7,FALSE)</f>
        <v>USA</v>
      </c>
      <c r="S1011" t="str">
        <f>VLOOKUP(Table8_16[[#This Row],[Customer_ID]],Table1__2[],8,FALSE)</f>
        <v>Platinum</v>
      </c>
      <c r="T1011" t="str">
        <f>VLOOKUP(Table8_16[[#This Row],[Customer_ID]],Table1__2[],9,FALSE)</f>
        <v>Experienced</v>
      </c>
      <c r="U1011" t="str">
        <f>VLOOKUP(Table8_16[[#This Row],[Product_ID]],Table3__211[],2,FALSE)</f>
        <v>Wireless Bluetooth</v>
      </c>
      <c r="V1011" t="str">
        <f>VLOOKUP(Table8_16[[#This Row],[Product_ID]],Table3__211[],3,FALSE)</f>
        <v>Earbuds</v>
      </c>
      <c r="W1011" t="str">
        <f>VLOOKUP(Table8_16[[#This Row],[Product_ID]],Table3__211[],4,FALSE)</f>
        <v>Electronics</v>
      </c>
      <c r="X1011" t="str">
        <f>VLOOKUP(Table8_16[[#This Row],[Product_ID]],Table3__211[],5,FALSE)</f>
        <v>Audio</v>
      </c>
      <c r="Y1011" t="str">
        <f>VLOOKUP(Table8_16[[#This Row],[Product_ID]],Table3__211[],6,FALSE)</f>
        <v>Perez-Johnston</v>
      </c>
      <c r="Z1011">
        <f>VLOOKUP(Table8_16[[#This Row],[Product_ID]],Table3__211[],7,FALSE)</f>
        <v>439.07</v>
      </c>
      <c r="AA1011">
        <f>VLOOKUP(Table8_16[[#This Row],[Product_ID]],Table3__211[],8,FALSE)</f>
        <v>142</v>
      </c>
      <c r="AB1011" t="str">
        <f>VLOOKUP(Table8_16[[#This Row],[Store_ID]],Store!$A$2:$E$21,2,FALSE)</f>
        <v>Bean, Jones and Park</v>
      </c>
      <c r="AC1011" t="str">
        <f>VLOOKUP(Table8_16[[#This Row],[Store_ID]],Store!$A$2:$E$21,3,FALSE)</f>
        <v>West</v>
      </c>
      <c r="AD1011" t="str">
        <f>VLOOKUP(Table8_16[[#This Row],[Store_ID]],Store!$A$2:$E$21,4,FALSE)</f>
        <v>Thompsonborough</v>
      </c>
      <c r="AE1011" t="str">
        <f>VLOOKUP(Table8_16[[#This Row],[Store_ID]],Store!$A$2:$E$21,5,FALSE)</f>
        <v>Online</v>
      </c>
      <c r="AF1011" s="22" t="str">
        <f>VLOOKUP(Table8_16[[#This Row],[Store_ID]],Store!$A$2:$F$21,6,FALSE)</f>
        <v>Digital Store</v>
      </c>
    </row>
    <row r="1012" spans="1:32" x14ac:dyDescent="0.3">
      <c r="A1012" t="s">
        <v>2977</v>
      </c>
      <c r="B1012" s="5">
        <v>45908</v>
      </c>
      <c r="C1012" t="s">
        <v>689</v>
      </c>
      <c r="D1012" t="s">
        <v>1820</v>
      </c>
      <c r="E1012" t="s">
        <v>1921</v>
      </c>
      <c r="F1012">
        <v>4</v>
      </c>
      <c r="G1012">
        <v>202.59</v>
      </c>
      <c r="H1012">
        <v>0.06</v>
      </c>
      <c r="I1012" t="s">
        <v>1964</v>
      </c>
      <c r="J1012">
        <v>761.73839999999996</v>
      </c>
      <c r="K1012">
        <v>761.73839999999996</v>
      </c>
      <c r="L1012" t="str">
        <f>_xlfn.IFS(Table8_1[[#This Row],[Unit_Price]]&lt;500,"Low Price",Table8_1[[#This Row],[Unit_Price]]&lt;2000,"Medium Price",Table8_1[[#This Row],[Unit_Price]]&gt;=2000, "High Price")</f>
        <v>Low Price</v>
      </c>
      <c r="M1012" t="str">
        <f>VLOOKUP(Table8_16[[#This Row],[Customer_ID]],Table1__2[],2,FALSE)</f>
        <v>Joan Johnson</v>
      </c>
      <c r="N1012">
        <f>VLOOKUP(Table8_16[[#This Row],[Customer_ID]],Table1__2[],3,FALSE)</f>
        <v>50</v>
      </c>
      <c r="O1012" t="str">
        <f>VLOOKUP(Table8_16[[#This Row],[Customer_ID]],Table1__2[],4,FALSE)</f>
        <v>Female</v>
      </c>
      <c r="P1012" t="str">
        <f>VLOOKUP(Table8_16[[#This Row],[Customer_ID]],Table1__2[],5,FALSE)</f>
        <v>Lake Josephport</v>
      </c>
      <c r="Q1012" t="str">
        <f>VLOOKUP(Table8_16[[#This Row],[Customer_ID]],Table1__2[],6,FALSE)</f>
        <v>Maine</v>
      </c>
      <c r="R1012" t="str">
        <f>VLOOKUP(Table8_16[[#This Row],[Customer_ID]],Table1__2[],7,FALSE)</f>
        <v>USA</v>
      </c>
      <c r="S1012" t="str">
        <f>VLOOKUP(Table8_16[[#This Row],[Customer_ID]],Table1__2[],8,FALSE)</f>
        <v>Platinum</v>
      </c>
      <c r="T1012" t="str">
        <f>VLOOKUP(Table8_16[[#This Row],[Customer_ID]],Table1__2[],9,FALSE)</f>
        <v>Experienced</v>
      </c>
      <c r="U1012" t="str">
        <f>VLOOKUP(Table8_16[[#This Row],[Product_ID]],Table3__211[],2,FALSE)</f>
        <v>Decorative Lamp</v>
      </c>
      <c r="V1012" t="str">
        <f>VLOOKUP(Table8_16[[#This Row],[Product_ID]],Table3__211[],3,FALSE)</f>
        <v>Shade</v>
      </c>
      <c r="W1012" t="str">
        <f>VLOOKUP(Table8_16[[#This Row],[Product_ID]],Table3__211[],4,FALSE)</f>
        <v>Home</v>
      </c>
      <c r="X1012" t="str">
        <f>VLOOKUP(Table8_16[[#This Row],[Product_ID]],Table3__211[],5,FALSE)</f>
        <v>Lighting</v>
      </c>
      <c r="Y1012" t="str">
        <f>VLOOKUP(Table8_16[[#This Row],[Product_ID]],Table3__211[],6,FALSE)</f>
        <v>Ramirez-Hanson</v>
      </c>
      <c r="Z1012">
        <f>VLOOKUP(Table8_16[[#This Row],[Product_ID]],Table3__211[],7,FALSE)</f>
        <v>228.53</v>
      </c>
      <c r="AA1012">
        <f>VLOOKUP(Table8_16[[#This Row],[Product_ID]],Table3__211[],8,FALSE)</f>
        <v>469</v>
      </c>
      <c r="AB1012" t="str">
        <f>VLOOKUP(Table8_16[[#This Row],[Store_ID]],Store!$A$2:$E$21,2,FALSE)</f>
        <v>Moore, Padilla and Butler</v>
      </c>
      <c r="AC1012" t="str">
        <f>VLOOKUP(Table8_16[[#This Row],[Store_ID]],Store!$A$2:$E$21,3,FALSE)</f>
        <v>South</v>
      </c>
      <c r="AD1012" t="str">
        <f>VLOOKUP(Table8_16[[#This Row],[Store_ID]],Store!$A$2:$E$21,4,FALSE)</f>
        <v>East Johnstad</v>
      </c>
      <c r="AE1012" t="str">
        <f>VLOOKUP(Table8_16[[#This Row],[Store_ID]],Store!$A$2:$E$21,5,FALSE)</f>
        <v>Flagship</v>
      </c>
      <c r="AF1012" s="22" t="str">
        <f>VLOOKUP(Table8_16[[#This Row],[Store_ID]],Store!$A$2:$F$21,6,FALSE)</f>
        <v>Physical Store</v>
      </c>
    </row>
    <row r="1013" spans="1:32" x14ac:dyDescent="0.3">
      <c r="A1013" t="s">
        <v>2978</v>
      </c>
      <c r="B1013" s="5">
        <v>45601</v>
      </c>
      <c r="C1013" t="s">
        <v>29</v>
      </c>
      <c r="D1013" t="s">
        <v>1826</v>
      </c>
      <c r="E1013" t="s">
        <v>1908</v>
      </c>
      <c r="F1013">
        <v>2</v>
      </c>
      <c r="G1013">
        <v>358.36</v>
      </c>
      <c r="H1013">
        <v>0.05</v>
      </c>
      <c r="I1013" t="s">
        <v>1961</v>
      </c>
      <c r="J1013">
        <v>680.88400000000001</v>
      </c>
      <c r="K1013">
        <v>680.88400000000001</v>
      </c>
      <c r="L1013" t="str">
        <f>_xlfn.IFS(Table8_1[[#This Row],[Unit_Price]]&lt;500,"Low Price",Table8_1[[#This Row],[Unit_Price]]&lt;2000,"Medium Price",Table8_1[[#This Row],[Unit_Price]]&gt;=2000, "High Price")</f>
        <v>Low Price</v>
      </c>
      <c r="M1013" t="str">
        <f>VLOOKUP(Table8_16[[#This Row],[Customer_ID]],Table1__2[],2,FALSE)</f>
        <v>Caroline Collins</v>
      </c>
      <c r="N1013">
        <f>VLOOKUP(Table8_16[[#This Row],[Customer_ID]],Table1__2[],3,FALSE)</f>
        <v>64</v>
      </c>
      <c r="O1013" t="str">
        <f>VLOOKUP(Table8_16[[#This Row],[Customer_ID]],Table1__2[],4,FALSE)</f>
        <v>Female</v>
      </c>
      <c r="P1013" t="str">
        <f>VLOOKUP(Table8_16[[#This Row],[Customer_ID]],Table1__2[],5,FALSE)</f>
        <v>Nicholasshire</v>
      </c>
      <c r="Q1013" t="str">
        <f>VLOOKUP(Table8_16[[#This Row],[Customer_ID]],Table1__2[],6,FALSE)</f>
        <v>California</v>
      </c>
      <c r="R1013" t="str">
        <f>VLOOKUP(Table8_16[[#This Row],[Customer_ID]],Table1__2[],7,FALSE)</f>
        <v>USA</v>
      </c>
      <c r="S1013" t="str">
        <f>VLOOKUP(Table8_16[[#This Row],[Customer_ID]],Table1__2[],8,FALSE)</f>
        <v>Silver</v>
      </c>
      <c r="T1013" t="str">
        <f>VLOOKUP(Table8_16[[#This Row],[Customer_ID]],Table1__2[],9,FALSE)</f>
        <v>Retired</v>
      </c>
      <c r="U1013" t="str">
        <f>VLOOKUP(Table8_16[[#This Row],[Product_ID]],Table3__211[],2,FALSE)</f>
        <v>Badminton Racket</v>
      </c>
      <c r="V1013" t="str">
        <f>VLOOKUP(Table8_16[[#This Row],[Product_ID]],Table3__211[],3,FALSE)</f>
        <v>Set</v>
      </c>
      <c r="W1013" t="str">
        <f>VLOOKUP(Table8_16[[#This Row],[Product_ID]],Table3__211[],4,FALSE)</f>
        <v>Sports</v>
      </c>
      <c r="X1013" t="str">
        <f>VLOOKUP(Table8_16[[#This Row],[Product_ID]],Table3__211[],5,FALSE)</f>
        <v>Equipment</v>
      </c>
      <c r="Y1013" t="str">
        <f>VLOOKUP(Table8_16[[#This Row],[Product_ID]],Table3__211[],6,FALSE)</f>
        <v>Robinson-Brown</v>
      </c>
      <c r="Z1013">
        <f>VLOOKUP(Table8_16[[#This Row],[Product_ID]],Table3__211[],7,FALSE)</f>
        <v>285.54000000000002</v>
      </c>
      <c r="AA1013">
        <f>VLOOKUP(Table8_16[[#This Row],[Product_ID]],Table3__211[],8,FALSE)</f>
        <v>358</v>
      </c>
      <c r="AB1013" t="str">
        <f>VLOOKUP(Table8_16[[#This Row],[Store_ID]],Store!$A$2:$E$21,2,FALSE)</f>
        <v>Gray Ltd</v>
      </c>
      <c r="AC1013" t="str">
        <f>VLOOKUP(Table8_16[[#This Row],[Store_ID]],Store!$A$2:$E$21,3,FALSE)</f>
        <v>North</v>
      </c>
      <c r="AD1013" t="str">
        <f>VLOOKUP(Table8_16[[#This Row],[Store_ID]],Store!$A$2:$E$21,4,FALSE)</f>
        <v>New Michaelchester</v>
      </c>
      <c r="AE1013" t="str">
        <f>VLOOKUP(Table8_16[[#This Row],[Store_ID]],Store!$A$2:$E$21,5,FALSE)</f>
        <v>Outlet</v>
      </c>
      <c r="AF1013" s="22" t="str">
        <f>VLOOKUP(Table8_16[[#This Row],[Store_ID]],Store!$A$2:$F$21,6,FALSE)</f>
        <v>Physical Store</v>
      </c>
    </row>
    <row r="1014" spans="1:32" x14ac:dyDescent="0.3">
      <c r="A1014" t="s">
        <v>2979</v>
      </c>
      <c r="B1014" s="5">
        <v>45535</v>
      </c>
      <c r="C1014" t="s">
        <v>268</v>
      </c>
      <c r="D1014" t="s">
        <v>1689</v>
      </c>
      <c r="E1014" t="s">
        <v>1945</v>
      </c>
      <c r="F1014">
        <v>4</v>
      </c>
      <c r="G1014">
        <v>85.62</v>
      </c>
      <c r="H1014">
        <v>0.28000000000000003</v>
      </c>
      <c r="I1014" t="s">
        <v>1964</v>
      </c>
      <c r="J1014">
        <v>246.5856</v>
      </c>
      <c r="K1014">
        <v>246.5856</v>
      </c>
      <c r="L1014" t="str">
        <f>_xlfn.IFS(Table8_1[[#This Row],[Unit_Price]]&lt;500,"Low Price",Table8_1[[#This Row],[Unit_Price]]&lt;2000,"Medium Price",Table8_1[[#This Row],[Unit_Price]]&gt;=2000, "High Price")</f>
        <v>Low Price</v>
      </c>
      <c r="M1014" t="str">
        <f>VLOOKUP(Table8_16[[#This Row],[Customer_ID]],Table1__2[],2,FALSE)</f>
        <v>Tonya Burch</v>
      </c>
      <c r="N1014">
        <f>VLOOKUP(Table8_16[[#This Row],[Customer_ID]],Table1__2[],3,FALSE)</f>
        <v>39</v>
      </c>
      <c r="O1014" t="str">
        <f>VLOOKUP(Table8_16[[#This Row],[Customer_ID]],Table1__2[],4,FALSE)</f>
        <v>Female</v>
      </c>
      <c r="P1014" t="str">
        <f>VLOOKUP(Table8_16[[#This Row],[Customer_ID]],Table1__2[],5,FALSE)</f>
        <v>Olsonhaven</v>
      </c>
      <c r="Q1014" t="str">
        <f>VLOOKUP(Table8_16[[#This Row],[Customer_ID]],Table1__2[],6,FALSE)</f>
        <v>Iowa</v>
      </c>
      <c r="R1014" t="str">
        <f>VLOOKUP(Table8_16[[#This Row],[Customer_ID]],Table1__2[],7,FALSE)</f>
        <v>USA</v>
      </c>
      <c r="S1014" t="str">
        <f>VLOOKUP(Table8_16[[#This Row],[Customer_ID]],Table1__2[],8,FALSE)</f>
        <v>Gold</v>
      </c>
      <c r="T1014" t="str">
        <f>VLOOKUP(Table8_16[[#This Row],[Customer_ID]],Table1__2[],9,FALSE)</f>
        <v>Experienced</v>
      </c>
      <c r="U1014" t="str">
        <f>VLOOKUP(Table8_16[[#This Row],[Product_ID]],Table3__211[],2,FALSE)</f>
        <v>Men's Casual</v>
      </c>
      <c r="V1014" t="str">
        <f>VLOOKUP(Table8_16[[#This Row],[Product_ID]],Table3__211[],3,FALSE)</f>
        <v>Sneakers</v>
      </c>
      <c r="W1014" t="str">
        <f>VLOOKUP(Table8_16[[#This Row],[Product_ID]],Table3__211[],4,FALSE)</f>
        <v>Clothing</v>
      </c>
      <c r="X1014" t="str">
        <f>VLOOKUP(Table8_16[[#This Row],[Product_ID]],Table3__211[],5,FALSE)</f>
        <v>Footwear</v>
      </c>
      <c r="Y1014" t="str">
        <f>VLOOKUP(Table8_16[[#This Row],[Product_ID]],Table3__211[],6,FALSE)</f>
        <v>Hogan-Lee</v>
      </c>
      <c r="Z1014">
        <f>VLOOKUP(Table8_16[[#This Row],[Product_ID]],Table3__211[],7,FALSE)</f>
        <v>353.47</v>
      </c>
      <c r="AA1014">
        <f>VLOOKUP(Table8_16[[#This Row],[Product_ID]],Table3__211[],8,FALSE)</f>
        <v>214</v>
      </c>
      <c r="AB1014" t="str">
        <f>VLOOKUP(Table8_16[[#This Row],[Store_ID]],Store!$A$2:$E$21,2,FALSE)</f>
        <v>Guerrero-Schmitt</v>
      </c>
      <c r="AC1014" t="str">
        <f>VLOOKUP(Table8_16[[#This Row],[Store_ID]],Store!$A$2:$E$21,3,FALSE)</f>
        <v>East</v>
      </c>
      <c r="AD1014" t="str">
        <f>VLOOKUP(Table8_16[[#This Row],[Store_ID]],Store!$A$2:$E$21,4,FALSE)</f>
        <v>East Stevechester</v>
      </c>
      <c r="AE1014" t="str">
        <f>VLOOKUP(Table8_16[[#This Row],[Store_ID]],Store!$A$2:$E$21,5,FALSE)</f>
        <v>Flagship</v>
      </c>
      <c r="AF1014" s="22" t="str">
        <f>VLOOKUP(Table8_16[[#This Row],[Store_ID]],Store!$A$2:$F$21,6,FALSE)</f>
        <v>Physical Store</v>
      </c>
    </row>
    <row r="1015" spans="1:32" x14ac:dyDescent="0.3">
      <c r="A1015" t="s">
        <v>2980</v>
      </c>
      <c r="B1015" s="5">
        <v>45459</v>
      </c>
      <c r="C1015" t="s">
        <v>618</v>
      </c>
      <c r="D1015" t="s">
        <v>1585</v>
      </c>
      <c r="E1015" t="s">
        <v>1942</v>
      </c>
      <c r="F1015">
        <v>4</v>
      </c>
      <c r="G1015">
        <v>929.26</v>
      </c>
      <c r="H1015">
        <v>0.23</v>
      </c>
      <c r="I1015" t="s">
        <v>1961</v>
      </c>
      <c r="J1015">
        <v>2862.1208000000001</v>
      </c>
      <c r="K1015">
        <v>2862.1207999999997</v>
      </c>
      <c r="L1015" t="str">
        <f>_xlfn.IFS(Table8_1[[#This Row],[Unit_Price]]&lt;500,"Low Price",Table8_1[[#This Row],[Unit_Price]]&lt;2000,"Medium Price",Table8_1[[#This Row],[Unit_Price]]&gt;=2000, "High Price")</f>
        <v>Medium Price</v>
      </c>
      <c r="M1015" t="str">
        <f>VLOOKUP(Table8_16[[#This Row],[Customer_ID]],Table1__2[],2,FALSE)</f>
        <v>Brent Rivas</v>
      </c>
      <c r="N1015">
        <f>VLOOKUP(Table8_16[[#This Row],[Customer_ID]],Table1__2[],3,FALSE)</f>
        <v>54</v>
      </c>
      <c r="O1015" t="str">
        <f>VLOOKUP(Table8_16[[#This Row],[Customer_ID]],Table1__2[],4,FALSE)</f>
        <v>Female</v>
      </c>
      <c r="P1015" t="str">
        <f>VLOOKUP(Table8_16[[#This Row],[Customer_ID]],Table1__2[],5,FALSE)</f>
        <v>North Kellyberg</v>
      </c>
      <c r="Q1015" t="str">
        <f>VLOOKUP(Table8_16[[#This Row],[Customer_ID]],Table1__2[],6,FALSE)</f>
        <v>New Jersey</v>
      </c>
      <c r="R1015" t="str">
        <f>VLOOKUP(Table8_16[[#This Row],[Customer_ID]],Table1__2[],7,FALSE)</f>
        <v>USA</v>
      </c>
      <c r="S1015" t="str">
        <f>VLOOKUP(Table8_16[[#This Row],[Customer_ID]],Table1__2[],8,FALSE)</f>
        <v>Platinum</v>
      </c>
      <c r="T1015" t="str">
        <f>VLOOKUP(Table8_16[[#This Row],[Customer_ID]],Table1__2[],9,FALSE)</f>
        <v>Experienced</v>
      </c>
      <c r="U1015" t="str">
        <f>VLOOKUP(Table8_16[[#This Row],[Product_ID]],Table3__211[],2,FALSE)</f>
        <v>LED Table</v>
      </c>
      <c r="V1015" t="str">
        <f>VLOOKUP(Table8_16[[#This Row],[Product_ID]],Table3__211[],3,FALSE)</f>
        <v>Lamp</v>
      </c>
      <c r="W1015" t="str">
        <f>VLOOKUP(Table8_16[[#This Row],[Product_ID]],Table3__211[],4,FALSE)</f>
        <v>Home</v>
      </c>
      <c r="X1015" t="str">
        <f>VLOOKUP(Table8_16[[#This Row],[Product_ID]],Table3__211[],5,FALSE)</f>
        <v>Lighting</v>
      </c>
      <c r="Y1015" t="str">
        <f>VLOOKUP(Table8_16[[#This Row],[Product_ID]],Table3__211[],6,FALSE)</f>
        <v>Harrell LLC</v>
      </c>
      <c r="Z1015">
        <f>VLOOKUP(Table8_16[[#This Row],[Product_ID]],Table3__211[],7,FALSE)</f>
        <v>218.86</v>
      </c>
      <c r="AA1015">
        <f>VLOOKUP(Table8_16[[#This Row],[Product_ID]],Table3__211[],8,FALSE)</f>
        <v>170</v>
      </c>
      <c r="AB1015" t="str">
        <f>VLOOKUP(Table8_16[[#This Row],[Store_ID]],Store!$A$2:$E$21,2,FALSE)</f>
        <v>Holloway Ltd</v>
      </c>
      <c r="AC1015" t="str">
        <f>VLOOKUP(Table8_16[[#This Row],[Store_ID]],Store!$A$2:$E$21,3,FALSE)</f>
        <v>North</v>
      </c>
      <c r="AD1015" t="str">
        <f>VLOOKUP(Table8_16[[#This Row],[Store_ID]],Store!$A$2:$E$21,4,FALSE)</f>
        <v>Bensonhaven</v>
      </c>
      <c r="AE1015" t="str">
        <f>VLOOKUP(Table8_16[[#This Row],[Store_ID]],Store!$A$2:$E$21,5,FALSE)</f>
        <v>Flagship</v>
      </c>
      <c r="AF1015" s="22" t="str">
        <f>VLOOKUP(Table8_16[[#This Row],[Store_ID]],Store!$A$2:$F$21,6,FALSE)</f>
        <v>Physical Store</v>
      </c>
    </row>
    <row r="1016" spans="1:32" x14ac:dyDescent="0.3">
      <c r="A1016" t="s">
        <v>2981</v>
      </c>
      <c r="B1016" s="5">
        <v>45681</v>
      </c>
      <c r="C1016" t="s">
        <v>986</v>
      </c>
      <c r="D1016" t="s">
        <v>1762</v>
      </c>
      <c r="E1016" t="s">
        <v>1932</v>
      </c>
      <c r="F1016">
        <v>2</v>
      </c>
      <c r="G1016">
        <v>92.64</v>
      </c>
      <c r="H1016">
        <v>0.14000000000000001</v>
      </c>
      <c r="I1016" t="s">
        <v>1964</v>
      </c>
      <c r="J1016">
        <v>159.3408</v>
      </c>
      <c r="K1016">
        <v>159.3408</v>
      </c>
      <c r="L1016" t="str">
        <f>_xlfn.IFS(Table8_1[[#This Row],[Unit_Price]]&lt;500,"Low Price",Table8_1[[#This Row],[Unit_Price]]&lt;2000,"Medium Price",Table8_1[[#This Row],[Unit_Price]]&gt;=2000, "High Price")</f>
        <v>Low Price</v>
      </c>
      <c r="M1016" t="str">
        <f>VLOOKUP(Table8_16[[#This Row],[Customer_ID]],Table1__2[],2,FALSE)</f>
        <v>Stacy Collins</v>
      </c>
      <c r="N1016">
        <f>VLOOKUP(Table8_16[[#This Row],[Customer_ID]],Table1__2[],3,FALSE)</f>
        <v>41</v>
      </c>
      <c r="O1016" t="str">
        <f>VLOOKUP(Table8_16[[#This Row],[Customer_ID]],Table1__2[],4,FALSE)</f>
        <v>Female</v>
      </c>
      <c r="P1016" t="str">
        <f>VLOOKUP(Table8_16[[#This Row],[Customer_ID]],Table1__2[],5,FALSE)</f>
        <v>Randychester</v>
      </c>
      <c r="Q1016" t="str">
        <f>VLOOKUP(Table8_16[[#This Row],[Customer_ID]],Table1__2[],6,FALSE)</f>
        <v>California</v>
      </c>
      <c r="R1016" t="str">
        <f>VLOOKUP(Table8_16[[#This Row],[Customer_ID]],Table1__2[],7,FALSE)</f>
        <v>USA</v>
      </c>
      <c r="S1016" t="str">
        <f>VLOOKUP(Table8_16[[#This Row],[Customer_ID]],Table1__2[],8,FALSE)</f>
        <v>Bronze</v>
      </c>
      <c r="T1016" t="str">
        <f>VLOOKUP(Table8_16[[#This Row],[Customer_ID]],Table1__2[],9,FALSE)</f>
        <v>Experienced</v>
      </c>
      <c r="U1016" t="str">
        <f>VLOOKUP(Table8_16[[#This Row],[Product_ID]],Table3__211[],2,FALSE)</f>
        <v>Luxury Perfume</v>
      </c>
      <c r="V1016" t="str">
        <f>VLOOKUP(Table8_16[[#This Row],[Product_ID]],Table3__211[],3,FALSE)</f>
        <v>Spray</v>
      </c>
      <c r="W1016" t="str">
        <f>VLOOKUP(Table8_16[[#This Row],[Product_ID]],Table3__211[],4,FALSE)</f>
        <v>Beauty</v>
      </c>
      <c r="X1016" t="str">
        <f>VLOOKUP(Table8_16[[#This Row],[Product_ID]],Table3__211[],5,FALSE)</f>
        <v>Fragrance</v>
      </c>
      <c r="Y1016" t="str">
        <f>VLOOKUP(Table8_16[[#This Row],[Product_ID]],Table3__211[],6,FALSE)</f>
        <v>Gibson, Green and Lopez</v>
      </c>
      <c r="Z1016">
        <f>VLOOKUP(Table8_16[[#This Row],[Product_ID]],Table3__211[],7,FALSE)</f>
        <v>482.75</v>
      </c>
      <c r="AA1016">
        <f>VLOOKUP(Table8_16[[#This Row],[Product_ID]],Table3__211[],8,FALSE)</f>
        <v>444</v>
      </c>
      <c r="AB1016" t="str">
        <f>VLOOKUP(Table8_16[[#This Row],[Store_ID]],Store!$A$2:$E$21,2,FALSE)</f>
        <v>Gardner, Humphrey and Contreras</v>
      </c>
      <c r="AC1016" t="str">
        <f>VLOOKUP(Table8_16[[#This Row],[Store_ID]],Store!$A$2:$E$21,3,FALSE)</f>
        <v>East</v>
      </c>
      <c r="AD1016" t="str">
        <f>VLOOKUP(Table8_16[[#This Row],[Store_ID]],Store!$A$2:$E$21,4,FALSE)</f>
        <v>Johnsonville</v>
      </c>
      <c r="AE1016" t="str">
        <f>VLOOKUP(Table8_16[[#This Row],[Store_ID]],Store!$A$2:$E$21,5,FALSE)</f>
        <v>Flagship</v>
      </c>
      <c r="AF1016" s="22" t="str">
        <f>VLOOKUP(Table8_16[[#This Row],[Store_ID]],Store!$A$2:$F$21,6,FALSE)</f>
        <v>Physical Store</v>
      </c>
    </row>
    <row r="1017" spans="1:32" x14ac:dyDescent="0.3">
      <c r="A1017" t="s">
        <v>2982</v>
      </c>
      <c r="B1017" s="5">
        <v>45725</v>
      </c>
      <c r="C1017" t="s">
        <v>805</v>
      </c>
      <c r="D1017" t="s">
        <v>1768</v>
      </c>
      <c r="E1017" t="s">
        <v>1904</v>
      </c>
      <c r="F1017">
        <v>4</v>
      </c>
      <c r="G1017">
        <v>139.05000000000001</v>
      </c>
      <c r="H1017">
        <v>0.28999999999999998</v>
      </c>
      <c r="I1017" t="s">
        <v>1964</v>
      </c>
      <c r="J1017">
        <v>394.90199999999999</v>
      </c>
      <c r="K1017">
        <v>394.90200000000004</v>
      </c>
      <c r="L1017" t="str">
        <f>_xlfn.IFS(Table8_1[[#This Row],[Unit_Price]]&lt;500,"Low Price",Table8_1[[#This Row],[Unit_Price]]&lt;2000,"Medium Price",Table8_1[[#This Row],[Unit_Price]]&gt;=2000, "High Price")</f>
        <v>Low Price</v>
      </c>
      <c r="M1017" t="str">
        <f>VLOOKUP(Table8_16[[#This Row],[Customer_ID]],Table1__2[],2,FALSE)</f>
        <v>Nicholas Webb</v>
      </c>
      <c r="N1017">
        <f>VLOOKUP(Table8_16[[#This Row],[Customer_ID]],Table1__2[],3,FALSE)</f>
        <v>19</v>
      </c>
      <c r="O1017" t="str">
        <f>VLOOKUP(Table8_16[[#This Row],[Customer_ID]],Table1__2[],4,FALSE)</f>
        <v>Male</v>
      </c>
      <c r="P1017" t="str">
        <f>VLOOKUP(Table8_16[[#This Row],[Customer_ID]],Table1__2[],5,FALSE)</f>
        <v>Lake Timothy</v>
      </c>
      <c r="Q1017" t="str">
        <f>VLOOKUP(Table8_16[[#This Row],[Customer_ID]],Table1__2[],6,FALSE)</f>
        <v>Nevada</v>
      </c>
      <c r="R1017" t="str">
        <f>VLOOKUP(Table8_16[[#This Row],[Customer_ID]],Table1__2[],7,FALSE)</f>
        <v>USA</v>
      </c>
      <c r="S1017" t="str">
        <f>VLOOKUP(Table8_16[[#This Row],[Customer_ID]],Table1__2[],8,FALSE)</f>
        <v>Gold</v>
      </c>
      <c r="T1017" t="str">
        <f>VLOOKUP(Table8_16[[#This Row],[Customer_ID]],Table1__2[],9,FALSE)</f>
        <v>Teenage</v>
      </c>
      <c r="U1017" t="str">
        <f>VLOOKUP(Table8_16[[#This Row],[Product_ID]],Table3__211[],2,FALSE)</f>
        <v>Laptop Cooling</v>
      </c>
      <c r="V1017" t="str">
        <f>VLOOKUP(Table8_16[[#This Row],[Product_ID]],Table3__211[],3,FALSE)</f>
        <v>Pad</v>
      </c>
      <c r="W1017" t="str">
        <f>VLOOKUP(Table8_16[[#This Row],[Product_ID]],Table3__211[],4,FALSE)</f>
        <v>Electronics</v>
      </c>
      <c r="X1017" t="str">
        <f>VLOOKUP(Table8_16[[#This Row],[Product_ID]],Table3__211[],5,FALSE)</f>
        <v>Computer</v>
      </c>
      <c r="Y1017" t="str">
        <f>VLOOKUP(Table8_16[[#This Row],[Product_ID]],Table3__211[],6,FALSE)</f>
        <v>Murray, Gould and Ware</v>
      </c>
      <c r="Z1017">
        <f>VLOOKUP(Table8_16[[#This Row],[Product_ID]],Table3__211[],7,FALSE)</f>
        <v>86.42</v>
      </c>
      <c r="AA1017">
        <f>VLOOKUP(Table8_16[[#This Row],[Product_ID]],Table3__211[],8,FALSE)</f>
        <v>222</v>
      </c>
      <c r="AB1017" t="str">
        <f>VLOOKUP(Table8_16[[#This Row],[Store_ID]],Store!$A$2:$E$21,2,FALSE)</f>
        <v>Alexander Group</v>
      </c>
      <c r="AC1017" t="str">
        <f>VLOOKUP(Table8_16[[#This Row],[Store_ID]],Store!$A$2:$E$21,3,FALSE)</f>
        <v>South</v>
      </c>
      <c r="AD1017" t="str">
        <f>VLOOKUP(Table8_16[[#This Row],[Store_ID]],Store!$A$2:$E$21,4,FALSE)</f>
        <v>Port Sharon</v>
      </c>
      <c r="AE1017" t="str">
        <f>VLOOKUP(Table8_16[[#This Row],[Store_ID]],Store!$A$2:$E$21,5,FALSE)</f>
        <v>Online</v>
      </c>
      <c r="AF1017" s="22" t="str">
        <f>VLOOKUP(Table8_16[[#This Row],[Store_ID]],Store!$A$2:$F$21,6,FALSE)</f>
        <v>Digital Store</v>
      </c>
    </row>
    <row r="1018" spans="1:32" x14ac:dyDescent="0.3">
      <c r="A1018" t="s">
        <v>2983</v>
      </c>
      <c r="B1018" s="5">
        <v>45461</v>
      </c>
      <c r="C1018" t="s">
        <v>482</v>
      </c>
      <c r="D1018" t="s">
        <v>1741</v>
      </c>
      <c r="E1018" t="s">
        <v>1904</v>
      </c>
      <c r="F1018">
        <v>3</v>
      </c>
      <c r="G1018">
        <v>155.87</v>
      </c>
      <c r="H1018">
        <v>0.03</v>
      </c>
      <c r="I1018" t="s">
        <v>1964</v>
      </c>
      <c r="J1018">
        <v>453.58170000000001</v>
      </c>
      <c r="K1018">
        <v>453.58170000000001</v>
      </c>
      <c r="L1018" t="str">
        <f>_xlfn.IFS(Table8_1[[#This Row],[Unit_Price]]&lt;500,"Low Price",Table8_1[[#This Row],[Unit_Price]]&lt;2000,"Medium Price",Table8_1[[#This Row],[Unit_Price]]&gt;=2000, "High Price")</f>
        <v>Low Price</v>
      </c>
      <c r="M1018" t="str">
        <f>VLOOKUP(Table8_16[[#This Row],[Customer_ID]],Table1__2[],2,FALSE)</f>
        <v>Patty Francis</v>
      </c>
      <c r="N1018">
        <f>VLOOKUP(Table8_16[[#This Row],[Customer_ID]],Table1__2[],3,FALSE)</f>
        <v>63</v>
      </c>
      <c r="O1018" t="str">
        <f>VLOOKUP(Table8_16[[#This Row],[Customer_ID]],Table1__2[],4,FALSE)</f>
        <v>Female</v>
      </c>
      <c r="P1018" t="str">
        <f>VLOOKUP(Table8_16[[#This Row],[Customer_ID]],Table1__2[],5,FALSE)</f>
        <v>South Brooke</v>
      </c>
      <c r="Q1018" t="str">
        <f>VLOOKUP(Table8_16[[#This Row],[Customer_ID]],Table1__2[],6,FALSE)</f>
        <v>Pennsylvania</v>
      </c>
      <c r="R1018" t="str">
        <f>VLOOKUP(Table8_16[[#This Row],[Customer_ID]],Table1__2[],7,FALSE)</f>
        <v>USA</v>
      </c>
      <c r="S1018" t="str">
        <f>VLOOKUP(Table8_16[[#This Row],[Customer_ID]],Table1__2[],8,FALSE)</f>
        <v>Gold</v>
      </c>
      <c r="T1018" t="str">
        <f>VLOOKUP(Table8_16[[#This Row],[Customer_ID]],Table1__2[],9,FALSE)</f>
        <v>Retired</v>
      </c>
      <c r="U1018" t="str">
        <f>VLOOKUP(Table8_16[[#This Row],[Product_ID]],Table3__211[],2,FALSE)</f>
        <v>Men's Track</v>
      </c>
      <c r="V1018" t="str">
        <f>VLOOKUP(Table8_16[[#This Row],[Product_ID]],Table3__211[],3,FALSE)</f>
        <v>Pants</v>
      </c>
      <c r="W1018" t="str">
        <f>VLOOKUP(Table8_16[[#This Row],[Product_ID]],Table3__211[],4,FALSE)</f>
        <v>Clothing</v>
      </c>
      <c r="X1018" t="str">
        <f>VLOOKUP(Table8_16[[#This Row],[Product_ID]],Table3__211[],5,FALSE)</f>
        <v>Bottoms</v>
      </c>
      <c r="Y1018" t="str">
        <f>VLOOKUP(Table8_16[[#This Row],[Product_ID]],Table3__211[],6,FALSE)</f>
        <v>Hamilton, Woods and Walker</v>
      </c>
      <c r="Z1018">
        <f>VLOOKUP(Table8_16[[#This Row],[Product_ID]],Table3__211[],7,FALSE)</f>
        <v>386.56</v>
      </c>
      <c r="AA1018">
        <f>VLOOKUP(Table8_16[[#This Row],[Product_ID]],Table3__211[],8,FALSE)</f>
        <v>125</v>
      </c>
      <c r="AB1018" t="str">
        <f>VLOOKUP(Table8_16[[#This Row],[Store_ID]],Store!$A$2:$E$21,2,FALSE)</f>
        <v>Alexander Group</v>
      </c>
      <c r="AC1018" t="str">
        <f>VLOOKUP(Table8_16[[#This Row],[Store_ID]],Store!$A$2:$E$21,3,FALSE)</f>
        <v>South</v>
      </c>
      <c r="AD1018" t="str">
        <f>VLOOKUP(Table8_16[[#This Row],[Store_ID]],Store!$A$2:$E$21,4,FALSE)</f>
        <v>Port Sharon</v>
      </c>
      <c r="AE1018" t="str">
        <f>VLOOKUP(Table8_16[[#This Row],[Store_ID]],Store!$A$2:$E$21,5,FALSE)</f>
        <v>Online</v>
      </c>
      <c r="AF1018" s="22" t="str">
        <f>VLOOKUP(Table8_16[[#This Row],[Store_ID]],Store!$A$2:$F$21,6,FALSE)</f>
        <v>Digital Store</v>
      </c>
    </row>
    <row r="1019" spans="1:32" x14ac:dyDescent="0.3">
      <c r="A1019" t="s">
        <v>2984</v>
      </c>
      <c r="B1019" s="5">
        <v>45837</v>
      </c>
      <c r="C1019" t="s">
        <v>1380</v>
      </c>
      <c r="D1019" t="s">
        <v>1680</v>
      </c>
      <c r="E1019" t="s">
        <v>1939</v>
      </c>
      <c r="F1019">
        <v>4</v>
      </c>
      <c r="G1019">
        <v>115.42</v>
      </c>
      <c r="H1019">
        <v>0.03</v>
      </c>
      <c r="I1019" t="s">
        <v>1964</v>
      </c>
      <c r="J1019">
        <v>447.82960000000003</v>
      </c>
      <c r="K1019">
        <v>447.82960000000003</v>
      </c>
      <c r="L1019" t="str">
        <f>_xlfn.IFS(Table8_1[[#This Row],[Unit_Price]]&lt;500,"Low Price",Table8_1[[#This Row],[Unit_Price]]&lt;2000,"Medium Price",Table8_1[[#This Row],[Unit_Price]]&gt;=2000, "High Price")</f>
        <v>Low Price</v>
      </c>
      <c r="M1019" t="str">
        <f>VLOOKUP(Table8_16[[#This Row],[Customer_ID]],Table1__2[],2,FALSE)</f>
        <v>Kelli Smith</v>
      </c>
      <c r="N1019">
        <f>VLOOKUP(Table8_16[[#This Row],[Customer_ID]],Table1__2[],3,FALSE)</f>
        <v>42</v>
      </c>
      <c r="O1019" t="str">
        <f>VLOOKUP(Table8_16[[#This Row],[Customer_ID]],Table1__2[],4,FALSE)</f>
        <v>Female</v>
      </c>
      <c r="P1019" t="str">
        <f>VLOOKUP(Table8_16[[#This Row],[Customer_ID]],Table1__2[],5,FALSE)</f>
        <v>North Maryfort</v>
      </c>
      <c r="Q1019" t="str">
        <f>VLOOKUP(Table8_16[[#This Row],[Customer_ID]],Table1__2[],6,FALSE)</f>
        <v>Oregon</v>
      </c>
      <c r="R1019" t="str">
        <f>VLOOKUP(Table8_16[[#This Row],[Customer_ID]],Table1__2[],7,FALSE)</f>
        <v>USA</v>
      </c>
      <c r="S1019" t="str">
        <f>VLOOKUP(Table8_16[[#This Row],[Customer_ID]],Table1__2[],8,FALSE)</f>
        <v>Bronze</v>
      </c>
      <c r="T1019" t="str">
        <f>VLOOKUP(Table8_16[[#This Row],[Customer_ID]],Table1__2[],9,FALSE)</f>
        <v>Experienced</v>
      </c>
      <c r="U1019" t="str">
        <f>VLOOKUP(Table8_16[[#This Row],[Product_ID]],Table3__211[],2,FALSE)</f>
        <v>Gaming Mechanical</v>
      </c>
      <c r="V1019" t="str">
        <f>VLOOKUP(Table8_16[[#This Row],[Product_ID]],Table3__211[],3,FALSE)</f>
        <v>Keyboard</v>
      </c>
      <c r="W1019" t="str">
        <f>VLOOKUP(Table8_16[[#This Row],[Product_ID]],Table3__211[],4,FALSE)</f>
        <v>Electronics</v>
      </c>
      <c r="X1019" t="str">
        <f>VLOOKUP(Table8_16[[#This Row],[Product_ID]],Table3__211[],5,FALSE)</f>
        <v>Computer</v>
      </c>
      <c r="Y1019" t="str">
        <f>VLOOKUP(Table8_16[[#This Row],[Product_ID]],Table3__211[],6,FALSE)</f>
        <v>Lucero LLC</v>
      </c>
      <c r="Z1019">
        <f>VLOOKUP(Table8_16[[#This Row],[Product_ID]],Table3__211[],7,FALSE)</f>
        <v>419.28</v>
      </c>
      <c r="AA1019">
        <f>VLOOKUP(Table8_16[[#This Row],[Product_ID]],Table3__211[],8,FALSE)</f>
        <v>86</v>
      </c>
      <c r="AB1019" t="str">
        <f>VLOOKUP(Table8_16[[#This Row],[Store_ID]],Store!$A$2:$E$21,2,FALSE)</f>
        <v>Frederick-Wright</v>
      </c>
      <c r="AC1019" t="str">
        <f>VLOOKUP(Table8_16[[#This Row],[Store_ID]],Store!$A$2:$E$21,3,FALSE)</f>
        <v>West</v>
      </c>
      <c r="AD1019" t="str">
        <f>VLOOKUP(Table8_16[[#This Row],[Store_ID]],Store!$A$2:$E$21,4,FALSE)</f>
        <v>New Jimmymouth</v>
      </c>
      <c r="AE1019" t="str">
        <f>VLOOKUP(Table8_16[[#This Row],[Store_ID]],Store!$A$2:$E$21,5,FALSE)</f>
        <v>Flagship</v>
      </c>
      <c r="AF1019" s="22" t="str">
        <f>VLOOKUP(Table8_16[[#This Row],[Store_ID]],Store!$A$2:$F$21,6,FALSE)</f>
        <v>Physical Store</v>
      </c>
    </row>
    <row r="1020" spans="1:32" x14ac:dyDescent="0.3">
      <c r="A1020" t="s">
        <v>2985</v>
      </c>
      <c r="B1020" s="5">
        <v>45823</v>
      </c>
      <c r="C1020" t="s">
        <v>427</v>
      </c>
      <c r="D1020" t="s">
        <v>1738</v>
      </c>
      <c r="E1020" t="s">
        <v>1911</v>
      </c>
      <c r="F1020">
        <v>3</v>
      </c>
      <c r="G1020">
        <v>593.62</v>
      </c>
      <c r="H1020">
        <v>0.08</v>
      </c>
      <c r="I1020" t="s">
        <v>1959</v>
      </c>
      <c r="J1020">
        <v>1638.3912</v>
      </c>
      <c r="K1020">
        <v>1638.3912</v>
      </c>
      <c r="L1020" t="str">
        <f>_xlfn.IFS(Table8_1[[#This Row],[Unit_Price]]&lt;500,"Low Price",Table8_1[[#This Row],[Unit_Price]]&lt;2000,"Medium Price",Table8_1[[#This Row],[Unit_Price]]&gt;=2000, "High Price")</f>
        <v>Medium Price</v>
      </c>
      <c r="M1020" t="str">
        <f>VLOOKUP(Table8_16[[#This Row],[Customer_ID]],Table1__2[],2,FALSE)</f>
        <v>Michael Chang</v>
      </c>
      <c r="N1020">
        <f>VLOOKUP(Table8_16[[#This Row],[Customer_ID]],Table1__2[],3,FALSE)</f>
        <v>50</v>
      </c>
      <c r="O1020" t="str">
        <f>VLOOKUP(Table8_16[[#This Row],[Customer_ID]],Table1__2[],4,FALSE)</f>
        <v>Male</v>
      </c>
      <c r="P1020" t="str">
        <f>VLOOKUP(Table8_16[[#This Row],[Customer_ID]],Table1__2[],5,FALSE)</f>
        <v>Kathrynport</v>
      </c>
      <c r="Q1020" t="str">
        <f>VLOOKUP(Table8_16[[#This Row],[Customer_ID]],Table1__2[],6,FALSE)</f>
        <v>North Carolina</v>
      </c>
      <c r="R1020" t="str">
        <f>VLOOKUP(Table8_16[[#This Row],[Customer_ID]],Table1__2[],7,FALSE)</f>
        <v>USA</v>
      </c>
      <c r="S1020" t="str">
        <f>VLOOKUP(Table8_16[[#This Row],[Customer_ID]],Table1__2[],8,FALSE)</f>
        <v>Platinum</v>
      </c>
      <c r="T1020" t="str">
        <f>VLOOKUP(Table8_16[[#This Row],[Customer_ID]],Table1__2[],9,FALSE)</f>
        <v>Experienced</v>
      </c>
      <c r="U1020" t="str">
        <f>VLOOKUP(Table8_16[[#This Row],[Product_ID]],Table3__211[],2,FALSE)</f>
        <v>Rugby</v>
      </c>
      <c r="V1020" t="str">
        <f>VLOOKUP(Table8_16[[#This Row],[Product_ID]],Table3__211[],3,FALSE)</f>
        <v>Ball</v>
      </c>
      <c r="W1020" t="str">
        <f>VLOOKUP(Table8_16[[#This Row],[Product_ID]],Table3__211[],4,FALSE)</f>
        <v>Sports</v>
      </c>
      <c r="X1020" t="str">
        <f>VLOOKUP(Table8_16[[#This Row],[Product_ID]],Table3__211[],5,FALSE)</f>
        <v>Team Sports</v>
      </c>
      <c r="Y1020" t="str">
        <f>VLOOKUP(Table8_16[[#This Row],[Product_ID]],Table3__211[],6,FALSE)</f>
        <v>Harris Inc</v>
      </c>
      <c r="Z1020">
        <f>VLOOKUP(Table8_16[[#This Row],[Product_ID]],Table3__211[],7,FALSE)</f>
        <v>212.26</v>
      </c>
      <c r="AA1020">
        <f>VLOOKUP(Table8_16[[#This Row],[Product_ID]],Table3__211[],8,FALSE)</f>
        <v>82</v>
      </c>
      <c r="AB1020" t="str">
        <f>VLOOKUP(Table8_16[[#This Row],[Store_ID]],Store!$A$2:$E$21,2,FALSE)</f>
        <v>Benson-Elliott</v>
      </c>
      <c r="AC1020" t="str">
        <f>VLOOKUP(Table8_16[[#This Row],[Store_ID]],Store!$A$2:$E$21,3,FALSE)</f>
        <v>East</v>
      </c>
      <c r="AD1020" t="str">
        <f>VLOOKUP(Table8_16[[#This Row],[Store_ID]],Store!$A$2:$E$21,4,FALSE)</f>
        <v>Port Josephberg</v>
      </c>
      <c r="AE1020" t="str">
        <f>VLOOKUP(Table8_16[[#This Row],[Store_ID]],Store!$A$2:$E$21,5,FALSE)</f>
        <v>Online</v>
      </c>
      <c r="AF1020" s="22" t="str">
        <f>VLOOKUP(Table8_16[[#This Row],[Store_ID]],Store!$A$2:$F$21,6,FALSE)</f>
        <v>Digital Store</v>
      </c>
    </row>
    <row r="1021" spans="1:32" x14ac:dyDescent="0.3">
      <c r="A1021" t="s">
        <v>2986</v>
      </c>
      <c r="B1021" s="5">
        <v>45733</v>
      </c>
      <c r="C1021" t="s">
        <v>1118</v>
      </c>
      <c r="D1021" t="s">
        <v>1715</v>
      </c>
      <c r="E1021" t="s">
        <v>1904</v>
      </c>
      <c r="F1021">
        <v>2</v>
      </c>
      <c r="G1021">
        <v>825.04</v>
      </c>
      <c r="H1021">
        <v>0.2</v>
      </c>
      <c r="I1021" t="s">
        <v>1959</v>
      </c>
      <c r="J1021">
        <v>1320.0640000000001</v>
      </c>
      <c r="K1021">
        <v>1320.0639999999999</v>
      </c>
      <c r="L1021" t="str">
        <f>_xlfn.IFS(Table8_1[[#This Row],[Unit_Price]]&lt;500,"Low Price",Table8_1[[#This Row],[Unit_Price]]&lt;2000,"Medium Price",Table8_1[[#This Row],[Unit_Price]]&gt;=2000, "High Price")</f>
        <v>Medium Price</v>
      </c>
      <c r="M1021" t="str">
        <f>VLOOKUP(Table8_16[[#This Row],[Customer_ID]],Table1__2[],2,FALSE)</f>
        <v>Laura Green</v>
      </c>
      <c r="N1021">
        <f>VLOOKUP(Table8_16[[#This Row],[Customer_ID]],Table1__2[],3,FALSE)</f>
        <v>56</v>
      </c>
      <c r="O1021" t="str">
        <f>VLOOKUP(Table8_16[[#This Row],[Customer_ID]],Table1__2[],4,FALSE)</f>
        <v>Female</v>
      </c>
      <c r="P1021" t="str">
        <f>VLOOKUP(Table8_16[[#This Row],[Customer_ID]],Table1__2[],5,FALSE)</f>
        <v>Westbury</v>
      </c>
      <c r="Q1021" t="str">
        <f>VLOOKUP(Table8_16[[#This Row],[Customer_ID]],Table1__2[],6,FALSE)</f>
        <v>Oregon</v>
      </c>
      <c r="R1021" t="str">
        <f>VLOOKUP(Table8_16[[#This Row],[Customer_ID]],Table1__2[],7,FALSE)</f>
        <v>USA</v>
      </c>
      <c r="S1021" t="str">
        <f>VLOOKUP(Table8_16[[#This Row],[Customer_ID]],Table1__2[],8,FALSE)</f>
        <v>Platinum</v>
      </c>
      <c r="T1021" t="str">
        <f>VLOOKUP(Table8_16[[#This Row],[Customer_ID]],Table1__2[],9,FALSE)</f>
        <v>Experienced</v>
      </c>
      <c r="U1021" t="str">
        <f>VLOOKUP(Table8_16[[#This Row],[Product_ID]],Table3__211[],2,FALSE)</f>
        <v>High-Grip</v>
      </c>
      <c r="V1021" t="str">
        <f>VLOOKUP(Table8_16[[#This Row],[Product_ID]],Table3__211[],3,FALSE)</f>
        <v>Football</v>
      </c>
      <c r="W1021" t="str">
        <f>VLOOKUP(Table8_16[[#This Row],[Product_ID]],Table3__211[],4,FALSE)</f>
        <v>Sports</v>
      </c>
      <c r="X1021" t="str">
        <f>VLOOKUP(Table8_16[[#This Row],[Product_ID]],Table3__211[],5,FALSE)</f>
        <v>Team Sports</v>
      </c>
      <c r="Y1021" t="str">
        <f>VLOOKUP(Table8_16[[#This Row],[Product_ID]],Table3__211[],6,FALSE)</f>
        <v>Bridges, Banks and Cummings</v>
      </c>
      <c r="Z1021">
        <f>VLOOKUP(Table8_16[[#This Row],[Product_ID]],Table3__211[],7,FALSE)</f>
        <v>318.91000000000003</v>
      </c>
      <c r="AA1021">
        <f>VLOOKUP(Table8_16[[#This Row],[Product_ID]],Table3__211[],8,FALSE)</f>
        <v>114</v>
      </c>
      <c r="AB1021" t="str">
        <f>VLOOKUP(Table8_16[[#This Row],[Store_ID]],Store!$A$2:$E$21,2,FALSE)</f>
        <v>Alexander Group</v>
      </c>
      <c r="AC1021" t="str">
        <f>VLOOKUP(Table8_16[[#This Row],[Store_ID]],Store!$A$2:$E$21,3,FALSE)</f>
        <v>South</v>
      </c>
      <c r="AD1021" t="str">
        <f>VLOOKUP(Table8_16[[#This Row],[Store_ID]],Store!$A$2:$E$21,4,FALSE)</f>
        <v>Port Sharon</v>
      </c>
      <c r="AE1021" t="str">
        <f>VLOOKUP(Table8_16[[#This Row],[Store_ID]],Store!$A$2:$E$21,5,FALSE)</f>
        <v>Online</v>
      </c>
      <c r="AF1021" s="22" t="str">
        <f>VLOOKUP(Table8_16[[#This Row],[Store_ID]],Store!$A$2:$F$21,6,FALSE)</f>
        <v>Digital Store</v>
      </c>
    </row>
    <row r="1022" spans="1:32" x14ac:dyDescent="0.3">
      <c r="A1022" t="s">
        <v>2987</v>
      </c>
      <c r="B1022" s="5">
        <v>45322</v>
      </c>
      <c r="C1022" t="s">
        <v>1971</v>
      </c>
      <c r="D1022" t="s">
        <v>1652</v>
      </c>
      <c r="E1022" t="s">
        <v>1932</v>
      </c>
      <c r="F1022">
        <v>1</v>
      </c>
      <c r="G1022">
        <v>963.76</v>
      </c>
      <c r="H1022">
        <v>0.14000000000000001</v>
      </c>
      <c r="I1022" t="s">
        <v>1961</v>
      </c>
      <c r="J1022">
        <v>828.83360000000005</v>
      </c>
      <c r="K1022">
        <v>828.83359999999993</v>
      </c>
      <c r="L1022" t="str">
        <f>_xlfn.IFS(Table8_1[[#This Row],[Unit_Price]]&lt;500,"Low Price",Table8_1[[#This Row],[Unit_Price]]&lt;2000,"Medium Price",Table8_1[[#This Row],[Unit_Price]]&gt;=2000, "High Price")</f>
        <v>Medium Price</v>
      </c>
      <c r="M1022" t="str">
        <f>VLOOKUP(Table8_16[[#This Row],[Customer_ID]],Table1__2[],2,FALSE)</f>
        <v>David Pierce</v>
      </c>
      <c r="N1022">
        <f>VLOOKUP(Table8_16[[#This Row],[Customer_ID]],Table1__2[],3,FALSE)</f>
        <v>45</v>
      </c>
      <c r="O1022" t="str">
        <f>VLOOKUP(Table8_16[[#This Row],[Customer_ID]],Table1__2[],4,FALSE)</f>
        <v>Female</v>
      </c>
      <c r="P1022" t="str">
        <f>VLOOKUP(Table8_16[[#This Row],[Customer_ID]],Table1__2[],5,FALSE)</f>
        <v>Grayland</v>
      </c>
      <c r="Q1022" t="str">
        <f>VLOOKUP(Table8_16[[#This Row],[Customer_ID]],Table1__2[],6,FALSE)</f>
        <v>Washington</v>
      </c>
      <c r="R1022" t="str">
        <f>VLOOKUP(Table8_16[[#This Row],[Customer_ID]],Table1__2[],7,FALSE)</f>
        <v>USA</v>
      </c>
      <c r="S1022" t="str">
        <f>VLOOKUP(Table8_16[[#This Row],[Customer_ID]],Table1__2[],8,FALSE)</f>
        <v>Platinum</v>
      </c>
      <c r="T1022" t="str">
        <f>VLOOKUP(Table8_16[[#This Row],[Customer_ID]],Table1__2[],9,FALSE)</f>
        <v>Experienced</v>
      </c>
      <c r="U1022" t="str">
        <f>VLOOKUP(Table8_16[[#This Row],[Product_ID]],Table3__211[],2,FALSE)</f>
        <v>Women's Scarf</v>
      </c>
      <c r="V1022" t="str">
        <f>VLOOKUP(Table8_16[[#This Row],[Product_ID]],Table3__211[],3,FALSE)</f>
        <v>Set</v>
      </c>
      <c r="W1022" t="str">
        <f>VLOOKUP(Table8_16[[#This Row],[Product_ID]],Table3__211[],4,FALSE)</f>
        <v>Clothing</v>
      </c>
      <c r="X1022" t="str">
        <f>VLOOKUP(Table8_16[[#This Row],[Product_ID]],Table3__211[],5,FALSE)</f>
        <v>Accessories</v>
      </c>
      <c r="Y1022" t="str">
        <f>VLOOKUP(Table8_16[[#This Row],[Product_ID]],Table3__211[],6,FALSE)</f>
        <v>Brown and Sons</v>
      </c>
      <c r="Z1022">
        <f>VLOOKUP(Table8_16[[#This Row],[Product_ID]],Table3__211[],7,FALSE)</f>
        <v>174.02</v>
      </c>
      <c r="AA1022">
        <f>VLOOKUP(Table8_16[[#This Row],[Product_ID]],Table3__211[],8,FALSE)</f>
        <v>268</v>
      </c>
      <c r="AB1022" t="str">
        <f>VLOOKUP(Table8_16[[#This Row],[Store_ID]],Store!$A$2:$E$21,2,FALSE)</f>
        <v>Gardner, Humphrey and Contreras</v>
      </c>
      <c r="AC1022" t="str">
        <f>VLOOKUP(Table8_16[[#This Row],[Store_ID]],Store!$A$2:$E$21,3,FALSE)</f>
        <v>East</v>
      </c>
      <c r="AD1022" t="str">
        <f>VLOOKUP(Table8_16[[#This Row],[Store_ID]],Store!$A$2:$E$21,4,FALSE)</f>
        <v>Johnsonville</v>
      </c>
      <c r="AE1022" t="str">
        <f>VLOOKUP(Table8_16[[#This Row],[Store_ID]],Store!$A$2:$E$21,5,FALSE)</f>
        <v>Flagship</v>
      </c>
      <c r="AF1022" s="22" t="str">
        <f>VLOOKUP(Table8_16[[#This Row],[Store_ID]],Store!$A$2:$F$21,6,FALSE)</f>
        <v>Physical Store</v>
      </c>
    </row>
    <row r="1023" spans="1:32" x14ac:dyDescent="0.3">
      <c r="A1023" t="s">
        <v>2988</v>
      </c>
      <c r="B1023" s="5">
        <v>45415</v>
      </c>
      <c r="C1023" t="s">
        <v>937</v>
      </c>
      <c r="D1023" t="s">
        <v>1747</v>
      </c>
      <c r="E1023" t="s">
        <v>1911</v>
      </c>
      <c r="F1023">
        <v>1</v>
      </c>
      <c r="G1023">
        <v>238.24</v>
      </c>
      <c r="H1023">
        <v>0.12</v>
      </c>
      <c r="I1023" t="s">
        <v>1961</v>
      </c>
      <c r="J1023">
        <v>209.65119999999999</v>
      </c>
      <c r="K1023">
        <v>209.65120000000002</v>
      </c>
      <c r="L1023" t="str">
        <f>_xlfn.IFS(Table8_1[[#This Row],[Unit_Price]]&lt;500,"Low Price",Table8_1[[#This Row],[Unit_Price]]&lt;2000,"Medium Price",Table8_1[[#This Row],[Unit_Price]]&gt;=2000, "High Price")</f>
        <v>Low Price</v>
      </c>
      <c r="M1023" t="str">
        <f>VLOOKUP(Table8_16[[#This Row],[Customer_ID]],Table1__2[],2,FALSE)</f>
        <v>Ricardo Jones</v>
      </c>
      <c r="N1023">
        <f>VLOOKUP(Table8_16[[#This Row],[Customer_ID]],Table1__2[],3,FALSE)</f>
        <v>30</v>
      </c>
      <c r="O1023" t="str">
        <f>VLOOKUP(Table8_16[[#This Row],[Customer_ID]],Table1__2[],4,FALSE)</f>
        <v>Male</v>
      </c>
      <c r="P1023" t="str">
        <f>VLOOKUP(Table8_16[[#This Row],[Customer_ID]],Table1__2[],5,FALSE)</f>
        <v>Danielland</v>
      </c>
      <c r="Q1023" t="str">
        <f>VLOOKUP(Table8_16[[#This Row],[Customer_ID]],Table1__2[],6,FALSE)</f>
        <v>Minnesota</v>
      </c>
      <c r="R1023" t="str">
        <f>VLOOKUP(Table8_16[[#This Row],[Customer_ID]],Table1__2[],7,FALSE)</f>
        <v>USA</v>
      </c>
      <c r="S1023" t="str">
        <f>VLOOKUP(Table8_16[[#This Row],[Customer_ID]],Table1__2[],8,FALSE)</f>
        <v>Silver</v>
      </c>
      <c r="T1023" t="str">
        <f>VLOOKUP(Table8_16[[#This Row],[Customer_ID]],Table1__2[],9,FALSE)</f>
        <v>Entry level Professionel</v>
      </c>
      <c r="U1023" t="str">
        <f>VLOOKUP(Table8_16[[#This Row],[Product_ID]],Table3__211[],2,FALSE)</f>
        <v>Ceramic Plant</v>
      </c>
      <c r="V1023" t="str">
        <f>VLOOKUP(Table8_16[[#This Row],[Product_ID]],Table3__211[],3,FALSE)</f>
        <v>Pot</v>
      </c>
      <c r="W1023" t="str">
        <f>VLOOKUP(Table8_16[[#This Row],[Product_ID]],Table3__211[],4,FALSE)</f>
        <v>Home</v>
      </c>
      <c r="X1023" t="str">
        <f>VLOOKUP(Table8_16[[#This Row],[Product_ID]],Table3__211[],5,FALSE)</f>
        <v>Decor</v>
      </c>
      <c r="Y1023" t="str">
        <f>VLOOKUP(Table8_16[[#This Row],[Product_ID]],Table3__211[],6,FALSE)</f>
        <v>Hatfield, Baird and Torres</v>
      </c>
      <c r="Z1023">
        <f>VLOOKUP(Table8_16[[#This Row],[Product_ID]],Table3__211[],7,FALSE)</f>
        <v>81.75</v>
      </c>
      <c r="AA1023">
        <f>VLOOKUP(Table8_16[[#This Row],[Product_ID]],Table3__211[],8,FALSE)</f>
        <v>273</v>
      </c>
      <c r="AB1023" t="str">
        <f>VLOOKUP(Table8_16[[#This Row],[Store_ID]],Store!$A$2:$E$21,2,FALSE)</f>
        <v>Benson-Elliott</v>
      </c>
      <c r="AC1023" t="str">
        <f>VLOOKUP(Table8_16[[#This Row],[Store_ID]],Store!$A$2:$E$21,3,FALSE)</f>
        <v>East</v>
      </c>
      <c r="AD1023" t="str">
        <f>VLOOKUP(Table8_16[[#This Row],[Store_ID]],Store!$A$2:$E$21,4,FALSE)</f>
        <v>Port Josephberg</v>
      </c>
      <c r="AE1023" t="str">
        <f>VLOOKUP(Table8_16[[#This Row],[Store_ID]],Store!$A$2:$E$21,5,FALSE)</f>
        <v>Online</v>
      </c>
      <c r="AF1023" s="22" t="str">
        <f>VLOOKUP(Table8_16[[#This Row],[Store_ID]],Store!$A$2:$F$21,6,FALSE)</f>
        <v>Digital Store</v>
      </c>
    </row>
    <row r="1024" spans="1:32" x14ac:dyDescent="0.3">
      <c r="A1024" t="s">
        <v>2989</v>
      </c>
      <c r="B1024" s="5">
        <v>45644</v>
      </c>
      <c r="C1024" t="s">
        <v>1423</v>
      </c>
      <c r="D1024" t="s">
        <v>1829</v>
      </c>
      <c r="E1024" t="s">
        <v>1939</v>
      </c>
      <c r="F1024">
        <v>1</v>
      </c>
      <c r="G1024">
        <v>756.63</v>
      </c>
      <c r="H1024">
        <v>0.04</v>
      </c>
      <c r="I1024" t="s">
        <v>1961</v>
      </c>
      <c r="J1024">
        <v>726.36479999999995</v>
      </c>
      <c r="K1024">
        <v>726.36479999999995</v>
      </c>
      <c r="L1024" t="str">
        <f>_xlfn.IFS(Table8_1[[#This Row],[Unit_Price]]&lt;500,"Low Price",Table8_1[[#This Row],[Unit_Price]]&lt;2000,"Medium Price",Table8_1[[#This Row],[Unit_Price]]&gt;=2000, "High Price")</f>
        <v>Medium Price</v>
      </c>
      <c r="M1024" t="str">
        <f>VLOOKUP(Table8_16[[#This Row],[Customer_ID]],Table1__2[],2,FALSE)</f>
        <v>Christina Robertson</v>
      </c>
      <c r="N1024">
        <f>VLOOKUP(Table8_16[[#This Row],[Customer_ID]],Table1__2[],3,FALSE)</f>
        <v>59</v>
      </c>
      <c r="O1024" t="str">
        <f>VLOOKUP(Table8_16[[#This Row],[Customer_ID]],Table1__2[],4,FALSE)</f>
        <v>Male</v>
      </c>
      <c r="P1024" t="str">
        <f>VLOOKUP(Table8_16[[#This Row],[Customer_ID]],Table1__2[],5,FALSE)</f>
        <v>Hubbardborough</v>
      </c>
      <c r="Q1024" t="str">
        <f>VLOOKUP(Table8_16[[#This Row],[Customer_ID]],Table1__2[],6,FALSE)</f>
        <v>Kentucky</v>
      </c>
      <c r="R1024" t="str">
        <f>VLOOKUP(Table8_16[[#This Row],[Customer_ID]],Table1__2[],7,FALSE)</f>
        <v>USA</v>
      </c>
      <c r="S1024" t="str">
        <f>VLOOKUP(Table8_16[[#This Row],[Customer_ID]],Table1__2[],8,FALSE)</f>
        <v>Platinum</v>
      </c>
      <c r="T1024" t="str">
        <f>VLOOKUP(Table8_16[[#This Row],[Customer_ID]],Table1__2[],9,FALSE)</f>
        <v>Experienced</v>
      </c>
      <c r="U1024" t="str">
        <f>VLOOKUP(Table8_16[[#This Row],[Product_ID]],Table3__211[],2,FALSE)</f>
        <v>Fitness Resistance</v>
      </c>
      <c r="V1024" t="str">
        <f>VLOOKUP(Table8_16[[#This Row],[Product_ID]],Table3__211[],3,FALSE)</f>
        <v>Bands</v>
      </c>
      <c r="W1024" t="str">
        <f>VLOOKUP(Table8_16[[#This Row],[Product_ID]],Table3__211[],4,FALSE)</f>
        <v>Sports</v>
      </c>
      <c r="X1024" t="str">
        <f>VLOOKUP(Table8_16[[#This Row],[Product_ID]],Table3__211[],5,FALSE)</f>
        <v>Fitness</v>
      </c>
      <c r="Y1024" t="str">
        <f>VLOOKUP(Table8_16[[#This Row],[Product_ID]],Table3__211[],6,FALSE)</f>
        <v>Reese-Watson</v>
      </c>
      <c r="Z1024">
        <f>VLOOKUP(Table8_16[[#This Row],[Product_ID]],Table3__211[],7,FALSE)</f>
        <v>152.91999999999999</v>
      </c>
      <c r="AA1024">
        <f>VLOOKUP(Table8_16[[#This Row],[Product_ID]],Table3__211[],8,FALSE)</f>
        <v>281</v>
      </c>
      <c r="AB1024" t="str">
        <f>VLOOKUP(Table8_16[[#This Row],[Store_ID]],Store!$A$2:$E$21,2,FALSE)</f>
        <v>Frederick-Wright</v>
      </c>
      <c r="AC1024" t="str">
        <f>VLOOKUP(Table8_16[[#This Row],[Store_ID]],Store!$A$2:$E$21,3,FALSE)</f>
        <v>West</v>
      </c>
      <c r="AD1024" t="str">
        <f>VLOOKUP(Table8_16[[#This Row],[Store_ID]],Store!$A$2:$E$21,4,FALSE)</f>
        <v>New Jimmymouth</v>
      </c>
      <c r="AE1024" t="str">
        <f>VLOOKUP(Table8_16[[#This Row],[Store_ID]],Store!$A$2:$E$21,5,FALSE)</f>
        <v>Flagship</v>
      </c>
      <c r="AF1024" s="22" t="str">
        <f>VLOOKUP(Table8_16[[#This Row],[Store_ID]],Store!$A$2:$F$21,6,FALSE)</f>
        <v>Physical Store</v>
      </c>
    </row>
    <row r="1025" spans="1:32" x14ac:dyDescent="0.3">
      <c r="A1025" t="s">
        <v>2990</v>
      </c>
      <c r="B1025" s="5">
        <v>45845</v>
      </c>
      <c r="C1025" t="s">
        <v>88</v>
      </c>
      <c r="D1025" t="s">
        <v>1862</v>
      </c>
      <c r="E1025" t="s">
        <v>1914</v>
      </c>
      <c r="F1025">
        <v>3</v>
      </c>
      <c r="G1025">
        <v>159.76</v>
      </c>
      <c r="H1025">
        <v>0.22</v>
      </c>
      <c r="I1025" t="s">
        <v>1959</v>
      </c>
      <c r="J1025">
        <v>373.83839999999998</v>
      </c>
      <c r="K1025">
        <v>373.83839999999998</v>
      </c>
      <c r="L1025" t="str">
        <f>_xlfn.IFS(Table8_1[[#This Row],[Unit_Price]]&lt;500,"Low Price",Table8_1[[#This Row],[Unit_Price]]&lt;2000,"Medium Price",Table8_1[[#This Row],[Unit_Price]]&gt;=2000, "High Price")</f>
        <v>Low Price</v>
      </c>
      <c r="M1025" t="str">
        <f>VLOOKUP(Table8_16[[#This Row],[Customer_ID]],Table1__2[],2,FALSE)</f>
        <v>Michael Torres</v>
      </c>
      <c r="N1025">
        <f>VLOOKUP(Table8_16[[#This Row],[Customer_ID]],Table1__2[],3,FALSE)</f>
        <v>46</v>
      </c>
      <c r="O1025" t="str">
        <f>VLOOKUP(Table8_16[[#This Row],[Customer_ID]],Table1__2[],4,FALSE)</f>
        <v>Female</v>
      </c>
      <c r="P1025" t="str">
        <f>VLOOKUP(Table8_16[[#This Row],[Customer_ID]],Table1__2[],5,FALSE)</f>
        <v>Gonzalezfort</v>
      </c>
      <c r="Q1025" t="str">
        <f>VLOOKUP(Table8_16[[#This Row],[Customer_ID]],Table1__2[],6,FALSE)</f>
        <v>New Jersey</v>
      </c>
      <c r="R1025" t="str">
        <f>VLOOKUP(Table8_16[[#This Row],[Customer_ID]],Table1__2[],7,FALSE)</f>
        <v>USA</v>
      </c>
      <c r="S1025" t="str">
        <f>VLOOKUP(Table8_16[[#This Row],[Customer_ID]],Table1__2[],8,FALSE)</f>
        <v>Platinum</v>
      </c>
      <c r="T1025" t="str">
        <f>VLOOKUP(Table8_16[[#This Row],[Customer_ID]],Table1__2[],9,FALSE)</f>
        <v>Experienced</v>
      </c>
      <c r="U1025" t="str">
        <f>VLOOKUP(Table8_16[[#This Row],[Product_ID]],Table3__211[],2,FALSE)</f>
        <v>USB-C Laptop</v>
      </c>
      <c r="V1025" t="str">
        <f>VLOOKUP(Table8_16[[#This Row],[Product_ID]],Table3__211[],3,FALSE)</f>
        <v>Charger</v>
      </c>
      <c r="W1025" t="str">
        <f>VLOOKUP(Table8_16[[#This Row],[Product_ID]],Table3__211[],4,FALSE)</f>
        <v>Electronics</v>
      </c>
      <c r="X1025" t="str">
        <f>VLOOKUP(Table8_16[[#This Row],[Product_ID]],Table3__211[],5,FALSE)</f>
        <v>Computer</v>
      </c>
      <c r="Y1025" t="str">
        <f>VLOOKUP(Table8_16[[#This Row],[Product_ID]],Table3__211[],6,FALSE)</f>
        <v>Martin LLC</v>
      </c>
      <c r="Z1025">
        <f>VLOOKUP(Table8_16[[#This Row],[Product_ID]],Table3__211[],7,FALSE)</f>
        <v>377.52</v>
      </c>
      <c r="AA1025">
        <f>VLOOKUP(Table8_16[[#This Row],[Product_ID]],Table3__211[],8,FALSE)</f>
        <v>485</v>
      </c>
      <c r="AB1025" t="str">
        <f>VLOOKUP(Table8_16[[#This Row],[Store_ID]],Store!$A$2:$E$21,2,FALSE)</f>
        <v>Martinez-Mullins</v>
      </c>
      <c r="AC1025" t="str">
        <f>VLOOKUP(Table8_16[[#This Row],[Store_ID]],Store!$A$2:$E$21,3,FALSE)</f>
        <v>South</v>
      </c>
      <c r="AD1025" t="str">
        <f>VLOOKUP(Table8_16[[#This Row],[Store_ID]],Store!$A$2:$E$21,4,FALSE)</f>
        <v>Williamsfurt</v>
      </c>
      <c r="AE1025" t="str">
        <f>VLOOKUP(Table8_16[[#This Row],[Store_ID]],Store!$A$2:$E$21,5,FALSE)</f>
        <v>Online</v>
      </c>
      <c r="AF1025" s="22" t="str">
        <f>VLOOKUP(Table8_16[[#This Row],[Store_ID]],Store!$A$2:$F$21,6,FALSE)</f>
        <v>Digital Store</v>
      </c>
    </row>
    <row r="1026" spans="1:32" x14ac:dyDescent="0.3">
      <c r="A1026" t="s">
        <v>2991</v>
      </c>
      <c r="B1026" s="5">
        <v>45354</v>
      </c>
      <c r="C1026" t="s">
        <v>1163</v>
      </c>
      <c r="D1026" t="s">
        <v>1868</v>
      </c>
      <c r="E1026" t="s">
        <v>1917</v>
      </c>
      <c r="F1026">
        <v>1</v>
      </c>
      <c r="G1026">
        <v>329.94</v>
      </c>
      <c r="H1026">
        <v>0.14000000000000001</v>
      </c>
      <c r="I1026" t="s">
        <v>1964</v>
      </c>
      <c r="J1026">
        <v>283.7484</v>
      </c>
      <c r="K1026">
        <v>283.7484</v>
      </c>
      <c r="L1026" t="str">
        <f>_xlfn.IFS(Table8_1[[#This Row],[Unit_Price]]&lt;500,"Low Price",Table8_1[[#This Row],[Unit_Price]]&lt;2000,"Medium Price",Table8_1[[#This Row],[Unit_Price]]&gt;=2000, "High Price")</f>
        <v>Low Price</v>
      </c>
      <c r="M1026" t="str">
        <f>VLOOKUP(Table8_16[[#This Row],[Customer_ID]],Table1__2[],2,FALSE)</f>
        <v>Miranda King</v>
      </c>
      <c r="N1026">
        <f>VLOOKUP(Table8_16[[#This Row],[Customer_ID]],Table1__2[],3,FALSE)</f>
        <v>34</v>
      </c>
      <c r="O1026" t="str">
        <f>VLOOKUP(Table8_16[[#This Row],[Customer_ID]],Table1__2[],4,FALSE)</f>
        <v>Female</v>
      </c>
      <c r="P1026" t="str">
        <f>VLOOKUP(Table8_16[[#This Row],[Customer_ID]],Table1__2[],5,FALSE)</f>
        <v>West Mathew</v>
      </c>
      <c r="Q1026" t="str">
        <f>VLOOKUP(Table8_16[[#This Row],[Customer_ID]],Table1__2[],6,FALSE)</f>
        <v>New York</v>
      </c>
      <c r="R1026" t="str">
        <f>VLOOKUP(Table8_16[[#This Row],[Customer_ID]],Table1__2[],7,FALSE)</f>
        <v>USA</v>
      </c>
      <c r="S1026" t="str">
        <f>VLOOKUP(Table8_16[[#This Row],[Customer_ID]],Table1__2[],8,FALSE)</f>
        <v>Platinum</v>
      </c>
      <c r="T1026" t="str">
        <f>VLOOKUP(Table8_16[[#This Row],[Customer_ID]],Table1__2[],9,FALSE)</f>
        <v>Experienced</v>
      </c>
      <c r="U1026" t="str">
        <f>VLOOKUP(Table8_16[[#This Row],[Product_ID]],Table3__211[],2,FALSE)</f>
        <v>Sports Stopwatch</v>
      </c>
      <c r="V1026" t="str">
        <f>VLOOKUP(Table8_16[[#This Row],[Product_ID]],Table3__211[],3,FALSE)</f>
        <v>Basic</v>
      </c>
      <c r="W1026" t="str">
        <f>VLOOKUP(Table8_16[[#This Row],[Product_ID]],Table3__211[],4,FALSE)</f>
        <v>Sports</v>
      </c>
      <c r="X1026" t="str">
        <f>VLOOKUP(Table8_16[[#This Row],[Product_ID]],Table3__211[],5,FALSE)</f>
        <v>Accessories</v>
      </c>
      <c r="Y1026" t="str">
        <f>VLOOKUP(Table8_16[[#This Row],[Product_ID]],Table3__211[],6,FALSE)</f>
        <v>Wilson Group</v>
      </c>
      <c r="Z1026">
        <f>VLOOKUP(Table8_16[[#This Row],[Product_ID]],Table3__211[],7,FALSE)</f>
        <v>60.65</v>
      </c>
      <c r="AA1026">
        <f>VLOOKUP(Table8_16[[#This Row],[Product_ID]],Table3__211[],8,FALSE)</f>
        <v>75</v>
      </c>
      <c r="AB1026" t="str">
        <f>VLOOKUP(Table8_16[[#This Row],[Store_ID]],Store!$A$2:$E$21,2,FALSE)</f>
        <v>Bean, Jones and Park</v>
      </c>
      <c r="AC1026" t="str">
        <f>VLOOKUP(Table8_16[[#This Row],[Store_ID]],Store!$A$2:$E$21,3,FALSE)</f>
        <v>West</v>
      </c>
      <c r="AD1026" t="str">
        <f>VLOOKUP(Table8_16[[#This Row],[Store_ID]],Store!$A$2:$E$21,4,FALSE)</f>
        <v>Thompsonborough</v>
      </c>
      <c r="AE1026" t="str">
        <f>VLOOKUP(Table8_16[[#This Row],[Store_ID]],Store!$A$2:$E$21,5,FALSE)</f>
        <v>Online</v>
      </c>
      <c r="AF1026" s="22" t="str">
        <f>VLOOKUP(Table8_16[[#This Row],[Store_ID]],Store!$A$2:$F$21,6,FALSE)</f>
        <v>Digital Store</v>
      </c>
    </row>
    <row r="1027" spans="1:32" x14ac:dyDescent="0.3">
      <c r="A1027" t="s">
        <v>2992</v>
      </c>
      <c r="B1027" s="5">
        <v>45720</v>
      </c>
      <c r="C1027" t="s">
        <v>228</v>
      </c>
      <c r="D1027" t="s">
        <v>1625</v>
      </c>
      <c r="E1027" t="s">
        <v>1917</v>
      </c>
      <c r="F1027">
        <v>1</v>
      </c>
      <c r="G1027">
        <v>234.06</v>
      </c>
      <c r="H1027">
        <v>0.11</v>
      </c>
      <c r="I1027" t="s">
        <v>1961</v>
      </c>
      <c r="J1027">
        <v>208.3134</v>
      </c>
      <c r="K1027">
        <v>208.3134</v>
      </c>
      <c r="L1027" t="str">
        <f>_xlfn.IFS(Table8_1[[#This Row],[Unit_Price]]&lt;500,"Low Price",Table8_1[[#This Row],[Unit_Price]]&lt;2000,"Medium Price",Table8_1[[#This Row],[Unit_Price]]&gt;=2000, "High Price")</f>
        <v>Low Price</v>
      </c>
      <c r="M1027" t="str">
        <f>VLOOKUP(Table8_16[[#This Row],[Customer_ID]],Table1__2[],2,FALSE)</f>
        <v>Dr. David Smith</v>
      </c>
      <c r="N1027">
        <f>VLOOKUP(Table8_16[[#This Row],[Customer_ID]],Table1__2[],3,FALSE)</f>
        <v>22</v>
      </c>
      <c r="O1027" t="str">
        <f>VLOOKUP(Table8_16[[#This Row],[Customer_ID]],Table1__2[],4,FALSE)</f>
        <v>Female</v>
      </c>
      <c r="P1027" t="str">
        <f>VLOOKUP(Table8_16[[#This Row],[Customer_ID]],Table1__2[],5,FALSE)</f>
        <v>Schmidtchester</v>
      </c>
      <c r="Q1027" t="str">
        <f>VLOOKUP(Table8_16[[#This Row],[Customer_ID]],Table1__2[],6,FALSE)</f>
        <v>Alaska</v>
      </c>
      <c r="R1027" t="str">
        <f>VLOOKUP(Table8_16[[#This Row],[Customer_ID]],Table1__2[],7,FALSE)</f>
        <v>USA</v>
      </c>
      <c r="S1027" t="str">
        <f>VLOOKUP(Table8_16[[#This Row],[Customer_ID]],Table1__2[],8,FALSE)</f>
        <v>Silver</v>
      </c>
      <c r="T1027" t="str">
        <f>VLOOKUP(Table8_16[[#This Row],[Customer_ID]],Table1__2[],9,FALSE)</f>
        <v>Students</v>
      </c>
      <c r="U1027" t="str">
        <f>VLOOKUP(Table8_16[[#This Row],[Product_ID]],Table3__211[],2,FALSE)</f>
        <v>Soccer Training Cone</v>
      </c>
      <c r="V1027" t="str">
        <f>VLOOKUP(Table8_16[[#This Row],[Product_ID]],Table3__211[],3,FALSE)</f>
        <v>Set</v>
      </c>
      <c r="W1027" t="str">
        <f>VLOOKUP(Table8_16[[#This Row],[Product_ID]],Table3__211[],4,FALSE)</f>
        <v>Sports</v>
      </c>
      <c r="X1027" t="str">
        <f>VLOOKUP(Table8_16[[#This Row],[Product_ID]],Table3__211[],5,FALSE)</f>
        <v>Accessories</v>
      </c>
      <c r="Y1027" t="str">
        <f>VLOOKUP(Table8_16[[#This Row],[Product_ID]],Table3__211[],6,FALSE)</f>
        <v>Ford, Murphy and Wilson</v>
      </c>
      <c r="Z1027">
        <f>VLOOKUP(Table8_16[[#This Row],[Product_ID]],Table3__211[],7,FALSE)</f>
        <v>144.53</v>
      </c>
      <c r="AA1027">
        <f>VLOOKUP(Table8_16[[#This Row],[Product_ID]],Table3__211[],8,FALSE)</f>
        <v>367</v>
      </c>
      <c r="AB1027" t="str">
        <f>VLOOKUP(Table8_16[[#This Row],[Store_ID]],Store!$A$2:$E$21,2,FALSE)</f>
        <v>Bean, Jones and Park</v>
      </c>
      <c r="AC1027" t="str">
        <f>VLOOKUP(Table8_16[[#This Row],[Store_ID]],Store!$A$2:$E$21,3,FALSE)</f>
        <v>West</v>
      </c>
      <c r="AD1027" t="str">
        <f>VLOOKUP(Table8_16[[#This Row],[Store_ID]],Store!$A$2:$E$21,4,FALSE)</f>
        <v>Thompsonborough</v>
      </c>
      <c r="AE1027" t="str">
        <f>VLOOKUP(Table8_16[[#This Row],[Store_ID]],Store!$A$2:$E$21,5,FALSE)</f>
        <v>Online</v>
      </c>
      <c r="AF1027" s="22" t="str">
        <f>VLOOKUP(Table8_16[[#This Row],[Store_ID]],Store!$A$2:$F$21,6,FALSE)</f>
        <v>Digital Store</v>
      </c>
    </row>
    <row r="1028" spans="1:32" x14ac:dyDescent="0.3">
      <c r="A1028" t="s">
        <v>2993</v>
      </c>
      <c r="B1028" s="5">
        <v>45278</v>
      </c>
      <c r="C1028" t="s">
        <v>1010</v>
      </c>
      <c r="D1028" t="s">
        <v>1826</v>
      </c>
      <c r="E1028" t="s">
        <v>1887</v>
      </c>
      <c r="F1028">
        <v>2</v>
      </c>
      <c r="G1028">
        <v>773.75</v>
      </c>
      <c r="H1028">
        <v>0.16</v>
      </c>
      <c r="I1028" t="s">
        <v>1961</v>
      </c>
      <c r="J1028">
        <v>1299.9000000000001</v>
      </c>
      <c r="K1028">
        <v>1299.9000000000001</v>
      </c>
      <c r="L1028" t="str">
        <f>_xlfn.IFS(Table8_1[[#This Row],[Unit_Price]]&lt;500,"Low Price",Table8_1[[#This Row],[Unit_Price]]&lt;2000,"Medium Price",Table8_1[[#This Row],[Unit_Price]]&gt;=2000, "High Price")</f>
        <v>Medium Price</v>
      </c>
      <c r="M1028" t="str">
        <f>VLOOKUP(Table8_16[[#This Row],[Customer_ID]],Table1__2[],2,FALSE)</f>
        <v>Tiffany Williams</v>
      </c>
      <c r="N1028">
        <f>VLOOKUP(Table8_16[[#This Row],[Customer_ID]],Table1__2[],3,FALSE)</f>
        <v>64</v>
      </c>
      <c r="O1028" t="str">
        <f>VLOOKUP(Table8_16[[#This Row],[Customer_ID]],Table1__2[],4,FALSE)</f>
        <v>Female</v>
      </c>
      <c r="P1028" t="str">
        <f>VLOOKUP(Table8_16[[#This Row],[Customer_ID]],Table1__2[],5,FALSE)</f>
        <v>Richardsport</v>
      </c>
      <c r="Q1028" t="str">
        <f>VLOOKUP(Table8_16[[#This Row],[Customer_ID]],Table1__2[],6,FALSE)</f>
        <v>New Hampshire</v>
      </c>
      <c r="R1028" t="str">
        <f>VLOOKUP(Table8_16[[#This Row],[Customer_ID]],Table1__2[],7,FALSE)</f>
        <v>USA</v>
      </c>
      <c r="S1028" t="str">
        <f>VLOOKUP(Table8_16[[#This Row],[Customer_ID]],Table1__2[],8,FALSE)</f>
        <v>Gold</v>
      </c>
      <c r="T1028" t="str">
        <f>VLOOKUP(Table8_16[[#This Row],[Customer_ID]],Table1__2[],9,FALSE)</f>
        <v>Retired</v>
      </c>
      <c r="U1028" t="str">
        <f>VLOOKUP(Table8_16[[#This Row],[Product_ID]],Table3__211[],2,FALSE)</f>
        <v>Badminton Racket</v>
      </c>
      <c r="V1028" t="str">
        <f>VLOOKUP(Table8_16[[#This Row],[Product_ID]],Table3__211[],3,FALSE)</f>
        <v>Set</v>
      </c>
      <c r="W1028" t="str">
        <f>VLOOKUP(Table8_16[[#This Row],[Product_ID]],Table3__211[],4,FALSE)</f>
        <v>Sports</v>
      </c>
      <c r="X1028" t="str">
        <f>VLOOKUP(Table8_16[[#This Row],[Product_ID]],Table3__211[],5,FALSE)</f>
        <v>Equipment</v>
      </c>
      <c r="Y1028" t="str">
        <f>VLOOKUP(Table8_16[[#This Row],[Product_ID]],Table3__211[],6,FALSE)</f>
        <v>Robinson-Brown</v>
      </c>
      <c r="Z1028">
        <f>VLOOKUP(Table8_16[[#This Row],[Product_ID]],Table3__211[],7,FALSE)</f>
        <v>285.54000000000002</v>
      </c>
      <c r="AA1028">
        <f>VLOOKUP(Table8_16[[#This Row],[Product_ID]],Table3__211[],8,FALSE)</f>
        <v>358</v>
      </c>
      <c r="AB1028" t="str">
        <f>VLOOKUP(Table8_16[[#This Row],[Store_ID]],Store!$A$2:$E$21,2,FALSE)</f>
        <v>Rivera-Warner</v>
      </c>
      <c r="AC1028" t="str">
        <f>VLOOKUP(Table8_16[[#This Row],[Store_ID]],Store!$A$2:$E$21,3,FALSE)</f>
        <v>East</v>
      </c>
      <c r="AD1028" t="str">
        <f>VLOOKUP(Table8_16[[#This Row],[Store_ID]],Store!$A$2:$E$21,4,FALSE)</f>
        <v>Washingtonfurt</v>
      </c>
      <c r="AE1028" t="str">
        <f>VLOOKUP(Table8_16[[#This Row],[Store_ID]],Store!$A$2:$E$21,5,FALSE)</f>
        <v>Flagship</v>
      </c>
      <c r="AF1028" s="22" t="str">
        <f>VLOOKUP(Table8_16[[#This Row],[Store_ID]],Store!$A$2:$F$21,6,FALSE)</f>
        <v>Physical Store</v>
      </c>
    </row>
    <row r="1029" spans="1:32" x14ac:dyDescent="0.3">
      <c r="A1029" t="s">
        <v>2994</v>
      </c>
      <c r="B1029" s="5">
        <v>45422</v>
      </c>
      <c r="C1029" t="s">
        <v>1364</v>
      </c>
      <c r="D1029" t="s">
        <v>1738</v>
      </c>
      <c r="E1029" t="s">
        <v>1945</v>
      </c>
      <c r="F1029">
        <v>1</v>
      </c>
      <c r="G1029">
        <v>73.88</v>
      </c>
      <c r="H1029">
        <v>0.04</v>
      </c>
      <c r="I1029" t="s">
        <v>1959</v>
      </c>
      <c r="J1029">
        <v>70.924800000000005</v>
      </c>
      <c r="K1029">
        <v>70.924799999999991</v>
      </c>
      <c r="L1029" t="str">
        <f>_xlfn.IFS(Table8_1[[#This Row],[Unit_Price]]&lt;500,"Low Price",Table8_1[[#This Row],[Unit_Price]]&lt;2000,"Medium Price",Table8_1[[#This Row],[Unit_Price]]&gt;=2000, "High Price")</f>
        <v>Low Price</v>
      </c>
      <c r="M1029" t="str">
        <f>VLOOKUP(Table8_16[[#This Row],[Customer_ID]],Table1__2[],2,FALSE)</f>
        <v>Sharon Simpson</v>
      </c>
      <c r="N1029">
        <f>VLOOKUP(Table8_16[[#This Row],[Customer_ID]],Table1__2[],3,FALSE)</f>
        <v>61</v>
      </c>
      <c r="O1029" t="str">
        <f>VLOOKUP(Table8_16[[#This Row],[Customer_ID]],Table1__2[],4,FALSE)</f>
        <v>Male</v>
      </c>
      <c r="P1029" t="str">
        <f>VLOOKUP(Table8_16[[#This Row],[Customer_ID]],Table1__2[],5,FALSE)</f>
        <v>South Michellebury</v>
      </c>
      <c r="Q1029" t="str">
        <f>VLOOKUP(Table8_16[[#This Row],[Customer_ID]],Table1__2[],6,FALSE)</f>
        <v>South Dakota</v>
      </c>
      <c r="R1029" t="str">
        <f>VLOOKUP(Table8_16[[#This Row],[Customer_ID]],Table1__2[],7,FALSE)</f>
        <v>USA</v>
      </c>
      <c r="S1029" t="str">
        <f>VLOOKUP(Table8_16[[#This Row],[Customer_ID]],Table1__2[],8,FALSE)</f>
        <v>Gold</v>
      </c>
      <c r="T1029" t="str">
        <f>VLOOKUP(Table8_16[[#This Row],[Customer_ID]],Table1__2[],9,FALSE)</f>
        <v>Retired</v>
      </c>
      <c r="U1029" t="str">
        <f>VLOOKUP(Table8_16[[#This Row],[Product_ID]],Table3__211[],2,FALSE)</f>
        <v>Rugby</v>
      </c>
      <c r="V1029" t="str">
        <f>VLOOKUP(Table8_16[[#This Row],[Product_ID]],Table3__211[],3,FALSE)</f>
        <v>Ball</v>
      </c>
      <c r="W1029" t="str">
        <f>VLOOKUP(Table8_16[[#This Row],[Product_ID]],Table3__211[],4,FALSE)</f>
        <v>Sports</v>
      </c>
      <c r="X1029" t="str">
        <f>VLOOKUP(Table8_16[[#This Row],[Product_ID]],Table3__211[],5,FALSE)</f>
        <v>Team Sports</v>
      </c>
      <c r="Y1029" t="str">
        <f>VLOOKUP(Table8_16[[#This Row],[Product_ID]],Table3__211[],6,FALSE)</f>
        <v>Harris Inc</v>
      </c>
      <c r="Z1029">
        <f>VLOOKUP(Table8_16[[#This Row],[Product_ID]],Table3__211[],7,FALSE)</f>
        <v>212.26</v>
      </c>
      <c r="AA1029">
        <f>VLOOKUP(Table8_16[[#This Row],[Product_ID]],Table3__211[],8,FALSE)</f>
        <v>82</v>
      </c>
      <c r="AB1029" t="str">
        <f>VLOOKUP(Table8_16[[#This Row],[Store_ID]],Store!$A$2:$E$21,2,FALSE)</f>
        <v>Guerrero-Schmitt</v>
      </c>
      <c r="AC1029" t="str">
        <f>VLOOKUP(Table8_16[[#This Row],[Store_ID]],Store!$A$2:$E$21,3,FALSE)</f>
        <v>East</v>
      </c>
      <c r="AD1029" t="str">
        <f>VLOOKUP(Table8_16[[#This Row],[Store_ID]],Store!$A$2:$E$21,4,FALSE)</f>
        <v>East Stevechester</v>
      </c>
      <c r="AE1029" t="str">
        <f>VLOOKUP(Table8_16[[#This Row],[Store_ID]],Store!$A$2:$E$21,5,FALSE)</f>
        <v>Flagship</v>
      </c>
      <c r="AF1029" s="22" t="str">
        <f>VLOOKUP(Table8_16[[#This Row],[Store_ID]],Store!$A$2:$F$21,6,FALSE)</f>
        <v>Physical Store</v>
      </c>
    </row>
    <row r="1030" spans="1:32" x14ac:dyDescent="0.3">
      <c r="A1030" t="s">
        <v>2995</v>
      </c>
      <c r="B1030" s="5">
        <v>45337</v>
      </c>
      <c r="C1030" t="s">
        <v>34</v>
      </c>
      <c r="D1030" t="s">
        <v>1841</v>
      </c>
      <c r="E1030" t="s">
        <v>1945</v>
      </c>
      <c r="F1030">
        <v>1</v>
      </c>
      <c r="G1030">
        <v>859.3</v>
      </c>
      <c r="H1030">
        <v>0.16</v>
      </c>
      <c r="I1030" t="s">
        <v>1961</v>
      </c>
      <c r="J1030">
        <v>721.81200000000001</v>
      </c>
      <c r="K1030">
        <v>721.8119999999999</v>
      </c>
      <c r="L1030" t="str">
        <f>_xlfn.IFS(Table8_1[[#This Row],[Unit_Price]]&lt;500,"Low Price",Table8_1[[#This Row],[Unit_Price]]&lt;2000,"Medium Price",Table8_1[[#This Row],[Unit_Price]]&gt;=2000, "High Price")</f>
        <v>Medium Price</v>
      </c>
      <c r="M1030" t="str">
        <f>VLOOKUP(Table8_16[[#This Row],[Customer_ID]],Table1__2[],2,FALSE)</f>
        <v>Christine Vaughn</v>
      </c>
      <c r="N1030">
        <f>VLOOKUP(Table8_16[[#This Row],[Customer_ID]],Table1__2[],3,FALSE)</f>
        <v>24</v>
      </c>
      <c r="O1030" t="str">
        <f>VLOOKUP(Table8_16[[#This Row],[Customer_ID]],Table1__2[],4,FALSE)</f>
        <v>Male</v>
      </c>
      <c r="P1030" t="str">
        <f>VLOOKUP(Table8_16[[#This Row],[Customer_ID]],Table1__2[],5,FALSE)</f>
        <v>East Amandamouth</v>
      </c>
      <c r="Q1030" t="str">
        <f>VLOOKUP(Table8_16[[#This Row],[Customer_ID]],Table1__2[],6,FALSE)</f>
        <v>Oregon</v>
      </c>
      <c r="R1030" t="str">
        <f>VLOOKUP(Table8_16[[#This Row],[Customer_ID]],Table1__2[],7,FALSE)</f>
        <v>USA</v>
      </c>
      <c r="S1030" t="str">
        <f>VLOOKUP(Table8_16[[#This Row],[Customer_ID]],Table1__2[],8,FALSE)</f>
        <v>Bronze</v>
      </c>
      <c r="T1030" t="str">
        <f>VLOOKUP(Table8_16[[#This Row],[Customer_ID]],Table1__2[],9,FALSE)</f>
        <v>Students</v>
      </c>
      <c r="U1030" t="str">
        <f>VLOOKUP(Table8_16[[#This Row],[Product_ID]],Table3__211[],2,FALSE)</f>
        <v>Kitchen Cutting</v>
      </c>
      <c r="V1030" t="str">
        <f>VLOOKUP(Table8_16[[#This Row],[Product_ID]],Table3__211[],3,FALSE)</f>
        <v>Board</v>
      </c>
      <c r="W1030" t="str">
        <f>VLOOKUP(Table8_16[[#This Row],[Product_ID]],Table3__211[],4,FALSE)</f>
        <v>Home</v>
      </c>
      <c r="X1030" t="str">
        <f>VLOOKUP(Table8_16[[#This Row],[Product_ID]],Table3__211[],5,FALSE)</f>
        <v>Kitchen</v>
      </c>
      <c r="Y1030" t="str">
        <f>VLOOKUP(Table8_16[[#This Row],[Product_ID]],Table3__211[],6,FALSE)</f>
        <v>Taylor, Dodson and Johnston</v>
      </c>
      <c r="Z1030">
        <f>VLOOKUP(Table8_16[[#This Row],[Product_ID]],Table3__211[],7,FALSE)</f>
        <v>176.07</v>
      </c>
      <c r="AA1030">
        <f>VLOOKUP(Table8_16[[#This Row],[Product_ID]],Table3__211[],8,FALSE)</f>
        <v>82</v>
      </c>
      <c r="AB1030" t="str">
        <f>VLOOKUP(Table8_16[[#This Row],[Store_ID]],Store!$A$2:$E$21,2,FALSE)</f>
        <v>Guerrero-Schmitt</v>
      </c>
      <c r="AC1030" t="str">
        <f>VLOOKUP(Table8_16[[#This Row],[Store_ID]],Store!$A$2:$E$21,3,FALSE)</f>
        <v>East</v>
      </c>
      <c r="AD1030" t="str">
        <f>VLOOKUP(Table8_16[[#This Row],[Store_ID]],Store!$A$2:$E$21,4,FALSE)</f>
        <v>East Stevechester</v>
      </c>
      <c r="AE1030" t="str">
        <f>VLOOKUP(Table8_16[[#This Row],[Store_ID]],Store!$A$2:$E$21,5,FALSE)</f>
        <v>Flagship</v>
      </c>
      <c r="AF1030" s="22" t="str">
        <f>VLOOKUP(Table8_16[[#This Row],[Store_ID]],Store!$A$2:$F$21,6,FALSE)</f>
        <v>Physical Store</v>
      </c>
    </row>
    <row r="1031" spans="1:32" x14ac:dyDescent="0.3">
      <c r="A1031" t="s">
        <v>2996</v>
      </c>
      <c r="B1031" s="5">
        <v>45564</v>
      </c>
      <c r="C1031" t="s">
        <v>449</v>
      </c>
      <c r="D1031" t="s">
        <v>1826</v>
      </c>
      <c r="E1031" t="s">
        <v>1911</v>
      </c>
      <c r="F1031">
        <v>4</v>
      </c>
      <c r="G1031">
        <v>762.43</v>
      </c>
      <c r="H1031">
        <v>0.05</v>
      </c>
      <c r="I1031" t="s">
        <v>1959</v>
      </c>
      <c r="J1031">
        <v>2897.2339999999999</v>
      </c>
      <c r="K1031">
        <v>2897.2339999999999</v>
      </c>
      <c r="L1031" t="str">
        <f>_xlfn.IFS(Table8_1[[#This Row],[Unit_Price]]&lt;500,"Low Price",Table8_1[[#This Row],[Unit_Price]]&lt;2000,"Medium Price",Table8_1[[#This Row],[Unit_Price]]&gt;=2000, "High Price")</f>
        <v>Medium Price</v>
      </c>
      <c r="M1031" t="str">
        <f>VLOOKUP(Table8_16[[#This Row],[Customer_ID]],Table1__2[],2,FALSE)</f>
        <v>Jessica Mitchell</v>
      </c>
      <c r="N1031">
        <f>VLOOKUP(Table8_16[[#This Row],[Customer_ID]],Table1__2[],3,FALSE)</f>
        <v>43</v>
      </c>
      <c r="O1031" t="str">
        <f>VLOOKUP(Table8_16[[#This Row],[Customer_ID]],Table1__2[],4,FALSE)</f>
        <v>Female</v>
      </c>
      <c r="P1031" t="str">
        <f>VLOOKUP(Table8_16[[#This Row],[Customer_ID]],Table1__2[],5,FALSE)</f>
        <v>Matthewbury</v>
      </c>
      <c r="Q1031" t="str">
        <f>VLOOKUP(Table8_16[[#This Row],[Customer_ID]],Table1__2[],6,FALSE)</f>
        <v>South Dakota</v>
      </c>
      <c r="R1031" t="str">
        <f>VLOOKUP(Table8_16[[#This Row],[Customer_ID]],Table1__2[],7,FALSE)</f>
        <v>USA</v>
      </c>
      <c r="S1031" t="str">
        <f>VLOOKUP(Table8_16[[#This Row],[Customer_ID]],Table1__2[],8,FALSE)</f>
        <v>Silver</v>
      </c>
      <c r="T1031" t="str">
        <f>VLOOKUP(Table8_16[[#This Row],[Customer_ID]],Table1__2[],9,FALSE)</f>
        <v>Experienced</v>
      </c>
      <c r="U1031" t="str">
        <f>VLOOKUP(Table8_16[[#This Row],[Product_ID]],Table3__211[],2,FALSE)</f>
        <v>Badminton Racket</v>
      </c>
      <c r="V1031" t="str">
        <f>VLOOKUP(Table8_16[[#This Row],[Product_ID]],Table3__211[],3,FALSE)</f>
        <v>Set</v>
      </c>
      <c r="W1031" t="str">
        <f>VLOOKUP(Table8_16[[#This Row],[Product_ID]],Table3__211[],4,FALSE)</f>
        <v>Sports</v>
      </c>
      <c r="X1031" t="str">
        <f>VLOOKUP(Table8_16[[#This Row],[Product_ID]],Table3__211[],5,FALSE)</f>
        <v>Equipment</v>
      </c>
      <c r="Y1031" t="str">
        <f>VLOOKUP(Table8_16[[#This Row],[Product_ID]],Table3__211[],6,FALSE)</f>
        <v>Robinson-Brown</v>
      </c>
      <c r="Z1031">
        <f>VLOOKUP(Table8_16[[#This Row],[Product_ID]],Table3__211[],7,FALSE)</f>
        <v>285.54000000000002</v>
      </c>
      <c r="AA1031">
        <f>VLOOKUP(Table8_16[[#This Row],[Product_ID]],Table3__211[],8,FALSE)</f>
        <v>358</v>
      </c>
      <c r="AB1031" t="str">
        <f>VLOOKUP(Table8_16[[#This Row],[Store_ID]],Store!$A$2:$E$21,2,FALSE)</f>
        <v>Benson-Elliott</v>
      </c>
      <c r="AC1031" t="str">
        <f>VLOOKUP(Table8_16[[#This Row],[Store_ID]],Store!$A$2:$E$21,3,FALSE)</f>
        <v>East</v>
      </c>
      <c r="AD1031" t="str">
        <f>VLOOKUP(Table8_16[[#This Row],[Store_ID]],Store!$A$2:$E$21,4,FALSE)</f>
        <v>Port Josephberg</v>
      </c>
      <c r="AE1031" t="str">
        <f>VLOOKUP(Table8_16[[#This Row],[Store_ID]],Store!$A$2:$E$21,5,FALSE)</f>
        <v>Online</v>
      </c>
      <c r="AF1031" s="22" t="str">
        <f>VLOOKUP(Table8_16[[#This Row],[Store_ID]],Store!$A$2:$F$21,6,FALSE)</f>
        <v>Digital Store</v>
      </c>
    </row>
    <row r="1032" spans="1:32" x14ac:dyDescent="0.3">
      <c r="A1032" t="s">
        <v>2997</v>
      </c>
      <c r="B1032" s="5">
        <v>45424</v>
      </c>
      <c r="C1032" t="s">
        <v>433</v>
      </c>
      <c r="D1032" t="s">
        <v>1802</v>
      </c>
      <c r="E1032" t="s">
        <v>1887</v>
      </c>
      <c r="F1032">
        <v>1</v>
      </c>
      <c r="G1032">
        <v>328.51</v>
      </c>
      <c r="H1032">
        <v>0.2</v>
      </c>
      <c r="I1032" t="s">
        <v>1964</v>
      </c>
      <c r="J1032">
        <v>262.80799999999999</v>
      </c>
      <c r="K1032">
        <v>262.80799999999999</v>
      </c>
      <c r="L1032" t="str">
        <f>_xlfn.IFS(Table8_1[[#This Row],[Unit_Price]]&lt;500,"Low Price",Table8_1[[#This Row],[Unit_Price]]&lt;2000,"Medium Price",Table8_1[[#This Row],[Unit_Price]]&gt;=2000, "High Price")</f>
        <v>Low Price</v>
      </c>
      <c r="M1032" t="str">
        <f>VLOOKUP(Table8_16[[#This Row],[Customer_ID]],Table1__2[],2,FALSE)</f>
        <v>Donald Lee</v>
      </c>
      <c r="N1032">
        <f>VLOOKUP(Table8_16[[#This Row],[Customer_ID]],Table1__2[],3,FALSE)</f>
        <v>26</v>
      </c>
      <c r="O1032" t="str">
        <f>VLOOKUP(Table8_16[[#This Row],[Customer_ID]],Table1__2[],4,FALSE)</f>
        <v>Male</v>
      </c>
      <c r="P1032" t="str">
        <f>VLOOKUP(Table8_16[[#This Row],[Customer_ID]],Table1__2[],5,FALSE)</f>
        <v>Wongberg</v>
      </c>
      <c r="Q1032" t="str">
        <f>VLOOKUP(Table8_16[[#This Row],[Customer_ID]],Table1__2[],6,FALSE)</f>
        <v>Illinois</v>
      </c>
      <c r="R1032" t="str">
        <f>VLOOKUP(Table8_16[[#This Row],[Customer_ID]],Table1__2[],7,FALSE)</f>
        <v>USA</v>
      </c>
      <c r="S1032" t="str">
        <f>VLOOKUP(Table8_16[[#This Row],[Customer_ID]],Table1__2[],8,FALSE)</f>
        <v>Bronze</v>
      </c>
      <c r="T1032" t="str">
        <f>VLOOKUP(Table8_16[[#This Row],[Customer_ID]],Table1__2[],9,FALSE)</f>
        <v>Entry level Professionel</v>
      </c>
      <c r="U1032" t="str">
        <f>VLOOKUP(Table8_16[[#This Row],[Product_ID]],Table3__211[],2,FALSE)</f>
        <v>Shin Guards –</v>
      </c>
      <c r="V1032" t="str">
        <f>VLOOKUP(Table8_16[[#This Row],[Product_ID]],Table3__211[],3,FALSE)</f>
        <v>Adult</v>
      </c>
      <c r="W1032" t="str">
        <f>VLOOKUP(Table8_16[[#This Row],[Product_ID]],Table3__211[],4,FALSE)</f>
        <v>Sports</v>
      </c>
      <c r="X1032" t="str">
        <f>VLOOKUP(Table8_16[[#This Row],[Product_ID]],Table3__211[],5,FALSE)</f>
        <v>Team Sports</v>
      </c>
      <c r="Y1032" t="str">
        <f>VLOOKUP(Table8_16[[#This Row],[Product_ID]],Table3__211[],6,FALSE)</f>
        <v>French Ltd</v>
      </c>
      <c r="Z1032">
        <f>VLOOKUP(Table8_16[[#This Row],[Product_ID]],Table3__211[],7,FALSE)</f>
        <v>107.06</v>
      </c>
      <c r="AA1032">
        <f>VLOOKUP(Table8_16[[#This Row],[Product_ID]],Table3__211[],8,FALSE)</f>
        <v>359</v>
      </c>
      <c r="AB1032" t="str">
        <f>VLOOKUP(Table8_16[[#This Row],[Store_ID]],Store!$A$2:$E$21,2,FALSE)</f>
        <v>Rivera-Warner</v>
      </c>
      <c r="AC1032" t="str">
        <f>VLOOKUP(Table8_16[[#This Row],[Store_ID]],Store!$A$2:$E$21,3,FALSE)</f>
        <v>East</v>
      </c>
      <c r="AD1032" t="str">
        <f>VLOOKUP(Table8_16[[#This Row],[Store_ID]],Store!$A$2:$E$21,4,FALSE)</f>
        <v>Washingtonfurt</v>
      </c>
      <c r="AE1032" t="str">
        <f>VLOOKUP(Table8_16[[#This Row],[Store_ID]],Store!$A$2:$E$21,5,FALSE)</f>
        <v>Flagship</v>
      </c>
      <c r="AF1032" s="22" t="str">
        <f>VLOOKUP(Table8_16[[#This Row],[Store_ID]],Store!$A$2:$F$21,6,FALSE)</f>
        <v>Physical Store</v>
      </c>
    </row>
    <row r="1033" spans="1:32" x14ac:dyDescent="0.3">
      <c r="A1033" t="s">
        <v>2998</v>
      </c>
      <c r="B1033" s="5">
        <v>45719</v>
      </c>
      <c r="C1033" t="s">
        <v>883</v>
      </c>
      <c r="D1033" t="s">
        <v>1712</v>
      </c>
      <c r="E1033" t="s">
        <v>1904</v>
      </c>
      <c r="F1033">
        <v>1</v>
      </c>
      <c r="G1033">
        <v>34.51</v>
      </c>
      <c r="H1033">
        <v>0.04</v>
      </c>
      <c r="I1033" t="s">
        <v>1964</v>
      </c>
      <c r="J1033">
        <v>33.129600000000003</v>
      </c>
      <c r="K1033">
        <v>33.129599999999996</v>
      </c>
      <c r="L1033" t="str">
        <f>_xlfn.IFS(Table8_1[[#This Row],[Unit_Price]]&lt;500,"Low Price",Table8_1[[#This Row],[Unit_Price]]&lt;2000,"Medium Price",Table8_1[[#This Row],[Unit_Price]]&gt;=2000, "High Price")</f>
        <v>Low Price</v>
      </c>
      <c r="M1033" t="str">
        <f>VLOOKUP(Table8_16[[#This Row],[Customer_ID]],Table1__2[],2,FALSE)</f>
        <v>Sarah Lane</v>
      </c>
      <c r="N1033">
        <f>VLOOKUP(Table8_16[[#This Row],[Customer_ID]],Table1__2[],3,FALSE)</f>
        <v>38</v>
      </c>
      <c r="O1033" t="str">
        <f>VLOOKUP(Table8_16[[#This Row],[Customer_ID]],Table1__2[],4,FALSE)</f>
        <v>Male</v>
      </c>
      <c r="P1033" t="str">
        <f>VLOOKUP(Table8_16[[#This Row],[Customer_ID]],Table1__2[],5,FALSE)</f>
        <v>Edwardborough</v>
      </c>
      <c r="Q1033" t="str">
        <f>VLOOKUP(Table8_16[[#This Row],[Customer_ID]],Table1__2[],6,FALSE)</f>
        <v>Vermont</v>
      </c>
      <c r="R1033" t="str">
        <f>VLOOKUP(Table8_16[[#This Row],[Customer_ID]],Table1__2[],7,FALSE)</f>
        <v>USA</v>
      </c>
      <c r="S1033" t="str">
        <f>VLOOKUP(Table8_16[[#This Row],[Customer_ID]],Table1__2[],8,FALSE)</f>
        <v>Silver</v>
      </c>
      <c r="T1033" t="str">
        <f>VLOOKUP(Table8_16[[#This Row],[Customer_ID]],Table1__2[],9,FALSE)</f>
        <v>Experienced</v>
      </c>
      <c r="U1033" t="str">
        <f>VLOOKUP(Table8_16[[#This Row],[Product_ID]],Table3__211[],2,FALSE)</f>
        <v>Adjustable Jump</v>
      </c>
      <c r="V1033" t="str">
        <f>VLOOKUP(Table8_16[[#This Row],[Product_ID]],Table3__211[],3,FALSE)</f>
        <v>Rope</v>
      </c>
      <c r="W1033" t="str">
        <f>VLOOKUP(Table8_16[[#This Row],[Product_ID]],Table3__211[],4,FALSE)</f>
        <v>Sports</v>
      </c>
      <c r="X1033" t="str">
        <f>VLOOKUP(Table8_16[[#This Row],[Product_ID]],Table3__211[],5,FALSE)</f>
        <v>Fitness</v>
      </c>
      <c r="Y1033" t="str">
        <f>VLOOKUP(Table8_16[[#This Row],[Product_ID]],Table3__211[],6,FALSE)</f>
        <v>Cox Inc</v>
      </c>
      <c r="Z1033">
        <f>VLOOKUP(Table8_16[[#This Row],[Product_ID]],Table3__211[],7,FALSE)</f>
        <v>167.12</v>
      </c>
      <c r="AA1033">
        <f>VLOOKUP(Table8_16[[#This Row],[Product_ID]],Table3__211[],8,FALSE)</f>
        <v>316</v>
      </c>
      <c r="AB1033" t="str">
        <f>VLOOKUP(Table8_16[[#This Row],[Store_ID]],Store!$A$2:$E$21,2,FALSE)</f>
        <v>Alexander Group</v>
      </c>
      <c r="AC1033" t="str">
        <f>VLOOKUP(Table8_16[[#This Row],[Store_ID]],Store!$A$2:$E$21,3,FALSE)</f>
        <v>South</v>
      </c>
      <c r="AD1033" t="str">
        <f>VLOOKUP(Table8_16[[#This Row],[Store_ID]],Store!$A$2:$E$21,4,FALSE)</f>
        <v>Port Sharon</v>
      </c>
      <c r="AE1033" t="str">
        <f>VLOOKUP(Table8_16[[#This Row],[Store_ID]],Store!$A$2:$E$21,5,FALSE)</f>
        <v>Online</v>
      </c>
      <c r="AF1033" s="22" t="str">
        <f>VLOOKUP(Table8_16[[#This Row],[Store_ID]],Store!$A$2:$F$21,6,FALSE)</f>
        <v>Digital Store</v>
      </c>
    </row>
    <row r="1034" spans="1:32" x14ac:dyDescent="0.3">
      <c r="A1034" t="s">
        <v>2999</v>
      </c>
      <c r="B1034" s="5">
        <v>45250</v>
      </c>
      <c r="C1034" t="s">
        <v>376</v>
      </c>
      <c r="D1034" t="s">
        <v>1631</v>
      </c>
      <c r="E1034" t="s">
        <v>1927</v>
      </c>
      <c r="F1034">
        <v>3</v>
      </c>
      <c r="G1034">
        <v>663.73</v>
      </c>
      <c r="H1034">
        <v>0.06</v>
      </c>
      <c r="I1034" t="s">
        <v>1964</v>
      </c>
      <c r="J1034">
        <v>1871.7185999999999</v>
      </c>
      <c r="K1034">
        <v>1871.7186000000002</v>
      </c>
      <c r="L1034" t="str">
        <f>_xlfn.IFS(Table8_1[[#This Row],[Unit_Price]]&lt;500,"Low Price",Table8_1[[#This Row],[Unit_Price]]&lt;2000,"Medium Price",Table8_1[[#This Row],[Unit_Price]]&gt;=2000, "High Price")</f>
        <v>Medium Price</v>
      </c>
      <c r="M1034" t="str">
        <f>VLOOKUP(Table8_16[[#This Row],[Customer_ID]],Table1__2[],2,FALSE)</f>
        <v>Lance Baker</v>
      </c>
      <c r="N1034">
        <f>VLOOKUP(Table8_16[[#This Row],[Customer_ID]],Table1__2[],3,FALSE)</f>
        <v>50</v>
      </c>
      <c r="O1034" t="str">
        <f>VLOOKUP(Table8_16[[#This Row],[Customer_ID]],Table1__2[],4,FALSE)</f>
        <v>Female</v>
      </c>
      <c r="P1034" t="str">
        <f>VLOOKUP(Table8_16[[#This Row],[Customer_ID]],Table1__2[],5,FALSE)</f>
        <v>Port Victoria</v>
      </c>
      <c r="Q1034" t="str">
        <f>VLOOKUP(Table8_16[[#This Row],[Customer_ID]],Table1__2[],6,FALSE)</f>
        <v>Florida</v>
      </c>
      <c r="R1034" t="str">
        <f>VLOOKUP(Table8_16[[#This Row],[Customer_ID]],Table1__2[],7,FALSE)</f>
        <v>USA</v>
      </c>
      <c r="S1034" t="str">
        <f>VLOOKUP(Table8_16[[#This Row],[Customer_ID]],Table1__2[],8,FALSE)</f>
        <v>Gold</v>
      </c>
      <c r="T1034" t="str">
        <f>VLOOKUP(Table8_16[[#This Row],[Customer_ID]],Table1__2[],9,FALSE)</f>
        <v>Experienced</v>
      </c>
      <c r="U1034" t="str">
        <f>VLOOKUP(Table8_16[[#This Row],[Product_ID]],Table3__211[],2,FALSE)</f>
        <v>Knee Support</v>
      </c>
      <c r="V1034" t="str">
        <f>VLOOKUP(Table8_16[[#This Row],[Product_ID]],Table3__211[],3,FALSE)</f>
        <v>Brace</v>
      </c>
      <c r="W1034" t="str">
        <f>VLOOKUP(Table8_16[[#This Row],[Product_ID]],Table3__211[],4,FALSE)</f>
        <v>Sports</v>
      </c>
      <c r="X1034" t="str">
        <f>VLOOKUP(Table8_16[[#This Row],[Product_ID]],Table3__211[],5,FALSE)</f>
        <v>Equipment</v>
      </c>
      <c r="Y1034" t="str">
        <f>VLOOKUP(Table8_16[[#This Row],[Product_ID]],Table3__211[],6,FALSE)</f>
        <v>May-Reese</v>
      </c>
      <c r="Z1034">
        <f>VLOOKUP(Table8_16[[#This Row],[Product_ID]],Table3__211[],7,FALSE)</f>
        <v>21.34</v>
      </c>
      <c r="AA1034">
        <f>VLOOKUP(Table8_16[[#This Row],[Product_ID]],Table3__211[],8,FALSE)</f>
        <v>65</v>
      </c>
      <c r="AB1034" t="str">
        <f>VLOOKUP(Table8_16[[#This Row],[Store_ID]],Store!$A$2:$E$21,2,FALSE)</f>
        <v>Aguirre-Keller</v>
      </c>
      <c r="AC1034" t="str">
        <f>VLOOKUP(Table8_16[[#This Row],[Store_ID]],Store!$A$2:$E$21,3,FALSE)</f>
        <v>South</v>
      </c>
      <c r="AD1034" t="str">
        <f>VLOOKUP(Table8_16[[#This Row],[Store_ID]],Store!$A$2:$E$21,4,FALSE)</f>
        <v>Lake Michael</v>
      </c>
      <c r="AE1034" t="str">
        <f>VLOOKUP(Table8_16[[#This Row],[Store_ID]],Store!$A$2:$E$21,5,FALSE)</f>
        <v>Online</v>
      </c>
      <c r="AF1034" s="22" t="str">
        <f>VLOOKUP(Table8_16[[#This Row],[Store_ID]],Store!$A$2:$F$21,6,FALSE)</f>
        <v>Digital Store</v>
      </c>
    </row>
    <row r="1035" spans="1:32" x14ac:dyDescent="0.3">
      <c r="A1035" t="s">
        <v>3000</v>
      </c>
      <c r="B1035" s="5">
        <v>45479</v>
      </c>
      <c r="C1035" t="s">
        <v>799</v>
      </c>
      <c r="D1035" t="s">
        <v>1677</v>
      </c>
      <c r="E1035" t="s">
        <v>1921</v>
      </c>
      <c r="F1035">
        <v>1</v>
      </c>
      <c r="G1035">
        <v>409.41</v>
      </c>
      <c r="H1035">
        <v>0.13</v>
      </c>
      <c r="I1035" t="s">
        <v>1961</v>
      </c>
      <c r="J1035">
        <v>356.18669999999997</v>
      </c>
      <c r="K1035">
        <v>356.18670000000003</v>
      </c>
      <c r="L1035" t="str">
        <f>_xlfn.IFS(Table8_1[[#This Row],[Unit_Price]]&lt;500,"Low Price",Table8_1[[#This Row],[Unit_Price]]&lt;2000,"Medium Price",Table8_1[[#This Row],[Unit_Price]]&gt;=2000, "High Price")</f>
        <v>Low Price</v>
      </c>
      <c r="M1035" t="str">
        <f>VLOOKUP(Table8_16[[#This Row],[Customer_ID]],Table1__2[],2,FALSE)</f>
        <v>Mary Russell</v>
      </c>
      <c r="N1035">
        <f>VLOOKUP(Table8_16[[#This Row],[Customer_ID]],Table1__2[],3,FALSE)</f>
        <v>58</v>
      </c>
      <c r="O1035" t="str">
        <f>VLOOKUP(Table8_16[[#This Row],[Customer_ID]],Table1__2[],4,FALSE)</f>
        <v>Male</v>
      </c>
      <c r="P1035" t="str">
        <f>VLOOKUP(Table8_16[[#This Row],[Customer_ID]],Table1__2[],5,FALSE)</f>
        <v>South Regina</v>
      </c>
      <c r="Q1035" t="str">
        <f>VLOOKUP(Table8_16[[#This Row],[Customer_ID]],Table1__2[],6,FALSE)</f>
        <v>Arkansas</v>
      </c>
      <c r="R1035" t="str">
        <f>VLOOKUP(Table8_16[[#This Row],[Customer_ID]],Table1__2[],7,FALSE)</f>
        <v>USA</v>
      </c>
      <c r="S1035" t="str">
        <f>VLOOKUP(Table8_16[[#This Row],[Customer_ID]],Table1__2[],8,FALSE)</f>
        <v>Bronze</v>
      </c>
      <c r="T1035" t="str">
        <f>VLOOKUP(Table8_16[[#This Row],[Customer_ID]],Table1__2[],9,FALSE)</f>
        <v>Experienced</v>
      </c>
      <c r="U1035" t="str">
        <f>VLOOKUP(Table8_16[[#This Row],[Product_ID]],Table3__211[],2,FALSE)</f>
        <v>Modern Wall</v>
      </c>
      <c r="V1035" t="str">
        <f>VLOOKUP(Table8_16[[#This Row],[Product_ID]],Table3__211[],3,FALSE)</f>
        <v>Clock</v>
      </c>
      <c r="W1035" t="str">
        <f>VLOOKUP(Table8_16[[#This Row],[Product_ID]],Table3__211[],4,FALSE)</f>
        <v>Home</v>
      </c>
      <c r="X1035" t="str">
        <f>VLOOKUP(Table8_16[[#This Row],[Product_ID]],Table3__211[],5,FALSE)</f>
        <v>Decor</v>
      </c>
      <c r="Y1035" t="str">
        <f>VLOOKUP(Table8_16[[#This Row],[Product_ID]],Table3__211[],6,FALSE)</f>
        <v>Weiss-Watson</v>
      </c>
      <c r="Z1035">
        <f>VLOOKUP(Table8_16[[#This Row],[Product_ID]],Table3__211[],7,FALSE)</f>
        <v>179.77</v>
      </c>
      <c r="AA1035">
        <f>VLOOKUP(Table8_16[[#This Row],[Product_ID]],Table3__211[],8,FALSE)</f>
        <v>305</v>
      </c>
      <c r="AB1035" t="str">
        <f>VLOOKUP(Table8_16[[#This Row],[Store_ID]],Store!$A$2:$E$21,2,FALSE)</f>
        <v>Moore, Padilla and Butler</v>
      </c>
      <c r="AC1035" t="str">
        <f>VLOOKUP(Table8_16[[#This Row],[Store_ID]],Store!$A$2:$E$21,3,FALSE)</f>
        <v>South</v>
      </c>
      <c r="AD1035" t="str">
        <f>VLOOKUP(Table8_16[[#This Row],[Store_ID]],Store!$A$2:$E$21,4,FALSE)</f>
        <v>East Johnstad</v>
      </c>
      <c r="AE1035" t="str">
        <f>VLOOKUP(Table8_16[[#This Row],[Store_ID]],Store!$A$2:$E$21,5,FALSE)</f>
        <v>Flagship</v>
      </c>
      <c r="AF1035" s="22" t="str">
        <f>VLOOKUP(Table8_16[[#This Row],[Store_ID]],Store!$A$2:$F$21,6,FALSE)</f>
        <v>Physical Store</v>
      </c>
    </row>
    <row r="1036" spans="1:32" x14ac:dyDescent="0.3">
      <c r="A1036" t="s">
        <v>3001</v>
      </c>
      <c r="B1036" s="5">
        <v>45727</v>
      </c>
      <c r="C1036" t="s">
        <v>336</v>
      </c>
      <c r="D1036" t="s">
        <v>1817</v>
      </c>
      <c r="E1036" t="s">
        <v>1901</v>
      </c>
      <c r="F1036">
        <v>3</v>
      </c>
      <c r="G1036">
        <v>461.03</v>
      </c>
      <c r="H1036">
        <v>0.11</v>
      </c>
      <c r="I1036" t="s">
        <v>1961</v>
      </c>
      <c r="J1036">
        <v>1230.9501</v>
      </c>
      <c r="K1036">
        <v>1230.9501</v>
      </c>
      <c r="L1036" t="str">
        <f>_xlfn.IFS(Table8_1[[#This Row],[Unit_Price]]&lt;500,"Low Price",Table8_1[[#This Row],[Unit_Price]]&lt;2000,"Medium Price",Table8_1[[#This Row],[Unit_Price]]&gt;=2000, "High Price")</f>
        <v>Low Price</v>
      </c>
      <c r="M1036" t="str">
        <f>VLOOKUP(Table8_16[[#This Row],[Customer_ID]],Table1__2[],2,FALSE)</f>
        <v>Robert Jackson</v>
      </c>
      <c r="N1036">
        <f>VLOOKUP(Table8_16[[#This Row],[Customer_ID]],Table1__2[],3,FALSE)</f>
        <v>44</v>
      </c>
      <c r="O1036" t="str">
        <f>VLOOKUP(Table8_16[[#This Row],[Customer_ID]],Table1__2[],4,FALSE)</f>
        <v>Female</v>
      </c>
      <c r="P1036" t="str">
        <f>VLOOKUP(Table8_16[[#This Row],[Customer_ID]],Table1__2[],5,FALSE)</f>
        <v>Lake Brandy</v>
      </c>
      <c r="Q1036" t="str">
        <f>VLOOKUP(Table8_16[[#This Row],[Customer_ID]],Table1__2[],6,FALSE)</f>
        <v>Tennessee</v>
      </c>
      <c r="R1036" t="str">
        <f>VLOOKUP(Table8_16[[#This Row],[Customer_ID]],Table1__2[],7,FALSE)</f>
        <v>USA</v>
      </c>
      <c r="S1036" t="str">
        <f>VLOOKUP(Table8_16[[#This Row],[Customer_ID]],Table1__2[],8,FALSE)</f>
        <v>Platinum</v>
      </c>
      <c r="T1036" t="str">
        <f>VLOOKUP(Table8_16[[#This Row],[Customer_ID]],Table1__2[],9,FALSE)</f>
        <v>Experienced</v>
      </c>
      <c r="U1036" t="str">
        <f>VLOOKUP(Table8_16[[#This Row],[Product_ID]],Table3__211[],2,FALSE)</f>
        <v>Essential Oil</v>
      </c>
      <c r="V1036" t="str">
        <f>VLOOKUP(Table8_16[[#This Row],[Product_ID]],Table3__211[],3,FALSE)</f>
        <v>Diffuser</v>
      </c>
      <c r="W1036" t="str">
        <f>VLOOKUP(Table8_16[[#This Row],[Product_ID]],Table3__211[],4,FALSE)</f>
        <v>Home</v>
      </c>
      <c r="X1036" t="str">
        <f>VLOOKUP(Table8_16[[#This Row],[Product_ID]],Table3__211[],5,FALSE)</f>
        <v>Decor</v>
      </c>
      <c r="Y1036" t="str">
        <f>VLOOKUP(Table8_16[[#This Row],[Product_ID]],Table3__211[],6,FALSE)</f>
        <v>Hernandez Inc</v>
      </c>
      <c r="Z1036">
        <f>VLOOKUP(Table8_16[[#This Row],[Product_ID]],Table3__211[],7,FALSE)</f>
        <v>325.26</v>
      </c>
      <c r="AA1036">
        <f>VLOOKUP(Table8_16[[#This Row],[Product_ID]],Table3__211[],8,FALSE)</f>
        <v>400</v>
      </c>
      <c r="AB1036" t="str">
        <f>VLOOKUP(Table8_16[[#This Row],[Store_ID]],Store!$A$2:$E$21,2,FALSE)</f>
        <v>Johnson-Wright</v>
      </c>
      <c r="AC1036" t="str">
        <f>VLOOKUP(Table8_16[[#This Row],[Store_ID]],Store!$A$2:$E$21,3,FALSE)</f>
        <v>North</v>
      </c>
      <c r="AD1036" t="str">
        <f>VLOOKUP(Table8_16[[#This Row],[Store_ID]],Store!$A$2:$E$21,4,FALSE)</f>
        <v>Hoodberg</v>
      </c>
      <c r="AE1036" t="str">
        <f>VLOOKUP(Table8_16[[#This Row],[Store_ID]],Store!$A$2:$E$21,5,FALSE)</f>
        <v>Outlet</v>
      </c>
      <c r="AF1036" s="22" t="str">
        <f>VLOOKUP(Table8_16[[#This Row],[Store_ID]],Store!$A$2:$F$21,6,FALSE)</f>
        <v>Physical Store</v>
      </c>
    </row>
    <row r="1037" spans="1:32" x14ac:dyDescent="0.3">
      <c r="A1037" t="s">
        <v>3002</v>
      </c>
      <c r="B1037" s="5">
        <v>45394</v>
      </c>
      <c r="C1037" t="s">
        <v>1163</v>
      </c>
      <c r="D1037" t="s">
        <v>1631</v>
      </c>
      <c r="E1037" t="s">
        <v>1934</v>
      </c>
      <c r="F1037">
        <v>2</v>
      </c>
      <c r="G1037">
        <v>760.14</v>
      </c>
      <c r="H1037">
        <v>0.02</v>
      </c>
      <c r="I1037" t="s">
        <v>1964</v>
      </c>
      <c r="J1037">
        <v>1489.8743999999999</v>
      </c>
      <c r="K1037">
        <v>1489.8743999999999</v>
      </c>
      <c r="L1037" t="str">
        <f>_xlfn.IFS(Table8_1[[#This Row],[Unit_Price]]&lt;500,"Low Price",Table8_1[[#This Row],[Unit_Price]]&lt;2000,"Medium Price",Table8_1[[#This Row],[Unit_Price]]&gt;=2000, "High Price")</f>
        <v>Medium Price</v>
      </c>
      <c r="M1037" t="str">
        <f>VLOOKUP(Table8_16[[#This Row],[Customer_ID]],Table1__2[],2,FALSE)</f>
        <v>Miranda King</v>
      </c>
      <c r="N1037">
        <f>VLOOKUP(Table8_16[[#This Row],[Customer_ID]],Table1__2[],3,FALSE)</f>
        <v>34</v>
      </c>
      <c r="O1037" t="str">
        <f>VLOOKUP(Table8_16[[#This Row],[Customer_ID]],Table1__2[],4,FALSE)</f>
        <v>Female</v>
      </c>
      <c r="P1037" t="str">
        <f>VLOOKUP(Table8_16[[#This Row],[Customer_ID]],Table1__2[],5,FALSE)</f>
        <v>West Mathew</v>
      </c>
      <c r="Q1037" t="str">
        <f>VLOOKUP(Table8_16[[#This Row],[Customer_ID]],Table1__2[],6,FALSE)</f>
        <v>New York</v>
      </c>
      <c r="R1037" t="str">
        <f>VLOOKUP(Table8_16[[#This Row],[Customer_ID]],Table1__2[],7,FALSE)</f>
        <v>USA</v>
      </c>
      <c r="S1037" t="str">
        <f>VLOOKUP(Table8_16[[#This Row],[Customer_ID]],Table1__2[],8,FALSE)</f>
        <v>Platinum</v>
      </c>
      <c r="T1037" t="str">
        <f>VLOOKUP(Table8_16[[#This Row],[Customer_ID]],Table1__2[],9,FALSE)</f>
        <v>Experienced</v>
      </c>
      <c r="U1037" t="str">
        <f>VLOOKUP(Table8_16[[#This Row],[Product_ID]],Table3__211[],2,FALSE)</f>
        <v>Knee Support</v>
      </c>
      <c r="V1037" t="str">
        <f>VLOOKUP(Table8_16[[#This Row],[Product_ID]],Table3__211[],3,FALSE)</f>
        <v>Brace</v>
      </c>
      <c r="W1037" t="str">
        <f>VLOOKUP(Table8_16[[#This Row],[Product_ID]],Table3__211[],4,FALSE)</f>
        <v>Sports</v>
      </c>
      <c r="X1037" t="str">
        <f>VLOOKUP(Table8_16[[#This Row],[Product_ID]],Table3__211[],5,FALSE)</f>
        <v>Equipment</v>
      </c>
      <c r="Y1037" t="str">
        <f>VLOOKUP(Table8_16[[#This Row],[Product_ID]],Table3__211[],6,FALSE)</f>
        <v>May-Reese</v>
      </c>
      <c r="Z1037">
        <f>VLOOKUP(Table8_16[[#This Row],[Product_ID]],Table3__211[],7,FALSE)</f>
        <v>21.34</v>
      </c>
      <c r="AA1037">
        <f>VLOOKUP(Table8_16[[#This Row],[Product_ID]],Table3__211[],8,FALSE)</f>
        <v>65</v>
      </c>
      <c r="AB1037" t="str">
        <f>VLOOKUP(Table8_16[[#This Row],[Store_ID]],Store!$A$2:$E$21,2,FALSE)</f>
        <v>Mcdonald Inc</v>
      </c>
      <c r="AC1037" t="str">
        <f>VLOOKUP(Table8_16[[#This Row],[Store_ID]],Store!$A$2:$E$21,3,FALSE)</f>
        <v>South</v>
      </c>
      <c r="AD1037" t="str">
        <f>VLOOKUP(Table8_16[[#This Row],[Store_ID]],Store!$A$2:$E$21,4,FALSE)</f>
        <v>Christopherland</v>
      </c>
      <c r="AE1037" t="str">
        <f>VLOOKUP(Table8_16[[#This Row],[Store_ID]],Store!$A$2:$E$21,5,FALSE)</f>
        <v>Outlet</v>
      </c>
      <c r="AF1037" s="22" t="str">
        <f>VLOOKUP(Table8_16[[#This Row],[Store_ID]],Store!$A$2:$F$21,6,FALSE)</f>
        <v>Physical Store</v>
      </c>
    </row>
    <row r="1038" spans="1:32" x14ac:dyDescent="0.3">
      <c r="A1038" t="s">
        <v>3003</v>
      </c>
      <c r="B1038" s="5">
        <v>45773</v>
      </c>
      <c r="C1038" t="s">
        <v>895</v>
      </c>
      <c r="D1038" t="s">
        <v>1645</v>
      </c>
      <c r="E1038" t="s">
        <v>1892</v>
      </c>
      <c r="F1038">
        <v>3</v>
      </c>
      <c r="G1038">
        <v>688.76</v>
      </c>
      <c r="H1038">
        <v>0.12</v>
      </c>
      <c r="I1038" t="s">
        <v>1961</v>
      </c>
      <c r="J1038">
        <v>1818.3263999999999</v>
      </c>
      <c r="K1038">
        <v>1818.3263999999997</v>
      </c>
      <c r="L1038" t="str">
        <f>_xlfn.IFS(Table8_1[[#This Row],[Unit_Price]]&lt;500,"Low Price",Table8_1[[#This Row],[Unit_Price]]&lt;2000,"Medium Price",Table8_1[[#This Row],[Unit_Price]]&gt;=2000, "High Price")</f>
        <v>Medium Price</v>
      </c>
      <c r="M1038" t="str">
        <f>VLOOKUP(Table8_16[[#This Row],[Customer_ID]],Table1__2[],2,FALSE)</f>
        <v>Stephen Fowler</v>
      </c>
      <c r="N1038">
        <f>VLOOKUP(Table8_16[[#This Row],[Customer_ID]],Table1__2[],3,FALSE)</f>
        <v>42</v>
      </c>
      <c r="O1038" t="str">
        <f>VLOOKUP(Table8_16[[#This Row],[Customer_ID]],Table1__2[],4,FALSE)</f>
        <v>Female</v>
      </c>
      <c r="P1038" t="str">
        <f>VLOOKUP(Table8_16[[#This Row],[Customer_ID]],Table1__2[],5,FALSE)</f>
        <v>Port Mariastad</v>
      </c>
      <c r="Q1038" t="str">
        <f>VLOOKUP(Table8_16[[#This Row],[Customer_ID]],Table1__2[],6,FALSE)</f>
        <v>Rhode Island</v>
      </c>
      <c r="R1038" t="str">
        <f>VLOOKUP(Table8_16[[#This Row],[Customer_ID]],Table1__2[],7,FALSE)</f>
        <v>USA</v>
      </c>
      <c r="S1038" t="str">
        <f>VLOOKUP(Table8_16[[#This Row],[Customer_ID]],Table1__2[],8,FALSE)</f>
        <v>Platinum</v>
      </c>
      <c r="T1038" t="str">
        <f>VLOOKUP(Table8_16[[#This Row],[Customer_ID]],Table1__2[],9,FALSE)</f>
        <v>Experienced</v>
      </c>
      <c r="U1038" t="str">
        <f>VLOOKUP(Table8_16[[#This Row],[Product_ID]],Table3__211[],2,FALSE)</f>
        <v>Men's Formal</v>
      </c>
      <c r="V1038" t="str">
        <f>VLOOKUP(Table8_16[[#This Row],[Product_ID]],Table3__211[],3,FALSE)</f>
        <v>Shirt</v>
      </c>
      <c r="W1038" t="str">
        <f>VLOOKUP(Table8_16[[#This Row],[Product_ID]],Table3__211[],4,FALSE)</f>
        <v>Clothing</v>
      </c>
      <c r="X1038" t="str">
        <f>VLOOKUP(Table8_16[[#This Row],[Product_ID]],Table3__211[],5,FALSE)</f>
        <v>Tops</v>
      </c>
      <c r="Y1038" t="str">
        <f>VLOOKUP(Table8_16[[#This Row],[Product_ID]],Table3__211[],6,FALSE)</f>
        <v>Moon, Mora and Santos</v>
      </c>
      <c r="Z1038">
        <f>VLOOKUP(Table8_16[[#This Row],[Product_ID]],Table3__211[],7,FALSE)</f>
        <v>254.04</v>
      </c>
      <c r="AA1038">
        <f>VLOOKUP(Table8_16[[#This Row],[Product_ID]],Table3__211[],8,FALSE)</f>
        <v>360</v>
      </c>
      <c r="AB1038" t="str">
        <f>VLOOKUP(Table8_16[[#This Row],[Store_ID]],Store!$A$2:$E$21,2,FALSE)</f>
        <v>Martinez, Adkins and Johnson</v>
      </c>
      <c r="AC1038" t="str">
        <f>VLOOKUP(Table8_16[[#This Row],[Store_ID]],Store!$A$2:$E$21,3,FALSE)</f>
        <v>North</v>
      </c>
      <c r="AD1038" t="str">
        <f>VLOOKUP(Table8_16[[#This Row],[Store_ID]],Store!$A$2:$E$21,4,FALSE)</f>
        <v>Danielmouth</v>
      </c>
      <c r="AE1038" t="str">
        <f>VLOOKUP(Table8_16[[#This Row],[Store_ID]],Store!$A$2:$E$21,5,FALSE)</f>
        <v>Flagship</v>
      </c>
      <c r="AF1038" s="22" t="str">
        <f>VLOOKUP(Table8_16[[#This Row],[Store_ID]],Store!$A$2:$F$21,6,FALSE)</f>
        <v>Physical Store</v>
      </c>
    </row>
    <row r="1039" spans="1:32" x14ac:dyDescent="0.3">
      <c r="A1039" t="s">
        <v>3004</v>
      </c>
      <c r="B1039" s="5">
        <v>45779</v>
      </c>
      <c r="C1039" t="s">
        <v>539</v>
      </c>
      <c r="D1039" t="s">
        <v>1709</v>
      </c>
      <c r="E1039" t="s">
        <v>1921</v>
      </c>
      <c r="F1039">
        <v>2</v>
      </c>
      <c r="G1039">
        <v>257.77999999999997</v>
      </c>
      <c r="H1039">
        <v>0.05</v>
      </c>
      <c r="I1039" t="s">
        <v>1959</v>
      </c>
      <c r="J1039">
        <v>489.78199999999998</v>
      </c>
      <c r="K1039">
        <v>489.78199999999993</v>
      </c>
      <c r="L1039" t="str">
        <f>_xlfn.IFS(Table8_1[[#This Row],[Unit_Price]]&lt;500,"Low Price",Table8_1[[#This Row],[Unit_Price]]&lt;2000,"Medium Price",Table8_1[[#This Row],[Unit_Price]]&gt;=2000, "High Price")</f>
        <v>Low Price</v>
      </c>
      <c r="M1039" t="str">
        <f>VLOOKUP(Table8_16[[#This Row],[Customer_ID]],Table1__2[],2,FALSE)</f>
        <v>Brian Choi</v>
      </c>
      <c r="N1039">
        <f>VLOOKUP(Table8_16[[#This Row],[Customer_ID]],Table1__2[],3,FALSE)</f>
        <v>46</v>
      </c>
      <c r="O1039" t="str">
        <f>VLOOKUP(Table8_16[[#This Row],[Customer_ID]],Table1__2[],4,FALSE)</f>
        <v>Female</v>
      </c>
      <c r="P1039" t="str">
        <f>VLOOKUP(Table8_16[[#This Row],[Customer_ID]],Table1__2[],5,FALSE)</f>
        <v>Floydton</v>
      </c>
      <c r="Q1039" t="str">
        <f>VLOOKUP(Table8_16[[#This Row],[Customer_ID]],Table1__2[],6,FALSE)</f>
        <v>New Jersey</v>
      </c>
      <c r="R1039" t="str">
        <f>VLOOKUP(Table8_16[[#This Row],[Customer_ID]],Table1__2[],7,FALSE)</f>
        <v>USA</v>
      </c>
      <c r="S1039" t="str">
        <f>VLOOKUP(Table8_16[[#This Row],[Customer_ID]],Table1__2[],8,FALSE)</f>
        <v>Gold</v>
      </c>
      <c r="T1039" t="str">
        <f>VLOOKUP(Table8_16[[#This Row],[Customer_ID]],Table1__2[],9,FALSE)</f>
        <v>Experienced</v>
      </c>
      <c r="U1039" t="str">
        <f>VLOOKUP(Table8_16[[#This Row],[Product_ID]],Table3__211[],2,FALSE)</f>
        <v>USB External Hard</v>
      </c>
      <c r="V1039" t="str">
        <f>VLOOKUP(Table8_16[[#This Row],[Product_ID]],Table3__211[],3,FALSE)</f>
        <v>Drive</v>
      </c>
      <c r="W1039" t="str">
        <f>VLOOKUP(Table8_16[[#This Row],[Product_ID]],Table3__211[],4,FALSE)</f>
        <v>Electronics</v>
      </c>
      <c r="X1039" t="str">
        <f>VLOOKUP(Table8_16[[#This Row],[Product_ID]],Table3__211[],5,FALSE)</f>
        <v>Computer</v>
      </c>
      <c r="Y1039" t="str">
        <f>VLOOKUP(Table8_16[[#This Row],[Product_ID]],Table3__211[],6,FALSE)</f>
        <v>Robinson Inc</v>
      </c>
      <c r="Z1039">
        <f>VLOOKUP(Table8_16[[#This Row],[Product_ID]],Table3__211[],7,FALSE)</f>
        <v>253.33</v>
      </c>
      <c r="AA1039">
        <f>VLOOKUP(Table8_16[[#This Row],[Product_ID]],Table3__211[],8,FALSE)</f>
        <v>266</v>
      </c>
      <c r="AB1039" t="str">
        <f>VLOOKUP(Table8_16[[#This Row],[Store_ID]],Store!$A$2:$E$21,2,FALSE)</f>
        <v>Moore, Padilla and Butler</v>
      </c>
      <c r="AC1039" t="str">
        <f>VLOOKUP(Table8_16[[#This Row],[Store_ID]],Store!$A$2:$E$21,3,FALSE)</f>
        <v>South</v>
      </c>
      <c r="AD1039" t="str">
        <f>VLOOKUP(Table8_16[[#This Row],[Store_ID]],Store!$A$2:$E$21,4,FALSE)</f>
        <v>East Johnstad</v>
      </c>
      <c r="AE1039" t="str">
        <f>VLOOKUP(Table8_16[[#This Row],[Store_ID]],Store!$A$2:$E$21,5,FALSE)</f>
        <v>Flagship</v>
      </c>
      <c r="AF1039" s="22" t="str">
        <f>VLOOKUP(Table8_16[[#This Row],[Store_ID]],Store!$A$2:$F$21,6,FALSE)</f>
        <v>Physical Store</v>
      </c>
    </row>
    <row r="1040" spans="1:32" x14ac:dyDescent="0.3">
      <c r="A1040" t="s">
        <v>3005</v>
      </c>
      <c r="B1040" s="5">
        <v>45400</v>
      </c>
      <c r="C1040" t="s">
        <v>202</v>
      </c>
      <c r="D1040" t="s">
        <v>1741</v>
      </c>
      <c r="E1040" t="s">
        <v>1914</v>
      </c>
      <c r="F1040">
        <v>2</v>
      </c>
      <c r="G1040">
        <v>314.29000000000002</v>
      </c>
      <c r="H1040">
        <v>0.19</v>
      </c>
      <c r="I1040" t="s">
        <v>1964</v>
      </c>
      <c r="J1040">
        <v>509.14980000000003</v>
      </c>
      <c r="K1040">
        <v>509.14980000000003</v>
      </c>
      <c r="L1040" t="str">
        <f>_xlfn.IFS(Table8_1[[#This Row],[Unit_Price]]&lt;500,"Low Price",Table8_1[[#This Row],[Unit_Price]]&lt;2000,"Medium Price",Table8_1[[#This Row],[Unit_Price]]&gt;=2000, "High Price")</f>
        <v>Low Price</v>
      </c>
      <c r="M1040" t="str">
        <f>VLOOKUP(Table8_16[[#This Row],[Customer_ID]],Table1__2[],2,FALSE)</f>
        <v>Debra Liu</v>
      </c>
      <c r="N1040">
        <f>VLOOKUP(Table8_16[[#This Row],[Customer_ID]],Table1__2[],3,FALSE)</f>
        <v>55</v>
      </c>
      <c r="O1040" t="str">
        <f>VLOOKUP(Table8_16[[#This Row],[Customer_ID]],Table1__2[],4,FALSE)</f>
        <v>Male</v>
      </c>
      <c r="P1040" t="str">
        <f>VLOOKUP(Table8_16[[#This Row],[Customer_ID]],Table1__2[],5,FALSE)</f>
        <v>South Timtown</v>
      </c>
      <c r="Q1040" t="str">
        <f>VLOOKUP(Table8_16[[#This Row],[Customer_ID]],Table1__2[],6,FALSE)</f>
        <v>Minnesota</v>
      </c>
      <c r="R1040" t="str">
        <f>VLOOKUP(Table8_16[[#This Row],[Customer_ID]],Table1__2[],7,FALSE)</f>
        <v>USA</v>
      </c>
      <c r="S1040" t="str">
        <f>VLOOKUP(Table8_16[[#This Row],[Customer_ID]],Table1__2[],8,FALSE)</f>
        <v>Bronze</v>
      </c>
      <c r="T1040" t="str">
        <f>VLOOKUP(Table8_16[[#This Row],[Customer_ID]],Table1__2[],9,FALSE)</f>
        <v>Experienced</v>
      </c>
      <c r="U1040" t="str">
        <f>VLOOKUP(Table8_16[[#This Row],[Product_ID]],Table3__211[],2,FALSE)</f>
        <v>Men's Track</v>
      </c>
      <c r="V1040" t="str">
        <f>VLOOKUP(Table8_16[[#This Row],[Product_ID]],Table3__211[],3,FALSE)</f>
        <v>Pants</v>
      </c>
      <c r="W1040" t="str">
        <f>VLOOKUP(Table8_16[[#This Row],[Product_ID]],Table3__211[],4,FALSE)</f>
        <v>Clothing</v>
      </c>
      <c r="X1040" t="str">
        <f>VLOOKUP(Table8_16[[#This Row],[Product_ID]],Table3__211[],5,FALSE)</f>
        <v>Bottoms</v>
      </c>
      <c r="Y1040" t="str">
        <f>VLOOKUP(Table8_16[[#This Row],[Product_ID]],Table3__211[],6,FALSE)</f>
        <v>Hamilton, Woods and Walker</v>
      </c>
      <c r="Z1040">
        <f>VLOOKUP(Table8_16[[#This Row],[Product_ID]],Table3__211[],7,FALSE)</f>
        <v>386.56</v>
      </c>
      <c r="AA1040">
        <f>VLOOKUP(Table8_16[[#This Row],[Product_ID]],Table3__211[],8,FALSE)</f>
        <v>125</v>
      </c>
      <c r="AB1040" t="str">
        <f>VLOOKUP(Table8_16[[#This Row],[Store_ID]],Store!$A$2:$E$21,2,FALSE)</f>
        <v>Martinez-Mullins</v>
      </c>
      <c r="AC1040" t="str">
        <f>VLOOKUP(Table8_16[[#This Row],[Store_ID]],Store!$A$2:$E$21,3,FALSE)</f>
        <v>South</v>
      </c>
      <c r="AD1040" t="str">
        <f>VLOOKUP(Table8_16[[#This Row],[Store_ID]],Store!$A$2:$E$21,4,FALSE)</f>
        <v>Williamsfurt</v>
      </c>
      <c r="AE1040" t="str">
        <f>VLOOKUP(Table8_16[[#This Row],[Store_ID]],Store!$A$2:$E$21,5,FALSE)</f>
        <v>Online</v>
      </c>
      <c r="AF1040" s="22" t="str">
        <f>VLOOKUP(Table8_16[[#This Row],[Store_ID]],Store!$A$2:$F$21,6,FALSE)</f>
        <v>Digital Store</v>
      </c>
    </row>
    <row r="1041" spans="1:32" x14ac:dyDescent="0.3">
      <c r="A1041" t="s">
        <v>3006</v>
      </c>
      <c r="B1041" s="5">
        <v>45520</v>
      </c>
      <c r="C1041" t="s">
        <v>527</v>
      </c>
      <c r="D1041" t="s">
        <v>1799</v>
      </c>
      <c r="E1041" t="s">
        <v>1934</v>
      </c>
      <c r="F1041">
        <v>3</v>
      </c>
      <c r="G1041">
        <v>336.09</v>
      </c>
      <c r="H1041">
        <v>0.01</v>
      </c>
      <c r="I1041" t="s">
        <v>1961</v>
      </c>
      <c r="J1041">
        <v>998.18730000000005</v>
      </c>
      <c r="K1041">
        <v>998.18729999999994</v>
      </c>
      <c r="L1041" t="str">
        <f>_xlfn.IFS(Table8_1[[#This Row],[Unit_Price]]&lt;500,"Low Price",Table8_1[[#This Row],[Unit_Price]]&lt;2000,"Medium Price",Table8_1[[#This Row],[Unit_Price]]&gt;=2000, "High Price")</f>
        <v>Low Price</v>
      </c>
      <c r="M1041" t="str">
        <f>VLOOKUP(Table8_16[[#This Row],[Customer_ID]],Table1__2[],2,FALSE)</f>
        <v>Curtis Haynes</v>
      </c>
      <c r="N1041">
        <f>VLOOKUP(Table8_16[[#This Row],[Customer_ID]],Table1__2[],3,FALSE)</f>
        <v>60</v>
      </c>
      <c r="O1041" t="str">
        <f>VLOOKUP(Table8_16[[#This Row],[Customer_ID]],Table1__2[],4,FALSE)</f>
        <v>Female</v>
      </c>
      <c r="P1041" t="str">
        <f>VLOOKUP(Table8_16[[#This Row],[Customer_ID]],Table1__2[],5,FALSE)</f>
        <v>Estradaside</v>
      </c>
      <c r="Q1041" t="str">
        <f>VLOOKUP(Table8_16[[#This Row],[Customer_ID]],Table1__2[],6,FALSE)</f>
        <v>Iowa</v>
      </c>
      <c r="R1041" t="str">
        <f>VLOOKUP(Table8_16[[#This Row],[Customer_ID]],Table1__2[],7,FALSE)</f>
        <v>USA</v>
      </c>
      <c r="S1041" t="str">
        <f>VLOOKUP(Table8_16[[#This Row],[Customer_ID]],Table1__2[],8,FALSE)</f>
        <v>Gold</v>
      </c>
      <c r="T1041" t="str">
        <f>VLOOKUP(Table8_16[[#This Row],[Customer_ID]],Table1__2[],9,FALSE)</f>
        <v>Experienced</v>
      </c>
      <c r="U1041" t="str">
        <f>VLOOKUP(Table8_16[[#This Row],[Product_ID]],Table3__211[],2,FALSE)</f>
        <v>Professional Jump</v>
      </c>
      <c r="V1041" t="str">
        <f>VLOOKUP(Table8_16[[#This Row],[Product_ID]],Table3__211[],3,FALSE)</f>
        <v>Rope</v>
      </c>
      <c r="W1041" t="str">
        <f>VLOOKUP(Table8_16[[#This Row],[Product_ID]],Table3__211[],4,FALSE)</f>
        <v>Sports</v>
      </c>
      <c r="X1041" t="str">
        <f>VLOOKUP(Table8_16[[#This Row],[Product_ID]],Table3__211[],5,FALSE)</f>
        <v>Fitness</v>
      </c>
      <c r="Y1041" t="str">
        <f>VLOOKUP(Table8_16[[#This Row],[Product_ID]],Table3__211[],6,FALSE)</f>
        <v>Davis PLC</v>
      </c>
      <c r="Z1041">
        <f>VLOOKUP(Table8_16[[#This Row],[Product_ID]],Table3__211[],7,FALSE)</f>
        <v>477.61</v>
      </c>
      <c r="AA1041">
        <f>VLOOKUP(Table8_16[[#This Row],[Product_ID]],Table3__211[],8,FALSE)</f>
        <v>300</v>
      </c>
      <c r="AB1041" t="str">
        <f>VLOOKUP(Table8_16[[#This Row],[Store_ID]],Store!$A$2:$E$21,2,FALSE)</f>
        <v>Mcdonald Inc</v>
      </c>
      <c r="AC1041" t="str">
        <f>VLOOKUP(Table8_16[[#This Row],[Store_ID]],Store!$A$2:$E$21,3,FALSE)</f>
        <v>South</v>
      </c>
      <c r="AD1041" t="str">
        <f>VLOOKUP(Table8_16[[#This Row],[Store_ID]],Store!$A$2:$E$21,4,FALSE)</f>
        <v>Christopherland</v>
      </c>
      <c r="AE1041" t="str">
        <f>VLOOKUP(Table8_16[[#This Row],[Store_ID]],Store!$A$2:$E$21,5,FALSE)</f>
        <v>Outlet</v>
      </c>
      <c r="AF1041" s="22" t="str">
        <f>VLOOKUP(Table8_16[[#This Row],[Store_ID]],Store!$A$2:$F$21,6,FALSE)</f>
        <v>Physical Store</v>
      </c>
    </row>
    <row r="1042" spans="1:32" x14ac:dyDescent="0.3">
      <c r="A1042" t="s">
        <v>3007</v>
      </c>
      <c r="B1042" s="5">
        <v>45861</v>
      </c>
      <c r="C1042" t="s">
        <v>20</v>
      </c>
      <c r="D1042" t="s">
        <v>1808</v>
      </c>
      <c r="E1042" t="s">
        <v>1942</v>
      </c>
      <c r="F1042">
        <v>3</v>
      </c>
      <c r="G1042">
        <v>202.07</v>
      </c>
      <c r="H1042">
        <v>0.23</v>
      </c>
      <c r="I1042" t="s">
        <v>1961</v>
      </c>
      <c r="J1042">
        <v>466.7817</v>
      </c>
      <c r="K1042">
        <v>466.7817</v>
      </c>
      <c r="L1042" t="str">
        <f>_xlfn.IFS(Table8_1[[#This Row],[Unit_Price]]&lt;500,"Low Price",Table8_1[[#This Row],[Unit_Price]]&lt;2000,"Medium Price",Table8_1[[#This Row],[Unit_Price]]&gt;=2000, "High Price")</f>
        <v>Low Price</v>
      </c>
      <c r="M1042" t="str">
        <f>VLOOKUP(Table8_16[[#This Row],[Customer_ID]],Table1__2[],2,FALSE)</f>
        <v>Dr. Benjamin Price</v>
      </c>
      <c r="N1042">
        <f>VLOOKUP(Table8_16[[#This Row],[Customer_ID]],Table1__2[],3,FALSE)</f>
        <v>29</v>
      </c>
      <c r="O1042" t="str">
        <f>VLOOKUP(Table8_16[[#This Row],[Customer_ID]],Table1__2[],4,FALSE)</f>
        <v>Female</v>
      </c>
      <c r="P1042" t="str">
        <f>VLOOKUP(Table8_16[[#This Row],[Customer_ID]],Table1__2[],5,FALSE)</f>
        <v>Kylebury</v>
      </c>
      <c r="Q1042" t="str">
        <f>VLOOKUP(Table8_16[[#This Row],[Customer_ID]],Table1__2[],6,FALSE)</f>
        <v>Alabama</v>
      </c>
      <c r="R1042" t="str">
        <f>VLOOKUP(Table8_16[[#This Row],[Customer_ID]],Table1__2[],7,FALSE)</f>
        <v>USA</v>
      </c>
      <c r="S1042" t="str">
        <f>VLOOKUP(Table8_16[[#This Row],[Customer_ID]],Table1__2[],8,FALSE)</f>
        <v>Platinum</v>
      </c>
      <c r="T1042" t="str">
        <f>VLOOKUP(Table8_16[[#This Row],[Customer_ID]],Table1__2[],9,FALSE)</f>
        <v>Entry level Professionel</v>
      </c>
      <c r="U1042" t="str">
        <f>VLOOKUP(Table8_16[[#This Row],[Product_ID]],Table3__211[],2,FALSE)</f>
        <v>Women's Ankle</v>
      </c>
      <c r="V1042" t="str">
        <f>VLOOKUP(Table8_16[[#This Row],[Product_ID]],Table3__211[],3,FALSE)</f>
        <v>Boots</v>
      </c>
      <c r="W1042" t="str">
        <f>VLOOKUP(Table8_16[[#This Row],[Product_ID]],Table3__211[],4,FALSE)</f>
        <v>Clothing</v>
      </c>
      <c r="X1042" t="str">
        <f>VLOOKUP(Table8_16[[#This Row],[Product_ID]],Table3__211[],5,FALSE)</f>
        <v>Footwear</v>
      </c>
      <c r="Y1042" t="str">
        <f>VLOOKUP(Table8_16[[#This Row],[Product_ID]],Table3__211[],6,FALSE)</f>
        <v>Poole PLC</v>
      </c>
      <c r="Z1042">
        <f>VLOOKUP(Table8_16[[#This Row],[Product_ID]],Table3__211[],7,FALSE)</f>
        <v>158.13999999999999</v>
      </c>
      <c r="AA1042">
        <f>VLOOKUP(Table8_16[[#This Row],[Product_ID]],Table3__211[],8,FALSE)</f>
        <v>82</v>
      </c>
      <c r="AB1042" t="str">
        <f>VLOOKUP(Table8_16[[#This Row],[Store_ID]],Store!$A$2:$E$21,2,FALSE)</f>
        <v>Holloway Ltd</v>
      </c>
      <c r="AC1042" t="str">
        <f>VLOOKUP(Table8_16[[#This Row],[Store_ID]],Store!$A$2:$E$21,3,FALSE)</f>
        <v>North</v>
      </c>
      <c r="AD1042" t="str">
        <f>VLOOKUP(Table8_16[[#This Row],[Store_ID]],Store!$A$2:$E$21,4,FALSE)</f>
        <v>Bensonhaven</v>
      </c>
      <c r="AE1042" t="str">
        <f>VLOOKUP(Table8_16[[#This Row],[Store_ID]],Store!$A$2:$E$21,5,FALSE)</f>
        <v>Flagship</v>
      </c>
      <c r="AF1042" s="22" t="str">
        <f>VLOOKUP(Table8_16[[#This Row],[Store_ID]],Store!$A$2:$F$21,6,FALSE)</f>
        <v>Physical Store</v>
      </c>
    </row>
    <row r="1043" spans="1:32" x14ac:dyDescent="0.3">
      <c r="A1043" t="s">
        <v>3008</v>
      </c>
      <c r="B1043" s="5">
        <v>45781</v>
      </c>
      <c r="C1043" t="s">
        <v>989</v>
      </c>
      <c r="D1043" t="s">
        <v>1625</v>
      </c>
      <c r="E1043" t="s">
        <v>1917</v>
      </c>
      <c r="F1043">
        <v>2</v>
      </c>
      <c r="G1043">
        <v>485.25</v>
      </c>
      <c r="H1043">
        <v>0.28000000000000003</v>
      </c>
      <c r="I1043" t="s">
        <v>1959</v>
      </c>
      <c r="J1043">
        <v>698.76</v>
      </c>
      <c r="K1043">
        <v>698.76</v>
      </c>
      <c r="L1043" t="str">
        <f>_xlfn.IFS(Table8_1[[#This Row],[Unit_Price]]&lt;500,"Low Price",Table8_1[[#This Row],[Unit_Price]]&lt;2000,"Medium Price",Table8_1[[#This Row],[Unit_Price]]&gt;=2000, "High Price")</f>
        <v>Low Price</v>
      </c>
      <c r="M1043" t="str">
        <f>VLOOKUP(Table8_16[[#This Row],[Customer_ID]],Table1__2[],2,FALSE)</f>
        <v>Kara Dodson</v>
      </c>
      <c r="N1043">
        <f>VLOOKUP(Table8_16[[#This Row],[Customer_ID]],Table1__2[],3,FALSE)</f>
        <v>20</v>
      </c>
      <c r="O1043" t="str">
        <f>VLOOKUP(Table8_16[[#This Row],[Customer_ID]],Table1__2[],4,FALSE)</f>
        <v>Male</v>
      </c>
      <c r="P1043" t="str">
        <f>VLOOKUP(Table8_16[[#This Row],[Customer_ID]],Table1__2[],5,FALSE)</f>
        <v>Joelside</v>
      </c>
      <c r="Q1043" t="str">
        <f>VLOOKUP(Table8_16[[#This Row],[Customer_ID]],Table1__2[],6,FALSE)</f>
        <v>Vermont</v>
      </c>
      <c r="R1043" t="str">
        <f>VLOOKUP(Table8_16[[#This Row],[Customer_ID]],Table1__2[],7,FALSE)</f>
        <v>USA</v>
      </c>
      <c r="S1043" t="str">
        <f>VLOOKUP(Table8_16[[#This Row],[Customer_ID]],Table1__2[],8,FALSE)</f>
        <v>Silver</v>
      </c>
      <c r="T1043" t="str">
        <f>VLOOKUP(Table8_16[[#This Row],[Customer_ID]],Table1__2[],9,FALSE)</f>
        <v>Students</v>
      </c>
      <c r="U1043" t="str">
        <f>VLOOKUP(Table8_16[[#This Row],[Product_ID]],Table3__211[],2,FALSE)</f>
        <v>Soccer Training Cone</v>
      </c>
      <c r="V1043" t="str">
        <f>VLOOKUP(Table8_16[[#This Row],[Product_ID]],Table3__211[],3,FALSE)</f>
        <v>Set</v>
      </c>
      <c r="W1043" t="str">
        <f>VLOOKUP(Table8_16[[#This Row],[Product_ID]],Table3__211[],4,FALSE)</f>
        <v>Sports</v>
      </c>
      <c r="X1043" t="str">
        <f>VLOOKUP(Table8_16[[#This Row],[Product_ID]],Table3__211[],5,FALSE)</f>
        <v>Accessories</v>
      </c>
      <c r="Y1043" t="str">
        <f>VLOOKUP(Table8_16[[#This Row],[Product_ID]],Table3__211[],6,FALSE)</f>
        <v>Ford, Murphy and Wilson</v>
      </c>
      <c r="Z1043">
        <f>VLOOKUP(Table8_16[[#This Row],[Product_ID]],Table3__211[],7,FALSE)</f>
        <v>144.53</v>
      </c>
      <c r="AA1043">
        <f>VLOOKUP(Table8_16[[#This Row],[Product_ID]],Table3__211[],8,FALSE)</f>
        <v>367</v>
      </c>
      <c r="AB1043" t="str">
        <f>VLOOKUP(Table8_16[[#This Row],[Store_ID]],Store!$A$2:$E$21,2,FALSE)</f>
        <v>Bean, Jones and Park</v>
      </c>
      <c r="AC1043" t="str">
        <f>VLOOKUP(Table8_16[[#This Row],[Store_ID]],Store!$A$2:$E$21,3,FALSE)</f>
        <v>West</v>
      </c>
      <c r="AD1043" t="str">
        <f>VLOOKUP(Table8_16[[#This Row],[Store_ID]],Store!$A$2:$E$21,4,FALSE)</f>
        <v>Thompsonborough</v>
      </c>
      <c r="AE1043" t="str">
        <f>VLOOKUP(Table8_16[[#This Row],[Store_ID]],Store!$A$2:$E$21,5,FALSE)</f>
        <v>Online</v>
      </c>
      <c r="AF1043" s="22" t="str">
        <f>VLOOKUP(Table8_16[[#This Row],[Store_ID]],Store!$A$2:$F$21,6,FALSE)</f>
        <v>Digital Store</v>
      </c>
    </row>
    <row r="1044" spans="1:32" x14ac:dyDescent="0.3">
      <c r="A1044" t="s">
        <v>3009</v>
      </c>
      <c r="B1044" s="5">
        <v>45906</v>
      </c>
      <c r="C1044" t="s">
        <v>575</v>
      </c>
      <c r="D1044" t="s">
        <v>1808</v>
      </c>
      <c r="E1044" t="s">
        <v>1924</v>
      </c>
      <c r="F1044">
        <v>4</v>
      </c>
      <c r="G1044">
        <v>552.38</v>
      </c>
      <c r="H1044">
        <v>0.1</v>
      </c>
      <c r="I1044" t="s">
        <v>1961</v>
      </c>
      <c r="J1044">
        <v>1988.568</v>
      </c>
      <c r="K1044">
        <v>1988.568</v>
      </c>
      <c r="L1044" t="str">
        <f>_xlfn.IFS(Table8_1[[#This Row],[Unit_Price]]&lt;500,"Low Price",Table8_1[[#This Row],[Unit_Price]]&lt;2000,"Medium Price",Table8_1[[#This Row],[Unit_Price]]&gt;=2000, "High Price")</f>
        <v>Medium Price</v>
      </c>
      <c r="M1044" t="str">
        <f>VLOOKUP(Table8_16[[#This Row],[Customer_ID]],Table1__2[],2,FALSE)</f>
        <v>Amy Wilson</v>
      </c>
      <c r="N1044">
        <f>VLOOKUP(Table8_16[[#This Row],[Customer_ID]],Table1__2[],3,FALSE)</f>
        <v>44</v>
      </c>
      <c r="O1044" t="str">
        <f>VLOOKUP(Table8_16[[#This Row],[Customer_ID]],Table1__2[],4,FALSE)</f>
        <v>Female</v>
      </c>
      <c r="P1044" t="str">
        <f>VLOOKUP(Table8_16[[#This Row],[Customer_ID]],Table1__2[],5,FALSE)</f>
        <v>Morrisburgh</v>
      </c>
      <c r="Q1044" t="str">
        <f>VLOOKUP(Table8_16[[#This Row],[Customer_ID]],Table1__2[],6,FALSE)</f>
        <v>Indiana</v>
      </c>
      <c r="R1044" t="str">
        <f>VLOOKUP(Table8_16[[#This Row],[Customer_ID]],Table1__2[],7,FALSE)</f>
        <v>USA</v>
      </c>
      <c r="S1044" t="str">
        <f>VLOOKUP(Table8_16[[#This Row],[Customer_ID]],Table1__2[],8,FALSE)</f>
        <v>Platinum</v>
      </c>
      <c r="T1044" t="str">
        <f>VLOOKUP(Table8_16[[#This Row],[Customer_ID]],Table1__2[],9,FALSE)</f>
        <v>Experienced</v>
      </c>
      <c r="U1044" t="str">
        <f>VLOOKUP(Table8_16[[#This Row],[Product_ID]],Table3__211[],2,FALSE)</f>
        <v>Women's Ankle</v>
      </c>
      <c r="V1044" t="str">
        <f>VLOOKUP(Table8_16[[#This Row],[Product_ID]],Table3__211[],3,FALSE)</f>
        <v>Boots</v>
      </c>
      <c r="W1044" t="str">
        <f>VLOOKUP(Table8_16[[#This Row],[Product_ID]],Table3__211[],4,FALSE)</f>
        <v>Clothing</v>
      </c>
      <c r="X1044" t="str">
        <f>VLOOKUP(Table8_16[[#This Row],[Product_ID]],Table3__211[],5,FALSE)</f>
        <v>Footwear</v>
      </c>
      <c r="Y1044" t="str">
        <f>VLOOKUP(Table8_16[[#This Row],[Product_ID]],Table3__211[],6,FALSE)</f>
        <v>Poole PLC</v>
      </c>
      <c r="Z1044">
        <f>VLOOKUP(Table8_16[[#This Row],[Product_ID]],Table3__211[],7,FALSE)</f>
        <v>158.13999999999999</v>
      </c>
      <c r="AA1044">
        <f>VLOOKUP(Table8_16[[#This Row],[Product_ID]],Table3__211[],8,FALSE)</f>
        <v>82</v>
      </c>
      <c r="AB1044" t="str">
        <f>VLOOKUP(Table8_16[[#This Row],[Store_ID]],Store!$A$2:$E$21,2,FALSE)</f>
        <v>Hill, Wagner and Ballard</v>
      </c>
      <c r="AC1044" t="str">
        <f>VLOOKUP(Table8_16[[#This Row],[Store_ID]],Store!$A$2:$E$21,3,FALSE)</f>
        <v>East</v>
      </c>
      <c r="AD1044" t="str">
        <f>VLOOKUP(Table8_16[[#This Row],[Store_ID]],Store!$A$2:$E$21,4,FALSE)</f>
        <v>East Davidville</v>
      </c>
      <c r="AE1044" t="str">
        <f>VLOOKUP(Table8_16[[#This Row],[Store_ID]],Store!$A$2:$E$21,5,FALSE)</f>
        <v>Online</v>
      </c>
      <c r="AF1044" s="22" t="str">
        <f>VLOOKUP(Table8_16[[#This Row],[Store_ID]],Store!$A$2:$F$21,6,FALSE)</f>
        <v>Digital Store</v>
      </c>
    </row>
    <row r="1045" spans="1:32" x14ac:dyDescent="0.3">
      <c r="A1045" t="s">
        <v>3010</v>
      </c>
      <c r="B1045" s="5">
        <v>45251</v>
      </c>
      <c r="C1045" t="s">
        <v>382</v>
      </c>
      <c r="D1045" t="s">
        <v>1756</v>
      </c>
      <c r="E1045" t="s">
        <v>1942</v>
      </c>
      <c r="F1045">
        <v>4</v>
      </c>
      <c r="G1045">
        <v>377.26</v>
      </c>
      <c r="H1045">
        <v>0.22</v>
      </c>
      <c r="I1045" t="s">
        <v>1964</v>
      </c>
      <c r="J1045">
        <v>1177.0512000000001</v>
      </c>
      <c r="K1045">
        <v>1177.0511999999999</v>
      </c>
      <c r="L1045" t="str">
        <f>_xlfn.IFS(Table8_1[[#This Row],[Unit_Price]]&lt;500,"Low Price",Table8_1[[#This Row],[Unit_Price]]&lt;2000,"Medium Price",Table8_1[[#This Row],[Unit_Price]]&gt;=2000, "High Price")</f>
        <v>Low Price</v>
      </c>
      <c r="M1045" t="str">
        <f>VLOOKUP(Table8_16[[#This Row],[Customer_ID]],Table1__2[],2,FALSE)</f>
        <v>Erica Carney</v>
      </c>
      <c r="N1045">
        <f>VLOOKUP(Table8_16[[#This Row],[Customer_ID]],Table1__2[],3,FALSE)</f>
        <v>62</v>
      </c>
      <c r="O1045" t="str">
        <f>VLOOKUP(Table8_16[[#This Row],[Customer_ID]],Table1__2[],4,FALSE)</f>
        <v>Female</v>
      </c>
      <c r="P1045" t="str">
        <f>VLOOKUP(Table8_16[[#This Row],[Customer_ID]],Table1__2[],5,FALSE)</f>
        <v>North Justin</v>
      </c>
      <c r="Q1045" t="str">
        <f>VLOOKUP(Table8_16[[#This Row],[Customer_ID]],Table1__2[],6,FALSE)</f>
        <v>North Dakota</v>
      </c>
      <c r="R1045" t="str">
        <f>VLOOKUP(Table8_16[[#This Row],[Customer_ID]],Table1__2[],7,FALSE)</f>
        <v>USA</v>
      </c>
      <c r="S1045" t="str">
        <f>VLOOKUP(Table8_16[[#This Row],[Customer_ID]],Table1__2[],8,FALSE)</f>
        <v>Platinum</v>
      </c>
      <c r="T1045" t="str">
        <f>VLOOKUP(Table8_16[[#This Row],[Customer_ID]],Table1__2[],9,FALSE)</f>
        <v>Retired</v>
      </c>
      <c r="U1045" t="str">
        <f>VLOOKUP(Table8_16[[#This Row],[Product_ID]],Table3__211[],2,FALSE)</f>
        <v>Womens Cotton</v>
      </c>
      <c r="V1045" t="str">
        <f>VLOOKUP(Table8_16[[#This Row],[Product_ID]],Table3__211[],3,FALSE)</f>
        <v>Scarf</v>
      </c>
      <c r="W1045" t="str">
        <f>VLOOKUP(Table8_16[[#This Row],[Product_ID]],Table3__211[],4,FALSE)</f>
        <v>Clothing</v>
      </c>
      <c r="X1045" t="str">
        <f>VLOOKUP(Table8_16[[#This Row],[Product_ID]],Table3__211[],5,FALSE)</f>
        <v>Accessories</v>
      </c>
      <c r="Y1045" t="str">
        <f>VLOOKUP(Table8_16[[#This Row],[Product_ID]],Table3__211[],6,FALSE)</f>
        <v>Shepherd-Gould</v>
      </c>
      <c r="Z1045">
        <f>VLOOKUP(Table8_16[[#This Row],[Product_ID]],Table3__211[],7,FALSE)</f>
        <v>113.83</v>
      </c>
      <c r="AA1045">
        <f>VLOOKUP(Table8_16[[#This Row],[Product_ID]],Table3__211[],8,FALSE)</f>
        <v>485</v>
      </c>
      <c r="AB1045" t="str">
        <f>VLOOKUP(Table8_16[[#This Row],[Store_ID]],Store!$A$2:$E$21,2,FALSE)</f>
        <v>Holloway Ltd</v>
      </c>
      <c r="AC1045" t="str">
        <f>VLOOKUP(Table8_16[[#This Row],[Store_ID]],Store!$A$2:$E$21,3,FALSE)</f>
        <v>North</v>
      </c>
      <c r="AD1045" t="str">
        <f>VLOOKUP(Table8_16[[#This Row],[Store_ID]],Store!$A$2:$E$21,4,FALSE)</f>
        <v>Bensonhaven</v>
      </c>
      <c r="AE1045" t="str">
        <f>VLOOKUP(Table8_16[[#This Row],[Store_ID]],Store!$A$2:$E$21,5,FALSE)</f>
        <v>Flagship</v>
      </c>
      <c r="AF1045" s="22" t="str">
        <f>VLOOKUP(Table8_16[[#This Row],[Store_ID]],Store!$A$2:$F$21,6,FALSE)</f>
        <v>Physical Store</v>
      </c>
    </row>
    <row r="1046" spans="1:32" x14ac:dyDescent="0.3">
      <c r="A1046" t="s">
        <v>3011</v>
      </c>
      <c r="B1046" s="5">
        <v>45257</v>
      </c>
      <c r="C1046" t="s">
        <v>206</v>
      </c>
      <c r="D1046" t="s">
        <v>1721</v>
      </c>
      <c r="E1046" t="s">
        <v>1948</v>
      </c>
      <c r="F1046">
        <v>4</v>
      </c>
      <c r="G1046">
        <v>189.07</v>
      </c>
      <c r="H1046">
        <v>0.1</v>
      </c>
      <c r="I1046" t="s">
        <v>1964</v>
      </c>
      <c r="J1046">
        <v>680.65200000000004</v>
      </c>
      <c r="K1046">
        <v>680.65199999999993</v>
      </c>
      <c r="L1046" t="str">
        <f>_xlfn.IFS(Table8_1[[#This Row],[Unit_Price]]&lt;500,"Low Price",Table8_1[[#This Row],[Unit_Price]]&lt;2000,"Medium Price",Table8_1[[#This Row],[Unit_Price]]&gt;=2000, "High Price")</f>
        <v>Low Price</v>
      </c>
      <c r="M1046" t="str">
        <f>VLOOKUP(Table8_16[[#This Row],[Customer_ID]],Table1__2[],2,FALSE)</f>
        <v>Sharon Brown</v>
      </c>
      <c r="N1046">
        <f>VLOOKUP(Table8_16[[#This Row],[Customer_ID]],Table1__2[],3,FALSE)</f>
        <v>37</v>
      </c>
      <c r="O1046" t="str">
        <f>VLOOKUP(Table8_16[[#This Row],[Customer_ID]],Table1__2[],4,FALSE)</f>
        <v>Female</v>
      </c>
      <c r="P1046" t="str">
        <f>VLOOKUP(Table8_16[[#This Row],[Customer_ID]],Table1__2[],5,FALSE)</f>
        <v>East Andrea</v>
      </c>
      <c r="Q1046" t="str">
        <f>VLOOKUP(Table8_16[[#This Row],[Customer_ID]],Table1__2[],6,FALSE)</f>
        <v>Michigan</v>
      </c>
      <c r="R1046" t="str">
        <f>VLOOKUP(Table8_16[[#This Row],[Customer_ID]],Table1__2[],7,FALSE)</f>
        <v>USA</v>
      </c>
      <c r="S1046" t="str">
        <f>VLOOKUP(Table8_16[[#This Row],[Customer_ID]],Table1__2[],8,FALSE)</f>
        <v>Gold</v>
      </c>
      <c r="T1046" t="str">
        <f>VLOOKUP(Table8_16[[#This Row],[Customer_ID]],Table1__2[],9,FALSE)</f>
        <v>Experienced</v>
      </c>
      <c r="U1046" t="str">
        <f>VLOOKUP(Table8_16[[#This Row],[Product_ID]],Table3__211[],2,FALSE)</f>
        <v>Makeup Brush</v>
      </c>
      <c r="V1046" t="str">
        <f>VLOOKUP(Table8_16[[#This Row],[Product_ID]],Table3__211[],3,FALSE)</f>
        <v>Set</v>
      </c>
      <c r="W1046" t="str">
        <f>VLOOKUP(Table8_16[[#This Row],[Product_ID]],Table3__211[],4,FALSE)</f>
        <v>Beauty</v>
      </c>
      <c r="X1046" t="str">
        <f>VLOOKUP(Table8_16[[#This Row],[Product_ID]],Table3__211[],5,FALSE)</f>
        <v>Makeup</v>
      </c>
      <c r="Y1046" t="str">
        <f>VLOOKUP(Table8_16[[#This Row],[Product_ID]],Table3__211[],6,FALSE)</f>
        <v>Cook Inc</v>
      </c>
      <c r="Z1046">
        <f>VLOOKUP(Table8_16[[#This Row],[Product_ID]],Table3__211[],7,FALSE)</f>
        <v>254.04</v>
      </c>
      <c r="AA1046">
        <f>VLOOKUP(Table8_16[[#This Row],[Product_ID]],Table3__211[],8,FALSE)</f>
        <v>431</v>
      </c>
      <c r="AB1046" t="str">
        <f>VLOOKUP(Table8_16[[#This Row],[Store_ID]],Store!$A$2:$E$21,2,FALSE)</f>
        <v>Mann-Austin</v>
      </c>
      <c r="AC1046" t="str">
        <f>VLOOKUP(Table8_16[[#This Row],[Store_ID]],Store!$A$2:$E$21,3,FALSE)</f>
        <v>East</v>
      </c>
      <c r="AD1046" t="str">
        <f>VLOOKUP(Table8_16[[#This Row],[Store_ID]],Store!$A$2:$E$21,4,FALSE)</f>
        <v>Vasquezborough</v>
      </c>
      <c r="AE1046" t="str">
        <f>VLOOKUP(Table8_16[[#This Row],[Store_ID]],Store!$A$2:$E$21,5,FALSE)</f>
        <v>Online</v>
      </c>
      <c r="AF1046" s="22" t="str">
        <f>VLOOKUP(Table8_16[[#This Row],[Store_ID]],Store!$A$2:$F$21,6,FALSE)</f>
        <v>Digital Store</v>
      </c>
    </row>
    <row r="1047" spans="1:32" x14ac:dyDescent="0.3">
      <c r="A1047" t="s">
        <v>3012</v>
      </c>
      <c r="B1047" s="5">
        <v>45818</v>
      </c>
      <c r="C1047" t="s">
        <v>2142</v>
      </c>
      <c r="D1047" t="s">
        <v>1667</v>
      </c>
      <c r="E1047" t="s">
        <v>1904</v>
      </c>
      <c r="F1047">
        <v>3</v>
      </c>
      <c r="G1047">
        <v>272.27</v>
      </c>
      <c r="H1047">
        <v>0.01</v>
      </c>
      <c r="I1047" t="s">
        <v>1959</v>
      </c>
      <c r="J1047">
        <v>808.64189999999996</v>
      </c>
      <c r="K1047">
        <v>808.64189999999996</v>
      </c>
      <c r="L1047" t="str">
        <f>_xlfn.IFS(Table8_1[[#This Row],[Unit_Price]]&lt;500,"Low Price",Table8_1[[#This Row],[Unit_Price]]&lt;2000,"Medium Price",Table8_1[[#This Row],[Unit_Price]]&gt;=2000, "High Price")</f>
        <v>Low Price</v>
      </c>
      <c r="M1047" t="str">
        <f>VLOOKUP(Table8_16[[#This Row],[Customer_ID]],Table1__2[],2,FALSE)</f>
        <v>Philip Pennington</v>
      </c>
      <c r="N1047">
        <f>VLOOKUP(Table8_16[[#This Row],[Customer_ID]],Table1__2[],3,FALSE)</f>
        <v>27</v>
      </c>
      <c r="O1047" t="str">
        <f>VLOOKUP(Table8_16[[#This Row],[Customer_ID]],Table1__2[],4,FALSE)</f>
        <v>Female</v>
      </c>
      <c r="P1047" t="str">
        <f>VLOOKUP(Table8_16[[#This Row],[Customer_ID]],Table1__2[],5,FALSE)</f>
        <v>East Valerieview</v>
      </c>
      <c r="Q1047" t="str">
        <f>VLOOKUP(Table8_16[[#This Row],[Customer_ID]],Table1__2[],6,FALSE)</f>
        <v>Oregon</v>
      </c>
      <c r="R1047" t="str">
        <f>VLOOKUP(Table8_16[[#This Row],[Customer_ID]],Table1__2[],7,FALSE)</f>
        <v>USA</v>
      </c>
      <c r="S1047" t="str">
        <f>VLOOKUP(Table8_16[[#This Row],[Customer_ID]],Table1__2[],8,FALSE)</f>
        <v>Platinum</v>
      </c>
      <c r="T1047" t="str">
        <f>VLOOKUP(Table8_16[[#This Row],[Customer_ID]],Table1__2[],9,FALSE)</f>
        <v>Entry level Professionel</v>
      </c>
      <c r="U1047" t="str">
        <f>VLOOKUP(Table8_16[[#This Row],[Product_ID]],Table3__211[],2,FALSE)</f>
        <v>Stainless Steel Cutlery</v>
      </c>
      <c r="V1047" t="str">
        <f>VLOOKUP(Table8_16[[#This Row],[Product_ID]],Table3__211[],3,FALSE)</f>
        <v>Set</v>
      </c>
      <c r="W1047" t="str">
        <f>VLOOKUP(Table8_16[[#This Row],[Product_ID]],Table3__211[],4,FALSE)</f>
        <v>Home</v>
      </c>
      <c r="X1047" t="str">
        <f>VLOOKUP(Table8_16[[#This Row],[Product_ID]],Table3__211[],5,FALSE)</f>
        <v>Kitchen</v>
      </c>
      <c r="Y1047" t="str">
        <f>VLOOKUP(Table8_16[[#This Row],[Product_ID]],Table3__211[],6,FALSE)</f>
        <v>Stevens, Fernandez and Martin</v>
      </c>
      <c r="Z1047">
        <f>VLOOKUP(Table8_16[[#This Row],[Product_ID]],Table3__211[],7,FALSE)</f>
        <v>19.52</v>
      </c>
      <c r="AA1047">
        <f>VLOOKUP(Table8_16[[#This Row],[Product_ID]],Table3__211[],8,FALSE)</f>
        <v>57</v>
      </c>
      <c r="AB1047" t="str">
        <f>VLOOKUP(Table8_16[[#This Row],[Store_ID]],Store!$A$2:$E$21,2,FALSE)</f>
        <v>Alexander Group</v>
      </c>
      <c r="AC1047" t="str">
        <f>VLOOKUP(Table8_16[[#This Row],[Store_ID]],Store!$A$2:$E$21,3,FALSE)</f>
        <v>South</v>
      </c>
      <c r="AD1047" t="str">
        <f>VLOOKUP(Table8_16[[#This Row],[Store_ID]],Store!$A$2:$E$21,4,FALSE)</f>
        <v>Port Sharon</v>
      </c>
      <c r="AE1047" t="str">
        <f>VLOOKUP(Table8_16[[#This Row],[Store_ID]],Store!$A$2:$E$21,5,FALSE)</f>
        <v>Online</v>
      </c>
      <c r="AF1047" s="22" t="str">
        <f>VLOOKUP(Table8_16[[#This Row],[Store_ID]],Store!$A$2:$F$21,6,FALSE)</f>
        <v>Digital Store</v>
      </c>
    </row>
    <row r="1048" spans="1:32" x14ac:dyDescent="0.3">
      <c r="A1048" t="s">
        <v>3013</v>
      </c>
      <c r="B1048" s="5">
        <v>45806</v>
      </c>
      <c r="C1048" t="s">
        <v>853</v>
      </c>
      <c r="D1048" t="s">
        <v>1859</v>
      </c>
      <c r="E1048" t="s">
        <v>1927</v>
      </c>
      <c r="F1048">
        <v>1</v>
      </c>
      <c r="G1048">
        <v>209.39</v>
      </c>
      <c r="H1048">
        <v>0.28000000000000003</v>
      </c>
      <c r="I1048" t="s">
        <v>1961</v>
      </c>
      <c r="J1048">
        <v>150.76079999999999</v>
      </c>
      <c r="K1048">
        <v>150.76079999999999</v>
      </c>
      <c r="L1048" t="str">
        <f>_xlfn.IFS(Table8_1[[#This Row],[Unit_Price]]&lt;500,"Low Price",Table8_1[[#This Row],[Unit_Price]]&lt;2000,"Medium Price",Table8_1[[#This Row],[Unit_Price]]&gt;=2000, "High Price")</f>
        <v>Low Price</v>
      </c>
      <c r="M1048" t="str">
        <f>VLOOKUP(Table8_16[[#This Row],[Customer_ID]],Table1__2[],2,FALSE)</f>
        <v>Matthew Payne</v>
      </c>
      <c r="N1048">
        <f>VLOOKUP(Table8_16[[#This Row],[Customer_ID]],Table1__2[],3,FALSE)</f>
        <v>25</v>
      </c>
      <c r="O1048" t="str">
        <f>VLOOKUP(Table8_16[[#This Row],[Customer_ID]],Table1__2[],4,FALSE)</f>
        <v>Male</v>
      </c>
      <c r="P1048" t="str">
        <f>VLOOKUP(Table8_16[[#This Row],[Customer_ID]],Table1__2[],5,FALSE)</f>
        <v>Grahamfurt</v>
      </c>
      <c r="Q1048" t="str">
        <f>VLOOKUP(Table8_16[[#This Row],[Customer_ID]],Table1__2[],6,FALSE)</f>
        <v>Wyoming</v>
      </c>
      <c r="R1048" t="str">
        <f>VLOOKUP(Table8_16[[#This Row],[Customer_ID]],Table1__2[],7,FALSE)</f>
        <v>USA</v>
      </c>
      <c r="S1048" t="str">
        <f>VLOOKUP(Table8_16[[#This Row],[Customer_ID]],Table1__2[],8,FALSE)</f>
        <v>Gold</v>
      </c>
      <c r="T1048" t="str">
        <f>VLOOKUP(Table8_16[[#This Row],[Customer_ID]],Table1__2[],9,FALSE)</f>
        <v>Entry level Professionel</v>
      </c>
      <c r="U1048" t="str">
        <f>VLOOKUP(Table8_16[[#This Row],[Product_ID]],Table3__211[],2,FALSE)</f>
        <v>Microwave</v>
      </c>
      <c r="V1048" t="str">
        <f>VLOOKUP(Table8_16[[#This Row],[Product_ID]],Table3__211[],3,FALSE)</f>
        <v>Oven</v>
      </c>
      <c r="W1048" t="str">
        <f>VLOOKUP(Table8_16[[#This Row],[Product_ID]],Table3__211[],4,FALSE)</f>
        <v>Home</v>
      </c>
      <c r="X1048" t="str">
        <f>VLOOKUP(Table8_16[[#This Row],[Product_ID]],Table3__211[],5,FALSE)</f>
        <v>Appliances</v>
      </c>
      <c r="Y1048" t="str">
        <f>VLOOKUP(Table8_16[[#This Row],[Product_ID]],Table3__211[],6,FALSE)</f>
        <v>Green, Powell and Palmer</v>
      </c>
      <c r="Z1048">
        <f>VLOOKUP(Table8_16[[#This Row],[Product_ID]],Table3__211[],7,FALSE)</f>
        <v>447.43</v>
      </c>
      <c r="AA1048">
        <f>VLOOKUP(Table8_16[[#This Row],[Product_ID]],Table3__211[],8,FALSE)</f>
        <v>191</v>
      </c>
      <c r="AB1048" t="str">
        <f>VLOOKUP(Table8_16[[#This Row],[Store_ID]],Store!$A$2:$E$21,2,FALSE)</f>
        <v>Aguirre-Keller</v>
      </c>
      <c r="AC1048" t="str">
        <f>VLOOKUP(Table8_16[[#This Row],[Store_ID]],Store!$A$2:$E$21,3,FALSE)</f>
        <v>South</v>
      </c>
      <c r="AD1048" t="str">
        <f>VLOOKUP(Table8_16[[#This Row],[Store_ID]],Store!$A$2:$E$21,4,FALSE)</f>
        <v>Lake Michael</v>
      </c>
      <c r="AE1048" t="str">
        <f>VLOOKUP(Table8_16[[#This Row],[Store_ID]],Store!$A$2:$E$21,5,FALSE)</f>
        <v>Online</v>
      </c>
      <c r="AF1048" s="22" t="str">
        <f>VLOOKUP(Table8_16[[#This Row],[Store_ID]],Store!$A$2:$F$21,6,FALSE)</f>
        <v>Digital Store</v>
      </c>
    </row>
    <row r="1049" spans="1:32" x14ac:dyDescent="0.3">
      <c r="A1049" t="s">
        <v>3014</v>
      </c>
      <c r="B1049" s="5">
        <v>45288</v>
      </c>
      <c r="C1049" t="s">
        <v>206</v>
      </c>
      <c r="D1049" t="s">
        <v>1823</v>
      </c>
      <c r="E1049" t="s">
        <v>1921</v>
      </c>
      <c r="F1049">
        <v>1</v>
      </c>
      <c r="G1049">
        <v>813.87</v>
      </c>
      <c r="H1049">
        <v>0.23</v>
      </c>
      <c r="I1049" t="s">
        <v>1959</v>
      </c>
      <c r="J1049">
        <v>626.67989999999998</v>
      </c>
      <c r="K1049">
        <v>626.67989999999998</v>
      </c>
      <c r="L1049" t="str">
        <f>_xlfn.IFS(Table8_1[[#This Row],[Unit_Price]]&lt;500,"Low Price",Table8_1[[#This Row],[Unit_Price]]&lt;2000,"Medium Price",Table8_1[[#This Row],[Unit_Price]]&gt;=2000, "High Price")</f>
        <v>Medium Price</v>
      </c>
      <c r="M1049" t="str">
        <f>VLOOKUP(Table8_16[[#This Row],[Customer_ID]],Table1__2[],2,FALSE)</f>
        <v>Sharon Brown</v>
      </c>
      <c r="N1049">
        <f>VLOOKUP(Table8_16[[#This Row],[Customer_ID]],Table1__2[],3,FALSE)</f>
        <v>37</v>
      </c>
      <c r="O1049" t="str">
        <f>VLOOKUP(Table8_16[[#This Row],[Customer_ID]],Table1__2[],4,FALSE)</f>
        <v>Female</v>
      </c>
      <c r="P1049" t="str">
        <f>VLOOKUP(Table8_16[[#This Row],[Customer_ID]],Table1__2[],5,FALSE)</f>
        <v>East Andrea</v>
      </c>
      <c r="Q1049" t="str">
        <f>VLOOKUP(Table8_16[[#This Row],[Customer_ID]],Table1__2[],6,FALSE)</f>
        <v>Michigan</v>
      </c>
      <c r="R1049" t="str">
        <f>VLOOKUP(Table8_16[[#This Row],[Customer_ID]],Table1__2[],7,FALSE)</f>
        <v>USA</v>
      </c>
      <c r="S1049" t="str">
        <f>VLOOKUP(Table8_16[[#This Row],[Customer_ID]],Table1__2[],8,FALSE)</f>
        <v>Gold</v>
      </c>
      <c r="T1049" t="str">
        <f>VLOOKUP(Table8_16[[#This Row],[Customer_ID]],Table1__2[],9,FALSE)</f>
        <v>Experienced</v>
      </c>
      <c r="U1049" t="str">
        <f>VLOOKUP(Table8_16[[#This Row],[Product_ID]],Table3__211[],2,FALSE)</f>
        <v>Wall-Mounted Spice</v>
      </c>
      <c r="V1049" t="str">
        <f>VLOOKUP(Table8_16[[#This Row],[Product_ID]],Table3__211[],3,FALSE)</f>
        <v>Rack</v>
      </c>
      <c r="W1049" t="str">
        <f>VLOOKUP(Table8_16[[#This Row],[Product_ID]],Table3__211[],4,FALSE)</f>
        <v>Home</v>
      </c>
      <c r="X1049" t="str">
        <f>VLOOKUP(Table8_16[[#This Row],[Product_ID]],Table3__211[],5,FALSE)</f>
        <v>Kitchen</v>
      </c>
      <c r="Y1049" t="str">
        <f>VLOOKUP(Table8_16[[#This Row],[Product_ID]],Table3__211[],6,FALSE)</f>
        <v>Allison Ltd</v>
      </c>
      <c r="Z1049">
        <f>VLOOKUP(Table8_16[[#This Row],[Product_ID]],Table3__211[],7,FALSE)</f>
        <v>143.43</v>
      </c>
      <c r="AA1049">
        <f>VLOOKUP(Table8_16[[#This Row],[Product_ID]],Table3__211[],8,FALSE)</f>
        <v>58</v>
      </c>
      <c r="AB1049" t="str">
        <f>VLOOKUP(Table8_16[[#This Row],[Store_ID]],Store!$A$2:$E$21,2,FALSE)</f>
        <v>Moore, Padilla and Butler</v>
      </c>
      <c r="AC1049" t="str">
        <f>VLOOKUP(Table8_16[[#This Row],[Store_ID]],Store!$A$2:$E$21,3,FALSE)</f>
        <v>South</v>
      </c>
      <c r="AD1049" t="str">
        <f>VLOOKUP(Table8_16[[#This Row],[Store_ID]],Store!$A$2:$E$21,4,FALSE)</f>
        <v>East Johnstad</v>
      </c>
      <c r="AE1049" t="str">
        <f>VLOOKUP(Table8_16[[#This Row],[Store_ID]],Store!$A$2:$E$21,5,FALSE)</f>
        <v>Flagship</v>
      </c>
      <c r="AF1049" s="22" t="str">
        <f>VLOOKUP(Table8_16[[#This Row],[Store_ID]],Store!$A$2:$F$21,6,FALSE)</f>
        <v>Physical Store</v>
      </c>
    </row>
    <row r="1050" spans="1:32" x14ac:dyDescent="0.3">
      <c r="A1050" t="s">
        <v>3015</v>
      </c>
      <c r="B1050" s="5">
        <v>45783</v>
      </c>
      <c r="C1050" t="s">
        <v>832</v>
      </c>
      <c r="D1050" t="s">
        <v>1661</v>
      </c>
      <c r="E1050" t="s">
        <v>1887</v>
      </c>
      <c r="F1050">
        <v>1</v>
      </c>
      <c r="G1050">
        <v>143.69999999999999</v>
      </c>
      <c r="H1050">
        <v>0.19</v>
      </c>
      <c r="I1050" t="s">
        <v>1961</v>
      </c>
      <c r="J1050">
        <v>116.39700000000001</v>
      </c>
      <c r="K1050">
        <v>116.39699999999999</v>
      </c>
      <c r="L1050" t="str">
        <f>_xlfn.IFS(Table8_1[[#This Row],[Unit_Price]]&lt;500,"Low Price",Table8_1[[#This Row],[Unit_Price]]&lt;2000,"Medium Price",Table8_1[[#This Row],[Unit_Price]]&gt;=2000, "High Price")</f>
        <v>Low Price</v>
      </c>
      <c r="M1050" t="str">
        <f>VLOOKUP(Table8_16[[#This Row],[Customer_ID]],Table1__2[],2,FALSE)</f>
        <v>Christopher David</v>
      </c>
      <c r="N1050">
        <f>VLOOKUP(Table8_16[[#This Row],[Customer_ID]],Table1__2[],3,FALSE)</f>
        <v>42</v>
      </c>
      <c r="O1050" t="str">
        <f>VLOOKUP(Table8_16[[#This Row],[Customer_ID]],Table1__2[],4,FALSE)</f>
        <v>Male</v>
      </c>
      <c r="P1050" t="str">
        <f>VLOOKUP(Table8_16[[#This Row],[Customer_ID]],Table1__2[],5,FALSE)</f>
        <v>Karenmouth</v>
      </c>
      <c r="Q1050" t="str">
        <f>VLOOKUP(Table8_16[[#This Row],[Customer_ID]],Table1__2[],6,FALSE)</f>
        <v>Massachusetts</v>
      </c>
      <c r="R1050" t="str">
        <f>VLOOKUP(Table8_16[[#This Row],[Customer_ID]],Table1__2[],7,FALSE)</f>
        <v>USA</v>
      </c>
      <c r="S1050" t="str">
        <f>VLOOKUP(Table8_16[[#This Row],[Customer_ID]],Table1__2[],8,FALSE)</f>
        <v>Silver</v>
      </c>
      <c r="T1050" t="str">
        <f>VLOOKUP(Table8_16[[#This Row],[Customer_ID]],Table1__2[],9,FALSE)</f>
        <v>Experienced</v>
      </c>
      <c r="U1050" t="str">
        <f>VLOOKUP(Table8_16[[#This Row],[Product_ID]],Table3__211[],2,FALSE)</f>
        <v>Sports Stopwatch</v>
      </c>
      <c r="V1050" t="str">
        <f>VLOOKUP(Table8_16[[#This Row],[Product_ID]],Table3__211[],3,FALSE)</f>
        <v>Timer</v>
      </c>
      <c r="W1050" t="str">
        <f>VLOOKUP(Table8_16[[#This Row],[Product_ID]],Table3__211[],4,FALSE)</f>
        <v>Sports</v>
      </c>
      <c r="X1050" t="str">
        <f>VLOOKUP(Table8_16[[#This Row],[Product_ID]],Table3__211[],5,FALSE)</f>
        <v>Accessories</v>
      </c>
      <c r="Y1050" t="str">
        <f>VLOOKUP(Table8_16[[#This Row],[Product_ID]],Table3__211[],6,FALSE)</f>
        <v>Burns-Hansen</v>
      </c>
      <c r="Z1050">
        <f>VLOOKUP(Table8_16[[#This Row],[Product_ID]],Table3__211[],7,FALSE)</f>
        <v>38.76</v>
      </c>
      <c r="AA1050">
        <f>VLOOKUP(Table8_16[[#This Row],[Product_ID]],Table3__211[],8,FALSE)</f>
        <v>137</v>
      </c>
      <c r="AB1050" t="str">
        <f>VLOOKUP(Table8_16[[#This Row],[Store_ID]],Store!$A$2:$E$21,2,FALSE)</f>
        <v>Rivera-Warner</v>
      </c>
      <c r="AC1050" t="str">
        <f>VLOOKUP(Table8_16[[#This Row],[Store_ID]],Store!$A$2:$E$21,3,FALSE)</f>
        <v>East</v>
      </c>
      <c r="AD1050" t="str">
        <f>VLOOKUP(Table8_16[[#This Row],[Store_ID]],Store!$A$2:$E$21,4,FALSE)</f>
        <v>Washingtonfurt</v>
      </c>
      <c r="AE1050" t="str">
        <f>VLOOKUP(Table8_16[[#This Row],[Store_ID]],Store!$A$2:$E$21,5,FALSE)</f>
        <v>Flagship</v>
      </c>
      <c r="AF1050" s="22" t="str">
        <f>VLOOKUP(Table8_16[[#This Row],[Store_ID]],Store!$A$2:$F$21,6,FALSE)</f>
        <v>Physical Store</v>
      </c>
    </row>
    <row r="1051" spans="1:32" x14ac:dyDescent="0.3">
      <c r="A1051" t="s">
        <v>3016</v>
      </c>
      <c r="B1051" s="5">
        <v>45385</v>
      </c>
      <c r="C1051" t="s">
        <v>1461</v>
      </c>
      <c r="D1051" t="s">
        <v>1718</v>
      </c>
      <c r="E1051" t="s">
        <v>1892</v>
      </c>
      <c r="F1051">
        <v>4</v>
      </c>
      <c r="G1051">
        <v>837.34</v>
      </c>
      <c r="H1051">
        <v>0.05</v>
      </c>
      <c r="I1051" t="s">
        <v>1961</v>
      </c>
      <c r="J1051">
        <v>3181.8919999999998</v>
      </c>
      <c r="K1051">
        <v>3181.8920000000003</v>
      </c>
      <c r="L1051" t="str">
        <f>_xlfn.IFS(Table8_1[[#This Row],[Unit_Price]]&lt;500,"Low Price",Table8_1[[#This Row],[Unit_Price]]&lt;2000,"Medium Price",Table8_1[[#This Row],[Unit_Price]]&gt;=2000, "High Price")</f>
        <v>Medium Price</v>
      </c>
      <c r="M1051" t="str">
        <f>VLOOKUP(Table8_16[[#This Row],[Customer_ID]],Table1__2[],2,FALSE)</f>
        <v>Manuel Fisher</v>
      </c>
      <c r="N1051">
        <f>VLOOKUP(Table8_16[[#This Row],[Customer_ID]],Table1__2[],3,FALSE)</f>
        <v>21</v>
      </c>
      <c r="O1051" t="str">
        <f>VLOOKUP(Table8_16[[#This Row],[Customer_ID]],Table1__2[],4,FALSE)</f>
        <v>Female</v>
      </c>
      <c r="P1051" t="str">
        <f>VLOOKUP(Table8_16[[#This Row],[Customer_ID]],Table1__2[],5,FALSE)</f>
        <v>Kanebury</v>
      </c>
      <c r="Q1051" t="str">
        <f>VLOOKUP(Table8_16[[#This Row],[Customer_ID]],Table1__2[],6,FALSE)</f>
        <v>New Hampshire</v>
      </c>
      <c r="R1051" t="str">
        <f>VLOOKUP(Table8_16[[#This Row],[Customer_ID]],Table1__2[],7,FALSE)</f>
        <v>USA</v>
      </c>
      <c r="S1051" t="str">
        <f>VLOOKUP(Table8_16[[#This Row],[Customer_ID]],Table1__2[],8,FALSE)</f>
        <v>Gold</v>
      </c>
      <c r="T1051" t="str">
        <f>VLOOKUP(Table8_16[[#This Row],[Customer_ID]],Table1__2[],9,FALSE)</f>
        <v>Students</v>
      </c>
      <c r="U1051" t="str">
        <f>VLOOKUP(Table8_16[[#This Row],[Product_ID]],Table3__211[],2,FALSE)</f>
        <v>Men's Winter</v>
      </c>
      <c r="V1051" t="str">
        <f>VLOOKUP(Table8_16[[#This Row],[Product_ID]],Table3__211[],3,FALSE)</f>
        <v>Jacket</v>
      </c>
      <c r="W1051" t="str">
        <f>VLOOKUP(Table8_16[[#This Row],[Product_ID]],Table3__211[],4,FALSE)</f>
        <v>Clothing</v>
      </c>
      <c r="X1051" t="str">
        <f>VLOOKUP(Table8_16[[#This Row],[Product_ID]],Table3__211[],5,FALSE)</f>
        <v>Outerwear</v>
      </c>
      <c r="Y1051" t="str">
        <f>VLOOKUP(Table8_16[[#This Row],[Product_ID]],Table3__211[],6,FALSE)</f>
        <v>Kelly, Smith and Perez</v>
      </c>
      <c r="Z1051">
        <f>VLOOKUP(Table8_16[[#This Row],[Product_ID]],Table3__211[],7,FALSE)</f>
        <v>167.34</v>
      </c>
      <c r="AA1051">
        <f>VLOOKUP(Table8_16[[#This Row],[Product_ID]],Table3__211[],8,FALSE)</f>
        <v>296</v>
      </c>
      <c r="AB1051" t="str">
        <f>VLOOKUP(Table8_16[[#This Row],[Store_ID]],Store!$A$2:$E$21,2,FALSE)</f>
        <v>Martinez, Adkins and Johnson</v>
      </c>
      <c r="AC1051" t="str">
        <f>VLOOKUP(Table8_16[[#This Row],[Store_ID]],Store!$A$2:$E$21,3,FALSE)</f>
        <v>North</v>
      </c>
      <c r="AD1051" t="str">
        <f>VLOOKUP(Table8_16[[#This Row],[Store_ID]],Store!$A$2:$E$21,4,FALSE)</f>
        <v>Danielmouth</v>
      </c>
      <c r="AE1051" t="str">
        <f>VLOOKUP(Table8_16[[#This Row],[Store_ID]],Store!$A$2:$E$21,5,FALSE)</f>
        <v>Flagship</v>
      </c>
      <c r="AF1051" s="22" t="str">
        <f>VLOOKUP(Table8_16[[#This Row],[Store_ID]],Store!$A$2:$F$21,6,FALSE)</f>
        <v>Physical Store</v>
      </c>
    </row>
    <row r="1052" spans="1:32" x14ac:dyDescent="0.3">
      <c r="A1052" t="s">
        <v>3017</v>
      </c>
      <c r="B1052" s="5">
        <v>45878</v>
      </c>
      <c r="C1052" t="s">
        <v>421</v>
      </c>
      <c r="D1052" t="s">
        <v>1617</v>
      </c>
      <c r="E1052" t="s">
        <v>1948</v>
      </c>
      <c r="F1052">
        <v>1</v>
      </c>
      <c r="G1052">
        <v>151.66</v>
      </c>
      <c r="H1052">
        <v>0.16</v>
      </c>
      <c r="I1052" t="s">
        <v>1964</v>
      </c>
      <c r="J1052">
        <v>127.3944</v>
      </c>
      <c r="K1052">
        <v>127.39439999999999</v>
      </c>
      <c r="L1052" t="str">
        <f>_xlfn.IFS(Table8_1[[#This Row],[Unit_Price]]&lt;500,"Low Price",Table8_1[[#This Row],[Unit_Price]]&lt;2000,"Medium Price",Table8_1[[#This Row],[Unit_Price]]&gt;=2000, "High Price")</f>
        <v>Low Price</v>
      </c>
      <c r="M1052" t="str">
        <f>VLOOKUP(Table8_16[[#This Row],[Customer_ID]],Table1__2[],2,FALSE)</f>
        <v>Jacob Hopkins</v>
      </c>
      <c r="N1052">
        <f>VLOOKUP(Table8_16[[#This Row],[Customer_ID]],Table1__2[],3,FALSE)</f>
        <v>44</v>
      </c>
      <c r="O1052" t="str">
        <f>VLOOKUP(Table8_16[[#This Row],[Customer_ID]],Table1__2[],4,FALSE)</f>
        <v>Female</v>
      </c>
      <c r="P1052" t="str">
        <f>VLOOKUP(Table8_16[[#This Row],[Customer_ID]],Table1__2[],5,FALSE)</f>
        <v>lake tylerfort</v>
      </c>
      <c r="Q1052" t="str">
        <f>VLOOKUP(Table8_16[[#This Row],[Customer_ID]],Table1__2[],6,FALSE)</f>
        <v>Pennsylvania</v>
      </c>
      <c r="R1052" t="str">
        <f>VLOOKUP(Table8_16[[#This Row],[Customer_ID]],Table1__2[],7,FALSE)</f>
        <v>USA</v>
      </c>
      <c r="S1052" t="str">
        <f>VLOOKUP(Table8_16[[#This Row],[Customer_ID]],Table1__2[],8,FALSE)</f>
        <v>Platinum</v>
      </c>
      <c r="T1052" t="str">
        <f>VLOOKUP(Table8_16[[#This Row],[Customer_ID]],Table1__2[],9,FALSE)</f>
        <v>Experienced</v>
      </c>
      <c r="U1052" t="str">
        <f>VLOOKUP(Table8_16[[#This Row],[Product_ID]],Table3__211[],2,FALSE)</f>
        <v>4K Home</v>
      </c>
      <c r="V1052" t="str">
        <f>VLOOKUP(Table8_16[[#This Row],[Product_ID]],Table3__211[],3,FALSE)</f>
        <v>Projector</v>
      </c>
      <c r="W1052" t="str">
        <f>VLOOKUP(Table8_16[[#This Row],[Product_ID]],Table3__211[],4,FALSE)</f>
        <v>Electronics</v>
      </c>
      <c r="X1052" t="str">
        <f>VLOOKUP(Table8_16[[#This Row],[Product_ID]],Table3__211[],5,FALSE)</f>
        <v>Appliances</v>
      </c>
      <c r="Y1052" t="str">
        <f>VLOOKUP(Table8_16[[#This Row],[Product_ID]],Table3__211[],6,FALSE)</f>
        <v>Thomas LLC</v>
      </c>
      <c r="Z1052">
        <f>VLOOKUP(Table8_16[[#This Row],[Product_ID]],Table3__211[],7,FALSE)</f>
        <v>465.34</v>
      </c>
      <c r="AA1052">
        <f>VLOOKUP(Table8_16[[#This Row],[Product_ID]],Table3__211[],8,FALSE)</f>
        <v>301</v>
      </c>
      <c r="AB1052" t="str">
        <f>VLOOKUP(Table8_16[[#This Row],[Store_ID]],Store!$A$2:$E$21,2,FALSE)</f>
        <v>Mann-Austin</v>
      </c>
      <c r="AC1052" t="str">
        <f>VLOOKUP(Table8_16[[#This Row],[Store_ID]],Store!$A$2:$E$21,3,FALSE)</f>
        <v>East</v>
      </c>
      <c r="AD1052" t="str">
        <f>VLOOKUP(Table8_16[[#This Row],[Store_ID]],Store!$A$2:$E$21,4,FALSE)</f>
        <v>Vasquezborough</v>
      </c>
      <c r="AE1052" t="str">
        <f>VLOOKUP(Table8_16[[#This Row],[Store_ID]],Store!$A$2:$E$21,5,FALSE)</f>
        <v>Online</v>
      </c>
      <c r="AF1052" s="22" t="str">
        <f>VLOOKUP(Table8_16[[#This Row],[Store_ID]],Store!$A$2:$F$21,6,FALSE)</f>
        <v>Digital Store</v>
      </c>
    </row>
    <row r="1053" spans="1:32" x14ac:dyDescent="0.3">
      <c r="A1053" t="s">
        <v>3018</v>
      </c>
      <c r="B1053" s="5">
        <v>45720</v>
      </c>
      <c r="C1053" t="s">
        <v>2142</v>
      </c>
      <c r="D1053" t="s">
        <v>1712</v>
      </c>
      <c r="E1053" t="s">
        <v>1917</v>
      </c>
      <c r="F1053">
        <v>3</v>
      </c>
      <c r="G1053">
        <v>961.4</v>
      </c>
      <c r="H1053">
        <v>0.02</v>
      </c>
      <c r="I1053" t="s">
        <v>1961</v>
      </c>
      <c r="J1053">
        <v>2826.5160000000001</v>
      </c>
      <c r="K1053">
        <v>2826.5159999999996</v>
      </c>
      <c r="L1053" t="str">
        <f>_xlfn.IFS(Table8_1[[#This Row],[Unit_Price]]&lt;500,"Low Price",Table8_1[[#This Row],[Unit_Price]]&lt;2000,"Medium Price",Table8_1[[#This Row],[Unit_Price]]&gt;=2000, "High Price")</f>
        <v>Medium Price</v>
      </c>
      <c r="M1053" t="str">
        <f>VLOOKUP(Table8_16[[#This Row],[Customer_ID]],Table1__2[],2,FALSE)</f>
        <v>Philip Pennington</v>
      </c>
      <c r="N1053">
        <f>VLOOKUP(Table8_16[[#This Row],[Customer_ID]],Table1__2[],3,FALSE)</f>
        <v>27</v>
      </c>
      <c r="O1053" t="str">
        <f>VLOOKUP(Table8_16[[#This Row],[Customer_ID]],Table1__2[],4,FALSE)</f>
        <v>Female</v>
      </c>
      <c r="P1053" t="str">
        <f>VLOOKUP(Table8_16[[#This Row],[Customer_ID]],Table1__2[],5,FALSE)</f>
        <v>East Valerieview</v>
      </c>
      <c r="Q1053" t="str">
        <f>VLOOKUP(Table8_16[[#This Row],[Customer_ID]],Table1__2[],6,FALSE)</f>
        <v>Oregon</v>
      </c>
      <c r="R1053" t="str">
        <f>VLOOKUP(Table8_16[[#This Row],[Customer_ID]],Table1__2[],7,FALSE)</f>
        <v>USA</v>
      </c>
      <c r="S1053" t="str">
        <f>VLOOKUP(Table8_16[[#This Row],[Customer_ID]],Table1__2[],8,FALSE)</f>
        <v>Platinum</v>
      </c>
      <c r="T1053" t="str">
        <f>VLOOKUP(Table8_16[[#This Row],[Customer_ID]],Table1__2[],9,FALSE)</f>
        <v>Entry level Professionel</v>
      </c>
      <c r="U1053" t="str">
        <f>VLOOKUP(Table8_16[[#This Row],[Product_ID]],Table3__211[],2,FALSE)</f>
        <v>Adjustable Jump</v>
      </c>
      <c r="V1053" t="str">
        <f>VLOOKUP(Table8_16[[#This Row],[Product_ID]],Table3__211[],3,FALSE)</f>
        <v>Rope</v>
      </c>
      <c r="W1053" t="str">
        <f>VLOOKUP(Table8_16[[#This Row],[Product_ID]],Table3__211[],4,FALSE)</f>
        <v>Sports</v>
      </c>
      <c r="X1053" t="str">
        <f>VLOOKUP(Table8_16[[#This Row],[Product_ID]],Table3__211[],5,FALSE)</f>
        <v>Fitness</v>
      </c>
      <c r="Y1053" t="str">
        <f>VLOOKUP(Table8_16[[#This Row],[Product_ID]],Table3__211[],6,FALSE)</f>
        <v>Cox Inc</v>
      </c>
      <c r="Z1053">
        <f>VLOOKUP(Table8_16[[#This Row],[Product_ID]],Table3__211[],7,FALSE)</f>
        <v>167.12</v>
      </c>
      <c r="AA1053">
        <f>VLOOKUP(Table8_16[[#This Row],[Product_ID]],Table3__211[],8,FALSE)</f>
        <v>316</v>
      </c>
      <c r="AB1053" t="str">
        <f>VLOOKUP(Table8_16[[#This Row],[Store_ID]],Store!$A$2:$E$21,2,FALSE)</f>
        <v>Bean, Jones and Park</v>
      </c>
      <c r="AC1053" t="str">
        <f>VLOOKUP(Table8_16[[#This Row],[Store_ID]],Store!$A$2:$E$21,3,FALSE)</f>
        <v>West</v>
      </c>
      <c r="AD1053" t="str">
        <f>VLOOKUP(Table8_16[[#This Row],[Store_ID]],Store!$A$2:$E$21,4,FALSE)</f>
        <v>Thompsonborough</v>
      </c>
      <c r="AE1053" t="str">
        <f>VLOOKUP(Table8_16[[#This Row],[Store_ID]],Store!$A$2:$E$21,5,FALSE)</f>
        <v>Online</v>
      </c>
      <c r="AF1053" s="22" t="str">
        <f>VLOOKUP(Table8_16[[#This Row],[Store_ID]],Store!$A$2:$F$21,6,FALSE)</f>
        <v>Digital Store</v>
      </c>
    </row>
    <row r="1054" spans="1:32" x14ac:dyDescent="0.3">
      <c r="A1054" t="s">
        <v>3019</v>
      </c>
      <c r="B1054" s="5">
        <v>45503</v>
      </c>
      <c r="C1054" t="s">
        <v>1169</v>
      </c>
      <c r="D1054" t="s">
        <v>1805</v>
      </c>
      <c r="E1054" t="s">
        <v>1945</v>
      </c>
      <c r="F1054">
        <v>4</v>
      </c>
      <c r="G1054">
        <v>475.98</v>
      </c>
      <c r="H1054">
        <v>0.19</v>
      </c>
      <c r="I1054" t="s">
        <v>1961</v>
      </c>
      <c r="J1054">
        <v>1542.1751999999999</v>
      </c>
      <c r="K1054">
        <v>1542.1752000000001</v>
      </c>
      <c r="L1054" t="str">
        <f>_xlfn.IFS(Table8_1[[#This Row],[Unit_Price]]&lt;500,"Low Price",Table8_1[[#This Row],[Unit_Price]]&lt;2000,"Medium Price",Table8_1[[#This Row],[Unit_Price]]&gt;=2000, "High Price")</f>
        <v>Low Price</v>
      </c>
      <c r="M1054" t="str">
        <f>VLOOKUP(Table8_16[[#This Row],[Customer_ID]],Table1__2[],2,FALSE)</f>
        <v>James Holloway Jr.</v>
      </c>
      <c r="N1054">
        <f>VLOOKUP(Table8_16[[#This Row],[Customer_ID]],Table1__2[],3,FALSE)</f>
        <v>45</v>
      </c>
      <c r="O1054" t="str">
        <f>VLOOKUP(Table8_16[[#This Row],[Customer_ID]],Table1__2[],4,FALSE)</f>
        <v>Male</v>
      </c>
      <c r="P1054" t="str">
        <f>VLOOKUP(Table8_16[[#This Row],[Customer_ID]],Table1__2[],5,FALSE)</f>
        <v>Millston</v>
      </c>
      <c r="Q1054" t="str">
        <f>VLOOKUP(Table8_16[[#This Row],[Customer_ID]],Table1__2[],6,FALSE)</f>
        <v>Indiana</v>
      </c>
      <c r="R1054" t="str">
        <f>VLOOKUP(Table8_16[[#This Row],[Customer_ID]],Table1__2[],7,FALSE)</f>
        <v>USA</v>
      </c>
      <c r="S1054" t="str">
        <f>VLOOKUP(Table8_16[[#This Row],[Customer_ID]],Table1__2[],8,FALSE)</f>
        <v>Silver</v>
      </c>
      <c r="T1054" t="str">
        <f>VLOOKUP(Table8_16[[#This Row],[Customer_ID]],Table1__2[],9,FALSE)</f>
        <v>Experienced</v>
      </c>
      <c r="U1054" t="str">
        <f>VLOOKUP(Table8_16[[#This Row],[Product_ID]],Table3__211[],2,FALSE)</f>
        <v>Bluetooth Car Audio</v>
      </c>
      <c r="V1054" t="str">
        <f>VLOOKUP(Table8_16[[#This Row],[Product_ID]],Table3__211[],3,FALSE)</f>
        <v>System</v>
      </c>
      <c r="W1054" t="str">
        <f>VLOOKUP(Table8_16[[#This Row],[Product_ID]],Table3__211[],4,FALSE)</f>
        <v>Electronics</v>
      </c>
      <c r="X1054" t="str">
        <f>VLOOKUP(Table8_16[[#This Row],[Product_ID]],Table3__211[],5,FALSE)</f>
        <v>Audio</v>
      </c>
      <c r="Y1054" t="str">
        <f>VLOOKUP(Table8_16[[#This Row],[Product_ID]],Table3__211[],6,FALSE)</f>
        <v>Bruce-Bowen</v>
      </c>
      <c r="Z1054">
        <f>VLOOKUP(Table8_16[[#This Row],[Product_ID]],Table3__211[],7,FALSE)</f>
        <v>403.71</v>
      </c>
      <c r="AA1054">
        <f>VLOOKUP(Table8_16[[#This Row],[Product_ID]],Table3__211[],8,FALSE)</f>
        <v>159</v>
      </c>
      <c r="AB1054" t="str">
        <f>VLOOKUP(Table8_16[[#This Row],[Store_ID]],Store!$A$2:$E$21,2,FALSE)</f>
        <v>Guerrero-Schmitt</v>
      </c>
      <c r="AC1054" t="str">
        <f>VLOOKUP(Table8_16[[#This Row],[Store_ID]],Store!$A$2:$E$21,3,FALSE)</f>
        <v>East</v>
      </c>
      <c r="AD1054" t="str">
        <f>VLOOKUP(Table8_16[[#This Row],[Store_ID]],Store!$A$2:$E$21,4,FALSE)</f>
        <v>East Stevechester</v>
      </c>
      <c r="AE1054" t="str">
        <f>VLOOKUP(Table8_16[[#This Row],[Store_ID]],Store!$A$2:$E$21,5,FALSE)</f>
        <v>Flagship</v>
      </c>
      <c r="AF1054" s="22" t="str">
        <f>VLOOKUP(Table8_16[[#This Row],[Store_ID]],Store!$A$2:$F$21,6,FALSE)</f>
        <v>Physical Store</v>
      </c>
    </row>
    <row r="1055" spans="1:32" x14ac:dyDescent="0.3">
      <c r="A1055" t="s">
        <v>3020</v>
      </c>
      <c r="B1055" s="5">
        <v>45551</v>
      </c>
      <c r="C1055" t="s">
        <v>1199</v>
      </c>
      <c r="D1055" t="s">
        <v>1693</v>
      </c>
      <c r="E1055" t="s">
        <v>1936</v>
      </c>
      <c r="F1055">
        <v>4</v>
      </c>
      <c r="G1055">
        <v>132.88999999999999</v>
      </c>
      <c r="H1055">
        <v>0.12</v>
      </c>
      <c r="I1055" t="s">
        <v>1959</v>
      </c>
      <c r="J1055">
        <v>467.77280000000002</v>
      </c>
      <c r="K1055">
        <v>467.77279999999996</v>
      </c>
      <c r="L1055" t="str">
        <f>_xlfn.IFS(Table8_1[[#This Row],[Unit_Price]]&lt;500,"Low Price",Table8_1[[#This Row],[Unit_Price]]&lt;2000,"Medium Price",Table8_1[[#This Row],[Unit_Price]]&gt;=2000, "High Price")</f>
        <v>Low Price</v>
      </c>
      <c r="M1055" t="str">
        <f>VLOOKUP(Table8_16[[#This Row],[Customer_ID]],Table1__2[],2,FALSE)</f>
        <v>Shelley Ponce</v>
      </c>
      <c r="N1055">
        <f>VLOOKUP(Table8_16[[#This Row],[Customer_ID]],Table1__2[],3,FALSE)</f>
        <v>23</v>
      </c>
      <c r="O1055" t="str">
        <f>VLOOKUP(Table8_16[[#This Row],[Customer_ID]],Table1__2[],4,FALSE)</f>
        <v>Male</v>
      </c>
      <c r="P1055" t="str">
        <f>VLOOKUP(Table8_16[[#This Row],[Customer_ID]],Table1__2[],5,FALSE)</f>
        <v>South Cassandrachester</v>
      </c>
      <c r="Q1055" t="str">
        <f>VLOOKUP(Table8_16[[#This Row],[Customer_ID]],Table1__2[],6,FALSE)</f>
        <v>Rhode Island</v>
      </c>
      <c r="R1055" t="str">
        <f>VLOOKUP(Table8_16[[#This Row],[Customer_ID]],Table1__2[],7,FALSE)</f>
        <v>USA</v>
      </c>
      <c r="S1055" t="str">
        <f>VLOOKUP(Table8_16[[#This Row],[Customer_ID]],Table1__2[],8,FALSE)</f>
        <v>Gold</v>
      </c>
      <c r="T1055" t="str">
        <f>VLOOKUP(Table8_16[[#This Row],[Customer_ID]],Table1__2[],9,FALSE)</f>
        <v>Students</v>
      </c>
      <c r="U1055" t="str">
        <f>VLOOKUP(Table8_16[[#This Row],[Product_ID]],Table3__211[],2,FALSE)</f>
        <v>Sports Water Hydration</v>
      </c>
      <c r="V1055" t="str">
        <f>VLOOKUP(Table8_16[[#This Row],[Product_ID]],Table3__211[],3,FALSE)</f>
        <v>Pack</v>
      </c>
      <c r="W1055" t="str">
        <f>VLOOKUP(Table8_16[[#This Row],[Product_ID]],Table3__211[],4,FALSE)</f>
        <v>Sports</v>
      </c>
      <c r="X1055" t="str">
        <f>VLOOKUP(Table8_16[[#This Row],[Product_ID]],Table3__211[],5,FALSE)</f>
        <v>Outdoor</v>
      </c>
      <c r="Y1055" t="str">
        <f>VLOOKUP(Table8_16[[#This Row],[Product_ID]],Table3__211[],6,FALSE)</f>
        <v>Sims-Smith</v>
      </c>
      <c r="Z1055">
        <f>VLOOKUP(Table8_16[[#This Row],[Product_ID]],Table3__211[],7,FALSE)</f>
        <v>135.61000000000001</v>
      </c>
      <c r="AA1055">
        <f>VLOOKUP(Table8_16[[#This Row],[Product_ID]],Table3__211[],8,FALSE)</f>
        <v>394</v>
      </c>
      <c r="AB1055" t="str">
        <f>VLOOKUP(Table8_16[[#This Row],[Store_ID]],Store!$A$2:$E$21,2,FALSE)</f>
        <v>Shelton PLC</v>
      </c>
      <c r="AC1055" t="str">
        <f>VLOOKUP(Table8_16[[#This Row],[Store_ID]],Store!$A$2:$E$21,3,FALSE)</f>
        <v>North</v>
      </c>
      <c r="AD1055" t="str">
        <f>VLOOKUP(Table8_16[[#This Row],[Store_ID]],Store!$A$2:$E$21,4,FALSE)</f>
        <v>East Jenniferstad</v>
      </c>
      <c r="AE1055" t="str">
        <f>VLOOKUP(Table8_16[[#This Row],[Store_ID]],Store!$A$2:$E$21,5,FALSE)</f>
        <v>Flagship</v>
      </c>
      <c r="AF1055" s="22" t="str">
        <f>VLOOKUP(Table8_16[[#This Row],[Store_ID]],Store!$A$2:$F$21,6,FALSE)</f>
        <v>Physical Store</v>
      </c>
    </row>
    <row r="1056" spans="1:32" x14ac:dyDescent="0.3">
      <c r="A1056" t="s">
        <v>3021</v>
      </c>
      <c r="B1056" s="5">
        <v>45850</v>
      </c>
      <c r="C1056" t="s">
        <v>1367</v>
      </c>
      <c r="D1056" t="s">
        <v>1683</v>
      </c>
      <c r="E1056" t="s">
        <v>1929</v>
      </c>
      <c r="F1056">
        <v>3</v>
      </c>
      <c r="G1056">
        <v>471.31</v>
      </c>
      <c r="H1056">
        <v>0</v>
      </c>
      <c r="I1056" t="s">
        <v>1961</v>
      </c>
      <c r="J1056">
        <v>1413.93</v>
      </c>
      <c r="K1056">
        <v>1413.93</v>
      </c>
      <c r="L1056" t="str">
        <f>_xlfn.IFS(Table8_1[[#This Row],[Unit_Price]]&lt;500,"Low Price",Table8_1[[#This Row],[Unit_Price]]&lt;2000,"Medium Price",Table8_1[[#This Row],[Unit_Price]]&gt;=2000, "High Price")</f>
        <v>Low Price</v>
      </c>
      <c r="M1056" t="str">
        <f>VLOOKUP(Table8_16[[#This Row],[Customer_ID]],Table1__2[],2,FALSE)</f>
        <v>Melinda Rivera</v>
      </c>
      <c r="N1056">
        <f>VLOOKUP(Table8_16[[#This Row],[Customer_ID]],Table1__2[],3,FALSE)</f>
        <v>47</v>
      </c>
      <c r="O1056" t="str">
        <f>VLOOKUP(Table8_16[[#This Row],[Customer_ID]],Table1__2[],4,FALSE)</f>
        <v>Female</v>
      </c>
      <c r="P1056" t="str">
        <f>VLOOKUP(Table8_16[[#This Row],[Customer_ID]],Table1__2[],5,FALSE)</f>
        <v>East Davidmouth</v>
      </c>
      <c r="Q1056" t="str">
        <f>VLOOKUP(Table8_16[[#This Row],[Customer_ID]],Table1__2[],6,FALSE)</f>
        <v>New Hampshire</v>
      </c>
      <c r="R1056" t="str">
        <f>VLOOKUP(Table8_16[[#This Row],[Customer_ID]],Table1__2[],7,FALSE)</f>
        <v>USA</v>
      </c>
      <c r="S1056" t="str">
        <f>VLOOKUP(Table8_16[[#This Row],[Customer_ID]],Table1__2[],8,FALSE)</f>
        <v>Platinum</v>
      </c>
      <c r="T1056" t="str">
        <f>VLOOKUP(Table8_16[[#This Row],[Customer_ID]],Table1__2[],9,FALSE)</f>
        <v>Experienced</v>
      </c>
      <c r="U1056" t="str">
        <f>VLOOKUP(Table8_16[[#This Row],[Product_ID]],Table3__211[],2,FALSE)</f>
        <v>Bedroom Table</v>
      </c>
      <c r="V1056" t="str">
        <f>VLOOKUP(Table8_16[[#This Row],[Product_ID]],Table3__211[],3,FALSE)</f>
        <v>Lamp</v>
      </c>
      <c r="W1056" t="str">
        <f>VLOOKUP(Table8_16[[#This Row],[Product_ID]],Table3__211[],4,FALSE)</f>
        <v>Home</v>
      </c>
      <c r="X1056" t="str">
        <f>VLOOKUP(Table8_16[[#This Row],[Product_ID]],Table3__211[],5,FALSE)</f>
        <v>Lighting</v>
      </c>
      <c r="Y1056" t="str">
        <f>VLOOKUP(Table8_16[[#This Row],[Product_ID]],Table3__211[],6,FALSE)</f>
        <v>Jones LLC</v>
      </c>
      <c r="Z1056">
        <f>VLOOKUP(Table8_16[[#This Row],[Product_ID]],Table3__211[],7,FALSE)</f>
        <v>382.22</v>
      </c>
      <c r="AA1056">
        <f>VLOOKUP(Table8_16[[#This Row],[Product_ID]],Table3__211[],8,FALSE)</f>
        <v>329</v>
      </c>
      <c r="AB1056" t="str">
        <f>VLOOKUP(Table8_16[[#This Row],[Store_ID]],Store!$A$2:$E$21,2,FALSE)</f>
        <v>Thomas, Bridges and Harris</v>
      </c>
      <c r="AC1056" t="str">
        <f>VLOOKUP(Table8_16[[#This Row],[Store_ID]],Store!$A$2:$E$21,3,FALSE)</f>
        <v>North</v>
      </c>
      <c r="AD1056" t="str">
        <f>VLOOKUP(Table8_16[[#This Row],[Store_ID]],Store!$A$2:$E$21,4,FALSE)</f>
        <v>Sabrinatown</v>
      </c>
      <c r="AE1056" t="str">
        <f>VLOOKUP(Table8_16[[#This Row],[Store_ID]],Store!$A$2:$E$21,5,FALSE)</f>
        <v>Online</v>
      </c>
      <c r="AF1056" s="22" t="str">
        <f>VLOOKUP(Table8_16[[#This Row],[Store_ID]],Store!$A$2:$F$21,6,FALSE)</f>
        <v>Digital Store</v>
      </c>
    </row>
    <row r="1057" spans="1:32" x14ac:dyDescent="0.3">
      <c r="A1057" t="s">
        <v>3022</v>
      </c>
      <c r="B1057" s="5">
        <v>45441</v>
      </c>
      <c r="C1057" t="s">
        <v>1971</v>
      </c>
      <c r="D1057" t="s">
        <v>1811</v>
      </c>
      <c r="E1057" t="s">
        <v>1934</v>
      </c>
      <c r="F1057">
        <v>2</v>
      </c>
      <c r="G1057">
        <v>720.32</v>
      </c>
      <c r="H1057">
        <v>0.26</v>
      </c>
      <c r="I1057" t="s">
        <v>1959</v>
      </c>
      <c r="J1057">
        <v>1066.0735999999999</v>
      </c>
      <c r="K1057">
        <v>1066.0736000000002</v>
      </c>
      <c r="L1057" t="str">
        <f>_xlfn.IFS(Table8_1[[#This Row],[Unit_Price]]&lt;500,"Low Price",Table8_1[[#This Row],[Unit_Price]]&lt;2000,"Medium Price",Table8_1[[#This Row],[Unit_Price]]&gt;=2000, "High Price")</f>
        <v>Medium Price</v>
      </c>
      <c r="M1057" t="str">
        <f>VLOOKUP(Table8_16[[#This Row],[Customer_ID]],Table1__2[],2,FALSE)</f>
        <v>David Pierce</v>
      </c>
      <c r="N1057">
        <f>VLOOKUP(Table8_16[[#This Row],[Customer_ID]],Table1__2[],3,FALSE)</f>
        <v>45</v>
      </c>
      <c r="O1057" t="str">
        <f>VLOOKUP(Table8_16[[#This Row],[Customer_ID]],Table1__2[],4,FALSE)</f>
        <v>Female</v>
      </c>
      <c r="P1057" t="str">
        <f>VLOOKUP(Table8_16[[#This Row],[Customer_ID]],Table1__2[],5,FALSE)</f>
        <v>Grayland</v>
      </c>
      <c r="Q1057" t="str">
        <f>VLOOKUP(Table8_16[[#This Row],[Customer_ID]],Table1__2[],6,FALSE)</f>
        <v>Washington</v>
      </c>
      <c r="R1057" t="str">
        <f>VLOOKUP(Table8_16[[#This Row],[Customer_ID]],Table1__2[],7,FALSE)</f>
        <v>USA</v>
      </c>
      <c r="S1057" t="str">
        <f>VLOOKUP(Table8_16[[#This Row],[Customer_ID]],Table1__2[],8,FALSE)</f>
        <v>Platinum</v>
      </c>
      <c r="T1057" t="str">
        <f>VLOOKUP(Table8_16[[#This Row],[Customer_ID]],Table1__2[],9,FALSE)</f>
        <v>Experienced</v>
      </c>
      <c r="U1057" t="str">
        <f>VLOOKUP(Table8_16[[#This Row],[Product_ID]],Table3__211[],2,FALSE)</f>
        <v>Wireless</v>
      </c>
      <c r="V1057" t="str">
        <f>VLOOKUP(Table8_16[[#This Row],[Product_ID]],Table3__211[],3,FALSE)</f>
        <v>Mouse</v>
      </c>
      <c r="W1057" t="str">
        <f>VLOOKUP(Table8_16[[#This Row],[Product_ID]],Table3__211[],4,FALSE)</f>
        <v>Electronics</v>
      </c>
      <c r="X1057" t="str">
        <f>VLOOKUP(Table8_16[[#This Row],[Product_ID]],Table3__211[],5,FALSE)</f>
        <v>Computer</v>
      </c>
      <c r="Y1057" t="str">
        <f>VLOOKUP(Table8_16[[#This Row],[Product_ID]],Table3__211[],6,FALSE)</f>
        <v>Larson Ltd</v>
      </c>
      <c r="Z1057">
        <f>VLOOKUP(Table8_16[[#This Row],[Product_ID]],Table3__211[],7,FALSE)</f>
        <v>392.89</v>
      </c>
      <c r="AA1057">
        <f>VLOOKUP(Table8_16[[#This Row],[Product_ID]],Table3__211[],8,FALSE)</f>
        <v>320</v>
      </c>
      <c r="AB1057" t="str">
        <f>VLOOKUP(Table8_16[[#This Row],[Store_ID]],Store!$A$2:$E$21,2,FALSE)</f>
        <v>Mcdonald Inc</v>
      </c>
      <c r="AC1057" t="str">
        <f>VLOOKUP(Table8_16[[#This Row],[Store_ID]],Store!$A$2:$E$21,3,FALSE)</f>
        <v>South</v>
      </c>
      <c r="AD1057" t="str">
        <f>VLOOKUP(Table8_16[[#This Row],[Store_ID]],Store!$A$2:$E$21,4,FALSE)</f>
        <v>Christopherland</v>
      </c>
      <c r="AE1057" t="str">
        <f>VLOOKUP(Table8_16[[#This Row],[Store_ID]],Store!$A$2:$E$21,5,FALSE)</f>
        <v>Outlet</v>
      </c>
      <c r="AF1057" s="22" t="str">
        <f>VLOOKUP(Table8_16[[#This Row],[Store_ID]],Store!$A$2:$F$21,6,FALSE)</f>
        <v>Physical Store</v>
      </c>
    </row>
    <row r="1058" spans="1:32" x14ac:dyDescent="0.3">
      <c r="A1058" t="s">
        <v>3023</v>
      </c>
      <c r="B1058" s="5">
        <v>45431</v>
      </c>
      <c r="C1058" t="s">
        <v>279</v>
      </c>
      <c r="D1058" t="s">
        <v>1780</v>
      </c>
      <c r="E1058" t="s">
        <v>1945</v>
      </c>
      <c r="F1058">
        <v>4</v>
      </c>
      <c r="G1058">
        <v>99.92</v>
      </c>
      <c r="H1058">
        <v>0.11</v>
      </c>
      <c r="I1058" t="s">
        <v>1964</v>
      </c>
      <c r="J1058">
        <v>355.71519999999998</v>
      </c>
      <c r="K1058">
        <v>355.71519999999998</v>
      </c>
      <c r="L1058" t="str">
        <f>_xlfn.IFS(Table8_1[[#This Row],[Unit_Price]]&lt;500,"Low Price",Table8_1[[#This Row],[Unit_Price]]&lt;2000,"Medium Price",Table8_1[[#This Row],[Unit_Price]]&gt;=2000, "High Price")</f>
        <v>Low Price</v>
      </c>
      <c r="M1058" t="str">
        <f>VLOOKUP(Table8_16[[#This Row],[Customer_ID]],Table1__2[],2,FALSE)</f>
        <v>Rhonda Morales</v>
      </c>
      <c r="N1058">
        <f>VLOOKUP(Table8_16[[#This Row],[Customer_ID]],Table1__2[],3,FALSE)</f>
        <v>61</v>
      </c>
      <c r="O1058" t="str">
        <f>VLOOKUP(Table8_16[[#This Row],[Customer_ID]],Table1__2[],4,FALSE)</f>
        <v>Female</v>
      </c>
      <c r="P1058" t="str">
        <f>VLOOKUP(Table8_16[[#This Row],[Customer_ID]],Table1__2[],5,FALSE)</f>
        <v>Lake Barryfurt</v>
      </c>
      <c r="Q1058" t="str">
        <f>VLOOKUP(Table8_16[[#This Row],[Customer_ID]],Table1__2[],6,FALSE)</f>
        <v>California</v>
      </c>
      <c r="R1058" t="str">
        <f>VLOOKUP(Table8_16[[#This Row],[Customer_ID]],Table1__2[],7,FALSE)</f>
        <v>USA</v>
      </c>
      <c r="S1058" t="str">
        <f>VLOOKUP(Table8_16[[#This Row],[Customer_ID]],Table1__2[],8,FALSE)</f>
        <v>Gold</v>
      </c>
      <c r="T1058" t="str">
        <f>VLOOKUP(Table8_16[[#This Row],[Customer_ID]],Table1__2[],9,FALSE)</f>
        <v>Retired</v>
      </c>
      <c r="U1058" t="str">
        <f>VLOOKUP(Table8_16[[#This Row],[Product_ID]],Table3__211[],2,FALSE)</f>
        <v>Women's Hair Dryer</v>
      </c>
      <c r="V1058" t="str">
        <f>VLOOKUP(Table8_16[[#This Row],[Product_ID]],Table3__211[],3,FALSE)</f>
        <v>Brush</v>
      </c>
      <c r="W1058" t="str">
        <f>VLOOKUP(Table8_16[[#This Row],[Product_ID]],Table3__211[],4,FALSE)</f>
        <v>Beauty</v>
      </c>
      <c r="X1058" t="str">
        <f>VLOOKUP(Table8_16[[#This Row],[Product_ID]],Table3__211[],5,FALSE)</f>
        <v>Haircare</v>
      </c>
      <c r="Y1058" t="str">
        <f>VLOOKUP(Table8_16[[#This Row],[Product_ID]],Table3__211[],6,FALSE)</f>
        <v>Torres, Spencer and Potter</v>
      </c>
      <c r="Z1058">
        <f>VLOOKUP(Table8_16[[#This Row],[Product_ID]],Table3__211[],7,FALSE)</f>
        <v>340.39</v>
      </c>
      <c r="AA1058">
        <f>VLOOKUP(Table8_16[[#This Row],[Product_ID]],Table3__211[],8,FALSE)</f>
        <v>177</v>
      </c>
      <c r="AB1058" t="str">
        <f>VLOOKUP(Table8_16[[#This Row],[Store_ID]],Store!$A$2:$E$21,2,FALSE)</f>
        <v>Guerrero-Schmitt</v>
      </c>
      <c r="AC1058" t="str">
        <f>VLOOKUP(Table8_16[[#This Row],[Store_ID]],Store!$A$2:$E$21,3,FALSE)</f>
        <v>East</v>
      </c>
      <c r="AD1058" t="str">
        <f>VLOOKUP(Table8_16[[#This Row],[Store_ID]],Store!$A$2:$E$21,4,FALSE)</f>
        <v>East Stevechester</v>
      </c>
      <c r="AE1058" t="str">
        <f>VLOOKUP(Table8_16[[#This Row],[Store_ID]],Store!$A$2:$E$21,5,FALSE)</f>
        <v>Flagship</v>
      </c>
      <c r="AF1058" s="22" t="str">
        <f>VLOOKUP(Table8_16[[#This Row],[Store_ID]],Store!$A$2:$F$21,6,FALSE)</f>
        <v>Physical Store</v>
      </c>
    </row>
    <row r="1059" spans="1:32" x14ac:dyDescent="0.3">
      <c r="A1059" t="s">
        <v>3024</v>
      </c>
      <c r="B1059" s="5">
        <v>45873</v>
      </c>
      <c r="C1059" t="s">
        <v>251</v>
      </c>
      <c r="D1059" t="s">
        <v>1599</v>
      </c>
      <c r="E1059" t="s">
        <v>1901</v>
      </c>
      <c r="F1059">
        <v>3</v>
      </c>
      <c r="G1059">
        <v>900.63</v>
      </c>
      <c r="H1059">
        <v>0.11</v>
      </c>
      <c r="I1059" t="s">
        <v>1964</v>
      </c>
      <c r="J1059">
        <v>2404.6821</v>
      </c>
      <c r="K1059">
        <v>2404.6821</v>
      </c>
      <c r="L1059" t="str">
        <f>_xlfn.IFS(Table8_1[[#This Row],[Unit_Price]]&lt;500,"Low Price",Table8_1[[#This Row],[Unit_Price]]&lt;2000,"Medium Price",Table8_1[[#This Row],[Unit_Price]]&gt;=2000, "High Price")</f>
        <v>Medium Price</v>
      </c>
      <c r="M1059" t="str">
        <f>VLOOKUP(Table8_16[[#This Row],[Customer_ID]],Table1__2[],2,FALSE)</f>
        <v>Amber Mcclain</v>
      </c>
      <c r="N1059">
        <f>VLOOKUP(Table8_16[[#This Row],[Customer_ID]],Table1__2[],3,FALSE)</f>
        <v>58</v>
      </c>
      <c r="O1059" t="str">
        <f>VLOOKUP(Table8_16[[#This Row],[Customer_ID]],Table1__2[],4,FALSE)</f>
        <v>Male</v>
      </c>
      <c r="P1059" t="str">
        <f>VLOOKUP(Table8_16[[#This Row],[Customer_ID]],Table1__2[],5,FALSE)</f>
        <v>Brendaburgh</v>
      </c>
      <c r="Q1059" t="str">
        <f>VLOOKUP(Table8_16[[#This Row],[Customer_ID]],Table1__2[],6,FALSE)</f>
        <v>Florida</v>
      </c>
      <c r="R1059" t="str">
        <f>VLOOKUP(Table8_16[[#This Row],[Customer_ID]],Table1__2[],7,FALSE)</f>
        <v>USA</v>
      </c>
      <c r="S1059" t="str">
        <f>VLOOKUP(Table8_16[[#This Row],[Customer_ID]],Table1__2[],8,FALSE)</f>
        <v>Silver</v>
      </c>
      <c r="T1059" t="str">
        <f>VLOOKUP(Table8_16[[#This Row],[Customer_ID]],Table1__2[],9,FALSE)</f>
        <v>Experienced</v>
      </c>
      <c r="U1059" t="str">
        <f>VLOOKUP(Table8_16[[#This Row],[Product_ID]],Table3__211[],2,FALSE)</f>
        <v>Ceramic Kitchen Bowl</v>
      </c>
      <c r="V1059" t="str">
        <f>VLOOKUP(Table8_16[[#This Row],[Product_ID]],Table3__211[],3,FALSE)</f>
        <v>Set</v>
      </c>
      <c r="W1059" t="str">
        <f>VLOOKUP(Table8_16[[#This Row],[Product_ID]],Table3__211[],4,FALSE)</f>
        <v>Home</v>
      </c>
      <c r="X1059" t="str">
        <f>VLOOKUP(Table8_16[[#This Row],[Product_ID]],Table3__211[],5,FALSE)</f>
        <v>Kitchen</v>
      </c>
      <c r="Y1059" t="str">
        <f>VLOOKUP(Table8_16[[#This Row],[Product_ID]],Table3__211[],6,FALSE)</f>
        <v>Hamilton Group</v>
      </c>
      <c r="Z1059">
        <f>VLOOKUP(Table8_16[[#This Row],[Product_ID]],Table3__211[],7,FALSE)</f>
        <v>298.86</v>
      </c>
      <c r="AA1059">
        <f>VLOOKUP(Table8_16[[#This Row],[Product_ID]],Table3__211[],8,FALSE)</f>
        <v>308</v>
      </c>
      <c r="AB1059" t="str">
        <f>VLOOKUP(Table8_16[[#This Row],[Store_ID]],Store!$A$2:$E$21,2,FALSE)</f>
        <v>Johnson-Wright</v>
      </c>
      <c r="AC1059" t="str">
        <f>VLOOKUP(Table8_16[[#This Row],[Store_ID]],Store!$A$2:$E$21,3,FALSE)</f>
        <v>North</v>
      </c>
      <c r="AD1059" t="str">
        <f>VLOOKUP(Table8_16[[#This Row],[Store_ID]],Store!$A$2:$E$21,4,FALSE)</f>
        <v>Hoodberg</v>
      </c>
      <c r="AE1059" t="str">
        <f>VLOOKUP(Table8_16[[#This Row],[Store_ID]],Store!$A$2:$E$21,5,FALSE)</f>
        <v>Outlet</v>
      </c>
      <c r="AF1059" s="22" t="str">
        <f>VLOOKUP(Table8_16[[#This Row],[Store_ID]],Store!$A$2:$F$21,6,FALSE)</f>
        <v>Physical Store</v>
      </c>
    </row>
    <row r="1060" spans="1:32" x14ac:dyDescent="0.3">
      <c r="A1060" t="s">
        <v>3025</v>
      </c>
      <c r="B1060" s="5">
        <v>45629</v>
      </c>
      <c r="C1060" t="s">
        <v>1380</v>
      </c>
      <c r="D1060" t="s">
        <v>1718</v>
      </c>
      <c r="E1060" t="s">
        <v>1917</v>
      </c>
      <c r="F1060">
        <v>1</v>
      </c>
      <c r="G1060">
        <v>681.72</v>
      </c>
      <c r="H1060">
        <v>0.11</v>
      </c>
      <c r="I1060" t="s">
        <v>1961</v>
      </c>
      <c r="J1060">
        <v>606.73080000000004</v>
      </c>
      <c r="K1060">
        <v>606.73080000000004</v>
      </c>
      <c r="L1060" t="str">
        <f>_xlfn.IFS(Table8_1[[#This Row],[Unit_Price]]&lt;500,"Low Price",Table8_1[[#This Row],[Unit_Price]]&lt;2000,"Medium Price",Table8_1[[#This Row],[Unit_Price]]&gt;=2000, "High Price")</f>
        <v>Medium Price</v>
      </c>
      <c r="M1060" t="str">
        <f>VLOOKUP(Table8_16[[#This Row],[Customer_ID]],Table1__2[],2,FALSE)</f>
        <v>Kelli Smith</v>
      </c>
      <c r="N1060">
        <f>VLOOKUP(Table8_16[[#This Row],[Customer_ID]],Table1__2[],3,FALSE)</f>
        <v>42</v>
      </c>
      <c r="O1060" t="str">
        <f>VLOOKUP(Table8_16[[#This Row],[Customer_ID]],Table1__2[],4,FALSE)</f>
        <v>Female</v>
      </c>
      <c r="P1060" t="str">
        <f>VLOOKUP(Table8_16[[#This Row],[Customer_ID]],Table1__2[],5,FALSE)</f>
        <v>North Maryfort</v>
      </c>
      <c r="Q1060" t="str">
        <f>VLOOKUP(Table8_16[[#This Row],[Customer_ID]],Table1__2[],6,FALSE)</f>
        <v>Oregon</v>
      </c>
      <c r="R1060" t="str">
        <f>VLOOKUP(Table8_16[[#This Row],[Customer_ID]],Table1__2[],7,FALSE)</f>
        <v>USA</v>
      </c>
      <c r="S1060" t="str">
        <f>VLOOKUP(Table8_16[[#This Row],[Customer_ID]],Table1__2[],8,FALSE)</f>
        <v>Bronze</v>
      </c>
      <c r="T1060" t="str">
        <f>VLOOKUP(Table8_16[[#This Row],[Customer_ID]],Table1__2[],9,FALSE)</f>
        <v>Experienced</v>
      </c>
      <c r="U1060" t="str">
        <f>VLOOKUP(Table8_16[[#This Row],[Product_ID]],Table3__211[],2,FALSE)</f>
        <v>Men's Winter</v>
      </c>
      <c r="V1060" t="str">
        <f>VLOOKUP(Table8_16[[#This Row],[Product_ID]],Table3__211[],3,FALSE)</f>
        <v>Jacket</v>
      </c>
      <c r="W1060" t="str">
        <f>VLOOKUP(Table8_16[[#This Row],[Product_ID]],Table3__211[],4,FALSE)</f>
        <v>Clothing</v>
      </c>
      <c r="X1060" t="str">
        <f>VLOOKUP(Table8_16[[#This Row],[Product_ID]],Table3__211[],5,FALSE)</f>
        <v>Outerwear</v>
      </c>
      <c r="Y1060" t="str">
        <f>VLOOKUP(Table8_16[[#This Row],[Product_ID]],Table3__211[],6,FALSE)</f>
        <v>Kelly, Smith and Perez</v>
      </c>
      <c r="Z1060">
        <f>VLOOKUP(Table8_16[[#This Row],[Product_ID]],Table3__211[],7,FALSE)</f>
        <v>167.34</v>
      </c>
      <c r="AA1060">
        <f>VLOOKUP(Table8_16[[#This Row],[Product_ID]],Table3__211[],8,FALSE)</f>
        <v>296</v>
      </c>
      <c r="AB1060" t="str">
        <f>VLOOKUP(Table8_16[[#This Row],[Store_ID]],Store!$A$2:$E$21,2,FALSE)</f>
        <v>Bean, Jones and Park</v>
      </c>
      <c r="AC1060" t="str">
        <f>VLOOKUP(Table8_16[[#This Row],[Store_ID]],Store!$A$2:$E$21,3,FALSE)</f>
        <v>West</v>
      </c>
      <c r="AD1060" t="str">
        <f>VLOOKUP(Table8_16[[#This Row],[Store_ID]],Store!$A$2:$E$21,4,FALSE)</f>
        <v>Thompsonborough</v>
      </c>
      <c r="AE1060" t="str">
        <f>VLOOKUP(Table8_16[[#This Row],[Store_ID]],Store!$A$2:$E$21,5,FALSE)</f>
        <v>Online</v>
      </c>
      <c r="AF1060" s="22" t="str">
        <f>VLOOKUP(Table8_16[[#This Row],[Store_ID]],Store!$A$2:$F$21,6,FALSE)</f>
        <v>Digital Store</v>
      </c>
    </row>
    <row r="1061" spans="1:32" x14ac:dyDescent="0.3">
      <c r="A1061" t="s">
        <v>3026</v>
      </c>
      <c r="B1061" s="5">
        <v>45222</v>
      </c>
      <c r="C1061" t="s">
        <v>51</v>
      </c>
      <c r="D1061" t="s">
        <v>1817</v>
      </c>
      <c r="E1061" t="s">
        <v>1932</v>
      </c>
      <c r="F1061">
        <v>2</v>
      </c>
      <c r="G1061">
        <v>838.22</v>
      </c>
      <c r="H1061">
        <v>0.3</v>
      </c>
      <c r="I1061" t="s">
        <v>1959</v>
      </c>
      <c r="J1061">
        <v>1173.508</v>
      </c>
      <c r="K1061">
        <v>1173.508</v>
      </c>
      <c r="L1061" t="str">
        <f>_xlfn.IFS(Table8_1[[#This Row],[Unit_Price]]&lt;500,"Low Price",Table8_1[[#This Row],[Unit_Price]]&lt;2000,"Medium Price",Table8_1[[#This Row],[Unit_Price]]&gt;=2000, "High Price")</f>
        <v>Medium Price</v>
      </c>
      <c r="M1061" t="str">
        <f>VLOOKUP(Table8_16[[#This Row],[Customer_ID]],Table1__2[],2,FALSE)</f>
        <v>Ms. Maria Leach</v>
      </c>
      <c r="N1061">
        <f>VLOOKUP(Table8_16[[#This Row],[Customer_ID]],Table1__2[],3,FALSE)</f>
        <v>64</v>
      </c>
      <c r="O1061" t="str">
        <f>VLOOKUP(Table8_16[[#This Row],[Customer_ID]],Table1__2[],4,FALSE)</f>
        <v>Male</v>
      </c>
      <c r="P1061" t="str">
        <f>VLOOKUP(Table8_16[[#This Row],[Customer_ID]],Table1__2[],5,FALSE)</f>
        <v>Melissashire</v>
      </c>
      <c r="Q1061" t="str">
        <f>VLOOKUP(Table8_16[[#This Row],[Customer_ID]],Table1__2[],6,FALSE)</f>
        <v>Pennsylvania</v>
      </c>
      <c r="R1061" t="str">
        <f>VLOOKUP(Table8_16[[#This Row],[Customer_ID]],Table1__2[],7,FALSE)</f>
        <v>USA</v>
      </c>
      <c r="S1061" t="str">
        <f>VLOOKUP(Table8_16[[#This Row],[Customer_ID]],Table1__2[],8,FALSE)</f>
        <v>Platinum</v>
      </c>
      <c r="T1061" t="str">
        <f>VLOOKUP(Table8_16[[#This Row],[Customer_ID]],Table1__2[],9,FALSE)</f>
        <v>Retired</v>
      </c>
      <c r="U1061" t="str">
        <f>VLOOKUP(Table8_16[[#This Row],[Product_ID]],Table3__211[],2,FALSE)</f>
        <v>Essential Oil</v>
      </c>
      <c r="V1061" t="str">
        <f>VLOOKUP(Table8_16[[#This Row],[Product_ID]],Table3__211[],3,FALSE)</f>
        <v>Diffuser</v>
      </c>
      <c r="W1061" t="str">
        <f>VLOOKUP(Table8_16[[#This Row],[Product_ID]],Table3__211[],4,FALSE)</f>
        <v>Home</v>
      </c>
      <c r="X1061" t="str">
        <f>VLOOKUP(Table8_16[[#This Row],[Product_ID]],Table3__211[],5,FALSE)</f>
        <v>Decor</v>
      </c>
      <c r="Y1061" t="str">
        <f>VLOOKUP(Table8_16[[#This Row],[Product_ID]],Table3__211[],6,FALSE)</f>
        <v>Hernandez Inc</v>
      </c>
      <c r="Z1061">
        <f>VLOOKUP(Table8_16[[#This Row],[Product_ID]],Table3__211[],7,FALSE)</f>
        <v>325.26</v>
      </c>
      <c r="AA1061">
        <f>VLOOKUP(Table8_16[[#This Row],[Product_ID]],Table3__211[],8,FALSE)</f>
        <v>400</v>
      </c>
      <c r="AB1061" t="str">
        <f>VLOOKUP(Table8_16[[#This Row],[Store_ID]],Store!$A$2:$E$21,2,FALSE)</f>
        <v>Gardner, Humphrey and Contreras</v>
      </c>
      <c r="AC1061" t="str">
        <f>VLOOKUP(Table8_16[[#This Row],[Store_ID]],Store!$A$2:$E$21,3,FALSE)</f>
        <v>East</v>
      </c>
      <c r="AD1061" t="str">
        <f>VLOOKUP(Table8_16[[#This Row],[Store_ID]],Store!$A$2:$E$21,4,FALSE)</f>
        <v>Johnsonville</v>
      </c>
      <c r="AE1061" t="str">
        <f>VLOOKUP(Table8_16[[#This Row],[Store_ID]],Store!$A$2:$E$21,5,FALSE)</f>
        <v>Flagship</v>
      </c>
      <c r="AF1061" s="22" t="str">
        <f>VLOOKUP(Table8_16[[#This Row],[Store_ID]],Store!$A$2:$F$21,6,FALSE)</f>
        <v>Physical Store</v>
      </c>
    </row>
    <row r="1062" spans="1:32" x14ac:dyDescent="0.3">
      <c r="A1062" t="s">
        <v>3027</v>
      </c>
      <c r="B1062" s="5">
        <v>45797</v>
      </c>
      <c r="C1062" t="s">
        <v>645</v>
      </c>
      <c r="D1062" t="s">
        <v>1844</v>
      </c>
      <c r="E1062" t="s">
        <v>1929</v>
      </c>
      <c r="F1062">
        <v>2</v>
      </c>
      <c r="G1062">
        <v>816.22</v>
      </c>
      <c r="H1062">
        <v>0.27</v>
      </c>
      <c r="I1062" t="s">
        <v>1959</v>
      </c>
      <c r="J1062">
        <v>1191.6812</v>
      </c>
      <c r="K1062">
        <v>1191.6812</v>
      </c>
      <c r="L1062" t="str">
        <f>_xlfn.IFS(Table8_1[[#This Row],[Unit_Price]]&lt;500,"Low Price",Table8_1[[#This Row],[Unit_Price]]&lt;2000,"Medium Price",Table8_1[[#This Row],[Unit_Price]]&gt;=2000, "High Price")</f>
        <v>Medium Price</v>
      </c>
      <c r="M1062" t="str">
        <f>VLOOKUP(Table8_16[[#This Row],[Customer_ID]],Table1__2[],2,FALSE)</f>
        <v>Ashley Ferguson</v>
      </c>
      <c r="N1062">
        <f>VLOOKUP(Table8_16[[#This Row],[Customer_ID]],Table1__2[],3,FALSE)</f>
        <v>46</v>
      </c>
      <c r="O1062" t="str">
        <f>VLOOKUP(Table8_16[[#This Row],[Customer_ID]],Table1__2[],4,FALSE)</f>
        <v>Male</v>
      </c>
      <c r="P1062" t="str">
        <f>VLOOKUP(Table8_16[[#This Row],[Customer_ID]],Table1__2[],5,FALSE)</f>
        <v>Sarahmouth</v>
      </c>
      <c r="Q1062" t="str">
        <f>VLOOKUP(Table8_16[[#This Row],[Customer_ID]],Table1__2[],6,FALSE)</f>
        <v>Pennsylvania</v>
      </c>
      <c r="R1062" t="str">
        <f>VLOOKUP(Table8_16[[#This Row],[Customer_ID]],Table1__2[],7,FALSE)</f>
        <v>USA</v>
      </c>
      <c r="S1062" t="str">
        <f>VLOOKUP(Table8_16[[#This Row],[Customer_ID]],Table1__2[],8,FALSE)</f>
        <v>Gold</v>
      </c>
      <c r="T1062" t="str">
        <f>VLOOKUP(Table8_16[[#This Row],[Customer_ID]],Table1__2[],9,FALSE)</f>
        <v>Experienced</v>
      </c>
      <c r="U1062" t="str">
        <f>VLOOKUP(Table8_16[[#This Row],[Product_ID]],Table3__211[],2,FALSE)</f>
        <v>LED Bedside</v>
      </c>
      <c r="V1062" t="str">
        <f>VLOOKUP(Table8_16[[#This Row],[Product_ID]],Table3__211[],3,FALSE)</f>
        <v>Lamp</v>
      </c>
      <c r="W1062" t="str">
        <f>VLOOKUP(Table8_16[[#This Row],[Product_ID]],Table3__211[],4,FALSE)</f>
        <v>Home</v>
      </c>
      <c r="X1062" t="str">
        <f>VLOOKUP(Table8_16[[#This Row],[Product_ID]],Table3__211[],5,FALSE)</f>
        <v>Lighting</v>
      </c>
      <c r="Y1062" t="str">
        <f>VLOOKUP(Table8_16[[#This Row],[Product_ID]],Table3__211[],6,FALSE)</f>
        <v>Aguilar, Horton and Lewis</v>
      </c>
      <c r="Z1062">
        <f>VLOOKUP(Table8_16[[#This Row],[Product_ID]],Table3__211[],7,FALSE)</f>
        <v>371.38</v>
      </c>
      <c r="AA1062">
        <f>VLOOKUP(Table8_16[[#This Row],[Product_ID]],Table3__211[],8,FALSE)</f>
        <v>220</v>
      </c>
      <c r="AB1062" t="str">
        <f>VLOOKUP(Table8_16[[#This Row],[Store_ID]],Store!$A$2:$E$21,2,FALSE)</f>
        <v>Thomas, Bridges and Harris</v>
      </c>
      <c r="AC1062" t="str">
        <f>VLOOKUP(Table8_16[[#This Row],[Store_ID]],Store!$A$2:$E$21,3,FALSE)</f>
        <v>North</v>
      </c>
      <c r="AD1062" t="str">
        <f>VLOOKUP(Table8_16[[#This Row],[Store_ID]],Store!$A$2:$E$21,4,FALSE)</f>
        <v>Sabrinatown</v>
      </c>
      <c r="AE1062" t="str">
        <f>VLOOKUP(Table8_16[[#This Row],[Store_ID]],Store!$A$2:$E$21,5,FALSE)</f>
        <v>Online</v>
      </c>
      <c r="AF1062" s="22" t="str">
        <f>VLOOKUP(Table8_16[[#This Row],[Store_ID]],Store!$A$2:$F$21,6,FALSE)</f>
        <v>Digital Store</v>
      </c>
    </row>
    <row r="1063" spans="1:32" x14ac:dyDescent="0.3">
      <c r="A1063" t="s">
        <v>3028</v>
      </c>
      <c r="B1063" s="5">
        <v>45554</v>
      </c>
      <c r="C1063" t="s">
        <v>1199</v>
      </c>
      <c r="D1063" t="s">
        <v>1765</v>
      </c>
      <c r="E1063" t="s">
        <v>1914</v>
      </c>
      <c r="F1063">
        <v>2</v>
      </c>
      <c r="G1063">
        <v>654.12</v>
      </c>
      <c r="H1063">
        <v>0.27</v>
      </c>
      <c r="I1063" t="s">
        <v>1961</v>
      </c>
      <c r="J1063">
        <v>955.01520000000005</v>
      </c>
      <c r="K1063">
        <v>955.01520000000005</v>
      </c>
      <c r="L1063" t="str">
        <f>_xlfn.IFS(Table8_1[[#This Row],[Unit_Price]]&lt;500,"Low Price",Table8_1[[#This Row],[Unit_Price]]&lt;2000,"Medium Price",Table8_1[[#This Row],[Unit_Price]]&gt;=2000, "High Price")</f>
        <v>Medium Price</v>
      </c>
      <c r="M1063" t="str">
        <f>VLOOKUP(Table8_16[[#This Row],[Customer_ID]],Table1__2[],2,FALSE)</f>
        <v>Shelley Ponce</v>
      </c>
      <c r="N1063">
        <f>VLOOKUP(Table8_16[[#This Row],[Customer_ID]],Table1__2[],3,FALSE)</f>
        <v>23</v>
      </c>
      <c r="O1063" t="str">
        <f>VLOOKUP(Table8_16[[#This Row],[Customer_ID]],Table1__2[],4,FALSE)</f>
        <v>Male</v>
      </c>
      <c r="P1063" t="str">
        <f>VLOOKUP(Table8_16[[#This Row],[Customer_ID]],Table1__2[],5,FALSE)</f>
        <v>South Cassandrachester</v>
      </c>
      <c r="Q1063" t="str">
        <f>VLOOKUP(Table8_16[[#This Row],[Customer_ID]],Table1__2[],6,FALSE)</f>
        <v>Rhode Island</v>
      </c>
      <c r="R1063" t="str">
        <f>VLOOKUP(Table8_16[[#This Row],[Customer_ID]],Table1__2[],7,FALSE)</f>
        <v>USA</v>
      </c>
      <c r="S1063" t="str">
        <f>VLOOKUP(Table8_16[[#This Row],[Customer_ID]],Table1__2[],8,FALSE)</f>
        <v>Gold</v>
      </c>
      <c r="T1063" t="str">
        <f>VLOOKUP(Table8_16[[#This Row],[Customer_ID]],Table1__2[],9,FALSE)</f>
        <v>Students</v>
      </c>
      <c r="U1063" t="str">
        <f>VLOOKUP(Table8_16[[#This Row],[Product_ID]],Table3__211[],2,FALSE)</f>
        <v>Tennis Ball</v>
      </c>
      <c r="V1063" t="str">
        <f>VLOOKUP(Table8_16[[#This Row],[Product_ID]],Table3__211[],3,FALSE)</f>
        <v>3-Pack</v>
      </c>
      <c r="W1063" t="str">
        <f>VLOOKUP(Table8_16[[#This Row],[Product_ID]],Table3__211[],4,FALSE)</f>
        <v>Sports</v>
      </c>
      <c r="X1063" t="str">
        <f>VLOOKUP(Table8_16[[#This Row],[Product_ID]],Table3__211[],5,FALSE)</f>
        <v>Equipment</v>
      </c>
      <c r="Y1063" t="str">
        <f>VLOOKUP(Table8_16[[#This Row],[Product_ID]],Table3__211[],6,FALSE)</f>
        <v>Lopez LLC</v>
      </c>
      <c r="Z1063">
        <f>VLOOKUP(Table8_16[[#This Row],[Product_ID]],Table3__211[],7,FALSE)</f>
        <v>103.45</v>
      </c>
      <c r="AA1063">
        <f>VLOOKUP(Table8_16[[#This Row],[Product_ID]],Table3__211[],8,FALSE)</f>
        <v>465</v>
      </c>
      <c r="AB1063" t="str">
        <f>VLOOKUP(Table8_16[[#This Row],[Store_ID]],Store!$A$2:$E$21,2,FALSE)</f>
        <v>Martinez-Mullins</v>
      </c>
      <c r="AC1063" t="str">
        <f>VLOOKUP(Table8_16[[#This Row],[Store_ID]],Store!$A$2:$E$21,3,FALSE)</f>
        <v>South</v>
      </c>
      <c r="AD1063" t="str">
        <f>VLOOKUP(Table8_16[[#This Row],[Store_ID]],Store!$A$2:$E$21,4,FALSE)</f>
        <v>Williamsfurt</v>
      </c>
      <c r="AE1063" t="str">
        <f>VLOOKUP(Table8_16[[#This Row],[Store_ID]],Store!$A$2:$E$21,5,FALSE)</f>
        <v>Online</v>
      </c>
      <c r="AF1063" s="22" t="str">
        <f>VLOOKUP(Table8_16[[#This Row],[Store_ID]],Store!$A$2:$F$21,6,FALSE)</f>
        <v>Digital Store</v>
      </c>
    </row>
    <row r="1064" spans="1:32" x14ac:dyDescent="0.3">
      <c r="A1064" t="s">
        <v>3029</v>
      </c>
      <c r="B1064" s="5">
        <v>45385</v>
      </c>
      <c r="C1064" t="s">
        <v>376</v>
      </c>
      <c r="D1064" t="s">
        <v>1802</v>
      </c>
      <c r="E1064" t="s">
        <v>1932</v>
      </c>
      <c r="F1064">
        <v>4</v>
      </c>
      <c r="G1064">
        <v>528.22</v>
      </c>
      <c r="H1064">
        <v>0.2</v>
      </c>
      <c r="I1064" t="s">
        <v>1961</v>
      </c>
      <c r="J1064">
        <v>1690.3040000000001</v>
      </c>
      <c r="K1064">
        <v>1690.3040000000001</v>
      </c>
      <c r="L1064" t="str">
        <f>_xlfn.IFS(Table8_1[[#This Row],[Unit_Price]]&lt;500,"Low Price",Table8_1[[#This Row],[Unit_Price]]&lt;2000,"Medium Price",Table8_1[[#This Row],[Unit_Price]]&gt;=2000, "High Price")</f>
        <v>Medium Price</v>
      </c>
      <c r="M1064" t="str">
        <f>VLOOKUP(Table8_16[[#This Row],[Customer_ID]],Table1__2[],2,FALSE)</f>
        <v>Lance Baker</v>
      </c>
      <c r="N1064">
        <f>VLOOKUP(Table8_16[[#This Row],[Customer_ID]],Table1__2[],3,FALSE)</f>
        <v>50</v>
      </c>
      <c r="O1064" t="str">
        <f>VLOOKUP(Table8_16[[#This Row],[Customer_ID]],Table1__2[],4,FALSE)</f>
        <v>Female</v>
      </c>
      <c r="P1064" t="str">
        <f>VLOOKUP(Table8_16[[#This Row],[Customer_ID]],Table1__2[],5,FALSE)</f>
        <v>Port Victoria</v>
      </c>
      <c r="Q1064" t="str">
        <f>VLOOKUP(Table8_16[[#This Row],[Customer_ID]],Table1__2[],6,FALSE)</f>
        <v>Florida</v>
      </c>
      <c r="R1064" t="str">
        <f>VLOOKUP(Table8_16[[#This Row],[Customer_ID]],Table1__2[],7,FALSE)</f>
        <v>USA</v>
      </c>
      <c r="S1064" t="str">
        <f>VLOOKUP(Table8_16[[#This Row],[Customer_ID]],Table1__2[],8,FALSE)</f>
        <v>Gold</v>
      </c>
      <c r="T1064" t="str">
        <f>VLOOKUP(Table8_16[[#This Row],[Customer_ID]],Table1__2[],9,FALSE)</f>
        <v>Experienced</v>
      </c>
      <c r="U1064" t="str">
        <f>VLOOKUP(Table8_16[[#This Row],[Product_ID]],Table3__211[],2,FALSE)</f>
        <v>Shin Guards –</v>
      </c>
      <c r="V1064" t="str">
        <f>VLOOKUP(Table8_16[[#This Row],[Product_ID]],Table3__211[],3,FALSE)</f>
        <v>Adult</v>
      </c>
      <c r="W1064" t="str">
        <f>VLOOKUP(Table8_16[[#This Row],[Product_ID]],Table3__211[],4,FALSE)</f>
        <v>Sports</v>
      </c>
      <c r="X1064" t="str">
        <f>VLOOKUP(Table8_16[[#This Row],[Product_ID]],Table3__211[],5,FALSE)</f>
        <v>Team Sports</v>
      </c>
      <c r="Y1064" t="str">
        <f>VLOOKUP(Table8_16[[#This Row],[Product_ID]],Table3__211[],6,FALSE)</f>
        <v>French Ltd</v>
      </c>
      <c r="Z1064">
        <f>VLOOKUP(Table8_16[[#This Row],[Product_ID]],Table3__211[],7,FALSE)</f>
        <v>107.06</v>
      </c>
      <c r="AA1064">
        <f>VLOOKUP(Table8_16[[#This Row],[Product_ID]],Table3__211[],8,FALSE)</f>
        <v>359</v>
      </c>
      <c r="AB1064" t="str">
        <f>VLOOKUP(Table8_16[[#This Row],[Store_ID]],Store!$A$2:$E$21,2,FALSE)</f>
        <v>Gardner, Humphrey and Contreras</v>
      </c>
      <c r="AC1064" t="str">
        <f>VLOOKUP(Table8_16[[#This Row],[Store_ID]],Store!$A$2:$E$21,3,FALSE)</f>
        <v>East</v>
      </c>
      <c r="AD1064" t="str">
        <f>VLOOKUP(Table8_16[[#This Row],[Store_ID]],Store!$A$2:$E$21,4,FALSE)</f>
        <v>Johnsonville</v>
      </c>
      <c r="AE1064" t="str">
        <f>VLOOKUP(Table8_16[[#This Row],[Store_ID]],Store!$A$2:$E$21,5,FALSE)</f>
        <v>Flagship</v>
      </c>
      <c r="AF1064" s="22" t="str">
        <f>VLOOKUP(Table8_16[[#This Row],[Store_ID]],Store!$A$2:$F$21,6,FALSE)</f>
        <v>Physical Store</v>
      </c>
    </row>
    <row r="1065" spans="1:32" x14ac:dyDescent="0.3">
      <c r="A1065" t="s">
        <v>3030</v>
      </c>
      <c r="B1065" s="5">
        <v>45704</v>
      </c>
      <c r="C1065" t="s">
        <v>726</v>
      </c>
      <c r="D1065" t="s">
        <v>1680</v>
      </c>
      <c r="E1065" t="s">
        <v>1914</v>
      </c>
      <c r="F1065">
        <v>4</v>
      </c>
      <c r="G1065">
        <v>36.72</v>
      </c>
      <c r="H1065">
        <v>7.0000000000000007E-2</v>
      </c>
      <c r="I1065" t="s">
        <v>1964</v>
      </c>
      <c r="J1065">
        <v>136.5984</v>
      </c>
      <c r="K1065">
        <v>136.5984</v>
      </c>
      <c r="L1065" t="str">
        <f>_xlfn.IFS(Table8_1[[#This Row],[Unit_Price]]&lt;500,"Low Price",Table8_1[[#This Row],[Unit_Price]]&lt;2000,"Medium Price",Table8_1[[#This Row],[Unit_Price]]&gt;=2000, "High Price")</f>
        <v>Low Price</v>
      </c>
      <c r="M1065" t="str">
        <f>VLOOKUP(Table8_16[[#This Row],[Customer_ID]],Table1__2[],2,FALSE)</f>
        <v>Lisa Young</v>
      </c>
      <c r="N1065">
        <f>VLOOKUP(Table8_16[[#This Row],[Customer_ID]],Table1__2[],3,FALSE)</f>
        <v>38</v>
      </c>
      <c r="O1065" t="str">
        <f>VLOOKUP(Table8_16[[#This Row],[Customer_ID]],Table1__2[],4,FALSE)</f>
        <v>Male</v>
      </c>
      <c r="P1065" t="str">
        <f>VLOOKUP(Table8_16[[#This Row],[Customer_ID]],Table1__2[],5,FALSE)</f>
        <v>Maybury</v>
      </c>
      <c r="Q1065" t="str">
        <f>VLOOKUP(Table8_16[[#This Row],[Customer_ID]],Table1__2[],6,FALSE)</f>
        <v>Georgia</v>
      </c>
      <c r="R1065" t="str">
        <f>VLOOKUP(Table8_16[[#This Row],[Customer_ID]],Table1__2[],7,FALSE)</f>
        <v>USA</v>
      </c>
      <c r="S1065" t="str">
        <f>VLOOKUP(Table8_16[[#This Row],[Customer_ID]],Table1__2[],8,FALSE)</f>
        <v>Platinum</v>
      </c>
      <c r="T1065" t="str">
        <f>VLOOKUP(Table8_16[[#This Row],[Customer_ID]],Table1__2[],9,FALSE)</f>
        <v>Experienced</v>
      </c>
      <c r="U1065" t="str">
        <f>VLOOKUP(Table8_16[[#This Row],[Product_ID]],Table3__211[],2,FALSE)</f>
        <v>Gaming Mechanical</v>
      </c>
      <c r="V1065" t="str">
        <f>VLOOKUP(Table8_16[[#This Row],[Product_ID]],Table3__211[],3,FALSE)</f>
        <v>Keyboard</v>
      </c>
      <c r="W1065" t="str">
        <f>VLOOKUP(Table8_16[[#This Row],[Product_ID]],Table3__211[],4,FALSE)</f>
        <v>Electronics</v>
      </c>
      <c r="X1065" t="str">
        <f>VLOOKUP(Table8_16[[#This Row],[Product_ID]],Table3__211[],5,FALSE)</f>
        <v>Computer</v>
      </c>
      <c r="Y1065" t="str">
        <f>VLOOKUP(Table8_16[[#This Row],[Product_ID]],Table3__211[],6,FALSE)</f>
        <v>Lucero LLC</v>
      </c>
      <c r="Z1065">
        <f>VLOOKUP(Table8_16[[#This Row],[Product_ID]],Table3__211[],7,FALSE)</f>
        <v>419.28</v>
      </c>
      <c r="AA1065">
        <f>VLOOKUP(Table8_16[[#This Row],[Product_ID]],Table3__211[],8,FALSE)</f>
        <v>86</v>
      </c>
      <c r="AB1065" t="str">
        <f>VLOOKUP(Table8_16[[#This Row],[Store_ID]],Store!$A$2:$E$21,2,FALSE)</f>
        <v>Martinez-Mullins</v>
      </c>
      <c r="AC1065" t="str">
        <f>VLOOKUP(Table8_16[[#This Row],[Store_ID]],Store!$A$2:$E$21,3,FALSE)</f>
        <v>South</v>
      </c>
      <c r="AD1065" t="str">
        <f>VLOOKUP(Table8_16[[#This Row],[Store_ID]],Store!$A$2:$E$21,4,FALSE)</f>
        <v>Williamsfurt</v>
      </c>
      <c r="AE1065" t="str">
        <f>VLOOKUP(Table8_16[[#This Row],[Store_ID]],Store!$A$2:$E$21,5,FALSE)</f>
        <v>Online</v>
      </c>
      <c r="AF1065" s="22" t="str">
        <f>VLOOKUP(Table8_16[[#This Row],[Store_ID]],Store!$A$2:$F$21,6,FALSE)</f>
        <v>Digital Store</v>
      </c>
    </row>
    <row r="1066" spans="1:32" x14ac:dyDescent="0.3">
      <c r="A1066" t="s">
        <v>3031</v>
      </c>
      <c r="B1066" s="5">
        <v>45545</v>
      </c>
      <c r="C1066" t="s">
        <v>1169</v>
      </c>
      <c r="D1066" t="s">
        <v>1817</v>
      </c>
      <c r="E1066" t="s">
        <v>1948</v>
      </c>
      <c r="F1066">
        <v>2</v>
      </c>
      <c r="G1066">
        <v>705.97</v>
      </c>
      <c r="H1066">
        <v>0.1</v>
      </c>
      <c r="I1066" t="s">
        <v>1961</v>
      </c>
      <c r="J1066">
        <v>1270.7460000000001</v>
      </c>
      <c r="K1066">
        <v>1270.7460000000001</v>
      </c>
      <c r="L1066" t="str">
        <f>_xlfn.IFS(Table8_1[[#This Row],[Unit_Price]]&lt;500,"Low Price",Table8_1[[#This Row],[Unit_Price]]&lt;2000,"Medium Price",Table8_1[[#This Row],[Unit_Price]]&gt;=2000, "High Price")</f>
        <v>Medium Price</v>
      </c>
      <c r="M1066" t="str">
        <f>VLOOKUP(Table8_16[[#This Row],[Customer_ID]],Table1__2[],2,FALSE)</f>
        <v>James Holloway Jr.</v>
      </c>
      <c r="N1066">
        <f>VLOOKUP(Table8_16[[#This Row],[Customer_ID]],Table1__2[],3,FALSE)</f>
        <v>45</v>
      </c>
      <c r="O1066" t="str">
        <f>VLOOKUP(Table8_16[[#This Row],[Customer_ID]],Table1__2[],4,FALSE)</f>
        <v>Male</v>
      </c>
      <c r="P1066" t="str">
        <f>VLOOKUP(Table8_16[[#This Row],[Customer_ID]],Table1__2[],5,FALSE)</f>
        <v>Millston</v>
      </c>
      <c r="Q1066" t="str">
        <f>VLOOKUP(Table8_16[[#This Row],[Customer_ID]],Table1__2[],6,FALSE)</f>
        <v>Indiana</v>
      </c>
      <c r="R1066" t="str">
        <f>VLOOKUP(Table8_16[[#This Row],[Customer_ID]],Table1__2[],7,FALSE)</f>
        <v>USA</v>
      </c>
      <c r="S1066" t="str">
        <f>VLOOKUP(Table8_16[[#This Row],[Customer_ID]],Table1__2[],8,FALSE)</f>
        <v>Silver</v>
      </c>
      <c r="T1066" t="str">
        <f>VLOOKUP(Table8_16[[#This Row],[Customer_ID]],Table1__2[],9,FALSE)</f>
        <v>Experienced</v>
      </c>
      <c r="U1066" t="str">
        <f>VLOOKUP(Table8_16[[#This Row],[Product_ID]],Table3__211[],2,FALSE)</f>
        <v>Essential Oil</v>
      </c>
      <c r="V1066" t="str">
        <f>VLOOKUP(Table8_16[[#This Row],[Product_ID]],Table3__211[],3,FALSE)</f>
        <v>Diffuser</v>
      </c>
      <c r="W1066" t="str">
        <f>VLOOKUP(Table8_16[[#This Row],[Product_ID]],Table3__211[],4,FALSE)</f>
        <v>Home</v>
      </c>
      <c r="X1066" t="str">
        <f>VLOOKUP(Table8_16[[#This Row],[Product_ID]],Table3__211[],5,FALSE)</f>
        <v>Decor</v>
      </c>
      <c r="Y1066" t="str">
        <f>VLOOKUP(Table8_16[[#This Row],[Product_ID]],Table3__211[],6,FALSE)</f>
        <v>Hernandez Inc</v>
      </c>
      <c r="Z1066">
        <f>VLOOKUP(Table8_16[[#This Row],[Product_ID]],Table3__211[],7,FALSE)</f>
        <v>325.26</v>
      </c>
      <c r="AA1066">
        <f>VLOOKUP(Table8_16[[#This Row],[Product_ID]],Table3__211[],8,FALSE)</f>
        <v>400</v>
      </c>
      <c r="AB1066" t="str">
        <f>VLOOKUP(Table8_16[[#This Row],[Store_ID]],Store!$A$2:$E$21,2,FALSE)</f>
        <v>Mann-Austin</v>
      </c>
      <c r="AC1066" t="str">
        <f>VLOOKUP(Table8_16[[#This Row],[Store_ID]],Store!$A$2:$E$21,3,FALSE)</f>
        <v>East</v>
      </c>
      <c r="AD1066" t="str">
        <f>VLOOKUP(Table8_16[[#This Row],[Store_ID]],Store!$A$2:$E$21,4,FALSE)</f>
        <v>Vasquezborough</v>
      </c>
      <c r="AE1066" t="str">
        <f>VLOOKUP(Table8_16[[#This Row],[Store_ID]],Store!$A$2:$E$21,5,FALSE)</f>
        <v>Online</v>
      </c>
      <c r="AF1066" s="22" t="str">
        <f>VLOOKUP(Table8_16[[#This Row],[Store_ID]],Store!$A$2:$F$21,6,FALSE)</f>
        <v>Digital Store</v>
      </c>
    </row>
    <row r="1067" spans="1:32" x14ac:dyDescent="0.3">
      <c r="A1067" t="s">
        <v>3032</v>
      </c>
      <c r="B1067" s="5">
        <v>45736</v>
      </c>
      <c r="C1067" t="s">
        <v>104</v>
      </c>
      <c r="D1067" t="s">
        <v>1700</v>
      </c>
      <c r="E1067" t="s">
        <v>1892</v>
      </c>
      <c r="F1067">
        <v>2</v>
      </c>
      <c r="G1067">
        <v>994.29</v>
      </c>
      <c r="H1067">
        <v>0.01</v>
      </c>
      <c r="I1067" t="s">
        <v>1961</v>
      </c>
      <c r="J1067">
        <v>1968.6941999999999</v>
      </c>
      <c r="K1067">
        <v>1968.6941999999999</v>
      </c>
      <c r="L1067" t="str">
        <f>_xlfn.IFS(Table8_1[[#This Row],[Unit_Price]]&lt;500,"Low Price",Table8_1[[#This Row],[Unit_Price]]&lt;2000,"Medium Price",Table8_1[[#This Row],[Unit_Price]]&gt;=2000, "High Price")</f>
        <v>Medium Price</v>
      </c>
      <c r="M1067" t="str">
        <f>VLOOKUP(Table8_16[[#This Row],[Customer_ID]],Table1__2[],2,FALSE)</f>
        <v>Jonathan Steele</v>
      </c>
      <c r="N1067">
        <f>VLOOKUP(Table8_16[[#This Row],[Customer_ID]],Table1__2[],3,FALSE)</f>
        <v>52</v>
      </c>
      <c r="O1067" t="str">
        <f>VLOOKUP(Table8_16[[#This Row],[Customer_ID]],Table1__2[],4,FALSE)</f>
        <v>Female</v>
      </c>
      <c r="P1067" t="str">
        <f>VLOOKUP(Table8_16[[#This Row],[Customer_ID]],Table1__2[],5,FALSE)</f>
        <v>Molinabury</v>
      </c>
      <c r="Q1067" t="str">
        <f>VLOOKUP(Table8_16[[#This Row],[Customer_ID]],Table1__2[],6,FALSE)</f>
        <v>Oregon</v>
      </c>
      <c r="R1067" t="str">
        <f>VLOOKUP(Table8_16[[#This Row],[Customer_ID]],Table1__2[],7,FALSE)</f>
        <v>USA</v>
      </c>
      <c r="S1067" t="str">
        <f>VLOOKUP(Table8_16[[#This Row],[Customer_ID]],Table1__2[],8,FALSE)</f>
        <v>Silver</v>
      </c>
      <c r="T1067" t="str">
        <f>VLOOKUP(Table8_16[[#This Row],[Customer_ID]],Table1__2[],9,FALSE)</f>
        <v>Experienced</v>
      </c>
      <c r="U1067" t="str">
        <f>VLOOKUP(Table8_16[[#This Row],[Product_ID]],Table3__211[],2,FALSE)</f>
        <v>Noise-Canceling</v>
      </c>
      <c r="V1067" t="str">
        <f>VLOOKUP(Table8_16[[#This Row],[Product_ID]],Table3__211[],3,FALSE)</f>
        <v>Headphones</v>
      </c>
      <c r="W1067" t="str">
        <f>VLOOKUP(Table8_16[[#This Row],[Product_ID]],Table3__211[],4,FALSE)</f>
        <v>Electronics</v>
      </c>
      <c r="X1067" t="str">
        <f>VLOOKUP(Table8_16[[#This Row],[Product_ID]],Table3__211[],5,FALSE)</f>
        <v>Audio</v>
      </c>
      <c r="Y1067" t="str">
        <f>VLOOKUP(Table8_16[[#This Row],[Product_ID]],Table3__211[],6,FALSE)</f>
        <v>Taylor-Hart</v>
      </c>
      <c r="Z1067">
        <f>VLOOKUP(Table8_16[[#This Row],[Product_ID]],Table3__211[],7,FALSE)</f>
        <v>38.520000000000003</v>
      </c>
      <c r="AA1067">
        <f>VLOOKUP(Table8_16[[#This Row],[Product_ID]],Table3__211[],8,FALSE)</f>
        <v>378</v>
      </c>
      <c r="AB1067" t="str">
        <f>VLOOKUP(Table8_16[[#This Row],[Store_ID]],Store!$A$2:$E$21,2,FALSE)</f>
        <v>Martinez, Adkins and Johnson</v>
      </c>
      <c r="AC1067" t="str">
        <f>VLOOKUP(Table8_16[[#This Row],[Store_ID]],Store!$A$2:$E$21,3,FALSE)</f>
        <v>North</v>
      </c>
      <c r="AD1067" t="str">
        <f>VLOOKUP(Table8_16[[#This Row],[Store_ID]],Store!$A$2:$E$21,4,FALSE)</f>
        <v>Danielmouth</v>
      </c>
      <c r="AE1067" t="str">
        <f>VLOOKUP(Table8_16[[#This Row],[Store_ID]],Store!$A$2:$E$21,5,FALSE)</f>
        <v>Flagship</v>
      </c>
      <c r="AF1067" s="22" t="str">
        <f>VLOOKUP(Table8_16[[#This Row],[Store_ID]],Store!$A$2:$F$21,6,FALSE)</f>
        <v>Physical Store</v>
      </c>
    </row>
    <row r="1068" spans="1:32" x14ac:dyDescent="0.3">
      <c r="A1068" t="s">
        <v>3033</v>
      </c>
      <c r="B1068" s="5">
        <v>45608</v>
      </c>
      <c r="C1068" t="s">
        <v>1319</v>
      </c>
      <c r="D1068" t="s">
        <v>1859</v>
      </c>
      <c r="E1068" t="s">
        <v>1945</v>
      </c>
      <c r="F1068">
        <v>1</v>
      </c>
      <c r="G1068">
        <v>909.04</v>
      </c>
      <c r="H1068">
        <v>0.11</v>
      </c>
      <c r="I1068" t="s">
        <v>1959</v>
      </c>
      <c r="J1068">
        <v>809.04560000000004</v>
      </c>
      <c r="K1068">
        <v>809.04559999999992</v>
      </c>
      <c r="L1068" t="str">
        <f>_xlfn.IFS(Table8_1[[#This Row],[Unit_Price]]&lt;500,"Low Price",Table8_1[[#This Row],[Unit_Price]]&lt;2000,"Medium Price",Table8_1[[#This Row],[Unit_Price]]&gt;=2000, "High Price")</f>
        <v>Medium Price</v>
      </c>
      <c r="M1068" t="str">
        <f>VLOOKUP(Table8_16[[#This Row],[Customer_ID]],Table1__2[],2,FALSE)</f>
        <v>Holly Robinson</v>
      </c>
      <c r="N1068">
        <f>VLOOKUP(Table8_16[[#This Row],[Customer_ID]],Table1__2[],3,FALSE)</f>
        <v>45</v>
      </c>
      <c r="O1068" t="str">
        <f>VLOOKUP(Table8_16[[#This Row],[Customer_ID]],Table1__2[],4,FALSE)</f>
        <v>Female</v>
      </c>
      <c r="P1068" t="str">
        <f>VLOOKUP(Table8_16[[#This Row],[Customer_ID]],Table1__2[],5,FALSE)</f>
        <v>East Amy</v>
      </c>
      <c r="Q1068" t="str">
        <f>VLOOKUP(Table8_16[[#This Row],[Customer_ID]],Table1__2[],6,FALSE)</f>
        <v>Washington</v>
      </c>
      <c r="R1068" t="str">
        <f>VLOOKUP(Table8_16[[#This Row],[Customer_ID]],Table1__2[],7,FALSE)</f>
        <v>USA</v>
      </c>
      <c r="S1068" t="str">
        <f>VLOOKUP(Table8_16[[#This Row],[Customer_ID]],Table1__2[],8,FALSE)</f>
        <v>Platinum</v>
      </c>
      <c r="T1068" t="str">
        <f>VLOOKUP(Table8_16[[#This Row],[Customer_ID]],Table1__2[],9,FALSE)</f>
        <v>Experienced</v>
      </c>
      <c r="U1068" t="str">
        <f>VLOOKUP(Table8_16[[#This Row],[Product_ID]],Table3__211[],2,FALSE)</f>
        <v>Microwave</v>
      </c>
      <c r="V1068" t="str">
        <f>VLOOKUP(Table8_16[[#This Row],[Product_ID]],Table3__211[],3,FALSE)</f>
        <v>Oven</v>
      </c>
      <c r="W1068" t="str">
        <f>VLOOKUP(Table8_16[[#This Row],[Product_ID]],Table3__211[],4,FALSE)</f>
        <v>Home</v>
      </c>
      <c r="X1068" t="str">
        <f>VLOOKUP(Table8_16[[#This Row],[Product_ID]],Table3__211[],5,FALSE)</f>
        <v>Appliances</v>
      </c>
      <c r="Y1068" t="str">
        <f>VLOOKUP(Table8_16[[#This Row],[Product_ID]],Table3__211[],6,FALSE)</f>
        <v>Green, Powell and Palmer</v>
      </c>
      <c r="Z1068">
        <f>VLOOKUP(Table8_16[[#This Row],[Product_ID]],Table3__211[],7,FALSE)</f>
        <v>447.43</v>
      </c>
      <c r="AA1068">
        <f>VLOOKUP(Table8_16[[#This Row],[Product_ID]],Table3__211[],8,FALSE)</f>
        <v>191</v>
      </c>
      <c r="AB1068" t="str">
        <f>VLOOKUP(Table8_16[[#This Row],[Store_ID]],Store!$A$2:$E$21,2,FALSE)</f>
        <v>Guerrero-Schmitt</v>
      </c>
      <c r="AC1068" t="str">
        <f>VLOOKUP(Table8_16[[#This Row],[Store_ID]],Store!$A$2:$E$21,3,FALSE)</f>
        <v>East</v>
      </c>
      <c r="AD1068" t="str">
        <f>VLOOKUP(Table8_16[[#This Row],[Store_ID]],Store!$A$2:$E$21,4,FALSE)</f>
        <v>East Stevechester</v>
      </c>
      <c r="AE1068" t="str">
        <f>VLOOKUP(Table8_16[[#This Row],[Store_ID]],Store!$A$2:$E$21,5,FALSE)</f>
        <v>Flagship</v>
      </c>
      <c r="AF1068" s="22" t="str">
        <f>VLOOKUP(Table8_16[[#This Row],[Store_ID]],Store!$A$2:$F$21,6,FALSE)</f>
        <v>Physical Store</v>
      </c>
    </row>
    <row r="1069" spans="1:32" x14ac:dyDescent="0.3">
      <c r="A1069" t="s">
        <v>3034</v>
      </c>
      <c r="B1069" s="5">
        <v>45334</v>
      </c>
      <c r="C1069" t="s">
        <v>1106</v>
      </c>
      <c r="D1069" t="s">
        <v>1680</v>
      </c>
      <c r="E1069" t="s">
        <v>1927</v>
      </c>
      <c r="F1069">
        <v>1</v>
      </c>
      <c r="G1069">
        <v>164.73</v>
      </c>
      <c r="H1069">
        <v>0.12</v>
      </c>
      <c r="I1069" t="s">
        <v>1961</v>
      </c>
      <c r="J1069">
        <v>144.9624</v>
      </c>
      <c r="K1069">
        <v>144.9624</v>
      </c>
      <c r="L1069" t="str">
        <f>_xlfn.IFS(Table8_1[[#This Row],[Unit_Price]]&lt;500,"Low Price",Table8_1[[#This Row],[Unit_Price]]&lt;2000,"Medium Price",Table8_1[[#This Row],[Unit_Price]]&gt;=2000, "High Price")</f>
        <v>Low Price</v>
      </c>
      <c r="M1069" t="str">
        <f>VLOOKUP(Table8_16[[#This Row],[Customer_ID]],Table1__2[],2,FALSE)</f>
        <v>Heather Valenzuela</v>
      </c>
      <c r="N1069">
        <f>VLOOKUP(Table8_16[[#This Row],[Customer_ID]],Table1__2[],3,FALSE)</f>
        <v>31</v>
      </c>
      <c r="O1069" t="str">
        <f>VLOOKUP(Table8_16[[#This Row],[Customer_ID]],Table1__2[],4,FALSE)</f>
        <v>Male</v>
      </c>
      <c r="P1069" t="str">
        <f>VLOOKUP(Table8_16[[#This Row],[Customer_ID]],Table1__2[],5,FALSE)</f>
        <v>New Angiefurt</v>
      </c>
      <c r="Q1069" t="str">
        <f>VLOOKUP(Table8_16[[#This Row],[Customer_ID]],Table1__2[],6,FALSE)</f>
        <v>Alaska</v>
      </c>
      <c r="R1069" t="str">
        <f>VLOOKUP(Table8_16[[#This Row],[Customer_ID]],Table1__2[],7,FALSE)</f>
        <v>USA</v>
      </c>
      <c r="S1069" t="str">
        <f>VLOOKUP(Table8_16[[#This Row],[Customer_ID]],Table1__2[],8,FALSE)</f>
        <v>Bronze</v>
      </c>
      <c r="T1069" t="str">
        <f>VLOOKUP(Table8_16[[#This Row],[Customer_ID]],Table1__2[],9,FALSE)</f>
        <v>Experienced</v>
      </c>
      <c r="U1069" t="str">
        <f>VLOOKUP(Table8_16[[#This Row],[Product_ID]],Table3__211[],2,FALSE)</f>
        <v>Gaming Mechanical</v>
      </c>
      <c r="V1069" t="str">
        <f>VLOOKUP(Table8_16[[#This Row],[Product_ID]],Table3__211[],3,FALSE)</f>
        <v>Keyboard</v>
      </c>
      <c r="W1069" t="str">
        <f>VLOOKUP(Table8_16[[#This Row],[Product_ID]],Table3__211[],4,FALSE)</f>
        <v>Electronics</v>
      </c>
      <c r="X1069" t="str">
        <f>VLOOKUP(Table8_16[[#This Row],[Product_ID]],Table3__211[],5,FALSE)</f>
        <v>Computer</v>
      </c>
      <c r="Y1069" t="str">
        <f>VLOOKUP(Table8_16[[#This Row],[Product_ID]],Table3__211[],6,FALSE)</f>
        <v>Lucero LLC</v>
      </c>
      <c r="Z1069">
        <f>VLOOKUP(Table8_16[[#This Row],[Product_ID]],Table3__211[],7,FALSE)</f>
        <v>419.28</v>
      </c>
      <c r="AA1069">
        <f>VLOOKUP(Table8_16[[#This Row],[Product_ID]],Table3__211[],8,FALSE)</f>
        <v>86</v>
      </c>
      <c r="AB1069" t="str">
        <f>VLOOKUP(Table8_16[[#This Row],[Store_ID]],Store!$A$2:$E$21,2,FALSE)</f>
        <v>Aguirre-Keller</v>
      </c>
      <c r="AC1069" t="str">
        <f>VLOOKUP(Table8_16[[#This Row],[Store_ID]],Store!$A$2:$E$21,3,FALSE)</f>
        <v>South</v>
      </c>
      <c r="AD1069" t="str">
        <f>VLOOKUP(Table8_16[[#This Row],[Store_ID]],Store!$A$2:$E$21,4,FALSE)</f>
        <v>Lake Michael</v>
      </c>
      <c r="AE1069" t="str">
        <f>VLOOKUP(Table8_16[[#This Row],[Store_ID]],Store!$A$2:$E$21,5,FALSE)</f>
        <v>Online</v>
      </c>
      <c r="AF1069" s="22" t="str">
        <f>VLOOKUP(Table8_16[[#This Row],[Store_ID]],Store!$A$2:$F$21,6,FALSE)</f>
        <v>Digital Store</v>
      </c>
    </row>
    <row r="1070" spans="1:32" x14ac:dyDescent="0.3">
      <c r="A1070" t="s">
        <v>3035</v>
      </c>
      <c r="B1070" s="5">
        <v>45690</v>
      </c>
      <c r="C1070" t="s">
        <v>234</v>
      </c>
      <c r="D1070" t="s">
        <v>1689</v>
      </c>
      <c r="E1070" t="s">
        <v>1914</v>
      </c>
      <c r="F1070">
        <v>2</v>
      </c>
      <c r="G1070">
        <v>606.35</v>
      </c>
      <c r="H1070">
        <v>0.16</v>
      </c>
      <c r="I1070" t="s">
        <v>1964</v>
      </c>
      <c r="J1070">
        <v>1018.668</v>
      </c>
      <c r="K1070">
        <v>1018.668</v>
      </c>
      <c r="L1070" t="str">
        <f>_xlfn.IFS(Table8_1[[#This Row],[Unit_Price]]&lt;500,"Low Price",Table8_1[[#This Row],[Unit_Price]]&lt;2000,"Medium Price",Table8_1[[#This Row],[Unit_Price]]&gt;=2000, "High Price")</f>
        <v>Medium Price</v>
      </c>
      <c r="M1070" t="str">
        <f>VLOOKUP(Table8_16[[#This Row],[Customer_ID]],Table1__2[],2,FALSE)</f>
        <v>James Bean</v>
      </c>
      <c r="N1070">
        <f>VLOOKUP(Table8_16[[#This Row],[Customer_ID]],Table1__2[],3,FALSE)</f>
        <v>50</v>
      </c>
      <c r="O1070" t="str">
        <f>VLOOKUP(Table8_16[[#This Row],[Customer_ID]],Table1__2[],4,FALSE)</f>
        <v>Male</v>
      </c>
      <c r="P1070" t="str">
        <f>VLOOKUP(Table8_16[[#This Row],[Customer_ID]],Table1__2[],5,FALSE)</f>
        <v>Stevensonton</v>
      </c>
      <c r="Q1070" t="str">
        <f>VLOOKUP(Table8_16[[#This Row],[Customer_ID]],Table1__2[],6,FALSE)</f>
        <v>New Mexico</v>
      </c>
      <c r="R1070" t="str">
        <f>VLOOKUP(Table8_16[[#This Row],[Customer_ID]],Table1__2[],7,FALSE)</f>
        <v>USA</v>
      </c>
      <c r="S1070" t="str">
        <f>VLOOKUP(Table8_16[[#This Row],[Customer_ID]],Table1__2[],8,FALSE)</f>
        <v>Bronze</v>
      </c>
      <c r="T1070" t="str">
        <f>VLOOKUP(Table8_16[[#This Row],[Customer_ID]],Table1__2[],9,FALSE)</f>
        <v>Experienced</v>
      </c>
      <c r="U1070" t="str">
        <f>VLOOKUP(Table8_16[[#This Row],[Product_ID]],Table3__211[],2,FALSE)</f>
        <v>Men's Casual</v>
      </c>
      <c r="V1070" t="str">
        <f>VLOOKUP(Table8_16[[#This Row],[Product_ID]],Table3__211[],3,FALSE)</f>
        <v>Sneakers</v>
      </c>
      <c r="W1070" t="str">
        <f>VLOOKUP(Table8_16[[#This Row],[Product_ID]],Table3__211[],4,FALSE)</f>
        <v>Clothing</v>
      </c>
      <c r="X1070" t="str">
        <f>VLOOKUP(Table8_16[[#This Row],[Product_ID]],Table3__211[],5,FALSE)</f>
        <v>Footwear</v>
      </c>
      <c r="Y1070" t="str">
        <f>VLOOKUP(Table8_16[[#This Row],[Product_ID]],Table3__211[],6,FALSE)</f>
        <v>Hogan-Lee</v>
      </c>
      <c r="Z1070">
        <f>VLOOKUP(Table8_16[[#This Row],[Product_ID]],Table3__211[],7,FALSE)</f>
        <v>353.47</v>
      </c>
      <c r="AA1070">
        <f>VLOOKUP(Table8_16[[#This Row],[Product_ID]],Table3__211[],8,FALSE)</f>
        <v>214</v>
      </c>
      <c r="AB1070" t="str">
        <f>VLOOKUP(Table8_16[[#This Row],[Store_ID]],Store!$A$2:$E$21,2,FALSE)</f>
        <v>Martinez-Mullins</v>
      </c>
      <c r="AC1070" t="str">
        <f>VLOOKUP(Table8_16[[#This Row],[Store_ID]],Store!$A$2:$E$21,3,FALSE)</f>
        <v>South</v>
      </c>
      <c r="AD1070" t="str">
        <f>VLOOKUP(Table8_16[[#This Row],[Store_ID]],Store!$A$2:$E$21,4,FALSE)</f>
        <v>Williamsfurt</v>
      </c>
      <c r="AE1070" t="str">
        <f>VLOOKUP(Table8_16[[#This Row],[Store_ID]],Store!$A$2:$E$21,5,FALSE)</f>
        <v>Online</v>
      </c>
      <c r="AF1070" s="22" t="str">
        <f>VLOOKUP(Table8_16[[#This Row],[Store_ID]],Store!$A$2:$F$21,6,FALSE)</f>
        <v>Digital Store</v>
      </c>
    </row>
    <row r="1071" spans="1:32" x14ac:dyDescent="0.3">
      <c r="A1071" t="s">
        <v>3036</v>
      </c>
      <c r="B1071" s="5">
        <v>45481</v>
      </c>
      <c r="C1071" t="s">
        <v>551</v>
      </c>
      <c r="D1071" t="s">
        <v>1877</v>
      </c>
      <c r="E1071" t="s">
        <v>1904</v>
      </c>
      <c r="F1071">
        <v>3</v>
      </c>
      <c r="G1071">
        <v>904.19</v>
      </c>
      <c r="H1071">
        <v>0.09</v>
      </c>
      <c r="I1071" t="s">
        <v>1959</v>
      </c>
      <c r="J1071">
        <v>2468.4387000000002</v>
      </c>
      <c r="K1071">
        <v>2468.4387000000002</v>
      </c>
      <c r="L1071" t="str">
        <f>_xlfn.IFS(Table8_1[[#This Row],[Unit_Price]]&lt;500,"Low Price",Table8_1[[#This Row],[Unit_Price]]&lt;2000,"Medium Price",Table8_1[[#This Row],[Unit_Price]]&gt;=2000, "High Price")</f>
        <v>Medium Price</v>
      </c>
      <c r="M1071" t="str">
        <f>VLOOKUP(Table8_16[[#This Row],[Customer_ID]],Table1__2[],2,FALSE)</f>
        <v>Joseph Jones</v>
      </c>
      <c r="N1071">
        <f>VLOOKUP(Table8_16[[#This Row],[Customer_ID]],Table1__2[],3,FALSE)</f>
        <v>21</v>
      </c>
      <c r="O1071" t="str">
        <f>VLOOKUP(Table8_16[[#This Row],[Customer_ID]],Table1__2[],4,FALSE)</f>
        <v>Male</v>
      </c>
      <c r="P1071" t="str">
        <f>VLOOKUP(Table8_16[[#This Row],[Customer_ID]],Table1__2[],5,FALSE)</f>
        <v>North Matthew</v>
      </c>
      <c r="Q1071" t="str">
        <f>VLOOKUP(Table8_16[[#This Row],[Customer_ID]],Table1__2[],6,FALSE)</f>
        <v>Illinois</v>
      </c>
      <c r="R1071" t="str">
        <f>VLOOKUP(Table8_16[[#This Row],[Customer_ID]],Table1__2[],7,FALSE)</f>
        <v>USA</v>
      </c>
      <c r="S1071" t="str">
        <f>VLOOKUP(Table8_16[[#This Row],[Customer_ID]],Table1__2[],8,FALSE)</f>
        <v>Bronze</v>
      </c>
      <c r="T1071" t="str">
        <f>VLOOKUP(Table8_16[[#This Row],[Customer_ID]],Table1__2[],9,FALSE)</f>
        <v>Students</v>
      </c>
      <c r="U1071" t="str">
        <f>VLOOKUP(Table8_16[[#This Row],[Product_ID]],Table3__211[],2,FALSE)</f>
        <v>Portable Bluetooth</v>
      </c>
      <c r="V1071" t="str">
        <f>VLOOKUP(Table8_16[[#This Row],[Product_ID]],Table3__211[],3,FALSE)</f>
        <v>Speaker</v>
      </c>
      <c r="W1071" t="str">
        <f>VLOOKUP(Table8_16[[#This Row],[Product_ID]],Table3__211[],4,FALSE)</f>
        <v>Electronics</v>
      </c>
      <c r="X1071" t="str">
        <f>VLOOKUP(Table8_16[[#This Row],[Product_ID]],Table3__211[],5,FALSE)</f>
        <v>Audio</v>
      </c>
      <c r="Y1071" t="str">
        <f>VLOOKUP(Table8_16[[#This Row],[Product_ID]],Table3__211[],6,FALSE)</f>
        <v>Flores-King</v>
      </c>
      <c r="Z1071">
        <f>VLOOKUP(Table8_16[[#This Row],[Product_ID]],Table3__211[],7,FALSE)</f>
        <v>431.67</v>
      </c>
      <c r="AA1071">
        <f>VLOOKUP(Table8_16[[#This Row],[Product_ID]],Table3__211[],8,FALSE)</f>
        <v>73</v>
      </c>
      <c r="AB1071" t="str">
        <f>VLOOKUP(Table8_16[[#This Row],[Store_ID]],Store!$A$2:$E$21,2,FALSE)</f>
        <v>Alexander Group</v>
      </c>
      <c r="AC1071" t="str">
        <f>VLOOKUP(Table8_16[[#This Row],[Store_ID]],Store!$A$2:$E$21,3,FALSE)</f>
        <v>South</v>
      </c>
      <c r="AD1071" t="str">
        <f>VLOOKUP(Table8_16[[#This Row],[Store_ID]],Store!$A$2:$E$21,4,FALSE)</f>
        <v>Port Sharon</v>
      </c>
      <c r="AE1071" t="str">
        <f>VLOOKUP(Table8_16[[#This Row],[Store_ID]],Store!$A$2:$E$21,5,FALSE)</f>
        <v>Online</v>
      </c>
      <c r="AF1071" s="22" t="str">
        <f>VLOOKUP(Table8_16[[#This Row],[Store_ID]],Store!$A$2:$F$21,6,FALSE)</f>
        <v>Digital Store</v>
      </c>
    </row>
    <row r="1072" spans="1:32" x14ac:dyDescent="0.3">
      <c r="A1072" t="s">
        <v>3037</v>
      </c>
      <c r="B1072" s="5">
        <v>45576</v>
      </c>
      <c r="C1072" t="s">
        <v>515</v>
      </c>
      <c r="D1072" t="s">
        <v>1732</v>
      </c>
      <c r="E1072" t="s">
        <v>1896</v>
      </c>
      <c r="F1072">
        <v>4</v>
      </c>
      <c r="G1072">
        <v>694.61</v>
      </c>
      <c r="H1072">
        <v>0.18</v>
      </c>
      <c r="I1072" t="s">
        <v>1964</v>
      </c>
      <c r="J1072">
        <v>2278.3208</v>
      </c>
      <c r="K1072">
        <v>2278.3208</v>
      </c>
      <c r="L1072" t="str">
        <f>_xlfn.IFS(Table8_1[[#This Row],[Unit_Price]]&lt;500,"Low Price",Table8_1[[#This Row],[Unit_Price]]&lt;2000,"Medium Price",Table8_1[[#This Row],[Unit_Price]]&gt;=2000, "High Price")</f>
        <v>Medium Price</v>
      </c>
      <c r="M1072" t="str">
        <f>VLOOKUP(Table8_16[[#This Row],[Customer_ID]],Table1__2[],2,FALSE)</f>
        <v>Michael Davies</v>
      </c>
      <c r="N1072">
        <f>VLOOKUP(Table8_16[[#This Row],[Customer_ID]],Table1__2[],3,FALSE)</f>
        <v>25</v>
      </c>
      <c r="O1072" t="str">
        <f>VLOOKUP(Table8_16[[#This Row],[Customer_ID]],Table1__2[],4,FALSE)</f>
        <v>Female</v>
      </c>
      <c r="P1072" t="str">
        <f>VLOOKUP(Table8_16[[#This Row],[Customer_ID]],Table1__2[],5,FALSE)</f>
        <v>Lake Stevenfort</v>
      </c>
      <c r="Q1072" t="str">
        <f>VLOOKUP(Table8_16[[#This Row],[Customer_ID]],Table1__2[],6,FALSE)</f>
        <v>Oregon</v>
      </c>
      <c r="R1072" t="str">
        <f>VLOOKUP(Table8_16[[#This Row],[Customer_ID]],Table1__2[],7,FALSE)</f>
        <v>USA</v>
      </c>
      <c r="S1072" t="str">
        <f>VLOOKUP(Table8_16[[#This Row],[Customer_ID]],Table1__2[],8,FALSE)</f>
        <v>Gold</v>
      </c>
      <c r="T1072" t="str">
        <f>VLOOKUP(Table8_16[[#This Row],[Customer_ID]],Table1__2[],9,FALSE)</f>
        <v>Entry level Professionel</v>
      </c>
      <c r="U1072" t="str">
        <f>VLOOKUP(Table8_16[[#This Row],[Product_ID]],Table3__211[],2,FALSE)</f>
        <v>Boxing Hand</v>
      </c>
      <c r="V1072" t="str">
        <f>VLOOKUP(Table8_16[[#This Row],[Product_ID]],Table3__211[],3,FALSE)</f>
        <v>Wraps</v>
      </c>
      <c r="W1072" t="str">
        <f>VLOOKUP(Table8_16[[#This Row],[Product_ID]],Table3__211[],4,FALSE)</f>
        <v>Sports</v>
      </c>
      <c r="X1072" t="str">
        <f>VLOOKUP(Table8_16[[#This Row],[Product_ID]],Table3__211[],5,FALSE)</f>
        <v>Fitness</v>
      </c>
      <c r="Y1072" t="str">
        <f>VLOOKUP(Table8_16[[#This Row],[Product_ID]],Table3__211[],6,FALSE)</f>
        <v>Smith-King</v>
      </c>
      <c r="Z1072">
        <f>VLOOKUP(Table8_16[[#This Row],[Product_ID]],Table3__211[],7,FALSE)</f>
        <v>190.29</v>
      </c>
      <c r="AA1072">
        <f>VLOOKUP(Table8_16[[#This Row],[Product_ID]],Table3__211[],8,FALSE)</f>
        <v>260</v>
      </c>
      <c r="AB1072" t="str">
        <f>VLOOKUP(Table8_16[[#This Row],[Store_ID]],Store!$A$2:$E$21,2,FALSE)</f>
        <v>Black-Horn</v>
      </c>
      <c r="AC1072" t="str">
        <f>VLOOKUP(Table8_16[[#This Row],[Store_ID]],Store!$A$2:$E$21,3,FALSE)</f>
        <v>South</v>
      </c>
      <c r="AD1072" t="str">
        <f>VLOOKUP(Table8_16[[#This Row],[Store_ID]],Store!$A$2:$E$21,4,FALSE)</f>
        <v>North Nancyview</v>
      </c>
      <c r="AE1072" t="str">
        <f>VLOOKUP(Table8_16[[#This Row],[Store_ID]],Store!$A$2:$E$21,5,FALSE)</f>
        <v>Outlet</v>
      </c>
      <c r="AF1072" s="22" t="str">
        <f>VLOOKUP(Table8_16[[#This Row],[Store_ID]],Store!$A$2:$F$21,6,FALSE)</f>
        <v>Physical Store</v>
      </c>
    </row>
    <row r="1073" spans="1:32" x14ac:dyDescent="0.3">
      <c r="A1073" t="s">
        <v>3038</v>
      </c>
      <c r="B1073" s="5">
        <v>45215</v>
      </c>
      <c r="C1073" t="s">
        <v>738</v>
      </c>
      <c r="D1073" t="s">
        <v>1850</v>
      </c>
      <c r="E1073" t="s">
        <v>1896</v>
      </c>
      <c r="F1073">
        <v>4</v>
      </c>
      <c r="G1073">
        <v>753.83</v>
      </c>
      <c r="H1073">
        <v>0.24</v>
      </c>
      <c r="I1073" t="s">
        <v>1959</v>
      </c>
      <c r="J1073">
        <v>2291.6432</v>
      </c>
      <c r="K1073">
        <v>2291.6432000000004</v>
      </c>
      <c r="L1073" t="str">
        <f>_xlfn.IFS(Table8_1[[#This Row],[Unit_Price]]&lt;500,"Low Price",Table8_1[[#This Row],[Unit_Price]]&lt;2000,"Medium Price",Table8_1[[#This Row],[Unit_Price]]&gt;=2000, "High Price")</f>
        <v>Medium Price</v>
      </c>
      <c r="M1073" t="str">
        <f>VLOOKUP(Table8_16[[#This Row],[Customer_ID]],Table1__2[],2,FALSE)</f>
        <v>Elizabeth Stanley</v>
      </c>
      <c r="N1073">
        <f>VLOOKUP(Table8_16[[#This Row],[Customer_ID]],Table1__2[],3,FALSE)</f>
        <v>46</v>
      </c>
      <c r="O1073" t="str">
        <f>VLOOKUP(Table8_16[[#This Row],[Customer_ID]],Table1__2[],4,FALSE)</f>
        <v>Female</v>
      </c>
      <c r="P1073" t="str">
        <f>VLOOKUP(Table8_16[[#This Row],[Customer_ID]],Table1__2[],5,FALSE)</f>
        <v>Bethanyton</v>
      </c>
      <c r="Q1073" t="str">
        <f>VLOOKUP(Table8_16[[#This Row],[Customer_ID]],Table1__2[],6,FALSE)</f>
        <v>Utah</v>
      </c>
      <c r="R1073" t="str">
        <f>VLOOKUP(Table8_16[[#This Row],[Customer_ID]],Table1__2[],7,FALSE)</f>
        <v>USA</v>
      </c>
      <c r="S1073" t="str">
        <f>VLOOKUP(Table8_16[[#This Row],[Customer_ID]],Table1__2[],8,FALSE)</f>
        <v>Platinum</v>
      </c>
      <c r="T1073" t="str">
        <f>VLOOKUP(Table8_16[[#This Row],[Customer_ID]],Table1__2[],9,FALSE)</f>
        <v>Experienced</v>
      </c>
      <c r="U1073" t="str">
        <f>VLOOKUP(Table8_16[[#This Row],[Product_ID]],Table3__211[],2,FALSE)</f>
        <v>Face Foundation</v>
      </c>
      <c r="V1073" t="str">
        <f>VLOOKUP(Table8_16[[#This Row],[Product_ID]],Table3__211[],3,FALSE)</f>
        <v>Kit</v>
      </c>
      <c r="W1073" t="str">
        <f>VLOOKUP(Table8_16[[#This Row],[Product_ID]],Table3__211[],4,FALSE)</f>
        <v>Beauty</v>
      </c>
      <c r="X1073" t="str">
        <f>VLOOKUP(Table8_16[[#This Row],[Product_ID]],Table3__211[],5,FALSE)</f>
        <v>Makeup</v>
      </c>
      <c r="Y1073" t="str">
        <f>VLOOKUP(Table8_16[[#This Row],[Product_ID]],Table3__211[],6,FALSE)</f>
        <v>Taylor-Elliott</v>
      </c>
      <c r="Z1073">
        <f>VLOOKUP(Table8_16[[#This Row],[Product_ID]],Table3__211[],7,FALSE)</f>
        <v>183.04</v>
      </c>
      <c r="AA1073">
        <f>VLOOKUP(Table8_16[[#This Row],[Product_ID]],Table3__211[],8,FALSE)</f>
        <v>457</v>
      </c>
      <c r="AB1073" t="str">
        <f>VLOOKUP(Table8_16[[#This Row],[Store_ID]],Store!$A$2:$E$21,2,FALSE)</f>
        <v>Black-Horn</v>
      </c>
      <c r="AC1073" t="str">
        <f>VLOOKUP(Table8_16[[#This Row],[Store_ID]],Store!$A$2:$E$21,3,FALSE)</f>
        <v>South</v>
      </c>
      <c r="AD1073" t="str">
        <f>VLOOKUP(Table8_16[[#This Row],[Store_ID]],Store!$A$2:$E$21,4,FALSE)</f>
        <v>North Nancyview</v>
      </c>
      <c r="AE1073" t="str">
        <f>VLOOKUP(Table8_16[[#This Row],[Store_ID]],Store!$A$2:$E$21,5,FALSE)</f>
        <v>Outlet</v>
      </c>
      <c r="AF1073" s="22" t="str">
        <f>VLOOKUP(Table8_16[[#This Row],[Store_ID]],Store!$A$2:$F$21,6,FALSE)</f>
        <v>Physical Store</v>
      </c>
    </row>
    <row r="1074" spans="1:32" x14ac:dyDescent="0.3">
      <c r="A1074" t="s">
        <v>3039</v>
      </c>
      <c r="B1074" s="5">
        <v>45653</v>
      </c>
      <c r="C1074" t="s">
        <v>654</v>
      </c>
      <c r="D1074" t="s">
        <v>1638</v>
      </c>
      <c r="E1074" t="s">
        <v>1917</v>
      </c>
      <c r="F1074">
        <v>1</v>
      </c>
      <c r="G1074">
        <v>66.22</v>
      </c>
      <c r="H1074">
        <v>0.02</v>
      </c>
      <c r="I1074" t="s">
        <v>1959</v>
      </c>
      <c r="J1074">
        <v>64.895600000000002</v>
      </c>
      <c r="K1074">
        <v>64.895600000000002</v>
      </c>
      <c r="L1074" t="str">
        <f>_xlfn.IFS(Table8_1[[#This Row],[Unit_Price]]&lt;500,"Low Price",Table8_1[[#This Row],[Unit_Price]]&lt;2000,"Medium Price",Table8_1[[#This Row],[Unit_Price]]&gt;=2000, "High Price")</f>
        <v>Low Price</v>
      </c>
      <c r="M1074" t="str">
        <f>VLOOKUP(Table8_16[[#This Row],[Customer_ID]],Table1__2[],2,FALSE)</f>
        <v>Andrea Jacobs</v>
      </c>
      <c r="N1074">
        <f>VLOOKUP(Table8_16[[#This Row],[Customer_ID]],Table1__2[],3,FALSE)</f>
        <v>45</v>
      </c>
      <c r="O1074" t="str">
        <f>VLOOKUP(Table8_16[[#This Row],[Customer_ID]],Table1__2[],4,FALSE)</f>
        <v>Female</v>
      </c>
      <c r="P1074" t="str">
        <f>VLOOKUP(Table8_16[[#This Row],[Customer_ID]],Table1__2[],5,FALSE)</f>
        <v>Christopherland</v>
      </c>
      <c r="Q1074" t="str">
        <f>VLOOKUP(Table8_16[[#This Row],[Customer_ID]],Table1__2[],6,FALSE)</f>
        <v>Minnesota</v>
      </c>
      <c r="R1074" t="str">
        <f>VLOOKUP(Table8_16[[#This Row],[Customer_ID]],Table1__2[],7,FALSE)</f>
        <v>USA</v>
      </c>
      <c r="S1074" t="str">
        <f>VLOOKUP(Table8_16[[#This Row],[Customer_ID]],Table1__2[],8,FALSE)</f>
        <v>Platinum</v>
      </c>
      <c r="T1074" t="str">
        <f>VLOOKUP(Table8_16[[#This Row],[Customer_ID]],Table1__2[],9,FALSE)</f>
        <v>Experienced</v>
      </c>
      <c r="U1074" t="str">
        <f>VLOOKUP(Table8_16[[#This Row],[Product_ID]],Table3__211[],2,FALSE)</f>
        <v>Multi-Purpose Storage</v>
      </c>
      <c r="V1074" t="str">
        <f>VLOOKUP(Table8_16[[#This Row],[Product_ID]],Table3__211[],3,FALSE)</f>
        <v>Box</v>
      </c>
      <c r="W1074" t="str">
        <f>VLOOKUP(Table8_16[[#This Row],[Product_ID]],Table3__211[],4,FALSE)</f>
        <v>Home</v>
      </c>
      <c r="X1074" t="str">
        <f>VLOOKUP(Table8_16[[#This Row],[Product_ID]],Table3__211[],5,FALSE)</f>
        <v>Storage</v>
      </c>
      <c r="Y1074" t="str">
        <f>VLOOKUP(Table8_16[[#This Row],[Product_ID]],Table3__211[],6,FALSE)</f>
        <v>Gardner-Montes</v>
      </c>
      <c r="Z1074">
        <f>VLOOKUP(Table8_16[[#This Row],[Product_ID]],Table3__211[],7,FALSE)</f>
        <v>123.46</v>
      </c>
      <c r="AA1074">
        <f>VLOOKUP(Table8_16[[#This Row],[Product_ID]],Table3__211[],8,FALSE)</f>
        <v>76</v>
      </c>
      <c r="AB1074" t="str">
        <f>VLOOKUP(Table8_16[[#This Row],[Store_ID]],Store!$A$2:$E$21,2,FALSE)</f>
        <v>Bean, Jones and Park</v>
      </c>
      <c r="AC1074" t="str">
        <f>VLOOKUP(Table8_16[[#This Row],[Store_ID]],Store!$A$2:$E$21,3,FALSE)</f>
        <v>West</v>
      </c>
      <c r="AD1074" t="str">
        <f>VLOOKUP(Table8_16[[#This Row],[Store_ID]],Store!$A$2:$E$21,4,FALSE)</f>
        <v>Thompsonborough</v>
      </c>
      <c r="AE1074" t="str">
        <f>VLOOKUP(Table8_16[[#This Row],[Store_ID]],Store!$A$2:$E$21,5,FALSE)</f>
        <v>Online</v>
      </c>
      <c r="AF1074" s="22" t="str">
        <f>VLOOKUP(Table8_16[[#This Row],[Store_ID]],Store!$A$2:$F$21,6,FALSE)</f>
        <v>Digital Store</v>
      </c>
    </row>
    <row r="1075" spans="1:32" x14ac:dyDescent="0.3">
      <c r="A1075" t="s">
        <v>3040</v>
      </c>
      <c r="B1075" s="5">
        <v>45241</v>
      </c>
      <c r="C1075" t="s">
        <v>1070</v>
      </c>
      <c r="D1075" t="s">
        <v>1774</v>
      </c>
      <c r="E1075" t="s">
        <v>1934</v>
      </c>
      <c r="F1075">
        <v>2</v>
      </c>
      <c r="G1075">
        <v>891.8</v>
      </c>
      <c r="H1075">
        <v>0.28999999999999998</v>
      </c>
      <c r="I1075" t="s">
        <v>1964</v>
      </c>
      <c r="J1075">
        <v>1266.356</v>
      </c>
      <c r="K1075">
        <v>1266.356</v>
      </c>
      <c r="L1075" t="str">
        <f>_xlfn.IFS(Table8_1[[#This Row],[Unit_Price]]&lt;500,"Low Price",Table8_1[[#This Row],[Unit_Price]]&lt;2000,"Medium Price",Table8_1[[#This Row],[Unit_Price]]&gt;=2000, "High Price")</f>
        <v>Medium Price</v>
      </c>
      <c r="M1075" t="str">
        <f>VLOOKUP(Table8_16[[#This Row],[Customer_ID]],Table1__2[],2,FALSE)</f>
        <v>Carol Lewis</v>
      </c>
      <c r="N1075">
        <f>VLOOKUP(Table8_16[[#This Row],[Customer_ID]],Table1__2[],3,FALSE)</f>
        <v>40</v>
      </c>
      <c r="O1075" t="str">
        <f>VLOOKUP(Table8_16[[#This Row],[Customer_ID]],Table1__2[],4,FALSE)</f>
        <v>Female</v>
      </c>
      <c r="P1075" t="str">
        <f>VLOOKUP(Table8_16[[#This Row],[Customer_ID]],Table1__2[],5,FALSE)</f>
        <v>Ryanport</v>
      </c>
      <c r="Q1075" t="str">
        <f>VLOOKUP(Table8_16[[#This Row],[Customer_ID]],Table1__2[],6,FALSE)</f>
        <v>North Carolina</v>
      </c>
      <c r="R1075" t="str">
        <f>VLOOKUP(Table8_16[[#This Row],[Customer_ID]],Table1__2[],7,FALSE)</f>
        <v>USA</v>
      </c>
      <c r="S1075" t="str">
        <f>VLOOKUP(Table8_16[[#This Row],[Customer_ID]],Table1__2[],8,FALSE)</f>
        <v>Bronze</v>
      </c>
      <c r="T1075" t="str">
        <f>VLOOKUP(Table8_16[[#This Row],[Customer_ID]],Table1__2[],9,FALSE)</f>
        <v>Experienced</v>
      </c>
      <c r="U1075" t="str">
        <f>VLOOKUP(Table8_16[[#This Row],[Product_ID]],Table3__211[],2,FALSE)</f>
        <v>Matte Lipstick</v>
      </c>
      <c r="V1075" t="str">
        <f>VLOOKUP(Table8_16[[#This Row],[Product_ID]],Table3__211[],3,FALSE)</f>
        <v>Set</v>
      </c>
      <c r="W1075" t="str">
        <f>VLOOKUP(Table8_16[[#This Row],[Product_ID]],Table3__211[],4,FALSE)</f>
        <v>Beauty</v>
      </c>
      <c r="X1075" t="str">
        <f>VLOOKUP(Table8_16[[#This Row],[Product_ID]],Table3__211[],5,FALSE)</f>
        <v>Makeup</v>
      </c>
      <c r="Y1075" t="str">
        <f>VLOOKUP(Table8_16[[#This Row],[Product_ID]],Table3__211[],6,FALSE)</f>
        <v>Zhang Inc</v>
      </c>
      <c r="Z1075">
        <f>VLOOKUP(Table8_16[[#This Row],[Product_ID]],Table3__211[],7,FALSE)</f>
        <v>299.11</v>
      </c>
      <c r="AA1075">
        <f>VLOOKUP(Table8_16[[#This Row],[Product_ID]],Table3__211[],8,FALSE)</f>
        <v>118</v>
      </c>
      <c r="AB1075" t="str">
        <f>VLOOKUP(Table8_16[[#This Row],[Store_ID]],Store!$A$2:$E$21,2,FALSE)</f>
        <v>Mcdonald Inc</v>
      </c>
      <c r="AC1075" t="str">
        <f>VLOOKUP(Table8_16[[#This Row],[Store_ID]],Store!$A$2:$E$21,3,FALSE)</f>
        <v>South</v>
      </c>
      <c r="AD1075" t="str">
        <f>VLOOKUP(Table8_16[[#This Row],[Store_ID]],Store!$A$2:$E$21,4,FALSE)</f>
        <v>Christopherland</v>
      </c>
      <c r="AE1075" t="str">
        <f>VLOOKUP(Table8_16[[#This Row],[Store_ID]],Store!$A$2:$E$21,5,FALSE)</f>
        <v>Outlet</v>
      </c>
      <c r="AF1075" s="22" t="str">
        <f>VLOOKUP(Table8_16[[#This Row],[Store_ID]],Store!$A$2:$F$21,6,FALSE)</f>
        <v>Physical Store</v>
      </c>
    </row>
    <row r="1076" spans="1:32" x14ac:dyDescent="0.3">
      <c r="A1076" t="s">
        <v>3041</v>
      </c>
      <c r="B1076" s="5">
        <v>45428</v>
      </c>
      <c r="C1076" t="s">
        <v>1148</v>
      </c>
      <c r="D1076" t="s">
        <v>1808</v>
      </c>
      <c r="E1076" t="s">
        <v>1921</v>
      </c>
      <c r="F1076">
        <v>4</v>
      </c>
      <c r="G1076">
        <v>255.48</v>
      </c>
      <c r="H1076">
        <v>0.03</v>
      </c>
      <c r="I1076" t="s">
        <v>1964</v>
      </c>
      <c r="J1076">
        <v>991.26239999999996</v>
      </c>
      <c r="K1076">
        <v>991.26239999999996</v>
      </c>
      <c r="L1076" t="str">
        <f>_xlfn.IFS(Table8_1[[#This Row],[Unit_Price]]&lt;500,"Low Price",Table8_1[[#This Row],[Unit_Price]]&lt;2000,"Medium Price",Table8_1[[#This Row],[Unit_Price]]&gt;=2000, "High Price")</f>
        <v>Low Price</v>
      </c>
      <c r="M1076" t="str">
        <f>VLOOKUP(Table8_16[[#This Row],[Customer_ID]],Table1__2[],2,FALSE)</f>
        <v>Elizabeth Smith</v>
      </c>
      <c r="N1076">
        <f>VLOOKUP(Table8_16[[#This Row],[Customer_ID]],Table1__2[],3,FALSE)</f>
        <v>23</v>
      </c>
      <c r="O1076" t="str">
        <f>VLOOKUP(Table8_16[[#This Row],[Customer_ID]],Table1__2[],4,FALSE)</f>
        <v>Male</v>
      </c>
      <c r="P1076" t="str">
        <f>VLOOKUP(Table8_16[[#This Row],[Customer_ID]],Table1__2[],5,FALSE)</f>
        <v>Murphytown</v>
      </c>
      <c r="Q1076" t="str">
        <f>VLOOKUP(Table8_16[[#This Row],[Customer_ID]],Table1__2[],6,FALSE)</f>
        <v>Ohio</v>
      </c>
      <c r="R1076" t="str">
        <f>VLOOKUP(Table8_16[[#This Row],[Customer_ID]],Table1__2[],7,FALSE)</f>
        <v>USA</v>
      </c>
      <c r="S1076" t="str">
        <f>VLOOKUP(Table8_16[[#This Row],[Customer_ID]],Table1__2[],8,FALSE)</f>
        <v>Bronze</v>
      </c>
      <c r="T1076" t="str">
        <f>VLOOKUP(Table8_16[[#This Row],[Customer_ID]],Table1__2[],9,FALSE)</f>
        <v>Students</v>
      </c>
      <c r="U1076" t="str">
        <f>VLOOKUP(Table8_16[[#This Row],[Product_ID]],Table3__211[],2,FALSE)</f>
        <v>Women's Ankle</v>
      </c>
      <c r="V1076" t="str">
        <f>VLOOKUP(Table8_16[[#This Row],[Product_ID]],Table3__211[],3,FALSE)</f>
        <v>Boots</v>
      </c>
      <c r="W1076" t="str">
        <f>VLOOKUP(Table8_16[[#This Row],[Product_ID]],Table3__211[],4,FALSE)</f>
        <v>Clothing</v>
      </c>
      <c r="X1076" t="str">
        <f>VLOOKUP(Table8_16[[#This Row],[Product_ID]],Table3__211[],5,FALSE)</f>
        <v>Footwear</v>
      </c>
      <c r="Y1076" t="str">
        <f>VLOOKUP(Table8_16[[#This Row],[Product_ID]],Table3__211[],6,FALSE)</f>
        <v>Poole PLC</v>
      </c>
      <c r="Z1076">
        <f>VLOOKUP(Table8_16[[#This Row],[Product_ID]],Table3__211[],7,FALSE)</f>
        <v>158.13999999999999</v>
      </c>
      <c r="AA1076">
        <f>VLOOKUP(Table8_16[[#This Row],[Product_ID]],Table3__211[],8,FALSE)</f>
        <v>82</v>
      </c>
      <c r="AB1076" t="str">
        <f>VLOOKUP(Table8_16[[#This Row],[Store_ID]],Store!$A$2:$E$21,2,FALSE)</f>
        <v>Moore, Padilla and Butler</v>
      </c>
      <c r="AC1076" t="str">
        <f>VLOOKUP(Table8_16[[#This Row],[Store_ID]],Store!$A$2:$E$21,3,FALSE)</f>
        <v>South</v>
      </c>
      <c r="AD1076" t="str">
        <f>VLOOKUP(Table8_16[[#This Row],[Store_ID]],Store!$A$2:$E$21,4,FALSE)</f>
        <v>East Johnstad</v>
      </c>
      <c r="AE1076" t="str">
        <f>VLOOKUP(Table8_16[[#This Row],[Store_ID]],Store!$A$2:$E$21,5,FALSE)</f>
        <v>Flagship</v>
      </c>
      <c r="AF1076" s="22" t="str">
        <f>VLOOKUP(Table8_16[[#This Row],[Store_ID]],Store!$A$2:$F$21,6,FALSE)</f>
        <v>Physical Store</v>
      </c>
    </row>
    <row r="1077" spans="1:32" x14ac:dyDescent="0.3">
      <c r="A1077" t="s">
        <v>3042</v>
      </c>
      <c r="B1077" s="5">
        <v>45593</v>
      </c>
      <c r="C1077" t="s">
        <v>962</v>
      </c>
      <c r="D1077" t="s">
        <v>1835</v>
      </c>
      <c r="E1077" t="s">
        <v>1942</v>
      </c>
      <c r="F1077">
        <v>4</v>
      </c>
      <c r="G1077">
        <v>604.87</v>
      </c>
      <c r="H1077">
        <v>0.28000000000000003</v>
      </c>
      <c r="I1077" t="s">
        <v>1961</v>
      </c>
      <c r="J1077">
        <v>1742.0255999999999</v>
      </c>
      <c r="K1077">
        <v>1742.0255999999999</v>
      </c>
      <c r="L1077" t="str">
        <f>_xlfn.IFS(Table8_1[[#This Row],[Unit_Price]]&lt;500,"Low Price",Table8_1[[#This Row],[Unit_Price]]&lt;2000,"Medium Price",Table8_1[[#This Row],[Unit_Price]]&gt;=2000, "High Price")</f>
        <v>Medium Price</v>
      </c>
      <c r="M1077" t="str">
        <f>VLOOKUP(Table8_16[[#This Row],[Customer_ID]],Table1__2[],2,FALSE)</f>
        <v>Ryan Kane</v>
      </c>
      <c r="N1077">
        <f>VLOOKUP(Table8_16[[#This Row],[Customer_ID]],Table1__2[],3,FALSE)</f>
        <v>50</v>
      </c>
      <c r="O1077" t="str">
        <f>VLOOKUP(Table8_16[[#This Row],[Customer_ID]],Table1__2[],4,FALSE)</f>
        <v>Male</v>
      </c>
      <c r="P1077" t="str">
        <f>VLOOKUP(Table8_16[[#This Row],[Customer_ID]],Table1__2[],5,FALSE)</f>
        <v>West Bruceburgh</v>
      </c>
      <c r="Q1077" t="str">
        <f>VLOOKUP(Table8_16[[#This Row],[Customer_ID]],Table1__2[],6,FALSE)</f>
        <v>Virginia</v>
      </c>
      <c r="R1077" t="str">
        <f>VLOOKUP(Table8_16[[#This Row],[Customer_ID]],Table1__2[],7,FALSE)</f>
        <v>USA</v>
      </c>
      <c r="S1077" t="str">
        <f>VLOOKUP(Table8_16[[#This Row],[Customer_ID]],Table1__2[],8,FALSE)</f>
        <v>Gold</v>
      </c>
      <c r="T1077" t="str">
        <f>VLOOKUP(Table8_16[[#This Row],[Customer_ID]],Table1__2[],9,FALSE)</f>
        <v>Experienced</v>
      </c>
      <c r="U1077" t="str">
        <f>VLOOKUP(Table8_16[[#This Row],[Product_ID]],Table3__211[],2,FALSE)</f>
        <v>Wooden</v>
      </c>
      <c r="V1077" t="str">
        <f>VLOOKUP(Table8_16[[#This Row],[Product_ID]],Table3__211[],3,FALSE)</f>
        <v>Bookshelf</v>
      </c>
      <c r="W1077" t="str">
        <f>VLOOKUP(Table8_16[[#This Row],[Product_ID]],Table3__211[],4,FALSE)</f>
        <v>Home</v>
      </c>
      <c r="X1077" t="str">
        <f>VLOOKUP(Table8_16[[#This Row],[Product_ID]],Table3__211[],5,FALSE)</f>
        <v>Furniture</v>
      </c>
      <c r="Y1077" t="str">
        <f>VLOOKUP(Table8_16[[#This Row],[Product_ID]],Table3__211[],6,FALSE)</f>
        <v>Collins-Stephenson</v>
      </c>
      <c r="Z1077">
        <f>VLOOKUP(Table8_16[[#This Row],[Product_ID]],Table3__211[],7,FALSE)</f>
        <v>388.46</v>
      </c>
      <c r="AA1077">
        <f>VLOOKUP(Table8_16[[#This Row],[Product_ID]],Table3__211[],8,FALSE)</f>
        <v>208</v>
      </c>
      <c r="AB1077" t="str">
        <f>VLOOKUP(Table8_16[[#This Row],[Store_ID]],Store!$A$2:$E$21,2,FALSE)</f>
        <v>Holloway Ltd</v>
      </c>
      <c r="AC1077" t="str">
        <f>VLOOKUP(Table8_16[[#This Row],[Store_ID]],Store!$A$2:$E$21,3,FALSE)</f>
        <v>North</v>
      </c>
      <c r="AD1077" t="str">
        <f>VLOOKUP(Table8_16[[#This Row],[Store_ID]],Store!$A$2:$E$21,4,FALSE)</f>
        <v>Bensonhaven</v>
      </c>
      <c r="AE1077" t="str">
        <f>VLOOKUP(Table8_16[[#This Row],[Store_ID]],Store!$A$2:$E$21,5,FALSE)</f>
        <v>Flagship</v>
      </c>
      <c r="AF1077" s="22" t="str">
        <f>VLOOKUP(Table8_16[[#This Row],[Store_ID]],Store!$A$2:$F$21,6,FALSE)</f>
        <v>Physical Store</v>
      </c>
    </row>
    <row r="1078" spans="1:32" x14ac:dyDescent="0.3">
      <c r="A1078" t="s">
        <v>3043</v>
      </c>
      <c r="B1078" s="5">
        <v>45370</v>
      </c>
      <c r="C1078" t="s">
        <v>179</v>
      </c>
      <c r="D1078" t="s">
        <v>1677</v>
      </c>
      <c r="E1078" t="s">
        <v>1942</v>
      </c>
      <c r="F1078">
        <v>3</v>
      </c>
      <c r="G1078">
        <v>623.82000000000005</v>
      </c>
      <c r="H1078">
        <v>0.13</v>
      </c>
      <c r="I1078" t="s">
        <v>1964</v>
      </c>
      <c r="J1078">
        <v>1628.1702</v>
      </c>
      <c r="K1078">
        <v>1628.1702</v>
      </c>
      <c r="L1078" t="str">
        <f>_xlfn.IFS(Table8_1[[#This Row],[Unit_Price]]&lt;500,"Low Price",Table8_1[[#This Row],[Unit_Price]]&lt;2000,"Medium Price",Table8_1[[#This Row],[Unit_Price]]&gt;=2000, "High Price")</f>
        <v>Medium Price</v>
      </c>
      <c r="M1078" t="str">
        <f>VLOOKUP(Table8_16[[#This Row],[Customer_ID]],Table1__2[],2,FALSE)</f>
        <v>Jordan Jackson Dds</v>
      </c>
      <c r="N1078">
        <f>VLOOKUP(Table8_16[[#This Row],[Customer_ID]],Table1__2[],3,FALSE)</f>
        <v>54</v>
      </c>
      <c r="O1078" t="str">
        <f>VLOOKUP(Table8_16[[#This Row],[Customer_ID]],Table1__2[],4,FALSE)</f>
        <v>Male</v>
      </c>
      <c r="P1078" t="str">
        <f>VLOOKUP(Table8_16[[#This Row],[Customer_ID]],Table1__2[],5,FALSE)</f>
        <v>North Johnview</v>
      </c>
      <c r="Q1078" t="str">
        <f>VLOOKUP(Table8_16[[#This Row],[Customer_ID]],Table1__2[],6,FALSE)</f>
        <v>Arizona</v>
      </c>
      <c r="R1078" t="str">
        <f>VLOOKUP(Table8_16[[#This Row],[Customer_ID]],Table1__2[],7,FALSE)</f>
        <v>USA</v>
      </c>
      <c r="S1078" t="str">
        <f>VLOOKUP(Table8_16[[#This Row],[Customer_ID]],Table1__2[],8,FALSE)</f>
        <v>Gold</v>
      </c>
      <c r="T1078" t="str">
        <f>VLOOKUP(Table8_16[[#This Row],[Customer_ID]],Table1__2[],9,FALSE)</f>
        <v>Experienced</v>
      </c>
      <c r="U1078" t="str">
        <f>VLOOKUP(Table8_16[[#This Row],[Product_ID]],Table3__211[],2,FALSE)</f>
        <v>Modern Wall</v>
      </c>
      <c r="V1078" t="str">
        <f>VLOOKUP(Table8_16[[#This Row],[Product_ID]],Table3__211[],3,FALSE)</f>
        <v>Clock</v>
      </c>
      <c r="W1078" t="str">
        <f>VLOOKUP(Table8_16[[#This Row],[Product_ID]],Table3__211[],4,FALSE)</f>
        <v>Home</v>
      </c>
      <c r="X1078" t="str">
        <f>VLOOKUP(Table8_16[[#This Row],[Product_ID]],Table3__211[],5,FALSE)</f>
        <v>Decor</v>
      </c>
      <c r="Y1078" t="str">
        <f>VLOOKUP(Table8_16[[#This Row],[Product_ID]],Table3__211[],6,FALSE)</f>
        <v>Weiss-Watson</v>
      </c>
      <c r="Z1078">
        <f>VLOOKUP(Table8_16[[#This Row],[Product_ID]],Table3__211[],7,FALSE)</f>
        <v>179.77</v>
      </c>
      <c r="AA1078">
        <f>VLOOKUP(Table8_16[[#This Row],[Product_ID]],Table3__211[],8,FALSE)</f>
        <v>305</v>
      </c>
      <c r="AB1078" t="str">
        <f>VLOOKUP(Table8_16[[#This Row],[Store_ID]],Store!$A$2:$E$21,2,FALSE)</f>
        <v>Holloway Ltd</v>
      </c>
      <c r="AC1078" t="str">
        <f>VLOOKUP(Table8_16[[#This Row],[Store_ID]],Store!$A$2:$E$21,3,FALSE)</f>
        <v>North</v>
      </c>
      <c r="AD1078" t="str">
        <f>VLOOKUP(Table8_16[[#This Row],[Store_ID]],Store!$A$2:$E$21,4,FALSE)</f>
        <v>Bensonhaven</v>
      </c>
      <c r="AE1078" t="str">
        <f>VLOOKUP(Table8_16[[#This Row],[Store_ID]],Store!$A$2:$E$21,5,FALSE)</f>
        <v>Flagship</v>
      </c>
      <c r="AF1078" s="22" t="str">
        <f>VLOOKUP(Table8_16[[#This Row],[Store_ID]],Store!$A$2:$F$21,6,FALSE)</f>
        <v>Physical Store</v>
      </c>
    </row>
    <row r="1079" spans="1:32" x14ac:dyDescent="0.3">
      <c r="A1079" t="s">
        <v>3044</v>
      </c>
      <c r="B1079" s="5">
        <v>45882</v>
      </c>
      <c r="C1079" t="s">
        <v>477</v>
      </c>
      <c r="D1079" t="s">
        <v>1796</v>
      </c>
      <c r="E1079" t="s">
        <v>1939</v>
      </c>
      <c r="F1079">
        <v>3</v>
      </c>
      <c r="G1079">
        <v>575.24</v>
      </c>
      <c r="H1079">
        <v>0.12</v>
      </c>
      <c r="I1079" t="s">
        <v>1964</v>
      </c>
      <c r="J1079">
        <v>1518.6335999999999</v>
      </c>
      <c r="K1079">
        <v>1518.6336000000001</v>
      </c>
      <c r="L1079" t="str">
        <f>_xlfn.IFS(Table8_1[[#This Row],[Unit_Price]]&lt;500,"Low Price",Table8_1[[#This Row],[Unit_Price]]&lt;2000,"Medium Price",Table8_1[[#This Row],[Unit_Price]]&gt;=2000, "High Price")</f>
        <v>Medium Price</v>
      </c>
      <c r="M1079" t="str">
        <f>VLOOKUP(Table8_16[[#This Row],[Customer_ID]],Table1__2[],2,FALSE)</f>
        <v>Sean Roth</v>
      </c>
      <c r="N1079">
        <f>VLOOKUP(Table8_16[[#This Row],[Customer_ID]],Table1__2[],3,FALSE)</f>
        <v>43</v>
      </c>
      <c r="O1079" t="str">
        <f>VLOOKUP(Table8_16[[#This Row],[Customer_ID]],Table1__2[],4,FALSE)</f>
        <v>Male</v>
      </c>
      <c r="P1079" t="str">
        <f>VLOOKUP(Table8_16[[#This Row],[Customer_ID]],Table1__2[],5,FALSE)</f>
        <v>Lake Michael</v>
      </c>
      <c r="Q1079" t="str">
        <f>VLOOKUP(Table8_16[[#This Row],[Customer_ID]],Table1__2[],6,FALSE)</f>
        <v>Virginia</v>
      </c>
      <c r="R1079" t="str">
        <f>VLOOKUP(Table8_16[[#This Row],[Customer_ID]],Table1__2[],7,FALSE)</f>
        <v>USA</v>
      </c>
      <c r="S1079" t="str">
        <f>VLOOKUP(Table8_16[[#This Row],[Customer_ID]],Table1__2[],8,FALSE)</f>
        <v>Gold</v>
      </c>
      <c r="T1079" t="str">
        <f>VLOOKUP(Table8_16[[#This Row],[Customer_ID]],Table1__2[],9,FALSE)</f>
        <v>Experienced</v>
      </c>
      <c r="U1079" t="str">
        <f>VLOOKUP(Table8_16[[#This Row],[Product_ID]],Table3__211[],2,FALSE)</f>
        <v>Hair Repair Oil</v>
      </c>
      <c r="V1079" t="str">
        <f>VLOOKUP(Table8_16[[#This Row],[Product_ID]],Table3__211[],3,FALSE)</f>
        <v>Treatment</v>
      </c>
      <c r="W1079" t="str">
        <f>VLOOKUP(Table8_16[[#This Row],[Product_ID]],Table3__211[],4,FALSE)</f>
        <v>Beauty</v>
      </c>
      <c r="X1079" t="str">
        <f>VLOOKUP(Table8_16[[#This Row],[Product_ID]],Table3__211[],5,FALSE)</f>
        <v>Haircare</v>
      </c>
      <c r="Y1079" t="str">
        <f>VLOOKUP(Table8_16[[#This Row],[Product_ID]],Table3__211[],6,FALSE)</f>
        <v>Hopkins Ltd</v>
      </c>
      <c r="Z1079">
        <f>VLOOKUP(Table8_16[[#This Row],[Product_ID]],Table3__211[],7,FALSE)</f>
        <v>214.32</v>
      </c>
      <c r="AA1079">
        <f>VLOOKUP(Table8_16[[#This Row],[Product_ID]],Table3__211[],8,FALSE)</f>
        <v>383</v>
      </c>
      <c r="AB1079" t="str">
        <f>VLOOKUP(Table8_16[[#This Row],[Store_ID]],Store!$A$2:$E$21,2,FALSE)</f>
        <v>Frederick-Wright</v>
      </c>
      <c r="AC1079" t="str">
        <f>VLOOKUP(Table8_16[[#This Row],[Store_ID]],Store!$A$2:$E$21,3,FALSE)</f>
        <v>West</v>
      </c>
      <c r="AD1079" t="str">
        <f>VLOOKUP(Table8_16[[#This Row],[Store_ID]],Store!$A$2:$E$21,4,FALSE)</f>
        <v>New Jimmymouth</v>
      </c>
      <c r="AE1079" t="str">
        <f>VLOOKUP(Table8_16[[#This Row],[Store_ID]],Store!$A$2:$E$21,5,FALSE)</f>
        <v>Flagship</v>
      </c>
      <c r="AF1079" s="22" t="str">
        <f>VLOOKUP(Table8_16[[#This Row],[Store_ID]],Store!$A$2:$F$21,6,FALSE)</f>
        <v>Physical Store</v>
      </c>
    </row>
    <row r="1080" spans="1:32" x14ac:dyDescent="0.3">
      <c r="A1080" t="s">
        <v>3045</v>
      </c>
      <c r="B1080" s="5">
        <v>45878</v>
      </c>
      <c r="C1080" t="s">
        <v>1298</v>
      </c>
      <c r="D1080" t="s">
        <v>1572</v>
      </c>
      <c r="E1080" t="s">
        <v>1927</v>
      </c>
      <c r="F1080">
        <v>1</v>
      </c>
      <c r="G1080">
        <v>769.4</v>
      </c>
      <c r="H1080">
        <v>0.16</v>
      </c>
      <c r="I1080" t="s">
        <v>1959</v>
      </c>
      <c r="J1080">
        <v>646.29600000000005</v>
      </c>
      <c r="K1080">
        <v>646.29599999999994</v>
      </c>
      <c r="L1080" t="str">
        <f>_xlfn.IFS(Table8_1[[#This Row],[Unit_Price]]&lt;500,"Low Price",Table8_1[[#This Row],[Unit_Price]]&lt;2000,"Medium Price",Table8_1[[#This Row],[Unit_Price]]&gt;=2000, "High Price")</f>
        <v>Medium Price</v>
      </c>
      <c r="M1080" t="str">
        <f>VLOOKUP(Table8_16[[#This Row],[Customer_ID]],Table1__2[],2,FALSE)</f>
        <v>Melissa Valentine</v>
      </c>
      <c r="N1080">
        <f>VLOOKUP(Table8_16[[#This Row],[Customer_ID]],Table1__2[],3,FALSE)</f>
        <v>35</v>
      </c>
      <c r="O1080" t="str">
        <f>VLOOKUP(Table8_16[[#This Row],[Customer_ID]],Table1__2[],4,FALSE)</f>
        <v>Female</v>
      </c>
      <c r="P1080" t="str">
        <f>VLOOKUP(Table8_16[[#This Row],[Customer_ID]],Table1__2[],5,FALSE)</f>
        <v>East Patriciafort</v>
      </c>
      <c r="Q1080" t="str">
        <f>VLOOKUP(Table8_16[[#This Row],[Customer_ID]],Table1__2[],6,FALSE)</f>
        <v>Missouri</v>
      </c>
      <c r="R1080" t="str">
        <f>VLOOKUP(Table8_16[[#This Row],[Customer_ID]],Table1__2[],7,FALSE)</f>
        <v>USA</v>
      </c>
      <c r="S1080" t="str">
        <f>VLOOKUP(Table8_16[[#This Row],[Customer_ID]],Table1__2[],8,FALSE)</f>
        <v>Gold</v>
      </c>
      <c r="T1080" t="str">
        <f>VLOOKUP(Table8_16[[#This Row],[Customer_ID]],Table1__2[],9,FALSE)</f>
        <v>Experienced</v>
      </c>
      <c r="U1080" t="str">
        <f>VLOOKUP(Table8_16[[#This Row],[Product_ID]],Table3__211[],2,FALSE)</f>
        <v>Women's Yoga</v>
      </c>
      <c r="V1080" t="str">
        <f>VLOOKUP(Table8_16[[#This Row],[Product_ID]],Table3__211[],3,FALSE)</f>
        <v>Pants</v>
      </c>
      <c r="W1080" t="str">
        <f>VLOOKUP(Table8_16[[#This Row],[Product_ID]],Table3__211[],4,FALSE)</f>
        <v>Clothing</v>
      </c>
      <c r="X1080" t="str">
        <f>VLOOKUP(Table8_16[[#This Row],[Product_ID]],Table3__211[],5,FALSE)</f>
        <v>Bottoms</v>
      </c>
      <c r="Y1080" t="str">
        <f>VLOOKUP(Table8_16[[#This Row],[Product_ID]],Table3__211[],6,FALSE)</f>
        <v>Gonzales-Davis</v>
      </c>
      <c r="Z1080">
        <f>VLOOKUP(Table8_16[[#This Row],[Product_ID]],Table3__211[],7,FALSE)</f>
        <v>306.45999999999998</v>
      </c>
      <c r="AA1080">
        <f>VLOOKUP(Table8_16[[#This Row],[Product_ID]],Table3__211[],8,FALSE)</f>
        <v>487</v>
      </c>
      <c r="AB1080" t="str">
        <f>VLOOKUP(Table8_16[[#This Row],[Store_ID]],Store!$A$2:$E$21,2,FALSE)</f>
        <v>Aguirre-Keller</v>
      </c>
      <c r="AC1080" t="str">
        <f>VLOOKUP(Table8_16[[#This Row],[Store_ID]],Store!$A$2:$E$21,3,FALSE)</f>
        <v>South</v>
      </c>
      <c r="AD1080" t="str">
        <f>VLOOKUP(Table8_16[[#This Row],[Store_ID]],Store!$A$2:$E$21,4,FALSE)</f>
        <v>Lake Michael</v>
      </c>
      <c r="AE1080" t="str">
        <f>VLOOKUP(Table8_16[[#This Row],[Store_ID]],Store!$A$2:$E$21,5,FALSE)</f>
        <v>Online</v>
      </c>
      <c r="AF1080" s="22" t="str">
        <f>VLOOKUP(Table8_16[[#This Row],[Store_ID]],Store!$A$2:$F$21,6,FALSE)</f>
        <v>Digital Store</v>
      </c>
    </row>
    <row r="1081" spans="1:32" x14ac:dyDescent="0.3">
      <c r="A1081" t="s">
        <v>3046</v>
      </c>
      <c r="B1081" s="5">
        <v>45420</v>
      </c>
      <c r="C1081" t="s">
        <v>1046</v>
      </c>
      <c r="D1081" t="s">
        <v>1572</v>
      </c>
      <c r="E1081" t="s">
        <v>1942</v>
      </c>
      <c r="F1081">
        <v>1</v>
      </c>
      <c r="G1081">
        <v>227.28</v>
      </c>
      <c r="H1081">
        <v>0.13</v>
      </c>
      <c r="I1081" t="s">
        <v>1964</v>
      </c>
      <c r="J1081">
        <v>197.7336</v>
      </c>
      <c r="K1081">
        <v>197.7336</v>
      </c>
      <c r="L1081" t="str">
        <f>_xlfn.IFS(Table8_1[[#This Row],[Unit_Price]]&lt;500,"Low Price",Table8_1[[#This Row],[Unit_Price]]&lt;2000,"Medium Price",Table8_1[[#This Row],[Unit_Price]]&gt;=2000, "High Price")</f>
        <v>Low Price</v>
      </c>
      <c r="M1081" t="str">
        <f>VLOOKUP(Table8_16[[#This Row],[Customer_ID]],Table1__2[],2,FALSE)</f>
        <v>Victor Mcintosh</v>
      </c>
      <c r="N1081">
        <f>VLOOKUP(Table8_16[[#This Row],[Customer_ID]],Table1__2[],3,FALSE)</f>
        <v>62</v>
      </c>
      <c r="O1081" t="str">
        <f>VLOOKUP(Table8_16[[#This Row],[Customer_ID]],Table1__2[],4,FALSE)</f>
        <v>Female</v>
      </c>
      <c r="P1081" t="str">
        <f>VLOOKUP(Table8_16[[#This Row],[Customer_ID]],Table1__2[],5,FALSE)</f>
        <v>Tiffanyshire</v>
      </c>
      <c r="Q1081" t="str">
        <f>VLOOKUP(Table8_16[[#This Row],[Customer_ID]],Table1__2[],6,FALSE)</f>
        <v>Minnesota</v>
      </c>
      <c r="R1081" t="str">
        <f>VLOOKUP(Table8_16[[#This Row],[Customer_ID]],Table1__2[],7,FALSE)</f>
        <v>USA</v>
      </c>
      <c r="S1081" t="str">
        <f>VLOOKUP(Table8_16[[#This Row],[Customer_ID]],Table1__2[],8,FALSE)</f>
        <v>Bronze</v>
      </c>
      <c r="T1081" t="str">
        <f>VLOOKUP(Table8_16[[#This Row],[Customer_ID]],Table1__2[],9,FALSE)</f>
        <v>Retired</v>
      </c>
      <c r="U1081" t="str">
        <f>VLOOKUP(Table8_16[[#This Row],[Product_ID]],Table3__211[],2,FALSE)</f>
        <v>Women's Yoga</v>
      </c>
      <c r="V1081" t="str">
        <f>VLOOKUP(Table8_16[[#This Row],[Product_ID]],Table3__211[],3,FALSE)</f>
        <v>Pants</v>
      </c>
      <c r="W1081" t="str">
        <f>VLOOKUP(Table8_16[[#This Row],[Product_ID]],Table3__211[],4,FALSE)</f>
        <v>Clothing</v>
      </c>
      <c r="X1081" t="str">
        <f>VLOOKUP(Table8_16[[#This Row],[Product_ID]],Table3__211[],5,FALSE)</f>
        <v>Bottoms</v>
      </c>
      <c r="Y1081" t="str">
        <f>VLOOKUP(Table8_16[[#This Row],[Product_ID]],Table3__211[],6,FALSE)</f>
        <v>Gonzales-Davis</v>
      </c>
      <c r="Z1081">
        <f>VLOOKUP(Table8_16[[#This Row],[Product_ID]],Table3__211[],7,FALSE)</f>
        <v>306.45999999999998</v>
      </c>
      <c r="AA1081">
        <f>VLOOKUP(Table8_16[[#This Row],[Product_ID]],Table3__211[],8,FALSE)</f>
        <v>487</v>
      </c>
      <c r="AB1081" t="str">
        <f>VLOOKUP(Table8_16[[#This Row],[Store_ID]],Store!$A$2:$E$21,2,FALSE)</f>
        <v>Holloway Ltd</v>
      </c>
      <c r="AC1081" t="str">
        <f>VLOOKUP(Table8_16[[#This Row],[Store_ID]],Store!$A$2:$E$21,3,FALSE)</f>
        <v>North</v>
      </c>
      <c r="AD1081" t="str">
        <f>VLOOKUP(Table8_16[[#This Row],[Store_ID]],Store!$A$2:$E$21,4,FALSE)</f>
        <v>Bensonhaven</v>
      </c>
      <c r="AE1081" t="str">
        <f>VLOOKUP(Table8_16[[#This Row],[Store_ID]],Store!$A$2:$E$21,5,FALSE)</f>
        <v>Flagship</v>
      </c>
      <c r="AF1081" s="22" t="str">
        <f>VLOOKUP(Table8_16[[#This Row],[Store_ID]],Store!$A$2:$F$21,6,FALSE)</f>
        <v>Physical Store</v>
      </c>
    </row>
    <row r="1082" spans="1:32" x14ac:dyDescent="0.3">
      <c r="A1082" t="s">
        <v>3047</v>
      </c>
      <c r="B1082" s="5">
        <v>45361</v>
      </c>
      <c r="C1082" t="s">
        <v>199</v>
      </c>
      <c r="D1082" t="s">
        <v>1565</v>
      </c>
      <c r="E1082" t="s">
        <v>1942</v>
      </c>
      <c r="F1082">
        <v>4</v>
      </c>
      <c r="G1082">
        <v>127.58</v>
      </c>
      <c r="H1082">
        <v>0.15</v>
      </c>
      <c r="I1082" t="s">
        <v>1959</v>
      </c>
      <c r="J1082">
        <v>433.77199999999999</v>
      </c>
      <c r="K1082">
        <v>433.77199999999999</v>
      </c>
      <c r="L1082" t="str">
        <f>_xlfn.IFS(Table8_1[[#This Row],[Unit_Price]]&lt;500,"Low Price",Table8_1[[#This Row],[Unit_Price]]&lt;2000,"Medium Price",Table8_1[[#This Row],[Unit_Price]]&gt;=2000, "High Price")</f>
        <v>Low Price</v>
      </c>
      <c r="M1082" t="str">
        <f>VLOOKUP(Table8_16[[#This Row],[Customer_ID]],Table1__2[],2,FALSE)</f>
        <v>Sarah Rodgers</v>
      </c>
      <c r="N1082">
        <f>VLOOKUP(Table8_16[[#This Row],[Customer_ID]],Table1__2[],3,FALSE)</f>
        <v>23</v>
      </c>
      <c r="O1082" t="str">
        <f>VLOOKUP(Table8_16[[#This Row],[Customer_ID]],Table1__2[],4,FALSE)</f>
        <v>Female</v>
      </c>
      <c r="P1082" t="str">
        <f>VLOOKUP(Table8_16[[#This Row],[Customer_ID]],Table1__2[],5,FALSE)</f>
        <v>New Julia</v>
      </c>
      <c r="Q1082" t="str">
        <f>VLOOKUP(Table8_16[[#This Row],[Customer_ID]],Table1__2[],6,FALSE)</f>
        <v>West Virginia</v>
      </c>
      <c r="R1082" t="str">
        <f>VLOOKUP(Table8_16[[#This Row],[Customer_ID]],Table1__2[],7,FALSE)</f>
        <v>USA</v>
      </c>
      <c r="S1082" t="str">
        <f>VLOOKUP(Table8_16[[#This Row],[Customer_ID]],Table1__2[],8,FALSE)</f>
        <v>Gold</v>
      </c>
      <c r="T1082" t="str">
        <f>VLOOKUP(Table8_16[[#This Row],[Customer_ID]],Table1__2[],9,FALSE)</f>
        <v>Students</v>
      </c>
      <c r="U1082" t="str">
        <f>VLOOKUP(Table8_16[[#This Row],[Product_ID]],Table3__211[],2,FALSE)</f>
        <v>Women's Casual</v>
      </c>
      <c r="V1082" t="str">
        <f>VLOOKUP(Table8_16[[#This Row],[Product_ID]],Table3__211[],3,FALSE)</f>
        <v>Hoodie</v>
      </c>
      <c r="W1082" t="str">
        <f>VLOOKUP(Table8_16[[#This Row],[Product_ID]],Table3__211[],4,FALSE)</f>
        <v>Clothing</v>
      </c>
      <c r="X1082" t="str">
        <f>VLOOKUP(Table8_16[[#This Row],[Product_ID]],Table3__211[],5,FALSE)</f>
        <v>Outerwear</v>
      </c>
      <c r="Y1082" t="str">
        <f>VLOOKUP(Table8_16[[#This Row],[Product_ID]],Table3__211[],6,FALSE)</f>
        <v>Sims Inc</v>
      </c>
      <c r="Z1082">
        <f>VLOOKUP(Table8_16[[#This Row],[Product_ID]],Table3__211[],7,FALSE)</f>
        <v>254.04</v>
      </c>
      <c r="AA1082">
        <f>VLOOKUP(Table8_16[[#This Row],[Product_ID]],Table3__211[],8,FALSE)</f>
        <v>352</v>
      </c>
      <c r="AB1082" t="str">
        <f>VLOOKUP(Table8_16[[#This Row],[Store_ID]],Store!$A$2:$E$21,2,FALSE)</f>
        <v>Holloway Ltd</v>
      </c>
      <c r="AC1082" t="str">
        <f>VLOOKUP(Table8_16[[#This Row],[Store_ID]],Store!$A$2:$E$21,3,FALSE)</f>
        <v>North</v>
      </c>
      <c r="AD1082" t="str">
        <f>VLOOKUP(Table8_16[[#This Row],[Store_ID]],Store!$A$2:$E$21,4,FALSE)</f>
        <v>Bensonhaven</v>
      </c>
      <c r="AE1082" t="str">
        <f>VLOOKUP(Table8_16[[#This Row],[Store_ID]],Store!$A$2:$E$21,5,FALSE)</f>
        <v>Flagship</v>
      </c>
      <c r="AF1082" s="22" t="str">
        <f>VLOOKUP(Table8_16[[#This Row],[Store_ID]],Store!$A$2:$F$21,6,FALSE)</f>
        <v>Physical Store</v>
      </c>
    </row>
    <row r="1083" spans="1:32" x14ac:dyDescent="0.3">
      <c r="A1083" t="s">
        <v>3048</v>
      </c>
      <c r="B1083" s="5">
        <v>45702</v>
      </c>
      <c r="C1083" t="s">
        <v>1310</v>
      </c>
      <c r="D1083" t="s">
        <v>1712</v>
      </c>
      <c r="E1083" t="s">
        <v>1901</v>
      </c>
      <c r="F1083">
        <v>1</v>
      </c>
      <c r="G1083">
        <v>793.21</v>
      </c>
      <c r="H1083">
        <v>0.09</v>
      </c>
      <c r="I1083" t="s">
        <v>1959</v>
      </c>
      <c r="J1083">
        <v>721.8211</v>
      </c>
      <c r="K1083">
        <v>721.8211</v>
      </c>
      <c r="L1083" t="str">
        <f>_xlfn.IFS(Table8_1[[#This Row],[Unit_Price]]&lt;500,"Low Price",Table8_1[[#This Row],[Unit_Price]]&lt;2000,"Medium Price",Table8_1[[#This Row],[Unit_Price]]&gt;=2000, "High Price")</f>
        <v>Medium Price</v>
      </c>
      <c r="M1083" t="str">
        <f>VLOOKUP(Table8_16[[#This Row],[Customer_ID]],Table1__2[],2,FALSE)</f>
        <v>Luke Parks</v>
      </c>
      <c r="N1083">
        <f>VLOOKUP(Table8_16[[#This Row],[Customer_ID]],Table1__2[],3,FALSE)</f>
        <v>60</v>
      </c>
      <c r="O1083" t="str">
        <f>VLOOKUP(Table8_16[[#This Row],[Customer_ID]],Table1__2[],4,FALSE)</f>
        <v>Female</v>
      </c>
      <c r="P1083" t="str">
        <f>VLOOKUP(Table8_16[[#This Row],[Customer_ID]],Table1__2[],5,FALSE)</f>
        <v>West Mario</v>
      </c>
      <c r="Q1083" t="str">
        <f>VLOOKUP(Table8_16[[#This Row],[Customer_ID]],Table1__2[],6,FALSE)</f>
        <v>New Hampshire</v>
      </c>
      <c r="R1083" t="str">
        <f>VLOOKUP(Table8_16[[#This Row],[Customer_ID]],Table1__2[],7,FALSE)</f>
        <v>USA</v>
      </c>
      <c r="S1083" t="str">
        <f>VLOOKUP(Table8_16[[#This Row],[Customer_ID]],Table1__2[],8,FALSE)</f>
        <v>Silver</v>
      </c>
      <c r="T1083" t="str">
        <f>VLOOKUP(Table8_16[[#This Row],[Customer_ID]],Table1__2[],9,FALSE)</f>
        <v>Experienced</v>
      </c>
      <c r="U1083" t="str">
        <f>VLOOKUP(Table8_16[[#This Row],[Product_ID]],Table3__211[],2,FALSE)</f>
        <v>Adjustable Jump</v>
      </c>
      <c r="V1083" t="str">
        <f>VLOOKUP(Table8_16[[#This Row],[Product_ID]],Table3__211[],3,FALSE)</f>
        <v>Rope</v>
      </c>
      <c r="W1083" t="str">
        <f>VLOOKUP(Table8_16[[#This Row],[Product_ID]],Table3__211[],4,FALSE)</f>
        <v>Sports</v>
      </c>
      <c r="X1083" t="str">
        <f>VLOOKUP(Table8_16[[#This Row],[Product_ID]],Table3__211[],5,FALSE)</f>
        <v>Fitness</v>
      </c>
      <c r="Y1083" t="str">
        <f>VLOOKUP(Table8_16[[#This Row],[Product_ID]],Table3__211[],6,FALSE)</f>
        <v>Cox Inc</v>
      </c>
      <c r="Z1083">
        <f>VLOOKUP(Table8_16[[#This Row],[Product_ID]],Table3__211[],7,FALSE)</f>
        <v>167.12</v>
      </c>
      <c r="AA1083">
        <f>VLOOKUP(Table8_16[[#This Row],[Product_ID]],Table3__211[],8,FALSE)</f>
        <v>316</v>
      </c>
      <c r="AB1083" t="str">
        <f>VLOOKUP(Table8_16[[#This Row],[Store_ID]],Store!$A$2:$E$21,2,FALSE)</f>
        <v>Johnson-Wright</v>
      </c>
      <c r="AC1083" t="str">
        <f>VLOOKUP(Table8_16[[#This Row],[Store_ID]],Store!$A$2:$E$21,3,FALSE)</f>
        <v>North</v>
      </c>
      <c r="AD1083" t="str">
        <f>VLOOKUP(Table8_16[[#This Row],[Store_ID]],Store!$A$2:$E$21,4,FALSE)</f>
        <v>Hoodberg</v>
      </c>
      <c r="AE1083" t="str">
        <f>VLOOKUP(Table8_16[[#This Row],[Store_ID]],Store!$A$2:$E$21,5,FALSE)</f>
        <v>Outlet</v>
      </c>
      <c r="AF1083" s="22" t="str">
        <f>VLOOKUP(Table8_16[[#This Row],[Store_ID]],Store!$A$2:$F$21,6,FALSE)</f>
        <v>Physical Store</v>
      </c>
    </row>
    <row r="1084" spans="1:32" x14ac:dyDescent="0.3">
      <c r="A1084" t="s">
        <v>3049</v>
      </c>
      <c r="B1084" s="5">
        <v>45871</v>
      </c>
      <c r="C1084" t="s">
        <v>962</v>
      </c>
      <c r="D1084" t="s">
        <v>1832</v>
      </c>
      <c r="E1084" t="s">
        <v>1929</v>
      </c>
      <c r="F1084">
        <v>3</v>
      </c>
      <c r="G1084">
        <v>435.61</v>
      </c>
      <c r="H1084">
        <v>0.03</v>
      </c>
      <c r="I1084" t="s">
        <v>1961</v>
      </c>
      <c r="J1084">
        <v>1267.6251</v>
      </c>
      <c r="K1084">
        <v>1267.6251</v>
      </c>
      <c r="L1084" t="str">
        <f>_xlfn.IFS(Table8_1[[#This Row],[Unit_Price]]&lt;500,"Low Price",Table8_1[[#This Row],[Unit_Price]]&lt;2000,"Medium Price",Table8_1[[#This Row],[Unit_Price]]&gt;=2000, "High Price")</f>
        <v>Low Price</v>
      </c>
      <c r="M1084" t="str">
        <f>VLOOKUP(Table8_16[[#This Row],[Customer_ID]],Table1__2[],2,FALSE)</f>
        <v>Ryan Kane</v>
      </c>
      <c r="N1084">
        <f>VLOOKUP(Table8_16[[#This Row],[Customer_ID]],Table1__2[],3,FALSE)</f>
        <v>50</v>
      </c>
      <c r="O1084" t="str">
        <f>VLOOKUP(Table8_16[[#This Row],[Customer_ID]],Table1__2[],4,FALSE)</f>
        <v>Male</v>
      </c>
      <c r="P1084" t="str">
        <f>VLOOKUP(Table8_16[[#This Row],[Customer_ID]],Table1__2[],5,FALSE)</f>
        <v>West Bruceburgh</v>
      </c>
      <c r="Q1084" t="str">
        <f>VLOOKUP(Table8_16[[#This Row],[Customer_ID]],Table1__2[],6,FALSE)</f>
        <v>Virginia</v>
      </c>
      <c r="R1084" t="str">
        <f>VLOOKUP(Table8_16[[#This Row],[Customer_ID]],Table1__2[],7,FALSE)</f>
        <v>USA</v>
      </c>
      <c r="S1084" t="str">
        <f>VLOOKUP(Table8_16[[#This Row],[Customer_ID]],Table1__2[],8,FALSE)</f>
        <v>Gold</v>
      </c>
      <c r="T1084" t="str">
        <f>VLOOKUP(Table8_16[[#This Row],[Customer_ID]],Table1__2[],9,FALSE)</f>
        <v>Experienced</v>
      </c>
      <c r="U1084" t="str">
        <f>VLOOKUP(Table8_16[[#This Row],[Product_ID]],Table3__211[],2,FALSE)</f>
        <v>Hydrating Face</v>
      </c>
      <c r="V1084" t="str">
        <f>VLOOKUP(Table8_16[[#This Row],[Product_ID]],Table3__211[],3,FALSE)</f>
        <v>Cleanser</v>
      </c>
      <c r="W1084" t="str">
        <f>VLOOKUP(Table8_16[[#This Row],[Product_ID]],Table3__211[],4,FALSE)</f>
        <v>Beauty</v>
      </c>
      <c r="X1084" t="str">
        <f>VLOOKUP(Table8_16[[#This Row],[Product_ID]],Table3__211[],5,FALSE)</f>
        <v>Skincare</v>
      </c>
      <c r="Y1084" t="str">
        <f>VLOOKUP(Table8_16[[#This Row],[Product_ID]],Table3__211[],6,FALSE)</f>
        <v>Butler Group</v>
      </c>
      <c r="Z1084">
        <f>VLOOKUP(Table8_16[[#This Row],[Product_ID]],Table3__211[],7,FALSE)</f>
        <v>254.04</v>
      </c>
      <c r="AA1084">
        <f>VLOOKUP(Table8_16[[#This Row],[Product_ID]],Table3__211[],8,FALSE)</f>
        <v>159</v>
      </c>
      <c r="AB1084" t="str">
        <f>VLOOKUP(Table8_16[[#This Row],[Store_ID]],Store!$A$2:$E$21,2,FALSE)</f>
        <v>Thomas, Bridges and Harris</v>
      </c>
      <c r="AC1084" t="str">
        <f>VLOOKUP(Table8_16[[#This Row],[Store_ID]],Store!$A$2:$E$21,3,FALSE)</f>
        <v>North</v>
      </c>
      <c r="AD1084" t="str">
        <f>VLOOKUP(Table8_16[[#This Row],[Store_ID]],Store!$A$2:$E$21,4,FALSE)</f>
        <v>Sabrinatown</v>
      </c>
      <c r="AE1084" t="str">
        <f>VLOOKUP(Table8_16[[#This Row],[Store_ID]],Store!$A$2:$E$21,5,FALSE)</f>
        <v>Online</v>
      </c>
      <c r="AF1084" s="22" t="str">
        <f>VLOOKUP(Table8_16[[#This Row],[Store_ID]],Store!$A$2:$F$21,6,FALSE)</f>
        <v>Digital Store</v>
      </c>
    </row>
    <row r="1085" spans="1:32" x14ac:dyDescent="0.3">
      <c r="A1085" t="s">
        <v>3050</v>
      </c>
      <c r="B1085" s="5">
        <v>45531</v>
      </c>
      <c r="C1085" t="s">
        <v>1214</v>
      </c>
      <c r="D1085" t="s">
        <v>1664</v>
      </c>
      <c r="E1085" t="s">
        <v>1939</v>
      </c>
      <c r="F1085">
        <v>1</v>
      </c>
      <c r="G1085">
        <v>850.06</v>
      </c>
      <c r="H1085">
        <v>0.28999999999999998</v>
      </c>
      <c r="I1085" t="s">
        <v>1961</v>
      </c>
      <c r="J1085">
        <v>603.54259999999999</v>
      </c>
      <c r="K1085">
        <v>603.54259999999999</v>
      </c>
      <c r="L1085" t="str">
        <f>_xlfn.IFS(Table8_1[[#This Row],[Unit_Price]]&lt;500,"Low Price",Table8_1[[#This Row],[Unit_Price]]&lt;2000,"Medium Price",Table8_1[[#This Row],[Unit_Price]]&gt;=2000, "High Price")</f>
        <v>Medium Price</v>
      </c>
      <c r="M1085" t="str">
        <f>VLOOKUP(Table8_16[[#This Row],[Customer_ID]],Table1__2[],2,FALSE)</f>
        <v>Tammy Brennan</v>
      </c>
      <c r="N1085">
        <f>VLOOKUP(Table8_16[[#This Row],[Customer_ID]],Table1__2[],3,FALSE)</f>
        <v>60</v>
      </c>
      <c r="O1085" t="str">
        <f>VLOOKUP(Table8_16[[#This Row],[Customer_ID]],Table1__2[],4,FALSE)</f>
        <v>Male</v>
      </c>
      <c r="P1085" t="str">
        <f>VLOOKUP(Table8_16[[#This Row],[Customer_ID]],Table1__2[],5,FALSE)</f>
        <v>Lake Brandontown</v>
      </c>
      <c r="Q1085" t="str">
        <f>VLOOKUP(Table8_16[[#This Row],[Customer_ID]],Table1__2[],6,FALSE)</f>
        <v>South Carolina</v>
      </c>
      <c r="R1085" t="str">
        <f>VLOOKUP(Table8_16[[#This Row],[Customer_ID]],Table1__2[],7,FALSE)</f>
        <v>USA</v>
      </c>
      <c r="S1085" t="str">
        <f>VLOOKUP(Table8_16[[#This Row],[Customer_ID]],Table1__2[],8,FALSE)</f>
        <v>Gold</v>
      </c>
      <c r="T1085" t="str">
        <f>VLOOKUP(Table8_16[[#This Row],[Customer_ID]],Table1__2[],9,FALSE)</f>
        <v>Experienced</v>
      </c>
      <c r="U1085" t="str">
        <f>VLOOKUP(Table8_16[[#This Row],[Product_ID]],Table3__211[],2,FALSE)</f>
        <v>Fabric Sofa Throw</v>
      </c>
      <c r="V1085" t="str">
        <f>VLOOKUP(Table8_16[[#This Row],[Product_ID]],Table3__211[],3,FALSE)</f>
        <v>Blanket</v>
      </c>
      <c r="W1085" t="str">
        <f>VLOOKUP(Table8_16[[#This Row],[Product_ID]],Table3__211[],4,FALSE)</f>
        <v>Home</v>
      </c>
      <c r="X1085" t="str">
        <f>VLOOKUP(Table8_16[[#This Row],[Product_ID]],Table3__211[],5,FALSE)</f>
        <v>Decor</v>
      </c>
      <c r="Y1085" t="str">
        <f>VLOOKUP(Table8_16[[#This Row],[Product_ID]],Table3__211[],6,FALSE)</f>
        <v>Hoffman Group</v>
      </c>
      <c r="Z1085">
        <f>VLOOKUP(Table8_16[[#This Row],[Product_ID]],Table3__211[],7,FALSE)</f>
        <v>218.48</v>
      </c>
      <c r="AA1085">
        <f>VLOOKUP(Table8_16[[#This Row],[Product_ID]],Table3__211[],8,FALSE)</f>
        <v>276</v>
      </c>
      <c r="AB1085" t="str">
        <f>VLOOKUP(Table8_16[[#This Row],[Store_ID]],Store!$A$2:$E$21,2,FALSE)</f>
        <v>Frederick-Wright</v>
      </c>
      <c r="AC1085" t="str">
        <f>VLOOKUP(Table8_16[[#This Row],[Store_ID]],Store!$A$2:$E$21,3,FALSE)</f>
        <v>West</v>
      </c>
      <c r="AD1085" t="str">
        <f>VLOOKUP(Table8_16[[#This Row],[Store_ID]],Store!$A$2:$E$21,4,FALSE)</f>
        <v>New Jimmymouth</v>
      </c>
      <c r="AE1085" t="str">
        <f>VLOOKUP(Table8_16[[#This Row],[Store_ID]],Store!$A$2:$E$21,5,FALSE)</f>
        <v>Flagship</v>
      </c>
      <c r="AF1085" s="22" t="str">
        <f>VLOOKUP(Table8_16[[#This Row],[Store_ID]],Store!$A$2:$F$21,6,FALSE)</f>
        <v>Physical Store</v>
      </c>
    </row>
    <row r="1086" spans="1:32" x14ac:dyDescent="0.3">
      <c r="A1086" t="s">
        <v>3051</v>
      </c>
      <c r="B1086" s="5">
        <v>45330</v>
      </c>
      <c r="C1086" t="s">
        <v>1100</v>
      </c>
      <c r="D1086" t="s">
        <v>1998</v>
      </c>
      <c r="E1086" t="s">
        <v>1939</v>
      </c>
      <c r="F1086">
        <v>2</v>
      </c>
      <c r="G1086">
        <v>753.92</v>
      </c>
      <c r="H1086">
        <v>0.17</v>
      </c>
      <c r="I1086" t="s">
        <v>1961</v>
      </c>
      <c r="J1086">
        <v>1251.5072</v>
      </c>
      <c r="K1086">
        <v>1251.5072</v>
      </c>
      <c r="L1086" t="str">
        <f>_xlfn.IFS(Table8_1[[#This Row],[Unit_Price]]&lt;500,"Low Price",Table8_1[[#This Row],[Unit_Price]]&lt;2000,"Medium Price",Table8_1[[#This Row],[Unit_Price]]&gt;=2000, "High Price")</f>
        <v>Medium Price</v>
      </c>
      <c r="M1086" t="str">
        <f>VLOOKUP(Table8_16[[#This Row],[Customer_ID]],Table1__2[],2,FALSE)</f>
        <v>Justin Mason Dds</v>
      </c>
      <c r="N1086">
        <f>VLOOKUP(Table8_16[[#This Row],[Customer_ID]],Table1__2[],3,FALSE)</f>
        <v>39</v>
      </c>
      <c r="O1086" t="str">
        <f>VLOOKUP(Table8_16[[#This Row],[Customer_ID]],Table1__2[],4,FALSE)</f>
        <v>Female</v>
      </c>
      <c r="P1086" t="str">
        <f>VLOOKUP(Table8_16[[#This Row],[Customer_ID]],Table1__2[],5,FALSE)</f>
        <v>Peggystad</v>
      </c>
      <c r="Q1086" t="str">
        <f>VLOOKUP(Table8_16[[#This Row],[Customer_ID]],Table1__2[],6,FALSE)</f>
        <v>Connecticut</v>
      </c>
      <c r="R1086" t="str">
        <f>VLOOKUP(Table8_16[[#This Row],[Customer_ID]],Table1__2[],7,FALSE)</f>
        <v>USA</v>
      </c>
      <c r="S1086" t="str">
        <f>VLOOKUP(Table8_16[[#This Row],[Customer_ID]],Table1__2[],8,FALSE)</f>
        <v>Gold</v>
      </c>
      <c r="T1086" t="str">
        <f>VLOOKUP(Table8_16[[#This Row],[Customer_ID]],Table1__2[],9,FALSE)</f>
        <v>Experienced</v>
      </c>
      <c r="U1086" t="str">
        <f>VLOOKUP(Table8_16[[#This Row],[Product_ID]],Table3__211[],2,FALSE)</f>
        <v>Beard Grooming</v>
      </c>
      <c r="V1086" t="str">
        <f>VLOOKUP(Table8_16[[#This Row],[Product_ID]],Table3__211[],3,FALSE)</f>
        <v>Kit</v>
      </c>
      <c r="W1086" t="str">
        <f>VLOOKUP(Table8_16[[#This Row],[Product_ID]],Table3__211[],4,FALSE)</f>
        <v>Beauty</v>
      </c>
      <c r="X1086" t="str">
        <f>VLOOKUP(Table8_16[[#This Row],[Product_ID]],Table3__211[],5,FALSE)</f>
        <v>Grooming</v>
      </c>
      <c r="Y1086" t="str">
        <f>VLOOKUP(Table8_16[[#This Row],[Product_ID]],Table3__211[],6,FALSE)</f>
        <v>Erickson-Green</v>
      </c>
      <c r="Z1086">
        <f>VLOOKUP(Table8_16[[#This Row],[Product_ID]],Table3__211[],7,FALSE)</f>
        <v>337.42</v>
      </c>
      <c r="AA1086">
        <f>VLOOKUP(Table8_16[[#This Row],[Product_ID]],Table3__211[],8,FALSE)</f>
        <v>256</v>
      </c>
      <c r="AB1086" t="str">
        <f>VLOOKUP(Table8_16[[#This Row],[Store_ID]],Store!$A$2:$E$21,2,FALSE)</f>
        <v>Frederick-Wright</v>
      </c>
      <c r="AC1086" t="str">
        <f>VLOOKUP(Table8_16[[#This Row],[Store_ID]],Store!$A$2:$E$21,3,FALSE)</f>
        <v>West</v>
      </c>
      <c r="AD1086" t="str">
        <f>VLOOKUP(Table8_16[[#This Row],[Store_ID]],Store!$A$2:$E$21,4,FALSE)</f>
        <v>New Jimmymouth</v>
      </c>
      <c r="AE1086" t="str">
        <f>VLOOKUP(Table8_16[[#This Row],[Store_ID]],Store!$A$2:$E$21,5,FALSE)</f>
        <v>Flagship</v>
      </c>
      <c r="AF1086" s="22" t="str">
        <f>VLOOKUP(Table8_16[[#This Row],[Store_ID]],Store!$A$2:$F$21,6,FALSE)</f>
        <v>Physical Store</v>
      </c>
    </row>
    <row r="1087" spans="1:32" x14ac:dyDescent="0.3">
      <c r="A1087" t="s">
        <v>3052</v>
      </c>
      <c r="B1087" s="5">
        <v>45311</v>
      </c>
      <c r="C1087" t="s">
        <v>1513</v>
      </c>
      <c r="D1087" t="s">
        <v>1572</v>
      </c>
      <c r="E1087" t="s">
        <v>1932</v>
      </c>
      <c r="F1087">
        <v>3</v>
      </c>
      <c r="G1087">
        <v>408.99</v>
      </c>
      <c r="H1087">
        <v>0.27</v>
      </c>
      <c r="I1087" t="s">
        <v>1961</v>
      </c>
      <c r="J1087">
        <v>895.68809999999996</v>
      </c>
      <c r="K1087">
        <v>895.68810000000008</v>
      </c>
      <c r="L1087" t="str">
        <f>_xlfn.IFS(Table8_1[[#This Row],[Unit_Price]]&lt;500,"Low Price",Table8_1[[#This Row],[Unit_Price]]&lt;2000,"Medium Price",Table8_1[[#This Row],[Unit_Price]]&gt;=2000, "High Price")</f>
        <v>Low Price</v>
      </c>
      <c r="M1087" t="str">
        <f>VLOOKUP(Table8_16[[#This Row],[Customer_ID]],Table1__2[],2,FALSE)</f>
        <v>Zachary Andrade</v>
      </c>
      <c r="N1087">
        <f>VLOOKUP(Table8_16[[#This Row],[Customer_ID]],Table1__2[],3,FALSE)</f>
        <v>23</v>
      </c>
      <c r="O1087" t="str">
        <f>VLOOKUP(Table8_16[[#This Row],[Customer_ID]],Table1__2[],4,FALSE)</f>
        <v>Female</v>
      </c>
      <c r="P1087" t="str">
        <f>VLOOKUP(Table8_16[[#This Row],[Customer_ID]],Table1__2[],5,FALSE)</f>
        <v>South Davidport</v>
      </c>
      <c r="Q1087" t="str">
        <f>VLOOKUP(Table8_16[[#This Row],[Customer_ID]],Table1__2[],6,FALSE)</f>
        <v>California</v>
      </c>
      <c r="R1087" t="str">
        <f>VLOOKUP(Table8_16[[#This Row],[Customer_ID]],Table1__2[],7,FALSE)</f>
        <v>USA</v>
      </c>
      <c r="S1087" t="str">
        <f>VLOOKUP(Table8_16[[#This Row],[Customer_ID]],Table1__2[],8,FALSE)</f>
        <v>Platinum</v>
      </c>
      <c r="T1087" t="str">
        <f>VLOOKUP(Table8_16[[#This Row],[Customer_ID]],Table1__2[],9,FALSE)</f>
        <v>Students</v>
      </c>
      <c r="U1087" t="str">
        <f>VLOOKUP(Table8_16[[#This Row],[Product_ID]],Table3__211[],2,FALSE)</f>
        <v>Women's Yoga</v>
      </c>
      <c r="V1087" t="str">
        <f>VLOOKUP(Table8_16[[#This Row],[Product_ID]],Table3__211[],3,FALSE)</f>
        <v>Pants</v>
      </c>
      <c r="W1087" t="str">
        <f>VLOOKUP(Table8_16[[#This Row],[Product_ID]],Table3__211[],4,FALSE)</f>
        <v>Clothing</v>
      </c>
      <c r="X1087" t="str">
        <f>VLOOKUP(Table8_16[[#This Row],[Product_ID]],Table3__211[],5,FALSE)</f>
        <v>Bottoms</v>
      </c>
      <c r="Y1087" t="str">
        <f>VLOOKUP(Table8_16[[#This Row],[Product_ID]],Table3__211[],6,FALSE)</f>
        <v>Gonzales-Davis</v>
      </c>
      <c r="Z1087">
        <f>VLOOKUP(Table8_16[[#This Row],[Product_ID]],Table3__211[],7,FALSE)</f>
        <v>306.45999999999998</v>
      </c>
      <c r="AA1087">
        <f>VLOOKUP(Table8_16[[#This Row],[Product_ID]],Table3__211[],8,FALSE)</f>
        <v>487</v>
      </c>
      <c r="AB1087" t="str">
        <f>VLOOKUP(Table8_16[[#This Row],[Store_ID]],Store!$A$2:$E$21,2,FALSE)</f>
        <v>Gardner, Humphrey and Contreras</v>
      </c>
      <c r="AC1087" t="str">
        <f>VLOOKUP(Table8_16[[#This Row],[Store_ID]],Store!$A$2:$E$21,3,FALSE)</f>
        <v>East</v>
      </c>
      <c r="AD1087" t="str">
        <f>VLOOKUP(Table8_16[[#This Row],[Store_ID]],Store!$A$2:$E$21,4,FALSE)</f>
        <v>Johnsonville</v>
      </c>
      <c r="AE1087" t="str">
        <f>VLOOKUP(Table8_16[[#This Row],[Store_ID]],Store!$A$2:$E$21,5,FALSE)</f>
        <v>Flagship</v>
      </c>
      <c r="AF1087" s="22" t="str">
        <f>VLOOKUP(Table8_16[[#This Row],[Store_ID]],Store!$A$2:$F$21,6,FALSE)</f>
        <v>Physical Store</v>
      </c>
    </row>
    <row r="1088" spans="1:32" x14ac:dyDescent="0.3">
      <c r="A1088" t="s">
        <v>3053</v>
      </c>
      <c r="B1088" s="5">
        <v>45567</v>
      </c>
      <c r="C1088" t="s">
        <v>916</v>
      </c>
      <c r="D1088" t="s">
        <v>1753</v>
      </c>
      <c r="E1088" t="s">
        <v>1908</v>
      </c>
      <c r="F1088">
        <v>3</v>
      </c>
      <c r="G1088">
        <v>404.5</v>
      </c>
      <c r="H1088">
        <v>0.22</v>
      </c>
      <c r="I1088" t="s">
        <v>1961</v>
      </c>
      <c r="J1088">
        <v>946.53</v>
      </c>
      <c r="K1088">
        <v>946.53</v>
      </c>
      <c r="L1088" t="str">
        <f>_xlfn.IFS(Table8_1[[#This Row],[Unit_Price]]&lt;500,"Low Price",Table8_1[[#This Row],[Unit_Price]]&lt;2000,"Medium Price",Table8_1[[#This Row],[Unit_Price]]&gt;=2000, "High Price")</f>
        <v>Low Price</v>
      </c>
      <c r="M1088" t="str">
        <f>VLOOKUP(Table8_16[[#This Row],[Customer_ID]],Table1__2[],2,FALSE)</f>
        <v>Donna Guerra</v>
      </c>
      <c r="N1088">
        <f>VLOOKUP(Table8_16[[#This Row],[Customer_ID]],Table1__2[],3,FALSE)</f>
        <v>46</v>
      </c>
      <c r="O1088" t="str">
        <f>VLOOKUP(Table8_16[[#This Row],[Customer_ID]],Table1__2[],4,FALSE)</f>
        <v>Female</v>
      </c>
      <c r="P1088" t="str">
        <f>VLOOKUP(Table8_16[[#This Row],[Customer_ID]],Table1__2[],5,FALSE)</f>
        <v>North Robert</v>
      </c>
      <c r="Q1088" t="str">
        <f>VLOOKUP(Table8_16[[#This Row],[Customer_ID]],Table1__2[],6,FALSE)</f>
        <v>Massachusetts</v>
      </c>
      <c r="R1088" t="str">
        <f>VLOOKUP(Table8_16[[#This Row],[Customer_ID]],Table1__2[],7,FALSE)</f>
        <v>USA</v>
      </c>
      <c r="S1088" t="str">
        <f>VLOOKUP(Table8_16[[#This Row],[Customer_ID]],Table1__2[],8,FALSE)</f>
        <v>Silver</v>
      </c>
      <c r="T1088" t="str">
        <f>VLOOKUP(Table8_16[[#This Row],[Customer_ID]],Table1__2[],9,FALSE)</f>
        <v>Experienced</v>
      </c>
      <c r="U1088" t="str">
        <f>VLOOKUP(Table8_16[[#This Row],[Product_ID]],Table3__211[],2,FALSE)</f>
        <v>Foam</v>
      </c>
      <c r="V1088" t="str">
        <f>VLOOKUP(Table8_16[[#This Row],[Product_ID]],Table3__211[],3,FALSE)</f>
        <v>Roller</v>
      </c>
      <c r="W1088" t="str">
        <f>VLOOKUP(Table8_16[[#This Row],[Product_ID]],Table3__211[],4,FALSE)</f>
        <v>Sports</v>
      </c>
      <c r="X1088" t="str">
        <f>VLOOKUP(Table8_16[[#This Row],[Product_ID]],Table3__211[],5,FALSE)</f>
        <v>Fitness</v>
      </c>
      <c r="Y1088" t="str">
        <f>VLOOKUP(Table8_16[[#This Row],[Product_ID]],Table3__211[],6,FALSE)</f>
        <v>Atkinson, Camacho and Oliver</v>
      </c>
      <c r="Z1088">
        <f>VLOOKUP(Table8_16[[#This Row],[Product_ID]],Table3__211[],7,FALSE)</f>
        <v>30.62</v>
      </c>
      <c r="AA1088">
        <f>VLOOKUP(Table8_16[[#This Row],[Product_ID]],Table3__211[],8,FALSE)</f>
        <v>138</v>
      </c>
      <c r="AB1088" t="str">
        <f>VLOOKUP(Table8_16[[#This Row],[Store_ID]],Store!$A$2:$E$21,2,FALSE)</f>
        <v>Gray Ltd</v>
      </c>
      <c r="AC1088" t="str">
        <f>VLOOKUP(Table8_16[[#This Row],[Store_ID]],Store!$A$2:$E$21,3,FALSE)</f>
        <v>North</v>
      </c>
      <c r="AD1088" t="str">
        <f>VLOOKUP(Table8_16[[#This Row],[Store_ID]],Store!$A$2:$E$21,4,FALSE)</f>
        <v>New Michaelchester</v>
      </c>
      <c r="AE1088" t="str">
        <f>VLOOKUP(Table8_16[[#This Row],[Store_ID]],Store!$A$2:$E$21,5,FALSE)</f>
        <v>Outlet</v>
      </c>
      <c r="AF1088" s="22" t="str">
        <f>VLOOKUP(Table8_16[[#This Row],[Store_ID]],Store!$A$2:$F$21,6,FALSE)</f>
        <v>Physical Store</v>
      </c>
    </row>
    <row r="1089" spans="1:32" x14ac:dyDescent="0.3">
      <c r="A1089" t="s">
        <v>3054</v>
      </c>
      <c r="B1089" s="5">
        <v>45239</v>
      </c>
      <c r="C1089" t="s">
        <v>1199</v>
      </c>
      <c r="D1089" t="s">
        <v>1696</v>
      </c>
      <c r="E1089" t="s">
        <v>1901</v>
      </c>
      <c r="F1089">
        <v>3</v>
      </c>
      <c r="G1089">
        <v>717.81</v>
      </c>
      <c r="H1089">
        <v>0.17</v>
      </c>
      <c r="I1089" t="s">
        <v>1964</v>
      </c>
      <c r="J1089">
        <v>1787.3469</v>
      </c>
      <c r="K1089">
        <v>1787.3468999999998</v>
      </c>
      <c r="L1089" t="str">
        <f>_xlfn.IFS(Table8_1[[#This Row],[Unit_Price]]&lt;500,"Low Price",Table8_1[[#This Row],[Unit_Price]]&lt;2000,"Medium Price",Table8_1[[#This Row],[Unit_Price]]&gt;=2000, "High Price")</f>
        <v>Medium Price</v>
      </c>
      <c r="M1089" t="str">
        <f>VLOOKUP(Table8_16[[#This Row],[Customer_ID]],Table1__2[],2,FALSE)</f>
        <v>Shelley Ponce</v>
      </c>
      <c r="N1089">
        <f>VLOOKUP(Table8_16[[#This Row],[Customer_ID]],Table1__2[],3,FALSE)</f>
        <v>23</v>
      </c>
      <c r="O1089" t="str">
        <f>VLOOKUP(Table8_16[[#This Row],[Customer_ID]],Table1__2[],4,FALSE)</f>
        <v>Male</v>
      </c>
      <c r="P1089" t="str">
        <f>VLOOKUP(Table8_16[[#This Row],[Customer_ID]],Table1__2[],5,FALSE)</f>
        <v>South Cassandrachester</v>
      </c>
      <c r="Q1089" t="str">
        <f>VLOOKUP(Table8_16[[#This Row],[Customer_ID]],Table1__2[],6,FALSE)</f>
        <v>Rhode Island</v>
      </c>
      <c r="R1089" t="str">
        <f>VLOOKUP(Table8_16[[#This Row],[Customer_ID]],Table1__2[],7,FALSE)</f>
        <v>USA</v>
      </c>
      <c r="S1089" t="str">
        <f>VLOOKUP(Table8_16[[#This Row],[Customer_ID]],Table1__2[],8,FALSE)</f>
        <v>Gold</v>
      </c>
      <c r="T1089" t="str">
        <f>VLOOKUP(Table8_16[[#This Row],[Customer_ID]],Table1__2[],9,FALSE)</f>
        <v>Students</v>
      </c>
      <c r="U1089" t="str">
        <f>VLOOKUP(Table8_16[[#This Row],[Product_ID]],Table3__211[],2,FALSE)</f>
        <v>Portable Power</v>
      </c>
      <c r="V1089" t="str">
        <f>VLOOKUP(Table8_16[[#This Row],[Product_ID]],Table3__211[],3,FALSE)</f>
        <v>Bank</v>
      </c>
      <c r="W1089" t="str">
        <f>VLOOKUP(Table8_16[[#This Row],[Product_ID]],Table3__211[],4,FALSE)</f>
        <v>Electronics</v>
      </c>
      <c r="X1089" t="str">
        <f>VLOOKUP(Table8_16[[#This Row],[Product_ID]],Table3__211[],5,FALSE)</f>
        <v>Mobile</v>
      </c>
      <c r="Y1089" t="str">
        <f>VLOOKUP(Table8_16[[#This Row],[Product_ID]],Table3__211[],6,FALSE)</f>
        <v>Cummings and Sons</v>
      </c>
      <c r="Z1089">
        <f>VLOOKUP(Table8_16[[#This Row],[Product_ID]],Table3__211[],7,FALSE)</f>
        <v>326.06</v>
      </c>
      <c r="AA1089">
        <f>VLOOKUP(Table8_16[[#This Row],[Product_ID]],Table3__211[],8,FALSE)</f>
        <v>301</v>
      </c>
      <c r="AB1089" t="str">
        <f>VLOOKUP(Table8_16[[#This Row],[Store_ID]],Store!$A$2:$E$21,2,FALSE)</f>
        <v>Johnson-Wright</v>
      </c>
      <c r="AC1089" t="str">
        <f>VLOOKUP(Table8_16[[#This Row],[Store_ID]],Store!$A$2:$E$21,3,FALSE)</f>
        <v>North</v>
      </c>
      <c r="AD1089" t="str">
        <f>VLOOKUP(Table8_16[[#This Row],[Store_ID]],Store!$A$2:$E$21,4,FALSE)</f>
        <v>Hoodberg</v>
      </c>
      <c r="AE1089" t="str">
        <f>VLOOKUP(Table8_16[[#This Row],[Store_ID]],Store!$A$2:$E$21,5,FALSE)</f>
        <v>Outlet</v>
      </c>
      <c r="AF1089" s="22" t="str">
        <f>VLOOKUP(Table8_16[[#This Row],[Store_ID]],Store!$A$2:$F$21,6,FALSE)</f>
        <v>Physical Store</v>
      </c>
    </row>
    <row r="1090" spans="1:32" x14ac:dyDescent="0.3">
      <c r="A1090" t="s">
        <v>3055</v>
      </c>
      <c r="B1090" s="5">
        <v>45284</v>
      </c>
      <c r="C1090" t="s">
        <v>814</v>
      </c>
      <c r="D1090" t="s">
        <v>1835</v>
      </c>
      <c r="E1090" t="s">
        <v>1892</v>
      </c>
      <c r="F1090">
        <v>3</v>
      </c>
      <c r="G1090">
        <v>204.77</v>
      </c>
      <c r="H1090">
        <v>0.14000000000000001</v>
      </c>
      <c r="I1090" t="s">
        <v>1959</v>
      </c>
      <c r="J1090">
        <v>528.3066</v>
      </c>
      <c r="K1090">
        <v>528.3066</v>
      </c>
      <c r="L1090" t="str">
        <f>_xlfn.IFS(Table8_1[[#This Row],[Unit_Price]]&lt;500,"Low Price",Table8_1[[#This Row],[Unit_Price]]&lt;2000,"Medium Price",Table8_1[[#This Row],[Unit_Price]]&gt;=2000, "High Price")</f>
        <v>Low Price</v>
      </c>
      <c r="M1090" t="str">
        <f>VLOOKUP(Table8_16[[#This Row],[Customer_ID]],Table1__2[],2,FALSE)</f>
        <v>Tyler Garner</v>
      </c>
      <c r="N1090">
        <f>VLOOKUP(Table8_16[[#This Row],[Customer_ID]],Table1__2[],3,FALSE)</f>
        <v>64</v>
      </c>
      <c r="O1090" t="str">
        <f>VLOOKUP(Table8_16[[#This Row],[Customer_ID]],Table1__2[],4,FALSE)</f>
        <v>Male</v>
      </c>
      <c r="P1090" t="str">
        <f>VLOOKUP(Table8_16[[#This Row],[Customer_ID]],Table1__2[],5,FALSE)</f>
        <v>Port Coreyfort</v>
      </c>
      <c r="Q1090" t="str">
        <f>VLOOKUP(Table8_16[[#This Row],[Customer_ID]],Table1__2[],6,FALSE)</f>
        <v>Alabama</v>
      </c>
      <c r="R1090" t="str">
        <f>VLOOKUP(Table8_16[[#This Row],[Customer_ID]],Table1__2[],7,FALSE)</f>
        <v>USA</v>
      </c>
      <c r="S1090" t="str">
        <f>VLOOKUP(Table8_16[[#This Row],[Customer_ID]],Table1__2[],8,FALSE)</f>
        <v>Silver</v>
      </c>
      <c r="T1090" t="str">
        <f>VLOOKUP(Table8_16[[#This Row],[Customer_ID]],Table1__2[],9,FALSE)</f>
        <v>Retired</v>
      </c>
      <c r="U1090" t="str">
        <f>VLOOKUP(Table8_16[[#This Row],[Product_ID]],Table3__211[],2,FALSE)</f>
        <v>Wooden</v>
      </c>
      <c r="V1090" t="str">
        <f>VLOOKUP(Table8_16[[#This Row],[Product_ID]],Table3__211[],3,FALSE)</f>
        <v>Bookshelf</v>
      </c>
      <c r="W1090" t="str">
        <f>VLOOKUP(Table8_16[[#This Row],[Product_ID]],Table3__211[],4,FALSE)</f>
        <v>Home</v>
      </c>
      <c r="X1090" t="str">
        <f>VLOOKUP(Table8_16[[#This Row],[Product_ID]],Table3__211[],5,FALSE)</f>
        <v>Furniture</v>
      </c>
      <c r="Y1090" t="str">
        <f>VLOOKUP(Table8_16[[#This Row],[Product_ID]],Table3__211[],6,FALSE)</f>
        <v>Collins-Stephenson</v>
      </c>
      <c r="Z1090">
        <f>VLOOKUP(Table8_16[[#This Row],[Product_ID]],Table3__211[],7,FALSE)</f>
        <v>388.46</v>
      </c>
      <c r="AA1090">
        <f>VLOOKUP(Table8_16[[#This Row],[Product_ID]],Table3__211[],8,FALSE)</f>
        <v>208</v>
      </c>
      <c r="AB1090" t="str">
        <f>VLOOKUP(Table8_16[[#This Row],[Store_ID]],Store!$A$2:$E$21,2,FALSE)</f>
        <v>Martinez, Adkins and Johnson</v>
      </c>
      <c r="AC1090" t="str">
        <f>VLOOKUP(Table8_16[[#This Row],[Store_ID]],Store!$A$2:$E$21,3,FALSE)</f>
        <v>North</v>
      </c>
      <c r="AD1090" t="str">
        <f>VLOOKUP(Table8_16[[#This Row],[Store_ID]],Store!$A$2:$E$21,4,FALSE)</f>
        <v>Danielmouth</v>
      </c>
      <c r="AE1090" t="str">
        <f>VLOOKUP(Table8_16[[#This Row],[Store_ID]],Store!$A$2:$E$21,5,FALSE)</f>
        <v>Flagship</v>
      </c>
      <c r="AF1090" s="22" t="str">
        <f>VLOOKUP(Table8_16[[#This Row],[Store_ID]],Store!$A$2:$F$21,6,FALSE)</f>
        <v>Physical Store</v>
      </c>
    </row>
    <row r="1091" spans="1:32" x14ac:dyDescent="0.3">
      <c r="A1091" t="s">
        <v>3056</v>
      </c>
      <c r="B1091" s="5">
        <v>45686</v>
      </c>
      <c r="C1091" t="s">
        <v>157</v>
      </c>
      <c r="D1091" t="s">
        <v>1725</v>
      </c>
      <c r="E1091" t="s">
        <v>1945</v>
      </c>
      <c r="F1091">
        <v>4</v>
      </c>
      <c r="G1091">
        <v>106.23</v>
      </c>
      <c r="H1091">
        <v>0.28000000000000003</v>
      </c>
      <c r="I1091" t="s">
        <v>1964</v>
      </c>
      <c r="J1091">
        <v>305.94240000000002</v>
      </c>
      <c r="K1091">
        <v>305.94240000000002</v>
      </c>
      <c r="L1091" t="str">
        <f>_xlfn.IFS(Table8_1[[#This Row],[Unit_Price]]&lt;500,"Low Price",Table8_1[[#This Row],[Unit_Price]]&lt;2000,"Medium Price",Table8_1[[#This Row],[Unit_Price]]&gt;=2000, "High Price")</f>
        <v>Low Price</v>
      </c>
      <c r="M1091" t="str">
        <f>VLOOKUP(Table8_16[[#This Row],[Customer_ID]],Table1__2[],2,FALSE)</f>
        <v>Tonya Reynolds</v>
      </c>
      <c r="N1091">
        <f>VLOOKUP(Table8_16[[#This Row],[Customer_ID]],Table1__2[],3,FALSE)</f>
        <v>55</v>
      </c>
      <c r="O1091" t="str">
        <f>VLOOKUP(Table8_16[[#This Row],[Customer_ID]],Table1__2[],4,FALSE)</f>
        <v>Female</v>
      </c>
      <c r="P1091" t="str">
        <f>VLOOKUP(Table8_16[[#This Row],[Customer_ID]],Table1__2[],5,FALSE)</f>
        <v>Darleneton</v>
      </c>
      <c r="Q1091" t="str">
        <f>VLOOKUP(Table8_16[[#This Row],[Customer_ID]],Table1__2[],6,FALSE)</f>
        <v>Michigan</v>
      </c>
      <c r="R1091" t="str">
        <f>VLOOKUP(Table8_16[[#This Row],[Customer_ID]],Table1__2[],7,FALSE)</f>
        <v>USA</v>
      </c>
      <c r="S1091" t="str">
        <f>VLOOKUP(Table8_16[[#This Row],[Customer_ID]],Table1__2[],8,FALSE)</f>
        <v>Gold</v>
      </c>
      <c r="T1091" t="str">
        <f>VLOOKUP(Table8_16[[#This Row],[Customer_ID]],Table1__2[],9,FALSE)</f>
        <v>Experienced</v>
      </c>
      <c r="U1091" t="str">
        <f>VLOOKUP(Table8_16[[#This Row],[Product_ID]],Table3__211[],2,FALSE)</f>
        <v>Car Dashboard Phone</v>
      </c>
      <c r="V1091" t="str">
        <f>VLOOKUP(Table8_16[[#This Row],[Product_ID]],Table3__211[],3,FALSE)</f>
        <v>Holder</v>
      </c>
      <c r="W1091" t="str">
        <f>VLOOKUP(Table8_16[[#This Row],[Product_ID]],Table3__211[],4,FALSE)</f>
        <v>Electronics</v>
      </c>
      <c r="X1091" t="str">
        <f>VLOOKUP(Table8_16[[#This Row],[Product_ID]],Table3__211[],5,FALSE)</f>
        <v>Accessories</v>
      </c>
      <c r="Y1091" t="str">
        <f>VLOOKUP(Table8_16[[#This Row],[Product_ID]],Table3__211[],6,FALSE)</f>
        <v>Byrd, Stewart and Valdez</v>
      </c>
      <c r="Z1091">
        <f>VLOOKUP(Table8_16[[#This Row],[Product_ID]],Table3__211[],7,FALSE)</f>
        <v>177.98</v>
      </c>
      <c r="AA1091">
        <f>VLOOKUP(Table8_16[[#This Row],[Product_ID]],Table3__211[],8,FALSE)</f>
        <v>103</v>
      </c>
      <c r="AB1091" t="str">
        <f>VLOOKUP(Table8_16[[#This Row],[Store_ID]],Store!$A$2:$E$21,2,FALSE)</f>
        <v>Guerrero-Schmitt</v>
      </c>
      <c r="AC1091" t="str">
        <f>VLOOKUP(Table8_16[[#This Row],[Store_ID]],Store!$A$2:$E$21,3,FALSE)</f>
        <v>East</v>
      </c>
      <c r="AD1091" t="str">
        <f>VLOOKUP(Table8_16[[#This Row],[Store_ID]],Store!$A$2:$E$21,4,FALSE)</f>
        <v>East Stevechester</v>
      </c>
      <c r="AE1091" t="str">
        <f>VLOOKUP(Table8_16[[#This Row],[Store_ID]],Store!$A$2:$E$21,5,FALSE)</f>
        <v>Flagship</v>
      </c>
      <c r="AF1091" s="22" t="str">
        <f>VLOOKUP(Table8_16[[#This Row],[Store_ID]],Store!$A$2:$F$21,6,FALSE)</f>
        <v>Physical Store</v>
      </c>
    </row>
    <row r="1092" spans="1:32" x14ac:dyDescent="0.3">
      <c r="A1092" t="s">
        <v>3057</v>
      </c>
      <c r="B1092" s="5">
        <v>45824</v>
      </c>
      <c r="C1092" t="s">
        <v>1034</v>
      </c>
      <c r="D1092" t="s">
        <v>1780</v>
      </c>
      <c r="E1092" t="s">
        <v>1908</v>
      </c>
      <c r="F1092">
        <v>2</v>
      </c>
      <c r="G1092">
        <v>769.48</v>
      </c>
      <c r="H1092">
        <v>0.11</v>
      </c>
      <c r="I1092" t="s">
        <v>1961</v>
      </c>
      <c r="J1092">
        <v>1369.6744000000001</v>
      </c>
      <c r="K1092">
        <v>1369.6744000000001</v>
      </c>
      <c r="L1092" t="str">
        <f>_xlfn.IFS(Table8_1[[#This Row],[Unit_Price]]&lt;500,"Low Price",Table8_1[[#This Row],[Unit_Price]]&lt;2000,"Medium Price",Table8_1[[#This Row],[Unit_Price]]&gt;=2000, "High Price")</f>
        <v>Medium Price</v>
      </c>
      <c r="M1092" t="str">
        <f>VLOOKUP(Table8_16[[#This Row],[Customer_ID]],Table1__2[],2,FALSE)</f>
        <v>Andrew Smith</v>
      </c>
      <c r="N1092">
        <f>VLOOKUP(Table8_16[[#This Row],[Customer_ID]],Table1__2[],3,FALSE)</f>
        <v>60</v>
      </c>
      <c r="O1092" t="str">
        <f>VLOOKUP(Table8_16[[#This Row],[Customer_ID]],Table1__2[],4,FALSE)</f>
        <v>Male</v>
      </c>
      <c r="P1092" t="str">
        <f>VLOOKUP(Table8_16[[#This Row],[Customer_ID]],Table1__2[],5,FALSE)</f>
        <v>East Matthew</v>
      </c>
      <c r="Q1092" t="str">
        <f>VLOOKUP(Table8_16[[#This Row],[Customer_ID]],Table1__2[],6,FALSE)</f>
        <v>Wisconsin</v>
      </c>
      <c r="R1092" t="str">
        <f>VLOOKUP(Table8_16[[#This Row],[Customer_ID]],Table1__2[],7,FALSE)</f>
        <v>USA</v>
      </c>
      <c r="S1092" t="str">
        <f>VLOOKUP(Table8_16[[#This Row],[Customer_ID]],Table1__2[],8,FALSE)</f>
        <v>Bronze</v>
      </c>
      <c r="T1092" t="str">
        <f>VLOOKUP(Table8_16[[#This Row],[Customer_ID]],Table1__2[],9,FALSE)</f>
        <v>Experienced</v>
      </c>
      <c r="U1092" t="str">
        <f>VLOOKUP(Table8_16[[#This Row],[Product_ID]],Table3__211[],2,FALSE)</f>
        <v>Women's Hair Dryer</v>
      </c>
      <c r="V1092" t="str">
        <f>VLOOKUP(Table8_16[[#This Row],[Product_ID]],Table3__211[],3,FALSE)</f>
        <v>Brush</v>
      </c>
      <c r="W1092" t="str">
        <f>VLOOKUP(Table8_16[[#This Row],[Product_ID]],Table3__211[],4,FALSE)</f>
        <v>Beauty</v>
      </c>
      <c r="X1092" t="str">
        <f>VLOOKUP(Table8_16[[#This Row],[Product_ID]],Table3__211[],5,FALSE)</f>
        <v>Haircare</v>
      </c>
      <c r="Y1092" t="str">
        <f>VLOOKUP(Table8_16[[#This Row],[Product_ID]],Table3__211[],6,FALSE)</f>
        <v>Torres, Spencer and Potter</v>
      </c>
      <c r="Z1092">
        <f>VLOOKUP(Table8_16[[#This Row],[Product_ID]],Table3__211[],7,FALSE)</f>
        <v>340.39</v>
      </c>
      <c r="AA1092">
        <f>VLOOKUP(Table8_16[[#This Row],[Product_ID]],Table3__211[],8,FALSE)</f>
        <v>177</v>
      </c>
      <c r="AB1092" t="str">
        <f>VLOOKUP(Table8_16[[#This Row],[Store_ID]],Store!$A$2:$E$21,2,FALSE)</f>
        <v>Gray Ltd</v>
      </c>
      <c r="AC1092" t="str">
        <f>VLOOKUP(Table8_16[[#This Row],[Store_ID]],Store!$A$2:$E$21,3,FALSE)</f>
        <v>North</v>
      </c>
      <c r="AD1092" t="str">
        <f>VLOOKUP(Table8_16[[#This Row],[Store_ID]],Store!$A$2:$E$21,4,FALSE)</f>
        <v>New Michaelchester</v>
      </c>
      <c r="AE1092" t="str">
        <f>VLOOKUP(Table8_16[[#This Row],[Store_ID]],Store!$A$2:$E$21,5,FALSE)</f>
        <v>Outlet</v>
      </c>
      <c r="AF1092" s="22" t="str">
        <f>VLOOKUP(Table8_16[[#This Row],[Store_ID]],Store!$A$2:$F$21,6,FALSE)</f>
        <v>Physical Store</v>
      </c>
    </row>
    <row r="1093" spans="1:32" x14ac:dyDescent="0.3">
      <c r="A1093" t="s">
        <v>3058</v>
      </c>
      <c r="B1093" s="5">
        <v>45867</v>
      </c>
      <c r="C1093" t="s">
        <v>826</v>
      </c>
      <c r="D1093" t="s">
        <v>1753</v>
      </c>
      <c r="E1093" t="s">
        <v>1932</v>
      </c>
      <c r="F1093">
        <v>2</v>
      </c>
      <c r="G1093">
        <v>714.21</v>
      </c>
      <c r="H1093">
        <v>0.14000000000000001</v>
      </c>
      <c r="I1093" t="s">
        <v>1959</v>
      </c>
      <c r="J1093">
        <v>1228.4412</v>
      </c>
      <c r="K1093">
        <v>1228.4412</v>
      </c>
      <c r="L1093" t="str">
        <f>_xlfn.IFS(Table8_1[[#This Row],[Unit_Price]]&lt;500,"Low Price",Table8_1[[#This Row],[Unit_Price]]&lt;2000,"Medium Price",Table8_1[[#This Row],[Unit_Price]]&gt;=2000, "High Price")</f>
        <v>Medium Price</v>
      </c>
      <c r="M1093" t="str">
        <f>VLOOKUP(Table8_16[[#This Row],[Customer_ID]],Table1__2[],2,FALSE)</f>
        <v>Damon Perez</v>
      </c>
      <c r="N1093">
        <f>VLOOKUP(Table8_16[[#This Row],[Customer_ID]],Table1__2[],3,FALSE)</f>
        <v>21</v>
      </c>
      <c r="O1093" t="str">
        <f>VLOOKUP(Table8_16[[#This Row],[Customer_ID]],Table1__2[],4,FALSE)</f>
        <v>Male</v>
      </c>
      <c r="P1093" t="str">
        <f>VLOOKUP(Table8_16[[#This Row],[Customer_ID]],Table1__2[],5,FALSE)</f>
        <v>Jasonton</v>
      </c>
      <c r="Q1093" t="str">
        <f>VLOOKUP(Table8_16[[#This Row],[Customer_ID]],Table1__2[],6,FALSE)</f>
        <v>Ohio</v>
      </c>
      <c r="R1093" t="str">
        <f>VLOOKUP(Table8_16[[#This Row],[Customer_ID]],Table1__2[],7,FALSE)</f>
        <v>USA</v>
      </c>
      <c r="S1093" t="str">
        <f>VLOOKUP(Table8_16[[#This Row],[Customer_ID]],Table1__2[],8,FALSE)</f>
        <v>Gold</v>
      </c>
      <c r="T1093" t="str">
        <f>VLOOKUP(Table8_16[[#This Row],[Customer_ID]],Table1__2[],9,FALSE)</f>
        <v>Students</v>
      </c>
      <c r="U1093" t="str">
        <f>VLOOKUP(Table8_16[[#This Row],[Product_ID]],Table3__211[],2,FALSE)</f>
        <v>Foam</v>
      </c>
      <c r="V1093" t="str">
        <f>VLOOKUP(Table8_16[[#This Row],[Product_ID]],Table3__211[],3,FALSE)</f>
        <v>Roller</v>
      </c>
      <c r="W1093" t="str">
        <f>VLOOKUP(Table8_16[[#This Row],[Product_ID]],Table3__211[],4,FALSE)</f>
        <v>Sports</v>
      </c>
      <c r="X1093" t="str">
        <f>VLOOKUP(Table8_16[[#This Row],[Product_ID]],Table3__211[],5,FALSE)</f>
        <v>Fitness</v>
      </c>
      <c r="Y1093" t="str">
        <f>VLOOKUP(Table8_16[[#This Row],[Product_ID]],Table3__211[],6,FALSE)</f>
        <v>Atkinson, Camacho and Oliver</v>
      </c>
      <c r="Z1093">
        <f>VLOOKUP(Table8_16[[#This Row],[Product_ID]],Table3__211[],7,FALSE)</f>
        <v>30.62</v>
      </c>
      <c r="AA1093">
        <f>VLOOKUP(Table8_16[[#This Row],[Product_ID]],Table3__211[],8,FALSE)</f>
        <v>138</v>
      </c>
      <c r="AB1093" t="str">
        <f>VLOOKUP(Table8_16[[#This Row],[Store_ID]],Store!$A$2:$E$21,2,FALSE)</f>
        <v>Gardner, Humphrey and Contreras</v>
      </c>
      <c r="AC1093" t="str">
        <f>VLOOKUP(Table8_16[[#This Row],[Store_ID]],Store!$A$2:$E$21,3,FALSE)</f>
        <v>East</v>
      </c>
      <c r="AD1093" t="str">
        <f>VLOOKUP(Table8_16[[#This Row],[Store_ID]],Store!$A$2:$E$21,4,FALSE)</f>
        <v>Johnsonville</v>
      </c>
      <c r="AE1093" t="str">
        <f>VLOOKUP(Table8_16[[#This Row],[Store_ID]],Store!$A$2:$E$21,5,FALSE)</f>
        <v>Flagship</v>
      </c>
      <c r="AF1093" s="22" t="str">
        <f>VLOOKUP(Table8_16[[#This Row],[Store_ID]],Store!$A$2:$F$21,6,FALSE)</f>
        <v>Physical Store</v>
      </c>
    </row>
    <row r="1094" spans="1:32" x14ac:dyDescent="0.3">
      <c r="A1094" t="s">
        <v>3059</v>
      </c>
      <c r="B1094" s="5">
        <v>45578</v>
      </c>
      <c r="C1094" t="s">
        <v>874</v>
      </c>
      <c r="D1094" t="s">
        <v>1603</v>
      </c>
      <c r="E1094" t="s">
        <v>1936</v>
      </c>
      <c r="F1094">
        <v>4</v>
      </c>
      <c r="G1094">
        <v>632.24</v>
      </c>
      <c r="H1094">
        <v>0.25</v>
      </c>
      <c r="I1094" t="s">
        <v>1961</v>
      </c>
      <c r="J1094">
        <v>1896.72</v>
      </c>
      <c r="K1094">
        <v>1896.72</v>
      </c>
      <c r="L1094" t="str">
        <f>_xlfn.IFS(Table8_1[[#This Row],[Unit_Price]]&lt;500,"Low Price",Table8_1[[#This Row],[Unit_Price]]&lt;2000,"Medium Price",Table8_1[[#This Row],[Unit_Price]]&gt;=2000, "High Price")</f>
        <v>Medium Price</v>
      </c>
      <c r="M1094" t="str">
        <f>VLOOKUP(Table8_16[[#This Row],[Customer_ID]],Table1__2[],2,FALSE)</f>
        <v>Daisy Johnson Dds</v>
      </c>
      <c r="N1094">
        <f>VLOOKUP(Table8_16[[#This Row],[Customer_ID]],Table1__2[],3,FALSE)</f>
        <v>64</v>
      </c>
      <c r="O1094" t="str">
        <f>VLOOKUP(Table8_16[[#This Row],[Customer_ID]],Table1__2[],4,FALSE)</f>
        <v>Male</v>
      </c>
      <c r="P1094" t="str">
        <f>VLOOKUP(Table8_16[[#This Row],[Customer_ID]],Table1__2[],5,FALSE)</f>
        <v>North Stephanie</v>
      </c>
      <c r="Q1094" t="str">
        <f>VLOOKUP(Table8_16[[#This Row],[Customer_ID]],Table1__2[],6,FALSE)</f>
        <v>Nebraska</v>
      </c>
      <c r="R1094" t="str">
        <f>VLOOKUP(Table8_16[[#This Row],[Customer_ID]],Table1__2[],7,FALSE)</f>
        <v>USA</v>
      </c>
      <c r="S1094" t="str">
        <f>VLOOKUP(Table8_16[[#This Row],[Customer_ID]],Table1__2[],8,FALSE)</f>
        <v>Platinum</v>
      </c>
      <c r="T1094" t="str">
        <f>VLOOKUP(Table8_16[[#This Row],[Customer_ID]],Table1__2[],9,FALSE)</f>
        <v>Retired</v>
      </c>
      <c r="U1094" t="str">
        <f>VLOOKUP(Table8_16[[#This Row],[Product_ID]],Table3__211[],2,FALSE)</f>
        <v>HD Smart TV</v>
      </c>
      <c r="V1094" t="str">
        <f>VLOOKUP(Table8_16[[#This Row],[Product_ID]],Table3__211[],3,FALSE)</f>
        <v>Stick</v>
      </c>
      <c r="W1094" t="str">
        <f>VLOOKUP(Table8_16[[#This Row],[Product_ID]],Table3__211[],4,FALSE)</f>
        <v>Electronics</v>
      </c>
      <c r="X1094" t="str">
        <f>VLOOKUP(Table8_16[[#This Row],[Product_ID]],Table3__211[],5,FALSE)</f>
        <v>Accessories</v>
      </c>
      <c r="Y1094" t="str">
        <f>VLOOKUP(Table8_16[[#This Row],[Product_ID]],Table3__211[],6,FALSE)</f>
        <v>Gibson, Hobbs and Weaver</v>
      </c>
      <c r="Z1094">
        <f>VLOOKUP(Table8_16[[#This Row],[Product_ID]],Table3__211[],7,FALSE)</f>
        <v>449.4</v>
      </c>
      <c r="AA1094">
        <f>VLOOKUP(Table8_16[[#This Row],[Product_ID]],Table3__211[],8,FALSE)</f>
        <v>273</v>
      </c>
      <c r="AB1094" t="str">
        <f>VLOOKUP(Table8_16[[#This Row],[Store_ID]],Store!$A$2:$E$21,2,FALSE)</f>
        <v>Shelton PLC</v>
      </c>
      <c r="AC1094" t="str">
        <f>VLOOKUP(Table8_16[[#This Row],[Store_ID]],Store!$A$2:$E$21,3,FALSE)</f>
        <v>North</v>
      </c>
      <c r="AD1094" t="str">
        <f>VLOOKUP(Table8_16[[#This Row],[Store_ID]],Store!$A$2:$E$21,4,FALSE)</f>
        <v>East Jenniferstad</v>
      </c>
      <c r="AE1094" t="str">
        <f>VLOOKUP(Table8_16[[#This Row],[Store_ID]],Store!$A$2:$E$21,5,FALSE)</f>
        <v>Flagship</v>
      </c>
      <c r="AF1094" s="22" t="str">
        <f>VLOOKUP(Table8_16[[#This Row],[Store_ID]],Store!$A$2:$F$21,6,FALSE)</f>
        <v>Physical Store</v>
      </c>
    </row>
    <row r="1095" spans="1:32" x14ac:dyDescent="0.3">
      <c r="A1095" t="s">
        <v>3060</v>
      </c>
      <c r="B1095" s="5">
        <v>45575</v>
      </c>
      <c r="C1095" t="s">
        <v>545</v>
      </c>
      <c r="D1095" t="s">
        <v>1817</v>
      </c>
      <c r="E1095" t="s">
        <v>1901</v>
      </c>
      <c r="F1095">
        <v>2</v>
      </c>
      <c r="G1095">
        <v>845.27</v>
      </c>
      <c r="H1095">
        <v>0.18</v>
      </c>
      <c r="I1095" t="s">
        <v>1961</v>
      </c>
      <c r="J1095">
        <v>1386.2428</v>
      </c>
      <c r="K1095">
        <v>1386.2428</v>
      </c>
      <c r="L1095" t="str">
        <f>_xlfn.IFS(Table8_1[[#This Row],[Unit_Price]]&lt;500,"Low Price",Table8_1[[#This Row],[Unit_Price]]&lt;2000,"Medium Price",Table8_1[[#This Row],[Unit_Price]]&gt;=2000, "High Price")</f>
        <v>Medium Price</v>
      </c>
      <c r="M1095" t="str">
        <f>VLOOKUP(Table8_16[[#This Row],[Customer_ID]],Table1__2[],2,FALSE)</f>
        <v>Cynthia Morris</v>
      </c>
      <c r="N1095">
        <f>VLOOKUP(Table8_16[[#This Row],[Customer_ID]],Table1__2[],3,FALSE)</f>
        <v>18</v>
      </c>
      <c r="O1095" t="str">
        <f>VLOOKUP(Table8_16[[#This Row],[Customer_ID]],Table1__2[],4,FALSE)</f>
        <v>Female</v>
      </c>
      <c r="P1095" t="str">
        <f>VLOOKUP(Table8_16[[#This Row],[Customer_ID]],Table1__2[],5,FALSE)</f>
        <v>Hessmouth</v>
      </c>
      <c r="Q1095" t="str">
        <f>VLOOKUP(Table8_16[[#This Row],[Customer_ID]],Table1__2[],6,FALSE)</f>
        <v>Arizona</v>
      </c>
      <c r="R1095" t="str">
        <f>VLOOKUP(Table8_16[[#This Row],[Customer_ID]],Table1__2[],7,FALSE)</f>
        <v>USA</v>
      </c>
      <c r="S1095" t="str">
        <f>VLOOKUP(Table8_16[[#This Row],[Customer_ID]],Table1__2[],8,FALSE)</f>
        <v>Silver</v>
      </c>
      <c r="T1095" t="str">
        <f>VLOOKUP(Table8_16[[#This Row],[Customer_ID]],Table1__2[],9,FALSE)</f>
        <v>Teenage</v>
      </c>
      <c r="U1095" t="str">
        <f>VLOOKUP(Table8_16[[#This Row],[Product_ID]],Table3__211[],2,FALSE)</f>
        <v>Essential Oil</v>
      </c>
      <c r="V1095" t="str">
        <f>VLOOKUP(Table8_16[[#This Row],[Product_ID]],Table3__211[],3,FALSE)</f>
        <v>Diffuser</v>
      </c>
      <c r="W1095" t="str">
        <f>VLOOKUP(Table8_16[[#This Row],[Product_ID]],Table3__211[],4,FALSE)</f>
        <v>Home</v>
      </c>
      <c r="X1095" t="str">
        <f>VLOOKUP(Table8_16[[#This Row],[Product_ID]],Table3__211[],5,FALSE)</f>
        <v>Decor</v>
      </c>
      <c r="Y1095" t="str">
        <f>VLOOKUP(Table8_16[[#This Row],[Product_ID]],Table3__211[],6,FALSE)</f>
        <v>Hernandez Inc</v>
      </c>
      <c r="Z1095">
        <f>VLOOKUP(Table8_16[[#This Row],[Product_ID]],Table3__211[],7,FALSE)</f>
        <v>325.26</v>
      </c>
      <c r="AA1095">
        <f>VLOOKUP(Table8_16[[#This Row],[Product_ID]],Table3__211[],8,FALSE)</f>
        <v>400</v>
      </c>
      <c r="AB1095" t="str">
        <f>VLOOKUP(Table8_16[[#This Row],[Store_ID]],Store!$A$2:$E$21,2,FALSE)</f>
        <v>Johnson-Wright</v>
      </c>
      <c r="AC1095" t="str">
        <f>VLOOKUP(Table8_16[[#This Row],[Store_ID]],Store!$A$2:$E$21,3,FALSE)</f>
        <v>North</v>
      </c>
      <c r="AD1095" t="str">
        <f>VLOOKUP(Table8_16[[#This Row],[Store_ID]],Store!$A$2:$E$21,4,FALSE)</f>
        <v>Hoodberg</v>
      </c>
      <c r="AE1095" t="str">
        <f>VLOOKUP(Table8_16[[#This Row],[Store_ID]],Store!$A$2:$E$21,5,FALSE)</f>
        <v>Outlet</v>
      </c>
      <c r="AF1095" s="22" t="str">
        <f>VLOOKUP(Table8_16[[#This Row],[Store_ID]],Store!$A$2:$F$21,6,FALSE)</f>
        <v>Physical Store</v>
      </c>
    </row>
    <row r="1096" spans="1:32" x14ac:dyDescent="0.3">
      <c r="A1096" t="s">
        <v>3061</v>
      </c>
      <c r="B1096" s="5">
        <v>45816</v>
      </c>
      <c r="C1096" t="s">
        <v>1539</v>
      </c>
      <c r="D1096" t="s">
        <v>1844</v>
      </c>
      <c r="E1096" t="s">
        <v>1932</v>
      </c>
      <c r="F1096">
        <v>1</v>
      </c>
      <c r="G1096">
        <v>575.94000000000005</v>
      </c>
      <c r="H1096">
        <v>0.17</v>
      </c>
      <c r="I1096" t="s">
        <v>1959</v>
      </c>
      <c r="J1096">
        <v>478.03019999999998</v>
      </c>
      <c r="K1096">
        <v>478.03020000000004</v>
      </c>
      <c r="L1096" t="str">
        <f>_xlfn.IFS(Table8_1[[#This Row],[Unit_Price]]&lt;500,"Low Price",Table8_1[[#This Row],[Unit_Price]]&lt;2000,"Medium Price",Table8_1[[#This Row],[Unit_Price]]&gt;=2000, "High Price")</f>
        <v>Medium Price</v>
      </c>
      <c r="M1096" t="str">
        <f>VLOOKUP(Table8_16[[#This Row],[Customer_ID]],Table1__2[],2,FALSE)</f>
        <v>Sarah Marsh</v>
      </c>
      <c r="N1096">
        <f>VLOOKUP(Table8_16[[#This Row],[Customer_ID]],Table1__2[],3,FALSE)</f>
        <v>47</v>
      </c>
      <c r="O1096" t="str">
        <f>VLOOKUP(Table8_16[[#This Row],[Customer_ID]],Table1__2[],4,FALSE)</f>
        <v>Female</v>
      </c>
      <c r="P1096" t="str">
        <f>VLOOKUP(Table8_16[[#This Row],[Customer_ID]],Table1__2[],5,FALSE)</f>
        <v>Port William</v>
      </c>
      <c r="Q1096" t="str">
        <f>VLOOKUP(Table8_16[[#This Row],[Customer_ID]],Table1__2[],6,FALSE)</f>
        <v>New York</v>
      </c>
      <c r="R1096" t="str">
        <f>VLOOKUP(Table8_16[[#This Row],[Customer_ID]],Table1__2[],7,FALSE)</f>
        <v>USA</v>
      </c>
      <c r="S1096" t="str">
        <f>VLOOKUP(Table8_16[[#This Row],[Customer_ID]],Table1__2[],8,FALSE)</f>
        <v>Gold</v>
      </c>
      <c r="T1096" t="str">
        <f>VLOOKUP(Table8_16[[#This Row],[Customer_ID]],Table1__2[],9,FALSE)</f>
        <v>Experienced</v>
      </c>
      <c r="U1096" t="str">
        <f>VLOOKUP(Table8_16[[#This Row],[Product_ID]],Table3__211[],2,FALSE)</f>
        <v>LED Bedside</v>
      </c>
      <c r="V1096" t="str">
        <f>VLOOKUP(Table8_16[[#This Row],[Product_ID]],Table3__211[],3,FALSE)</f>
        <v>Lamp</v>
      </c>
      <c r="W1096" t="str">
        <f>VLOOKUP(Table8_16[[#This Row],[Product_ID]],Table3__211[],4,FALSE)</f>
        <v>Home</v>
      </c>
      <c r="X1096" t="str">
        <f>VLOOKUP(Table8_16[[#This Row],[Product_ID]],Table3__211[],5,FALSE)</f>
        <v>Lighting</v>
      </c>
      <c r="Y1096" t="str">
        <f>VLOOKUP(Table8_16[[#This Row],[Product_ID]],Table3__211[],6,FALSE)</f>
        <v>Aguilar, Horton and Lewis</v>
      </c>
      <c r="Z1096">
        <f>VLOOKUP(Table8_16[[#This Row],[Product_ID]],Table3__211[],7,FALSE)</f>
        <v>371.38</v>
      </c>
      <c r="AA1096">
        <f>VLOOKUP(Table8_16[[#This Row],[Product_ID]],Table3__211[],8,FALSE)</f>
        <v>220</v>
      </c>
      <c r="AB1096" t="str">
        <f>VLOOKUP(Table8_16[[#This Row],[Store_ID]],Store!$A$2:$E$21,2,FALSE)</f>
        <v>Gardner, Humphrey and Contreras</v>
      </c>
      <c r="AC1096" t="str">
        <f>VLOOKUP(Table8_16[[#This Row],[Store_ID]],Store!$A$2:$E$21,3,FALSE)</f>
        <v>East</v>
      </c>
      <c r="AD1096" t="str">
        <f>VLOOKUP(Table8_16[[#This Row],[Store_ID]],Store!$A$2:$E$21,4,FALSE)</f>
        <v>Johnsonville</v>
      </c>
      <c r="AE1096" t="str">
        <f>VLOOKUP(Table8_16[[#This Row],[Store_ID]],Store!$A$2:$E$21,5,FALSE)</f>
        <v>Flagship</v>
      </c>
      <c r="AF1096" s="22" t="str">
        <f>VLOOKUP(Table8_16[[#This Row],[Store_ID]],Store!$A$2:$F$21,6,FALSE)</f>
        <v>Physical Store</v>
      </c>
    </row>
    <row r="1097" spans="1:32" x14ac:dyDescent="0.3">
      <c r="A1097" t="s">
        <v>3062</v>
      </c>
      <c r="B1097" s="5">
        <v>45620</v>
      </c>
      <c r="C1097" t="s">
        <v>814</v>
      </c>
      <c r="D1097" t="s">
        <v>1835</v>
      </c>
      <c r="E1097" t="s">
        <v>1936</v>
      </c>
      <c r="F1097">
        <v>1</v>
      </c>
      <c r="G1097">
        <v>907.97</v>
      </c>
      <c r="H1097">
        <v>0.26</v>
      </c>
      <c r="I1097" t="s">
        <v>1964</v>
      </c>
      <c r="J1097">
        <v>671.89779999999996</v>
      </c>
      <c r="K1097">
        <v>671.89779999999996</v>
      </c>
      <c r="L1097" t="str">
        <f>_xlfn.IFS(Table8_1[[#This Row],[Unit_Price]]&lt;500,"Low Price",Table8_1[[#This Row],[Unit_Price]]&lt;2000,"Medium Price",Table8_1[[#This Row],[Unit_Price]]&gt;=2000, "High Price")</f>
        <v>Medium Price</v>
      </c>
      <c r="M1097" t="str">
        <f>VLOOKUP(Table8_16[[#This Row],[Customer_ID]],Table1__2[],2,FALSE)</f>
        <v>Tyler Garner</v>
      </c>
      <c r="N1097">
        <f>VLOOKUP(Table8_16[[#This Row],[Customer_ID]],Table1__2[],3,FALSE)</f>
        <v>64</v>
      </c>
      <c r="O1097" t="str">
        <f>VLOOKUP(Table8_16[[#This Row],[Customer_ID]],Table1__2[],4,FALSE)</f>
        <v>Male</v>
      </c>
      <c r="P1097" t="str">
        <f>VLOOKUP(Table8_16[[#This Row],[Customer_ID]],Table1__2[],5,FALSE)</f>
        <v>Port Coreyfort</v>
      </c>
      <c r="Q1097" t="str">
        <f>VLOOKUP(Table8_16[[#This Row],[Customer_ID]],Table1__2[],6,FALSE)</f>
        <v>Alabama</v>
      </c>
      <c r="R1097" t="str">
        <f>VLOOKUP(Table8_16[[#This Row],[Customer_ID]],Table1__2[],7,FALSE)</f>
        <v>USA</v>
      </c>
      <c r="S1097" t="str">
        <f>VLOOKUP(Table8_16[[#This Row],[Customer_ID]],Table1__2[],8,FALSE)</f>
        <v>Silver</v>
      </c>
      <c r="T1097" t="str">
        <f>VLOOKUP(Table8_16[[#This Row],[Customer_ID]],Table1__2[],9,FALSE)</f>
        <v>Retired</v>
      </c>
      <c r="U1097" t="str">
        <f>VLOOKUP(Table8_16[[#This Row],[Product_ID]],Table3__211[],2,FALSE)</f>
        <v>Wooden</v>
      </c>
      <c r="V1097" t="str">
        <f>VLOOKUP(Table8_16[[#This Row],[Product_ID]],Table3__211[],3,FALSE)</f>
        <v>Bookshelf</v>
      </c>
      <c r="W1097" t="str">
        <f>VLOOKUP(Table8_16[[#This Row],[Product_ID]],Table3__211[],4,FALSE)</f>
        <v>Home</v>
      </c>
      <c r="X1097" t="str">
        <f>VLOOKUP(Table8_16[[#This Row],[Product_ID]],Table3__211[],5,FALSE)</f>
        <v>Furniture</v>
      </c>
      <c r="Y1097" t="str">
        <f>VLOOKUP(Table8_16[[#This Row],[Product_ID]],Table3__211[],6,FALSE)</f>
        <v>Collins-Stephenson</v>
      </c>
      <c r="Z1097">
        <f>VLOOKUP(Table8_16[[#This Row],[Product_ID]],Table3__211[],7,FALSE)</f>
        <v>388.46</v>
      </c>
      <c r="AA1097">
        <f>VLOOKUP(Table8_16[[#This Row],[Product_ID]],Table3__211[],8,FALSE)</f>
        <v>208</v>
      </c>
      <c r="AB1097" t="str">
        <f>VLOOKUP(Table8_16[[#This Row],[Store_ID]],Store!$A$2:$E$21,2,FALSE)</f>
        <v>Shelton PLC</v>
      </c>
      <c r="AC1097" t="str">
        <f>VLOOKUP(Table8_16[[#This Row],[Store_ID]],Store!$A$2:$E$21,3,FALSE)</f>
        <v>North</v>
      </c>
      <c r="AD1097" t="str">
        <f>VLOOKUP(Table8_16[[#This Row],[Store_ID]],Store!$A$2:$E$21,4,FALSE)</f>
        <v>East Jenniferstad</v>
      </c>
      <c r="AE1097" t="str">
        <f>VLOOKUP(Table8_16[[#This Row],[Store_ID]],Store!$A$2:$E$21,5,FALSE)</f>
        <v>Flagship</v>
      </c>
      <c r="AF1097" s="22" t="str">
        <f>VLOOKUP(Table8_16[[#This Row],[Store_ID]],Store!$A$2:$F$21,6,FALSE)</f>
        <v>Physical Store</v>
      </c>
    </row>
    <row r="1098" spans="1:32" x14ac:dyDescent="0.3">
      <c r="A1098" t="s">
        <v>3063</v>
      </c>
      <c r="B1098" s="5">
        <v>45695</v>
      </c>
      <c r="C1098" t="s">
        <v>860</v>
      </c>
      <c r="D1098" t="s">
        <v>1635</v>
      </c>
      <c r="E1098" t="s">
        <v>1929</v>
      </c>
      <c r="F1098">
        <v>1</v>
      </c>
      <c r="G1098">
        <v>99.35</v>
      </c>
      <c r="H1098">
        <v>0.08</v>
      </c>
      <c r="I1098" t="s">
        <v>1964</v>
      </c>
      <c r="J1098">
        <v>91.402000000000001</v>
      </c>
      <c r="K1098">
        <v>91.402000000000001</v>
      </c>
      <c r="L1098" t="str">
        <f>_xlfn.IFS(Table8_1[[#This Row],[Unit_Price]]&lt;500,"Low Price",Table8_1[[#This Row],[Unit_Price]]&lt;2000,"Medium Price",Table8_1[[#This Row],[Unit_Price]]&gt;=2000, "High Price")</f>
        <v>Low Price</v>
      </c>
      <c r="M1098" t="str">
        <f>VLOOKUP(Table8_16[[#This Row],[Customer_ID]],Table1__2[],2,FALSE)</f>
        <v>Cynthia Payne</v>
      </c>
      <c r="N1098">
        <f>VLOOKUP(Table8_16[[#This Row],[Customer_ID]],Table1__2[],3,FALSE)</f>
        <v>32</v>
      </c>
      <c r="O1098" t="str">
        <f>VLOOKUP(Table8_16[[#This Row],[Customer_ID]],Table1__2[],4,FALSE)</f>
        <v>Female</v>
      </c>
      <c r="P1098" t="str">
        <f>VLOOKUP(Table8_16[[#This Row],[Customer_ID]],Table1__2[],5,FALSE)</f>
        <v>South Gina</v>
      </c>
      <c r="Q1098" t="str">
        <f>VLOOKUP(Table8_16[[#This Row],[Customer_ID]],Table1__2[],6,FALSE)</f>
        <v>Kentucky</v>
      </c>
      <c r="R1098" t="str">
        <f>VLOOKUP(Table8_16[[#This Row],[Customer_ID]],Table1__2[],7,FALSE)</f>
        <v>USA</v>
      </c>
      <c r="S1098" t="str">
        <f>VLOOKUP(Table8_16[[#This Row],[Customer_ID]],Table1__2[],8,FALSE)</f>
        <v>Bronze</v>
      </c>
      <c r="T1098" t="str">
        <f>VLOOKUP(Table8_16[[#This Row],[Customer_ID]],Table1__2[],9,FALSE)</f>
        <v>Experienced</v>
      </c>
      <c r="U1098" t="str">
        <f>VLOOKUP(Table8_16[[#This Row],[Product_ID]],Table3__211[],2,FALSE)</f>
        <v>Outdoor Sports Water</v>
      </c>
      <c r="V1098" t="str">
        <f>VLOOKUP(Table8_16[[#This Row],[Product_ID]],Table3__211[],3,FALSE)</f>
        <v>Bottle</v>
      </c>
      <c r="W1098" t="str">
        <f>VLOOKUP(Table8_16[[#This Row],[Product_ID]],Table3__211[],4,FALSE)</f>
        <v>Sports</v>
      </c>
      <c r="X1098" t="str">
        <f>VLOOKUP(Table8_16[[#This Row],[Product_ID]],Table3__211[],5,FALSE)</f>
        <v>Accessories</v>
      </c>
      <c r="Y1098" t="str">
        <f>VLOOKUP(Table8_16[[#This Row],[Product_ID]],Table3__211[],6,FALSE)</f>
        <v>Soto-Ellis</v>
      </c>
      <c r="Z1098">
        <f>VLOOKUP(Table8_16[[#This Row],[Product_ID]],Table3__211[],7,FALSE)</f>
        <v>131.51</v>
      </c>
      <c r="AA1098">
        <f>VLOOKUP(Table8_16[[#This Row],[Product_ID]],Table3__211[],8,FALSE)</f>
        <v>273</v>
      </c>
      <c r="AB1098" t="str">
        <f>VLOOKUP(Table8_16[[#This Row],[Store_ID]],Store!$A$2:$E$21,2,FALSE)</f>
        <v>Thomas, Bridges and Harris</v>
      </c>
      <c r="AC1098" t="str">
        <f>VLOOKUP(Table8_16[[#This Row],[Store_ID]],Store!$A$2:$E$21,3,FALSE)</f>
        <v>North</v>
      </c>
      <c r="AD1098" t="str">
        <f>VLOOKUP(Table8_16[[#This Row],[Store_ID]],Store!$A$2:$E$21,4,FALSE)</f>
        <v>Sabrinatown</v>
      </c>
      <c r="AE1098" t="str">
        <f>VLOOKUP(Table8_16[[#This Row],[Store_ID]],Store!$A$2:$E$21,5,FALSE)</f>
        <v>Online</v>
      </c>
      <c r="AF1098" s="22" t="str">
        <f>VLOOKUP(Table8_16[[#This Row],[Store_ID]],Store!$A$2:$F$21,6,FALSE)</f>
        <v>Digital Store</v>
      </c>
    </row>
    <row r="1099" spans="1:32" x14ac:dyDescent="0.3">
      <c r="A1099" t="s">
        <v>3064</v>
      </c>
      <c r="B1099" s="5">
        <v>45596</v>
      </c>
      <c r="C1099" t="s">
        <v>265</v>
      </c>
      <c r="D1099" t="s">
        <v>1555</v>
      </c>
      <c r="E1099" t="s">
        <v>1901</v>
      </c>
      <c r="F1099">
        <v>2</v>
      </c>
      <c r="G1099">
        <v>374.42</v>
      </c>
      <c r="H1099">
        <v>0.21</v>
      </c>
      <c r="I1099" t="s">
        <v>1964</v>
      </c>
      <c r="J1099">
        <v>591.58360000000005</v>
      </c>
      <c r="K1099">
        <v>591.58360000000005</v>
      </c>
      <c r="L1099" t="str">
        <f>_xlfn.IFS(Table8_1[[#This Row],[Unit_Price]]&lt;500,"Low Price",Table8_1[[#This Row],[Unit_Price]]&lt;2000,"Medium Price",Table8_1[[#This Row],[Unit_Price]]&gt;=2000, "High Price")</f>
        <v>Low Price</v>
      </c>
      <c r="M1099" t="str">
        <f>VLOOKUP(Table8_16[[#This Row],[Customer_ID]],Table1__2[],2,FALSE)</f>
        <v>Andrea Perez</v>
      </c>
      <c r="N1099">
        <f>VLOOKUP(Table8_16[[#This Row],[Customer_ID]],Table1__2[],3,FALSE)</f>
        <v>61</v>
      </c>
      <c r="O1099" t="str">
        <f>VLOOKUP(Table8_16[[#This Row],[Customer_ID]],Table1__2[],4,FALSE)</f>
        <v>Female</v>
      </c>
      <c r="P1099" t="str">
        <f>VLOOKUP(Table8_16[[#This Row],[Customer_ID]],Table1__2[],5,FALSE)</f>
        <v>South Shaun</v>
      </c>
      <c r="Q1099" t="str">
        <f>VLOOKUP(Table8_16[[#This Row],[Customer_ID]],Table1__2[],6,FALSE)</f>
        <v>New Mexico</v>
      </c>
      <c r="R1099" t="str">
        <f>VLOOKUP(Table8_16[[#This Row],[Customer_ID]],Table1__2[],7,FALSE)</f>
        <v>USA</v>
      </c>
      <c r="S1099" t="str">
        <f>VLOOKUP(Table8_16[[#This Row],[Customer_ID]],Table1__2[],8,FALSE)</f>
        <v>Gold</v>
      </c>
      <c r="T1099" t="str">
        <f>VLOOKUP(Table8_16[[#This Row],[Customer_ID]],Table1__2[],9,FALSE)</f>
        <v>Retired</v>
      </c>
      <c r="U1099" t="str">
        <f>VLOOKUP(Table8_16[[#This Row],[Product_ID]],Table3__211[],2,FALSE)</f>
        <v>Brother Laser</v>
      </c>
      <c r="V1099" t="str">
        <f>VLOOKUP(Table8_16[[#This Row],[Product_ID]],Table3__211[],3,FALSE)</f>
        <v>Printer</v>
      </c>
      <c r="W1099" t="str">
        <f>VLOOKUP(Table8_16[[#This Row],[Product_ID]],Table3__211[],4,FALSE)</f>
        <v>Electronics</v>
      </c>
      <c r="X1099" t="str">
        <f>VLOOKUP(Table8_16[[#This Row],[Product_ID]],Table3__211[],5,FALSE)</f>
        <v>Computer</v>
      </c>
      <c r="Y1099" t="str">
        <f>VLOOKUP(Table8_16[[#This Row],[Product_ID]],Table3__211[],6,FALSE)</f>
        <v>Hunt Inc</v>
      </c>
      <c r="Z1099">
        <f>VLOOKUP(Table8_16[[#This Row],[Product_ID]],Table3__211[],7,FALSE)</f>
        <v>112.42</v>
      </c>
      <c r="AA1099">
        <f>VLOOKUP(Table8_16[[#This Row],[Product_ID]],Table3__211[],8,FALSE)</f>
        <v>416</v>
      </c>
      <c r="AB1099" t="str">
        <f>VLOOKUP(Table8_16[[#This Row],[Store_ID]],Store!$A$2:$E$21,2,FALSE)</f>
        <v>Johnson-Wright</v>
      </c>
      <c r="AC1099" t="str">
        <f>VLOOKUP(Table8_16[[#This Row],[Store_ID]],Store!$A$2:$E$21,3,FALSE)</f>
        <v>North</v>
      </c>
      <c r="AD1099" t="str">
        <f>VLOOKUP(Table8_16[[#This Row],[Store_ID]],Store!$A$2:$E$21,4,FALSE)</f>
        <v>Hoodberg</v>
      </c>
      <c r="AE1099" t="str">
        <f>VLOOKUP(Table8_16[[#This Row],[Store_ID]],Store!$A$2:$E$21,5,FALSE)</f>
        <v>Outlet</v>
      </c>
      <c r="AF1099" s="22" t="str">
        <f>VLOOKUP(Table8_16[[#This Row],[Store_ID]],Store!$A$2:$F$21,6,FALSE)</f>
        <v>Physical Store</v>
      </c>
    </row>
    <row r="1100" spans="1:32" x14ac:dyDescent="0.3">
      <c r="A1100" t="s">
        <v>3065</v>
      </c>
      <c r="B1100" s="5">
        <v>45869</v>
      </c>
      <c r="C1100" t="s">
        <v>1493</v>
      </c>
      <c r="D1100" t="s">
        <v>1617</v>
      </c>
      <c r="E1100" t="s">
        <v>1936</v>
      </c>
      <c r="F1100">
        <v>3</v>
      </c>
      <c r="G1100">
        <v>248.43</v>
      </c>
      <c r="H1100">
        <v>0.24</v>
      </c>
      <c r="I1100" t="s">
        <v>1964</v>
      </c>
      <c r="J1100">
        <v>566.42039999999997</v>
      </c>
      <c r="K1100">
        <v>566.42039999999997</v>
      </c>
      <c r="L1100" t="str">
        <f>_xlfn.IFS(Table8_1[[#This Row],[Unit_Price]]&lt;500,"Low Price",Table8_1[[#This Row],[Unit_Price]]&lt;2000,"Medium Price",Table8_1[[#This Row],[Unit_Price]]&gt;=2000, "High Price")</f>
        <v>Low Price</v>
      </c>
      <c r="M1100" t="str">
        <f>VLOOKUP(Table8_16[[#This Row],[Customer_ID]],Table1__2[],2,FALSE)</f>
        <v>Bryan Tran</v>
      </c>
      <c r="N1100">
        <f>VLOOKUP(Table8_16[[#This Row],[Customer_ID]],Table1__2[],3,FALSE)</f>
        <v>21</v>
      </c>
      <c r="O1100" t="str">
        <f>VLOOKUP(Table8_16[[#This Row],[Customer_ID]],Table1__2[],4,FALSE)</f>
        <v>Male</v>
      </c>
      <c r="P1100" t="str">
        <f>VLOOKUP(Table8_16[[#This Row],[Customer_ID]],Table1__2[],5,FALSE)</f>
        <v>Kelseybury</v>
      </c>
      <c r="Q1100" t="str">
        <f>VLOOKUP(Table8_16[[#This Row],[Customer_ID]],Table1__2[],6,FALSE)</f>
        <v>Georgia</v>
      </c>
      <c r="R1100" t="str">
        <f>VLOOKUP(Table8_16[[#This Row],[Customer_ID]],Table1__2[],7,FALSE)</f>
        <v>USA</v>
      </c>
      <c r="S1100" t="str">
        <f>VLOOKUP(Table8_16[[#This Row],[Customer_ID]],Table1__2[],8,FALSE)</f>
        <v>Gold</v>
      </c>
      <c r="T1100" t="str">
        <f>VLOOKUP(Table8_16[[#This Row],[Customer_ID]],Table1__2[],9,FALSE)</f>
        <v>Students</v>
      </c>
      <c r="U1100" t="str">
        <f>VLOOKUP(Table8_16[[#This Row],[Product_ID]],Table3__211[],2,FALSE)</f>
        <v>4K Home</v>
      </c>
      <c r="V1100" t="str">
        <f>VLOOKUP(Table8_16[[#This Row],[Product_ID]],Table3__211[],3,FALSE)</f>
        <v>Projector</v>
      </c>
      <c r="W1100" t="str">
        <f>VLOOKUP(Table8_16[[#This Row],[Product_ID]],Table3__211[],4,FALSE)</f>
        <v>Electronics</v>
      </c>
      <c r="X1100" t="str">
        <f>VLOOKUP(Table8_16[[#This Row],[Product_ID]],Table3__211[],5,FALSE)</f>
        <v>Appliances</v>
      </c>
      <c r="Y1100" t="str">
        <f>VLOOKUP(Table8_16[[#This Row],[Product_ID]],Table3__211[],6,FALSE)</f>
        <v>Thomas LLC</v>
      </c>
      <c r="Z1100">
        <f>VLOOKUP(Table8_16[[#This Row],[Product_ID]],Table3__211[],7,FALSE)</f>
        <v>465.34</v>
      </c>
      <c r="AA1100">
        <f>VLOOKUP(Table8_16[[#This Row],[Product_ID]],Table3__211[],8,FALSE)</f>
        <v>301</v>
      </c>
      <c r="AB1100" t="str">
        <f>VLOOKUP(Table8_16[[#This Row],[Store_ID]],Store!$A$2:$E$21,2,FALSE)</f>
        <v>Shelton PLC</v>
      </c>
      <c r="AC1100" t="str">
        <f>VLOOKUP(Table8_16[[#This Row],[Store_ID]],Store!$A$2:$E$21,3,FALSE)</f>
        <v>North</v>
      </c>
      <c r="AD1100" t="str">
        <f>VLOOKUP(Table8_16[[#This Row],[Store_ID]],Store!$A$2:$E$21,4,FALSE)</f>
        <v>East Jenniferstad</v>
      </c>
      <c r="AE1100" t="str">
        <f>VLOOKUP(Table8_16[[#This Row],[Store_ID]],Store!$A$2:$E$21,5,FALSE)</f>
        <v>Flagship</v>
      </c>
      <c r="AF1100" s="22" t="str">
        <f>VLOOKUP(Table8_16[[#This Row],[Store_ID]],Store!$A$2:$F$21,6,FALSE)</f>
        <v>Physical Store</v>
      </c>
    </row>
    <row r="1101" spans="1:32" x14ac:dyDescent="0.3">
      <c r="A1101" t="s">
        <v>3066</v>
      </c>
      <c r="B1101" s="5">
        <v>45631</v>
      </c>
      <c r="C1101" t="s">
        <v>1455</v>
      </c>
      <c r="D1101" t="s">
        <v>1838</v>
      </c>
      <c r="E1101" t="s">
        <v>1892</v>
      </c>
      <c r="F1101">
        <v>1</v>
      </c>
      <c r="G1101">
        <v>784.46</v>
      </c>
      <c r="H1101">
        <v>0.14000000000000001</v>
      </c>
      <c r="I1101" t="s">
        <v>1964</v>
      </c>
      <c r="J1101">
        <v>674.63559999999995</v>
      </c>
      <c r="K1101">
        <v>674.63560000000007</v>
      </c>
      <c r="L1101" t="str">
        <f>_xlfn.IFS(Table8_1[[#This Row],[Unit_Price]]&lt;500,"Low Price",Table8_1[[#This Row],[Unit_Price]]&lt;2000,"Medium Price",Table8_1[[#This Row],[Unit_Price]]&gt;=2000, "High Price")</f>
        <v>Medium Price</v>
      </c>
      <c r="M1101" t="str">
        <f>VLOOKUP(Table8_16[[#This Row],[Customer_ID]],Table1__2[],2,FALSE)</f>
        <v>Gregory Curtis</v>
      </c>
      <c r="N1101">
        <f>VLOOKUP(Table8_16[[#This Row],[Customer_ID]],Table1__2[],3,FALSE)</f>
        <v>45</v>
      </c>
      <c r="O1101" t="str">
        <f>VLOOKUP(Table8_16[[#This Row],[Customer_ID]],Table1__2[],4,FALSE)</f>
        <v>Male</v>
      </c>
      <c r="P1101" t="str">
        <f>VLOOKUP(Table8_16[[#This Row],[Customer_ID]],Table1__2[],5,FALSE)</f>
        <v>Bergermouth</v>
      </c>
      <c r="Q1101" t="str">
        <f>VLOOKUP(Table8_16[[#This Row],[Customer_ID]],Table1__2[],6,FALSE)</f>
        <v>Vermont</v>
      </c>
      <c r="R1101" t="str">
        <f>VLOOKUP(Table8_16[[#This Row],[Customer_ID]],Table1__2[],7,FALSE)</f>
        <v>USA</v>
      </c>
      <c r="S1101" t="str">
        <f>VLOOKUP(Table8_16[[#This Row],[Customer_ID]],Table1__2[],8,FALSE)</f>
        <v>Bronze</v>
      </c>
      <c r="T1101" t="str">
        <f>VLOOKUP(Table8_16[[#This Row],[Customer_ID]],Table1__2[],9,FALSE)</f>
        <v>Experienced</v>
      </c>
      <c r="U1101" t="str">
        <f>VLOOKUP(Table8_16[[#This Row],[Product_ID]],Table3__211[],2,FALSE)</f>
        <v>Women's Beanie</v>
      </c>
      <c r="V1101" t="str">
        <f>VLOOKUP(Table8_16[[#This Row],[Product_ID]],Table3__211[],3,FALSE)</f>
        <v>Hat</v>
      </c>
      <c r="W1101" t="str">
        <f>VLOOKUP(Table8_16[[#This Row],[Product_ID]],Table3__211[],4,FALSE)</f>
        <v>Clothing</v>
      </c>
      <c r="X1101" t="str">
        <f>VLOOKUP(Table8_16[[#This Row],[Product_ID]],Table3__211[],5,FALSE)</f>
        <v>Accessories</v>
      </c>
      <c r="Y1101" t="str">
        <f>VLOOKUP(Table8_16[[#This Row],[Product_ID]],Table3__211[],6,FALSE)</f>
        <v>Richardson-Carrillo</v>
      </c>
      <c r="Z1101">
        <f>VLOOKUP(Table8_16[[#This Row],[Product_ID]],Table3__211[],7,FALSE)</f>
        <v>119.57</v>
      </c>
      <c r="AA1101">
        <f>VLOOKUP(Table8_16[[#This Row],[Product_ID]],Table3__211[],8,FALSE)</f>
        <v>210</v>
      </c>
      <c r="AB1101" t="str">
        <f>VLOOKUP(Table8_16[[#This Row],[Store_ID]],Store!$A$2:$E$21,2,FALSE)</f>
        <v>Martinez, Adkins and Johnson</v>
      </c>
      <c r="AC1101" t="str">
        <f>VLOOKUP(Table8_16[[#This Row],[Store_ID]],Store!$A$2:$E$21,3,FALSE)</f>
        <v>North</v>
      </c>
      <c r="AD1101" t="str">
        <f>VLOOKUP(Table8_16[[#This Row],[Store_ID]],Store!$A$2:$E$21,4,FALSE)</f>
        <v>Danielmouth</v>
      </c>
      <c r="AE1101" t="str">
        <f>VLOOKUP(Table8_16[[#This Row],[Store_ID]],Store!$A$2:$E$21,5,FALSE)</f>
        <v>Flagship</v>
      </c>
      <c r="AF1101" s="22" t="str">
        <f>VLOOKUP(Table8_16[[#This Row],[Store_ID]],Store!$A$2:$F$21,6,FALSE)</f>
        <v>Physical Store</v>
      </c>
    </row>
    <row r="1102" spans="1:32" x14ac:dyDescent="0.3">
      <c r="A1102" t="s">
        <v>3067</v>
      </c>
      <c r="B1102" s="5">
        <v>45379</v>
      </c>
      <c r="C1102" t="s">
        <v>838</v>
      </c>
      <c r="D1102" t="s">
        <v>1738</v>
      </c>
      <c r="E1102" t="s">
        <v>1924</v>
      </c>
      <c r="F1102">
        <v>3</v>
      </c>
      <c r="G1102">
        <v>70.88</v>
      </c>
      <c r="H1102">
        <v>0.27</v>
      </c>
      <c r="I1102" t="s">
        <v>1964</v>
      </c>
      <c r="J1102">
        <v>155.22720000000001</v>
      </c>
      <c r="K1102">
        <v>155.22719999999998</v>
      </c>
      <c r="L1102" t="str">
        <f>_xlfn.IFS(Table8_1[[#This Row],[Unit_Price]]&lt;500,"Low Price",Table8_1[[#This Row],[Unit_Price]]&lt;2000,"Medium Price",Table8_1[[#This Row],[Unit_Price]]&gt;=2000, "High Price")</f>
        <v>Low Price</v>
      </c>
      <c r="M1102" t="str">
        <f>VLOOKUP(Table8_16[[#This Row],[Customer_ID]],Table1__2[],2,FALSE)</f>
        <v>Beth Allen</v>
      </c>
      <c r="N1102">
        <f>VLOOKUP(Table8_16[[#This Row],[Customer_ID]],Table1__2[],3,FALSE)</f>
        <v>32</v>
      </c>
      <c r="O1102" t="str">
        <f>VLOOKUP(Table8_16[[#This Row],[Customer_ID]],Table1__2[],4,FALSE)</f>
        <v>Female</v>
      </c>
      <c r="P1102" t="str">
        <f>VLOOKUP(Table8_16[[#This Row],[Customer_ID]],Table1__2[],5,FALSE)</f>
        <v>South Kathrynmouth</v>
      </c>
      <c r="Q1102" t="str">
        <f>VLOOKUP(Table8_16[[#This Row],[Customer_ID]],Table1__2[],6,FALSE)</f>
        <v>Oklahoma</v>
      </c>
      <c r="R1102" t="str">
        <f>VLOOKUP(Table8_16[[#This Row],[Customer_ID]],Table1__2[],7,FALSE)</f>
        <v>USA</v>
      </c>
      <c r="S1102" t="str">
        <f>VLOOKUP(Table8_16[[#This Row],[Customer_ID]],Table1__2[],8,FALSE)</f>
        <v>Silver</v>
      </c>
      <c r="T1102" t="str">
        <f>VLOOKUP(Table8_16[[#This Row],[Customer_ID]],Table1__2[],9,FALSE)</f>
        <v>Experienced</v>
      </c>
      <c r="U1102" t="str">
        <f>VLOOKUP(Table8_16[[#This Row],[Product_ID]],Table3__211[],2,FALSE)</f>
        <v>Rugby</v>
      </c>
      <c r="V1102" t="str">
        <f>VLOOKUP(Table8_16[[#This Row],[Product_ID]],Table3__211[],3,FALSE)</f>
        <v>Ball</v>
      </c>
      <c r="W1102" t="str">
        <f>VLOOKUP(Table8_16[[#This Row],[Product_ID]],Table3__211[],4,FALSE)</f>
        <v>Sports</v>
      </c>
      <c r="X1102" t="str">
        <f>VLOOKUP(Table8_16[[#This Row],[Product_ID]],Table3__211[],5,FALSE)</f>
        <v>Team Sports</v>
      </c>
      <c r="Y1102" t="str">
        <f>VLOOKUP(Table8_16[[#This Row],[Product_ID]],Table3__211[],6,FALSE)</f>
        <v>Harris Inc</v>
      </c>
      <c r="Z1102">
        <f>VLOOKUP(Table8_16[[#This Row],[Product_ID]],Table3__211[],7,FALSE)</f>
        <v>212.26</v>
      </c>
      <c r="AA1102">
        <f>VLOOKUP(Table8_16[[#This Row],[Product_ID]],Table3__211[],8,FALSE)</f>
        <v>82</v>
      </c>
      <c r="AB1102" t="str">
        <f>VLOOKUP(Table8_16[[#This Row],[Store_ID]],Store!$A$2:$E$21,2,FALSE)</f>
        <v>Hill, Wagner and Ballard</v>
      </c>
      <c r="AC1102" t="str">
        <f>VLOOKUP(Table8_16[[#This Row],[Store_ID]],Store!$A$2:$E$21,3,FALSE)</f>
        <v>East</v>
      </c>
      <c r="AD1102" t="str">
        <f>VLOOKUP(Table8_16[[#This Row],[Store_ID]],Store!$A$2:$E$21,4,FALSE)</f>
        <v>East Davidville</v>
      </c>
      <c r="AE1102" t="str">
        <f>VLOOKUP(Table8_16[[#This Row],[Store_ID]],Store!$A$2:$E$21,5,FALSE)</f>
        <v>Online</v>
      </c>
      <c r="AF1102" s="22" t="str">
        <f>VLOOKUP(Table8_16[[#This Row],[Store_ID]],Store!$A$2:$F$21,6,FALSE)</f>
        <v>Digital Store</v>
      </c>
    </row>
    <row r="1103" spans="1:32" x14ac:dyDescent="0.3">
      <c r="A1103" t="s">
        <v>3068</v>
      </c>
      <c r="B1103" s="5">
        <v>45641</v>
      </c>
      <c r="C1103" t="s">
        <v>391</v>
      </c>
      <c r="D1103" t="s">
        <v>1590</v>
      </c>
      <c r="E1103" t="s">
        <v>1892</v>
      </c>
      <c r="F1103">
        <v>3</v>
      </c>
      <c r="G1103">
        <v>324.29000000000002</v>
      </c>
      <c r="H1103">
        <v>0.16</v>
      </c>
      <c r="I1103" t="s">
        <v>1964</v>
      </c>
      <c r="J1103">
        <v>817.21079999999995</v>
      </c>
      <c r="K1103">
        <v>817.21080000000006</v>
      </c>
      <c r="L1103" t="str">
        <f>_xlfn.IFS(Table8_1[[#This Row],[Unit_Price]]&lt;500,"Low Price",Table8_1[[#This Row],[Unit_Price]]&lt;2000,"Medium Price",Table8_1[[#This Row],[Unit_Price]]&gt;=2000, "High Price")</f>
        <v>Low Price</v>
      </c>
      <c r="M1103" t="str">
        <f>VLOOKUP(Table8_16[[#This Row],[Customer_ID]],Table1__2[],2,FALSE)</f>
        <v>Ashley Griffin</v>
      </c>
      <c r="N1103">
        <f>VLOOKUP(Table8_16[[#This Row],[Customer_ID]],Table1__2[],3,FALSE)</f>
        <v>40</v>
      </c>
      <c r="O1103" t="str">
        <f>VLOOKUP(Table8_16[[#This Row],[Customer_ID]],Table1__2[],4,FALSE)</f>
        <v>Female</v>
      </c>
      <c r="P1103" t="str">
        <f>VLOOKUP(Table8_16[[#This Row],[Customer_ID]],Table1__2[],5,FALSE)</f>
        <v>New Dawnton</v>
      </c>
      <c r="Q1103" t="str">
        <f>VLOOKUP(Table8_16[[#This Row],[Customer_ID]],Table1__2[],6,FALSE)</f>
        <v>Maryland</v>
      </c>
      <c r="R1103" t="str">
        <f>VLOOKUP(Table8_16[[#This Row],[Customer_ID]],Table1__2[],7,FALSE)</f>
        <v>USA</v>
      </c>
      <c r="S1103" t="str">
        <f>VLOOKUP(Table8_16[[#This Row],[Customer_ID]],Table1__2[],8,FALSE)</f>
        <v>Gold</v>
      </c>
      <c r="T1103" t="str">
        <f>VLOOKUP(Table8_16[[#This Row],[Customer_ID]],Table1__2[],9,FALSE)</f>
        <v>Experienced</v>
      </c>
      <c r="U1103" t="str">
        <f>VLOOKUP(Table8_16[[#This Row],[Product_ID]],Table3__211[],2,FALSE)</f>
        <v>Wireless Bluetooth</v>
      </c>
      <c r="V1103" t="str">
        <f>VLOOKUP(Table8_16[[#This Row],[Product_ID]],Table3__211[],3,FALSE)</f>
        <v>Earbuds</v>
      </c>
      <c r="W1103" t="str">
        <f>VLOOKUP(Table8_16[[#This Row],[Product_ID]],Table3__211[],4,FALSE)</f>
        <v>Electronics</v>
      </c>
      <c r="X1103" t="str">
        <f>VLOOKUP(Table8_16[[#This Row],[Product_ID]],Table3__211[],5,FALSE)</f>
        <v>Audio</v>
      </c>
      <c r="Y1103" t="str">
        <f>VLOOKUP(Table8_16[[#This Row],[Product_ID]],Table3__211[],6,FALSE)</f>
        <v>Perez-Johnston</v>
      </c>
      <c r="Z1103">
        <f>VLOOKUP(Table8_16[[#This Row],[Product_ID]],Table3__211[],7,FALSE)</f>
        <v>439.07</v>
      </c>
      <c r="AA1103">
        <f>VLOOKUP(Table8_16[[#This Row],[Product_ID]],Table3__211[],8,FALSE)</f>
        <v>142</v>
      </c>
      <c r="AB1103" t="str">
        <f>VLOOKUP(Table8_16[[#This Row],[Store_ID]],Store!$A$2:$E$21,2,FALSE)</f>
        <v>Martinez, Adkins and Johnson</v>
      </c>
      <c r="AC1103" t="str">
        <f>VLOOKUP(Table8_16[[#This Row],[Store_ID]],Store!$A$2:$E$21,3,FALSE)</f>
        <v>North</v>
      </c>
      <c r="AD1103" t="str">
        <f>VLOOKUP(Table8_16[[#This Row],[Store_ID]],Store!$A$2:$E$21,4,FALSE)</f>
        <v>Danielmouth</v>
      </c>
      <c r="AE1103" t="str">
        <f>VLOOKUP(Table8_16[[#This Row],[Store_ID]],Store!$A$2:$E$21,5,FALSE)</f>
        <v>Flagship</v>
      </c>
      <c r="AF1103" s="22" t="str">
        <f>VLOOKUP(Table8_16[[#This Row],[Store_ID]],Store!$A$2:$F$21,6,FALSE)</f>
        <v>Physical Store</v>
      </c>
    </row>
    <row r="1104" spans="1:32" x14ac:dyDescent="0.3">
      <c r="A1104" t="s">
        <v>3069</v>
      </c>
      <c r="B1104" s="5">
        <v>45842</v>
      </c>
      <c r="C1104" t="s">
        <v>485</v>
      </c>
      <c r="D1104" t="s">
        <v>1617</v>
      </c>
      <c r="E1104" t="s">
        <v>1901</v>
      </c>
      <c r="F1104">
        <v>4</v>
      </c>
      <c r="G1104">
        <v>243.92</v>
      </c>
      <c r="H1104">
        <v>0.02</v>
      </c>
      <c r="I1104" t="s">
        <v>1961</v>
      </c>
      <c r="J1104">
        <v>956.16639999999995</v>
      </c>
      <c r="K1104">
        <v>956.16639999999995</v>
      </c>
      <c r="L1104" t="str">
        <f>_xlfn.IFS(Table8_1[[#This Row],[Unit_Price]]&lt;500,"Low Price",Table8_1[[#This Row],[Unit_Price]]&lt;2000,"Medium Price",Table8_1[[#This Row],[Unit_Price]]&gt;=2000, "High Price")</f>
        <v>Low Price</v>
      </c>
      <c r="M1104" t="str">
        <f>VLOOKUP(Table8_16[[#This Row],[Customer_ID]],Table1__2[],2,FALSE)</f>
        <v>Cristian Wright</v>
      </c>
      <c r="N1104">
        <f>VLOOKUP(Table8_16[[#This Row],[Customer_ID]],Table1__2[],3,FALSE)</f>
        <v>30</v>
      </c>
      <c r="O1104" t="str">
        <f>VLOOKUP(Table8_16[[#This Row],[Customer_ID]],Table1__2[],4,FALSE)</f>
        <v>Male</v>
      </c>
      <c r="P1104" t="str">
        <f>VLOOKUP(Table8_16[[#This Row],[Customer_ID]],Table1__2[],5,FALSE)</f>
        <v>Port Denise</v>
      </c>
      <c r="Q1104" t="str">
        <f>VLOOKUP(Table8_16[[#This Row],[Customer_ID]],Table1__2[],6,FALSE)</f>
        <v>California</v>
      </c>
      <c r="R1104" t="str">
        <f>VLOOKUP(Table8_16[[#This Row],[Customer_ID]],Table1__2[],7,FALSE)</f>
        <v>USA</v>
      </c>
      <c r="S1104" t="str">
        <f>VLOOKUP(Table8_16[[#This Row],[Customer_ID]],Table1__2[],8,FALSE)</f>
        <v>Bronze</v>
      </c>
      <c r="T1104" t="str">
        <f>VLOOKUP(Table8_16[[#This Row],[Customer_ID]],Table1__2[],9,FALSE)</f>
        <v>Entry level Professionel</v>
      </c>
      <c r="U1104" t="str">
        <f>VLOOKUP(Table8_16[[#This Row],[Product_ID]],Table3__211[],2,FALSE)</f>
        <v>4K Home</v>
      </c>
      <c r="V1104" t="str">
        <f>VLOOKUP(Table8_16[[#This Row],[Product_ID]],Table3__211[],3,FALSE)</f>
        <v>Projector</v>
      </c>
      <c r="W1104" t="str">
        <f>VLOOKUP(Table8_16[[#This Row],[Product_ID]],Table3__211[],4,FALSE)</f>
        <v>Electronics</v>
      </c>
      <c r="X1104" t="str">
        <f>VLOOKUP(Table8_16[[#This Row],[Product_ID]],Table3__211[],5,FALSE)</f>
        <v>Appliances</v>
      </c>
      <c r="Y1104" t="str">
        <f>VLOOKUP(Table8_16[[#This Row],[Product_ID]],Table3__211[],6,FALSE)</f>
        <v>Thomas LLC</v>
      </c>
      <c r="Z1104">
        <f>VLOOKUP(Table8_16[[#This Row],[Product_ID]],Table3__211[],7,FALSE)</f>
        <v>465.34</v>
      </c>
      <c r="AA1104">
        <f>VLOOKUP(Table8_16[[#This Row],[Product_ID]],Table3__211[],8,FALSE)</f>
        <v>301</v>
      </c>
      <c r="AB1104" t="str">
        <f>VLOOKUP(Table8_16[[#This Row],[Store_ID]],Store!$A$2:$E$21,2,FALSE)</f>
        <v>Johnson-Wright</v>
      </c>
      <c r="AC1104" t="str">
        <f>VLOOKUP(Table8_16[[#This Row],[Store_ID]],Store!$A$2:$E$21,3,FALSE)</f>
        <v>North</v>
      </c>
      <c r="AD1104" t="str">
        <f>VLOOKUP(Table8_16[[#This Row],[Store_ID]],Store!$A$2:$E$21,4,FALSE)</f>
        <v>Hoodberg</v>
      </c>
      <c r="AE1104" t="str">
        <f>VLOOKUP(Table8_16[[#This Row],[Store_ID]],Store!$A$2:$E$21,5,FALSE)</f>
        <v>Outlet</v>
      </c>
      <c r="AF1104" s="22" t="str">
        <f>VLOOKUP(Table8_16[[#This Row],[Store_ID]],Store!$A$2:$F$21,6,FALSE)</f>
        <v>Physical Store</v>
      </c>
    </row>
    <row r="1105" spans="1:32" x14ac:dyDescent="0.3">
      <c r="A1105" t="s">
        <v>3070</v>
      </c>
      <c r="B1105" s="5">
        <v>45257</v>
      </c>
      <c r="C1105" t="s">
        <v>1184</v>
      </c>
      <c r="D1105" t="s">
        <v>1661</v>
      </c>
      <c r="E1105" t="s">
        <v>1932</v>
      </c>
      <c r="F1105">
        <v>1</v>
      </c>
      <c r="G1105">
        <v>664.35</v>
      </c>
      <c r="H1105">
        <v>0</v>
      </c>
      <c r="I1105" t="s">
        <v>1959</v>
      </c>
      <c r="J1105">
        <v>664.35</v>
      </c>
      <c r="K1105">
        <v>664.35</v>
      </c>
      <c r="L1105" t="str">
        <f>_xlfn.IFS(Table8_1[[#This Row],[Unit_Price]]&lt;500,"Low Price",Table8_1[[#This Row],[Unit_Price]]&lt;2000,"Medium Price",Table8_1[[#This Row],[Unit_Price]]&gt;=2000, "High Price")</f>
        <v>Medium Price</v>
      </c>
      <c r="M1105" t="str">
        <f>VLOOKUP(Table8_16[[#This Row],[Customer_ID]],Table1__2[],2,FALSE)</f>
        <v>Joshua Bell</v>
      </c>
      <c r="N1105">
        <f>VLOOKUP(Table8_16[[#This Row],[Customer_ID]],Table1__2[],3,FALSE)</f>
        <v>26</v>
      </c>
      <c r="O1105" t="str">
        <f>VLOOKUP(Table8_16[[#This Row],[Customer_ID]],Table1__2[],4,FALSE)</f>
        <v>Male</v>
      </c>
      <c r="P1105" t="str">
        <f>VLOOKUP(Table8_16[[#This Row],[Customer_ID]],Table1__2[],5,FALSE)</f>
        <v>Port Richardshire</v>
      </c>
      <c r="Q1105" t="str">
        <f>VLOOKUP(Table8_16[[#This Row],[Customer_ID]],Table1__2[],6,FALSE)</f>
        <v>Minnesota</v>
      </c>
      <c r="R1105" t="str">
        <f>VLOOKUP(Table8_16[[#This Row],[Customer_ID]],Table1__2[],7,FALSE)</f>
        <v>USA</v>
      </c>
      <c r="S1105" t="str">
        <f>VLOOKUP(Table8_16[[#This Row],[Customer_ID]],Table1__2[],8,FALSE)</f>
        <v>Platinum</v>
      </c>
      <c r="T1105" t="str">
        <f>VLOOKUP(Table8_16[[#This Row],[Customer_ID]],Table1__2[],9,FALSE)</f>
        <v>Entry level Professionel</v>
      </c>
      <c r="U1105" t="str">
        <f>VLOOKUP(Table8_16[[#This Row],[Product_ID]],Table3__211[],2,FALSE)</f>
        <v>Sports Stopwatch</v>
      </c>
      <c r="V1105" t="str">
        <f>VLOOKUP(Table8_16[[#This Row],[Product_ID]],Table3__211[],3,FALSE)</f>
        <v>Timer</v>
      </c>
      <c r="W1105" t="str">
        <f>VLOOKUP(Table8_16[[#This Row],[Product_ID]],Table3__211[],4,FALSE)</f>
        <v>Sports</v>
      </c>
      <c r="X1105" t="str">
        <f>VLOOKUP(Table8_16[[#This Row],[Product_ID]],Table3__211[],5,FALSE)</f>
        <v>Accessories</v>
      </c>
      <c r="Y1105" t="str">
        <f>VLOOKUP(Table8_16[[#This Row],[Product_ID]],Table3__211[],6,FALSE)</f>
        <v>Burns-Hansen</v>
      </c>
      <c r="Z1105">
        <f>VLOOKUP(Table8_16[[#This Row],[Product_ID]],Table3__211[],7,FALSE)</f>
        <v>38.76</v>
      </c>
      <c r="AA1105">
        <f>VLOOKUP(Table8_16[[#This Row],[Product_ID]],Table3__211[],8,FALSE)</f>
        <v>137</v>
      </c>
      <c r="AB1105" t="str">
        <f>VLOOKUP(Table8_16[[#This Row],[Store_ID]],Store!$A$2:$E$21,2,FALSE)</f>
        <v>Gardner, Humphrey and Contreras</v>
      </c>
      <c r="AC1105" t="str">
        <f>VLOOKUP(Table8_16[[#This Row],[Store_ID]],Store!$A$2:$E$21,3,FALSE)</f>
        <v>East</v>
      </c>
      <c r="AD1105" t="str">
        <f>VLOOKUP(Table8_16[[#This Row],[Store_ID]],Store!$A$2:$E$21,4,FALSE)</f>
        <v>Johnsonville</v>
      </c>
      <c r="AE1105" t="str">
        <f>VLOOKUP(Table8_16[[#This Row],[Store_ID]],Store!$A$2:$E$21,5,FALSE)</f>
        <v>Flagship</v>
      </c>
      <c r="AF1105" s="22" t="str">
        <f>VLOOKUP(Table8_16[[#This Row],[Store_ID]],Store!$A$2:$F$21,6,FALSE)</f>
        <v>Physical Store</v>
      </c>
    </row>
    <row r="1106" spans="1:32" x14ac:dyDescent="0.3">
      <c r="A1106" t="s">
        <v>3071</v>
      </c>
      <c r="B1106" s="5">
        <v>45468</v>
      </c>
      <c r="C1106" t="s">
        <v>1211</v>
      </c>
      <c r="D1106" t="s">
        <v>1638</v>
      </c>
      <c r="E1106" t="s">
        <v>1924</v>
      </c>
      <c r="F1106">
        <v>2</v>
      </c>
      <c r="G1106">
        <v>218.07</v>
      </c>
      <c r="H1106">
        <v>0.19</v>
      </c>
      <c r="I1106" t="s">
        <v>1961</v>
      </c>
      <c r="J1106">
        <v>353.27339999999998</v>
      </c>
      <c r="K1106">
        <v>353.27339999999998</v>
      </c>
      <c r="L1106" t="str">
        <f>_xlfn.IFS(Table8_1[[#This Row],[Unit_Price]]&lt;500,"Low Price",Table8_1[[#This Row],[Unit_Price]]&lt;2000,"Medium Price",Table8_1[[#This Row],[Unit_Price]]&gt;=2000, "High Price")</f>
        <v>Low Price</v>
      </c>
      <c r="M1106" t="str">
        <f>VLOOKUP(Table8_16[[#This Row],[Customer_ID]],Table1__2[],2,FALSE)</f>
        <v>Andrew Mason</v>
      </c>
      <c r="N1106">
        <f>VLOOKUP(Table8_16[[#This Row],[Customer_ID]],Table1__2[],3,FALSE)</f>
        <v>52</v>
      </c>
      <c r="O1106" t="str">
        <f>VLOOKUP(Table8_16[[#This Row],[Customer_ID]],Table1__2[],4,FALSE)</f>
        <v>Female</v>
      </c>
      <c r="P1106" t="str">
        <f>VLOOKUP(Table8_16[[#This Row],[Customer_ID]],Table1__2[],5,FALSE)</f>
        <v>North Michael</v>
      </c>
      <c r="Q1106" t="str">
        <f>VLOOKUP(Table8_16[[#This Row],[Customer_ID]],Table1__2[],6,FALSE)</f>
        <v>Iowa</v>
      </c>
      <c r="R1106" t="str">
        <f>VLOOKUP(Table8_16[[#This Row],[Customer_ID]],Table1__2[],7,FALSE)</f>
        <v>USA</v>
      </c>
      <c r="S1106" t="str">
        <f>VLOOKUP(Table8_16[[#This Row],[Customer_ID]],Table1__2[],8,FALSE)</f>
        <v>Bronze</v>
      </c>
      <c r="T1106" t="str">
        <f>VLOOKUP(Table8_16[[#This Row],[Customer_ID]],Table1__2[],9,FALSE)</f>
        <v>Experienced</v>
      </c>
      <c r="U1106" t="str">
        <f>VLOOKUP(Table8_16[[#This Row],[Product_ID]],Table3__211[],2,FALSE)</f>
        <v>Multi-Purpose Storage</v>
      </c>
      <c r="V1106" t="str">
        <f>VLOOKUP(Table8_16[[#This Row],[Product_ID]],Table3__211[],3,FALSE)</f>
        <v>Box</v>
      </c>
      <c r="W1106" t="str">
        <f>VLOOKUP(Table8_16[[#This Row],[Product_ID]],Table3__211[],4,FALSE)</f>
        <v>Home</v>
      </c>
      <c r="X1106" t="str">
        <f>VLOOKUP(Table8_16[[#This Row],[Product_ID]],Table3__211[],5,FALSE)</f>
        <v>Storage</v>
      </c>
      <c r="Y1106" t="str">
        <f>VLOOKUP(Table8_16[[#This Row],[Product_ID]],Table3__211[],6,FALSE)</f>
        <v>Gardner-Montes</v>
      </c>
      <c r="Z1106">
        <f>VLOOKUP(Table8_16[[#This Row],[Product_ID]],Table3__211[],7,FALSE)</f>
        <v>123.46</v>
      </c>
      <c r="AA1106">
        <f>VLOOKUP(Table8_16[[#This Row],[Product_ID]],Table3__211[],8,FALSE)</f>
        <v>76</v>
      </c>
      <c r="AB1106" t="str">
        <f>VLOOKUP(Table8_16[[#This Row],[Store_ID]],Store!$A$2:$E$21,2,FALSE)</f>
        <v>Hill, Wagner and Ballard</v>
      </c>
      <c r="AC1106" t="str">
        <f>VLOOKUP(Table8_16[[#This Row],[Store_ID]],Store!$A$2:$E$21,3,FALSE)</f>
        <v>East</v>
      </c>
      <c r="AD1106" t="str">
        <f>VLOOKUP(Table8_16[[#This Row],[Store_ID]],Store!$A$2:$E$21,4,FALSE)</f>
        <v>East Davidville</v>
      </c>
      <c r="AE1106" t="str">
        <f>VLOOKUP(Table8_16[[#This Row],[Store_ID]],Store!$A$2:$E$21,5,FALSE)</f>
        <v>Online</v>
      </c>
      <c r="AF1106" s="22" t="str">
        <f>VLOOKUP(Table8_16[[#This Row],[Store_ID]],Store!$A$2:$F$21,6,FALSE)</f>
        <v>Digital Store</v>
      </c>
    </row>
    <row r="1107" spans="1:32" x14ac:dyDescent="0.3">
      <c r="A1107" t="s">
        <v>3072</v>
      </c>
      <c r="B1107" s="5">
        <v>45228</v>
      </c>
      <c r="C1107" t="s">
        <v>1208</v>
      </c>
      <c r="D1107" t="s">
        <v>1617</v>
      </c>
      <c r="E1107" t="s">
        <v>1901</v>
      </c>
      <c r="F1107">
        <v>4</v>
      </c>
      <c r="G1107">
        <v>921.83</v>
      </c>
      <c r="H1107">
        <v>0.27</v>
      </c>
      <c r="I1107" t="s">
        <v>1959</v>
      </c>
      <c r="J1107">
        <v>2691.7435999999998</v>
      </c>
      <c r="K1107">
        <v>2691.7435999999998</v>
      </c>
      <c r="L1107" t="str">
        <f>_xlfn.IFS(Table8_1[[#This Row],[Unit_Price]]&lt;500,"Low Price",Table8_1[[#This Row],[Unit_Price]]&lt;2000,"Medium Price",Table8_1[[#This Row],[Unit_Price]]&gt;=2000, "High Price")</f>
        <v>Medium Price</v>
      </c>
      <c r="M1107" t="str">
        <f>VLOOKUP(Table8_16[[#This Row],[Customer_ID]],Table1__2[],2,FALSE)</f>
        <v>Kristine Higgins</v>
      </c>
      <c r="N1107">
        <f>VLOOKUP(Table8_16[[#This Row],[Customer_ID]],Table1__2[],3,FALSE)</f>
        <v>27</v>
      </c>
      <c r="O1107" t="str">
        <f>VLOOKUP(Table8_16[[#This Row],[Customer_ID]],Table1__2[],4,FALSE)</f>
        <v>Female</v>
      </c>
      <c r="P1107" t="str">
        <f>VLOOKUP(Table8_16[[#This Row],[Customer_ID]],Table1__2[],5,FALSE)</f>
        <v>Jennifertown</v>
      </c>
      <c r="Q1107" t="str">
        <f>VLOOKUP(Table8_16[[#This Row],[Customer_ID]],Table1__2[],6,FALSE)</f>
        <v>South Carolina</v>
      </c>
      <c r="R1107" t="str">
        <f>VLOOKUP(Table8_16[[#This Row],[Customer_ID]],Table1__2[],7,FALSE)</f>
        <v>USA</v>
      </c>
      <c r="S1107" t="str">
        <f>VLOOKUP(Table8_16[[#This Row],[Customer_ID]],Table1__2[],8,FALSE)</f>
        <v>Silver</v>
      </c>
      <c r="T1107" t="str">
        <f>VLOOKUP(Table8_16[[#This Row],[Customer_ID]],Table1__2[],9,FALSE)</f>
        <v>Entry level Professionel</v>
      </c>
      <c r="U1107" t="str">
        <f>VLOOKUP(Table8_16[[#This Row],[Product_ID]],Table3__211[],2,FALSE)</f>
        <v>4K Home</v>
      </c>
      <c r="V1107" t="str">
        <f>VLOOKUP(Table8_16[[#This Row],[Product_ID]],Table3__211[],3,FALSE)</f>
        <v>Projector</v>
      </c>
      <c r="W1107" t="str">
        <f>VLOOKUP(Table8_16[[#This Row],[Product_ID]],Table3__211[],4,FALSE)</f>
        <v>Electronics</v>
      </c>
      <c r="X1107" t="str">
        <f>VLOOKUP(Table8_16[[#This Row],[Product_ID]],Table3__211[],5,FALSE)</f>
        <v>Appliances</v>
      </c>
      <c r="Y1107" t="str">
        <f>VLOOKUP(Table8_16[[#This Row],[Product_ID]],Table3__211[],6,FALSE)</f>
        <v>Thomas LLC</v>
      </c>
      <c r="Z1107">
        <f>VLOOKUP(Table8_16[[#This Row],[Product_ID]],Table3__211[],7,FALSE)</f>
        <v>465.34</v>
      </c>
      <c r="AA1107">
        <f>VLOOKUP(Table8_16[[#This Row],[Product_ID]],Table3__211[],8,FALSE)</f>
        <v>301</v>
      </c>
      <c r="AB1107" t="str">
        <f>VLOOKUP(Table8_16[[#This Row],[Store_ID]],Store!$A$2:$E$21,2,FALSE)</f>
        <v>Johnson-Wright</v>
      </c>
      <c r="AC1107" t="str">
        <f>VLOOKUP(Table8_16[[#This Row],[Store_ID]],Store!$A$2:$E$21,3,FALSE)</f>
        <v>North</v>
      </c>
      <c r="AD1107" t="str">
        <f>VLOOKUP(Table8_16[[#This Row],[Store_ID]],Store!$A$2:$E$21,4,FALSE)</f>
        <v>Hoodberg</v>
      </c>
      <c r="AE1107" t="str">
        <f>VLOOKUP(Table8_16[[#This Row],[Store_ID]],Store!$A$2:$E$21,5,FALSE)</f>
        <v>Outlet</v>
      </c>
      <c r="AF1107" s="22" t="str">
        <f>VLOOKUP(Table8_16[[#This Row],[Store_ID]],Store!$A$2:$F$21,6,FALSE)</f>
        <v>Physical Store</v>
      </c>
    </row>
    <row r="1108" spans="1:32" x14ac:dyDescent="0.3">
      <c r="A1108" t="s">
        <v>3073</v>
      </c>
      <c r="B1108" s="5">
        <v>45661</v>
      </c>
      <c r="C1108" t="s">
        <v>566</v>
      </c>
      <c r="D1108" t="s">
        <v>1732</v>
      </c>
      <c r="E1108" t="s">
        <v>1892</v>
      </c>
      <c r="F1108">
        <v>3</v>
      </c>
      <c r="G1108">
        <v>326.2</v>
      </c>
      <c r="H1108">
        <v>0.22</v>
      </c>
      <c r="I1108" t="s">
        <v>1964</v>
      </c>
      <c r="J1108">
        <v>763.30799999999999</v>
      </c>
      <c r="K1108">
        <v>763.30799999999999</v>
      </c>
      <c r="L1108" t="str">
        <f>_xlfn.IFS(Table8_1[[#This Row],[Unit_Price]]&lt;500,"Low Price",Table8_1[[#This Row],[Unit_Price]]&lt;2000,"Medium Price",Table8_1[[#This Row],[Unit_Price]]&gt;=2000, "High Price")</f>
        <v>Low Price</v>
      </c>
      <c r="M1108" t="str">
        <f>VLOOKUP(Table8_16[[#This Row],[Customer_ID]],Table1__2[],2,FALSE)</f>
        <v>Daniel Contreras</v>
      </c>
      <c r="N1108">
        <f>VLOOKUP(Table8_16[[#This Row],[Customer_ID]],Table1__2[],3,FALSE)</f>
        <v>36</v>
      </c>
      <c r="O1108" t="str">
        <f>VLOOKUP(Table8_16[[#This Row],[Customer_ID]],Table1__2[],4,FALSE)</f>
        <v>Female</v>
      </c>
      <c r="P1108" t="str">
        <f>VLOOKUP(Table8_16[[#This Row],[Customer_ID]],Table1__2[],5,FALSE)</f>
        <v>Robertview</v>
      </c>
      <c r="Q1108" t="str">
        <f>VLOOKUP(Table8_16[[#This Row],[Customer_ID]],Table1__2[],6,FALSE)</f>
        <v>Florida</v>
      </c>
      <c r="R1108" t="str">
        <f>VLOOKUP(Table8_16[[#This Row],[Customer_ID]],Table1__2[],7,FALSE)</f>
        <v>USA</v>
      </c>
      <c r="S1108" t="str">
        <f>VLOOKUP(Table8_16[[#This Row],[Customer_ID]],Table1__2[],8,FALSE)</f>
        <v>Platinum</v>
      </c>
      <c r="T1108" t="str">
        <f>VLOOKUP(Table8_16[[#This Row],[Customer_ID]],Table1__2[],9,FALSE)</f>
        <v>Experienced</v>
      </c>
      <c r="U1108" t="str">
        <f>VLOOKUP(Table8_16[[#This Row],[Product_ID]],Table3__211[],2,FALSE)</f>
        <v>Boxing Hand</v>
      </c>
      <c r="V1108" t="str">
        <f>VLOOKUP(Table8_16[[#This Row],[Product_ID]],Table3__211[],3,FALSE)</f>
        <v>Wraps</v>
      </c>
      <c r="W1108" t="str">
        <f>VLOOKUP(Table8_16[[#This Row],[Product_ID]],Table3__211[],4,FALSE)</f>
        <v>Sports</v>
      </c>
      <c r="X1108" t="str">
        <f>VLOOKUP(Table8_16[[#This Row],[Product_ID]],Table3__211[],5,FALSE)</f>
        <v>Fitness</v>
      </c>
      <c r="Y1108" t="str">
        <f>VLOOKUP(Table8_16[[#This Row],[Product_ID]],Table3__211[],6,FALSE)</f>
        <v>Smith-King</v>
      </c>
      <c r="Z1108">
        <f>VLOOKUP(Table8_16[[#This Row],[Product_ID]],Table3__211[],7,FALSE)</f>
        <v>190.29</v>
      </c>
      <c r="AA1108">
        <f>VLOOKUP(Table8_16[[#This Row],[Product_ID]],Table3__211[],8,FALSE)</f>
        <v>260</v>
      </c>
      <c r="AB1108" t="str">
        <f>VLOOKUP(Table8_16[[#This Row],[Store_ID]],Store!$A$2:$E$21,2,FALSE)</f>
        <v>Martinez, Adkins and Johnson</v>
      </c>
      <c r="AC1108" t="str">
        <f>VLOOKUP(Table8_16[[#This Row],[Store_ID]],Store!$A$2:$E$21,3,FALSE)</f>
        <v>North</v>
      </c>
      <c r="AD1108" t="str">
        <f>VLOOKUP(Table8_16[[#This Row],[Store_ID]],Store!$A$2:$E$21,4,FALSE)</f>
        <v>Danielmouth</v>
      </c>
      <c r="AE1108" t="str">
        <f>VLOOKUP(Table8_16[[#This Row],[Store_ID]],Store!$A$2:$E$21,5,FALSE)</f>
        <v>Flagship</v>
      </c>
      <c r="AF1108" s="22" t="str">
        <f>VLOOKUP(Table8_16[[#This Row],[Store_ID]],Store!$A$2:$F$21,6,FALSE)</f>
        <v>Physical Store</v>
      </c>
    </row>
    <row r="1109" spans="1:32" x14ac:dyDescent="0.3">
      <c r="A1109" t="s">
        <v>3074</v>
      </c>
      <c r="B1109" s="5">
        <v>45701</v>
      </c>
      <c r="C1109" t="s">
        <v>1426</v>
      </c>
      <c r="D1109" t="s">
        <v>1625</v>
      </c>
      <c r="E1109" t="s">
        <v>1948</v>
      </c>
      <c r="F1109">
        <v>1</v>
      </c>
      <c r="G1109">
        <v>244.25</v>
      </c>
      <c r="H1109">
        <v>0.09</v>
      </c>
      <c r="I1109" t="s">
        <v>1961</v>
      </c>
      <c r="J1109">
        <v>222.26750000000001</v>
      </c>
      <c r="K1109">
        <v>222.26750000000001</v>
      </c>
      <c r="L1109" t="str">
        <f>_xlfn.IFS(Table8_1[[#This Row],[Unit_Price]]&lt;500,"Low Price",Table8_1[[#This Row],[Unit_Price]]&lt;2000,"Medium Price",Table8_1[[#This Row],[Unit_Price]]&gt;=2000, "High Price")</f>
        <v>Low Price</v>
      </c>
      <c r="M1109" t="str">
        <f>VLOOKUP(Table8_16[[#This Row],[Customer_ID]],Table1__2[],2,FALSE)</f>
        <v>Kelly Garrett</v>
      </c>
      <c r="N1109">
        <f>VLOOKUP(Table8_16[[#This Row],[Customer_ID]],Table1__2[],3,FALSE)</f>
        <v>62</v>
      </c>
      <c r="O1109" t="str">
        <f>VLOOKUP(Table8_16[[#This Row],[Customer_ID]],Table1__2[],4,FALSE)</f>
        <v>Female</v>
      </c>
      <c r="P1109" t="str">
        <f>VLOOKUP(Table8_16[[#This Row],[Customer_ID]],Table1__2[],5,FALSE)</f>
        <v>Port Taylorberg</v>
      </c>
      <c r="Q1109" t="str">
        <f>VLOOKUP(Table8_16[[#This Row],[Customer_ID]],Table1__2[],6,FALSE)</f>
        <v>Pennsylvania</v>
      </c>
      <c r="R1109" t="str">
        <f>VLOOKUP(Table8_16[[#This Row],[Customer_ID]],Table1__2[],7,FALSE)</f>
        <v>USA</v>
      </c>
      <c r="S1109" t="str">
        <f>VLOOKUP(Table8_16[[#This Row],[Customer_ID]],Table1__2[],8,FALSE)</f>
        <v>Silver</v>
      </c>
      <c r="T1109" t="str">
        <f>VLOOKUP(Table8_16[[#This Row],[Customer_ID]],Table1__2[],9,FALSE)</f>
        <v>Retired</v>
      </c>
      <c r="U1109" t="str">
        <f>VLOOKUP(Table8_16[[#This Row],[Product_ID]],Table3__211[],2,FALSE)</f>
        <v>Soccer Training Cone</v>
      </c>
      <c r="V1109" t="str">
        <f>VLOOKUP(Table8_16[[#This Row],[Product_ID]],Table3__211[],3,FALSE)</f>
        <v>Set</v>
      </c>
      <c r="W1109" t="str">
        <f>VLOOKUP(Table8_16[[#This Row],[Product_ID]],Table3__211[],4,FALSE)</f>
        <v>Sports</v>
      </c>
      <c r="X1109" t="str">
        <f>VLOOKUP(Table8_16[[#This Row],[Product_ID]],Table3__211[],5,FALSE)</f>
        <v>Accessories</v>
      </c>
      <c r="Y1109" t="str">
        <f>VLOOKUP(Table8_16[[#This Row],[Product_ID]],Table3__211[],6,FALSE)</f>
        <v>Ford, Murphy and Wilson</v>
      </c>
      <c r="Z1109">
        <f>VLOOKUP(Table8_16[[#This Row],[Product_ID]],Table3__211[],7,FALSE)</f>
        <v>144.53</v>
      </c>
      <c r="AA1109">
        <f>VLOOKUP(Table8_16[[#This Row],[Product_ID]],Table3__211[],8,FALSE)</f>
        <v>367</v>
      </c>
      <c r="AB1109" t="str">
        <f>VLOOKUP(Table8_16[[#This Row],[Store_ID]],Store!$A$2:$E$21,2,FALSE)</f>
        <v>Mann-Austin</v>
      </c>
      <c r="AC1109" t="str">
        <f>VLOOKUP(Table8_16[[#This Row],[Store_ID]],Store!$A$2:$E$21,3,FALSE)</f>
        <v>East</v>
      </c>
      <c r="AD1109" t="str">
        <f>VLOOKUP(Table8_16[[#This Row],[Store_ID]],Store!$A$2:$E$21,4,FALSE)</f>
        <v>Vasquezborough</v>
      </c>
      <c r="AE1109" t="str">
        <f>VLOOKUP(Table8_16[[#This Row],[Store_ID]],Store!$A$2:$E$21,5,FALSE)</f>
        <v>Online</v>
      </c>
      <c r="AF1109" s="22" t="str">
        <f>VLOOKUP(Table8_16[[#This Row],[Store_ID]],Store!$A$2:$F$21,6,FALSE)</f>
        <v>Digital Store</v>
      </c>
    </row>
    <row r="1110" spans="1:32" x14ac:dyDescent="0.3">
      <c r="A1110" t="s">
        <v>3075</v>
      </c>
      <c r="B1110" s="5">
        <v>45448</v>
      </c>
      <c r="C1110" t="s">
        <v>1166</v>
      </c>
      <c r="D1110" t="s">
        <v>1765</v>
      </c>
      <c r="E1110" t="s">
        <v>1924</v>
      </c>
      <c r="F1110">
        <v>3</v>
      </c>
      <c r="G1110">
        <v>808.87</v>
      </c>
      <c r="H1110">
        <v>0.12</v>
      </c>
      <c r="I1110" t="s">
        <v>1964</v>
      </c>
      <c r="J1110">
        <v>2135.4168</v>
      </c>
      <c r="K1110">
        <v>2135.4168</v>
      </c>
      <c r="L1110" t="str">
        <f>_xlfn.IFS(Table8_1[[#This Row],[Unit_Price]]&lt;500,"Low Price",Table8_1[[#This Row],[Unit_Price]]&lt;2000,"Medium Price",Table8_1[[#This Row],[Unit_Price]]&gt;=2000, "High Price")</f>
        <v>Medium Price</v>
      </c>
      <c r="M1110" t="str">
        <f>VLOOKUP(Table8_16[[#This Row],[Customer_ID]],Table1__2[],2,FALSE)</f>
        <v>Gregory Allen</v>
      </c>
      <c r="N1110">
        <f>VLOOKUP(Table8_16[[#This Row],[Customer_ID]],Table1__2[],3,FALSE)</f>
        <v>20</v>
      </c>
      <c r="O1110" t="str">
        <f>VLOOKUP(Table8_16[[#This Row],[Customer_ID]],Table1__2[],4,FALSE)</f>
        <v>Female</v>
      </c>
      <c r="P1110" t="str">
        <f>VLOOKUP(Table8_16[[#This Row],[Customer_ID]],Table1__2[],5,FALSE)</f>
        <v>West Bruce</v>
      </c>
      <c r="Q1110" t="str">
        <f>VLOOKUP(Table8_16[[#This Row],[Customer_ID]],Table1__2[],6,FALSE)</f>
        <v>Vermont</v>
      </c>
      <c r="R1110" t="str">
        <f>VLOOKUP(Table8_16[[#This Row],[Customer_ID]],Table1__2[],7,FALSE)</f>
        <v>USA</v>
      </c>
      <c r="S1110" t="str">
        <f>VLOOKUP(Table8_16[[#This Row],[Customer_ID]],Table1__2[],8,FALSE)</f>
        <v>Platinum</v>
      </c>
      <c r="T1110" t="str">
        <f>VLOOKUP(Table8_16[[#This Row],[Customer_ID]],Table1__2[],9,FALSE)</f>
        <v>Students</v>
      </c>
      <c r="U1110" t="str">
        <f>VLOOKUP(Table8_16[[#This Row],[Product_ID]],Table3__211[],2,FALSE)</f>
        <v>Tennis Ball</v>
      </c>
      <c r="V1110" t="str">
        <f>VLOOKUP(Table8_16[[#This Row],[Product_ID]],Table3__211[],3,FALSE)</f>
        <v>3-Pack</v>
      </c>
      <c r="W1110" t="str">
        <f>VLOOKUP(Table8_16[[#This Row],[Product_ID]],Table3__211[],4,FALSE)</f>
        <v>Sports</v>
      </c>
      <c r="X1110" t="str">
        <f>VLOOKUP(Table8_16[[#This Row],[Product_ID]],Table3__211[],5,FALSE)</f>
        <v>Equipment</v>
      </c>
      <c r="Y1110" t="str">
        <f>VLOOKUP(Table8_16[[#This Row],[Product_ID]],Table3__211[],6,FALSE)</f>
        <v>Lopez LLC</v>
      </c>
      <c r="Z1110">
        <f>VLOOKUP(Table8_16[[#This Row],[Product_ID]],Table3__211[],7,FALSE)</f>
        <v>103.45</v>
      </c>
      <c r="AA1110">
        <f>VLOOKUP(Table8_16[[#This Row],[Product_ID]],Table3__211[],8,FALSE)</f>
        <v>465</v>
      </c>
      <c r="AB1110" t="str">
        <f>VLOOKUP(Table8_16[[#This Row],[Store_ID]],Store!$A$2:$E$21,2,FALSE)</f>
        <v>Hill, Wagner and Ballard</v>
      </c>
      <c r="AC1110" t="str">
        <f>VLOOKUP(Table8_16[[#This Row],[Store_ID]],Store!$A$2:$E$21,3,FALSE)</f>
        <v>East</v>
      </c>
      <c r="AD1110" t="str">
        <f>VLOOKUP(Table8_16[[#This Row],[Store_ID]],Store!$A$2:$E$21,4,FALSE)</f>
        <v>East Davidville</v>
      </c>
      <c r="AE1110" t="str">
        <f>VLOOKUP(Table8_16[[#This Row],[Store_ID]],Store!$A$2:$E$21,5,FALSE)</f>
        <v>Online</v>
      </c>
      <c r="AF1110" s="22" t="str">
        <f>VLOOKUP(Table8_16[[#This Row],[Store_ID]],Store!$A$2:$F$21,6,FALSE)</f>
        <v>Digital Store</v>
      </c>
    </row>
    <row r="1111" spans="1:32" x14ac:dyDescent="0.3">
      <c r="A1111" t="s">
        <v>3076</v>
      </c>
      <c r="B1111" s="5">
        <v>45387</v>
      </c>
      <c r="C1111" t="s">
        <v>1073</v>
      </c>
      <c r="D1111" t="s">
        <v>1670</v>
      </c>
      <c r="E1111" t="s">
        <v>1896</v>
      </c>
      <c r="F1111">
        <v>3</v>
      </c>
      <c r="G1111">
        <v>826.15</v>
      </c>
      <c r="H1111">
        <v>0</v>
      </c>
      <c r="I1111" t="s">
        <v>1961</v>
      </c>
      <c r="J1111">
        <v>2478.4499999999998</v>
      </c>
      <c r="K1111">
        <v>2478.4499999999998</v>
      </c>
      <c r="L1111" t="str">
        <f>_xlfn.IFS(Table8_1[[#This Row],[Unit_Price]]&lt;500,"Low Price",Table8_1[[#This Row],[Unit_Price]]&lt;2000,"Medium Price",Table8_1[[#This Row],[Unit_Price]]&gt;=2000, "High Price")</f>
        <v>Medium Price</v>
      </c>
      <c r="M1111" t="str">
        <f>VLOOKUP(Table8_16[[#This Row],[Customer_ID]],Table1__2[],2,FALSE)</f>
        <v>Jasmine Snyder</v>
      </c>
      <c r="N1111">
        <f>VLOOKUP(Table8_16[[#This Row],[Customer_ID]],Table1__2[],3,FALSE)</f>
        <v>46</v>
      </c>
      <c r="O1111" t="str">
        <f>VLOOKUP(Table8_16[[#This Row],[Customer_ID]],Table1__2[],4,FALSE)</f>
        <v>Female</v>
      </c>
      <c r="P1111" t="str">
        <f>VLOOKUP(Table8_16[[#This Row],[Customer_ID]],Table1__2[],5,FALSE)</f>
        <v>Hudsonfort</v>
      </c>
      <c r="Q1111" t="str">
        <f>VLOOKUP(Table8_16[[#This Row],[Customer_ID]],Table1__2[],6,FALSE)</f>
        <v>Connecticut</v>
      </c>
      <c r="R1111" t="str">
        <f>VLOOKUP(Table8_16[[#This Row],[Customer_ID]],Table1__2[],7,FALSE)</f>
        <v>USA</v>
      </c>
      <c r="S1111" t="str">
        <f>VLOOKUP(Table8_16[[#This Row],[Customer_ID]],Table1__2[],8,FALSE)</f>
        <v>Silver</v>
      </c>
      <c r="T1111" t="str">
        <f>VLOOKUP(Table8_16[[#This Row],[Customer_ID]],Table1__2[],9,FALSE)</f>
        <v>Experienced</v>
      </c>
      <c r="U1111" t="str">
        <f>VLOOKUP(Table8_16[[#This Row],[Product_ID]],Table3__211[],2,FALSE)</f>
        <v>Basketball</v>
      </c>
      <c r="V1111" t="str">
        <f>VLOOKUP(Table8_16[[#This Row],[Product_ID]],Table3__211[],3,FALSE)</f>
        <v>Ball</v>
      </c>
      <c r="W1111" t="str">
        <f>VLOOKUP(Table8_16[[#This Row],[Product_ID]],Table3__211[],4,FALSE)</f>
        <v>Sports</v>
      </c>
      <c r="X1111" t="str">
        <f>VLOOKUP(Table8_16[[#This Row],[Product_ID]],Table3__211[],5,FALSE)</f>
        <v>Team Sports</v>
      </c>
      <c r="Y1111" t="str">
        <f>VLOOKUP(Table8_16[[#This Row],[Product_ID]],Table3__211[],6,FALSE)</f>
        <v>Nolan-Snow</v>
      </c>
      <c r="Z1111">
        <f>VLOOKUP(Table8_16[[#This Row],[Product_ID]],Table3__211[],7,FALSE)</f>
        <v>204.39</v>
      </c>
      <c r="AA1111">
        <f>VLOOKUP(Table8_16[[#This Row],[Product_ID]],Table3__211[],8,FALSE)</f>
        <v>281</v>
      </c>
      <c r="AB1111" t="str">
        <f>VLOOKUP(Table8_16[[#This Row],[Store_ID]],Store!$A$2:$E$21,2,FALSE)</f>
        <v>Black-Horn</v>
      </c>
      <c r="AC1111" t="str">
        <f>VLOOKUP(Table8_16[[#This Row],[Store_ID]],Store!$A$2:$E$21,3,FALSE)</f>
        <v>South</v>
      </c>
      <c r="AD1111" t="str">
        <f>VLOOKUP(Table8_16[[#This Row],[Store_ID]],Store!$A$2:$E$21,4,FALSE)</f>
        <v>North Nancyview</v>
      </c>
      <c r="AE1111" t="str">
        <f>VLOOKUP(Table8_16[[#This Row],[Store_ID]],Store!$A$2:$E$21,5,FALSE)</f>
        <v>Outlet</v>
      </c>
      <c r="AF1111" s="22" t="str">
        <f>VLOOKUP(Table8_16[[#This Row],[Store_ID]],Store!$A$2:$F$21,6,FALSE)</f>
        <v>Physical Store</v>
      </c>
    </row>
    <row r="1112" spans="1:32" x14ac:dyDescent="0.3">
      <c r="A1112" t="s">
        <v>3077</v>
      </c>
      <c r="B1112" s="5">
        <v>45652</v>
      </c>
      <c r="C1112" t="s">
        <v>624</v>
      </c>
      <c r="D1112" t="s">
        <v>1648</v>
      </c>
      <c r="E1112" t="s">
        <v>1948</v>
      </c>
      <c r="F1112">
        <v>3</v>
      </c>
      <c r="G1112">
        <v>631.20000000000005</v>
      </c>
      <c r="H1112">
        <v>0.24</v>
      </c>
      <c r="I1112" t="s">
        <v>1959</v>
      </c>
      <c r="J1112">
        <v>1439.136</v>
      </c>
      <c r="K1112">
        <v>1439.1360000000002</v>
      </c>
      <c r="L1112" t="str">
        <f>_xlfn.IFS(Table8_1[[#This Row],[Unit_Price]]&lt;500,"Low Price",Table8_1[[#This Row],[Unit_Price]]&lt;2000,"Medium Price",Table8_1[[#This Row],[Unit_Price]]&gt;=2000, "High Price")</f>
        <v>Medium Price</v>
      </c>
      <c r="M1112" t="str">
        <f>VLOOKUP(Table8_16[[#This Row],[Customer_ID]],Table1__2[],2,FALSE)</f>
        <v>Dr. Suzanne Bullock</v>
      </c>
      <c r="N1112">
        <f>VLOOKUP(Table8_16[[#This Row],[Customer_ID]],Table1__2[],3,FALSE)</f>
        <v>60</v>
      </c>
      <c r="O1112" t="str">
        <f>VLOOKUP(Table8_16[[#This Row],[Customer_ID]],Table1__2[],4,FALSE)</f>
        <v>Female</v>
      </c>
      <c r="P1112" t="str">
        <f>VLOOKUP(Table8_16[[#This Row],[Customer_ID]],Table1__2[],5,FALSE)</f>
        <v>Lake Blaketon</v>
      </c>
      <c r="Q1112" t="str">
        <f>VLOOKUP(Table8_16[[#This Row],[Customer_ID]],Table1__2[],6,FALSE)</f>
        <v>Alabama</v>
      </c>
      <c r="R1112" t="str">
        <f>VLOOKUP(Table8_16[[#This Row],[Customer_ID]],Table1__2[],7,FALSE)</f>
        <v>USA</v>
      </c>
      <c r="S1112" t="str">
        <f>VLOOKUP(Table8_16[[#This Row],[Customer_ID]],Table1__2[],8,FALSE)</f>
        <v>Platinum</v>
      </c>
      <c r="T1112" t="str">
        <f>VLOOKUP(Table8_16[[#This Row],[Customer_ID]],Table1__2[],9,FALSE)</f>
        <v>Experienced</v>
      </c>
      <c r="U1112" t="str">
        <f>VLOOKUP(Table8_16[[#This Row],[Product_ID]],Table3__211[],2,FALSE)</f>
        <v>Foldable Camping</v>
      </c>
      <c r="V1112" t="str">
        <f>VLOOKUP(Table8_16[[#This Row],[Product_ID]],Table3__211[],3,FALSE)</f>
        <v>Chair</v>
      </c>
      <c r="W1112" t="str">
        <f>VLOOKUP(Table8_16[[#This Row],[Product_ID]],Table3__211[],4,FALSE)</f>
        <v>Sports</v>
      </c>
      <c r="X1112" t="str">
        <f>VLOOKUP(Table8_16[[#This Row],[Product_ID]],Table3__211[],5,FALSE)</f>
        <v>Outdoor</v>
      </c>
      <c r="Y1112" t="str">
        <f>VLOOKUP(Table8_16[[#This Row],[Product_ID]],Table3__211[],6,FALSE)</f>
        <v>Cook Ltd</v>
      </c>
      <c r="Z1112">
        <f>VLOOKUP(Table8_16[[#This Row],[Product_ID]],Table3__211[],7,FALSE)</f>
        <v>166.06</v>
      </c>
      <c r="AA1112">
        <f>VLOOKUP(Table8_16[[#This Row],[Product_ID]],Table3__211[],8,FALSE)</f>
        <v>340</v>
      </c>
      <c r="AB1112" t="str">
        <f>VLOOKUP(Table8_16[[#This Row],[Store_ID]],Store!$A$2:$E$21,2,FALSE)</f>
        <v>Mann-Austin</v>
      </c>
      <c r="AC1112" t="str">
        <f>VLOOKUP(Table8_16[[#This Row],[Store_ID]],Store!$A$2:$E$21,3,FALSE)</f>
        <v>East</v>
      </c>
      <c r="AD1112" t="str">
        <f>VLOOKUP(Table8_16[[#This Row],[Store_ID]],Store!$A$2:$E$21,4,FALSE)</f>
        <v>Vasquezborough</v>
      </c>
      <c r="AE1112" t="str">
        <f>VLOOKUP(Table8_16[[#This Row],[Store_ID]],Store!$A$2:$E$21,5,FALSE)</f>
        <v>Online</v>
      </c>
      <c r="AF1112" s="22" t="str">
        <f>VLOOKUP(Table8_16[[#This Row],[Store_ID]],Store!$A$2:$F$21,6,FALSE)</f>
        <v>Digital Store</v>
      </c>
    </row>
    <row r="1113" spans="1:32" x14ac:dyDescent="0.3">
      <c r="A1113" t="s">
        <v>3078</v>
      </c>
      <c r="B1113" s="5">
        <v>45316</v>
      </c>
      <c r="C1113" t="s">
        <v>883</v>
      </c>
      <c r="D1113" t="s">
        <v>1756</v>
      </c>
      <c r="E1113" t="s">
        <v>1924</v>
      </c>
      <c r="F1113">
        <v>1</v>
      </c>
      <c r="G1113">
        <v>937.01</v>
      </c>
      <c r="H1113">
        <v>7.0000000000000007E-2</v>
      </c>
      <c r="I1113" t="s">
        <v>1959</v>
      </c>
      <c r="J1113">
        <v>871.41930000000002</v>
      </c>
      <c r="K1113">
        <v>871.41930000000002</v>
      </c>
      <c r="L1113" t="str">
        <f>_xlfn.IFS(Table8_1[[#This Row],[Unit_Price]]&lt;500,"Low Price",Table8_1[[#This Row],[Unit_Price]]&lt;2000,"Medium Price",Table8_1[[#This Row],[Unit_Price]]&gt;=2000, "High Price")</f>
        <v>Medium Price</v>
      </c>
      <c r="M1113" t="str">
        <f>VLOOKUP(Table8_16[[#This Row],[Customer_ID]],Table1__2[],2,FALSE)</f>
        <v>Sarah Lane</v>
      </c>
      <c r="N1113">
        <f>VLOOKUP(Table8_16[[#This Row],[Customer_ID]],Table1__2[],3,FALSE)</f>
        <v>38</v>
      </c>
      <c r="O1113" t="str">
        <f>VLOOKUP(Table8_16[[#This Row],[Customer_ID]],Table1__2[],4,FALSE)</f>
        <v>Male</v>
      </c>
      <c r="P1113" t="str">
        <f>VLOOKUP(Table8_16[[#This Row],[Customer_ID]],Table1__2[],5,FALSE)</f>
        <v>Edwardborough</v>
      </c>
      <c r="Q1113" t="str">
        <f>VLOOKUP(Table8_16[[#This Row],[Customer_ID]],Table1__2[],6,FALSE)</f>
        <v>Vermont</v>
      </c>
      <c r="R1113" t="str">
        <f>VLOOKUP(Table8_16[[#This Row],[Customer_ID]],Table1__2[],7,FALSE)</f>
        <v>USA</v>
      </c>
      <c r="S1113" t="str">
        <f>VLOOKUP(Table8_16[[#This Row],[Customer_ID]],Table1__2[],8,FALSE)</f>
        <v>Silver</v>
      </c>
      <c r="T1113" t="str">
        <f>VLOOKUP(Table8_16[[#This Row],[Customer_ID]],Table1__2[],9,FALSE)</f>
        <v>Experienced</v>
      </c>
      <c r="U1113" t="str">
        <f>VLOOKUP(Table8_16[[#This Row],[Product_ID]],Table3__211[],2,FALSE)</f>
        <v>Womens Cotton</v>
      </c>
      <c r="V1113" t="str">
        <f>VLOOKUP(Table8_16[[#This Row],[Product_ID]],Table3__211[],3,FALSE)</f>
        <v>Scarf</v>
      </c>
      <c r="W1113" t="str">
        <f>VLOOKUP(Table8_16[[#This Row],[Product_ID]],Table3__211[],4,FALSE)</f>
        <v>Clothing</v>
      </c>
      <c r="X1113" t="str">
        <f>VLOOKUP(Table8_16[[#This Row],[Product_ID]],Table3__211[],5,FALSE)</f>
        <v>Accessories</v>
      </c>
      <c r="Y1113" t="str">
        <f>VLOOKUP(Table8_16[[#This Row],[Product_ID]],Table3__211[],6,FALSE)</f>
        <v>Shepherd-Gould</v>
      </c>
      <c r="Z1113">
        <f>VLOOKUP(Table8_16[[#This Row],[Product_ID]],Table3__211[],7,FALSE)</f>
        <v>113.83</v>
      </c>
      <c r="AA1113">
        <f>VLOOKUP(Table8_16[[#This Row],[Product_ID]],Table3__211[],8,FALSE)</f>
        <v>485</v>
      </c>
      <c r="AB1113" t="str">
        <f>VLOOKUP(Table8_16[[#This Row],[Store_ID]],Store!$A$2:$E$21,2,FALSE)</f>
        <v>Hill, Wagner and Ballard</v>
      </c>
      <c r="AC1113" t="str">
        <f>VLOOKUP(Table8_16[[#This Row],[Store_ID]],Store!$A$2:$E$21,3,FALSE)</f>
        <v>East</v>
      </c>
      <c r="AD1113" t="str">
        <f>VLOOKUP(Table8_16[[#This Row],[Store_ID]],Store!$A$2:$E$21,4,FALSE)</f>
        <v>East Davidville</v>
      </c>
      <c r="AE1113" t="str">
        <f>VLOOKUP(Table8_16[[#This Row],[Store_ID]],Store!$A$2:$E$21,5,FALSE)</f>
        <v>Online</v>
      </c>
      <c r="AF1113" s="22" t="str">
        <f>VLOOKUP(Table8_16[[#This Row],[Store_ID]],Store!$A$2:$F$21,6,FALSE)</f>
        <v>Digital Store</v>
      </c>
    </row>
    <row r="1114" spans="1:32" x14ac:dyDescent="0.3">
      <c r="A1114" t="s">
        <v>3079</v>
      </c>
      <c r="B1114" s="5">
        <v>45316</v>
      </c>
      <c r="C1114" t="s">
        <v>515</v>
      </c>
      <c r="D1114" t="s">
        <v>1802</v>
      </c>
      <c r="E1114" t="s">
        <v>1908</v>
      </c>
      <c r="F1114">
        <v>2</v>
      </c>
      <c r="G1114">
        <v>644</v>
      </c>
      <c r="H1114">
        <v>0.04</v>
      </c>
      <c r="I1114" t="s">
        <v>1961</v>
      </c>
      <c r="J1114">
        <v>1236.48</v>
      </c>
      <c r="K1114">
        <v>1236.48</v>
      </c>
      <c r="L1114" t="str">
        <f>_xlfn.IFS(Table8_1[[#This Row],[Unit_Price]]&lt;500,"Low Price",Table8_1[[#This Row],[Unit_Price]]&lt;2000,"Medium Price",Table8_1[[#This Row],[Unit_Price]]&gt;=2000, "High Price")</f>
        <v>Medium Price</v>
      </c>
      <c r="M1114" t="str">
        <f>VLOOKUP(Table8_16[[#This Row],[Customer_ID]],Table1__2[],2,FALSE)</f>
        <v>Michael Davies</v>
      </c>
      <c r="N1114">
        <f>VLOOKUP(Table8_16[[#This Row],[Customer_ID]],Table1__2[],3,FALSE)</f>
        <v>25</v>
      </c>
      <c r="O1114" t="str">
        <f>VLOOKUP(Table8_16[[#This Row],[Customer_ID]],Table1__2[],4,FALSE)</f>
        <v>Female</v>
      </c>
      <c r="P1114" t="str">
        <f>VLOOKUP(Table8_16[[#This Row],[Customer_ID]],Table1__2[],5,FALSE)</f>
        <v>Lake Stevenfort</v>
      </c>
      <c r="Q1114" t="str">
        <f>VLOOKUP(Table8_16[[#This Row],[Customer_ID]],Table1__2[],6,FALSE)</f>
        <v>Oregon</v>
      </c>
      <c r="R1114" t="str">
        <f>VLOOKUP(Table8_16[[#This Row],[Customer_ID]],Table1__2[],7,FALSE)</f>
        <v>USA</v>
      </c>
      <c r="S1114" t="str">
        <f>VLOOKUP(Table8_16[[#This Row],[Customer_ID]],Table1__2[],8,FALSE)</f>
        <v>Gold</v>
      </c>
      <c r="T1114" t="str">
        <f>VLOOKUP(Table8_16[[#This Row],[Customer_ID]],Table1__2[],9,FALSE)</f>
        <v>Entry level Professionel</v>
      </c>
      <c r="U1114" t="str">
        <f>VLOOKUP(Table8_16[[#This Row],[Product_ID]],Table3__211[],2,FALSE)</f>
        <v>Shin Guards –</v>
      </c>
      <c r="V1114" t="str">
        <f>VLOOKUP(Table8_16[[#This Row],[Product_ID]],Table3__211[],3,FALSE)</f>
        <v>Adult</v>
      </c>
      <c r="W1114" t="str">
        <f>VLOOKUP(Table8_16[[#This Row],[Product_ID]],Table3__211[],4,FALSE)</f>
        <v>Sports</v>
      </c>
      <c r="X1114" t="str">
        <f>VLOOKUP(Table8_16[[#This Row],[Product_ID]],Table3__211[],5,FALSE)</f>
        <v>Team Sports</v>
      </c>
      <c r="Y1114" t="str">
        <f>VLOOKUP(Table8_16[[#This Row],[Product_ID]],Table3__211[],6,FALSE)</f>
        <v>French Ltd</v>
      </c>
      <c r="Z1114">
        <f>VLOOKUP(Table8_16[[#This Row],[Product_ID]],Table3__211[],7,FALSE)</f>
        <v>107.06</v>
      </c>
      <c r="AA1114">
        <f>VLOOKUP(Table8_16[[#This Row],[Product_ID]],Table3__211[],8,FALSE)</f>
        <v>359</v>
      </c>
      <c r="AB1114" t="str">
        <f>VLOOKUP(Table8_16[[#This Row],[Store_ID]],Store!$A$2:$E$21,2,FALSE)</f>
        <v>Gray Ltd</v>
      </c>
      <c r="AC1114" t="str">
        <f>VLOOKUP(Table8_16[[#This Row],[Store_ID]],Store!$A$2:$E$21,3,FALSE)</f>
        <v>North</v>
      </c>
      <c r="AD1114" t="str">
        <f>VLOOKUP(Table8_16[[#This Row],[Store_ID]],Store!$A$2:$E$21,4,FALSE)</f>
        <v>New Michaelchester</v>
      </c>
      <c r="AE1114" t="str">
        <f>VLOOKUP(Table8_16[[#This Row],[Store_ID]],Store!$A$2:$E$21,5,FALSE)</f>
        <v>Outlet</v>
      </c>
      <c r="AF1114" s="22" t="str">
        <f>VLOOKUP(Table8_16[[#This Row],[Store_ID]],Store!$A$2:$F$21,6,FALSE)</f>
        <v>Physical Store</v>
      </c>
    </row>
    <row r="1115" spans="1:32" x14ac:dyDescent="0.3">
      <c r="A1115" t="s">
        <v>3080</v>
      </c>
      <c r="B1115" s="5">
        <v>45888</v>
      </c>
      <c r="C1115" t="s">
        <v>342</v>
      </c>
      <c r="D1115" t="s">
        <v>1856</v>
      </c>
      <c r="E1115" t="s">
        <v>1908</v>
      </c>
      <c r="F1115">
        <v>3</v>
      </c>
      <c r="G1115">
        <v>629.58000000000004</v>
      </c>
      <c r="H1115">
        <v>0.05</v>
      </c>
      <c r="I1115" t="s">
        <v>1959</v>
      </c>
      <c r="J1115">
        <v>1794.3030000000001</v>
      </c>
      <c r="K1115">
        <v>1794.3030000000003</v>
      </c>
      <c r="L1115" t="str">
        <f>_xlfn.IFS(Table8_1[[#This Row],[Unit_Price]]&lt;500,"Low Price",Table8_1[[#This Row],[Unit_Price]]&lt;2000,"Medium Price",Table8_1[[#This Row],[Unit_Price]]&gt;=2000, "High Price")</f>
        <v>Medium Price</v>
      </c>
      <c r="M1115" t="str">
        <f>VLOOKUP(Table8_16[[#This Row],[Customer_ID]],Table1__2[],2,FALSE)</f>
        <v>David Patterson</v>
      </c>
      <c r="N1115">
        <f>VLOOKUP(Table8_16[[#This Row],[Customer_ID]],Table1__2[],3,FALSE)</f>
        <v>43</v>
      </c>
      <c r="O1115" t="str">
        <f>VLOOKUP(Table8_16[[#This Row],[Customer_ID]],Table1__2[],4,FALSE)</f>
        <v>Female</v>
      </c>
      <c r="P1115" t="str">
        <f>VLOOKUP(Table8_16[[#This Row],[Customer_ID]],Table1__2[],5,FALSE)</f>
        <v>New Amyport</v>
      </c>
      <c r="Q1115" t="str">
        <f>VLOOKUP(Table8_16[[#This Row],[Customer_ID]],Table1__2[],6,FALSE)</f>
        <v>Nevada</v>
      </c>
      <c r="R1115" t="str">
        <f>VLOOKUP(Table8_16[[#This Row],[Customer_ID]],Table1__2[],7,FALSE)</f>
        <v>USA</v>
      </c>
      <c r="S1115" t="str">
        <f>VLOOKUP(Table8_16[[#This Row],[Customer_ID]],Table1__2[],8,FALSE)</f>
        <v>Gold</v>
      </c>
      <c r="T1115" t="str">
        <f>VLOOKUP(Table8_16[[#This Row],[Customer_ID]],Table1__2[],9,FALSE)</f>
        <v>Experienced</v>
      </c>
      <c r="U1115" t="str">
        <f>VLOOKUP(Table8_16[[#This Row],[Product_ID]],Table3__211[],2,FALSE)</f>
        <v>Women's High</v>
      </c>
      <c r="V1115" t="str">
        <f>VLOOKUP(Table8_16[[#This Row],[Product_ID]],Table3__211[],3,FALSE)</f>
        <v>Heels</v>
      </c>
      <c r="W1115" t="str">
        <f>VLOOKUP(Table8_16[[#This Row],[Product_ID]],Table3__211[],4,FALSE)</f>
        <v>Clothing</v>
      </c>
      <c r="X1115" t="str">
        <f>VLOOKUP(Table8_16[[#This Row],[Product_ID]],Table3__211[],5,FALSE)</f>
        <v>Footwear</v>
      </c>
      <c r="Y1115" t="str">
        <f>VLOOKUP(Table8_16[[#This Row],[Product_ID]],Table3__211[],6,FALSE)</f>
        <v>Smith-Charles</v>
      </c>
      <c r="Z1115">
        <f>VLOOKUP(Table8_16[[#This Row],[Product_ID]],Table3__211[],7,FALSE)</f>
        <v>438.25</v>
      </c>
      <c r="AA1115">
        <f>VLOOKUP(Table8_16[[#This Row],[Product_ID]],Table3__211[],8,FALSE)</f>
        <v>496</v>
      </c>
      <c r="AB1115" t="str">
        <f>VLOOKUP(Table8_16[[#This Row],[Store_ID]],Store!$A$2:$E$21,2,FALSE)</f>
        <v>Gray Ltd</v>
      </c>
      <c r="AC1115" t="str">
        <f>VLOOKUP(Table8_16[[#This Row],[Store_ID]],Store!$A$2:$E$21,3,FALSE)</f>
        <v>North</v>
      </c>
      <c r="AD1115" t="str">
        <f>VLOOKUP(Table8_16[[#This Row],[Store_ID]],Store!$A$2:$E$21,4,FALSE)</f>
        <v>New Michaelchester</v>
      </c>
      <c r="AE1115" t="str">
        <f>VLOOKUP(Table8_16[[#This Row],[Store_ID]],Store!$A$2:$E$21,5,FALSE)</f>
        <v>Outlet</v>
      </c>
      <c r="AF1115" s="22" t="str">
        <f>VLOOKUP(Table8_16[[#This Row],[Store_ID]],Store!$A$2:$F$21,6,FALSE)</f>
        <v>Physical Store</v>
      </c>
    </row>
    <row r="1116" spans="1:32" x14ac:dyDescent="0.3">
      <c r="A1116" t="s">
        <v>3081</v>
      </c>
      <c r="B1116" s="5">
        <v>45791</v>
      </c>
      <c r="C1116" t="s">
        <v>1449</v>
      </c>
      <c r="D1116" t="s">
        <v>1844</v>
      </c>
      <c r="E1116" t="s">
        <v>1896</v>
      </c>
      <c r="F1116">
        <v>2</v>
      </c>
      <c r="G1116">
        <v>121.52</v>
      </c>
      <c r="H1116">
        <v>0.18</v>
      </c>
      <c r="I1116" t="s">
        <v>1964</v>
      </c>
      <c r="J1116">
        <v>199.2928</v>
      </c>
      <c r="K1116">
        <v>199.2928</v>
      </c>
      <c r="L1116" t="str">
        <f>_xlfn.IFS(Table8_1[[#This Row],[Unit_Price]]&lt;500,"Low Price",Table8_1[[#This Row],[Unit_Price]]&lt;2000,"Medium Price",Table8_1[[#This Row],[Unit_Price]]&gt;=2000, "High Price")</f>
        <v>Low Price</v>
      </c>
      <c r="M1116" t="str">
        <f>VLOOKUP(Table8_16[[#This Row],[Customer_ID]],Table1__2[],2,FALSE)</f>
        <v>Cynthia Parrish</v>
      </c>
      <c r="N1116">
        <f>VLOOKUP(Table8_16[[#This Row],[Customer_ID]],Table1__2[],3,FALSE)</f>
        <v>18</v>
      </c>
      <c r="O1116" t="str">
        <f>VLOOKUP(Table8_16[[#This Row],[Customer_ID]],Table1__2[],4,FALSE)</f>
        <v>Male</v>
      </c>
      <c r="P1116" t="str">
        <f>VLOOKUP(Table8_16[[#This Row],[Customer_ID]],Table1__2[],5,FALSE)</f>
        <v>Espinozaberg</v>
      </c>
      <c r="Q1116" t="str">
        <f>VLOOKUP(Table8_16[[#This Row],[Customer_ID]],Table1__2[],6,FALSE)</f>
        <v>Minnesota</v>
      </c>
      <c r="R1116" t="str">
        <f>VLOOKUP(Table8_16[[#This Row],[Customer_ID]],Table1__2[],7,FALSE)</f>
        <v>USA</v>
      </c>
      <c r="S1116" t="str">
        <f>VLOOKUP(Table8_16[[#This Row],[Customer_ID]],Table1__2[],8,FALSE)</f>
        <v>Silver</v>
      </c>
      <c r="T1116" t="str">
        <f>VLOOKUP(Table8_16[[#This Row],[Customer_ID]],Table1__2[],9,FALSE)</f>
        <v>Teenage</v>
      </c>
      <c r="U1116" t="str">
        <f>VLOOKUP(Table8_16[[#This Row],[Product_ID]],Table3__211[],2,FALSE)</f>
        <v>LED Bedside</v>
      </c>
      <c r="V1116" t="str">
        <f>VLOOKUP(Table8_16[[#This Row],[Product_ID]],Table3__211[],3,FALSE)</f>
        <v>Lamp</v>
      </c>
      <c r="W1116" t="str">
        <f>VLOOKUP(Table8_16[[#This Row],[Product_ID]],Table3__211[],4,FALSE)</f>
        <v>Home</v>
      </c>
      <c r="X1116" t="str">
        <f>VLOOKUP(Table8_16[[#This Row],[Product_ID]],Table3__211[],5,FALSE)</f>
        <v>Lighting</v>
      </c>
      <c r="Y1116" t="str">
        <f>VLOOKUP(Table8_16[[#This Row],[Product_ID]],Table3__211[],6,FALSE)</f>
        <v>Aguilar, Horton and Lewis</v>
      </c>
      <c r="Z1116">
        <f>VLOOKUP(Table8_16[[#This Row],[Product_ID]],Table3__211[],7,FALSE)</f>
        <v>371.38</v>
      </c>
      <c r="AA1116">
        <f>VLOOKUP(Table8_16[[#This Row],[Product_ID]],Table3__211[],8,FALSE)</f>
        <v>220</v>
      </c>
      <c r="AB1116" t="str">
        <f>VLOOKUP(Table8_16[[#This Row],[Store_ID]],Store!$A$2:$E$21,2,FALSE)</f>
        <v>Black-Horn</v>
      </c>
      <c r="AC1116" t="str">
        <f>VLOOKUP(Table8_16[[#This Row],[Store_ID]],Store!$A$2:$E$21,3,FALSE)</f>
        <v>South</v>
      </c>
      <c r="AD1116" t="str">
        <f>VLOOKUP(Table8_16[[#This Row],[Store_ID]],Store!$A$2:$E$21,4,FALSE)</f>
        <v>North Nancyview</v>
      </c>
      <c r="AE1116" t="str">
        <f>VLOOKUP(Table8_16[[#This Row],[Store_ID]],Store!$A$2:$E$21,5,FALSE)</f>
        <v>Outlet</v>
      </c>
      <c r="AF1116" s="22" t="str">
        <f>VLOOKUP(Table8_16[[#This Row],[Store_ID]],Store!$A$2:$F$21,6,FALSE)</f>
        <v>Physical Store</v>
      </c>
    </row>
    <row r="1117" spans="1:32" x14ac:dyDescent="0.3">
      <c r="A1117" t="s">
        <v>3082</v>
      </c>
      <c r="B1117" s="5">
        <v>45420</v>
      </c>
      <c r="C1117" t="s">
        <v>1261</v>
      </c>
      <c r="D1117" t="s">
        <v>1777</v>
      </c>
      <c r="E1117" t="s">
        <v>1948</v>
      </c>
      <c r="F1117">
        <v>2</v>
      </c>
      <c r="G1117">
        <v>549.83000000000004</v>
      </c>
      <c r="H1117">
        <v>7.0000000000000007E-2</v>
      </c>
      <c r="I1117" t="s">
        <v>1961</v>
      </c>
      <c r="J1117">
        <v>1022.6838</v>
      </c>
      <c r="K1117">
        <v>1022.6838</v>
      </c>
      <c r="L1117" t="str">
        <f>_xlfn.IFS(Table8_1[[#This Row],[Unit_Price]]&lt;500,"Low Price",Table8_1[[#This Row],[Unit_Price]]&lt;2000,"Medium Price",Table8_1[[#This Row],[Unit_Price]]&gt;=2000, "High Price")</f>
        <v>Medium Price</v>
      </c>
      <c r="M1117" t="str">
        <f>VLOOKUP(Table8_16[[#This Row],[Customer_ID]],Table1__2[],2,FALSE)</f>
        <v>Terry Moses</v>
      </c>
      <c r="N1117">
        <f>VLOOKUP(Table8_16[[#This Row],[Customer_ID]],Table1__2[],3,FALSE)</f>
        <v>51</v>
      </c>
      <c r="O1117" t="str">
        <f>VLOOKUP(Table8_16[[#This Row],[Customer_ID]],Table1__2[],4,FALSE)</f>
        <v>Female</v>
      </c>
      <c r="P1117" t="str">
        <f>VLOOKUP(Table8_16[[#This Row],[Customer_ID]],Table1__2[],5,FALSE)</f>
        <v>Leahmouth</v>
      </c>
      <c r="Q1117" t="str">
        <f>VLOOKUP(Table8_16[[#This Row],[Customer_ID]],Table1__2[],6,FALSE)</f>
        <v>Nevada</v>
      </c>
      <c r="R1117" t="str">
        <f>VLOOKUP(Table8_16[[#This Row],[Customer_ID]],Table1__2[],7,FALSE)</f>
        <v>USA</v>
      </c>
      <c r="S1117" t="str">
        <f>VLOOKUP(Table8_16[[#This Row],[Customer_ID]],Table1__2[],8,FALSE)</f>
        <v>Platinum</v>
      </c>
      <c r="T1117" t="str">
        <f>VLOOKUP(Table8_16[[#This Row],[Customer_ID]],Table1__2[],9,FALSE)</f>
        <v>Experienced</v>
      </c>
      <c r="U1117" t="str">
        <f>VLOOKUP(Table8_16[[#This Row],[Product_ID]],Table3__211[],2,FALSE)</f>
        <v>Adjustable Dumbbells</v>
      </c>
      <c r="V1117" t="str">
        <f>VLOOKUP(Table8_16[[#This Row],[Product_ID]],Table3__211[],3,FALSE)</f>
        <v>20kg</v>
      </c>
      <c r="W1117" t="str">
        <f>VLOOKUP(Table8_16[[#This Row],[Product_ID]],Table3__211[],4,FALSE)</f>
        <v>Sports</v>
      </c>
      <c r="X1117" t="str">
        <f>VLOOKUP(Table8_16[[#This Row],[Product_ID]],Table3__211[],5,FALSE)</f>
        <v>Fitness</v>
      </c>
      <c r="Y1117" t="str">
        <f>VLOOKUP(Table8_16[[#This Row],[Product_ID]],Table3__211[],6,FALSE)</f>
        <v>Montgomery, Benton and Miller</v>
      </c>
      <c r="Z1117">
        <f>VLOOKUP(Table8_16[[#This Row],[Product_ID]],Table3__211[],7,FALSE)</f>
        <v>240.63</v>
      </c>
      <c r="AA1117">
        <f>VLOOKUP(Table8_16[[#This Row],[Product_ID]],Table3__211[],8,FALSE)</f>
        <v>423</v>
      </c>
      <c r="AB1117" t="str">
        <f>VLOOKUP(Table8_16[[#This Row],[Store_ID]],Store!$A$2:$E$21,2,FALSE)</f>
        <v>Mann-Austin</v>
      </c>
      <c r="AC1117" t="str">
        <f>VLOOKUP(Table8_16[[#This Row],[Store_ID]],Store!$A$2:$E$21,3,FALSE)</f>
        <v>East</v>
      </c>
      <c r="AD1117" t="str">
        <f>VLOOKUP(Table8_16[[#This Row],[Store_ID]],Store!$A$2:$E$21,4,FALSE)</f>
        <v>Vasquezborough</v>
      </c>
      <c r="AE1117" t="str">
        <f>VLOOKUP(Table8_16[[#This Row],[Store_ID]],Store!$A$2:$E$21,5,FALSE)</f>
        <v>Online</v>
      </c>
      <c r="AF1117" s="22" t="str">
        <f>VLOOKUP(Table8_16[[#This Row],[Store_ID]],Store!$A$2:$F$21,6,FALSE)</f>
        <v>Digital Store</v>
      </c>
    </row>
    <row r="1118" spans="1:32" x14ac:dyDescent="0.3">
      <c r="A1118" t="s">
        <v>3083</v>
      </c>
      <c r="B1118" s="5">
        <v>45219</v>
      </c>
      <c r="C1118" t="s">
        <v>482</v>
      </c>
      <c r="D1118" t="s">
        <v>1610</v>
      </c>
      <c r="E1118" t="s">
        <v>1917</v>
      </c>
      <c r="F1118">
        <v>3</v>
      </c>
      <c r="G1118">
        <v>278.38</v>
      </c>
      <c r="H1118">
        <v>0.03</v>
      </c>
      <c r="I1118" t="s">
        <v>1959</v>
      </c>
      <c r="J1118">
        <v>810.08579999999995</v>
      </c>
      <c r="K1118">
        <v>810.08579999999995</v>
      </c>
      <c r="L1118" t="str">
        <f>_xlfn.IFS(Table8_1[[#This Row],[Unit_Price]]&lt;500,"Low Price",Table8_1[[#This Row],[Unit_Price]]&lt;2000,"Medium Price",Table8_1[[#This Row],[Unit_Price]]&gt;=2000, "High Price")</f>
        <v>Low Price</v>
      </c>
      <c r="M1118" t="str">
        <f>VLOOKUP(Table8_16[[#This Row],[Customer_ID]],Table1__2[],2,FALSE)</f>
        <v>Patty Francis</v>
      </c>
      <c r="N1118">
        <f>VLOOKUP(Table8_16[[#This Row],[Customer_ID]],Table1__2[],3,FALSE)</f>
        <v>63</v>
      </c>
      <c r="O1118" t="str">
        <f>VLOOKUP(Table8_16[[#This Row],[Customer_ID]],Table1__2[],4,FALSE)</f>
        <v>Female</v>
      </c>
      <c r="P1118" t="str">
        <f>VLOOKUP(Table8_16[[#This Row],[Customer_ID]],Table1__2[],5,FALSE)</f>
        <v>South Brooke</v>
      </c>
      <c r="Q1118" t="str">
        <f>VLOOKUP(Table8_16[[#This Row],[Customer_ID]],Table1__2[],6,FALSE)</f>
        <v>Pennsylvania</v>
      </c>
      <c r="R1118" t="str">
        <f>VLOOKUP(Table8_16[[#This Row],[Customer_ID]],Table1__2[],7,FALSE)</f>
        <v>USA</v>
      </c>
      <c r="S1118" t="str">
        <f>VLOOKUP(Table8_16[[#This Row],[Customer_ID]],Table1__2[],8,FALSE)</f>
        <v>Gold</v>
      </c>
      <c r="T1118" t="str">
        <f>VLOOKUP(Table8_16[[#This Row],[Customer_ID]],Table1__2[],9,FALSE)</f>
        <v>Retired</v>
      </c>
      <c r="U1118" t="str">
        <f>VLOOKUP(Table8_16[[#This Row],[Product_ID]],Table3__211[],2,FALSE)</f>
        <v>USB-C Fast</v>
      </c>
      <c r="V1118" t="str">
        <f>VLOOKUP(Table8_16[[#This Row],[Product_ID]],Table3__211[],3,FALSE)</f>
        <v>Charger</v>
      </c>
      <c r="W1118" t="str">
        <f>VLOOKUP(Table8_16[[#This Row],[Product_ID]],Table3__211[],4,FALSE)</f>
        <v>Electronics</v>
      </c>
      <c r="X1118" t="str">
        <f>VLOOKUP(Table8_16[[#This Row],[Product_ID]],Table3__211[],5,FALSE)</f>
        <v>Accessories</v>
      </c>
      <c r="Y1118" t="str">
        <f>VLOOKUP(Table8_16[[#This Row],[Product_ID]],Table3__211[],6,FALSE)</f>
        <v>Dawson-Perkins</v>
      </c>
      <c r="Z1118">
        <f>VLOOKUP(Table8_16[[#This Row],[Product_ID]],Table3__211[],7,FALSE)</f>
        <v>242.23</v>
      </c>
      <c r="AA1118">
        <f>VLOOKUP(Table8_16[[#This Row],[Product_ID]],Table3__211[],8,FALSE)</f>
        <v>453</v>
      </c>
      <c r="AB1118" t="str">
        <f>VLOOKUP(Table8_16[[#This Row],[Store_ID]],Store!$A$2:$E$21,2,FALSE)</f>
        <v>Bean, Jones and Park</v>
      </c>
      <c r="AC1118" t="str">
        <f>VLOOKUP(Table8_16[[#This Row],[Store_ID]],Store!$A$2:$E$21,3,FALSE)</f>
        <v>West</v>
      </c>
      <c r="AD1118" t="str">
        <f>VLOOKUP(Table8_16[[#This Row],[Store_ID]],Store!$A$2:$E$21,4,FALSE)</f>
        <v>Thompsonborough</v>
      </c>
      <c r="AE1118" t="str">
        <f>VLOOKUP(Table8_16[[#This Row],[Store_ID]],Store!$A$2:$E$21,5,FALSE)</f>
        <v>Online</v>
      </c>
      <c r="AF1118" s="22" t="str">
        <f>VLOOKUP(Table8_16[[#This Row],[Store_ID]],Store!$A$2:$F$21,6,FALSE)</f>
        <v>Digital Store</v>
      </c>
    </row>
    <row r="1119" spans="1:32" x14ac:dyDescent="0.3">
      <c r="A1119" t="s">
        <v>3084</v>
      </c>
      <c r="B1119" s="5">
        <v>45510</v>
      </c>
      <c r="C1119" t="s">
        <v>1367</v>
      </c>
      <c r="D1119" t="s">
        <v>1871</v>
      </c>
      <c r="E1119" t="s">
        <v>1901</v>
      </c>
      <c r="F1119">
        <v>4</v>
      </c>
      <c r="G1119">
        <v>723.66</v>
      </c>
      <c r="H1119">
        <v>0.03</v>
      </c>
      <c r="I1119" t="s">
        <v>1961</v>
      </c>
      <c r="J1119">
        <v>2807.8008</v>
      </c>
      <c r="K1119">
        <v>2807.8008</v>
      </c>
      <c r="L1119" t="str">
        <f>_xlfn.IFS(Table8_1[[#This Row],[Unit_Price]]&lt;500,"Low Price",Table8_1[[#This Row],[Unit_Price]]&lt;2000,"Medium Price",Table8_1[[#This Row],[Unit_Price]]&gt;=2000, "High Price")</f>
        <v>Medium Price</v>
      </c>
      <c r="M1119" t="str">
        <f>VLOOKUP(Table8_16[[#This Row],[Customer_ID]],Table1__2[],2,FALSE)</f>
        <v>Melinda Rivera</v>
      </c>
      <c r="N1119">
        <f>VLOOKUP(Table8_16[[#This Row],[Customer_ID]],Table1__2[],3,FALSE)</f>
        <v>47</v>
      </c>
      <c r="O1119" t="str">
        <f>VLOOKUP(Table8_16[[#This Row],[Customer_ID]],Table1__2[],4,FALSE)</f>
        <v>Female</v>
      </c>
      <c r="P1119" t="str">
        <f>VLOOKUP(Table8_16[[#This Row],[Customer_ID]],Table1__2[],5,FALSE)</f>
        <v>East Davidmouth</v>
      </c>
      <c r="Q1119" t="str">
        <f>VLOOKUP(Table8_16[[#This Row],[Customer_ID]],Table1__2[],6,FALSE)</f>
        <v>New Hampshire</v>
      </c>
      <c r="R1119" t="str">
        <f>VLOOKUP(Table8_16[[#This Row],[Customer_ID]],Table1__2[],7,FALSE)</f>
        <v>USA</v>
      </c>
      <c r="S1119" t="str">
        <f>VLOOKUP(Table8_16[[#This Row],[Customer_ID]],Table1__2[],8,FALSE)</f>
        <v>Platinum</v>
      </c>
      <c r="T1119" t="str">
        <f>VLOOKUP(Table8_16[[#This Row],[Customer_ID]],Table1__2[],9,FALSE)</f>
        <v>Experienced</v>
      </c>
      <c r="U1119" t="str">
        <f>VLOOKUP(Table8_16[[#This Row],[Product_ID]],Table3__211[],2,FALSE)</f>
        <v>Women's Formal</v>
      </c>
      <c r="V1119" t="str">
        <f>VLOOKUP(Table8_16[[#This Row],[Product_ID]],Table3__211[],3,FALSE)</f>
        <v>Blazer</v>
      </c>
      <c r="W1119" t="str">
        <f>VLOOKUP(Table8_16[[#This Row],[Product_ID]],Table3__211[],4,FALSE)</f>
        <v>Clothing</v>
      </c>
      <c r="X1119" t="str">
        <f>VLOOKUP(Table8_16[[#This Row],[Product_ID]],Table3__211[],5,FALSE)</f>
        <v>Outerwear</v>
      </c>
      <c r="Y1119" t="str">
        <f>VLOOKUP(Table8_16[[#This Row],[Product_ID]],Table3__211[],6,FALSE)</f>
        <v>Phillips and Sons</v>
      </c>
      <c r="Z1119">
        <f>VLOOKUP(Table8_16[[#This Row],[Product_ID]],Table3__211[],7,FALSE)</f>
        <v>358.47</v>
      </c>
      <c r="AA1119">
        <f>VLOOKUP(Table8_16[[#This Row],[Product_ID]],Table3__211[],8,FALSE)</f>
        <v>143</v>
      </c>
      <c r="AB1119" t="str">
        <f>VLOOKUP(Table8_16[[#This Row],[Store_ID]],Store!$A$2:$E$21,2,FALSE)</f>
        <v>Johnson-Wright</v>
      </c>
      <c r="AC1119" t="str">
        <f>VLOOKUP(Table8_16[[#This Row],[Store_ID]],Store!$A$2:$E$21,3,FALSE)</f>
        <v>North</v>
      </c>
      <c r="AD1119" t="str">
        <f>VLOOKUP(Table8_16[[#This Row],[Store_ID]],Store!$A$2:$E$21,4,FALSE)</f>
        <v>Hoodberg</v>
      </c>
      <c r="AE1119" t="str">
        <f>VLOOKUP(Table8_16[[#This Row],[Store_ID]],Store!$A$2:$E$21,5,FALSE)</f>
        <v>Outlet</v>
      </c>
      <c r="AF1119" s="22" t="str">
        <f>VLOOKUP(Table8_16[[#This Row],[Store_ID]],Store!$A$2:$F$21,6,FALSE)</f>
        <v>Physical Store</v>
      </c>
    </row>
    <row r="1120" spans="1:32" x14ac:dyDescent="0.3">
      <c r="A1120" t="s">
        <v>3085</v>
      </c>
      <c r="B1120" s="5">
        <v>45687</v>
      </c>
      <c r="C1120" t="s">
        <v>677</v>
      </c>
      <c r="D1120" t="s">
        <v>1799</v>
      </c>
      <c r="E1120" t="s">
        <v>1921</v>
      </c>
      <c r="F1120">
        <v>1</v>
      </c>
      <c r="G1120">
        <v>724.74</v>
      </c>
      <c r="H1120">
        <v>0.15</v>
      </c>
      <c r="I1120" t="s">
        <v>1961</v>
      </c>
      <c r="J1120">
        <v>616.029</v>
      </c>
      <c r="K1120">
        <v>616.029</v>
      </c>
      <c r="L1120" t="str">
        <f>_xlfn.IFS(Table8_1[[#This Row],[Unit_Price]]&lt;500,"Low Price",Table8_1[[#This Row],[Unit_Price]]&lt;2000,"Medium Price",Table8_1[[#This Row],[Unit_Price]]&gt;=2000, "High Price")</f>
        <v>Medium Price</v>
      </c>
      <c r="M1120" t="str">
        <f>VLOOKUP(Table8_16[[#This Row],[Customer_ID]],Table1__2[],2,FALSE)</f>
        <v>Michelle Carpenter</v>
      </c>
      <c r="N1120">
        <f>VLOOKUP(Table8_16[[#This Row],[Customer_ID]],Table1__2[],3,FALSE)</f>
        <v>44</v>
      </c>
      <c r="O1120" t="str">
        <f>VLOOKUP(Table8_16[[#This Row],[Customer_ID]],Table1__2[],4,FALSE)</f>
        <v>Female</v>
      </c>
      <c r="P1120" t="str">
        <f>VLOOKUP(Table8_16[[#This Row],[Customer_ID]],Table1__2[],5,FALSE)</f>
        <v>Lake Danielleton</v>
      </c>
      <c r="Q1120" t="str">
        <f>VLOOKUP(Table8_16[[#This Row],[Customer_ID]],Table1__2[],6,FALSE)</f>
        <v>New Jersey</v>
      </c>
      <c r="R1120" t="str">
        <f>VLOOKUP(Table8_16[[#This Row],[Customer_ID]],Table1__2[],7,FALSE)</f>
        <v>USA</v>
      </c>
      <c r="S1120" t="str">
        <f>VLOOKUP(Table8_16[[#This Row],[Customer_ID]],Table1__2[],8,FALSE)</f>
        <v>Gold</v>
      </c>
      <c r="T1120" t="str">
        <f>VLOOKUP(Table8_16[[#This Row],[Customer_ID]],Table1__2[],9,FALSE)</f>
        <v>Experienced</v>
      </c>
      <c r="U1120" t="str">
        <f>VLOOKUP(Table8_16[[#This Row],[Product_ID]],Table3__211[],2,FALSE)</f>
        <v>Professional Jump</v>
      </c>
      <c r="V1120" t="str">
        <f>VLOOKUP(Table8_16[[#This Row],[Product_ID]],Table3__211[],3,FALSE)</f>
        <v>Rope</v>
      </c>
      <c r="W1120" t="str">
        <f>VLOOKUP(Table8_16[[#This Row],[Product_ID]],Table3__211[],4,FALSE)</f>
        <v>Sports</v>
      </c>
      <c r="X1120" t="str">
        <f>VLOOKUP(Table8_16[[#This Row],[Product_ID]],Table3__211[],5,FALSE)</f>
        <v>Fitness</v>
      </c>
      <c r="Y1120" t="str">
        <f>VLOOKUP(Table8_16[[#This Row],[Product_ID]],Table3__211[],6,FALSE)</f>
        <v>Davis PLC</v>
      </c>
      <c r="Z1120">
        <f>VLOOKUP(Table8_16[[#This Row],[Product_ID]],Table3__211[],7,FALSE)</f>
        <v>477.61</v>
      </c>
      <c r="AA1120">
        <f>VLOOKUP(Table8_16[[#This Row],[Product_ID]],Table3__211[],8,FALSE)</f>
        <v>300</v>
      </c>
      <c r="AB1120" t="str">
        <f>VLOOKUP(Table8_16[[#This Row],[Store_ID]],Store!$A$2:$E$21,2,FALSE)</f>
        <v>Moore, Padilla and Butler</v>
      </c>
      <c r="AC1120" t="str">
        <f>VLOOKUP(Table8_16[[#This Row],[Store_ID]],Store!$A$2:$E$21,3,FALSE)</f>
        <v>South</v>
      </c>
      <c r="AD1120" t="str">
        <f>VLOOKUP(Table8_16[[#This Row],[Store_ID]],Store!$A$2:$E$21,4,FALSE)</f>
        <v>East Johnstad</v>
      </c>
      <c r="AE1120" t="str">
        <f>VLOOKUP(Table8_16[[#This Row],[Store_ID]],Store!$A$2:$E$21,5,FALSE)</f>
        <v>Flagship</v>
      </c>
      <c r="AF1120" s="22" t="str">
        <f>VLOOKUP(Table8_16[[#This Row],[Store_ID]],Store!$A$2:$F$21,6,FALSE)</f>
        <v>Physical Store</v>
      </c>
    </row>
    <row r="1121" spans="1:32" x14ac:dyDescent="0.3">
      <c r="A1121" t="s">
        <v>3086</v>
      </c>
      <c r="B1121" s="5">
        <v>45271</v>
      </c>
      <c r="C1121" t="s">
        <v>1417</v>
      </c>
      <c r="D1121" t="s">
        <v>1638</v>
      </c>
      <c r="E1121" t="s">
        <v>1904</v>
      </c>
      <c r="F1121">
        <v>2</v>
      </c>
      <c r="G1121">
        <v>961.84</v>
      </c>
      <c r="H1121">
        <v>0.25</v>
      </c>
      <c r="I1121" t="s">
        <v>1961</v>
      </c>
      <c r="J1121">
        <v>1442.76</v>
      </c>
      <c r="K1121">
        <v>1442.76</v>
      </c>
      <c r="L1121" t="str">
        <f>_xlfn.IFS(Table8_1[[#This Row],[Unit_Price]]&lt;500,"Low Price",Table8_1[[#This Row],[Unit_Price]]&lt;2000,"Medium Price",Table8_1[[#This Row],[Unit_Price]]&gt;=2000, "High Price")</f>
        <v>Medium Price</v>
      </c>
      <c r="M1121" t="str">
        <f>VLOOKUP(Table8_16[[#This Row],[Customer_ID]],Table1__2[],2,FALSE)</f>
        <v>Tyler Weber</v>
      </c>
      <c r="N1121">
        <f>VLOOKUP(Table8_16[[#This Row],[Customer_ID]],Table1__2[],3,FALSE)</f>
        <v>54</v>
      </c>
      <c r="O1121" t="str">
        <f>VLOOKUP(Table8_16[[#This Row],[Customer_ID]],Table1__2[],4,FALSE)</f>
        <v>Male</v>
      </c>
      <c r="P1121" t="str">
        <f>VLOOKUP(Table8_16[[#This Row],[Customer_ID]],Table1__2[],5,FALSE)</f>
        <v>East Yvette</v>
      </c>
      <c r="Q1121" t="str">
        <f>VLOOKUP(Table8_16[[#This Row],[Customer_ID]],Table1__2[],6,FALSE)</f>
        <v>Illinois</v>
      </c>
      <c r="R1121" t="str">
        <f>VLOOKUP(Table8_16[[#This Row],[Customer_ID]],Table1__2[],7,FALSE)</f>
        <v>USA</v>
      </c>
      <c r="S1121" t="str">
        <f>VLOOKUP(Table8_16[[#This Row],[Customer_ID]],Table1__2[],8,FALSE)</f>
        <v>Gold</v>
      </c>
      <c r="T1121" t="str">
        <f>VLOOKUP(Table8_16[[#This Row],[Customer_ID]],Table1__2[],9,FALSE)</f>
        <v>Experienced</v>
      </c>
      <c r="U1121" t="str">
        <f>VLOOKUP(Table8_16[[#This Row],[Product_ID]],Table3__211[],2,FALSE)</f>
        <v>Multi-Purpose Storage</v>
      </c>
      <c r="V1121" t="str">
        <f>VLOOKUP(Table8_16[[#This Row],[Product_ID]],Table3__211[],3,FALSE)</f>
        <v>Box</v>
      </c>
      <c r="W1121" t="str">
        <f>VLOOKUP(Table8_16[[#This Row],[Product_ID]],Table3__211[],4,FALSE)</f>
        <v>Home</v>
      </c>
      <c r="X1121" t="str">
        <f>VLOOKUP(Table8_16[[#This Row],[Product_ID]],Table3__211[],5,FALSE)</f>
        <v>Storage</v>
      </c>
      <c r="Y1121" t="str">
        <f>VLOOKUP(Table8_16[[#This Row],[Product_ID]],Table3__211[],6,FALSE)</f>
        <v>Gardner-Montes</v>
      </c>
      <c r="Z1121">
        <f>VLOOKUP(Table8_16[[#This Row],[Product_ID]],Table3__211[],7,FALSE)</f>
        <v>123.46</v>
      </c>
      <c r="AA1121">
        <f>VLOOKUP(Table8_16[[#This Row],[Product_ID]],Table3__211[],8,FALSE)</f>
        <v>76</v>
      </c>
      <c r="AB1121" t="str">
        <f>VLOOKUP(Table8_16[[#This Row],[Store_ID]],Store!$A$2:$E$21,2,FALSE)</f>
        <v>Alexander Group</v>
      </c>
      <c r="AC1121" t="str">
        <f>VLOOKUP(Table8_16[[#This Row],[Store_ID]],Store!$A$2:$E$21,3,FALSE)</f>
        <v>South</v>
      </c>
      <c r="AD1121" t="str">
        <f>VLOOKUP(Table8_16[[#This Row],[Store_ID]],Store!$A$2:$E$21,4,FALSE)</f>
        <v>Port Sharon</v>
      </c>
      <c r="AE1121" t="str">
        <f>VLOOKUP(Table8_16[[#This Row],[Store_ID]],Store!$A$2:$E$21,5,FALSE)</f>
        <v>Online</v>
      </c>
      <c r="AF1121" s="22" t="str">
        <f>VLOOKUP(Table8_16[[#This Row],[Store_ID]],Store!$A$2:$F$21,6,FALSE)</f>
        <v>Digital Store</v>
      </c>
    </row>
    <row r="1122" spans="1:32" x14ac:dyDescent="0.3">
      <c r="A1122" t="s">
        <v>3087</v>
      </c>
      <c r="B1122" s="5">
        <v>45446</v>
      </c>
      <c r="C1122" t="s">
        <v>92</v>
      </c>
      <c r="D1122" t="s">
        <v>1689</v>
      </c>
      <c r="E1122" t="s">
        <v>1939</v>
      </c>
      <c r="F1122">
        <v>4</v>
      </c>
      <c r="G1122">
        <v>21.12</v>
      </c>
      <c r="H1122">
        <v>0.18</v>
      </c>
      <c r="I1122" t="s">
        <v>1964</v>
      </c>
      <c r="J1122">
        <v>69.273600000000002</v>
      </c>
      <c r="K1122">
        <v>69.273600000000002</v>
      </c>
      <c r="L1122" t="str">
        <f>_xlfn.IFS(Table8_1[[#This Row],[Unit_Price]]&lt;500,"Low Price",Table8_1[[#This Row],[Unit_Price]]&lt;2000,"Medium Price",Table8_1[[#This Row],[Unit_Price]]&gt;=2000, "High Price")</f>
        <v>Low Price</v>
      </c>
      <c r="M1122" t="str">
        <f>VLOOKUP(Table8_16[[#This Row],[Customer_ID]],Table1__2[],2,FALSE)</f>
        <v>Bridget Allen</v>
      </c>
      <c r="N1122">
        <f>VLOOKUP(Table8_16[[#This Row],[Customer_ID]],Table1__2[],3,FALSE)</f>
        <v>59</v>
      </c>
      <c r="O1122" t="str">
        <f>VLOOKUP(Table8_16[[#This Row],[Customer_ID]],Table1__2[],4,FALSE)</f>
        <v>Male</v>
      </c>
      <c r="P1122" t="str">
        <f>VLOOKUP(Table8_16[[#This Row],[Customer_ID]],Table1__2[],5,FALSE)</f>
        <v>Lake Shaneburgh</v>
      </c>
      <c r="Q1122" t="str">
        <f>VLOOKUP(Table8_16[[#This Row],[Customer_ID]],Table1__2[],6,FALSE)</f>
        <v>Delaware</v>
      </c>
      <c r="R1122" t="str">
        <f>VLOOKUP(Table8_16[[#This Row],[Customer_ID]],Table1__2[],7,FALSE)</f>
        <v>USA</v>
      </c>
      <c r="S1122" t="str">
        <f>VLOOKUP(Table8_16[[#This Row],[Customer_ID]],Table1__2[],8,FALSE)</f>
        <v>Silver</v>
      </c>
      <c r="T1122" t="str">
        <f>VLOOKUP(Table8_16[[#This Row],[Customer_ID]],Table1__2[],9,FALSE)</f>
        <v>Experienced</v>
      </c>
      <c r="U1122" t="str">
        <f>VLOOKUP(Table8_16[[#This Row],[Product_ID]],Table3__211[],2,FALSE)</f>
        <v>Men's Casual</v>
      </c>
      <c r="V1122" t="str">
        <f>VLOOKUP(Table8_16[[#This Row],[Product_ID]],Table3__211[],3,FALSE)</f>
        <v>Sneakers</v>
      </c>
      <c r="W1122" t="str">
        <f>VLOOKUP(Table8_16[[#This Row],[Product_ID]],Table3__211[],4,FALSE)</f>
        <v>Clothing</v>
      </c>
      <c r="X1122" t="str">
        <f>VLOOKUP(Table8_16[[#This Row],[Product_ID]],Table3__211[],5,FALSE)</f>
        <v>Footwear</v>
      </c>
      <c r="Y1122" t="str">
        <f>VLOOKUP(Table8_16[[#This Row],[Product_ID]],Table3__211[],6,FALSE)</f>
        <v>Hogan-Lee</v>
      </c>
      <c r="Z1122">
        <f>VLOOKUP(Table8_16[[#This Row],[Product_ID]],Table3__211[],7,FALSE)</f>
        <v>353.47</v>
      </c>
      <c r="AA1122">
        <f>VLOOKUP(Table8_16[[#This Row],[Product_ID]],Table3__211[],8,FALSE)</f>
        <v>214</v>
      </c>
      <c r="AB1122" t="str">
        <f>VLOOKUP(Table8_16[[#This Row],[Store_ID]],Store!$A$2:$E$21,2,FALSE)</f>
        <v>Frederick-Wright</v>
      </c>
      <c r="AC1122" t="str">
        <f>VLOOKUP(Table8_16[[#This Row],[Store_ID]],Store!$A$2:$E$21,3,FALSE)</f>
        <v>West</v>
      </c>
      <c r="AD1122" t="str">
        <f>VLOOKUP(Table8_16[[#This Row],[Store_ID]],Store!$A$2:$E$21,4,FALSE)</f>
        <v>New Jimmymouth</v>
      </c>
      <c r="AE1122" t="str">
        <f>VLOOKUP(Table8_16[[#This Row],[Store_ID]],Store!$A$2:$E$21,5,FALSE)</f>
        <v>Flagship</v>
      </c>
      <c r="AF1122" s="22" t="str">
        <f>VLOOKUP(Table8_16[[#This Row],[Store_ID]],Store!$A$2:$F$21,6,FALSE)</f>
        <v>Physical Store</v>
      </c>
    </row>
    <row r="1123" spans="1:32" x14ac:dyDescent="0.3">
      <c r="A1123" t="s">
        <v>3088</v>
      </c>
      <c r="B1123" s="5">
        <v>45579</v>
      </c>
      <c r="C1123" t="s">
        <v>1016</v>
      </c>
      <c r="D1123" t="s">
        <v>1555</v>
      </c>
      <c r="E1123" t="s">
        <v>1904</v>
      </c>
      <c r="F1123">
        <v>3</v>
      </c>
      <c r="G1123">
        <v>819.93</v>
      </c>
      <c r="H1123">
        <v>0.08</v>
      </c>
      <c r="I1123" t="s">
        <v>1961</v>
      </c>
      <c r="J1123">
        <v>2263.0068000000001</v>
      </c>
      <c r="K1123">
        <v>2263.0068000000001</v>
      </c>
      <c r="L1123" t="str">
        <f>_xlfn.IFS(Table8_1[[#This Row],[Unit_Price]]&lt;500,"Low Price",Table8_1[[#This Row],[Unit_Price]]&lt;2000,"Medium Price",Table8_1[[#This Row],[Unit_Price]]&gt;=2000, "High Price")</f>
        <v>Medium Price</v>
      </c>
      <c r="M1123" t="str">
        <f>VLOOKUP(Table8_16[[#This Row],[Customer_ID]],Table1__2[],2,FALSE)</f>
        <v>Casey Simpson</v>
      </c>
      <c r="N1123">
        <f>VLOOKUP(Table8_16[[#This Row],[Customer_ID]],Table1__2[],3,FALSE)</f>
        <v>54</v>
      </c>
      <c r="O1123" t="str">
        <f>VLOOKUP(Table8_16[[#This Row],[Customer_ID]],Table1__2[],4,FALSE)</f>
        <v>Male</v>
      </c>
      <c r="P1123" t="str">
        <f>VLOOKUP(Table8_16[[#This Row],[Customer_ID]],Table1__2[],5,FALSE)</f>
        <v>West Mathewside</v>
      </c>
      <c r="Q1123" t="str">
        <f>VLOOKUP(Table8_16[[#This Row],[Customer_ID]],Table1__2[],6,FALSE)</f>
        <v>Mississippi</v>
      </c>
      <c r="R1123" t="str">
        <f>VLOOKUP(Table8_16[[#This Row],[Customer_ID]],Table1__2[],7,FALSE)</f>
        <v>USA</v>
      </c>
      <c r="S1123" t="str">
        <f>VLOOKUP(Table8_16[[#This Row],[Customer_ID]],Table1__2[],8,FALSE)</f>
        <v>Platinum</v>
      </c>
      <c r="T1123" t="str">
        <f>VLOOKUP(Table8_16[[#This Row],[Customer_ID]],Table1__2[],9,FALSE)</f>
        <v>Experienced</v>
      </c>
      <c r="U1123" t="str">
        <f>VLOOKUP(Table8_16[[#This Row],[Product_ID]],Table3__211[],2,FALSE)</f>
        <v>Brother Laser</v>
      </c>
      <c r="V1123" t="str">
        <f>VLOOKUP(Table8_16[[#This Row],[Product_ID]],Table3__211[],3,FALSE)</f>
        <v>Printer</v>
      </c>
      <c r="W1123" t="str">
        <f>VLOOKUP(Table8_16[[#This Row],[Product_ID]],Table3__211[],4,FALSE)</f>
        <v>Electronics</v>
      </c>
      <c r="X1123" t="str">
        <f>VLOOKUP(Table8_16[[#This Row],[Product_ID]],Table3__211[],5,FALSE)</f>
        <v>Computer</v>
      </c>
      <c r="Y1123" t="str">
        <f>VLOOKUP(Table8_16[[#This Row],[Product_ID]],Table3__211[],6,FALSE)</f>
        <v>Hunt Inc</v>
      </c>
      <c r="Z1123">
        <f>VLOOKUP(Table8_16[[#This Row],[Product_ID]],Table3__211[],7,FALSE)</f>
        <v>112.42</v>
      </c>
      <c r="AA1123">
        <f>VLOOKUP(Table8_16[[#This Row],[Product_ID]],Table3__211[],8,FALSE)</f>
        <v>416</v>
      </c>
      <c r="AB1123" t="str">
        <f>VLOOKUP(Table8_16[[#This Row],[Store_ID]],Store!$A$2:$E$21,2,FALSE)</f>
        <v>Alexander Group</v>
      </c>
      <c r="AC1123" t="str">
        <f>VLOOKUP(Table8_16[[#This Row],[Store_ID]],Store!$A$2:$E$21,3,FALSE)</f>
        <v>South</v>
      </c>
      <c r="AD1123" t="str">
        <f>VLOOKUP(Table8_16[[#This Row],[Store_ID]],Store!$A$2:$E$21,4,FALSE)</f>
        <v>Port Sharon</v>
      </c>
      <c r="AE1123" t="str">
        <f>VLOOKUP(Table8_16[[#This Row],[Store_ID]],Store!$A$2:$E$21,5,FALSE)</f>
        <v>Online</v>
      </c>
      <c r="AF1123" s="22" t="str">
        <f>VLOOKUP(Table8_16[[#This Row],[Store_ID]],Store!$A$2:$F$21,6,FALSE)</f>
        <v>Digital Store</v>
      </c>
    </row>
    <row r="1124" spans="1:32" x14ac:dyDescent="0.3">
      <c r="A1124" t="s">
        <v>3089</v>
      </c>
      <c r="B1124" s="5">
        <v>45725</v>
      </c>
      <c r="C1124" t="s">
        <v>943</v>
      </c>
      <c r="D1124" t="s">
        <v>1706</v>
      </c>
      <c r="E1124" t="s">
        <v>1887</v>
      </c>
      <c r="F1124">
        <v>2</v>
      </c>
      <c r="G1124">
        <v>700.95</v>
      </c>
      <c r="H1124">
        <v>0.18</v>
      </c>
      <c r="I1124" t="s">
        <v>1959</v>
      </c>
      <c r="J1124">
        <v>1149.558</v>
      </c>
      <c r="K1124">
        <v>1149.558</v>
      </c>
      <c r="L1124" t="str">
        <f>_xlfn.IFS(Table8_1[[#This Row],[Unit_Price]]&lt;500,"Low Price",Table8_1[[#This Row],[Unit_Price]]&lt;2000,"Medium Price",Table8_1[[#This Row],[Unit_Price]]&gt;=2000, "High Price")</f>
        <v>Medium Price</v>
      </c>
      <c r="M1124" t="str">
        <f>VLOOKUP(Table8_16[[#This Row],[Customer_ID]],Table1__2[],2,FALSE)</f>
        <v>Lisa Chandler</v>
      </c>
      <c r="N1124">
        <f>VLOOKUP(Table8_16[[#This Row],[Customer_ID]],Table1__2[],3,FALSE)</f>
        <v>29</v>
      </c>
      <c r="O1124" t="str">
        <f>VLOOKUP(Table8_16[[#This Row],[Customer_ID]],Table1__2[],4,FALSE)</f>
        <v>Male</v>
      </c>
      <c r="P1124" t="str">
        <f>VLOOKUP(Table8_16[[#This Row],[Customer_ID]],Table1__2[],5,FALSE)</f>
        <v>Port Richard</v>
      </c>
      <c r="Q1124" t="str">
        <f>VLOOKUP(Table8_16[[#This Row],[Customer_ID]],Table1__2[],6,FALSE)</f>
        <v>Montana</v>
      </c>
      <c r="R1124" t="str">
        <f>VLOOKUP(Table8_16[[#This Row],[Customer_ID]],Table1__2[],7,FALSE)</f>
        <v>USA</v>
      </c>
      <c r="S1124" t="str">
        <f>VLOOKUP(Table8_16[[#This Row],[Customer_ID]],Table1__2[],8,FALSE)</f>
        <v>Platinum</v>
      </c>
      <c r="T1124" t="str">
        <f>VLOOKUP(Table8_16[[#This Row],[Customer_ID]],Table1__2[],9,FALSE)</f>
        <v>Entry level Professionel</v>
      </c>
      <c r="U1124" t="str">
        <f>VLOOKUP(Table8_16[[#This Row],[Product_ID]],Table3__211[],2,FALSE)</f>
        <v>Smart Home WiFi</v>
      </c>
      <c r="V1124" t="str">
        <f>VLOOKUP(Table8_16[[#This Row],[Product_ID]],Table3__211[],3,FALSE)</f>
        <v>Camera</v>
      </c>
      <c r="W1124" t="str">
        <f>VLOOKUP(Table8_16[[#This Row],[Product_ID]],Table3__211[],4,FALSE)</f>
        <v>Electronics</v>
      </c>
      <c r="X1124" t="str">
        <f>VLOOKUP(Table8_16[[#This Row],[Product_ID]],Table3__211[],5,FALSE)</f>
        <v>Accessories</v>
      </c>
      <c r="Y1124" t="str">
        <f>VLOOKUP(Table8_16[[#This Row],[Product_ID]],Table3__211[],6,FALSE)</f>
        <v>Holmes LLC</v>
      </c>
      <c r="Z1124">
        <f>VLOOKUP(Table8_16[[#This Row],[Product_ID]],Table3__211[],7,FALSE)</f>
        <v>450.71</v>
      </c>
      <c r="AA1124">
        <f>VLOOKUP(Table8_16[[#This Row],[Product_ID]],Table3__211[],8,FALSE)</f>
        <v>389</v>
      </c>
      <c r="AB1124" t="str">
        <f>VLOOKUP(Table8_16[[#This Row],[Store_ID]],Store!$A$2:$E$21,2,FALSE)</f>
        <v>Rivera-Warner</v>
      </c>
      <c r="AC1124" t="str">
        <f>VLOOKUP(Table8_16[[#This Row],[Store_ID]],Store!$A$2:$E$21,3,FALSE)</f>
        <v>East</v>
      </c>
      <c r="AD1124" t="str">
        <f>VLOOKUP(Table8_16[[#This Row],[Store_ID]],Store!$A$2:$E$21,4,FALSE)</f>
        <v>Washingtonfurt</v>
      </c>
      <c r="AE1124" t="str">
        <f>VLOOKUP(Table8_16[[#This Row],[Store_ID]],Store!$A$2:$E$21,5,FALSE)</f>
        <v>Flagship</v>
      </c>
      <c r="AF1124" s="22" t="str">
        <f>VLOOKUP(Table8_16[[#This Row],[Store_ID]],Store!$A$2:$F$21,6,FALSE)</f>
        <v>Physical Store</v>
      </c>
    </row>
    <row r="1125" spans="1:32" x14ac:dyDescent="0.3">
      <c r="A1125" t="s">
        <v>3090</v>
      </c>
      <c r="B1125" s="5">
        <v>45910</v>
      </c>
      <c r="C1125" t="s">
        <v>485</v>
      </c>
      <c r="D1125" t="s">
        <v>1625</v>
      </c>
      <c r="E1125" t="s">
        <v>1934</v>
      </c>
      <c r="F1125">
        <v>2</v>
      </c>
      <c r="G1125">
        <v>456.38</v>
      </c>
      <c r="H1125">
        <v>0.12</v>
      </c>
      <c r="I1125" t="s">
        <v>1959</v>
      </c>
      <c r="J1125">
        <v>803.22879999999998</v>
      </c>
      <c r="K1125">
        <v>803.22879999999998</v>
      </c>
      <c r="L1125" t="str">
        <f>_xlfn.IFS(Table8_1[[#This Row],[Unit_Price]]&lt;500,"Low Price",Table8_1[[#This Row],[Unit_Price]]&lt;2000,"Medium Price",Table8_1[[#This Row],[Unit_Price]]&gt;=2000, "High Price")</f>
        <v>Low Price</v>
      </c>
      <c r="M1125" t="str">
        <f>VLOOKUP(Table8_16[[#This Row],[Customer_ID]],Table1__2[],2,FALSE)</f>
        <v>Cristian Wright</v>
      </c>
      <c r="N1125">
        <f>VLOOKUP(Table8_16[[#This Row],[Customer_ID]],Table1__2[],3,FALSE)</f>
        <v>30</v>
      </c>
      <c r="O1125" t="str">
        <f>VLOOKUP(Table8_16[[#This Row],[Customer_ID]],Table1__2[],4,FALSE)</f>
        <v>Male</v>
      </c>
      <c r="P1125" t="str">
        <f>VLOOKUP(Table8_16[[#This Row],[Customer_ID]],Table1__2[],5,FALSE)</f>
        <v>Port Denise</v>
      </c>
      <c r="Q1125" t="str">
        <f>VLOOKUP(Table8_16[[#This Row],[Customer_ID]],Table1__2[],6,FALSE)</f>
        <v>California</v>
      </c>
      <c r="R1125" t="str">
        <f>VLOOKUP(Table8_16[[#This Row],[Customer_ID]],Table1__2[],7,FALSE)</f>
        <v>USA</v>
      </c>
      <c r="S1125" t="str">
        <f>VLOOKUP(Table8_16[[#This Row],[Customer_ID]],Table1__2[],8,FALSE)</f>
        <v>Bronze</v>
      </c>
      <c r="T1125" t="str">
        <f>VLOOKUP(Table8_16[[#This Row],[Customer_ID]],Table1__2[],9,FALSE)</f>
        <v>Entry level Professionel</v>
      </c>
      <c r="U1125" t="str">
        <f>VLOOKUP(Table8_16[[#This Row],[Product_ID]],Table3__211[],2,FALSE)</f>
        <v>Soccer Training Cone</v>
      </c>
      <c r="V1125" t="str">
        <f>VLOOKUP(Table8_16[[#This Row],[Product_ID]],Table3__211[],3,FALSE)</f>
        <v>Set</v>
      </c>
      <c r="W1125" t="str">
        <f>VLOOKUP(Table8_16[[#This Row],[Product_ID]],Table3__211[],4,FALSE)</f>
        <v>Sports</v>
      </c>
      <c r="X1125" t="str">
        <f>VLOOKUP(Table8_16[[#This Row],[Product_ID]],Table3__211[],5,FALSE)</f>
        <v>Accessories</v>
      </c>
      <c r="Y1125" t="str">
        <f>VLOOKUP(Table8_16[[#This Row],[Product_ID]],Table3__211[],6,FALSE)</f>
        <v>Ford, Murphy and Wilson</v>
      </c>
      <c r="Z1125">
        <f>VLOOKUP(Table8_16[[#This Row],[Product_ID]],Table3__211[],7,FALSE)</f>
        <v>144.53</v>
      </c>
      <c r="AA1125">
        <f>VLOOKUP(Table8_16[[#This Row],[Product_ID]],Table3__211[],8,FALSE)</f>
        <v>367</v>
      </c>
      <c r="AB1125" t="str">
        <f>VLOOKUP(Table8_16[[#This Row],[Store_ID]],Store!$A$2:$E$21,2,FALSE)</f>
        <v>Mcdonald Inc</v>
      </c>
      <c r="AC1125" t="str">
        <f>VLOOKUP(Table8_16[[#This Row],[Store_ID]],Store!$A$2:$E$21,3,FALSE)</f>
        <v>South</v>
      </c>
      <c r="AD1125" t="str">
        <f>VLOOKUP(Table8_16[[#This Row],[Store_ID]],Store!$A$2:$E$21,4,FALSE)</f>
        <v>Christopherland</v>
      </c>
      <c r="AE1125" t="str">
        <f>VLOOKUP(Table8_16[[#This Row],[Store_ID]],Store!$A$2:$E$21,5,FALSE)</f>
        <v>Outlet</v>
      </c>
      <c r="AF1125" s="22" t="str">
        <f>VLOOKUP(Table8_16[[#This Row],[Store_ID]],Store!$A$2:$F$21,6,FALSE)</f>
        <v>Physical Store</v>
      </c>
    </row>
    <row r="1126" spans="1:32" x14ac:dyDescent="0.3">
      <c r="A1126" t="s">
        <v>3091</v>
      </c>
      <c r="B1126" s="5">
        <v>45447</v>
      </c>
      <c r="C1126" t="s">
        <v>1142</v>
      </c>
      <c r="D1126" t="s">
        <v>1811</v>
      </c>
      <c r="E1126" t="s">
        <v>1934</v>
      </c>
      <c r="F1126">
        <v>3</v>
      </c>
      <c r="G1126">
        <v>291.05</v>
      </c>
      <c r="H1126">
        <v>0.3</v>
      </c>
      <c r="I1126" t="s">
        <v>1959</v>
      </c>
      <c r="J1126">
        <v>611.20500000000004</v>
      </c>
      <c r="K1126">
        <v>611.20500000000015</v>
      </c>
      <c r="L1126" t="str">
        <f>_xlfn.IFS(Table8_1[[#This Row],[Unit_Price]]&lt;500,"Low Price",Table8_1[[#This Row],[Unit_Price]]&lt;2000,"Medium Price",Table8_1[[#This Row],[Unit_Price]]&gt;=2000, "High Price")</f>
        <v>Low Price</v>
      </c>
      <c r="M1126" t="str">
        <f>VLOOKUP(Table8_16[[#This Row],[Customer_ID]],Table1__2[],2,FALSE)</f>
        <v>Natalie Johnson</v>
      </c>
      <c r="N1126">
        <f>VLOOKUP(Table8_16[[#This Row],[Customer_ID]],Table1__2[],3,FALSE)</f>
        <v>64</v>
      </c>
      <c r="O1126" t="str">
        <f>VLOOKUP(Table8_16[[#This Row],[Customer_ID]],Table1__2[],4,FALSE)</f>
        <v>Male</v>
      </c>
      <c r="P1126" t="str">
        <f>VLOOKUP(Table8_16[[#This Row],[Customer_ID]],Table1__2[],5,FALSE)</f>
        <v>New Jessechester</v>
      </c>
      <c r="Q1126" t="str">
        <f>VLOOKUP(Table8_16[[#This Row],[Customer_ID]],Table1__2[],6,FALSE)</f>
        <v>Indiana</v>
      </c>
      <c r="R1126" t="str">
        <f>VLOOKUP(Table8_16[[#This Row],[Customer_ID]],Table1__2[],7,FALSE)</f>
        <v>USA</v>
      </c>
      <c r="S1126" t="str">
        <f>VLOOKUP(Table8_16[[#This Row],[Customer_ID]],Table1__2[],8,FALSE)</f>
        <v>Platinum</v>
      </c>
      <c r="T1126" t="str">
        <f>VLOOKUP(Table8_16[[#This Row],[Customer_ID]],Table1__2[],9,FALSE)</f>
        <v>Retired</v>
      </c>
      <c r="U1126" t="str">
        <f>VLOOKUP(Table8_16[[#This Row],[Product_ID]],Table3__211[],2,FALSE)</f>
        <v>Wireless</v>
      </c>
      <c r="V1126" t="str">
        <f>VLOOKUP(Table8_16[[#This Row],[Product_ID]],Table3__211[],3,FALSE)</f>
        <v>Mouse</v>
      </c>
      <c r="W1126" t="str">
        <f>VLOOKUP(Table8_16[[#This Row],[Product_ID]],Table3__211[],4,FALSE)</f>
        <v>Electronics</v>
      </c>
      <c r="X1126" t="str">
        <f>VLOOKUP(Table8_16[[#This Row],[Product_ID]],Table3__211[],5,FALSE)</f>
        <v>Computer</v>
      </c>
      <c r="Y1126" t="str">
        <f>VLOOKUP(Table8_16[[#This Row],[Product_ID]],Table3__211[],6,FALSE)</f>
        <v>Larson Ltd</v>
      </c>
      <c r="Z1126">
        <f>VLOOKUP(Table8_16[[#This Row],[Product_ID]],Table3__211[],7,FALSE)</f>
        <v>392.89</v>
      </c>
      <c r="AA1126">
        <f>VLOOKUP(Table8_16[[#This Row],[Product_ID]],Table3__211[],8,FALSE)</f>
        <v>320</v>
      </c>
      <c r="AB1126" t="str">
        <f>VLOOKUP(Table8_16[[#This Row],[Store_ID]],Store!$A$2:$E$21,2,FALSE)</f>
        <v>Mcdonald Inc</v>
      </c>
      <c r="AC1126" t="str">
        <f>VLOOKUP(Table8_16[[#This Row],[Store_ID]],Store!$A$2:$E$21,3,FALSE)</f>
        <v>South</v>
      </c>
      <c r="AD1126" t="str">
        <f>VLOOKUP(Table8_16[[#This Row],[Store_ID]],Store!$A$2:$E$21,4,FALSE)</f>
        <v>Christopherland</v>
      </c>
      <c r="AE1126" t="str">
        <f>VLOOKUP(Table8_16[[#This Row],[Store_ID]],Store!$A$2:$E$21,5,FALSE)</f>
        <v>Outlet</v>
      </c>
      <c r="AF1126" s="22" t="str">
        <f>VLOOKUP(Table8_16[[#This Row],[Store_ID]],Store!$A$2:$F$21,6,FALSE)</f>
        <v>Physical Store</v>
      </c>
    </row>
    <row r="1127" spans="1:32" x14ac:dyDescent="0.3">
      <c r="A1127" t="s">
        <v>3092</v>
      </c>
      <c r="B1127" s="5">
        <v>45307</v>
      </c>
      <c r="C1127" t="s">
        <v>760</v>
      </c>
      <c r="D1127" t="s">
        <v>1868</v>
      </c>
      <c r="E1127" t="s">
        <v>1936</v>
      </c>
      <c r="F1127">
        <v>2</v>
      </c>
      <c r="G1127">
        <v>463.52</v>
      </c>
      <c r="H1127">
        <v>0.27</v>
      </c>
      <c r="I1127" t="s">
        <v>1961</v>
      </c>
      <c r="J1127">
        <v>676.73919999999998</v>
      </c>
      <c r="K1127">
        <v>676.73919999999998</v>
      </c>
      <c r="L1127" t="str">
        <f>_xlfn.IFS(Table8_1[[#This Row],[Unit_Price]]&lt;500,"Low Price",Table8_1[[#This Row],[Unit_Price]]&lt;2000,"Medium Price",Table8_1[[#This Row],[Unit_Price]]&gt;=2000, "High Price")</f>
        <v>Low Price</v>
      </c>
      <c r="M1127" t="str">
        <f>VLOOKUP(Table8_16[[#This Row],[Customer_ID]],Table1__2[],2,FALSE)</f>
        <v>Michelle Gonzalez</v>
      </c>
      <c r="N1127">
        <f>VLOOKUP(Table8_16[[#This Row],[Customer_ID]],Table1__2[],3,FALSE)</f>
        <v>59</v>
      </c>
      <c r="O1127" t="str">
        <f>VLOOKUP(Table8_16[[#This Row],[Customer_ID]],Table1__2[],4,FALSE)</f>
        <v>Male</v>
      </c>
      <c r="P1127" t="str">
        <f>VLOOKUP(Table8_16[[#This Row],[Customer_ID]],Table1__2[],5,FALSE)</f>
        <v>Clarkport</v>
      </c>
      <c r="Q1127" t="str">
        <f>VLOOKUP(Table8_16[[#This Row],[Customer_ID]],Table1__2[],6,FALSE)</f>
        <v>West Virginia</v>
      </c>
      <c r="R1127" t="str">
        <f>VLOOKUP(Table8_16[[#This Row],[Customer_ID]],Table1__2[],7,FALSE)</f>
        <v>USA</v>
      </c>
      <c r="S1127" t="str">
        <f>VLOOKUP(Table8_16[[#This Row],[Customer_ID]],Table1__2[],8,FALSE)</f>
        <v>Silver</v>
      </c>
      <c r="T1127" t="str">
        <f>VLOOKUP(Table8_16[[#This Row],[Customer_ID]],Table1__2[],9,FALSE)</f>
        <v>Experienced</v>
      </c>
      <c r="U1127" t="str">
        <f>VLOOKUP(Table8_16[[#This Row],[Product_ID]],Table3__211[],2,FALSE)</f>
        <v>Sports Stopwatch</v>
      </c>
      <c r="V1127" t="str">
        <f>VLOOKUP(Table8_16[[#This Row],[Product_ID]],Table3__211[],3,FALSE)</f>
        <v>Basic</v>
      </c>
      <c r="W1127" t="str">
        <f>VLOOKUP(Table8_16[[#This Row],[Product_ID]],Table3__211[],4,FALSE)</f>
        <v>Sports</v>
      </c>
      <c r="X1127" t="str">
        <f>VLOOKUP(Table8_16[[#This Row],[Product_ID]],Table3__211[],5,FALSE)</f>
        <v>Accessories</v>
      </c>
      <c r="Y1127" t="str">
        <f>VLOOKUP(Table8_16[[#This Row],[Product_ID]],Table3__211[],6,FALSE)</f>
        <v>Wilson Group</v>
      </c>
      <c r="Z1127">
        <f>VLOOKUP(Table8_16[[#This Row],[Product_ID]],Table3__211[],7,FALSE)</f>
        <v>60.65</v>
      </c>
      <c r="AA1127">
        <f>VLOOKUP(Table8_16[[#This Row],[Product_ID]],Table3__211[],8,FALSE)</f>
        <v>75</v>
      </c>
      <c r="AB1127" t="str">
        <f>VLOOKUP(Table8_16[[#This Row],[Store_ID]],Store!$A$2:$E$21,2,FALSE)</f>
        <v>Shelton PLC</v>
      </c>
      <c r="AC1127" t="str">
        <f>VLOOKUP(Table8_16[[#This Row],[Store_ID]],Store!$A$2:$E$21,3,FALSE)</f>
        <v>North</v>
      </c>
      <c r="AD1127" t="str">
        <f>VLOOKUP(Table8_16[[#This Row],[Store_ID]],Store!$A$2:$E$21,4,FALSE)</f>
        <v>East Jenniferstad</v>
      </c>
      <c r="AE1127" t="str">
        <f>VLOOKUP(Table8_16[[#This Row],[Store_ID]],Store!$A$2:$E$21,5,FALSE)</f>
        <v>Flagship</v>
      </c>
      <c r="AF1127" s="22" t="str">
        <f>VLOOKUP(Table8_16[[#This Row],[Store_ID]],Store!$A$2:$F$21,6,FALSE)</f>
        <v>Physical Store</v>
      </c>
    </row>
    <row r="1128" spans="1:32" x14ac:dyDescent="0.3">
      <c r="A1128" t="s">
        <v>3093</v>
      </c>
      <c r="B1128" s="5">
        <v>45653</v>
      </c>
      <c r="C1128" t="s">
        <v>1196</v>
      </c>
      <c r="D1128" t="s">
        <v>1555</v>
      </c>
      <c r="E1128" t="s">
        <v>1942</v>
      </c>
      <c r="F1128">
        <v>3</v>
      </c>
      <c r="G1128">
        <v>241.64</v>
      </c>
      <c r="H1128">
        <v>0.28999999999999998</v>
      </c>
      <c r="I1128" t="s">
        <v>1961</v>
      </c>
      <c r="J1128">
        <v>514.69320000000005</v>
      </c>
      <c r="K1128">
        <v>514.69319999999993</v>
      </c>
      <c r="L1128" t="str">
        <f>_xlfn.IFS(Table8_1[[#This Row],[Unit_Price]]&lt;500,"Low Price",Table8_1[[#This Row],[Unit_Price]]&lt;2000,"Medium Price",Table8_1[[#This Row],[Unit_Price]]&gt;=2000, "High Price")</f>
        <v>Low Price</v>
      </c>
      <c r="M1128" t="str">
        <f>VLOOKUP(Table8_16[[#This Row],[Customer_ID]],Table1__2[],2,FALSE)</f>
        <v>Tanya Lopez</v>
      </c>
      <c r="N1128">
        <f>VLOOKUP(Table8_16[[#This Row],[Customer_ID]],Table1__2[],3,FALSE)</f>
        <v>34</v>
      </c>
      <c r="O1128" t="str">
        <f>VLOOKUP(Table8_16[[#This Row],[Customer_ID]],Table1__2[],4,FALSE)</f>
        <v>Female</v>
      </c>
      <c r="P1128" t="str">
        <f>VLOOKUP(Table8_16[[#This Row],[Customer_ID]],Table1__2[],5,FALSE)</f>
        <v>West Jeffreyburgh</v>
      </c>
      <c r="Q1128" t="str">
        <f>VLOOKUP(Table8_16[[#This Row],[Customer_ID]],Table1__2[],6,FALSE)</f>
        <v>Iowa</v>
      </c>
      <c r="R1128" t="str">
        <f>VLOOKUP(Table8_16[[#This Row],[Customer_ID]],Table1__2[],7,FALSE)</f>
        <v>USA</v>
      </c>
      <c r="S1128" t="str">
        <f>VLOOKUP(Table8_16[[#This Row],[Customer_ID]],Table1__2[],8,FALSE)</f>
        <v>Gold</v>
      </c>
      <c r="T1128" t="str">
        <f>VLOOKUP(Table8_16[[#This Row],[Customer_ID]],Table1__2[],9,FALSE)</f>
        <v>Experienced</v>
      </c>
      <c r="U1128" t="str">
        <f>VLOOKUP(Table8_16[[#This Row],[Product_ID]],Table3__211[],2,FALSE)</f>
        <v>Brother Laser</v>
      </c>
      <c r="V1128" t="str">
        <f>VLOOKUP(Table8_16[[#This Row],[Product_ID]],Table3__211[],3,FALSE)</f>
        <v>Printer</v>
      </c>
      <c r="W1128" t="str">
        <f>VLOOKUP(Table8_16[[#This Row],[Product_ID]],Table3__211[],4,FALSE)</f>
        <v>Electronics</v>
      </c>
      <c r="X1128" t="str">
        <f>VLOOKUP(Table8_16[[#This Row],[Product_ID]],Table3__211[],5,FALSE)</f>
        <v>Computer</v>
      </c>
      <c r="Y1128" t="str">
        <f>VLOOKUP(Table8_16[[#This Row],[Product_ID]],Table3__211[],6,FALSE)</f>
        <v>Hunt Inc</v>
      </c>
      <c r="Z1128">
        <f>VLOOKUP(Table8_16[[#This Row],[Product_ID]],Table3__211[],7,FALSE)</f>
        <v>112.42</v>
      </c>
      <c r="AA1128">
        <f>VLOOKUP(Table8_16[[#This Row],[Product_ID]],Table3__211[],8,FALSE)</f>
        <v>416</v>
      </c>
      <c r="AB1128" t="str">
        <f>VLOOKUP(Table8_16[[#This Row],[Store_ID]],Store!$A$2:$E$21,2,FALSE)</f>
        <v>Holloway Ltd</v>
      </c>
      <c r="AC1128" t="str">
        <f>VLOOKUP(Table8_16[[#This Row],[Store_ID]],Store!$A$2:$E$21,3,FALSE)</f>
        <v>North</v>
      </c>
      <c r="AD1128" t="str">
        <f>VLOOKUP(Table8_16[[#This Row],[Store_ID]],Store!$A$2:$E$21,4,FALSE)</f>
        <v>Bensonhaven</v>
      </c>
      <c r="AE1128" t="str">
        <f>VLOOKUP(Table8_16[[#This Row],[Store_ID]],Store!$A$2:$E$21,5,FALSE)</f>
        <v>Flagship</v>
      </c>
      <c r="AF1128" s="22" t="str">
        <f>VLOOKUP(Table8_16[[#This Row],[Store_ID]],Store!$A$2:$F$21,6,FALSE)</f>
        <v>Physical Store</v>
      </c>
    </row>
    <row r="1129" spans="1:32" x14ac:dyDescent="0.3">
      <c r="A1129" t="s">
        <v>3094</v>
      </c>
      <c r="B1129" s="5">
        <v>45817</v>
      </c>
      <c r="C1129" t="s">
        <v>1499</v>
      </c>
      <c r="D1129" t="s">
        <v>1667</v>
      </c>
      <c r="E1129" t="s">
        <v>1924</v>
      </c>
      <c r="F1129">
        <v>2</v>
      </c>
      <c r="G1129">
        <v>47.86</v>
      </c>
      <c r="H1129">
        <v>0.03</v>
      </c>
      <c r="I1129" t="s">
        <v>1961</v>
      </c>
      <c r="J1129">
        <v>92.848399999999998</v>
      </c>
      <c r="K1129">
        <v>92.848399999999998</v>
      </c>
      <c r="L1129" t="str">
        <f>_xlfn.IFS(Table8_1[[#This Row],[Unit_Price]]&lt;500,"Low Price",Table8_1[[#This Row],[Unit_Price]]&lt;2000,"Medium Price",Table8_1[[#This Row],[Unit_Price]]&gt;=2000, "High Price")</f>
        <v>Low Price</v>
      </c>
      <c r="M1129" t="str">
        <f>VLOOKUP(Table8_16[[#This Row],[Customer_ID]],Table1__2[],2,FALSE)</f>
        <v>Sarah Smith</v>
      </c>
      <c r="N1129">
        <f>VLOOKUP(Table8_16[[#This Row],[Customer_ID]],Table1__2[],3,FALSE)</f>
        <v>48</v>
      </c>
      <c r="O1129" t="str">
        <f>VLOOKUP(Table8_16[[#This Row],[Customer_ID]],Table1__2[],4,FALSE)</f>
        <v>Male</v>
      </c>
      <c r="P1129" t="str">
        <f>VLOOKUP(Table8_16[[#This Row],[Customer_ID]],Table1__2[],5,FALSE)</f>
        <v>East Rodney</v>
      </c>
      <c r="Q1129" t="str">
        <f>VLOOKUP(Table8_16[[#This Row],[Customer_ID]],Table1__2[],6,FALSE)</f>
        <v>Nevada</v>
      </c>
      <c r="R1129" t="str">
        <f>VLOOKUP(Table8_16[[#This Row],[Customer_ID]],Table1__2[],7,FALSE)</f>
        <v>USA</v>
      </c>
      <c r="S1129" t="str">
        <f>VLOOKUP(Table8_16[[#This Row],[Customer_ID]],Table1__2[],8,FALSE)</f>
        <v>Gold</v>
      </c>
      <c r="T1129" t="str">
        <f>VLOOKUP(Table8_16[[#This Row],[Customer_ID]],Table1__2[],9,FALSE)</f>
        <v>Experienced</v>
      </c>
      <c r="U1129" t="str">
        <f>VLOOKUP(Table8_16[[#This Row],[Product_ID]],Table3__211[],2,FALSE)</f>
        <v>Stainless Steel Cutlery</v>
      </c>
      <c r="V1129" t="str">
        <f>VLOOKUP(Table8_16[[#This Row],[Product_ID]],Table3__211[],3,FALSE)</f>
        <v>Set</v>
      </c>
      <c r="W1129" t="str">
        <f>VLOOKUP(Table8_16[[#This Row],[Product_ID]],Table3__211[],4,FALSE)</f>
        <v>Home</v>
      </c>
      <c r="X1129" t="str">
        <f>VLOOKUP(Table8_16[[#This Row],[Product_ID]],Table3__211[],5,FALSE)</f>
        <v>Kitchen</v>
      </c>
      <c r="Y1129" t="str">
        <f>VLOOKUP(Table8_16[[#This Row],[Product_ID]],Table3__211[],6,FALSE)</f>
        <v>Stevens, Fernandez and Martin</v>
      </c>
      <c r="Z1129">
        <f>VLOOKUP(Table8_16[[#This Row],[Product_ID]],Table3__211[],7,FALSE)</f>
        <v>19.52</v>
      </c>
      <c r="AA1129">
        <f>VLOOKUP(Table8_16[[#This Row],[Product_ID]],Table3__211[],8,FALSE)</f>
        <v>57</v>
      </c>
      <c r="AB1129" t="str">
        <f>VLOOKUP(Table8_16[[#This Row],[Store_ID]],Store!$A$2:$E$21,2,FALSE)</f>
        <v>Hill, Wagner and Ballard</v>
      </c>
      <c r="AC1129" t="str">
        <f>VLOOKUP(Table8_16[[#This Row],[Store_ID]],Store!$A$2:$E$21,3,FALSE)</f>
        <v>East</v>
      </c>
      <c r="AD1129" t="str">
        <f>VLOOKUP(Table8_16[[#This Row],[Store_ID]],Store!$A$2:$E$21,4,FALSE)</f>
        <v>East Davidville</v>
      </c>
      <c r="AE1129" t="str">
        <f>VLOOKUP(Table8_16[[#This Row],[Store_ID]],Store!$A$2:$E$21,5,FALSE)</f>
        <v>Online</v>
      </c>
      <c r="AF1129" s="22" t="str">
        <f>VLOOKUP(Table8_16[[#This Row],[Store_ID]],Store!$A$2:$F$21,6,FALSE)</f>
        <v>Digital Store</v>
      </c>
    </row>
    <row r="1130" spans="1:32" x14ac:dyDescent="0.3">
      <c r="A1130" t="s">
        <v>3095</v>
      </c>
      <c r="B1130" s="5">
        <v>45509</v>
      </c>
      <c r="C1130" t="s">
        <v>1091</v>
      </c>
      <c r="D1130" t="s">
        <v>1859</v>
      </c>
      <c r="E1130" t="s">
        <v>1901</v>
      </c>
      <c r="F1130">
        <v>1</v>
      </c>
      <c r="G1130">
        <v>805.07</v>
      </c>
      <c r="H1130">
        <v>0.06</v>
      </c>
      <c r="I1130" t="s">
        <v>1964</v>
      </c>
      <c r="J1130">
        <v>756.76580000000001</v>
      </c>
      <c r="K1130">
        <v>756.76580000000001</v>
      </c>
      <c r="L1130" t="str">
        <f>_xlfn.IFS(Table8_1[[#This Row],[Unit_Price]]&lt;500,"Low Price",Table8_1[[#This Row],[Unit_Price]]&lt;2000,"Medium Price",Table8_1[[#This Row],[Unit_Price]]&gt;=2000, "High Price")</f>
        <v>Medium Price</v>
      </c>
      <c r="M1130" t="str">
        <f>VLOOKUP(Table8_16[[#This Row],[Customer_ID]],Table1__2[],2,FALSE)</f>
        <v>Evelyn Brown</v>
      </c>
      <c r="N1130">
        <f>VLOOKUP(Table8_16[[#This Row],[Customer_ID]],Table1__2[],3,FALSE)</f>
        <v>39</v>
      </c>
      <c r="O1130" t="str">
        <f>VLOOKUP(Table8_16[[#This Row],[Customer_ID]],Table1__2[],4,FALSE)</f>
        <v>Male</v>
      </c>
      <c r="P1130" t="str">
        <f>VLOOKUP(Table8_16[[#This Row],[Customer_ID]],Table1__2[],5,FALSE)</f>
        <v>West Victoriaborough</v>
      </c>
      <c r="Q1130" t="str">
        <f>VLOOKUP(Table8_16[[#This Row],[Customer_ID]],Table1__2[],6,FALSE)</f>
        <v>New Mexico</v>
      </c>
      <c r="R1130" t="str">
        <f>VLOOKUP(Table8_16[[#This Row],[Customer_ID]],Table1__2[],7,FALSE)</f>
        <v>USA</v>
      </c>
      <c r="S1130" t="str">
        <f>VLOOKUP(Table8_16[[#This Row],[Customer_ID]],Table1__2[],8,FALSE)</f>
        <v>Gold</v>
      </c>
      <c r="T1130" t="str">
        <f>VLOOKUP(Table8_16[[#This Row],[Customer_ID]],Table1__2[],9,FALSE)</f>
        <v>Experienced</v>
      </c>
      <c r="U1130" t="str">
        <f>VLOOKUP(Table8_16[[#This Row],[Product_ID]],Table3__211[],2,FALSE)</f>
        <v>Microwave</v>
      </c>
      <c r="V1130" t="str">
        <f>VLOOKUP(Table8_16[[#This Row],[Product_ID]],Table3__211[],3,FALSE)</f>
        <v>Oven</v>
      </c>
      <c r="W1130" t="str">
        <f>VLOOKUP(Table8_16[[#This Row],[Product_ID]],Table3__211[],4,FALSE)</f>
        <v>Home</v>
      </c>
      <c r="X1130" t="str">
        <f>VLOOKUP(Table8_16[[#This Row],[Product_ID]],Table3__211[],5,FALSE)</f>
        <v>Appliances</v>
      </c>
      <c r="Y1130" t="str">
        <f>VLOOKUP(Table8_16[[#This Row],[Product_ID]],Table3__211[],6,FALSE)</f>
        <v>Green, Powell and Palmer</v>
      </c>
      <c r="Z1130">
        <f>VLOOKUP(Table8_16[[#This Row],[Product_ID]],Table3__211[],7,FALSE)</f>
        <v>447.43</v>
      </c>
      <c r="AA1130">
        <f>VLOOKUP(Table8_16[[#This Row],[Product_ID]],Table3__211[],8,FALSE)</f>
        <v>191</v>
      </c>
      <c r="AB1130" t="str">
        <f>VLOOKUP(Table8_16[[#This Row],[Store_ID]],Store!$A$2:$E$21,2,FALSE)</f>
        <v>Johnson-Wright</v>
      </c>
      <c r="AC1130" t="str">
        <f>VLOOKUP(Table8_16[[#This Row],[Store_ID]],Store!$A$2:$E$21,3,FALSE)</f>
        <v>North</v>
      </c>
      <c r="AD1130" t="str">
        <f>VLOOKUP(Table8_16[[#This Row],[Store_ID]],Store!$A$2:$E$21,4,FALSE)</f>
        <v>Hoodberg</v>
      </c>
      <c r="AE1130" t="str">
        <f>VLOOKUP(Table8_16[[#This Row],[Store_ID]],Store!$A$2:$E$21,5,FALSE)</f>
        <v>Outlet</v>
      </c>
      <c r="AF1130" s="22" t="str">
        <f>VLOOKUP(Table8_16[[#This Row],[Store_ID]],Store!$A$2:$F$21,6,FALSE)</f>
        <v>Physical Store</v>
      </c>
    </row>
    <row r="1131" spans="1:32" x14ac:dyDescent="0.3">
      <c r="A1131" t="s">
        <v>3096</v>
      </c>
      <c r="B1131" s="5">
        <v>45753</v>
      </c>
      <c r="C1131" t="s">
        <v>1178</v>
      </c>
      <c r="D1131" t="s">
        <v>1680</v>
      </c>
      <c r="E1131" t="s">
        <v>1892</v>
      </c>
      <c r="F1131">
        <v>3</v>
      </c>
      <c r="G1131">
        <v>848.48</v>
      </c>
      <c r="H1131">
        <v>0</v>
      </c>
      <c r="I1131" t="s">
        <v>1964</v>
      </c>
      <c r="J1131">
        <v>2545.44</v>
      </c>
      <c r="K1131">
        <v>2545.44</v>
      </c>
      <c r="L1131" t="str">
        <f>_xlfn.IFS(Table8_1[[#This Row],[Unit_Price]]&lt;500,"Low Price",Table8_1[[#This Row],[Unit_Price]]&lt;2000,"Medium Price",Table8_1[[#This Row],[Unit_Price]]&gt;=2000, "High Price")</f>
        <v>Medium Price</v>
      </c>
      <c r="M1131" t="str">
        <f>VLOOKUP(Table8_16[[#This Row],[Customer_ID]],Table1__2[],2,FALSE)</f>
        <v>James Orozco</v>
      </c>
      <c r="N1131">
        <f>VLOOKUP(Table8_16[[#This Row],[Customer_ID]],Table1__2[],3,FALSE)</f>
        <v>37</v>
      </c>
      <c r="O1131" t="str">
        <f>VLOOKUP(Table8_16[[#This Row],[Customer_ID]],Table1__2[],4,FALSE)</f>
        <v>Female</v>
      </c>
      <c r="P1131" t="str">
        <f>VLOOKUP(Table8_16[[#This Row],[Customer_ID]],Table1__2[],5,FALSE)</f>
        <v>Simpsonfort</v>
      </c>
      <c r="Q1131" t="str">
        <f>VLOOKUP(Table8_16[[#This Row],[Customer_ID]],Table1__2[],6,FALSE)</f>
        <v>Maine</v>
      </c>
      <c r="R1131" t="str">
        <f>VLOOKUP(Table8_16[[#This Row],[Customer_ID]],Table1__2[],7,FALSE)</f>
        <v>USA</v>
      </c>
      <c r="S1131" t="str">
        <f>VLOOKUP(Table8_16[[#This Row],[Customer_ID]],Table1__2[],8,FALSE)</f>
        <v>Gold</v>
      </c>
      <c r="T1131" t="str">
        <f>VLOOKUP(Table8_16[[#This Row],[Customer_ID]],Table1__2[],9,FALSE)</f>
        <v>Experienced</v>
      </c>
      <c r="U1131" t="str">
        <f>VLOOKUP(Table8_16[[#This Row],[Product_ID]],Table3__211[],2,FALSE)</f>
        <v>Gaming Mechanical</v>
      </c>
      <c r="V1131" t="str">
        <f>VLOOKUP(Table8_16[[#This Row],[Product_ID]],Table3__211[],3,FALSE)</f>
        <v>Keyboard</v>
      </c>
      <c r="W1131" t="str">
        <f>VLOOKUP(Table8_16[[#This Row],[Product_ID]],Table3__211[],4,FALSE)</f>
        <v>Electronics</v>
      </c>
      <c r="X1131" t="str">
        <f>VLOOKUP(Table8_16[[#This Row],[Product_ID]],Table3__211[],5,FALSE)</f>
        <v>Computer</v>
      </c>
      <c r="Y1131" t="str">
        <f>VLOOKUP(Table8_16[[#This Row],[Product_ID]],Table3__211[],6,FALSE)</f>
        <v>Lucero LLC</v>
      </c>
      <c r="Z1131">
        <f>VLOOKUP(Table8_16[[#This Row],[Product_ID]],Table3__211[],7,FALSE)</f>
        <v>419.28</v>
      </c>
      <c r="AA1131">
        <f>VLOOKUP(Table8_16[[#This Row],[Product_ID]],Table3__211[],8,FALSE)</f>
        <v>86</v>
      </c>
      <c r="AB1131" t="str">
        <f>VLOOKUP(Table8_16[[#This Row],[Store_ID]],Store!$A$2:$E$21,2,FALSE)</f>
        <v>Martinez, Adkins and Johnson</v>
      </c>
      <c r="AC1131" t="str">
        <f>VLOOKUP(Table8_16[[#This Row],[Store_ID]],Store!$A$2:$E$21,3,FALSE)</f>
        <v>North</v>
      </c>
      <c r="AD1131" t="str">
        <f>VLOOKUP(Table8_16[[#This Row],[Store_ID]],Store!$A$2:$E$21,4,FALSE)</f>
        <v>Danielmouth</v>
      </c>
      <c r="AE1131" t="str">
        <f>VLOOKUP(Table8_16[[#This Row],[Store_ID]],Store!$A$2:$E$21,5,FALSE)</f>
        <v>Flagship</v>
      </c>
      <c r="AF1131" s="22" t="str">
        <f>VLOOKUP(Table8_16[[#This Row],[Store_ID]],Store!$A$2:$F$21,6,FALSE)</f>
        <v>Physical Store</v>
      </c>
    </row>
    <row r="1132" spans="1:32" x14ac:dyDescent="0.3">
      <c r="A1132" t="s">
        <v>3097</v>
      </c>
      <c r="B1132" s="5">
        <v>45512</v>
      </c>
      <c r="C1132" t="s">
        <v>793</v>
      </c>
      <c r="D1132" t="s">
        <v>1741</v>
      </c>
      <c r="E1132" t="s">
        <v>1917</v>
      </c>
      <c r="F1132">
        <v>2</v>
      </c>
      <c r="G1132">
        <v>568.95000000000005</v>
      </c>
      <c r="H1132">
        <v>0.22</v>
      </c>
      <c r="I1132" t="s">
        <v>1959</v>
      </c>
      <c r="J1132">
        <v>887.56200000000001</v>
      </c>
      <c r="K1132">
        <v>887.56200000000013</v>
      </c>
      <c r="L1132" t="str">
        <f>_xlfn.IFS(Table8_1[[#This Row],[Unit_Price]]&lt;500,"Low Price",Table8_1[[#This Row],[Unit_Price]]&lt;2000,"Medium Price",Table8_1[[#This Row],[Unit_Price]]&gt;=2000, "High Price")</f>
        <v>Medium Price</v>
      </c>
      <c r="M1132" t="str">
        <f>VLOOKUP(Table8_16[[#This Row],[Customer_ID]],Table1__2[],2,FALSE)</f>
        <v>Nancy Page</v>
      </c>
      <c r="N1132">
        <f>VLOOKUP(Table8_16[[#This Row],[Customer_ID]],Table1__2[],3,FALSE)</f>
        <v>19</v>
      </c>
      <c r="O1132" t="str">
        <f>VLOOKUP(Table8_16[[#This Row],[Customer_ID]],Table1__2[],4,FALSE)</f>
        <v>Male</v>
      </c>
      <c r="P1132" t="str">
        <f>VLOOKUP(Table8_16[[#This Row],[Customer_ID]],Table1__2[],5,FALSE)</f>
        <v>West Julia</v>
      </c>
      <c r="Q1132" t="str">
        <f>VLOOKUP(Table8_16[[#This Row],[Customer_ID]],Table1__2[],6,FALSE)</f>
        <v>Utah</v>
      </c>
      <c r="R1132" t="str">
        <f>VLOOKUP(Table8_16[[#This Row],[Customer_ID]],Table1__2[],7,FALSE)</f>
        <v>USA</v>
      </c>
      <c r="S1132" t="str">
        <f>VLOOKUP(Table8_16[[#This Row],[Customer_ID]],Table1__2[],8,FALSE)</f>
        <v>Bronze</v>
      </c>
      <c r="T1132" t="str">
        <f>VLOOKUP(Table8_16[[#This Row],[Customer_ID]],Table1__2[],9,FALSE)</f>
        <v>Teenage</v>
      </c>
      <c r="U1132" t="str">
        <f>VLOOKUP(Table8_16[[#This Row],[Product_ID]],Table3__211[],2,FALSE)</f>
        <v>Men's Track</v>
      </c>
      <c r="V1132" t="str">
        <f>VLOOKUP(Table8_16[[#This Row],[Product_ID]],Table3__211[],3,FALSE)</f>
        <v>Pants</v>
      </c>
      <c r="W1132" t="str">
        <f>VLOOKUP(Table8_16[[#This Row],[Product_ID]],Table3__211[],4,FALSE)</f>
        <v>Clothing</v>
      </c>
      <c r="X1132" t="str">
        <f>VLOOKUP(Table8_16[[#This Row],[Product_ID]],Table3__211[],5,FALSE)</f>
        <v>Bottoms</v>
      </c>
      <c r="Y1132" t="str">
        <f>VLOOKUP(Table8_16[[#This Row],[Product_ID]],Table3__211[],6,FALSE)</f>
        <v>Hamilton, Woods and Walker</v>
      </c>
      <c r="Z1132">
        <f>VLOOKUP(Table8_16[[#This Row],[Product_ID]],Table3__211[],7,FALSE)</f>
        <v>386.56</v>
      </c>
      <c r="AA1132">
        <f>VLOOKUP(Table8_16[[#This Row],[Product_ID]],Table3__211[],8,FALSE)</f>
        <v>125</v>
      </c>
      <c r="AB1132" t="str">
        <f>VLOOKUP(Table8_16[[#This Row],[Store_ID]],Store!$A$2:$E$21,2,FALSE)</f>
        <v>Bean, Jones and Park</v>
      </c>
      <c r="AC1132" t="str">
        <f>VLOOKUP(Table8_16[[#This Row],[Store_ID]],Store!$A$2:$E$21,3,FALSE)</f>
        <v>West</v>
      </c>
      <c r="AD1132" t="str">
        <f>VLOOKUP(Table8_16[[#This Row],[Store_ID]],Store!$A$2:$E$21,4,FALSE)</f>
        <v>Thompsonborough</v>
      </c>
      <c r="AE1132" t="str">
        <f>VLOOKUP(Table8_16[[#This Row],[Store_ID]],Store!$A$2:$E$21,5,FALSE)</f>
        <v>Online</v>
      </c>
      <c r="AF1132" s="22" t="str">
        <f>VLOOKUP(Table8_16[[#This Row],[Store_ID]],Store!$A$2:$F$21,6,FALSE)</f>
        <v>Digital Store</v>
      </c>
    </row>
    <row r="1133" spans="1:32" x14ac:dyDescent="0.3">
      <c r="A1133" t="s">
        <v>3098</v>
      </c>
      <c r="B1133" s="5">
        <v>45764</v>
      </c>
      <c r="C1133" t="s">
        <v>548</v>
      </c>
      <c r="D1133" t="s">
        <v>1741</v>
      </c>
      <c r="E1133" t="s">
        <v>1927</v>
      </c>
      <c r="F1133">
        <v>3</v>
      </c>
      <c r="G1133">
        <v>269.83999999999997</v>
      </c>
      <c r="H1133">
        <v>0.05</v>
      </c>
      <c r="I1133" t="s">
        <v>1961</v>
      </c>
      <c r="J1133">
        <v>769.04399999999998</v>
      </c>
      <c r="K1133">
        <v>769.04399999999998</v>
      </c>
      <c r="L1133" t="str">
        <f>_xlfn.IFS(Table8_1[[#This Row],[Unit_Price]]&lt;500,"Low Price",Table8_1[[#This Row],[Unit_Price]]&lt;2000,"Medium Price",Table8_1[[#This Row],[Unit_Price]]&gt;=2000, "High Price")</f>
        <v>Low Price</v>
      </c>
      <c r="M1133" t="str">
        <f>VLOOKUP(Table8_16[[#This Row],[Customer_ID]],Table1__2[],2,FALSE)</f>
        <v>Mariah Brown</v>
      </c>
      <c r="N1133">
        <f>VLOOKUP(Table8_16[[#This Row],[Customer_ID]],Table1__2[],3,FALSE)</f>
        <v>37</v>
      </c>
      <c r="O1133" t="str">
        <f>VLOOKUP(Table8_16[[#This Row],[Customer_ID]],Table1__2[],4,FALSE)</f>
        <v>Male</v>
      </c>
      <c r="P1133" t="str">
        <f>VLOOKUP(Table8_16[[#This Row],[Customer_ID]],Table1__2[],5,FALSE)</f>
        <v>Palmerbury</v>
      </c>
      <c r="Q1133" t="str">
        <f>VLOOKUP(Table8_16[[#This Row],[Customer_ID]],Table1__2[],6,FALSE)</f>
        <v>Tennessee</v>
      </c>
      <c r="R1133" t="str">
        <f>VLOOKUP(Table8_16[[#This Row],[Customer_ID]],Table1__2[],7,FALSE)</f>
        <v>USA</v>
      </c>
      <c r="S1133" t="str">
        <f>VLOOKUP(Table8_16[[#This Row],[Customer_ID]],Table1__2[],8,FALSE)</f>
        <v>Silver</v>
      </c>
      <c r="T1133" t="str">
        <f>VLOOKUP(Table8_16[[#This Row],[Customer_ID]],Table1__2[],9,FALSE)</f>
        <v>Experienced</v>
      </c>
      <c r="U1133" t="str">
        <f>VLOOKUP(Table8_16[[#This Row],[Product_ID]],Table3__211[],2,FALSE)</f>
        <v>Men's Track</v>
      </c>
      <c r="V1133" t="str">
        <f>VLOOKUP(Table8_16[[#This Row],[Product_ID]],Table3__211[],3,FALSE)</f>
        <v>Pants</v>
      </c>
      <c r="W1133" t="str">
        <f>VLOOKUP(Table8_16[[#This Row],[Product_ID]],Table3__211[],4,FALSE)</f>
        <v>Clothing</v>
      </c>
      <c r="X1133" t="str">
        <f>VLOOKUP(Table8_16[[#This Row],[Product_ID]],Table3__211[],5,FALSE)</f>
        <v>Bottoms</v>
      </c>
      <c r="Y1133" t="str">
        <f>VLOOKUP(Table8_16[[#This Row],[Product_ID]],Table3__211[],6,FALSE)</f>
        <v>Hamilton, Woods and Walker</v>
      </c>
      <c r="Z1133">
        <f>VLOOKUP(Table8_16[[#This Row],[Product_ID]],Table3__211[],7,FALSE)</f>
        <v>386.56</v>
      </c>
      <c r="AA1133">
        <f>VLOOKUP(Table8_16[[#This Row],[Product_ID]],Table3__211[],8,FALSE)</f>
        <v>125</v>
      </c>
      <c r="AB1133" t="str">
        <f>VLOOKUP(Table8_16[[#This Row],[Store_ID]],Store!$A$2:$E$21,2,FALSE)</f>
        <v>Aguirre-Keller</v>
      </c>
      <c r="AC1133" t="str">
        <f>VLOOKUP(Table8_16[[#This Row],[Store_ID]],Store!$A$2:$E$21,3,FALSE)</f>
        <v>South</v>
      </c>
      <c r="AD1133" t="str">
        <f>VLOOKUP(Table8_16[[#This Row],[Store_ID]],Store!$A$2:$E$21,4,FALSE)</f>
        <v>Lake Michael</v>
      </c>
      <c r="AE1133" t="str">
        <f>VLOOKUP(Table8_16[[#This Row],[Store_ID]],Store!$A$2:$E$21,5,FALSE)</f>
        <v>Online</v>
      </c>
      <c r="AF1133" s="22" t="str">
        <f>VLOOKUP(Table8_16[[#This Row],[Store_ID]],Store!$A$2:$F$21,6,FALSE)</f>
        <v>Digital Store</v>
      </c>
    </row>
    <row r="1134" spans="1:32" x14ac:dyDescent="0.3">
      <c r="A1134" t="s">
        <v>3099</v>
      </c>
      <c r="B1134" s="5">
        <v>45746</v>
      </c>
      <c r="C1134" t="s">
        <v>986</v>
      </c>
      <c r="D1134" t="s">
        <v>1768</v>
      </c>
      <c r="E1134" t="s">
        <v>1932</v>
      </c>
      <c r="F1134">
        <v>4</v>
      </c>
      <c r="G1134">
        <v>267.36</v>
      </c>
      <c r="H1134">
        <v>0.27</v>
      </c>
      <c r="I1134" t="s">
        <v>1961</v>
      </c>
      <c r="J1134">
        <v>780.69119999999998</v>
      </c>
      <c r="K1134">
        <v>780.69119999999998</v>
      </c>
      <c r="L1134" t="str">
        <f>_xlfn.IFS(Table8_1[[#This Row],[Unit_Price]]&lt;500,"Low Price",Table8_1[[#This Row],[Unit_Price]]&lt;2000,"Medium Price",Table8_1[[#This Row],[Unit_Price]]&gt;=2000, "High Price")</f>
        <v>Low Price</v>
      </c>
      <c r="M1134" t="str">
        <f>VLOOKUP(Table8_16[[#This Row],[Customer_ID]],Table1__2[],2,FALSE)</f>
        <v>Stacy Collins</v>
      </c>
      <c r="N1134">
        <f>VLOOKUP(Table8_16[[#This Row],[Customer_ID]],Table1__2[],3,FALSE)</f>
        <v>41</v>
      </c>
      <c r="O1134" t="str">
        <f>VLOOKUP(Table8_16[[#This Row],[Customer_ID]],Table1__2[],4,FALSE)</f>
        <v>Female</v>
      </c>
      <c r="P1134" t="str">
        <f>VLOOKUP(Table8_16[[#This Row],[Customer_ID]],Table1__2[],5,FALSE)</f>
        <v>Randychester</v>
      </c>
      <c r="Q1134" t="str">
        <f>VLOOKUP(Table8_16[[#This Row],[Customer_ID]],Table1__2[],6,FALSE)</f>
        <v>California</v>
      </c>
      <c r="R1134" t="str">
        <f>VLOOKUP(Table8_16[[#This Row],[Customer_ID]],Table1__2[],7,FALSE)</f>
        <v>USA</v>
      </c>
      <c r="S1134" t="str">
        <f>VLOOKUP(Table8_16[[#This Row],[Customer_ID]],Table1__2[],8,FALSE)</f>
        <v>Bronze</v>
      </c>
      <c r="T1134" t="str">
        <f>VLOOKUP(Table8_16[[#This Row],[Customer_ID]],Table1__2[],9,FALSE)</f>
        <v>Experienced</v>
      </c>
      <c r="U1134" t="str">
        <f>VLOOKUP(Table8_16[[#This Row],[Product_ID]],Table3__211[],2,FALSE)</f>
        <v>Laptop Cooling</v>
      </c>
      <c r="V1134" t="str">
        <f>VLOOKUP(Table8_16[[#This Row],[Product_ID]],Table3__211[],3,FALSE)</f>
        <v>Pad</v>
      </c>
      <c r="W1134" t="str">
        <f>VLOOKUP(Table8_16[[#This Row],[Product_ID]],Table3__211[],4,FALSE)</f>
        <v>Electronics</v>
      </c>
      <c r="X1134" t="str">
        <f>VLOOKUP(Table8_16[[#This Row],[Product_ID]],Table3__211[],5,FALSE)</f>
        <v>Computer</v>
      </c>
      <c r="Y1134" t="str">
        <f>VLOOKUP(Table8_16[[#This Row],[Product_ID]],Table3__211[],6,FALSE)</f>
        <v>Murray, Gould and Ware</v>
      </c>
      <c r="Z1134">
        <f>VLOOKUP(Table8_16[[#This Row],[Product_ID]],Table3__211[],7,FALSE)</f>
        <v>86.42</v>
      </c>
      <c r="AA1134">
        <f>VLOOKUP(Table8_16[[#This Row],[Product_ID]],Table3__211[],8,FALSE)</f>
        <v>222</v>
      </c>
      <c r="AB1134" t="str">
        <f>VLOOKUP(Table8_16[[#This Row],[Store_ID]],Store!$A$2:$E$21,2,FALSE)</f>
        <v>Gardner, Humphrey and Contreras</v>
      </c>
      <c r="AC1134" t="str">
        <f>VLOOKUP(Table8_16[[#This Row],[Store_ID]],Store!$A$2:$E$21,3,FALSE)</f>
        <v>East</v>
      </c>
      <c r="AD1134" t="str">
        <f>VLOOKUP(Table8_16[[#This Row],[Store_ID]],Store!$A$2:$E$21,4,FALSE)</f>
        <v>Johnsonville</v>
      </c>
      <c r="AE1134" t="str">
        <f>VLOOKUP(Table8_16[[#This Row],[Store_ID]],Store!$A$2:$E$21,5,FALSE)</f>
        <v>Flagship</v>
      </c>
      <c r="AF1134" s="22" t="str">
        <f>VLOOKUP(Table8_16[[#This Row],[Store_ID]],Store!$A$2:$F$21,6,FALSE)</f>
        <v>Physical Store</v>
      </c>
    </row>
    <row r="1135" spans="1:32" x14ac:dyDescent="0.3">
      <c r="A1135" t="s">
        <v>3100</v>
      </c>
      <c r="B1135" s="5">
        <v>45647</v>
      </c>
      <c r="C1135" t="s">
        <v>403</v>
      </c>
      <c r="D1135" t="s">
        <v>1689</v>
      </c>
      <c r="E1135" t="s">
        <v>1892</v>
      </c>
      <c r="F1135">
        <v>1</v>
      </c>
      <c r="G1135">
        <v>438.41</v>
      </c>
      <c r="H1135">
        <v>0.09</v>
      </c>
      <c r="I1135" t="s">
        <v>1959</v>
      </c>
      <c r="J1135">
        <v>398.95310000000001</v>
      </c>
      <c r="K1135">
        <v>398.95310000000001</v>
      </c>
      <c r="L1135" t="str">
        <f>_xlfn.IFS(Table8_1[[#This Row],[Unit_Price]]&lt;500,"Low Price",Table8_1[[#This Row],[Unit_Price]]&lt;2000,"Medium Price",Table8_1[[#This Row],[Unit_Price]]&gt;=2000, "High Price")</f>
        <v>Low Price</v>
      </c>
      <c r="M1135" t="str">
        <f>VLOOKUP(Table8_16[[#This Row],[Customer_ID]],Table1__2[],2,FALSE)</f>
        <v>Ryan Hernandez</v>
      </c>
      <c r="N1135">
        <f>VLOOKUP(Table8_16[[#This Row],[Customer_ID]],Table1__2[],3,FALSE)</f>
        <v>30</v>
      </c>
      <c r="O1135" t="str">
        <f>VLOOKUP(Table8_16[[#This Row],[Customer_ID]],Table1__2[],4,FALSE)</f>
        <v>Male</v>
      </c>
      <c r="P1135" t="str">
        <f>VLOOKUP(Table8_16[[#This Row],[Customer_ID]],Table1__2[],5,FALSE)</f>
        <v>East Donna</v>
      </c>
      <c r="Q1135" t="str">
        <f>VLOOKUP(Table8_16[[#This Row],[Customer_ID]],Table1__2[],6,FALSE)</f>
        <v>Nevada</v>
      </c>
      <c r="R1135" t="str">
        <f>VLOOKUP(Table8_16[[#This Row],[Customer_ID]],Table1__2[],7,FALSE)</f>
        <v>USA</v>
      </c>
      <c r="S1135" t="str">
        <f>VLOOKUP(Table8_16[[#This Row],[Customer_ID]],Table1__2[],8,FALSE)</f>
        <v>Bronze</v>
      </c>
      <c r="T1135" t="str">
        <f>VLOOKUP(Table8_16[[#This Row],[Customer_ID]],Table1__2[],9,FALSE)</f>
        <v>Entry level Professionel</v>
      </c>
      <c r="U1135" t="str">
        <f>VLOOKUP(Table8_16[[#This Row],[Product_ID]],Table3__211[],2,FALSE)</f>
        <v>Men's Casual</v>
      </c>
      <c r="V1135" t="str">
        <f>VLOOKUP(Table8_16[[#This Row],[Product_ID]],Table3__211[],3,FALSE)</f>
        <v>Sneakers</v>
      </c>
      <c r="W1135" t="str">
        <f>VLOOKUP(Table8_16[[#This Row],[Product_ID]],Table3__211[],4,FALSE)</f>
        <v>Clothing</v>
      </c>
      <c r="X1135" t="str">
        <f>VLOOKUP(Table8_16[[#This Row],[Product_ID]],Table3__211[],5,FALSE)</f>
        <v>Footwear</v>
      </c>
      <c r="Y1135" t="str">
        <f>VLOOKUP(Table8_16[[#This Row],[Product_ID]],Table3__211[],6,FALSE)</f>
        <v>Hogan-Lee</v>
      </c>
      <c r="Z1135">
        <f>VLOOKUP(Table8_16[[#This Row],[Product_ID]],Table3__211[],7,FALSE)</f>
        <v>353.47</v>
      </c>
      <c r="AA1135">
        <f>VLOOKUP(Table8_16[[#This Row],[Product_ID]],Table3__211[],8,FALSE)</f>
        <v>214</v>
      </c>
      <c r="AB1135" t="str">
        <f>VLOOKUP(Table8_16[[#This Row],[Store_ID]],Store!$A$2:$E$21,2,FALSE)</f>
        <v>Martinez, Adkins and Johnson</v>
      </c>
      <c r="AC1135" t="str">
        <f>VLOOKUP(Table8_16[[#This Row],[Store_ID]],Store!$A$2:$E$21,3,FALSE)</f>
        <v>North</v>
      </c>
      <c r="AD1135" t="str">
        <f>VLOOKUP(Table8_16[[#This Row],[Store_ID]],Store!$A$2:$E$21,4,FALSE)</f>
        <v>Danielmouth</v>
      </c>
      <c r="AE1135" t="str">
        <f>VLOOKUP(Table8_16[[#This Row],[Store_ID]],Store!$A$2:$E$21,5,FALSE)</f>
        <v>Flagship</v>
      </c>
      <c r="AF1135" s="22" t="str">
        <f>VLOOKUP(Table8_16[[#This Row],[Store_ID]],Store!$A$2:$F$21,6,FALSE)</f>
        <v>Physical Store</v>
      </c>
    </row>
    <row r="1136" spans="1:32" x14ac:dyDescent="0.3">
      <c r="A1136" t="s">
        <v>3101</v>
      </c>
      <c r="B1136" s="5">
        <v>45443</v>
      </c>
      <c r="C1136" t="s">
        <v>554</v>
      </c>
      <c r="D1136" t="s">
        <v>1735</v>
      </c>
      <c r="E1136" t="s">
        <v>1945</v>
      </c>
      <c r="F1136">
        <v>2</v>
      </c>
      <c r="G1136">
        <v>86.72</v>
      </c>
      <c r="H1136">
        <v>0.28000000000000003</v>
      </c>
      <c r="I1136" t="s">
        <v>1964</v>
      </c>
      <c r="J1136">
        <v>124.8768</v>
      </c>
      <c r="K1136">
        <v>124.8768</v>
      </c>
      <c r="L1136" t="str">
        <f>_xlfn.IFS(Table8_1[[#This Row],[Unit_Price]]&lt;500,"Low Price",Table8_1[[#This Row],[Unit_Price]]&lt;2000,"Medium Price",Table8_1[[#This Row],[Unit_Price]]&gt;=2000, "High Price")</f>
        <v>Low Price</v>
      </c>
      <c r="M1136" t="str">
        <f>VLOOKUP(Table8_16[[#This Row],[Customer_ID]],Table1__2[],2,FALSE)</f>
        <v>Daniel Rivas</v>
      </c>
      <c r="N1136">
        <f>VLOOKUP(Table8_16[[#This Row],[Customer_ID]],Table1__2[],3,FALSE)</f>
        <v>39</v>
      </c>
      <c r="O1136" t="str">
        <f>VLOOKUP(Table8_16[[#This Row],[Customer_ID]],Table1__2[],4,FALSE)</f>
        <v>Female</v>
      </c>
      <c r="P1136" t="str">
        <f>VLOOKUP(Table8_16[[#This Row],[Customer_ID]],Table1__2[],5,FALSE)</f>
        <v>Dominiquefort</v>
      </c>
      <c r="Q1136" t="str">
        <f>VLOOKUP(Table8_16[[#This Row],[Customer_ID]],Table1__2[],6,FALSE)</f>
        <v>Georgia</v>
      </c>
      <c r="R1136" t="str">
        <f>VLOOKUP(Table8_16[[#This Row],[Customer_ID]],Table1__2[],7,FALSE)</f>
        <v>USA</v>
      </c>
      <c r="S1136" t="str">
        <f>VLOOKUP(Table8_16[[#This Row],[Customer_ID]],Table1__2[],8,FALSE)</f>
        <v>Silver</v>
      </c>
      <c r="T1136" t="str">
        <f>VLOOKUP(Table8_16[[#This Row],[Customer_ID]],Table1__2[],9,FALSE)</f>
        <v>Experienced</v>
      </c>
      <c r="U1136" t="str">
        <f>VLOOKUP(Table8_16[[#This Row],[Product_ID]],Table3__211[],2,FALSE)</f>
        <v>HDMI Cable –</v>
      </c>
      <c r="V1136" t="str">
        <f>VLOOKUP(Table8_16[[#This Row],[Product_ID]],Table3__211[],3,FALSE)</f>
        <v>2m</v>
      </c>
      <c r="W1136" t="str">
        <f>VLOOKUP(Table8_16[[#This Row],[Product_ID]],Table3__211[],4,FALSE)</f>
        <v>Electronics</v>
      </c>
      <c r="X1136" t="str">
        <f>VLOOKUP(Table8_16[[#This Row],[Product_ID]],Table3__211[],5,FALSE)</f>
        <v>Accessories</v>
      </c>
      <c r="Y1136" t="str">
        <f>VLOOKUP(Table8_16[[#This Row],[Product_ID]],Table3__211[],6,FALSE)</f>
        <v>Bautista, Green and Hale</v>
      </c>
      <c r="Z1136">
        <f>VLOOKUP(Table8_16[[#This Row],[Product_ID]],Table3__211[],7,FALSE)</f>
        <v>88.49</v>
      </c>
      <c r="AA1136">
        <f>VLOOKUP(Table8_16[[#This Row],[Product_ID]],Table3__211[],8,FALSE)</f>
        <v>246</v>
      </c>
      <c r="AB1136" t="str">
        <f>VLOOKUP(Table8_16[[#This Row],[Store_ID]],Store!$A$2:$E$21,2,FALSE)</f>
        <v>Guerrero-Schmitt</v>
      </c>
      <c r="AC1136" t="str">
        <f>VLOOKUP(Table8_16[[#This Row],[Store_ID]],Store!$A$2:$E$21,3,FALSE)</f>
        <v>East</v>
      </c>
      <c r="AD1136" t="str">
        <f>VLOOKUP(Table8_16[[#This Row],[Store_ID]],Store!$A$2:$E$21,4,FALSE)</f>
        <v>East Stevechester</v>
      </c>
      <c r="AE1136" t="str">
        <f>VLOOKUP(Table8_16[[#This Row],[Store_ID]],Store!$A$2:$E$21,5,FALSE)</f>
        <v>Flagship</v>
      </c>
      <c r="AF1136" s="22" t="str">
        <f>VLOOKUP(Table8_16[[#This Row],[Store_ID]],Store!$A$2:$F$21,6,FALSE)</f>
        <v>Physical Store</v>
      </c>
    </row>
    <row r="1137" spans="1:32" x14ac:dyDescent="0.3">
      <c r="A1137" t="s">
        <v>3102</v>
      </c>
      <c r="B1137" s="5">
        <v>45722</v>
      </c>
      <c r="C1137" t="s">
        <v>1331</v>
      </c>
      <c r="D1137" t="s">
        <v>1850</v>
      </c>
      <c r="E1137" t="s">
        <v>1911</v>
      </c>
      <c r="F1137">
        <v>4</v>
      </c>
      <c r="G1137">
        <v>630.21</v>
      </c>
      <c r="H1137">
        <v>0.14000000000000001</v>
      </c>
      <c r="I1137" t="s">
        <v>1964</v>
      </c>
      <c r="J1137">
        <v>2167.9223999999999</v>
      </c>
      <c r="K1137">
        <v>2167.9223999999999</v>
      </c>
      <c r="L1137" t="str">
        <f>_xlfn.IFS(Table8_1[[#This Row],[Unit_Price]]&lt;500,"Low Price",Table8_1[[#This Row],[Unit_Price]]&lt;2000,"Medium Price",Table8_1[[#This Row],[Unit_Price]]&gt;=2000, "High Price")</f>
        <v>Medium Price</v>
      </c>
      <c r="M1137" t="str">
        <f>VLOOKUP(Table8_16[[#This Row],[Customer_ID]],Table1__2[],2,FALSE)</f>
        <v>Bryce Hawkins</v>
      </c>
      <c r="N1137">
        <f>VLOOKUP(Table8_16[[#This Row],[Customer_ID]],Table1__2[],3,FALSE)</f>
        <v>40</v>
      </c>
      <c r="O1137" t="str">
        <f>VLOOKUP(Table8_16[[#This Row],[Customer_ID]],Table1__2[],4,FALSE)</f>
        <v>Male</v>
      </c>
      <c r="P1137" t="str">
        <f>VLOOKUP(Table8_16[[#This Row],[Customer_ID]],Table1__2[],5,FALSE)</f>
        <v>Lake Monique</v>
      </c>
      <c r="Q1137" t="str">
        <f>VLOOKUP(Table8_16[[#This Row],[Customer_ID]],Table1__2[],6,FALSE)</f>
        <v>Utah</v>
      </c>
      <c r="R1137" t="str">
        <f>VLOOKUP(Table8_16[[#This Row],[Customer_ID]],Table1__2[],7,FALSE)</f>
        <v>USA</v>
      </c>
      <c r="S1137" t="str">
        <f>VLOOKUP(Table8_16[[#This Row],[Customer_ID]],Table1__2[],8,FALSE)</f>
        <v>Bronze</v>
      </c>
      <c r="T1137" t="str">
        <f>VLOOKUP(Table8_16[[#This Row],[Customer_ID]],Table1__2[],9,FALSE)</f>
        <v>Experienced</v>
      </c>
      <c r="U1137" t="str">
        <f>VLOOKUP(Table8_16[[#This Row],[Product_ID]],Table3__211[],2,FALSE)</f>
        <v>Face Foundation</v>
      </c>
      <c r="V1137" t="str">
        <f>VLOOKUP(Table8_16[[#This Row],[Product_ID]],Table3__211[],3,FALSE)</f>
        <v>Kit</v>
      </c>
      <c r="W1137" t="str">
        <f>VLOOKUP(Table8_16[[#This Row],[Product_ID]],Table3__211[],4,FALSE)</f>
        <v>Beauty</v>
      </c>
      <c r="X1137" t="str">
        <f>VLOOKUP(Table8_16[[#This Row],[Product_ID]],Table3__211[],5,FALSE)</f>
        <v>Makeup</v>
      </c>
      <c r="Y1137" t="str">
        <f>VLOOKUP(Table8_16[[#This Row],[Product_ID]],Table3__211[],6,FALSE)</f>
        <v>Taylor-Elliott</v>
      </c>
      <c r="Z1137">
        <f>VLOOKUP(Table8_16[[#This Row],[Product_ID]],Table3__211[],7,FALSE)</f>
        <v>183.04</v>
      </c>
      <c r="AA1137">
        <f>VLOOKUP(Table8_16[[#This Row],[Product_ID]],Table3__211[],8,FALSE)</f>
        <v>457</v>
      </c>
      <c r="AB1137" t="str">
        <f>VLOOKUP(Table8_16[[#This Row],[Store_ID]],Store!$A$2:$E$21,2,FALSE)</f>
        <v>Benson-Elliott</v>
      </c>
      <c r="AC1137" t="str">
        <f>VLOOKUP(Table8_16[[#This Row],[Store_ID]],Store!$A$2:$E$21,3,FALSE)</f>
        <v>East</v>
      </c>
      <c r="AD1137" t="str">
        <f>VLOOKUP(Table8_16[[#This Row],[Store_ID]],Store!$A$2:$E$21,4,FALSE)</f>
        <v>Port Josephberg</v>
      </c>
      <c r="AE1137" t="str">
        <f>VLOOKUP(Table8_16[[#This Row],[Store_ID]],Store!$A$2:$E$21,5,FALSE)</f>
        <v>Online</v>
      </c>
      <c r="AF1137" s="22" t="str">
        <f>VLOOKUP(Table8_16[[#This Row],[Store_ID]],Store!$A$2:$F$21,6,FALSE)</f>
        <v>Digital Store</v>
      </c>
    </row>
    <row r="1138" spans="1:32" x14ac:dyDescent="0.3">
      <c r="A1138" t="s">
        <v>3103</v>
      </c>
      <c r="B1138" s="5">
        <v>45575</v>
      </c>
      <c r="C1138" t="s">
        <v>1136</v>
      </c>
      <c r="D1138" t="s">
        <v>1759</v>
      </c>
      <c r="E1138" t="s">
        <v>1911</v>
      </c>
      <c r="F1138">
        <v>3</v>
      </c>
      <c r="G1138">
        <v>180.84</v>
      </c>
      <c r="H1138">
        <v>0.03</v>
      </c>
      <c r="I1138" t="s">
        <v>1961</v>
      </c>
      <c r="J1138">
        <v>526.24440000000004</v>
      </c>
      <c r="K1138">
        <v>526.24440000000004</v>
      </c>
      <c r="L1138" t="str">
        <f>_xlfn.IFS(Table8_1[[#This Row],[Unit_Price]]&lt;500,"Low Price",Table8_1[[#This Row],[Unit_Price]]&lt;2000,"Medium Price",Table8_1[[#This Row],[Unit_Price]]&gt;=2000, "High Price")</f>
        <v>Low Price</v>
      </c>
      <c r="M1138" t="str">
        <f>VLOOKUP(Table8_16[[#This Row],[Customer_ID]],Table1__2[],2,FALSE)</f>
        <v>Melanie Lam</v>
      </c>
      <c r="N1138">
        <f>VLOOKUP(Table8_16[[#This Row],[Customer_ID]],Table1__2[],3,FALSE)</f>
        <v>32</v>
      </c>
      <c r="O1138" t="str">
        <f>VLOOKUP(Table8_16[[#This Row],[Customer_ID]],Table1__2[],4,FALSE)</f>
        <v>Male</v>
      </c>
      <c r="P1138" t="str">
        <f>VLOOKUP(Table8_16[[#This Row],[Customer_ID]],Table1__2[],5,FALSE)</f>
        <v>East Michaelton</v>
      </c>
      <c r="Q1138" t="str">
        <f>VLOOKUP(Table8_16[[#This Row],[Customer_ID]],Table1__2[],6,FALSE)</f>
        <v>Kansas</v>
      </c>
      <c r="R1138" t="str">
        <f>VLOOKUP(Table8_16[[#This Row],[Customer_ID]],Table1__2[],7,FALSE)</f>
        <v>USA</v>
      </c>
      <c r="S1138" t="str">
        <f>VLOOKUP(Table8_16[[#This Row],[Customer_ID]],Table1__2[],8,FALSE)</f>
        <v>Silver</v>
      </c>
      <c r="T1138" t="str">
        <f>VLOOKUP(Table8_16[[#This Row],[Customer_ID]],Table1__2[],9,FALSE)</f>
        <v>Experienced</v>
      </c>
      <c r="U1138" t="str">
        <f>VLOOKUP(Table8_16[[#This Row],[Product_ID]],Table3__211[],2,FALSE)</f>
        <v>Men's Hair Styling</v>
      </c>
      <c r="V1138" t="str">
        <f>VLOOKUP(Table8_16[[#This Row],[Product_ID]],Table3__211[],3,FALSE)</f>
        <v>Gel</v>
      </c>
      <c r="W1138" t="str">
        <f>VLOOKUP(Table8_16[[#This Row],[Product_ID]],Table3__211[],4,FALSE)</f>
        <v>Beauty</v>
      </c>
      <c r="X1138" t="str">
        <f>VLOOKUP(Table8_16[[#This Row],[Product_ID]],Table3__211[],5,FALSE)</f>
        <v>Haircare</v>
      </c>
      <c r="Y1138" t="str">
        <f>VLOOKUP(Table8_16[[#This Row],[Product_ID]],Table3__211[],6,FALSE)</f>
        <v>Cline-Mccarthy</v>
      </c>
      <c r="Z1138">
        <f>VLOOKUP(Table8_16[[#This Row],[Product_ID]],Table3__211[],7,FALSE)</f>
        <v>17.309999999999999</v>
      </c>
      <c r="AA1138">
        <f>VLOOKUP(Table8_16[[#This Row],[Product_ID]],Table3__211[],8,FALSE)</f>
        <v>399</v>
      </c>
      <c r="AB1138" t="str">
        <f>VLOOKUP(Table8_16[[#This Row],[Store_ID]],Store!$A$2:$E$21,2,FALSE)</f>
        <v>Benson-Elliott</v>
      </c>
      <c r="AC1138" t="str">
        <f>VLOOKUP(Table8_16[[#This Row],[Store_ID]],Store!$A$2:$E$21,3,FALSE)</f>
        <v>East</v>
      </c>
      <c r="AD1138" t="str">
        <f>VLOOKUP(Table8_16[[#This Row],[Store_ID]],Store!$A$2:$E$21,4,FALSE)</f>
        <v>Port Josephberg</v>
      </c>
      <c r="AE1138" t="str">
        <f>VLOOKUP(Table8_16[[#This Row],[Store_ID]],Store!$A$2:$E$21,5,FALSE)</f>
        <v>Online</v>
      </c>
      <c r="AF1138" s="22" t="str">
        <f>VLOOKUP(Table8_16[[#This Row],[Store_ID]],Store!$A$2:$F$21,6,FALSE)</f>
        <v>Digital Store</v>
      </c>
    </row>
    <row r="1139" spans="1:32" x14ac:dyDescent="0.3">
      <c r="A1139" t="s">
        <v>3104</v>
      </c>
      <c r="B1139" s="5">
        <v>45441</v>
      </c>
      <c r="C1139" t="s">
        <v>29</v>
      </c>
      <c r="D1139" t="s">
        <v>1774</v>
      </c>
      <c r="E1139" t="s">
        <v>1939</v>
      </c>
      <c r="F1139">
        <v>1</v>
      </c>
      <c r="G1139">
        <v>453.41</v>
      </c>
      <c r="H1139">
        <v>0.04</v>
      </c>
      <c r="I1139" t="s">
        <v>1964</v>
      </c>
      <c r="J1139">
        <v>435.27359999999999</v>
      </c>
      <c r="K1139">
        <v>435.27360000000004</v>
      </c>
      <c r="L1139" t="str">
        <f>_xlfn.IFS(Table8_1[[#This Row],[Unit_Price]]&lt;500,"Low Price",Table8_1[[#This Row],[Unit_Price]]&lt;2000,"Medium Price",Table8_1[[#This Row],[Unit_Price]]&gt;=2000, "High Price")</f>
        <v>Low Price</v>
      </c>
      <c r="M1139" t="str">
        <f>VLOOKUP(Table8_16[[#This Row],[Customer_ID]],Table1__2[],2,FALSE)</f>
        <v>Caroline Collins</v>
      </c>
      <c r="N1139">
        <f>VLOOKUP(Table8_16[[#This Row],[Customer_ID]],Table1__2[],3,FALSE)</f>
        <v>64</v>
      </c>
      <c r="O1139" t="str">
        <f>VLOOKUP(Table8_16[[#This Row],[Customer_ID]],Table1__2[],4,FALSE)</f>
        <v>Female</v>
      </c>
      <c r="P1139" t="str">
        <f>VLOOKUP(Table8_16[[#This Row],[Customer_ID]],Table1__2[],5,FALSE)</f>
        <v>Nicholasshire</v>
      </c>
      <c r="Q1139" t="str">
        <f>VLOOKUP(Table8_16[[#This Row],[Customer_ID]],Table1__2[],6,FALSE)</f>
        <v>California</v>
      </c>
      <c r="R1139" t="str">
        <f>VLOOKUP(Table8_16[[#This Row],[Customer_ID]],Table1__2[],7,FALSE)</f>
        <v>USA</v>
      </c>
      <c r="S1139" t="str">
        <f>VLOOKUP(Table8_16[[#This Row],[Customer_ID]],Table1__2[],8,FALSE)</f>
        <v>Silver</v>
      </c>
      <c r="T1139" t="str">
        <f>VLOOKUP(Table8_16[[#This Row],[Customer_ID]],Table1__2[],9,FALSE)</f>
        <v>Retired</v>
      </c>
      <c r="U1139" t="str">
        <f>VLOOKUP(Table8_16[[#This Row],[Product_ID]],Table3__211[],2,FALSE)</f>
        <v>Matte Lipstick</v>
      </c>
      <c r="V1139" t="str">
        <f>VLOOKUP(Table8_16[[#This Row],[Product_ID]],Table3__211[],3,FALSE)</f>
        <v>Set</v>
      </c>
      <c r="W1139" t="str">
        <f>VLOOKUP(Table8_16[[#This Row],[Product_ID]],Table3__211[],4,FALSE)</f>
        <v>Beauty</v>
      </c>
      <c r="X1139" t="str">
        <f>VLOOKUP(Table8_16[[#This Row],[Product_ID]],Table3__211[],5,FALSE)</f>
        <v>Makeup</v>
      </c>
      <c r="Y1139" t="str">
        <f>VLOOKUP(Table8_16[[#This Row],[Product_ID]],Table3__211[],6,FALSE)</f>
        <v>Zhang Inc</v>
      </c>
      <c r="Z1139">
        <f>VLOOKUP(Table8_16[[#This Row],[Product_ID]],Table3__211[],7,FALSE)</f>
        <v>299.11</v>
      </c>
      <c r="AA1139">
        <f>VLOOKUP(Table8_16[[#This Row],[Product_ID]],Table3__211[],8,FALSE)</f>
        <v>118</v>
      </c>
      <c r="AB1139" t="str">
        <f>VLOOKUP(Table8_16[[#This Row],[Store_ID]],Store!$A$2:$E$21,2,FALSE)</f>
        <v>Frederick-Wright</v>
      </c>
      <c r="AC1139" t="str">
        <f>VLOOKUP(Table8_16[[#This Row],[Store_ID]],Store!$A$2:$E$21,3,FALSE)</f>
        <v>West</v>
      </c>
      <c r="AD1139" t="str">
        <f>VLOOKUP(Table8_16[[#This Row],[Store_ID]],Store!$A$2:$E$21,4,FALSE)</f>
        <v>New Jimmymouth</v>
      </c>
      <c r="AE1139" t="str">
        <f>VLOOKUP(Table8_16[[#This Row],[Store_ID]],Store!$A$2:$E$21,5,FALSE)</f>
        <v>Flagship</v>
      </c>
      <c r="AF1139" s="22" t="str">
        <f>VLOOKUP(Table8_16[[#This Row],[Store_ID]],Store!$A$2:$F$21,6,FALSE)</f>
        <v>Physical Store</v>
      </c>
    </row>
    <row r="1140" spans="1:32" x14ac:dyDescent="0.3">
      <c r="A1140" t="s">
        <v>3105</v>
      </c>
      <c r="B1140" s="5">
        <v>45940</v>
      </c>
      <c r="C1140" t="s">
        <v>107</v>
      </c>
      <c r="D1140" t="s">
        <v>1735</v>
      </c>
      <c r="E1140" t="s">
        <v>1911</v>
      </c>
      <c r="F1140">
        <v>1</v>
      </c>
      <c r="G1140">
        <v>629.09</v>
      </c>
      <c r="H1140">
        <v>0.02</v>
      </c>
      <c r="I1140" t="s">
        <v>1959</v>
      </c>
      <c r="J1140">
        <v>616.50819999999999</v>
      </c>
      <c r="K1140">
        <v>616.50819999999999</v>
      </c>
      <c r="L1140" t="str">
        <f>_xlfn.IFS(Table8_1[[#This Row],[Unit_Price]]&lt;500,"Low Price",Table8_1[[#This Row],[Unit_Price]]&lt;2000,"Medium Price",Table8_1[[#This Row],[Unit_Price]]&gt;=2000, "High Price")</f>
        <v>Medium Price</v>
      </c>
      <c r="M1140" t="str">
        <f>VLOOKUP(Table8_16[[#This Row],[Customer_ID]],Table1__2[],2,FALSE)</f>
        <v>Heather Collins</v>
      </c>
      <c r="N1140">
        <f>VLOOKUP(Table8_16[[#This Row],[Customer_ID]],Table1__2[],3,FALSE)</f>
        <v>40</v>
      </c>
      <c r="O1140" t="str">
        <f>VLOOKUP(Table8_16[[#This Row],[Customer_ID]],Table1__2[],4,FALSE)</f>
        <v>Male</v>
      </c>
      <c r="P1140" t="str">
        <f>VLOOKUP(Table8_16[[#This Row],[Customer_ID]],Table1__2[],5,FALSE)</f>
        <v>Rogerschester</v>
      </c>
      <c r="Q1140" t="str">
        <f>VLOOKUP(Table8_16[[#This Row],[Customer_ID]],Table1__2[],6,FALSE)</f>
        <v>Idaho</v>
      </c>
      <c r="R1140" t="str">
        <f>VLOOKUP(Table8_16[[#This Row],[Customer_ID]],Table1__2[],7,FALSE)</f>
        <v>USA</v>
      </c>
      <c r="S1140" t="str">
        <f>VLOOKUP(Table8_16[[#This Row],[Customer_ID]],Table1__2[],8,FALSE)</f>
        <v>Platinum</v>
      </c>
      <c r="T1140" t="str">
        <f>VLOOKUP(Table8_16[[#This Row],[Customer_ID]],Table1__2[],9,FALSE)</f>
        <v>Experienced</v>
      </c>
      <c r="U1140" t="str">
        <f>VLOOKUP(Table8_16[[#This Row],[Product_ID]],Table3__211[],2,FALSE)</f>
        <v>HDMI Cable –</v>
      </c>
      <c r="V1140" t="str">
        <f>VLOOKUP(Table8_16[[#This Row],[Product_ID]],Table3__211[],3,FALSE)</f>
        <v>2m</v>
      </c>
      <c r="W1140" t="str">
        <f>VLOOKUP(Table8_16[[#This Row],[Product_ID]],Table3__211[],4,FALSE)</f>
        <v>Electronics</v>
      </c>
      <c r="X1140" t="str">
        <f>VLOOKUP(Table8_16[[#This Row],[Product_ID]],Table3__211[],5,FALSE)</f>
        <v>Accessories</v>
      </c>
      <c r="Y1140" t="str">
        <f>VLOOKUP(Table8_16[[#This Row],[Product_ID]],Table3__211[],6,FALSE)</f>
        <v>Bautista, Green and Hale</v>
      </c>
      <c r="Z1140">
        <f>VLOOKUP(Table8_16[[#This Row],[Product_ID]],Table3__211[],7,FALSE)</f>
        <v>88.49</v>
      </c>
      <c r="AA1140">
        <f>VLOOKUP(Table8_16[[#This Row],[Product_ID]],Table3__211[],8,FALSE)</f>
        <v>246</v>
      </c>
      <c r="AB1140" t="str">
        <f>VLOOKUP(Table8_16[[#This Row],[Store_ID]],Store!$A$2:$E$21,2,FALSE)</f>
        <v>Benson-Elliott</v>
      </c>
      <c r="AC1140" t="str">
        <f>VLOOKUP(Table8_16[[#This Row],[Store_ID]],Store!$A$2:$E$21,3,FALSE)</f>
        <v>East</v>
      </c>
      <c r="AD1140" t="str">
        <f>VLOOKUP(Table8_16[[#This Row],[Store_ID]],Store!$A$2:$E$21,4,FALSE)</f>
        <v>Port Josephberg</v>
      </c>
      <c r="AE1140" t="str">
        <f>VLOOKUP(Table8_16[[#This Row],[Store_ID]],Store!$A$2:$E$21,5,FALSE)</f>
        <v>Online</v>
      </c>
      <c r="AF1140" s="22" t="str">
        <f>VLOOKUP(Table8_16[[#This Row],[Store_ID]],Store!$A$2:$F$21,6,FALSE)</f>
        <v>Digital Store</v>
      </c>
    </row>
    <row r="1141" spans="1:32" x14ac:dyDescent="0.3">
      <c r="A1141" t="s">
        <v>3106</v>
      </c>
      <c r="B1141" s="5">
        <v>45518</v>
      </c>
      <c r="C1141" t="s">
        <v>100</v>
      </c>
      <c r="D1141" t="s">
        <v>1814</v>
      </c>
      <c r="E1141" t="s">
        <v>1896</v>
      </c>
      <c r="F1141">
        <v>2</v>
      </c>
      <c r="G1141">
        <v>257.45</v>
      </c>
      <c r="H1141">
        <v>0</v>
      </c>
      <c r="I1141" t="s">
        <v>1964</v>
      </c>
      <c r="J1141">
        <v>514.9</v>
      </c>
      <c r="K1141">
        <v>514.9</v>
      </c>
      <c r="L1141" t="str">
        <f>_xlfn.IFS(Table8_1[[#This Row],[Unit_Price]]&lt;500,"Low Price",Table8_1[[#This Row],[Unit_Price]]&lt;2000,"Medium Price",Table8_1[[#This Row],[Unit_Price]]&gt;=2000, "High Price")</f>
        <v>Low Price</v>
      </c>
      <c r="M1141" t="str">
        <f>VLOOKUP(Table8_16[[#This Row],[Customer_ID]],Table1__2[],2,FALSE)</f>
        <v>Paul Fox</v>
      </c>
      <c r="N1141">
        <f>VLOOKUP(Table8_16[[#This Row],[Customer_ID]],Table1__2[],3,FALSE)</f>
        <v>33</v>
      </c>
      <c r="O1141" t="str">
        <f>VLOOKUP(Table8_16[[#This Row],[Customer_ID]],Table1__2[],4,FALSE)</f>
        <v>Female</v>
      </c>
      <c r="P1141" t="str">
        <f>VLOOKUP(Table8_16[[#This Row],[Customer_ID]],Table1__2[],5,FALSE)</f>
        <v>Michaelton</v>
      </c>
      <c r="Q1141" t="str">
        <f>VLOOKUP(Table8_16[[#This Row],[Customer_ID]],Table1__2[],6,FALSE)</f>
        <v>Hawaii</v>
      </c>
      <c r="R1141" t="str">
        <f>VLOOKUP(Table8_16[[#This Row],[Customer_ID]],Table1__2[],7,FALSE)</f>
        <v>USA</v>
      </c>
      <c r="S1141" t="str">
        <f>VLOOKUP(Table8_16[[#This Row],[Customer_ID]],Table1__2[],8,FALSE)</f>
        <v>Silver</v>
      </c>
      <c r="T1141" t="str">
        <f>VLOOKUP(Table8_16[[#This Row],[Customer_ID]],Table1__2[],9,FALSE)</f>
        <v>Experienced</v>
      </c>
      <c r="U1141" t="str">
        <f>VLOOKUP(Table8_16[[#This Row],[Product_ID]],Table3__211[],2,FALSE)</f>
        <v>WiFi Mesh</v>
      </c>
      <c r="V1141" t="str">
        <f>VLOOKUP(Table8_16[[#This Row],[Product_ID]],Table3__211[],3,FALSE)</f>
        <v>Router</v>
      </c>
      <c r="W1141" t="str">
        <f>VLOOKUP(Table8_16[[#This Row],[Product_ID]],Table3__211[],4,FALSE)</f>
        <v>Electronics</v>
      </c>
      <c r="X1141" t="str">
        <f>VLOOKUP(Table8_16[[#This Row],[Product_ID]],Table3__211[],5,FALSE)</f>
        <v>Appliances</v>
      </c>
      <c r="Y1141" t="str">
        <f>VLOOKUP(Table8_16[[#This Row],[Product_ID]],Table3__211[],6,FALSE)</f>
        <v>White, Reeves and Woods</v>
      </c>
      <c r="Z1141">
        <f>VLOOKUP(Table8_16[[#This Row],[Product_ID]],Table3__211[],7,FALSE)</f>
        <v>480.9</v>
      </c>
      <c r="AA1141">
        <f>VLOOKUP(Table8_16[[#This Row],[Product_ID]],Table3__211[],8,FALSE)</f>
        <v>104</v>
      </c>
      <c r="AB1141" t="str">
        <f>VLOOKUP(Table8_16[[#This Row],[Store_ID]],Store!$A$2:$E$21,2,FALSE)</f>
        <v>Black-Horn</v>
      </c>
      <c r="AC1141" t="str">
        <f>VLOOKUP(Table8_16[[#This Row],[Store_ID]],Store!$A$2:$E$21,3,FALSE)</f>
        <v>South</v>
      </c>
      <c r="AD1141" t="str">
        <f>VLOOKUP(Table8_16[[#This Row],[Store_ID]],Store!$A$2:$E$21,4,FALSE)</f>
        <v>North Nancyview</v>
      </c>
      <c r="AE1141" t="str">
        <f>VLOOKUP(Table8_16[[#This Row],[Store_ID]],Store!$A$2:$E$21,5,FALSE)</f>
        <v>Outlet</v>
      </c>
      <c r="AF1141" s="22" t="str">
        <f>VLOOKUP(Table8_16[[#This Row],[Store_ID]],Store!$A$2:$F$21,6,FALSE)</f>
        <v>Physical Store</v>
      </c>
    </row>
    <row r="1142" spans="1:32" x14ac:dyDescent="0.3">
      <c r="A1142" t="s">
        <v>3107</v>
      </c>
      <c r="B1142" s="5">
        <v>45861</v>
      </c>
      <c r="C1142" t="s">
        <v>600</v>
      </c>
      <c r="D1142" t="s">
        <v>1680</v>
      </c>
      <c r="E1142" t="s">
        <v>1936</v>
      </c>
      <c r="F1142">
        <v>2</v>
      </c>
      <c r="G1142">
        <v>696.61</v>
      </c>
      <c r="H1142">
        <v>0.17</v>
      </c>
      <c r="I1142" t="s">
        <v>1961</v>
      </c>
      <c r="J1142">
        <v>1156.3725999999999</v>
      </c>
      <c r="K1142">
        <v>1156.3725999999999</v>
      </c>
      <c r="L1142" t="str">
        <f>_xlfn.IFS(Table8_1[[#This Row],[Unit_Price]]&lt;500,"Low Price",Table8_1[[#This Row],[Unit_Price]]&lt;2000,"Medium Price",Table8_1[[#This Row],[Unit_Price]]&gt;=2000, "High Price")</f>
        <v>Medium Price</v>
      </c>
      <c r="M1142" t="str">
        <f>VLOOKUP(Table8_16[[#This Row],[Customer_ID]],Table1__2[],2,FALSE)</f>
        <v>Nicholas Bradshaw</v>
      </c>
      <c r="N1142">
        <f>VLOOKUP(Table8_16[[#This Row],[Customer_ID]],Table1__2[],3,FALSE)</f>
        <v>43</v>
      </c>
      <c r="O1142" t="str">
        <f>VLOOKUP(Table8_16[[#This Row],[Customer_ID]],Table1__2[],4,FALSE)</f>
        <v>Female</v>
      </c>
      <c r="P1142" t="str">
        <f>VLOOKUP(Table8_16[[#This Row],[Customer_ID]],Table1__2[],5,FALSE)</f>
        <v>Murphyfurt</v>
      </c>
      <c r="Q1142" t="str">
        <f>VLOOKUP(Table8_16[[#This Row],[Customer_ID]],Table1__2[],6,FALSE)</f>
        <v>Utah</v>
      </c>
      <c r="R1142" t="str">
        <f>VLOOKUP(Table8_16[[#This Row],[Customer_ID]],Table1__2[],7,FALSE)</f>
        <v>USA</v>
      </c>
      <c r="S1142" t="str">
        <f>VLOOKUP(Table8_16[[#This Row],[Customer_ID]],Table1__2[],8,FALSE)</f>
        <v>Silver</v>
      </c>
      <c r="T1142" t="str">
        <f>VLOOKUP(Table8_16[[#This Row],[Customer_ID]],Table1__2[],9,FALSE)</f>
        <v>Experienced</v>
      </c>
      <c r="U1142" t="str">
        <f>VLOOKUP(Table8_16[[#This Row],[Product_ID]],Table3__211[],2,FALSE)</f>
        <v>Gaming Mechanical</v>
      </c>
      <c r="V1142" t="str">
        <f>VLOOKUP(Table8_16[[#This Row],[Product_ID]],Table3__211[],3,FALSE)</f>
        <v>Keyboard</v>
      </c>
      <c r="W1142" t="str">
        <f>VLOOKUP(Table8_16[[#This Row],[Product_ID]],Table3__211[],4,FALSE)</f>
        <v>Electronics</v>
      </c>
      <c r="X1142" t="str">
        <f>VLOOKUP(Table8_16[[#This Row],[Product_ID]],Table3__211[],5,FALSE)</f>
        <v>Computer</v>
      </c>
      <c r="Y1142" t="str">
        <f>VLOOKUP(Table8_16[[#This Row],[Product_ID]],Table3__211[],6,FALSE)</f>
        <v>Lucero LLC</v>
      </c>
      <c r="Z1142">
        <f>VLOOKUP(Table8_16[[#This Row],[Product_ID]],Table3__211[],7,FALSE)</f>
        <v>419.28</v>
      </c>
      <c r="AA1142">
        <f>VLOOKUP(Table8_16[[#This Row],[Product_ID]],Table3__211[],8,FALSE)</f>
        <v>86</v>
      </c>
      <c r="AB1142" t="str">
        <f>VLOOKUP(Table8_16[[#This Row],[Store_ID]],Store!$A$2:$E$21,2,FALSE)</f>
        <v>Shelton PLC</v>
      </c>
      <c r="AC1142" t="str">
        <f>VLOOKUP(Table8_16[[#This Row],[Store_ID]],Store!$A$2:$E$21,3,FALSE)</f>
        <v>North</v>
      </c>
      <c r="AD1142" t="str">
        <f>VLOOKUP(Table8_16[[#This Row],[Store_ID]],Store!$A$2:$E$21,4,FALSE)</f>
        <v>East Jenniferstad</v>
      </c>
      <c r="AE1142" t="str">
        <f>VLOOKUP(Table8_16[[#This Row],[Store_ID]],Store!$A$2:$E$21,5,FALSE)</f>
        <v>Flagship</v>
      </c>
      <c r="AF1142" s="22" t="str">
        <f>VLOOKUP(Table8_16[[#This Row],[Store_ID]],Store!$A$2:$F$21,6,FALSE)</f>
        <v>Physical Store</v>
      </c>
    </row>
    <row r="1143" spans="1:32" x14ac:dyDescent="0.3">
      <c r="A1143" t="s">
        <v>3108</v>
      </c>
      <c r="B1143" s="5">
        <v>45416</v>
      </c>
      <c r="C1143" t="s">
        <v>1178</v>
      </c>
      <c r="D1143" t="s">
        <v>1718</v>
      </c>
      <c r="E1143" t="s">
        <v>1914</v>
      </c>
      <c r="F1143">
        <v>2</v>
      </c>
      <c r="G1143">
        <v>143.79</v>
      </c>
      <c r="H1143">
        <v>0.1</v>
      </c>
      <c r="I1143" t="s">
        <v>1961</v>
      </c>
      <c r="J1143">
        <v>258.822</v>
      </c>
      <c r="K1143">
        <v>258.822</v>
      </c>
      <c r="L1143" t="str">
        <f>_xlfn.IFS(Table8_1[[#This Row],[Unit_Price]]&lt;500,"Low Price",Table8_1[[#This Row],[Unit_Price]]&lt;2000,"Medium Price",Table8_1[[#This Row],[Unit_Price]]&gt;=2000, "High Price")</f>
        <v>Low Price</v>
      </c>
      <c r="M1143" t="str">
        <f>VLOOKUP(Table8_16[[#This Row],[Customer_ID]],Table1__2[],2,FALSE)</f>
        <v>James Orozco</v>
      </c>
      <c r="N1143">
        <f>VLOOKUP(Table8_16[[#This Row],[Customer_ID]],Table1__2[],3,FALSE)</f>
        <v>37</v>
      </c>
      <c r="O1143" t="str">
        <f>VLOOKUP(Table8_16[[#This Row],[Customer_ID]],Table1__2[],4,FALSE)</f>
        <v>Female</v>
      </c>
      <c r="P1143" t="str">
        <f>VLOOKUP(Table8_16[[#This Row],[Customer_ID]],Table1__2[],5,FALSE)</f>
        <v>Simpsonfort</v>
      </c>
      <c r="Q1143" t="str">
        <f>VLOOKUP(Table8_16[[#This Row],[Customer_ID]],Table1__2[],6,FALSE)</f>
        <v>Maine</v>
      </c>
      <c r="R1143" t="str">
        <f>VLOOKUP(Table8_16[[#This Row],[Customer_ID]],Table1__2[],7,FALSE)</f>
        <v>USA</v>
      </c>
      <c r="S1143" t="str">
        <f>VLOOKUP(Table8_16[[#This Row],[Customer_ID]],Table1__2[],8,FALSE)</f>
        <v>Gold</v>
      </c>
      <c r="T1143" t="str">
        <f>VLOOKUP(Table8_16[[#This Row],[Customer_ID]],Table1__2[],9,FALSE)</f>
        <v>Experienced</v>
      </c>
      <c r="U1143" t="str">
        <f>VLOOKUP(Table8_16[[#This Row],[Product_ID]],Table3__211[],2,FALSE)</f>
        <v>Men's Winter</v>
      </c>
      <c r="V1143" t="str">
        <f>VLOOKUP(Table8_16[[#This Row],[Product_ID]],Table3__211[],3,FALSE)</f>
        <v>Jacket</v>
      </c>
      <c r="W1143" t="str">
        <f>VLOOKUP(Table8_16[[#This Row],[Product_ID]],Table3__211[],4,FALSE)</f>
        <v>Clothing</v>
      </c>
      <c r="X1143" t="str">
        <f>VLOOKUP(Table8_16[[#This Row],[Product_ID]],Table3__211[],5,FALSE)</f>
        <v>Outerwear</v>
      </c>
      <c r="Y1143" t="str">
        <f>VLOOKUP(Table8_16[[#This Row],[Product_ID]],Table3__211[],6,FALSE)</f>
        <v>Kelly, Smith and Perez</v>
      </c>
      <c r="Z1143">
        <f>VLOOKUP(Table8_16[[#This Row],[Product_ID]],Table3__211[],7,FALSE)</f>
        <v>167.34</v>
      </c>
      <c r="AA1143">
        <f>VLOOKUP(Table8_16[[#This Row],[Product_ID]],Table3__211[],8,FALSE)</f>
        <v>296</v>
      </c>
      <c r="AB1143" t="str">
        <f>VLOOKUP(Table8_16[[#This Row],[Store_ID]],Store!$A$2:$E$21,2,FALSE)</f>
        <v>Martinez-Mullins</v>
      </c>
      <c r="AC1143" t="str">
        <f>VLOOKUP(Table8_16[[#This Row],[Store_ID]],Store!$A$2:$E$21,3,FALSE)</f>
        <v>South</v>
      </c>
      <c r="AD1143" t="str">
        <f>VLOOKUP(Table8_16[[#This Row],[Store_ID]],Store!$A$2:$E$21,4,FALSE)</f>
        <v>Williamsfurt</v>
      </c>
      <c r="AE1143" t="str">
        <f>VLOOKUP(Table8_16[[#This Row],[Store_ID]],Store!$A$2:$E$21,5,FALSE)</f>
        <v>Online</v>
      </c>
      <c r="AF1143" s="22" t="str">
        <f>VLOOKUP(Table8_16[[#This Row],[Store_ID]],Store!$A$2:$F$21,6,FALSE)</f>
        <v>Digital Store</v>
      </c>
    </row>
    <row r="1144" spans="1:32" x14ac:dyDescent="0.3">
      <c r="A1144" t="s">
        <v>3109</v>
      </c>
      <c r="B1144" s="5">
        <v>45608</v>
      </c>
      <c r="C1144" t="s">
        <v>948</v>
      </c>
      <c r="D1144" t="s">
        <v>1832</v>
      </c>
      <c r="E1144" t="s">
        <v>1892</v>
      </c>
      <c r="F1144">
        <v>3</v>
      </c>
      <c r="G1144">
        <v>460.93</v>
      </c>
      <c r="H1144">
        <v>0.19</v>
      </c>
      <c r="I1144" t="s">
        <v>1964</v>
      </c>
      <c r="J1144">
        <v>1120.0599</v>
      </c>
      <c r="K1144">
        <v>1120.0599</v>
      </c>
      <c r="L1144" t="str">
        <f>_xlfn.IFS(Table8_1[[#This Row],[Unit_Price]]&lt;500,"Low Price",Table8_1[[#This Row],[Unit_Price]]&lt;2000,"Medium Price",Table8_1[[#This Row],[Unit_Price]]&gt;=2000, "High Price")</f>
        <v>Low Price</v>
      </c>
      <c r="M1144" t="str">
        <f>VLOOKUP(Table8_16[[#This Row],[Customer_ID]],Table1__2[],2,FALSE)</f>
        <v>Jared Moran</v>
      </c>
      <c r="N1144">
        <f>VLOOKUP(Table8_16[[#This Row],[Customer_ID]],Table1__2[],3,FALSE)</f>
        <v>28</v>
      </c>
      <c r="O1144" t="str">
        <f>VLOOKUP(Table8_16[[#This Row],[Customer_ID]],Table1__2[],4,FALSE)</f>
        <v>Female</v>
      </c>
      <c r="P1144" t="str">
        <f>VLOOKUP(Table8_16[[#This Row],[Customer_ID]],Table1__2[],5,FALSE)</f>
        <v>South David</v>
      </c>
      <c r="Q1144" t="str">
        <f>VLOOKUP(Table8_16[[#This Row],[Customer_ID]],Table1__2[],6,FALSE)</f>
        <v>West Virginia</v>
      </c>
      <c r="R1144" t="str">
        <f>VLOOKUP(Table8_16[[#This Row],[Customer_ID]],Table1__2[],7,FALSE)</f>
        <v>USA</v>
      </c>
      <c r="S1144" t="str">
        <f>VLOOKUP(Table8_16[[#This Row],[Customer_ID]],Table1__2[],8,FALSE)</f>
        <v>Bronze</v>
      </c>
      <c r="T1144" t="str">
        <f>VLOOKUP(Table8_16[[#This Row],[Customer_ID]],Table1__2[],9,FALSE)</f>
        <v>Entry level Professionel</v>
      </c>
      <c r="U1144" t="str">
        <f>VLOOKUP(Table8_16[[#This Row],[Product_ID]],Table3__211[],2,FALSE)</f>
        <v>Hydrating Face</v>
      </c>
      <c r="V1144" t="str">
        <f>VLOOKUP(Table8_16[[#This Row],[Product_ID]],Table3__211[],3,FALSE)</f>
        <v>Cleanser</v>
      </c>
      <c r="W1144" t="str">
        <f>VLOOKUP(Table8_16[[#This Row],[Product_ID]],Table3__211[],4,FALSE)</f>
        <v>Beauty</v>
      </c>
      <c r="X1144" t="str">
        <f>VLOOKUP(Table8_16[[#This Row],[Product_ID]],Table3__211[],5,FALSE)</f>
        <v>Skincare</v>
      </c>
      <c r="Y1144" t="str">
        <f>VLOOKUP(Table8_16[[#This Row],[Product_ID]],Table3__211[],6,FALSE)</f>
        <v>Butler Group</v>
      </c>
      <c r="Z1144">
        <f>VLOOKUP(Table8_16[[#This Row],[Product_ID]],Table3__211[],7,FALSE)</f>
        <v>254.04</v>
      </c>
      <c r="AA1144">
        <f>VLOOKUP(Table8_16[[#This Row],[Product_ID]],Table3__211[],8,FALSE)</f>
        <v>159</v>
      </c>
      <c r="AB1144" t="str">
        <f>VLOOKUP(Table8_16[[#This Row],[Store_ID]],Store!$A$2:$E$21,2,FALSE)</f>
        <v>Martinez, Adkins and Johnson</v>
      </c>
      <c r="AC1144" t="str">
        <f>VLOOKUP(Table8_16[[#This Row],[Store_ID]],Store!$A$2:$E$21,3,FALSE)</f>
        <v>North</v>
      </c>
      <c r="AD1144" t="str">
        <f>VLOOKUP(Table8_16[[#This Row],[Store_ID]],Store!$A$2:$E$21,4,FALSE)</f>
        <v>Danielmouth</v>
      </c>
      <c r="AE1144" t="str">
        <f>VLOOKUP(Table8_16[[#This Row],[Store_ID]],Store!$A$2:$E$21,5,FALSE)</f>
        <v>Flagship</v>
      </c>
      <c r="AF1144" s="22" t="str">
        <f>VLOOKUP(Table8_16[[#This Row],[Store_ID]],Store!$A$2:$F$21,6,FALSE)</f>
        <v>Physical Store</v>
      </c>
    </row>
    <row r="1145" spans="1:32" x14ac:dyDescent="0.3">
      <c r="A1145" t="s">
        <v>3110</v>
      </c>
      <c r="B1145" s="5">
        <v>45301</v>
      </c>
      <c r="C1145" t="s">
        <v>2142</v>
      </c>
      <c r="D1145" t="s">
        <v>1661</v>
      </c>
      <c r="E1145" t="s">
        <v>1921</v>
      </c>
      <c r="F1145">
        <v>2</v>
      </c>
      <c r="G1145">
        <v>67.55</v>
      </c>
      <c r="H1145">
        <v>0.03</v>
      </c>
      <c r="I1145" t="s">
        <v>1959</v>
      </c>
      <c r="J1145">
        <v>131.047</v>
      </c>
      <c r="K1145">
        <v>131.047</v>
      </c>
      <c r="L1145" t="str">
        <f>_xlfn.IFS(Table8_1[[#This Row],[Unit_Price]]&lt;500,"Low Price",Table8_1[[#This Row],[Unit_Price]]&lt;2000,"Medium Price",Table8_1[[#This Row],[Unit_Price]]&gt;=2000, "High Price")</f>
        <v>Low Price</v>
      </c>
      <c r="M1145" t="str">
        <f>VLOOKUP(Table8_16[[#This Row],[Customer_ID]],Table1__2[],2,FALSE)</f>
        <v>Philip Pennington</v>
      </c>
      <c r="N1145">
        <f>VLOOKUP(Table8_16[[#This Row],[Customer_ID]],Table1__2[],3,FALSE)</f>
        <v>27</v>
      </c>
      <c r="O1145" t="str">
        <f>VLOOKUP(Table8_16[[#This Row],[Customer_ID]],Table1__2[],4,FALSE)</f>
        <v>Female</v>
      </c>
      <c r="P1145" t="str">
        <f>VLOOKUP(Table8_16[[#This Row],[Customer_ID]],Table1__2[],5,FALSE)</f>
        <v>East Valerieview</v>
      </c>
      <c r="Q1145" t="str">
        <f>VLOOKUP(Table8_16[[#This Row],[Customer_ID]],Table1__2[],6,FALSE)</f>
        <v>Oregon</v>
      </c>
      <c r="R1145" t="str">
        <f>VLOOKUP(Table8_16[[#This Row],[Customer_ID]],Table1__2[],7,FALSE)</f>
        <v>USA</v>
      </c>
      <c r="S1145" t="str">
        <f>VLOOKUP(Table8_16[[#This Row],[Customer_ID]],Table1__2[],8,FALSE)</f>
        <v>Platinum</v>
      </c>
      <c r="T1145" t="str">
        <f>VLOOKUP(Table8_16[[#This Row],[Customer_ID]],Table1__2[],9,FALSE)</f>
        <v>Entry level Professionel</v>
      </c>
      <c r="U1145" t="str">
        <f>VLOOKUP(Table8_16[[#This Row],[Product_ID]],Table3__211[],2,FALSE)</f>
        <v>Sports Stopwatch</v>
      </c>
      <c r="V1145" t="str">
        <f>VLOOKUP(Table8_16[[#This Row],[Product_ID]],Table3__211[],3,FALSE)</f>
        <v>Timer</v>
      </c>
      <c r="W1145" t="str">
        <f>VLOOKUP(Table8_16[[#This Row],[Product_ID]],Table3__211[],4,FALSE)</f>
        <v>Sports</v>
      </c>
      <c r="X1145" t="str">
        <f>VLOOKUP(Table8_16[[#This Row],[Product_ID]],Table3__211[],5,FALSE)</f>
        <v>Accessories</v>
      </c>
      <c r="Y1145" t="str">
        <f>VLOOKUP(Table8_16[[#This Row],[Product_ID]],Table3__211[],6,FALSE)</f>
        <v>Burns-Hansen</v>
      </c>
      <c r="Z1145">
        <f>VLOOKUP(Table8_16[[#This Row],[Product_ID]],Table3__211[],7,FALSE)</f>
        <v>38.76</v>
      </c>
      <c r="AA1145">
        <f>VLOOKUP(Table8_16[[#This Row],[Product_ID]],Table3__211[],8,FALSE)</f>
        <v>137</v>
      </c>
      <c r="AB1145" t="str">
        <f>VLOOKUP(Table8_16[[#This Row],[Store_ID]],Store!$A$2:$E$21,2,FALSE)</f>
        <v>Moore, Padilla and Butler</v>
      </c>
      <c r="AC1145" t="str">
        <f>VLOOKUP(Table8_16[[#This Row],[Store_ID]],Store!$A$2:$E$21,3,FALSE)</f>
        <v>South</v>
      </c>
      <c r="AD1145" t="str">
        <f>VLOOKUP(Table8_16[[#This Row],[Store_ID]],Store!$A$2:$E$21,4,FALSE)</f>
        <v>East Johnstad</v>
      </c>
      <c r="AE1145" t="str">
        <f>VLOOKUP(Table8_16[[#This Row],[Store_ID]],Store!$A$2:$E$21,5,FALSE)</f>
        <v>Flagship</v>
      </c>
      <c r="AF1145" s="22" t="str">
        <f>VLOOKUP(Table8_16[[#This Row],[Store_ID]],Store!$A$2:$F$21,6,FALSE)</f>
        <v>Physical Store</v>
      </c>
    </row>
    <row r="1146" spans="1:32" x14ac:dyDescent="0.3">
      <c r="A1146" t="s">
        <v>3111</v>
      </c>
      <c r="B1146" s="5">
        <v>45433</v>
      </c>
      <c r="C1146" t="s">
        <v>692</v>
      </c>
      <c r="D1146" t="s">
        <v>1728</v>
      </c>
      <c r="E1146" t="s">
        <v>1892</v>
      </c>
      <c r="F1146">
        <v>3</v>
      </c>
      <c r="G1146">
        <v>803.31</v>
      </c>
      <c r="H1146">
        <v>0.1</v>
      </c>
      <c r="I1146" t="s">
        <v>1961</v>
      </c>
      <c r="J1146">
        <v>2168.9369999999999</v>
      </c>
      <c r="K1146">
        <v>2168.9369999999999</v>
      </c>
      <c r="L1146" t="str">
        <f>_xlfn.IFS(Table8_1[[#This Row],[Unit_Price]]&lt;500,"Low Price",Table8_1[[#This Row],[Unit_Price]]&lt;2000,"Medium Price",Table8_1[[#This Row],[Unit_Price]]&gt;=2000, "High Price")</f>
        <v>Medium Price</v>
      </c>
      <c r="M1146" t="str">
        <f>VLOOKUP(Table8_16[[#This Row],[Customer_ID]],Table1__2[],2,FALSE)</f>
        <v>Antonio Jones</v>
      </c>
      <c r="N1146">
        <f>VLOOKUP(Table8_16[[#This Row],[Customer_ID]],Table1__2[],3,FALSE)</f>
        <v>48</v>
      </c>
      <c r="O1146" t="str">
        <f>VLOOKUP(Table8_16[[#This Row],[Customer_ID]],Table1__2[],4,FALSE)</f>
        <v>Male</v>
      </c>
      <c r="P1146" t="str">
        <f>VLOOKUP(Table8_16[[#This Row],[Customer_ID]],Table1__2[],5,FALSE)</f>
        <v>Matthewborough</v>
      </c>
      <c r="Q1146" t="str">
        <f>VLOOKUP(Table8_16[[#This Row],[Customer_ID]],Table1__2[],6,FALSE)</f>
        <v>Georgia</v>
      </c>
      <c r="R1146" t="str">
        <f>VLOOKUP(Table8_16[[#This Row],[Customer_ID]],Table1__2[],7,FALSE)</f>
        <v>USA</v>
      </c>
      <c r="S1146" t="str">
        <f>VLOOKUP(Table8_16[[#This Row],[Customer_ID]],Table1__2[],8,FALSE)</f>
        <v>Silver</v>
      </c>
      <c r="T1146" t="str">
        <f>VLOOKUP(Table8_16[[#This Row],[Customer_ID]],Table1__2[],9,FALSE)</f>
        <v>Experienced</v>
      </c>
      <c r="U1146" t="str">
        <f>VLOOKUP(Table8_16[[#This Row],[Product_ID]],Table3__211[],2,FALSE)</f>
        <v>Men's Roll-On</v>
      </c>
      <c r="V1146" t="str">
        <f>VLOOKUP(Table8_16[[#This Row],[Product_ID]],Table3__211[],3,FALSE)</f>
        <v>Perfume</v>
      </c>
      <c r="W1146" t="str">
        <f>VLOOKUP(Table8_16[[#This Row],[Product_ID]],Table3__211[],4,FALSE)</f>
        <v>Beauty</v>
      </c>
      <c r="X1146" t="str">
        <f>VLOOKUP(Table8_16[[#This Row],[Product_ID]],Table3__211[],5,FALSE)</f>
        <v>Fragrance</v>
      </c>
      <c r="Y1146" t="str">
        <f>VLOOKUP(Table8_16[[#This Row],[Product_ID]],Table3__211[],6,FALSE)</f>
        <v>Sullivan and Sons</v>
      </c>
      <c r="Z1146">
        <f>VLOOKUP(Table8_16[[#This Row],[Product_ID]],Table3__211[],7,FALSE)</f>
        <v>43.29</v>
      </c>
      <c r="AA1146">
        <f>VLOOKUP(Table8_16[[#This Row],[Product_ID]],Table3__211[],8,FALSE)</f>
        <v>267</v>
      </c>
      <c r="AB1146" t="str">
        <f>VLOOKUP(Table8_16[[#This Row],[Store_ID]],Store!$A$2:$E$21,2,FALSE)</f>
        <v>Martinez, Adkins and Johnson</v>
      </c>
      <c r="AC1146" t="str">
        <f>VLOOKUP(Table8_16[[#This Row],[Store_ID]],Store!$A$2:$E$21,3,FALSE)</f>
        <v>North</v>
      </c>
      <c r="AD1146" t="str">
        <f>VLOOKUP(Table8_16[[#This Row],[Store_ID]],Store!$A$2:$E$21,4,FALSE)</f>
        <v>Danielmouth</v>
      </c>
      <c r="AE1146" t="str">
        <f>VLOOKUP(Table8_16[[#This Row],[Store_ID]],Store!$A$2:$E$21,5,FALSE)</f>
        <v>Flagship</v>
      </c>
      <c r="AF1146" s="22" t="str">
        <f>VLOOKUP(Table8_16[[#This Row],[Store_ID]],Store!$A$2:$F$21,6,FALSE)</f>
        <v>Physical Store</v>
      </c>
    </row>
    <row r="1147" spans="1:32" x14ac:dyDescent="0.3">
      <c r="A1147" t="s">
        <v>3112</v>
      </c>
      <c r="B1147" s="5">
        <v>45821</v>
      </c>
      <c r="C1147" t="s">
        <v>1352</v>
      </c>
      <c r="D1147" t="s">
        <v>1998</v>
      </c>
      <c r="E1147" t="s">
        <v>1932</v>
      </c>
      <c r="F1147">
        <v>4</v>
      </c>
      <c r="G1147">
        <v>254.71</v>
      </c>
      <c r="H1147">
        <v>0.2</v>
      </c>
      <c r="I1147" t="s">
        <v>1964</v>
      </c>
      <c r="J1147">
        <v>815.072</v>
      </c>
      <c r="K1147">
        <v>815.072</v>
      </c>
      <c r="L1147" t="str">
        <f>_xlfn.IFS(Table8_1[[#This Row],[Unit_Price]]&lt;500,"Low Price",Table8_1[[#This Row],[Unit_Price]]&lt;2000,"Medium Price",Table8_1[[#This Row],[Unit_Price]]&gt;=2000, "High Price")</f>
        <v>Low Price</v>
      </c>
      <c r="M1147" t="str">
        <f>VLOOKUP(Table8_16[[#This Row],[Customer_ID]],Table1__2[],2,FALSE)</f>
        <v>Summer Weiss</v>
      </c>
      <c r="N1147">
        <f>VLOOKUP(Table8_16[[#This Row],[Customer_ID]],Table1__2[],3,FALSE)</f>
        <v>37</v>
      </c>
      <c r="O1147" t="str">
        <f>VLOOKUP(Table8_16[[#This Row],[Customer_ID]],Table1__2[],4,FALSE)</f>
        <v>Male</v>
      </c>
      <c r="P1147" t="str">
        <f>VLOOKUP(Table8_16[[#This Row],[Customer_ID]],Table1__2[],5,FALSE)</f>
        <v>Phyllisport</v>
      </c>
      <c r="Q1147" t="str">
        <f>VLOOKUP(Table8_16[[#This Row],[Customer_ID]],Table1__2[],6,FALSE)</f>
        <v>New Jersey</v>
      </c>
      <c r="R1147" t="str">
        <f>VLOOKUP(Table8_16[[#This Row],[Customer_ID]],Table1__2[],7,FALSE)</f>
        <v>USA</v>
      </c>
      <c r="S1147" t="str">
        <f>VLOOKUP(Table8_16[[#This Row],[Customer_ID]],Table1__2[],8,FALSE)</f>
        <v>Bronze</v>
      </c>
      <c r="T1147" t="str">
        <f>VLOOKUP(Table8_16[[#This Row],[Customer_ID]],Table1__2[],9,FALSE)</f>
        <v>Experienced</v>
      </c>
      <c r="U1147" t="str">
        <f>VLOOKUP(Table8_16[[#This Row],[Product_ID]],Table3__211[],2,FALSE)</f>
        <v>Beard Grooming</v>
      </c>
      <c r="V1147" t="str">
        <f>VLOOKUP(Table8_16[[#This Row],[Product_ID]],Table3__211[],3,FALSE)</f>
        <v>Kit</v>
      </c>
      <c r="W1147" t="str">
        <f>VLOOKUP(Table8_16[[#This Row],[Product_ID]],Table3__211[],4,FALSE)</f>
        <v>Beauty</v>
      </c>
      <c r="X1147" t="str">
        <f>VLOOKUP(Table8_16[[#This Row],[Product_ID]],Table3__211[],5,FALSE)</f>
        <v>Grooming</v>
      </c>
      <c r="Y1147" t="str">
        <f>VLOOKUP(Table8_16[[#This Row],[Product_ID]],Table3__211[],6,FALSE)</f>
        <v>Erickson-Green</v>
      </c>
      <c r="Z1147">
        <f>VLOOKUP(Table8_16[[#This Row],[Product_ID]],Table3__211[],7,FALSE)</f>
        <v>337.42</v>
      </c>
      <c r="AA1147">
        <f>VLOOKUP(Table8_16[[#This Row],[Product_ID]],Table3__211[],8,FALSE)</f>
        <v>256</v>
      </c>
      <c r="AB1147" t="str">
        <f>VLOOKUP(Table8_16[[#This Row],[Store_ID]],Store!$A$2:$E$21,2,FALSE)</f>
        <v>Gardner, Humphrey and Contreras</v>
      </c>
      <c r="AC1147" t="str">
        <f>VLOOKUP(Table8_16[[#This Row],[Store_ID]],Store!$A$2:$E$21,3,FALSE)</f>
        <v>East</v>
      </c>
      <c r="AD1147" t="str">
        <f>VLOOKUP(Table8_16[[#This Row],[Store_ID]],Store!$A$2:$E$21,4,FALSE)</f>
        <v>Johnsonville</v>
      </c>
      <c r="AE1147" t="str">
        <f>VLOOKUP(Table8_16[[#This Row],[Store_ID]],Store!$A$2:$E$21,5,FALSE)</f>
        <v>Flagship</v>
      </c>
      <c r="AF1147" s="22" t="str">
        <f>VLOOKUP(Table8_16[[#This Row],[Store_ID]],Store!$A$2:$F$21,6,FALSE)</f>
        <v>Physical Store</v>
      </c>
    </row>
    <row r="1148" spans="1:32" x14ac:dyDescent="0.3">
      <c r="A1148" t="s">
        <v>3113</v>
      </c>
      <c r="B1148" s="5">
        <v>45508</v>
      </c>
      <c r="C1148" t="s">
        <v>199</v>
      </c>
      <c r="D1148" t="s">
        <v>1732</v>
      </c>
      <c r="E1148" t="s">
        <v>1904</v>
      </c>
      <c r="F1148">
        <v>4</v>
      </c>
      <c r="G1148">
        <v>594.89</v>
      </c>
      <c r="H1148">
        <v>0.3</v>
      </c>
      <c r="I1148" t="s">
        <v>1961</v>
      </c>
      <c r="J1148">
        <v>1665.692</v>
      </c>
      <c r="K1148">
        <v>1665.692</v>
      </c>
      <c r="L1148" t="str">
        <f>_xlfn.IFS(Table8_1[[#This Row],[Unit_Price]]&lt;500,"Low Price",Table8_1[[#This Row],[Unit_Price]]&lt;2000,"Medium Price",Table8_1[[#This Row],[Unit_Price]]&gt;=2000, "High Price")</f>
        <v>Medium Price</v>
      </c>
      <c r="M1148" t="str">
        <f>VLOOKUP(Table8_16[[#This Row],[Customer_ID]],Table1__2[],2,FALSE)</f>
        <v>Sarah Rodgers</v>
      </c>
      <c r="N1148">
        <f>VLOOKUP(Table8_16[[#This Row],[Customer_ID]],Table1__2[],3,FALSE)</f>
        <v>23</v>
      </c>
      <c r="O1148" t="str">
        <f>VLOOKUP(Table8_16[[#This Row],[Customer_ID]],Table1__2[],4,FALSE)</f>
        <v>Female</v>
      </c>
      <c r="P1148" t="str">
        <f>VLOOKUP(Table8_16[[#This Row],[Customer_ID]],Table1__2[],5,FALSE)</f>
        <v>New Julia</v>
      </c>
      <c r="Q1148" t="str">
        <f>VLOOKUP(Table8_16[[#This Row],[Customer_ID]],Table1__2[],6,FALSE)</f>
        <v>West Virginia</v>
      </c>
      <c r="R1148" t="str">
        <f>VLOOKUP(Table8_16[[#This Row],[Customer_ID]],Table1__2[],7,FALSE)</f>
        <v>USA</v>
      </c>
      <c r="S1148" t="str">
        <f>VLOOKUP(Table8_16[[#This Row],[Customer_ID]],Table1__2[],8,FALSE)</f>
        <v>Gold</v>
      </c>
      <c r="T1148" t="str">
        <f>VLOOKUP(Table8_16[[#This Row],[Customer_ID]],Table1__2[],9,FALSE)</f>
        <v>Students</v>
      </c>
      <c r="U1148" t="str">
        <f>VLOOKUP(Table8_16[[#This Row],[Product_ID]],Table3__211[],2,FALSE)</f>
        <v>Boxing Hand</v>
      </c>
      <c r="V1148" t="str">
        <f>VLOOKUP(Table8_16[[#This Row],[Product_ID]],Table3__211[],3,FALSE)</f>
        <v>Wraps</v>
      </c>
      <c r="W1148" t="str">
        <f>VLOOKUP(Table8_16[[#This Row],[Product_ID]],Table3__211[],4,FALSE)</f>
        <v>Sports</v>
      </c>
      <c r="X1148" t="str">
        <f>VLOOKUP(Table8_16[[#This Row],[Product_ID]],Table3__211[],5,FALSE)</f>
        <v>Fitness</v>
      </c>
      <c r="Y1148" t="str">
        <f>VLOOKUP(Table8_16[[#This Row],[Product_ID]],Table3__211[],6,FALSE)</f>
        <v>Smith-King</v>
      </c>
      <c r="Z1148">
        <f>VLOOKUP(Table8_16[[#This Row],[Product_ID]],Table3__211[],7,FALSE)</f>
        <v>190.29</v>
      </c>
      <c r="AA1148">
        <f>VLOOKUP(Table8_16[[#This Row],[Product_ID]],Table3__211[],8,FALSE)</f>
        <v>260</v>
      </c>
      <c r="AB1148" t="str">
        <f>VLOOKUP(Table8_16[[#This Row],[Store_ID]],Store!$A$2:$E$21,2,FALSE)</f>
        <v>Alexander Group</v>
      </c>
      <c r="AC1148" t="str">
        <f>VLOOKUP(Table8_16[[#This Row],[Store_ID]],Store!$A$2:$E$21,3,FALSE)</f>
        <v>South</v>
      </c>
      <c r="AD1148" t="str">
        <f>VLOOKUP(Table8_16[[#This Row],[Store_ID]],Store!$A$2:$E$21,4,FALSE)</f>
        <v>Port Sharon</v>
      </c>
      <c r="AE1148" t="str">
        <f>VLOOKUP(Table8_16[[#This Row],[Store_ID]],Store!$A$2:$E$21,5,FALSE)</f>
        <v>Online</v>
      </c>
      <c r="AF1148" s="22" t="str">
        <f>VLOOKUP(Table8_16[[#This Row],[Store_ID]],Store!$A$2:$F$21,6,FALSE)</f>
        <v>Digital Store</v>
      </c>
    </row>
    <row r="1149" spans="1:32" x14ac:dyDescent="0.3">
      <c r="A1149" t="s">
        <v>3114</v>
      </c>
      <c r="B1149" s="5">
        <v>45854</v>
      </c>
      <c r="C1149" t="s">
        <v>719</v>
      </c>
      <c r="D1149" t="s">
        <v>1856</v>
      </c>
      <c r="E1149" t="s">
        <v>1887</v>
      </c>
      <c r="F1149">
        <v>2</v>
      </c>
      <c r="G1149">
        <v>844.31</v>
      </c>
      <c r="H1149">
        <v>7.0000000000000007E-2</v>
      </c>
      <c r="I1149" t="s">
        <v>1961</v>
      </c>
      <c r="J1149">
        <v>1570.4166</v>
      </c>
      <c r="K1149">
        <v>1570.4165999999998</v>
      </c>
      <c r="L1149" t="str">
        <f>_xlfn.IFS(Table8_1[[#This Row],[Unit_Price]]&lt;500,"Low Price",Table8_1[[#This Row],[Unit_Price]]&lt;2000,"Medium Price",Table8_1[[#This Row],[Unit_Price]]&gt;=2000, "High Price")</f>
        <v>Medium Price</v>
      </c>
      <c r="M1149" t="str">
        <f>VLOOKUP(Table8_16[[#This Row],[Customer_ID]],Table1__2[],2,FALSE)</f>
        <v>Jordan Wells</v>
      </c>
      <c r="N1149">
        <f>VLOOKUP(Table8_16[[#This Row],[Customer_ID]],Table1__2[],3,FALSE)</f>
        <v>47</v>
      </c>
      <c r="O1149" t="str">
        <f>VLOOKUP(Table8_16[[#This Row],[Customer_ID]],Table1__2[],4,FALSE)</f>
        <v>Female</v>
      </c>
      <c r="P1149" t="str">
        <f>VLOOKUP(Table8_16[[#This Row],[Customer_ID]],Table1__2[],5,FALSE)</f>
        <v xml:space="preserve">Phillipschester   </v>
      </c>
      <c r="Q1149" t="str">
        <f>VLOOKUP(Table8_16[[#This Row],[Customer_ID]],Table1__2[],6,FALSE)</f>
        <v>New Jersey</v>
      </c>
      <c r="R1149" t="str">
        <f>VLOOKUP(Table8_16[[#This Row],[Customer_ID]],Table1__2[],7,FALSE)</f>
        <v>USA</v>
      </c>
      <c r="S1149" t="str">
        <f>VLOOKUP(Table8_16[[#This Row],[Customer_ID]],Table1__2[],8,FALSE)</f>
        <v>Gold</v>
      </c>
      <c r="T1149" t="str">
        <f>VLOOKUP(Table8_16[[#This Row],[Customer_ID]],Table1__2[],9,FALSE)</f>
        <v>Experienced</v>
      </c>
      <c r="U1149" t="str">
        <f>VLOOKUP(Table8_16[[#This Row],[Product_ID]],Table3__211[],2,FALSE)</f>
        <v>Women's High</v>
      </c>
      <c r="V1149" t="str">
        <f>VLOOKUP(Table8_16[[#This Row],[Product_ID]],Table3__211[],3,FALSE)</f>
        <v>Heels</v>
      </c>
      <c r="W1149" t="str">
        <f>VLOOKUP(Table8_16[[#This Row],[Product_ID]],Table3__211[],4,FALSE)</f>
        <v>Clothing</v>
      </c>
      <c r="X1149" t="str">
        <f>VLOOKUP(Table8_16[[#This Row],[Product_ID]],Table3__211[],5,FALSE)</f>
        <v>Footwear</v>
      </c>
      <c r="Y1149" t="str">
        <f>VLOOKUP(Table8_16[[#This Row],[Product_ID]],Table3__211[],6,FALSE)</f>
        <v>Smith-Charles</v>
      </c>
      <c r="Z1149">
        <f>VLOOKUP(Table8_16[[#This Row],[Product_ID]],Table3__211[],7,FALSE)</f>
        <v>438.25</v>
      </c>
      <c r="AA1149">
        <f>VLOOKUP(Table8_16[[#This Row],[Product_ID]],Table3__211[],8,FALSE)</f>
        <v>496</v>
      </c>
      <c r="AB1149" t="str">
        <f>VLOOKUP(Table8_16[[#This Row],[Store_ID]],Store!$A$2:$E$21,2,FALSE)</f>
        <v>Rivera-Warner</v>
      </c>
      <c r="AC1149" t="str">
        <f>VLOOKUP(Table8_16[[#This Row],[Store_ID]],Store!$A$2:$E$21,3,FALSE)</f>
        <v>East</v>
      </c>
      <c r="AD1149" t="str">
        <f>VLOOKUP(Table8_16[[#This Row],[Store_ID]],Store!$A$2:$E$21,4,FALSE)</f>
        <v>Washingtonfurt</v>
      </c>
      <c r="AE1149" t="str">
        <f>VLOOKUP(Table8_16[[#This Row],[Store_ID]],Store!$A$2:$E$21,5,FALSE)</f>
        <v>Flagship</v>
      </c>
      <c r="AF1149" s="22" t="str">
        <f>VLOOKUP(Table8_16[[#This Row],[Store_ID]],Store!$A$2:$F$21,6,FALSE)</f>
        <v>Physical Store</v>
      </c>
    </row>
    <row r="1150" spans="1:32" x14ac:dyDescent="0.3">
      <c r="A1150" t="s">
        <v>3115</v>
      </c>
      <c r="B1150" s="5">
        <v>45569</v>
      </c>
      <c r="C1150" t="s">
        <v>465</v>
      </c>
      <c r="D1150" t="s">
        <v>1617</v>
      </c>
      <c r="E1150" t="s">
        <v>1911</v>
      </c>
      <c r="F1150">
        <v>4</v>
      </c>
      <c r="G1150">
        <v>101.33</v>
      </c>
      <c r="H1150">
        <v>0</v>
      </c>
      <c r="I1150" t="s">
        <v>1959</v>
      </c>
      <c r="J1150">
        <v>405.32</v>
      </c>
      <c r="K1150">
        <v>405.32</v>
      </c>
      <c r="L1150" t="str">
        <f>_xlfn.IFS(Table8_1[[#This Row],[Unit_Price]]&lt;500,"Low Price",Table8_1[[#This Row],[Unit_Price]]&lt;2000,"Medium Price",Table8_1[[#This Row],[Unit_Price]]&gt;=2000, "High Price")</f>
        <v>Low Price</v>
      </c>
      <c r="M1150" t="str">
        <f>VLOOKUP(Table8_16[[#This Row],[Customer_ID]],Table1__2[],2,FALSE)</f>
        <v>Morgan Bowen</v>
      </c>
      <c r="N1150">
        <f>VLOOKUP(Table8_16[[#This Row],[Customer_ID]],Table1__2[],3,FALSE)</f>
        <v>54</v>
      </c>
      <c r="O1150" t="str">
        <f>VLOOKUP(Table8_16[[#This Row],[Customer_ID]],Table1__2[],4,FALSE)</f>
        <v>Male</v>
      </c>
      <c r="P1150" t="str">
        <f>VLOOKUP(Table8_16[[#This Row],[Customer_ID]],Table1__2[],5,FALSE)</f>
        <v>Parksfort</v>
      </c>
      <c r="Q1150" t="str">
        <f>VLOOKUP(Table8_16[[#This Row],[Customer_ID]],Table1__2[],6,FALSE)</f>
        <v>Washington</v>
      </c>
      <c r="R1150" t="str">
        <f>VLOOKUP(Table8_16[[#This Row],[Customer_ID]],Table1__2[],7,FALSE)</f>
        <v>USA</v>
      </c>
      <c r="S1150" t="str">
        <f>VLOOKUP(Table8_16[[#This Row],[Customer_ID]],Table1__2[],8,FALSE)</f>
        <v>Gold</v>
      </c>
      <c r="T1150" t="str">
        <f>VLOOKUP(Table8_16[[#This Row],[Customer_ID]],Table1__2[],9,FALSE)</f>
        <v>Experienced</v>
      </c>
      <c r="U1150" t="str">
        <f>VLOOKUP(Table8_16[[#This Row],[Product_ID]],Table3__211[],2,FALSE)</f>
        <v>4K Home</v>
      </c>
      <c r="V1150" t="str">
        <f>VLOOKUP(Table8_16[[#This Row],[Product_ID]],Table3__211[],3,FALSE)</f>
        <v>Projector</v>
      </c>
      <c r="W1150" t="str">
        <f>VLOOKUP(Table8_16[[#This Row],[Product_ID]],Table3__211[],4,FALSE)</f>
        <v>Electronics</v>
      </c>
      <c r="X1150" t="str">
        <f>VLOOKUP(Table8_16[[#This Row],[Product_ID]],Table3__211[],5,FALSE)</f>
        <v>Appliances</v>
      </c>
      <c r="Y1150" t="str">
        <f>VLOOKUP(Table8_16[[#This Row],[Product_ID]],Table3__211[],6,FALSE)</f>
        <v>Thomas LLC</v>
      </c>
      <c r="Z1150">
        <f>VLOOKUP(Table8_16[[#This Row],[Product_ID]],Table3__211[],7,FALSE)</f>
        <v>465.34</v>
      </c>
      <c r="AA1150">
        <f>VLOOKUP(Table8_16[[#This Row],[Product_ID]],Table3__211[],8,FALSE)</f>
        <v>301</v>
      </c>
      <c r="AB1150" t="str">
        <f>VLOOKUP(Table8_16[[#This Row],[Store_ID]],Store!$A$2:$E$21,2,FALSE)</f>
        <v>Benson-Elliott</v>
      </c>
      <c r="AC1150" t="str">
        <f>VLOOKUP(Table8_16[[#This Row],[Store_ID]],Store!$A$2:$E$21,3,FALSE)</f>
        <v>East</v>
      </c>
      <c r="AD1150" t="str">
        <f>VLOOKUP(Table8_16[[#This Row],[Store_ID]],Store!$A$2:$E$21,4,FALSE)</f>
        <v>Port Josephberg</v>
      </c>
      <c r="AE1150" t="str">
        <f>VLOOKUP(Table8_16[[#This Row],[Store_ID]],Store!$A$2:$E$21,5,FALSE)</f>
        <v>Online</v>
      </c>
      <c r="AF1150" s="22" t="str">
        <f>VLOOKUP(Table8_16[[#This Row],[Store_ID]],Store!$A$2:$F$21,6,FALSE)</f>
        <v>Digital Store</v>
      </c>
    </row>
    <row r="1151" spans="1:32" x14ac:dyDescent="0.3">
      <c r="A1151" t="s">
        <v>3116</v>
      </c>
      <c r="B1151" s="5">
        <v>45824</v>
      </c>
      <c r="C1151" t="s">
        <v>456</v>
      </c>
      <c r="D1151" t="s">
        <v>1655</v>
      </c>
      <c r="E1151" t="s">
        <v>1917</v>
      </c>
      <c r="F1151">
        <v>3</v>
      </c>
      <c r="G1151">
        <v>922.56</v>
      </c>
      <c r="H1151">
        <v>0.18</v>
      </c>
      <c r="I1151" t="s">
        <v>1961</v>
      </c>
      <c r="J1151">
        <v>2269.4976000000001</v>
      </c>
      <c r="K1151">
        <v>2269.4975999999997</v>
      </c>
      <c r="L1151" t="str">
        <f>_xlfn.IFS(Table8_1[[#This Row],[Unit_Price]]&lt;500,"Low Price",Table8_1[[#This Row],[Unit_Price]]&lt;2000,"Medium Price",Table8_1[[#This Row],[Unit_Price]]&gt;=2000, "High Price")</f>
        <v>Medium Price</v>
      </c>
      <c r="M1151" t="str">
        <f>VLOOKUP(Table8_16[[#This Row],[Customer_ID]],Table1__2[],2,FALSE)</f>
        <v>Joseph Richards</v>
      </c>
      <c r="N1151">
        <f>VLOOKUP(Table8_16[[#This Row],[Customer_ID]],Table1__2[],3,FALSE)</f>
        <v>34</v>
      </c>
      <c r="O1151" t="str">
        <f>VLOOKUP(Table8_16[[#This Row],[Customer_ID]],Table1__2[],4,FALSE)</f>
        <v>Female</v>
      </c>
      <c r="P1151" t="str">
        <f>VLOOKUP(Table8_16[[#This Row],[Customer_ID]],Table1__2[],5,FALSE)</f>
        <v>Wigginsville</v>
      </c>
      <c r="Q1151" t="str">
        <f>VLOOKUP(Table8_16[[#This Row],[Customer_ID]],Table1__2[],6,FALSE)</f>
        <v>Alabama</v>
      </c>
      <c r="R1151" t="str">
        <f>VLOOKUP(Table8_16[[#This Row],[Customer_ID]],Table1__2[],7,FALSE)</f>
        <v>USA</v>
      </c>
      <c r="S1151" t="str">
        <f>VLOOKUP(Table8_16[[#This Row],[Customer_ID]],Table1__2[],8,FALSE)</f>
        <v>Bronze</v>
      </c>
      <c r="T1151" t="str">
        <f>VLOOKUP(Table8_16[[#This Row],[Customer_ID]],Table1__2[],9,FALSE)</f>
        <v>Experienced</v>
      </c>
      <c r="U1151" t="str">
        <f>VLOOKUP(Table8_16[[#This Row],[Product_ID]],Table3__211[],2,FALSE)</f>
        <v>Wireless Bluetooth</v>
      </c>
      <c r="V1151" t="str">
        <f>VLOOKUP(Table8_16[[#This Row],[Product_ID]],Table3__211[],3,FALSE)</f>
        <v>Speaker</v>
      </c>
      <c r="W1151" t="str">
        <f>VLOOKUP(Table8_16[[#This Row],[Product_ID]],Table3__211[],4,FALSE)</f>
        <v>Electronics</v>
      </c>
      <c r="X1151" t="str">
        <f>VLOOKUP(Table8_16[[#This Row],[Product_ID]],Table3__211[],5,FALSE)</f>
        <v>Audio</v>
      </c>
      <c r="Y1151" t="str">
        <f>VLOOKUP(Table8_16[[#This Row],[Product_ID]],Table3__211[],6,FALSE)</f>
        <v>Reed-Schmidt</v>
      </c>
      <c r="Z1151">
        <f>VLOOKUP(Table8_16[[#This Row],[Product_ID]],Table3__211[],7,FALSE)</f>
        <v>322.41000000000003</v>
      </c>
      <c r="AA1151">
        <f>VLOOKUP(Table8_16[[#This Row],[Product_ID]],Table3__211[],8,FALSE)</f>
        <v>213</v>
      </c>
      <c r="AB1151" t="str">
        <f>VLOOKUP(Table8_16[[#This Row],[Store_ID]],Store!$A$2:$E$21,2,FALSE)</f>
        <v>Bean, Jones and Park</v>
      </c>
      <c r="AC1151" t="str">
        <f>VLOOKUP(Table8_16[[#This Row],[Store_ID]],Store!$A$2:$E$21,3,FALSE)</f>
        <v>West</v>
      </c>
      <c r="AD1151" t="str">
        <f>VLOOKUP(Table8_16[[#This Row],[Store_ID]],Store!$A$2:$E$21,4,FALSE)</f>
        <v>Thompsonborough</v>
      </c>
      <c r="AE1151" t="str">
        <f>VLOOKUP(Table8_16[[#This Row],[Store_ID]],Store!$A$2:$E$21,5,FALSE)</f>
        <v>Online</v>
      </c>
      <c r="AF1151" s="22" t="str">
        <f>VLOOKUP(Table8_16[[#This Row],[Store_ID]],Store!$A$2:$F$21,6,FALSE)</f>
        <v>Digital Store</v>
      </c>
    </row>
    <row r="1152" spans="1:32" x14ac:dyDescent="0.3">
      <c r="A1152" t="s">
        <v>3117</v>
      </c>
      <c r="B1152" s="5">
        <v>45352</v>
      </c>
      <c r="C1152" t="s">
        <v>1352</v>
      </c>
      <c r="D1152" t="s">
        <v>1693</v>
      </c>
      <c r="E1152" t="s">
        <v>1934</v>
      </c>
      <c r="F1152">
        <v>4</v>
      </c>
      <c r="G1152">
        <v>867.19</v>
      </c>
      <c r="H1152">
        <v>7.0000000000000007E-2</v>
      </c>
      <c r="I1152" t="s">
        <v>1964</v>
      </c>
      <c r="J1152">
        <v>3225.9468000000002</v>
      </c>
      <c r="K1152">
        <v>3225.9468000000002</v>
      </c>
      <c r="L1152" t="str">
        <f>_xlfn.IFS(Table8_1[[#This Row],[Unit_Price]]&lt;500,"Low Price",Table8_1[[#This Row],[Unit_Price]]&lt;2000,"Medium Price",Table8_1[[#This Row],[Unit_Price]]&gt;=2000, "High Price")</f>
        <v>Medium Price</v>
      </c>
      <c r="M1152" t="str">
        <f>VLOOKUP(Table8_16[[#This Row],[Customer_ID]],Table1__2[],2,FALSE)</f>
        <v>Summer Weiss</v>
      </c>
      <c r="N1152">
        <f>VLOOKUP(Table8_16[[#This Row],[Customer_ID]],Table1__2[],3,FALSE)</f>
        <v>37</v>
      </c>
      <c r="O1152" t="str">
        <f>VLOOKUP(Table8_16[[#This Row],[Customer_ID]],Table1__2[],4,FALSE)</f>
        <v>Male</v>
      </c>
      <c r="P1152" t="str">
        <f>VLOOKUP(Table8_16[[#This Row],[Customer_ID]],Table1__2[],5,FALSE)</f>
        <v>Phyllisport</v>
      </c>
      <c r="Q1152" t="str">
        <f>VLOOKUP(Table8_16[[#This Row],[Customer_ID]],Table1__2[],6,FALSE)</f>
        <v>New Jersey</v>
      </c>
      <c r="R1152" t="str">
        <f>VLOOKUP(Table8_16[[#This Row],[Customer_ID]],Table1__2[],7,FALSE)</f>
        <v>USA</v>
      </c>
      <c r="S1152" t="str">
        <f>VLOOKUP(Table8_16[[#This Row],[Customer_ID]],Table1__2[],8,FALSE)</f>
        <v>Bronze</v>
      </c>
      <c r="T1152" t="str">
        <f>VLOOKUP(Table8_16[[#This Row],[Customer_ID]],Table1__2[],9,FALSE)</f>
        <v>Experienced</v>
      </c>
      <c r="U1152" t="str">
        <f>VLOOKUP(Table8_16[[#This Row],[Product_ID]],Table3__211[],2,FALSE)</f>
        <v>Sports Water Hydration</v>
      </c>
      <c r="V1152" t="str">
        <f>VLOOKUP(Table8_16[[#This Row],[Product_ID]],Table3__211[],3,FALSE)</f>
        <v>Pack</v>
      </c>
      <c r="W1152" t="str">
        <f>VLOOKUP(Table8_16[[#This Row],[Product_ID]],Table3__211[],4,FALSE)</f>
        <v>Sports</v>
      </c>
      <c r="X1152" t="str">
        <f>VLOOKUP(Table8_16[[#This Row],[Product_ID]],Table3__211[],5,FALSE)</f>
        <v>Outdoor</v>
      </c>
      <c r="Y1152" t="str">
        <f>VLOOKUP(Table8_16[[#This Row],[Product_ID]],Table3__211[],6,FALSE)</f>
        <v>Sims-Smith</v>
      </c>
      <c r="Z1152">
        <f>VLOOKUP(Table8_16[[#This Row],[Product_ID]],Table3__211[],7,FALSE)</f>
        <v>135.61000000000001</v>
      </c>
      <c r="AA1152">
        <f>VLOOKUP(Table8_16[[#This Row],[Product_ID]],Table3__211[],8,FALSE)</f>
        <v>394</v>
      </c>
      <c r="AB1152" t="str">
        <f>VLOOKUP(Table8_16[[#This Row],[Store_ID]],Store!$A$2:$E$21,2,FALSE)</f>
        <v>Mcdonald Inc</v>
      </c>
      <c r="AC1152" t="str">
        <f>VLOOKUP(Table8_16[[#This Row],[Store_ID]],Store!$A$2:$E$21,3,FALSE)</f>
        <v>South</v>
      </c>
      <c r="AD1152" t="str">
        <f>VLOOKUP(Table8_16[[#This Row],[Store_ID]],Store!$A$2:$E$21,4,FALSE)</f>
        <v>Christopherland</v>
      </c>
      <c r="AE1152" t="str">
        <f>VLOOKUP(Table8_16[[#This Row],[Store_ID]],Store!$A$2:$E$21,5,FALSE)</f>
        <v>Outlet</v>
      </c>
      <c r="AF1152" s="22" t="str">
        <f>VLOOKUP(Table8_16[[#This Row],[Store_ID]],Store!$A$2:$F$21,6,FALSE)</f>
        <v>Physical Store</v>
      </c>
    </row>
    <row r="1153" spans="1:32" x14ac:dyDescent="0.3">
      <c r="A1153" t="s">
        <v>3118</v>
      </c>
      <c r="B1153" s="5">
        <v>45454</v>
      </c>
      <c r="C1153" t="s">
        <v>38</v>
      </c>
      <c r="D1153" t="s">
        <v>1832</v>
      </c>
      <c r="E1153" t="s">
        <v>1942</v>
      </c>
      <c r="F1153">
        <v>3</v>
      </c>
      <c r="G1153">
        <v>816.87</v>
      </c>
      <c r="H1153">
        <v>0.14000000000000001</v>
      </c>
      <c r="I1153" t="s">
        <v>1961</v>
      </c>
      <c r="J1153">
        <v>2107.5246000000002</v>
      </c>
      <c r="K1153">
        <v>2107.5246000000002</v>
      </c>
      <c r="L1153" t="str">
        <f>_xlfn.IFS(Table8_1[[#This Row],[Unit_Price]]&lt;500,"Low Price",Table8_1[[#This Row],[Unit_Price]]&lt;2000,"Medium Price",Table8_1[[#This Row],[Unit_Price]]&gt;=2000, "High Price")</f>
        <v>Medium Price</v>
      </c>
      <c r="M1153" t="str">
        <f>VLOOKUP(Table8_16[[#This Row],[Customer_ID]],Table1__2[],2,FALSE)</f>
        <v>Amber Jackson</v>
      </c>
      <c r="N1153">
        <f>VLOOKUP(Table8_16[[#This Row],[Customer_ID]],Table1__2[],3,FALSE)</f>
        <v>29</v>
      </c>
      <c r="O1153" t="str">
        <f>VLOOKUP(Table8_16[[#This Row],[Customer_ID]],Table1__2[],4,FALSE)</f>
        <v>Female</v>
      </c>
      <c r="P1153" t="str">
        <f>VLOOKUP(Table8_16[[#This Row],[Customer_ID]],Table1__2[],5,FALSE)</f>
        <v>Deborahborough</v>
      </c>
      <c r="Q1153" t="str">
        <f>VLOOKUP(Table8_16[[#This Row],[Customer_ID]],Table1__2[],6,FALSE)</f>
        <v>South Dakota</v>
      </c>
      <c r="R1153" t="str">
        <f>VLOOKUP(Table8_16[[#This Row],[Customer_ID]],Table1__2[],7,FALSE)</f>
        <v>USA</v>
      </c>
      <c r="S1153" t="str">
        <f>VLOOKUP(Table8_16[[#This Row],[Customer_ID]],Table1__2[],8,FALSE)</f>
        <v>Platinum</v>
      </c>
      <c r="T1153" t="str">
        <f>VLOOKUP(Table8_16[[#This Row],[Customer_ID]],Table1__2[],9,FALSE)</f>
        <v>Entry level Professionel</v>
      </c>
      <c r="U1153" t="str">
        <f>VLOOKUP(Table8_16[[#This Row],[Product_ID]],Table3__211[],2,FALSE)</f>
        <v>Hydrating Face</v>
      </c>
      <c r="V1153" t="str">
        <f>VLOOKUP(Table8_16[[#This Row],[Product_ID]],Table3__211[],3,FALSE)</f>
        <v>Cleanser</v>
      </c>
      <c r="W1153" t="str">
        <f>VLOOKUP(Table8_16[[#This Row],[Product_ID]],Table3__211[],4,FALSE)</f>
        <v>Beauty</v>
      </c>
      <c r="X1153" t="str">
        <f>VLOOKUP(Table8_16[[#This Row],[Product_ID]],Table3__211[],5,FALSE)</f>
        <v>Skincare</v>
      </c>
      <c r="Y1153" t="str">
        <f>VLOOKUP(Table8_16[[#This Row],[Product_ID]],Table3__211[],6,FALSE)</f>
        <v>Butler Group</v>
      </c>
      <c r="Z1153">
        <f>VLOOKUP(Table8_16[[#This Row],[Product_ID]],Table3__211[],7,FALSE)</f>
        <v>254.04</v>
      </c>
      <c r="AA1153">
        <f>VLOOKUP(Table8_16[[#This Row],[Product_ID]],Table3__211[],8,FALSE)</f>
        <v>159</v>
      </c>
      <c r="AB1153" t="str">
        <f>VLOOKUP(Table8_16[[#This Row],[Store_ID]],Store!$A$2:$E$21,2,FALSE)</f>
        <v>Holloway Ltd</v>
      </c>
      <c r="AC1153" t="str">
        <f>VLOOKUP(Table8_16[[#This Row],[Store_ID]],Store!$A$2:$E$21,3,FALSE)</f>
        <v>North</v>
      </c>
      <c r="AD1153" t="str">
        <f>VLOOKUP(Table8_16[[#This Row],[Store_ID]],Store!$A$2:$E$21,4,FALSE)</f>
        <v>Bensonhaven</v>
      </c>
      <c r="AE1153" t="str">
        <f>VLOOKUP(Table8_16[[#This Row],[Store_ID]],Store!$A$2:$E$21,5,FALSE)</f>
        <v>Flagship</v>
      </c>
      <c r="AF1153" s="22" t="str">
        <f>VLOOKUP(Table8_16[[#This Row],[Store_ID]],Store!$A$2:$F$21,6,FALSE)</f>
        <v>Physical Store</v>
      </c>
    </row>
    <row r="1154" spans="1:32" x14ac:dyDescent="0.3">
      <c r="A1154" t="s">
        <v>3119</v>
      </c>
      <c r="B1154" s="5">
        <v>45924</v>
      </c>
      <c r="C1154" t="s">
        <v>1490</v>
      </c>
      <c r="D1154" t="s">
        <v>1777</v>
      </c>
      <c r="E1154" t="s">
        <v>1901</v>
      </c>
      <c r="F1154">
        <v>3</v>
      </c>
      <c r="G1154">
        <v>258.06</v>
      </c>
      <c r="H1154">
        <v>0</v>
      </c>
      <c r="I1154" t="s">
        <v>1961</v>
      </c>
      <c r="J1154">
        <v>774.18</v>
      </c>
      <c r="K1154">
        <v>774.18000000000006</v>
      </c>
      <c r="L1154" t="str">
        <f>_xlfn.IFS(Table8_1[[#This Row],[Unit_Price]]&lt;500,"Low Price",Table8_1[[#This Row],[Unit_Price]]&lt;2000,"Medium Price",Table8_1[[#This Row],[Unit_Price]]&gt;=2000, "High Price")</f>
        <v>Low Price</v>
      </c>
      <c r="M1154" t="str">
        <f>VLOOKUP(Table8_16[[#This Row],[Customer_ID]],Table1__2[],2,FALSE)</f>
        <v>Jordan Medina</v>
      </c>
      <c r="N1154">
        <f>VLOOKUP(Table8_16[[#This Row],[Customer_ID]],Table1__2[],3,FALSE)</f>
        <v>33</v>
      </c>
      <c r="O1154" t="str">
        <f>VLOOKUP(Table8_16[[#This Row],[Customer_ID]],Table1__2[],4,FALSE)</f>
        <v>Male</v>
      </c>
      <c r="P1154" t="str">
        <f>VLOOKUP(Table8_16[[#This Row],[Customer_ID]],Table1__2[],5,FALSE)</f>
        <v>Robinchester</v>
      </c>
      <c r="Q1154" t="str">
        <f>VLOOKUP(Table8_16[[#This Row],[Customer_ID]],Table1__2[],6,FALSE)</f>
        <v>Florida</v>
      </c>
      <c r="R1154" t="str">
        <f>VLOOKUP(Table8_16[[#This Row],[Customer_ID]],Table1__2[],7,FALSE)</f>
        <v>USA</v>
      </c>
      <c r="S1154" t="str">
        <f>VLOOKUP(Table8_16[[#This Row],[Customer_ID]],Table1__2[],8,FALSE)</f>
        <v>Bronze</v>
      </c>
      <c r="T1154" t="str">
        <f>VLOOKUP(Table8_16[[#This Row],[Customer_ID]],Table1__2[],9,FALSE)</f>
        <v>Experienced</v>
      </c>
      <c r="U1154" t="str">
        <f>VLOOKUP(Table8_16[[#This Row],[Product_ID]],Table3__211[],2,FALSE)</f>
        <v>Adjustable Dumbbells</v>
      </c>
      <c r="V1154" t="str">
        <f>VLOOKUP(Table8_16[[#This Row],[Product_ID]],Table3__211[],3,FALSE)</f>
        <v>20kg</v>
      </c>
      <c r="W1154" t="str">
        <f>VLOOKUP(Table8_16[[#This Row],[Product_ID]],Table3__211[],4,FALSE)</f>
        <v>Sports</v>
      </c>
      <c r="X1154" t="str">
        <f>VLOOKUP(Table8_16[[#This Row],[Product_ID]],Table3__211[],5,FALSE)</f>
        <v>Fitness</v>
      </c>
      <c r="Y1154" t="str">
        <f>VLOOKUP(Table8_16[[#This Row],[Product_ID]],Table3__211[],6,FALSE)</f>
        <v>Montgomery, Benton and Miller</v>
      </c>
      <c r="Z1154">
        <f>VLOOKUP(Table8_16[[#This Row],[Product_ID]],Table3__211[],7,FALSE)</f>
        <v>240.63</v>
      </c>
      <c r="AA1154">
        <f>VLOOKUP(Table8_16[[#This Row],[Product_ID]],Table3__211[],8,FALSE)</f>
        <v>423</v>
      </c>
      <c r="AB1154" t="str">
        <f>VLOOKUP(Table8_16[[#This Row],[Store_ID]],Store!$A$2:$E$21,2,FALSE)</f>
        <v>Johnson-Wright</v>
      </c>
      <c r="AC1154" t="str">
        <f>VLOOKUP(Table8_16[[#This Row],[Store_ID]],Store!$A$2:$E$21,3,FALSE)</f>
        <v>North</v>
      </c>
      <c r="AD1154" t="str">
        <f>VLOOKUP(Table8_16[[#This Row],[Store_ID]],Store!$A$2:$E$21,4,FALSE)</f>
        <v>Hoodberg</v>
      </c>
      <c r="AE1154" t="str">
        <f>VLOOKUP(Table8_16[[#This Row],[Store_ID]],Store!$A$2:$E$21,5,FALSE)</f>
        <v>Outlet</v>
      </c>
      <c r="AF1154" s="22" t="str">
        <f>VLOOKUP(Table8_16[[#This Row],[Store_ID]],Store!$A$2:$F$21,6,FALSE)</f>
        <v>Physical Store</v>
      </c>
    </row>
    <row r="1155" spans="1:32" x14ac:dyDescent="0.3">
      <c r="A1155" t="s">
        <v>3120</v>
      </c>
      <c r="B1155" s="5">
        <v>45694</v>
      </c>
      <c r="C1155" t="s">
        <v>995</v>
      </c>
      <c r="D1155" t="s">
        <v>1693</v>
      </c>
      <c r="E1155" t="s">
        <v>1934</v>
      </c>
      <c r="F1155">
        <v>2</v>
      </c>
      <c r="G1155">
        <v>574.58000000000004</v>
      </c>
      <c r="H1155">
        <v>0.06</v>
      </c>
      <c r="I1155" t="s">
        <v>1959</v>
      </c>
      <c r="J1155">
        <v>1080.2103999999999</v>
      </c>
      <c r="K1155">
        <v>1080.2104000000002</v>
      </c>
      <c r="L1155" t="str">
        <f>_xlfn.IFS(Table8_1[[#This Row],[Unit_Price]]&lt;500,"Low Price",Table8_1[[#This Row],[Unit_Price]]&lt;2000,"Medium Price",Table8_1[[#This Row],[Unit_Price]]&gt;=2000, "High Price")</f>
        <v>Medium Price</v>
      </c>
      <c r="M1155" t="str">
        <f>VLOOKUP(Table8_16[[#This Row],[Customer_ID]],Table1__2[],2,FALSE)</f>
        <v>Jason Mullins</v>
      </c>
      <c r="N1155">
        <f>VLOOKUP(Table8_16[[#This Row],[Customer_ID]],Table1__2[],3,FALSE)</f>
        <v>47</v>
      </c>
      <c r="O1155" t="str">
        <f>VLOOKUP(Table8_16[[#This Row],[Customer_ID]],Table1__2[],4,FALSE)</f>
        <v>Female</v>
      </c>
      <c r="P1155" t="str">
        <f>VLOOKUP(Table8_16[[#This Row],[Customer_ID]],Table1__2[],5,FALSE)</f>
        <v>Brianchester</v>
      </c>
      <c r="Q1155" t="str">
        <f>VLOOKUP(Table8_16[[#This Row],[Customer_ID]],Table1__2[],6,FALSE)</f>
        <v>Delaware</v>
      </c>
      <c r="R1155" t="str">
        <f>VLOOKUP(Table8_16[[#This Row],[Customer_ID]],Table1__2[],7,FALSE)</f>
        <v>USA</v>
      </c>
      <c r="S1155" t="str">
        <f>VLOOKUP(Table8_16[[#This Row],[Customer_ID]],Table1__2[],8,FALSE)</f>
        <v>Silver</v>
      </c>
      <c r="T1155" t="str">
        <f>VLOOKUP(Table8_16[[#This Row],[Customer_ID]],Table1__2[],9,FALSE)</f>
        <v>Experienced</v>
      </c>
      <c r="U1155" t="str">
        <f>VLOOKUP(Table8_16[[#This Row],[Product_ID]],Table3__211[],2,FALSE)</f>
        <v>Sports Water Hydration</v>
      </c>
      <c r="V1155" t="str">
        <f>VLOOKUP(Table8_16[[#This Row],[Product_ID]],Table3__211[],3,FALSE)</f>
        <v>Pack</v>
      </c>
      <c r="W1155" t="str">
        <f>VLOOKUP(Table8_16[[#This Row],[Product_ID]],Table3__211[],4,FALSE)</f>
        <v>Sports</v>
      </c>
      <c r="X1155" t="str">
        <f>VLOOKUP(Table8_16[[#This Row],[Product_ID]],Table3__211[],5,FALSE)</f>
        <v>Outdoor</v>
      </c>
      <c r="Y1155" t="str">
        <f>VLOOKUP(Table8_16[[#This Row],[Product_ID]],Table3__211[],6,FALSE)</f>
        <v>Sims-Smith</v>
      </c>
      <c r="Z1155">
        <f>VLOOKUP(Table8_16[[#This Row],[Product_ID]],Table3__211[],7,FALSE)</f>
        <v>135.61000000000001</v>
      </c>
      <c r="AA1155">
        <f>VLOOKUP(Table8_16[[#This Row],[Product_ID]],Table3__211[],8,FALSE)</f>
        <v>394</v>
      </c>
      <c r="AB1155" t="str">
        <f>VLOOKUP(Table8_16[[#This Row],[Store_ID]],Store!$A$2:$E$21,2,FALSE)</f>
        <v>Mcdonald Inc</v>
      </c>
      <c r="AC1155" t="str">
        <f>VLOOKUP(Table8_16[[#This Row],[Store_ID]],Store!$A$2:$E$21,3,FALSE)</f>
        <v>South</v>
      </c>
      <c r="AD1155" t="str">
        <f>VLOOKUP(Table8_16[[#This Row],[Store_ID]],Store!$A$2:$E$21,4,FALSE)</f>
        <v>Christopherland</v>
      </c>
      <c r="AE1155" t="str">
        <f>VLOOKUP(Table8_16[[#This Row],[Store_ID]],Store!$A$2:$E$21,5,FALSE)</f>
        <v>Outlet</v>
      </c>
      <c r="AF1155" s="22" t="str">
        <f>VLOOKUP(Table8_16[[#This Row],[Store_ID]],Store!$A$2:$F$21,6,FALSE)</f>
        <v>Physical Store</v>
      </c>
    </row>
    <row r="1156" spans="1:32" x14ac:dyDescent="0.3">
      <c r="A1156" t="s">
        <v>3121</v>
      </c>
      <c r="B1156" s="5">
        <v>45587</v>
      </c>
      <c r="C1156" t="s">
        <v>100</v>
      </c>
      <c r="D1156" t="s">
        <v>1832</v>
      </c>
      <c r="E1156" t="s">
        <v>1911</v>
      </c>
      <c r="F1156">
        <v>2</v>
      </c>
      <c r="G1156">
        <v>472.18</v>
      </c>
      <c r="H1156">
        <v>0.27</v>
      </c>
      <c r="I1156" t="s">
        <v>1961</v>
      </c>
      <c r="J1156">
        <v>689.38279999999997</v>
      </c>
      <c r="K1156">
        <v>689.38279999999997</v>
      </c>
      <c r="L1156" t="str">
        <f>_xlfn.IFS(Table8_1[[#This Row],[Unit_Price]]&lt;500,"Low Price",Table8_1[[#This Row],[Unit_Price]]&lt;2000,"Medium Price",Table8_1[[#This Row],[Unit_Price]]&gt;=2000, "High Price")</f>
        <v>Low Price</v>
      </c>
      <c r="M1156" t="str">
        <f>VLOOKUP(Table8_16[[#This Row],[Customer_ID]],Table1__2[],2,FALSE)</f>
        <v>Paul Fox</v>
      </c>
      <c r="N1156">
        <f>VLOOKUP(Table8_16[[#This Row],[Customer_ID]],Table1__2[],3,FALSE)</f>
        <v>33</v>
      </c>
      <c r="O1156" t="str">
        <f>VLOOKUP(Table8_16[[#This Row],[Customer_ID]],Table1__2[],4,FALSE)</f>
        <v>Female</v>
      </c>
      <c r="P1156" t="str">
        <f>VLOOKUP(Table8_16[[#This Row],[Customer_ID]],Table1__2[],5,FALSE)</f>
        <v>Michaelton</v>
      </c>
      <c r="Q1156" t="str">
        <f>VLOOKUP(Table8_16[[#This Row],[Customer_ID]],Table1__2[],6,FALSE)</f>
        <v>Hawaii</v>
      </c>
      <c r="R1156" t="str">
        <f>VLOOKUP(Table8_16[[#This Row],[Customer_ID]],Table1__2[],7,FALSE)</f>
        <v>USA</v>
      </c>
      <c r="S1156" t="str">
        <f>VLOOKUP(Table8_16[[#This Row],[Customer_ID]],Table1__2[],8,FALSE)</f>
        <v>Silver</v>
      </c>
      <c r="T1156" t="str">
        <f>VLOOKUP(Table8_16[[#This Row],[Customer_ID]],Table1__2[],9,FALSE)</f>
        <v>Experienced</v>
      </c>
      <c r="U1156" t="str">
        <f>VLOOKUP(Table8_16[[#This Row],[Product_ID]],Table3__211[],2,FALSE)</f>
        <v>Hydrating Face</v>
      </c>
      <c r="V1156" t="str">
        <f>VLOOKUP(Table8_16[[#This Row],[Product_ID]],Table3__211[],3,FALSE)</f>
        <v>Cleanser</v>
      </c>
      <c r="W1156" t="str">
        <f>VLOOKUP(Table8_16[[#This Row],[Product_ID]],Table3__211[],4,FALSE)</f>
        <v>Beauty</v>
      </c>
      <c r="X1156" t="str">
        <f>VLOOKUP(Table8_16[[#This Row],[Product_ID]],Table3__211[],5,FALSE)</f>
        <v>Skincare</v>
      </c>
      <c r="Y1156" t="str">
        <f>VLOOKUP(Table8_16[[#This Row],[Product_ID]],Table3__211[],6,FALSE)</f>
        <v>Butler Group</v>
      </c>
      <c r="Z1156">
        <f>VLOOKUP(Table8_16[[#This Row],[Product_ID]],Table3__211[],7,FALSE)</f>
        <v>254.04</v>
      </c>
      <c r="AA1156">
        <f>VLOOKUP(Table8_16[[#This Row],[Product_ID]],Table3__211[],8,FALSE)</f>
        <v>159</v>
      </c>
      <c r="AB1156" t="str">
        <f>VLOOKUP(Table8_16[[#This Row],[Store_ID]],Store!$A$2:$E$21,2,FALSE)</f>
        <v>Benson-Elliott</v>
      </c>
      <c r="AC1156" t="str">
        <f>VLOOKUP(Table8_16[[#This Row],[Store_ID]],Store!$A$2:$E$21,3,FALSE)</f>
        <v>East</v>
      </c>
      <c r="AD1156" t="str">
        <f>VLOOKUP(Table8_16[[#This Row],[Store_ID]],Store!$A$2:$E$21,4,FALSE)</f>
        <v>Port Josephberg</v>
      </c>
      <c r="AE1156" t="str">
        <f>VLOOKUP(Table8_16[[#This Row],[Store_ID]],Store!$A$2:$E$21,5,FALSE)</f>
        <v>Online</v>
      </c>
      <c r="AF1156" s="22" t="str">
        <f>VLOOKUP(Table8_16[[#This Row],[Store_ID]],Store!$A$2:$F$21,6,FALSE)</f>
        <v>Digital Store</v>
      </c>
    </row>
    <row r="1157" spans="1:32" x14ac:dyDescent="0.3">
      <c r="A1157" t="s">
        <v>3122</v>
      </c>
      <c r="B1157" s="5">
        <v>45556</v>
      </c>
      <c r="C1157" t="s">
        <v>1079</v>
      </c>
      <c r="D1157" t="s">
        <v>1703</v>
      </c>
      <c r="E1157" t="s">
        <v>1908</v>
      </c>
      <c r="F1157">
        <v>2</v>
      </c>
      <c r="G1157">
        <v>20.47</v>
      </c>
      <c r="H1157">
        <v>0.12</v>
      </c>
      <c r="I1157" t="s">
        <v>1964</v>
      </c>
      <c r="J1157">
        <v>36.027200000000001</v>
      </c>
      <c r="K1157">
        <v>36.027200000000001</v>
      </c>
      <c r="L1157" t="str">
        <f>_xlfn.IFS(Table8_1[[#This Row],[Unit_Price]]&lt;500,"Low Price",Table8_1[[#This Row],[Unit_Price]]&lt;2000,"Medium Price",Table8_1[[#This Row],[Unit_Price]]&gt;=2000, "High Price")</f>
        <v>Low Price</v>
      </c>
      <c r="M1157" t="str">
        <f>VLOOKUP(Table8_16[[#This Row],[Customer_ID]],Table1__2[],2,FALSE)</f>
        <v>Eric Davis</v>
      </c>
      <c r="N1157">
        <f>VLOOKUP(Table8_16[[#This Row],[Customer_ID]],Table1__2[],3,FALSE)</f>
        <v>27</v>
      </c>
      <c r="O1157" t="str">
        <f>VLOOKUP(Table8_16[[#This Row],[Customer_ID]],Table1__2[],4,FALSE)</f>
        <v>Male</v>
      </c>
      <c r="P1157" t="str">
        <f>VLOOKUP(Table8_16[[#This Row],[Customer_ID]],Table1__2[],5,FALSE)</f>
        <v>Johntown</v>
      </c>
      <c r="Q1157" t="str">
        <f>VLOOKUP(Table8_16[[#This Row],[Customer_ID]],Table1__2[],6,FALSE)</f>
        <v>Colorado</v>
      </c>
      <c r="R1157" t="str">
        <f>VLOOKUP(Table8_16[[#This Row],[Customer_ID]],Table1__2[],7,FALSE)</f>
        <v>USA</v>
      </c>
      <c r="S1157" t="str">
        <f>VLOOKUP(Table8_16[[#This Row],[Customer_ID]],Table1__2[],8,FALSE)</f>
        <v>Bronze</v>
      </c>
      <c r="T1157" t="str">
        <f>VLOOKUP(Table8_16[[#This Row],[Customer_ID]],Table1__2[],9,FALSE)</f>
        <v>Entry level Professionel</v>
      </c>
      <c r="U1157" t="str">
        <f>VLOOKUP(Table8_16[[#This Row],[Product_ID]],Table3__211[],2,FALSE)</f>
        <v>Yoga Exercise</v>
      </c>
      <c r="V1157" t="str">
        <f>VLOOKUP(Table8_16[[#This Row],[Product_ID]],Table3__211[],3,FALSE)</f>
        <v>Mat</v>
      </c>
      <c r="W1157" t="str">
        <f>VLOOKUP(Table8_16[[#This Row],[Product_ID]],Table3__211[],4,FALSE)</f>
        <v>Sports</v>
      </c>
      <c r="X1157" t="str">
        <f>VLOOKUP(Table8_16[[#This Row],[Product_ID]],Table3__211[],5,FALSE)</f>
        <v>Fitness</v>
      </c>
      <c r="Y1157" t="str">
        <f>VLOOKUP(Table8_16[[#This Row],[Product_ID]],Table3__211[],6,FALSE)</f>
        <v>Carroll, Long and Mendoza</v>
      </c>
      <c r="Z1157">
        <f>VLOOKUP(Table8_16[[#This Row],[Product_ID]],Table3__211[],7,FALSE)</f>
        <v>313.26</v>
      </c>
      <c r="AA1157">
        <f>VLOOKUP(Table8_16[[#This Row],[Product_ID]],Table3__211[],8,FALSE)</f>
        <v>369</v>
      </c>
      <c r="AB1157" t="str">
        <f>VLOOKUP(Table8_16[[#This Row],[Store_ID]],Store!$A$2:$E$21,2,FALSE)</f>
        <v>Gray Ltd</v>
      </c>
      <c r="AC1157" t="str">
        <f>VLOOKUP(Table8_16[[#This Row],[Store_ID]],Store!$A$2:$E$21,3,FALSE)</f>
        <v>North</v>
      </c>
      <c r="AD1157" t="str">
        <f>VLOOKUP(Table8_16[[#This Row],[Store_ID]],Store!$A$2:$E$21,4,FALSE)</f>
        <v>New Michaelchester</v>
      </c>
      <c r="AE1157" t="str">
        <f>VLOOKUP(Table8_16[[#This Row],[Store_ID]],Store!$A$2:$E$21,5,FALSE)</f>
        <v>Outlet</v>
      </c>
      <c r="AF1157" s="22" t="str">
        <f>VLOOKUP(Table8_16[[#This Row],[Store_ID]],Store!$A$2:$F$21,6,FALSE)</f>
        <v>Physical Store</v>
      </c>
    </row>
    <row r="1158" spans="1:32" x14ac:dyDescent="0.3">
      <c r="A1158" t="s">
        <v>3123</v>
      </c>
      <c r="B1158" s="5">
        <v>45923</v>
      </c>
      <c r="C1158" t="s">
        <v>104</v>
      </c>
      <c r="D1158" t="s">
        <v>1642</v>
      </c>
      <c r="E1158" t="s">
        <v>1914</v>
      </c>
      <c r="F1158">
        <v>3</v>
      </c>
      <c r="G1158">
        <v>235.41</v>
      </c>
      <c r="H1158">
        <v>0.15</v>
      </c>
      <c r="I1158" t="s">
        <v>1961</v>
      </c>
      <c r="J1158">
        <v>600.29549999999995</v>
      </c>
      <c r="K1158">
        <v>600.29550000000006</v>
      </c>
      <c r="L1158" t="str">
        <f>_xlfn.IFS(Table8_1[[#This Row],[Unit_Price]]&lt;500,"Low Price",Table8_1[[#This Row],[Unit_Price]]&lt;2000,"Medium Price",Table8_1[[#This Row],[Unit_Price]]&gt;=2000, "High Price")</f>
        <v>Low Price</v>
      </c>
      <c r="M1158" t="str">
        <f>VLOOKUP(Table8_16[[#This Row],[Customer_ID]],Table1__2[],2,FALSE)</f>
        <v>Jonathan Steele</v>
      </c>
      <c r="N1158">
        <f>VLOOKUP(Table8_16[[#This Row],[Customer_ID]],Table1__2[],3,FALSE)</f>
        <v>52</v>
      </c>
      <c r="O1158" t="str">
        <f>VLOOKUP(Table8_16[[#This Row],[Customer_ID]],Table1__2[],4,FALSE)</f>
        <v>Female</v>
      </c>
      <c r="P1158" t="str">
        <f>VLOOKUP(Table8_16[[#This Row],[Customer_ID]],Table1__2[],5,FALSE)</f>
        <v>Molinabury</v>
      </c>
      <c r="Q1158" t="str">
        <f>VLOOKUP(Table8_16[[#This Row],[Customer_ID]],Table1__2[],6,FALSE)</f>
        <v>Oregon</v>
      </c>
      <c r="R1158" t="str">
        <f>VLOOKUP(Table8_16[[#This Row],[Customer_ID]],Table1__2[],7,FALSE)</f>
        <v>USA</v>
      </c>
      <c r="S1158" t="str">
        <f>VLOOKUP(Table8_16[[#This Row],[Customer_ID]],Table1__2[],8,FALSE)</f>
        <v>Silver</v>
      </c>
      <c r="T1158" t="str">
        <f>VLOOKUP(Table8_16[[#This Row],[Customer_ID]],Table1__2[],9,FALSE)</f>
        <v>Experienced</v>
      </c>
      <c r="U1158" t="str">
        <f>VLOOKUP(Table8_16[[#This Row],[Product_ID]],Table3__211[],2,FALSE)</f>
        <v>Carbon Fiber Tennis</v>
      </c>
      <c r="V1158" t="str">
        <f>VLOOKUP(Table8_16[[#This Row],[Product_ID]],Table3__211[],3,FALSE)</f>
        <v>Racket</v>
      </c>
      <c r="W1158" t="str">
        <f>VLOOKUP(Table8_16[[#This Row],[Product_ID]],Table3__211[],4,FALSE)</f>
        <v>Sports</v>
      </c>
      <c r="X1158" t="str">
        <f>VLOOKUP(Table8_16[[#This Row],[Product_ID]],Table3__211[],5,FALSE)</f>
        <v>Equipment</v>
      </c>
      <c r="Y1158" t="str">
        <f>VLOOKUP(Table8_16[[#This Row],[Product_ID]],Table3__211[],6,FALSE)</f>
        <v>Flores, Pineda and Rodriguez</v>
      </c>
      <c r="Z1158">
        <f>VLOOKUP(Table8_16[[#This Row],[Product_ID]],Table3__211[],7,FALSE)</f>
        <v>484.62</v>
      </c>
      <c r="AA1158">
        <f>VLOOKUP(Table8_16[[#This Row],[Product_ID]],Table3__211[],8,FALSE)</f>
        <v>432</v>
      </c>
      <c r="AB1158" t="str">
        <f>VLOOKUP(Table8_16[[#This Row],[Store_ID]],Store!$A$2:$E$21,2,FALSE)</f>
        <v>Martinez-Mullins</v>
      </c>
      <c r="AC1158" t="str">
        <f>VLOOKUP(Table8_16[[#This Row],[Store_ID]],Store!$A$2:$E$21,3,FALSE)</f>
        <v>South</v>
      </c>
      <c r="AD1158" t="str">
        <f>VLOOKUP(Table8_16[[#This Row],[Store_ID]],Store!$A$2:$E$21,4,FALSE)</f>
        <v>Williamsfurt</v>
      </c>
      <c r="AE1158" t="str">
        <f>VLOOKUP(Table8_16[[#This Row],[Store_ID]],Store!$A$2:$E$21,5,FALSE)</f>
        <v>Online</v>
      </c>
      <c r="AF1158" s="22" t="str">
        <f>VLOOKUP(Table8_16[[#This Row],[Store_ID]],Store!$A$2:$F$21,6,FALSE)</f>
        <v>Digital Store</v>
      </c>
    </row>
    <row r="1159" spans="1:32" x14ac:dyDescent="0.3">
      <c r="A1159" t="s">
        <v>3124</v>
      </c>
      <c r="B1159" s="5">
        <v>45811</v>
      </c>
      <c r="C1159" t="s">
        <v>751</v>
      </c>
      <c r="D1159" t="s">
        <v>1817</v>
      </c>
      <c r="E1159" t="s">
        <v>1914</v>
      </c>
      <c r="F1159">
        <v>3</v>
      </c>
      <c r="G1159">
        <v>744.9</v>
      </c>
      <c r="H1159">
        <v>0.27</v>
      </c>
      <c r="I1159" t="s">
        <v>1961</v>
      </c>
      <c r="J1159">
        <v>1631.3309999999999</v>
      </c>
      <c r="K1159">
        <v>1631.3309999999997</v>
      </c>
      <c r="L1159" t="str">
        <f>_xlfn.IFS(Table8_1[[#This Row],[Unit_Price]]&lt;500,"Low Price",Table8_1[[#This Row],[Unit_Price]]&lt;2000,"Medium Price",Table8_1[[#This Row],[Unit_Price]]&gt;=2000, "High Price")</f>
        <v>Medium Price</v>
      </c>
      <c r="M1159" t="str">
        <f>VLOOKUP(Table8_16[[#This Row],[Customer_ID]],Table1__2[],2,FALSE)</f>
        <v>Timothy Sanders</v>
      </c>
      <c r="N1159">
        <f>VLOOKUP(Table8_16[[#This Row],[Customer_ID]],Table1__2[],3,FALSE)</f>
        <v>29</v>
      </c>
      <c r="O1159" t="str">
        <f>VLOOKUP(Table8_16[[#This Row],[Customer_ID]],Table1__2[],4,FALSE)</f>
        <v>Male</v>
      </c>
      <c r="P1159" t="str">
        <f>VLOOKUP(Table8_16[[#This Row],[Customer_ID]],Table1__2[],5,FALSE)</f>
        <v>Aaronmouth</v>
      </c>
      <c r="Q1159" t="str">
        <f>VLOOKUP(Table8_16[[#This Row],[Customer_ID]],Table1__2[],6,FALSE)</f>
        <v>Florida</v>
      </c>
      <c r="R1159" t="str">
        <f>VLOOKUP(Table8_16[[#This Row],[Customer_ID]],Table1__2[],7,FALSE)</f>
        <v>USA</v>
      </c>
      <c r="S1159" t="str">
        <f>VLOOKUP(Table8_16[[#This Row],[Customer_ID]],Table1__2[],8,FALSE)</f>
        <v>Bronze</v>
      </c>
      <c r="T1159" t="str">
        <f>VLOOKUP(Table8_16[[#This Row],[Customer_ID]],Table1__2[],9,FALSE)</f>
        <v>Entry level Professionel</v>
      </c>
      <c r="U1159" t="str">
        <f>VLOOKUP(Table8_16[[#This Row],[Product_ID]],Table3__211[],2,FALSE)</f>
        <v>Essential Oil</v>
      </c>
      <c r="V1159" t="str">
        <f>VLOOKUP(Table8_16[[#This Row],[Product_ID]],Table3__211[],3,FALSE)</f>
        <v>Diffuser</v>
      </c>
      <c r="W1159" t="str">
        <f>VLOOKUP(Table8_16[[#This Row],[Product_ID]],Table3__211[],4,FALSE)</f>
        <v>Home</v>
      </c>
      <c r="X1159" t="str">
        <f>VLOOKUP(Table8_16[[#This Row],[Product_ID]],Table3__211[],5,FALSE)</f>
        <v>Decor</v>
      </c>
      <c r="Y1159" t="str">
        <f>VLOOKUP(Table8_16[[#This Row],[Product_ID]],Table3__211[],6,FALSE)</f>
        <v>Hernandez Inc</v>
      </c>
      <c r="Z1159">
        <f>VLOOKUP(Table8_16[[#This Row],[Product_ID]],Table3__211[],7,FALSE)</f>
        <v>325.26</v>
      </c>
      <c r="AA1159">
        <f>VLOOKUP(Table8_16[[#This Row],[Product_ID]],Table3__211[],8,FALSE)</f>
        <v>400</v>
      </c>
      <c r="AB1159" t="str">
        <f>VLOOKUP(Table8_16[[#This Row],[Store_ID]],Store!$A$2:$E$21,2,FALSE)</f>
        <v>Martinez-Mullins</v>
      </c>
      <c r="AC1159" t="str">
        <f>VLOOKUP(Table8_16[[#This Row],[Store_ID]],Store!$A$2:$E$21,3,FALSE)</f>
        <v>South</v>
      </c>
      <c r="AD1159" t="str">
        <f>VLOOKUP(Table8_16[[#This Row],[Store_ID]],Store!$A$2:$E$21,4,FALSE)</f>
        <v>Williamsfurt</v>
      </c>
      <c r="AE1159" t="str">
        <f>VLOOKUP(Table8_16[[#This Row],[Store_ID]],Store!$A$2:$E$21,5,FALSE)</f>
        <v>Online</v>
      </c>
      <c r="AF1159" s="22" t="str">
        <f>VLOOKUP(Table8_16[[#This Row],[Store_ID]],Store!$A$2:$F$21,6,FALSE)</f>
        <v>Digital Store</v>
      </c>
    </row>
    <row r="1160" spans="1:32" x14ac:dyDescent="0.3">
      <c r="A1160" t="s">
        <v>3125</v>
      </c>
      <c r="B1160" s="5">
        <v>45559</v>
      </c>
      <c r="C1160" t="s">
        <v>185</v>
      </c>
      <c r="D1160" t="s">
        <v>1628</v>
      </c>
      <c r="E1160" t="s">
        <v>1901</v>
      </c>
      <c r="F1160">
        <v>2</v>
      </c>
      <c r="G1160">
        <v>382.2</v>
      </c>
      <c r="H1160">
        <v>0.15</v>
      </c>
      <c r="I1160" t="s">
        <v>1959</v>
      </c>
      <c r="J1160">
        <v>649.74</v>
      </c>
      <c r="K1160">
        <v>649.74</v>
      </c>
      <c r="L1160" t="str">
        <f>_xlfn.IFS(Table8_1[[#This Row],[Unit_Price]]&lt;500,"Low Price",Table8_1[[#This Row],[Unit_Price]]&lt;2000,"Medium Price",Table8_1[[#This Row],[Unit_Price]]&gt;=2000, "High Price")</f>
        <v>Low Price</v>
      </c>
      <c r="M1160" t="str">
        <f>VLOOKUP(Table8_16[[#This Row],[Customer_ID]],Table1__2[],2,FALSE)</f>
        <v>Gina Knight</v>
      </c>
      <c r="N1160">
        <f>VLOOKUP(Table8_16[[#This Row],[Customer_ID]],Table1__2[],3,FALSE)</f>
        <v>54</v>
      </c>
      <c r="O1160" t="str">
        <f>VLOOKUP(Table8_16[[#This Row],[Customer_ID]],Table1__2[],4,FALSE)</f>
        <v>Female</v>
      </c>
      <c r="P1160" t="str">
        <f>VLOOKUP(Table8_16[[#This Row],[Customer_ID]],Table1__2[],5,FALSE)</f>
        <v>Lake Roberthaven</v>
      </c>
      <c r="Q1160" t="str">
        <f>VLOOKUP(Table8_16[[#This Row],[Customer_ID]],Table1__2[],6,FALSE)</f>
        <v>Nevada</v>
      </c>
      <c r="R1160" t="str">
        <f>VLOOKUP(Table8_16[[#This Row],[Customer_ID]],Table1__2[],7,FALSE)</f>
        <v>USA</v>
      </c>
      <c r="S1160" t="str">
        <f>VLOOKUP(Table8_16[[#This Row],[Customer_ID]],Table1__2[],8,FALSE)</f>
        <v>Silver</v>
      </c>
      <c r="T1160" t="str">
        <f>VLOOKUP(Table8_16[[#This Row],[Customer_ID]],Table1__2[],9,FALSE)</f>
        <v>Experienced</v>
      </c>
      <c r="U1160" t="str">
        <f>VLOOKUP(Table8_16[[#This Row],[Product_ID]],Table3__211[],2,FALSE)</f>
        <v>Women's Denim</v>
      </c>
      <c r="V1160" t="str">
        <f>VLOOKUP(Table8_16[[#This Row],[Product_ID]],Table3__211[],3,FALSE)</f>
        <v>Jeans</v>
      </c>
      <c r="W1160" t="str">
        <f>VLOOKUP(Table8_16[[#This Row],[Product_ID]],Table3__211[],4,FALSE)</f>
        <v>Clothing</v>
      </c>
      <c r="X1160" t="str">
        <f>VLOOKUP(Table8_16[[#This Row],[Product_ID]],Table3__211[],5,FALSE)</f>
        <v>Bottoms</v>
      </c>
      <c r="Y1160" t="str">
        <f>VLOOKUP(Table8_16[[#This Row],[Product_ID]],Table3__211[],6,FALSE)</f>
        <v>Guerra-Hendrix</v>
      </c>
      <c r="Z1160">
        <f>VLOOKUP(Table8_16[[#This Row],[Product_ID]],Table3__211[],7,FALSE)</f>
        <v>254.04</v>
      </c>
      <c r="AA1160">
        <f>VLOOKUP(Table8_16[[#This Row],[Product_ID]],Table3__211[],8,FALSE)</f>
        <v>343</v>
      </c>
      <c r="AB1160" t="str">
        <f>VLOOKUP(Table8_16[[#This Row],[Store_ID]],Store!$A$2:$E$21,2,FALSE)</f>
        <v>Johnson-Wright</v>
      </c>
      <c r="AC1160" t="str">
        <f>VLOOKUP(Table8_16[[#This Row],[Store_ID]],Store!$A$2:$E$21,3,FALSE)</f>
        <v>North</v>
      </c>
      <c r="AD1160" t="str">
        <f>VLOOKUP(Table8_16[[#This Row],[Store_ID]],Store!$A$2:$E$21,4,FALSE)</f>
        <v>Hoodberg</v>
      </c>
      <c r="AE1160" t="str">
        <f>VLOOKUP(Table8_16[[#This Row],[Store_ID]],Store!$A$2:$E$21,5,FALSE)</f>
        <v>Outlet</v>
      </c>
      <c r="AF1160" s="22" t="str">
        <f>VLOOKUP(Table8_16[[#This Row],[Store_ID]],Store!$A$2:$F$21,6,FALSE)</f>
        <v>Physical Store</v>
      </c>
    </row>
    <row r="1161" spans="1:32" x14ac:dyDescent="0.3">
      <c r="A1161" t="s">
        <v>3126</v>
      </c>
      <c r="B1161" s="5">
        <v>45881</v>
      </c>
      <c r="C1161" t="s">
        <v>1097</v>
      </c>
      <c r="D1161" t="s">
        <v>1853</v>
      </c>
      <c r="E1161" t="s">
        <v>1939</v>
      </c>
      <c r="F1161">
        <v>1</v>
      </c>
      <c r="G1161">
        <v>269.25</v>
      </c>
      <c r="H1161">
        <v>0.14000000000000001</v>
      </c>
      <c r="I1161" t="s">
        <v>1961</v>
      </c>
      <c r="J1161">
        <v>231.55500000000001</v>
      </c>
      <c r="K1161">
        <v>231.55500000000001</v>
      </c>
      <c r="L1161" t="str">
        <f>_xlfn.IFS(Table8_1[[#This Row],[Unit_Price]]&lt;500,"Low Price",Table8_1[[#This Row],[Unit_Price]]&lt;2000,"Medium Price",Table8_1[[#This Row],[Unit_Price]]&gt;=2000, "High Price")</f>
        <v>Low Price</v>
      </c>
      <c r="M1161" t="str">
        <f>VLOOKUP(Table8_16[[#This Row],[Customer_ID]],Table1__2[],2,FALSE)</f>
        <v>John Jordan</v>
      </c>
      <c r="N1161">
        <f>VLOOKUP(Table8_16[[#This Row],[Customer_ID]],Table1__2[],3,FALSE)</f>
        <v>58</v>
      </c>
      <c r="O1161" t="str">
        <f>VLOOKUP(Table8_16[[#This Row],[Customer_ID]],Table1__2[],4,FALSE)</f>
        <v>Female</v>
      </c>
      <c r="P1161" t="str">
        <f>VLOOKUP(Table8_16[[#This Row],[Customer_ID]],Table1__2[],5,FALSE)</f>
        <v>Port Crystalberg</v>
      </c>
      <c r="Q1161" t="str">
        <f>VLOOKUP(Table8_16[[#This Row],[Customer_ID]],Table1__2[],6,FALSE)</f>
        <v>Tennessee</v>
      </c>
      <c r="R1161" t="str">
        <f>VLOOKUP(Table8_16[[#This Row],[Customer_ID]],Table1__2[],7,FALSE)</f>
        <v>USA</v>
      </c>
      <c r="S1161" t="str">
        <f>VLOOKUP(Table8_16[[#This Row],[Customer_ID]],Table1__2[],8,FALSE)</f>
        <v>Platinum</v>
      </c>
      <c r="T1161" t="str">
        <f>VLOOKUP(Table8_16[[#This Row],[Customer_ID]],Table1__2[],9,FALSE)</f>
        <v>Experienced</v>
      </c>
      <c r="U1161" t="str">
        <f>VLOOKUP(Table8_16[[#This Row],[Product_ID]],Table3__211[],2,FALSE)</f>
        <v>Gaming Mouse Pad</v>
      </c>
      <c r="V1161" t="str">
        <f>VLOOKUP(Table8_16[[#This Row],[Product_ID]],Table3__211[],3,FALSE)</f>
        <v>XL</v>
      </c>
      <c r="W1161" t="str">
        <f>VLOOKUP(Table8_16[[#This Row],[Product_ID]],Table3__211[],4,FALSE)</f>
        <v>Electronics</v>
      </c>
      <c r="X1161" t="str">
        <f>VLOOKUP(Table8_16[[#This Row],[Product_ID]],Table3__211[],5,FALSE)</f>
        <v>Accessories</v>
      </c>
      <c r="Y1161" t="str">
        <f>VLOOKUP(Table8_16[[#This Row],[Product_ID]],Table3__211[],6,FALSE)</f>
        <v>Sharp, Taylor and Rodriguez</v>
      </c>
      <c r="Z1161">
        <f>VLOOKUP(Table8_16[[#This Row],[Product_ID]],Table3__211[],7,FALSE)</f>
        <v>340.14</v>
      </c>
      <c r="AA1161">
        <f>VLOOKUP(Table8_16[[#This Row],[Product_ID]],Table3__211[],8,FALSE)</f>
        <v>361</v>
      </c>
      <c r="AB1161" t="str">
        <f>VLOOKUP(Table8_16[[#This Row],[Store_ID]],Store!$A$2:$E$21,2,FALSE)</f>
        <v>Frederick-Wright</v>
      </c>
      <c r="AC1161" t="str">
        <f>VLOOKUP(Table8_16[[#This Row],[Store_ID]],Store!$A$2:$E$21,3,FALSE)</f>
        <v>West</v>
      </c>
      <c r="AD1161" t="str">
        <f>VLOOKUP(Table8_16[[#This Row],[Store_ID]],Store!$A$2:$E$21,4,FALSE)</f>
        <v>New Jimmymouth</v>
      </c>
      <c r="AE1161" t="str">
        <f>VLOOKUP(Table8_16[[#This Row],[Store_ID]],Store!$A$2:$E$21,5,FALSE)</f>
        <v>Flagship</v>
      </c>
      <c r="AF1161" s="22" t="str">
        <f>VLOOKUP(Table8_16[[#This Row],[Store_ID]],Store!$A$2:$F$21,6,FALSE)</f>
        <v>Physical Store</v>
      </c>
    </row>
    <row r="1162" spans="1:32" x14ac:dyDescent="0.3">
      <c r="A1162" t="s">
        <v>3127</v>
      </c>
      <c r="B1162" s="5">
        <v>45367</v>
      </c>
      <c r="C1162" t="s">
        <v>1154</v>
      </c>
      <c r="D1162" t="s">
        <v>1667</v>
      </c>
      <c r="E1162" t="s">
        <v>1927</v>
      </c>
      <c r="F1162">
        <v>2</v>
      </c>
      <c r="G1162">
        <v>723.75</v>
      </c>
      <c r="H1162">
        <v>0.03</v>
      </c>
      <c r="I1162" t="s">
        <v>1961</v>
      </c>
      <c r="J1162">
        <v>1404.075</v>
      </c>
      <c r="K1162">
        <v>1404.075</v>
      </c>
      <c r="L1162" t="str">
        <f>_xlfn.IFS(Table8_1[[#This Row],[Unit_Price]]&lt;500,"Low Price",Table8_1[[#This Row],[Unit_Price]]&lt;2000,"Medium Price",Table8_1[[#This Row],[Unit_Price]]&gt;=2000, "High Price")</f>
        <v>Medium Price</v>
      </c>
      <c r="M1162" t="str">
        <f>VLOOKUP(Table8_16[[#This Row],[Customer_ID]],Table1__2[],2,FALSE)</f>
        <v>Brandon Mcbride</v>
      </c>
      <c r="N1162">
        <f>VLOOKUP(Table8_16[[#This Row],[Customer_ID]],Table1__2[],3,FALSE)</f>
        <v>63</v>
      </c>
      <c r="O1162" t="str">
        <f>VLOOKUP(Table8_16[[#This Row],[Customer_ID]],Table1__2[],4,FALSE)</f>
        <v>Female</v>
      </c>
      <c r="P1162" t="str">
        <f>VLOOKUP(Table8_16[[#This Row],[Customer_ID]],Table1__2[],5,FALSE)</f>
        <v>Kellyside</v>
      </c>
      <c r="Q1162" t="str">
        <f>VLOOKUP(Table8_16[[#This Row],[Customer_ID]],Table1__2[],6,FALSE)</f>
        <v>Alaska</v>
      </c>
      <c r="R1162" t="str">
        <f>VLOOKUP(Table8_16[[#This Row],[Customer_ID]],Table1__2[],7,FALSE)</f>
        <v>USA</v>
      </c>
      <c r="S1162" t="str">
        <f>VLOOKUP(Table8_16[[#This Row],[Customer_ID]],Table1__2[],8,FALSE)</f>
        <v>Platinum</v>
      </c>
      <c r="T1162" t="str">
        <f>VLOOKUP(Table8_16[[#This Row],[Customer_ID]],Table1__2[],9,FALSE)</f>
        <v>Retired</v>
      </c>
      <c r="U1162" t="str">
        <f>VLOOKUP(Table8_16[[#This Row],[Product_ID]],Table3__211[],2,FALSE)</f>
        <v>Stainless Steel Cutlery</v>
      </c>
      <c r="V1162" t="str">
        <f>VLOOKUP(Table8_16[[#This Row],[Product_ID]],Table3__211[],3,FALSE)</f>
        <v>Set</v>
      </c>
      <c r="W1162" t="str">
        <f>VLOOKUP(Table8_16[[#This Row],[Product_ID]],Table3__211[],4,FALSE)</f>
        <v>Home</v>
      </c>
      <c r="X1162" t="str">
        <f>VLOOKUP(Table8_16[[#This Row],[Product_ID]],Table3__211[],5,FALSE)</f>
        <v>Kitchen</v>
      </c>
      <c r="Y1162" t="str">
        <f>VLOOKUP(Table8_16[[#This Row],[Product_ID]],Table3__211[],6,FALSE)</f>
        <v>Stevens, Fernandez and Martin</v>
      </c>
      <c r="Z1162">
        <f>VLOOKUP(Table8_16[[#This Row],[Product_ID]],Table3__211[],7,FALSE)</f>
        <v>19.52</v>
      </c>
      <c r="AA1162">
        <f>VLOOKUP(Table8_16[[#This Row],[Product_ID]],Table3__211[],8,FALSE)</f>
        <v>57</v>
      </c>
      <c r="AB1162" t="str">
        <f>VLOOKUP(Table8_16[[#This Row],[Store_ID]],Store!$A$2:$E$21,2,FALSE)</f>
        <v>Aguirre-Keller</v>
      </c>
      <c r="AC1162" t="str">
        <f>VLOOKUP(Table8_16[[#This Row],[Store_ID]],Store!$A$2:$E$21,3,FALSE)</f>
        <v>South</v>
      </c>
      <c r="AD1162" t="str">
        <f>VLOOKUP(Table8_16[[#This Row],[Store_ID]],Store!$A$2:$E$21,4,FALSE)</f>
        <v>Lake Michael</v>
      </c>
      <c r="AE1162" t="str">
        <f>VLOOKUP(Table8_16[[#This Row],[Store_ID]],Store!$A$2:$E$21,5,FALSE)</f>
        <v>Online</v>
      </c>
      <c r="AF1162" s="22" t="str">
        <f>VLOOKUP(Table8_16[[#This Row],[Store_ID]],Store!$A$2:$F$21,6,FALSE)</f>
        <v>Digital Store</v>
      </c>
    </row>
    <row r="1163" spans="1:32" x14ac:dyDescent="0.3">
      <c r="A1163" t="s">
        <v>3128</v>
      </c>
      <c r="B1163" s="5">
        <v>45832</v>
      </c>
      <c r="C1163" t="s">
        <v>904</v>
      </c>
      <c r="D1163" t="s">
        <v>1631</v>
      </c>
      <c r="E1163" t="s">
        <v>1948</v>
      </c>
      <c r="F1163">
        <v>4</v>
      </c>
      <c r="G1163">
        <v>58.92</v>
      </c>
      <c r="H1163">
        <v>0.18</v>
      </c>
      <c r="I1163" t="s">
        <v>1959</v>
      </c>
      <c r="J1163">
        <v>193.2576</v>
      </c>
      <c r="K1163">
        <v>193.25760000000002</v>
      </c>
      <c r="L1163" t="str">
        <f>_xlfn.IFS(Table8_1[[#This Row],[Unit_Price]]&lt;500,"Low Price",Table8_1[[#This Row],[Unit_Price]]&lt;2000,"Medium Price",Table8_1[[#This Row],[Unit_Price]]&gt;=2000, "High Price")</f>
        <v>Low Price</v>
      </c>
      <c r="M1163" t="str">
        <f>VLOOKUP(Table8_16[[#This Row],[Customer_ID]],Table1__2[],2,FALSE)</f>
        <v>Brittany Watson</v>
      </c>
      <c r="N1163">
        <f>VLOOKUP(Table8_16[[#This Row],[Customer_ID]],Table1__2[],3,FALSE)</f>
        <v>59</v>
      </c>
      <c r="O1163" t="str">
        <f>VLOOKUP(Table8_16[[#This Row],[Customer_ID]],Table1__2[],4,FALSE)</f>
        <v>Male</v>
      </c>
      <c r="P1163" t="str">
        <f>VLOOKUP(Table8_16[[#This Row],[Customer_ID]],Table1__2[],5,FALSE)</f>
        <v>North Joshualand</v>
      </c>
      <c r="Q1163" t="str">
        <f>VLOOKUP(Table8_16[[#This Row],[Customer_ID]],Table1__2[],6,FALSE)</f>
        <v>Connecticut</v>
      </c>
      <c r="R1163" t="str">
        <f>VLOOKUP(Table8_16[[#This Row],[Customer_ID]],Table1__2[],7,FALSE)</f>
        <v>USA</v>
      </c>
      <c r="S1163" t="str">
        <f>VLOOKUP(Table8_16[[#This Row],[Customer_ID]],Table1__2[],8,FALSE)</f>
        <v>Platinum</v>
      </c>
      <c r="T1163" t="str">
        <f>VLOOKUP(Table8_16[[#This Row],[Customer_ID]],Table1__2[],9,FALSE)</f>
        <v>Experienced</v>
      </c>
      <c r="U1163" t="str">
        <f>VLOOKUP(Table8_16[[#This Row],[Product_ID]],Table3__211[],2,FALSE)</f>
        <v>Knee Support</v>
      </c>
      <c r="V1163" t="str">
        <f>VLOOKUP(Table8_16[[#This Row],[Product_ID]],Table3__211[],3,FALSE)</f>
        <v>Brace</v>
      </c>
      <c r="W1163" t="str">
        <f>VLOOKUP(Table8_16[[#This Row],[Product_ID]],Table3__211[],4,FALSE)</f>
        <v>Sports</v>
      </c>
      <c r="X1163" t="str">
        <f>VLOOKUP(Table8_16[[#This Row],[Product_ID]],Table3__211[],5,FALSE)</f>
        <v>Equipment</v>
      </c>
      <c r="Y1163" t="str">
        <f>VLOOKUP(Table8_16[[#This Row],[Product_ID]],Table3__211[],6,FALSE)</f>
        <v>May-Reese</v>
      </c>
      <c r="Z1163">
        <f>VLOOKUP(Table8_16[[#This Row],[Product_ID]],Table3__211[],7,FALSE)</f>
        <v>21.34</v>
      </c>
      <c r="AA1163">
        <f>VLOOKUP(Table8_16[[#This Row],[Product_ID]],Table3__211[],8,FALSE)</f>
        <v>65</v>
      </c>
      <c r="AB1163" t="str">
        <f>VLOOKUP(Table8_16[[#This Row],[Store_ID]],Store!$A$2:$E$21,2,FALSE)</f>
        <v>Mann-Austin</v>
      </c>
      <c r="AC1163" t="str">
        <f>VLOOKUP(Table8_16[[#This Row],[Store_ID]],Store!$A$2:$E$21,3,FALSE)</f>
        <v>East</v>
      </c>
      <c r="AD1163" t="str">
        <f>VLOOKUP(Table8_16[[#This Row],[Store_ID]],Store!$A$2:$E$21,4,FALSE)</f>
        <v>Vasquezborough</v>
      </c>
      <c r="AE1163" t="str">
        <f>VLOOKUP(Table8_16[[#This Row],[Store_ID]],Store!$A$2:$E$21,5,FALSE)</f>
        <v>Online</v>
      </c>
      <c r="AF1163" s="22" t="str">
        <f>VLOOKUP(Table8_16[[#This Row],[Store_ID]],Store!$A$2:$F$21,6,FALSE)</f>
        <v>Digital Store</v>
      </c>
    </row>
    <row r="1164" spans="1:32" x14ac:dyDescent="0.3">
      <c r="A1164" t="s">
        <v>3129</v>
      </c>
      <c r="B1164" s="5">
        <v>45438</v>
      </c>
      <c r="C1164" t="s">
        <v>627</v>
      </c>
      <c r="D1164" t="s">
        <v>1796</v>
      </c>
      <c r="E1164" t="s">
        <v>1924</v>
      </c>
      <c r="F1164">
        <v>2</v>
      </c>
      <c r="G1164">
        <v>913.08</v>
      </c>
      <c r="H1164">
        <v>0.26</v>
      </c>
      <c r="I1164" t="s">
        <v>1959</v>
      </c>
      <c r="J1164">
        <v>1351.3584000000001</v>
      </c>
      <c r="K1164">
        <v>1351.3584000000001</v>
      </c>
      <c r="L1164" t="str">
        <f>_xlfn.IFS(Table8_1[[#This Row],[Unit_Price]]&lt;500,"Low Price",Table8_1[[#This Row],[Unit_Price]]&lt;2000,"Medium Price",Table8_1[[#This Row],[Unit_Price]]&gt;=2000, "High Price")</f>
        <v>Medium Price</v>
      </c>
      <c r="M1164" t="str">
        <f>VLOOKUP(Table8_16[[#This Row],[Customer_ID]],Table1__2[],2,FALSE)</f>
        <v>Kimberly Brooks</v>
      </c>
      <c r="N1164">
        <f>VLOOKUP(Table8_16[[#This Row],[Customer_ID]],Table1__2[],3,FALSE)</f>
        <v>42</v>
      </c>
      <c r="O1164" t="str">
        <f>VLOOKUP(Table8_16[[#This Row],[Customer_ID]],Table1__2[],4,FALSE)</f>
        <v>Male</v>
      </c>
      <c r="P1164" t="str">
        <f>VLOOKUP(Table8_16[[#This Row],[Customer_ID]],Table1__2[],5,FALSE)</f>
        <v>Kingfort</v>
      </c>
      <c r="Q1164" t="str">
        <f>VLOOKUP(Table8_16[[#This Row],[Customer_ID]],Table1__2[],6,FALSE)</f>
        <v>New Mexico</v>
      </c>
      <c r="R1164" t="str">
        <f>VLOOKUP(Table8_16[[#This Row],[Customer_ID]],Table1__2[],7,FALSE)</f>
        <v>USA</v>
      </c>
      <c r="S1164" t="str">
        <f>VLOOKUP(Table8_16[[#This Row],[Customer_ID]],Table1__2[],8,FALSE)</f>
        <v>Silver</v>
      </c>
      <c r="T1164" t="str">
        <f>VLOOKUP(Table8_16[[#This Row],[Customer_ID]],Table1__2[],9,FALSE)</f>
        <v>Experienced</v>
      </c>
      <c r="U1164" t="str">
        <f>VLOOKUP(Table8_16[[#This Row],[Product_ID]],Table3__211[],2,FALSE)</f>
        <v>Hair Repair Oil</v>
      </c>
      <c r="V1164" t="str">
        <f>VLOOKUP(Table8_16[[#This Row],[Product_ID]],Table3__211[],3,FALSE)</f>
        <v>Treatment</v>
      </c>
      <c r="W1164" t="str">
        <f>VLOOKUP(Table8_16[[#This Row],[Product_ID]],Table3__211[],4,FALSE)</f>
        <v>Beauty</v>
      </c>
      <c r="X1164" t="str">
        <f>VLOOKUP(Table8_16[[#This Row],[Product_ID]],Table3__211[],5,FALSE)</f>
        <v>Haircare</v>
      </c>
      <c r="Y1164" t="str">
        <f>VLOOKUP(Table8_16[[#This Row],[Product_ID]],Table3__211[],6,FALSE)</f>
        <v>Hopkins Ltd</v>
      </c>
      <c r="Z1164">
        <f>VLOOKUP(Table8_16[[#This Row],[Product_ID]],Table3__211[],7,FALSE)</f>
        <v>214.32</v>
      </c>
      <c r="AA1164">
        <f>VLOOKUP(Table8_16[[#This Row],[Product_ID]],Table3__211[],8,FALSE)</f>
        <v>383</v>
      </c>
      <c r="AB1164" t="str">
        <f>VLOOKUP(Table8_16[[#This Row],[Store_ID]],Store!$A$2:$E$21,2,FALSE)</f>
        <v>Hill, Wagner and Ballard</v>
      </c>
      <c r="AC1164" t="str">
        <f>VLOOKUP(Table8_16[[#This Row],[Store_ID]],Store!$A$2:$E$21,3,FALSE)</f>
        <v>East</v>
      </c>
      <c r="AD1164" t="str">
        <f>VLOOKUP(Table8_16[[#This Row],[Store_ID]],Store!$A$2:$E$21,4,FALSE)</f>
        <v>East Davidville</v>
      </c>
      <c r="AE1164" t="str">
        <f>VLOOKUP(Table8_16[[#This Row],[Store_ID]],Store!$A$2:$E$21,5,FALSE)</f>
        <v>Online</v>
      </c>
      <c r="AF1164" s="22" t="str">
        <f>VLOOKUP(Table8_16[[#This Row],[Store_ID]],Store!$A$2:$F$21,6,FALSE)</f>
        <v>Digital Store</v>
      </c>
    </row>
    <row r="1165" spans="1:32" x14ac:dyDescent="0.3">
      <c r="A1165" t="s">
        <v>3130</v>
      </c>
      <c r="B1165" s="5">
        <v>45691</v>
      </c>
      <c r="C1165" t="s">
        <v>787</v>
      </c>
      <c r="D1165" t="s">
        <v>1826</v>
      </c>
      <c r="E1165" t="s">
        <v>1892</v>
      </c>
      <c r="F1165">
        <v>1</v>
      </c>
      <c r="G1165">
        <v>791.83</v>
      </c>
      <c r="H1165">
        <v>0.28000000000000003</v>
      </c>
      <c r="I1165" t="s">
        <v>1961</v>
      </c>
      <c r="J1165">
        <v>570.11760000000004</v>
      </c>
      <c r="K1165">
        <v>570.11760000000004</v>
      </c>
      <c r="L1165" t="str">
        <f>_xlfn.IFS(Table8_1[[#This Row],[Unit_Price]]&lt;500,"Low Price",Table8_1[[#This Row],[Unit_Price]]&lt;2000,"Medium Price",Table8_1[[#This Row],[Unit_Price]]&gt;=2000, "High Price")</f>
        <v>Medium Price</v>
      </c>
      <c r="M1165" t="str">
        <f>VLOOKUP(Table8_16[[#This Row],[Customer_ID]],Table1__2[],2,FALSE)</f>
        <v>William Jackson</v>
      </c>
      <c r="N1165">
        <f>VLOOKUP(Table8_16[[#This Row],[Customer_ID]],Table1__2[],3,FALSE)</f>
        <v>58</v>
      </c>
      <c r="O1165" t="str">
        <f>VLOOKUP(Table8_16[[#This Row],[Customer_ID]],Table1__2[],4,FALSE)</f>
        <v>Female</v>
      </c>
      <c r="P1165" t="str">
        <f>VLOOKUP(Table8_16[[#This Row],[Customer_ID]],Table1__2[],5,FALSE)</f>
        <v>New Tina</v>
      </c>
      <c r="Q1165" t="str">
        <f>VLOOKUP(Table8_16[[#This Row],[Customer_ID]],Table1__2[],6,FALSE)</f>
        <v>Connecticut</v>
      </c>
      <c r="R1165" t="str">
        <f>VLOOKUP(Table8_16[[#This Row],[Customer_ID]],Table1__2[],7,FALSE)</f>
        <v>USA</v>
      </c>
      <c r="S1165" t="str">
        <f>VLOOKUP(Table8_16[[#This Row],[Customer_ID]],Table1__2[],8,FALSE)</f>
        <v>Silver</v>
      </c>
      <c r="T1165" t="str">
        <f>VLOOKUP(Table8_16[[#This Row],[Customer_ID]],Table1__2[],9,FALSE)</f>
        <v>Experienced</v>
      </c>
      <c r="U1165" t="str">
        <f>VLOOKUP(Table8_16[[#This Row],[Product_ID]],Table3__211[],2,FALSE)</f>
        <v>Badminton Racket</v>
      </c>
      <c r="V1165" t="str">
        <f>VLOOKUP(Table8_16[[#This Row],[Product_ID]],Table3__211[],3,FALSE)</f>
        <v>Set</v>
      </c>
      <c r="W1165" t="str">
        <f>VLOOKUP(Table8_16[[#This Row],[Product_ID]],Table3__211[],4,FALSE)</f>
        <v>Sports</v>
      </c>
      <c r="X1165" t="str">
        <f>VLOOKUP(Table8_16[[#This Row],[Product_ID]],Table3__211[],5,FALSE)</f>
        <v>Equipment</v>
      </c>
      <c r="Y1165" t="str">
        <f>VLOOKUP(Table8_16[[#This Row],[Product_ID]],Table3__211[],6,FALSE)</f>
        <v>Robinson-Brown</v>
      </c>
      <c r="Z1165">
        <f>VLOOKUP(Table8_16[[#This Row],[Product_ID]],Table3__211[],7,FALSE)</f>
        <v>285.54000000000002</v>
      </c>
      <c r="AA1165">
        <f>VLOOKUP(Table8_16[[#This Row],[Product_ID]],Table3__211[],8,FALSE)</f>
        <v>358</v>
      </c>
      <c r="AB1165" t="str">
        <f>VLOOKUP(Table8_16[[#This Row],[Store_ID]],Store!$A$2:$E$21,2,FALSE)</f>
        <v>Martinez, Adkins and Johnson</v>
      </c>
      <c r="AC1165" t="str">
        <f>VLOOKUP(Table8_16[[#This Row],[Store_ID]],Store!$A$2:$E$21,3,FALSE)</f>
        <v>North</v>
      </c>
      <c r="AD1165" t="str">
        <f>VLOOKUP(Table8_16[[#This Row],[Store_ID]],Store!$A$2:$E$21,4,FALSE)</f>
        <v>Danielmouth</v>
      </c>
      <c r="AE1165" t="str">
        <f>VLOOKUP(Table8_16[[#This Row],[Store_ID]],Store!$A$2:$E$21,5,FALSE)</f>
        <v>Flagship</v>
      </c>
      <c r="AF1165" s="22" t="str">
        <f>VLOOKUP(Table8_16[[#This Row],[Store_ID]],Store!$A$2:$F$21,6,FALSE)</f>
        <v>Physical Store</v>
      </c>
    </row>
    <row r="1166" spans="1:32" x14ac:dyDescent="0.3">
      <c r="A1166" t="s">
        <v>3131</v>
      </c>
      <c r="B1166" s="5">
        <v>45506</v>
      </c>
      <c r="C1166" t="s">
        <v>1464</v>
      </c>
      <c r="D1166" t="s">
        <v>2061</v>
      </c>
      <c r="E1166" t="s">
        <v>1936</v>
      </c>
      <c r="F1166">
        <v>1</v>
      </c>
      <c r="G1166">
        <v>74.290000000000006</v>
      </c>
      <c r="H1166">
        <v>0.3</v>
      </c>
      <c r="I1166" t="s">
        <v>1964</v>
      </c>
      <c r="J1166">
        <v>52.003</v>
      </c>
      <c r="K1166">
        <v>52.003</v>
      </c>
      <c r="L1166" t="str">
        <f>_xlfn.IFS(Table8_1[[#This Row],[Unit_Price]]&lt;500,"Low Price",Table8_1[[#This Row],[Unit_Price]]&lt;2000,"Medium Price",Table8_1[[#This Row],[Unit_Price]]&gt;=2000, "High Price")</f>
        <v>Low Price</v>
      </c>
      <c r="M1166" t="str">
        <f>VLOOKUP(Table8_16[[#This Row],[Customer_ID]],Table1__2[],2,FALSE)</f>
        <v>Debra Mccullough</v>
      </c>
      <c r="N1166">
        <f>VLOOKUP(Table8_16[[#This Row],[Customer_ID]],Table1__2[],3,FALSE)</f>
        <v>42</v>
      </c>
      <c r="O1166" t="str">
        <f>VLOOKUP(Table8_16[[#This Row],[Customer_ID]],Table1__2[],4,FALSE)</f>
        <v>Male</v>
      </c>
      <c r="P1166" t="str">
        <f>VLOOKUP(Table8_16[[#This Row],[Customer_ID]],Table1__2[],5,FALSE)</f>
        <v>Mcdanielfurt</v>
      </c>
      <c r="Q1166" t="str">
        <f>VLOOKUP(Table8_16[[#This Row],[Customer_ID]],Table1__2[],6,FALSE)</f>
        <v>Montana</v>
      </c>
      <c r="R1166" t="str">
        <f>VLOOKUP(Table8_16[[#This Row],[Customer_ID]],Table1__2[],7,FALSE)</f>
        <v>USA</v>
      </c>
      <c r="S1166" t="str">
        <f>VLOOKUP(Table8_16[[#This Row],[Customer_ID]],Table1__2[],8,FALSE)</f>
        <v>Platinum</v>
      </c>
      <c r="T1166" t="str">
        <f>VLOOKUP(Table8_16[[#This Row],[Customer_ID]],Table1__2[],9,FALSE)</f>
        <v>Experienced</v>
      </c>
      <c r="U1166" t="str">
        <f>VLOOKUP(Table8_16[[#This Row],[Product_ID]],Table3__211[],2,FALSE)</f>
        <v>Men's Running</v>
      </c>
      <c r="V1166" t="str">
        <f>VLOOKUP(Table8_16[[#This Row],[Product_ID]],Table3__211[],3,FALSE)</f>
        <v>Jacket</v>
      </c>
      <c r="W1166" t="str">
        <f>VLOOKUP(Table8_16[[#This Row],[Product_ID]],Table3__211[],4,FALSE)</f>
        <v>Clothing</v>
      </c>
      <c r="X1166" t="str">
        <f>VLOOKUP(Table8_16[[#This Row],[Product_ID]],Table3__211[],5,FALSE)</f>
        <v>Outerwear</v>
      </c>
      <c r="Y1166" t="str">
        <f>VLOOKUP(Table8_16[[#This Row],[Product_ID]],Table3__211[],6,FALSE)</f>
        <v>Pineda Ltd</v>
      </c>
      <c r="Z1166">
        <f>VLOOKUP(Table8_16[[#This Row],[Product_ID]],Table3__211[],7,FALSE)</f>
        <v>364.67</v>
      </c>
      <c r="AA1166">
        <f>VLOOKUP(Table8_16[[#This Row],[Product_ID]],Table3__211[],8,FALSE)</f>
        <v>452</v>
      </c>
      <c r="AB1166" t="str">
        <f>VLOOKUP(Table8_16[[#This Row],[Store_ID]],Store!$A$2:$E$21,2,FALSE)</f>
        <v>Shelton PLC</v>
      </c>
      <c r="AC1166" t="str">
        <f>VLOOKUP(Table8_16[[#This Row],[Store_ID]],Store!$A$2:$E$21,3,FALSE)</f>
        <v>North</v>
      </c>
      <c r="AD1166" t="str">
        <f>VLOOKUP(Table8_16[[#This Row],[Store_ID]],Store!$A$2:$E$21,4,FALSE)</f>
        <v>East Jenniferstad</v>
      </c>
      <c r="AE1166" t="str">
        <f>VLOOKUP(Table8_16[[#This Row],[Store_ID]],Store!$A$2:$E$21,5,FALSE)</f>
        <v>Flagship</v>
      </c>
      <c r="AF1166" s="22" t="str">
        <f>VLOOKUP(Table8_16[[#This Row],[Store_ID]],Store!$A$2:$F$21,6,FALSE)</f>
        <v>Physical Store</v>
      </c>
    </row>
    <row r="1167" spans="1:32" x14ac:dyDescent="0.3">
      <c r="A1167" t="s">
        <v>3132</v>
      </c>
      <c r="B1167" s="5">
        <v>45251</v>
      </c>
      <c r="C1167" t="s">
        <v>790</v>
      </c>
      <c r="D1167" t="s">
        <v>1683</v>
      </c>
      <c r="E1167" t="s">
        <v>1887</v>
      </c>
      <c r="F1167">
        <v>2</v>
      </c>
      <c r="G1167">
        <v>961.68</v>
      </c>
      <c r="H1167">
        <v>0.27</v>
      </c>
      <c r="I1167" t="s">
        <v>1961</v>
      </c>
      <c r="J1167">
        <v>1404.0527999999999</v>
      </c>
      <c r="K1167">
        <v>1404.0527999999999</v>
      </c>
      <c r="L1167" t="str">
        <f>_xlfn.IFS(Table8_1[[#This Row],[Unit_Price]]&lt;500,"Low Price",Table8_1[[#This Row],[Unit_Price]]&lt;2000,"Medium Price",Table8_1[[#This Row],[Unit_Price]]&gt;=2000, "High Price")</f>
        <v>Medium Price</v>
      </c>
      <c r="M1167" t="str">
        <f>VLOOKUP(Table8_16[[#This Row],[Customer_ID]],Table1__2[],2,FALSE)</f>
        <v>Brian Hammond</v>
      </c>
      <c r="N1167">
        <f>VLOOKUP(Table8_16[[#This Row],[Customer_ID]],Table1__2[],3,FALSE)</f>
        <v>56</v>
      </c>
      <c r="O1167" t="str">
        <f>VLOOKUP(Table8_16[[#This Row],[Customer_ID]],Table1__2[],4,FALSE)</f>
        <v>Female</v>
      </c>
      <c r="P1167" t="str">
        <f>VLOOKUP(Table8_16[[#This Row],[Customer_ID]],Table1__2[],5,FALSE)</f>
        <v>North Nicholas</v>
      </c>
      <c r="Q1167" t="str">
        <f>VLOOKUP(Table8_16[[#This Row],[Customer_ID]],Table1__2[],6,FALSE)</f>
        <v>Texas</v>
      </c>
      <c r="R1167" t="str">
        <f>VLOOKUP(Table8_16[[#This Row],[Customer_ID]],Table1__2[],7,FALSE)</f>
        <v>USA</v>
      </c>
      <c r="S1167" t="str">
        <f>VLOOKUP(Table8_16[[#This Row],[Customer_ID]],Table1__2[],8,FALSE)</f>
        <v>Gold</v>
      </c>
      <c r="T1167" t="str">
        <f>VLOOKUP(Table8_16[[#This Row],[Customer_ID]],Table1__2[],9,FALSE)</f>
        <v>Experienced</v>
      </c>
      <c r="U1167" t="str">
        <f>VLOOKUP(Table8_16[[#This Row],[Product_ID]],Table3__211[],2,FALSE)</f>
        <v>Bedroom Table</v>
      </c>
      <c r="V1167" t="str">
        <f>VLOOKUP(Table8_16[[#This Row],[Product_ID]],Table3__211[],3,FALSE)</f>
        <v>Lamp</v>
      </c>
      <c r="W1167" t="str">
        <f>VLOOKUP(Table8_16[[#This Row],[Product_ID]],Table3__211[],4,FALSE)</f>
        <v>Home</v>
      </c>
      <c r="X1167" t="str">
        <f>VLOOKUP(Table8_16[[#This Row],[Product_ID]],Table3__211[],5,FALSE)</f>
        <v>Lighting</v>
      </c>
      <c r="Y1167" t="str">
        <f>VLOOKUP(Table8_16[[#This Row],[Product_ID]],Table3__211[],6,FALSE)</f>
        <v>Jones LLC</v>
      </c>
      <c r="Z1167">
        <f>VLOOKUP(Table8_16[[#This Row],[Product_ID]],Table3__211[],7,FALSE)</f>
        <v>382.22</v>
      </c>
      <c r="AA1167">
        <f>VLOOKUP(Table8_16[[#This Row],[Product_ID]],Table3__211[],8,FALSE)</f>
        <v>329</v>
      </c>
      <c r="AB1167" t="str">
        <f>VLOOKUP(Table8_16[[#This Row],[Store_ID]],Store!$A$2:$E$21,2,FALSE)</f>
        <v>Rivera-Warner</v>
      </c>
      <c r="AC1167" t="str">
        <f>VLOOKUP(Table8_16[[#This Row],[Store_ID]],Store!$A$2:$E$21,3,FALSE)</f>
        <v>East</v>
      </c>
      <c r="AD1167" t="str">
        <f>VLOOKUP(Table8_16[[#This Row],[Store_ID]],Store!$A$2:$E$21,4,FALSE)</f>
        <v>Washingtonfurt</v>
      </c>
      <c r="AE1167" t="str">
        <f>VLOOKUP(Table8_16[[#This Row],[Store_ID]],Store!$A$2:$E$21,5,FALSE)</f>
        <v>Flagship</v>
      </c>
      <c r="AF1167" s="22" t="str">
        <f>VLOOKUP(Table8_16[[#This Row],[Store_ID]],Store!$A$2:$F$21,6,FALSE)</f>
        <v>Physical Store</v>
      </c>
    </row>
    <row r="1168" spans="1:32" x14ac:dyDescent="0.3">
      <c r="A1168" t="s">
        <v>3133</v>
      </c>
      <c r="B1168" s="5">
        <v>45722</v>
      </c>
      <c r="C1168" t="s">
        <v>1530</v>
      </c>
      <c r="D1168" t="s">
        <v>1631</v>
      </c>
      <c r="E1168" t="s">
        <v>1934</v>
      </c>
      <c r="F1168">
        <v>1</v>
      </c>
      <c r="G1168">
        <v>90.72</v>
      </c>
      <c r="H1168">
        <v>0.1</v>
      </c>
      <c r="I1168" t="s">
        <v>1961</v>
      </c>
      <c r="J1168">
        <v>81.647999999999996</v>
      </c>
      <c r="K1168">
        <v>81.647999999999996</v>
      </c>
      <c r="L1168" t="str">
        <f>_xlfn.IFS(Table8_1[[#This Row],[Unit_Price]]&lt;500,"Low Price",Table8_1[[#This Row],[Unit_Price]]&lt;2000,"Medium Price",Table8_1[[#This Row],[Unit_Price]]&gt;=2000, "High Price")</f>
        <v>Low Price</v>
      </c>
      <c r="M1168" t="str">
        <f>VLOOKUP(Table8_16[[#This Row],[Customer_ID]],Table1__2[],2,FALSE)</f>
        <v>Justin Lopez</v>
      </c>
      <c r="N1168">
        <f>VLOOKUP(Table8_16[[#This Row],[Customer_ID]],Table1__2[],3,FALSE)</f>
        <v>21</v>
      </c>
      <c r="O1168" t="str">
        <f>VLOOKUP(Table8_16[[#This Row],[Customer_ID]],Table1__2[],4,FALSE)</f>
        <v>Male</v>
      </c>
      <c r="P1168" t="str">
        <f>VLOOKUP(Table8_16[[#This Row],[Customer_ID]],Table1__2[],5,FALSE)</f>
        <v>Port Cheryl</v>
      </c>
      <c r="Q1168" t="str">
        <f>VLOOKUP(Table8_16[[#This Row],[Customer_ID]],Table1__2[],6,FALSE)</f>
        <v>Texas</v>
      </c>
      <c r="R1168" t="str">
        <f>VLOOKUP(Table8_16[[#This Row],[Customer_ID]],Table1__2[],7,FALSE)</f>
        <v>USA</v>
      </c>
      <c r="S1168" t="str">
        <f>VLOOKUP(Table8_16[[#This Row],[Customer_ID]],Table1__2[],8,FALSE)</f>
        <v>Gold</v>
      </c>
      <c r="T1168" t="str">
        <f>VLOOKUP(Table8_16[[#This Row],[Customer_ID]],Table1__2[],9,FALSE)</f>
        <v>Students</v>
      </c>
      <c r="U1168" t="str">
        <f>VLOOKUP(Table8_16[[#This Row],[Product_ID]],Table3__211[],2,FALSE)</f>
        <v>Knee Support</v>
      </c>
      <c r="V1168" t="str">
        <f>VLOOKUP(Table8_16[[#This Row],[Product_ID]],Table3__211[],3,FALSE)</f>
        <v>Brace</v>
      </c>
      <c r="W1168" t="str">
        <f>VLOOKUP(Table8_16[[#This Row],[Product_ID]],Table3__211[],4,FALSE)</f>
        <v>Sports</v>
      </c>
      <c r="X1168" t="str">
        <f>VLOOKUP(Table8_16[[#This Row],[Product_ID]],Table3__211[],5,FALSE)</f>
        <v>Equipment</v>
      </c>
      <c r="Y1168" t="str">
        <f>VLOOKUP(Table8_16[[#This Row],[Product_ID]],Table3__211[],6,FALSE)</f>
        <v>May-Reese</v>
      </c>
      <c r="Z1168">
        <f>VLOOKUP(Table8_16[[#This Row],[Product_ID]],Table3__211[],7,FALSE)</f>
        <v>21.34</v>
      </c>
      <c r="AA1168">
        <f>VLOOKUP(Table8_16[[#This Row],[Product_ID]],Table3__211[],8,FALSE)</f>
        <v>65</v>
      </c>
      <c r="AB1168" t="str">
        <f>VLOOKUP(Table8_16[[#This Row],[Store_ID]],Store!$A$2:$E$21,2,FALSE)</f>
        <v>Mcdonald Inc</v>
      </c>
      <c r="AC1168" t="str">
        <f>VLOOKUP(Table8_16[[#This Row],[Store_ID]],Store!$A$2:$E$21,3,FALSE)</f>
        <v>South</v>
      </c>
      <c r="AD1168" t="str">
        <f>VLOOKUP(Table8_16[[#This Row],[Store_ID]],Store!$A$2:$E$21,4,FALSE)</f>
        <v>Christopherland</v>
      </c>
      <c r="AE1168" t="str">
        <f>VLOOKUP(Table8_16[[#This Row],[Store_ID]],Store!$A$2:$E$21,5,FALSE)</f>
        <v>Outlet</v>
      </c>
      <c r="AF1168" s="22" t="str">
        <f>VLOOKUP(Table8_16[[#This Row],[Store_ID]],Store!$A$2:$F$21,6,FALSE)</f>
        <v>Physical Store</v>
      </c>
    </row>
    <row r="1169" spans="1:32" x14ac:dyDescent="0.3">
      <c r="A1169" t="s">
        <v>3134</v>
      </c>
      <c r="B1169" s="5">
        <v>45689</v>
      </c>
      <c r="C1169" t="s">
        <v>228</v>
      </c>
      <c r="D1169" t="s">
        <v>1756</v>
      </c>
      <c r="E1169" t="s">
        <v>1914</v>
      </c>
      <c r="F1169">
        <v>1</v>
      </c>
      <c r="G1169">
        <v>458.69</v>
      </c>
      <c r="H1169">
        <v>0.16</v>
      </c>
      <c r="I1169" t="s">
        <v>1961</v>
      </c>
      <c r="J1169">
        <v>385.2996</v>
      </c>
      <c r="K1169">
        <v>385.2996</v>
      </c>
      <c r="L1169" t="str">
        <f>_xlfn.IFS(Table8_1[[#This Row],[Unit_Price]]&lt;500,"Low Price",Table8_1[[#This Row],[Unit_Price]]&lt;2000,"Medium Price",Table8_1[[#This Row],[Unit_Price]]&gt;=2000, "High Price")</f>
        <v>Low Price</v>
      </c>
      <c r="M1169" t="str">
        <f>VLOOKUP(Table8_16[[#This Row],[Customer_ID]],Table1__2[],2,FALSE)</f>
        <v>Dr. David Smith</v>
      </c>
      <c r="N1169">
        <f>VLOOKUP(Table8_16[[#This Row],[Customer_ID]],Table1__2[],3,FALSE)</f>
        <v>22</v>
      </c>
      <c r="O1169" t="str">
        <f>VLOOKUP(Table8_16[[#This Row],[Customer_ID]],Table1__2[],4,FALSE)</f>
        <v>Female</v>
      </c>
      <c r="P1169" t="str">
        <f>VLOOKUP(Table8_16[[#This Row],[Customer_ID]],Table1__2[],5,FALSE)</f>
        <v>Schmidtchester</v>
      </c>
      <c r="Q1169" t="str">
        <f>VLOOKUP(Table8_16[[#This Row],[Customer_ID]],Table1__2[],6,FALSE)</f>
        <v>Alaska</v>
      </c>
      <c r="R1169" t="str">
        <f>VLOOKUP(Table8_16[[#This Row],[Customer_ID]],Table1__2[],7,FALSE)</f>
        <v>USA</v>
      </c>
      <c r="S1169" t="str">
        <f>VLOOKUP(Table8_16[[#This Row],[Customer_ID]],Table1__2[],8,FALSE)</f>
        <v>Silver</v>
      </c>
      <c r="T1169" t="str">
        <f>VLOOKUP(Table8_16[[#This Row],[Customer_ID]],Table1__2[],9,FALSE)</f>
        <v>Students</v>
      </c>
      <c r="U1169" t="str">
        <f>VLOOKUP(Table8_16[[#This Row],[Product_ID]],Table3__211[],2,FALSE)</f>
        <v>Womens Cotton</v>
      </c>
      <c r="V1169" t="str">
        <f>VLOOKUP(Table8_16[[#This Row],[Product_ID]],Table3__211[],3,FALSE)</f>
        <v>Scarf</v>
      </c>
      <c r="W1169" t="str">
        <f>VLOOKUP(Table8_16[[#This Row],[Product_ID]],Table3__211[],4,FALSE)</f>
        <v>Clothing</v>
      </c>
      <c r="X1169" t="str">
        <f>VLOOKUP(Table8_16[[#This Row],[Product_ID]],Table3__211[],5,FALSE)</f>
        <v>Accessories</v>
      </c>
      <c r="Y1169" t="str">
        <f>VLOOKUP(Table8_16[[#This Row],[Product_ID]],Table3__211[],6,FALSE)</f>
        <v>Shepherd-Gould</v>
      </c>
      <c r="Z1169">
        <f>VLOOKUP(Table8_16[[#This Row],[Product_ID]],Table3__211[],7,FALSE)</f>
        <v>113.83</v>
      </c>
      <c r="AA1169">
        <f>VLOOKUP(Table8_16[[#This Row],[Product_ID]],Table3__211[],8,FALSE)</f>
        <v>485</v>
      </c>
      <c r="AB1169" t="str">
        <f>VLOOKUP(Table8_16[[#This Row],[Store_ID]],Store!$A$2:$E$21,2,FALSE)</f>
        <v>Martinez-Mullins</v>
      </c>
      <c r="AC1169" t="str">
        <f>VLOOKUP(Table8_16[[#This Row],[Store_ID]],Store!$A$2:$E$21,3,FALSE)</f>
        <v>South</v>
      </c>
      <c r="AD1169" t="str">
        <f>VLOOKUP(Table8_16[[#This Row],[Store_ID]],Store!$A$2:$E$21,4,FALSE)</f>
        <v>Williamsfurt</v>
      </c>
      <c r="AE1169" t="str">
        <f>VLOOKUP(Table8_16[[#This Row],[Store_ID]],Store!$A$2:$E$21,5,FALSE)</f>
        <v>Online</v>
      </c>
      <c r="AF1169" s="22" t="str">
        <f>VLOOKUP(Table8_16[[#This Row],[Store_ID]],Store!$A$2:$F$21,6,FALSE)</f>
        <v>Digital Store</v>
      </c>
    </row>
    <row r="1170" spans="1:32" x14ac:dyDescent="0.3">
      <c r="A1170" t="s">
        <v>3135</v>
      </c>
      <c r="B1170" s="5">
        <v>45346</v>
      </c>
      <c r="C1170" t="s">
        <v>754</v>
      </c>
      <c r="D1170" t="s">
        <v>1680</v>
      </c>
      <c r="E1170" t="s">
        <v>1914</v>
      </c>
      <c r="F1170">
        <v>1</v>
      </c>
      <c r="G1170">
        <v>168.29</v>
      </c>
      <c r="H1170">
        <v>0.05</v>
      </c>
      <c r="I1170" t="s">
        <v>1961</v>
      </c>
      <c r="J1170">
        <v>159.87549999999999</v>
      </c>
      <c r="K1170">
        <v>159.87549999999999</v>
      </c>
      <c r="L1170" t="str">
        <f>_xlfn.IFS(Table8_1[[#This Row],[Unit_Price]]&lt;500,"Low Price",Table8_1[[#This Row],[Unit_Price]]&lt;2000,"Medium Price",Table8_1[[#This Row],[Unit_Price]]&gt;=2000, "High Price")</f>
        <v>Low Price</v>
      </c>
      <c r="M1170" t="str">
        <f>VLOOKUP(Table8_16[[#This Row],[Customer_ID]],Table1__2[],2,FALSE)</f>
        <v>Timothy Juarez</v>
      </c>
      <c r="N1170">
        <f>VLOOKUP(Table8_16[[#This Row],[Customer_ID]],Table1__2[],3,FALSE)</f>
        <v>22</v>
      </c>
      <c r="O1170" t="str">
        <f>VLOOKUP(Table8_16[[#This Row],[Customer_ID]],Table1__2[],4,FALSE)</f>
        <v>Female</v>
      </c>
      <c r="P1170" t="str">
        <f>VLOOKUP(Table8_16[[#This Row],[Customer_ID]],Table1__2[],5,FALSE)</f>
        <v>Grahamstad</v>
      </c>
      <c r="Q1170" t="str">
        <f>VLOOKUP(Table8_16[[#This Row],[Customer_ID]],Table1__2[],6,FALSE)</f>
        <v>South Carolina</v>
      </c>
      <c r="R1170" t="str">
        <f>VLOOKUP(Table8_16[[#This Row],[Customer_ID]],Table1__2[],7,FALSE)</f>
        <v>USA</v>
      </c>
      <c r="S1170" t="str">
        <f>VLOOKUP(Table8_16[[#This Row],[Customer_ID]],Table1__2[],8,FALSE)</f>
        <v>Bronze</v>
      </c>
      <c r="T1170" t="str">
        <f>VLOOKUP(Table8_16[[#This Row],[Customer_ID]],Table1__2[],9,FALSE)</f>
        <v>Students</v>
      </c>
      <c r="U1170" t="str">
        <f>VLOOKUP(Table8_16[[#This Row],[Product_ID]],Table3__211[],2,FALSE)</f>
        <v>Gaming Mechanical</v>
      </c>
      <c r="V1170" t="str">
        <f>VLOOKUP(Table8_16[[#This Row],[Product_ID]],Table3__211[],3,FALSE)</f>
        <v>Keyboard</v>
      </c>
      <c r="W1170" t="str">
        <f>VLOOKUP(Table8_16[[#This Row],[Product_ID]],Table3__211[],4,FALSE)</f>
        <v>Electronics</v>
      </c>
      <c r="X1170" t="str">
        <f>VLOOKUP(Table8_16[[#This Row],[Product_ID]],Table3__211[],5,FALSE)</f>
        <v>Computer</v>
      </c>
      <c r="Y1170" t="str">
        <f>VLOOKUP(Table8_16[[#This Row],[Product_ID]],Table3__211[],6,FALSE)</f>
        <v>Lucero LLC</v>
      </c>
      <c r="Z1170">
        <f>VLOOKUP(Table8_16[[#This Row],[Product_ID]],Table3__211[],7,FALSE)</f>
        <v>419.28</v>
      </c>
      <c r="AA1170">
        <f>VLOOKUP(Table8_16[[#This Row],[Product_ID]],Table3__211[],8,FALSE)</f>
        <v>86</v>
      </c>
      <c r="AB1170" t="str">
        <f>VLOOKUP(Table8_16[[#This Row],[Store_ID]],Store!$A$2:$E$21,2,FALSE)</f>
        <v>Martinez-Mullins</v>
      </c>
      <c r="AC1170" t="str">
        <f>VLOOKUP(Table8_16[[#This Row],[Store_ID]],Store!$A$2:$E$21,3,FALSE)</f>
        <v>South</v>
      </c>
      <c r="AD1170" t="str">
        <f>VLOOKUP(Table8_16[[#This Row],[Store_ID]],Store!$A$2:$E$21,4,FALSE)</f>
        <v>Williamsfurt</v>
      </c>
      <c r="AE1170" t="str">
        <f>VLOOKUP(Table8_16[[#This Row],[Store_ID]],Store!$A$2:$E$21,5,FALSE)</f>
        <v>Online</v>
      </c>
      <c r="AF1170" s="22" t="str">
        <f>VLOOKUP(Table8_16[[#This Row],[Store_ID]],Store!$A$2:$F$21,6,FALSE)</f>
        <v>Digital Store</v>
      </c>
    </row>
    <row r="1171" spans="1:32" x14ac:dyDescent="0.3">
      <c r="A1171" t="s">
        <v>3136</v>
      </c>
      <c r="B1171" s="5">
        <v>45549</v>
      </c>
      <c r="C1171" t="s">
        <v>695</v>
      </c>
      <c r="D1171" t="s">
        <v>1625</v>
      </c>
      <c r="E1171" t="s">
        <v>1942</v>
      </c>
      <c r="F1171">
        <v>1</v>
      </c>
      <c r="G1171">
        <v>391.77</v>
      </c>
      <c r="H1171">
        <v>0.1</v>
      </c>
      <c r="I1171" t="s">
        <v>1961</v>
      </c>
      <c r="J1171">
        <v>352.59300000000002</v>
      </c>
      <c r="K1171">
        <v>352.59299999999996</v>
      </c>
      <c r="L1171" t="str">
        <f>_xlfn.IFS(Table8_1[[#This Row],[Unit_Price]]&lt;500,"Low Price",Table8_1[[#This Row],[Unit_Price]]&lt;2000,"Medium Price",Table8_1[[#This Row],[Unit_Price]]&gt;=2000, "High Price")</f>
        <v>Low Price</v>
      </c>
      <c r="M1171" t="str">
        <f>VLOOKUP(Table8_16[[#This Row],[Customer_ID]],Table1__2[],2,FALSE)</f>
        <v>Rodney Huffman</v>
      </c>
      <c r="N1171">
        <f>VLOOKUP(Table8_16[[#This Row],[Customer_ID]],Table1__2[],3,FALSE)</f>
        <v>20</v>
      </c>
      <c r="O1171" t="str">
        <f>VLOOKUP(Table8_16[[#This Row],[Customer_ID]],Table1__2[],4,FALSE)</f>
        <v>Female</v>
      </c>
      <c r="P1171" t="str">
        <f>VLOOKUP(Table8_16[[#This Row],[Customer_ID]],Table1__2[],5,FALSE)</f>
        <v>Garzafort</v>
      </c>
      <c r="Q1171" t="str">
        <f>VLOOKUP(Table8_16[[#This Row],[Customer_ID]],Table1__2[],6,FALSE)</f>
        <v>Delaware</v>
      </c>
      <c r="R1171" t="str">
        <f>VLOOKUP(Table8_16[[#This Row],[Customer_ID]],Table1__2[],7,FALSE)</f>
        <v>USA</v>
      </c>
      <c r="S1171" t="str">
        <f>VLOOKUP(Table8_16[[#This Row],[Customer_ID]],Table1__2[],8,FALSE)</f>
        <v>Silver</v>
      </c>
      <c r="T1171" t="str">
        <f>VLOOKUP(Table8_16[[#This Row],[Customer_ID]],Table1__2[],9,FALSE)</f>
        <v>Students</v>
      </c>
      <c r="U1171" t="str">
        <f>VLOOKUP(Table8_16[[#This Row],[Product_ID]],Table3__211[],2,FALSE)</f>
        <v>Soccer Training Cone</v>
      </c>
      <c r="V1171" t="str">
        <f>VLOOKUP(Table8_16[[#This Row],[Product_ID]],Table3__211[],3,FALSE)</f>
        <v>Set</v>
      </c>
      <c r="W1171" t="str">
        <f>VLOOKUP(Table8_16[[#This Row],[Product_ID]],Table3__211[],4,FALSE)</f>
        <v>Sports</v>
      </c>
      <c r="X1171" t="str">
        <f>VLOOKUP(Table8_16[[#This Row],[Product_ID]],Table3__211[],5,FALSE)</f>
        <v>Accessories</v>
      </c>
      <c r="Y1171" t="str">
        <f>VLOOKUP(Table8_16[[#This Row],[Product_ID]],Table3__211[],6,FALSE)</f>
        <v>Ford, Murphy and Wilson</v>
      </c>
      <c r="Z1171">
        <f>VLOOKUP(Table8_16[[#This Row],[Product_ID]],Table3__211[],7,FALSE)</f>
        <v>144.53</v>
      </c>
      <c r="AA1171">
        <f>VLOOKUP(Table8_16[[#This Row],[Product_ID]],Table3__211[],8,FALSE)</f>
        <v>367</v>
      </c>
      <c r="AB1171" t="str">
        <f>VLOOKUP(Table8_16[[#This Row],[Store_ID]],Store!$A$2:$E$21,2,FALSE)</f>
        <v>Holloway Ltd</v>
      </c>
      <c r="AC1171" t="str">
        <f>VLOOKUP(Table8_16[[#This Row],[Store_ID]],Store!$A$2:$E$21,3,FALSE)</f>
        <v>North</v>
      </c>
      <c r="AD1171" t="str">
        <f>VLOOKUP(Table8_16[[#This Row],[Store_ID]],Store!$A$2:$E$21,4,FALSE)</f>
        <v>Bensonhaven</v>
      </c>
      <c r="AE1171" t="str">
        <f>VLOOKUP(Table8_16[[#This Row],[Store_ID]],Store!$A$2:$E$21,5,FALSE)</f>
        <v>Flagship</v>
      </c>
      <c r="AF1171" s="22" t="str">
        <f>VLOOKUP(Table8_16[[#This Row],[Store_ID]],Store!$A$2:$F$21,6,FALSE)</f>
        <v>Physical Store</v>
      </c>
    </row>
    <row r="1172" spans="1:32" x14ac:dyDescent="0.3">
      <c r="A1172" t="s">
        <v>3137</v>
      </c>
      <c r="B1172" s="5">
        <v>45900</v>
      </c>
      <c r="C1172" t="s">
        <v>1088</v>
      </c>
      <c r="D1172" t="s">
        <v>1606</v>
      </c>
      <c r="E1172" t="s">
        <v>1934</v>
      </c>
      <c r="F1172">
        <v>1</v>
      </c>
      <c r="G1172">
        <v>424.83</v>
      </c>
      <c r="H1172">
        <v>0.05</v>
      </c>
      <c r="I1172" t="s">
        <v>1964</v>
      </c>
      <c r="J1172">
        <v>403.58850000000001</v>
      </c>
      <c r="K1172">
        <v>403.58849999999995</v>
      </c>
      <c r="L1172" t="str">
        <f>_xlfn.IFS(Table8_1[[#This Row],[Unit_Price]]&lt;500,"Low Price",Table8_1[[#This Row],[Unit_Price]]&lt;2000,"Medium Price",Table8_1[[#This Row],[Unit_Price]]&gt;=2000, "High Price")</f>
        <v>Low Price</v>
      </c>
      <c r="M1172" t="str">
        <f>VLOOKUP(Table8_16[[#This Row],[Customer_ID]],Table1__2[],2,FALSE)</f>
        <v>Ryan Moore</v>
      </c>
      <c r="N1172">
        <f>VLOOKUP(Table8_16[[#This Row],[Customer_ID]],Table1__2[],3,FALSE)</f>
        <v>38</v>
      </c>
      <c r="O1172" t="str">
        <f>VLOOKUP(Table8_16[[#This Row],[Customer_ID]],Table1__2[],4,FALSE)</f>
        <v>Male</v>
      </c>
      <c r="P1172" t="str">
        <f>VLOOKUP(Table8_16[[#This Row],[Customer_ID]],Table1__2[],5,FALSE)</f>
        <v>Cartershire</v>
      </c>
      <c r="Q1172" t="str">
        <f>VLOOKUP(Table8_16[[#This Row],[Customer_ID]],Table1__2[],6,FALSE)</f>
        <v>Virginia</v>
      </c>
      <c r="R1172" t="str">
        <f>VLOOKUP(Table8_16[[#This Row],[Customer_ID]],Table1__2[],7,FALSE)</f>
        <v>USA</v>
      </c>
      <c r="S1172" t="str">
        <f>VLOOKUP(Table8_16[[#This Row],[Customer_ID]],Table1__2[],8,FALSE)</f>
        <v>Bronze</v>
      </c>
      <c r="T1172" t="str">
        <f>VLOOKUP(Table8_16[[#This Row],[Customer_ID]],Table1__2[],9,FALSE)</f>
        <v>Experienced</v>
      </c>
      <c r="U1172" t="str">
        <f>VLOOKUP(Table8_16[[#This Row],[Product_ID]],Table3__211[],2,FALSE)</f>
        <v>Hair Strengthening</v>
      </c>
      <c r="V1172" t="str">
        <f>VLOOKUP(Table8_16[[#This Row],[Product_ID]],Table3__211[],3,FALSE)</f>
        <v>Shampoo</v>
      </c>
      <c r="W1172" t="str">
        <f>VLOOKUP(Table8_16[[#This Row],[Product_ID]],Table3__211[],4,FALSE)</f>
        <v>Beauty</v>
      </c>
      <c r="X1172" t="str">
        <f>VLOOKUP(Table8_16[[#This Row],[Product_ID]],Table3__211[],5,FALSE)</f>
        <v>Haircare</v>
      </c>
      <c r="Y1172" t="str">
        <f>VLOOKUP(Table8_16[[#This Row],[Product_ID]],Table3__211[],6,FALSE)</f>
        <v>Rice LLC</v>
      </c>
      <c r="Z1172">
        <f>VLOOKUP(Table8_16[[#This Row],[Product_ID]],Table3__211[],7,FALSE)</f>
        <v>115.82</v>
      </c>
      <c r="AA1172">
        <f>VLOOKUP(Table8_16[[#This Row],[Product_ID]],Table3__211[],8,FALSE)</f>
        <v>460</v>
      </c>
      <c r="AB1172" t="str">
        <f>VLOOKUP(Table8_16[[#This Row],[Store_ID]],Store!$A$2:$E$21,2,FALSE)</f>
        <v>Mcdonald Inc</v>
      </c>
      <c r="AC1172" t="str">
        <f>VLOOKUP(Table8_16[[#This Row],[Store_ID]],Store!$A$2:$E$21,3,FALSE)</f>
        <v>South</v>
      </c>
      <c r="AD1172" t="str">
        <f>VLOOKUP(Table8_16[[#This Row],[Store_ID]],Store!$A$2:$E$21,4,FALSE)</f>
        <v>Christopherland</v>
      </c>
      <c r="AE1172" t="str">
        <f>VLOOKUP(Table8_16[[#This Row],[Store_ID]],Store!$A$2:$E$21,5,FALSE)</f>
        <v>Outlet</v>
      </c>
      <c r="AF1172" s="22" t="str">
        <f>VLOOKUP(Table8_16[[#This Row],[Store_ID]],Store!$A$2:$F$21,6,FALSE)</f>
        <v>Physical Store</v>
      </c>
    </row>
    <row r="1173" spans="1:32" x14ac:dyDescent="0.3">
      <c r="A1173" t="s">
        <v>3138</v>
      </c>
      <c r="B1173" s="5">
        <v>45308</v>
      </c>
      <c r="C1173" t="s">
        <v>206</v>
      </c>
      <c r="D1173" t="s">
        <v>1603</v>
      </c>
      <c r="E1173" t="s">
        <v>1901</v>
      </c>
      <c r="F1173">
        <v>1</v>
      </c>
      <c r="G1173">
        <v>499.46</v>
      </c>
      <c r="H1173">
        <v>0.1</v>
      </c>
      <c r="I1173" t="s">
        <v>1959</v>
      </c>
      <c r="J1173">
        <v>449.51400000000001</v>
      </c>
      <c r="K1173">
        <v>449.51400000000001</v>
      </c>
      <c r="L1173" t="str">
        <f>_xlfn.IFS(Table8_1[[#This Row],[Unit_Price]]&lt;500,"Low Price",Table8_1[[#This Row],[Unit_Price]]&lt;2000,"Medium Price",Table8_1[[#This Row],[Unit_Price]]&gt;=2000, "High Price")</f>
        <v>Low Price</v>
      </c>
      <c r="M1173" t="str">
        <f>VLOOKUP(Table8_16[[#This Row],[Customer_ID]],Table1__2[],2,FALSE)</f>
        <v>Sharon Brown</v>
      </c>
      <c r="N1173">
        <f>VLOOKUP(Table8_16[[#This Row],[Customer_ID]],Table1__2[],3,FALSE)</f>
        <v>37</v>
      </c>
      <c r="O1173" t="str">
        <f>VLOOKUP(Table8_16[[#This Row],[Customer_ID]],Table1__2[],4,FALSE)</f>
        <v>Female</v>
      </c>
      <c r="P1173" t="str">
        <f>VLOOKUP(Table8_16[[#This Row],[Customer_ID]],Table1__2[],5,FALSE)</f>
        <v>East Andrea</v>
      </c>
      <c r="Q1173" t="str">
        <f>VLOOKUP(Table8_16[[#This Row],[Customer_ID]],Table1__2[],6,FALSE)</f>
        <v>Michigan</v>
      </c>
      <c r="R1173" t="str">
        <f>VLOOKUP(Table8_16[[#This Row],[Customer_ID]],Table1__2[],7,FALSE)</f>
        <v>USA</v>
      </c>
      <c r="S1173" t="str">
        <f>VLOOKUP(Table8_16[[#This Row],[Customer_ID]],Table1__2[],8,FALSE)</f>
        <v>Gold</v>
      </c>
      <c r="T1173" t="str">
        <f>VLOOKUP(Table8_16[[#This Row],[Customer_ID]],Table1__2[],9,FALSE)</f>
        <v>Experienced</v>
      </c>
      <c r="U1173" t="str">
        <f>VLOOKUP(Table8_16[[#This Row],[Product_ID]],Table3__211[],2,FALSE)</f>
        <v>HD Smart TV</v>
      </c>
      <c r="V1173" t="str">
        <f>VLOOKUP(Table8_16[[#This Row],[Product_ID]],Table3__211[],3,FALSE)</f>
        <v>Stick</v>
      </c>
      <c r="W1173" t="str">
        <f>VLOOKUP(Table8_16[[#This Row],[Product_ID]],Table3__211[],4,FALSE)</f>
        <v>Electronics</v>
      </c>
      <c r="X1173" t="str">
        <f>VLOOKUP(Table8_16[[#This Row],[Product_ID]],Table3__211[],5,FALSE)</f>
        <v>Accessories</v>
      </c>
      <c r="Y1173" t="str">
        <f>VLOOKUP(Table8_16[[#This Row],[Product_ID]],Table3__211[],6,FALSE)</f>
        <v>Gibson, Hobbs and Weaver</v>
      </c>
      <c r="Z1173">
        <f>VLOOKUP(Table8_16[[#This Row],[Product_ID]],Table3__211[],7,FALSE)</f>
        <v>449.4</v>
      </c>
      <c r="AA1173">
        <f>VLOOKUP(Table8_16[[#This Row],[Product_ID]],Table3__211[],8,FALSE)</f>
        <v>273</v>
      </c>
      <c r="AB1173" t="str">
        <f>VLOOKUP(Table8_16[[#This Row],[Store_ID]],Store!$A$2:$E$21,2,FALSE)</f>
        <v>Johnson-Wright</v>
      </c>
      <c r="AC1173" t="str">
        <f>VLOOKUP(Table8_16[[#This Row],[Store_ID]],Store!$A$2:$E$21,3,FALSE)</f>
        <v>North</v>
      </c>
      <c r="AD1173" t="str">
        <f>VLOOKUP(Table8_16[[#This Row],[Store_ID]],Store!$A$2:$E$21,4,FALSE)</f>
        <v>Hoodberg</v>
      </c>
      <c r="AE1173" t="str">
        <f>VLOOKUP(Table8_16[[#This Row],[Store_ID]],Store!$A$2:$E$21,5,FALSE)</f>
        <v>Outlet</v>
      </c>
      <c r="AF1173" s="22" t="str">
        <f>VLOOKUP(Table8_16[[#This Row],[Store_ID]],Store!$A$2:$F$21,6,FALSE)</f>
        <v>Physical Store</v>
      </c>
    </row>
    <row r="1174" spans="1:32" x14ac:dyDescent="0.3">
      <c r="A1174" t="s">
        <v>3139</v>
      </c>
      <c r="B1174" s="5">
        <v>45336</v>
      </c>
      <c r="C1174" t="s">
        <v>88</v>
      </c>
      <c r="D1174" t="s">
        <v>1880</v>
      </c>
      <c r="E1174" t="s">
        <v>1892</v>
      </c>
      <c r="F1174">
        <v>2</v>
      </c>
      <c r="G1174">
        <v>698.34</v>
      </c>
      <c r="H1174">
        <v>0.15</v>
      </c>
      <c r="I1174" t="s">
        <v>1961</v>
      </c>
      <c r="J1174">
        <v>1187.1780000000001</v>
      </c>
      <c r="K1174">
        <v>1187.1780000000001</v>
      </c>
      <c r="L1174" t="str">
        <f>_xlfn.IFS(Table8_1[[#This Row],[Unit_Price]]&lt;500,"Low Price",Table8_1[[#This Row],[Unit_Price]]&lt;2000,"Medium Price",Table8_1[[#This Row],[Unit_Price]]&gt;=2000, "High Price")</f>
        <v>Medium Price</v>
      </c>
      <c r="M1174" t="str">
        <f>VLOOKUP(Table8_16[[#This Row],[Customer_ID]],Table1__2[],2,FALSE)</f>
        <v>Michael Torres</v>
      </c>
      <c r="N1174">
        <f>VLOOKUP(Table8_16[[#This Row],[Customer_ID]],Table1__2[],3,FALSE)</f>
        <v>46</v>
      </c>
      <c r="O1174" t="str">
        <f>VLOOKUP(Table8_16[[#This Row],[Customer_ID]],Table1__2[],4,FALSE)</f>
        <v>Female</v>
      </c>
      <c r="P1174" t="str">
        <f>VLOOKUP(Table8_16[[#This Row],[Customer_ID]],Table1__2[],5,FALSE)</f>
        <v>Gonzalezfort</v>
      </c>
      <c r="Q1174" t="str">
        <f>VLOOKUP(Table8_16[[#This Row],[Customer_ID]],Table1__2[],6,FALSE)</f>
        <v>New Jersey</v>
      </c>
      <c r="R1174" t="str">
        <f>VLOOKUP(Table8_16[[#This Row],[Customer_ID]],Table1__2[],7,FALSE)</f>
        <v>USA</v>
      </c>
      <c r="S1174" t="str">
        <f>VLOOKUP(Table8_16[[#This Row],[Customer_ID]],Table1__2[],8,FALSE)</f>
        <v>Platinum</v>
      </c>
      <c r="T1174" t="str">
        <f>VLOOKUP(Table8_16[[#This Row],[Customer_ID]],Table1__2[],9,FALSE)</f>
        <v>Experienced</v>
      </c>
      <c r="U1174" t="str">
        <f>VLOOKUP(Table8_16[[#This Row],[Product_ID]],Table3__211[],2,FALSE)</f>
        <v>Stainless Steel Cookware</v>
      </c>
      <c r="V1174" t="str">
        <f>VLOOKUP(Table8_16[[#This Row],[Product_ID]],Table3__211[],3,FALSE)</f>
        <v>Set</v>
      </c>
      <c r="W1174" t="str">
        <f>VLOOKUP(Table8_16[[#This Row],[Product_ID]],Table3__211[],4,FALSE)</f>
        <v>Home</v>
      </c>
      <c r="X1174" t="str">
        <f>VLOOKUP(Table8_16[[#This Row],[Product_ID]],Table3__211[],5,FALSE)</f>
        <v>Kitchen</v>
      </c>
      <c r="Y1174" t="str">
        <f>VLOOKUP(Table8_16[[#This Row],[Product_ID]],Table3__211[],6,FALSE)</f>
        <v>Campbell Ltd</v>
      </c>
      <c r="Z1174">
        <f>VLOOKUP(Table8_16[[#This Row],[Product_ID]],Table3__211[],7,FALSE)</f>
        <v>201.41</v>
      </c>
      <c r="AA1174">
        <f>VLOOKUP(Table8_16[[#This Row],[Product_ID]],Table3__211[],8,FALSE)</f>
        <v>146</v>
      </c>
      <c r="AB1174" t="str">
        <f>VLOOKUP(Table8_16[[#This Row],[Store_ID]],Store!$A$2:$E$21,2,FALSE)</f>
        <v>Martinez, Adkins and Johnson</v>
      </c>
      <c r="AC1174" t="str">
        <f>VLOOKUP(Table8_16[[#This Row],[Store_ID]],Store!$A$2:$E$21,3,FALSE)</f>
        <v>North</v>
      </c>
      <c r="AD1174" t="str">
        <f>VLOOKUP(Table8_16[[#This Row],[Store_ID]],Store!$A$2:$E$21,4,FALSE)</f>
        <v>Danielmouth</v>
      </c>
      <c r="AE1174" t="str">
        <f>VLOOKUP(Table8_16[[#This Row],[Store_ID]],Store!$A$2:$E$21,5,FALSE)</f>
        <v>Flagship</v>
      </c>
      <c r="AF1174" s="22" t="str">
        <f>VLOOKUP(Table8_16[[#This Row],[Store_ID]],Store!$A$2:$F$21,6,FALSE)</f>
        <v>Physical Store</v>
      </c>
    </row>
    <row r="1175" spans="1:32" x14ac:dyDescent="0.3">
      <c r="A1175" t="s">
        <v>3140</v>
      </c>
      <c r="B1175" s="5">
        <v>45213</v>
      </c>
      <c r="C1175" t="s">
        <v>910</v>
      </c>
      <c r="D1175" t="s">
        <v>1750</v>
      </c>
      <c r="E1175" t="s">
        <v>1939</v>
      </c>
      <c r="F1175">
        <v>2</v>
      </c>
      <c r="G1175">
        <v>805.08</v>
      </c>
      <c r="H1175">
        <v>0.27</v>
      </c>
      <c r="I1175" t="s">
        <v>1961</v>
      </c>
      <c r="J1175">
        <v>1175.4168</v>
      </c>
      <c r="K1175">
        <v>1175.4168</v>
      </c>
      <c r="L1175" t="str">
        <f>_xlfn.IFS(Table8_1[[#This Row],[Unit_Price]]&lt;500,"Low Price",Table8_1[[#This Row],[Unit_Price]]&lt;2000,"Medium Price",Table8_1[[#This Row],[Unit_Price]]&gt;=2000, "High Price")</f>
        <v>Medium Price</v>
      </c>
      <c r="M1175" t="str">
        <f>VLOOKUP(Table8_16[[#This Row],[Customer_ID]],Table1__2[],2,FALSE)</f>
        <v>Bryan Garcia</v>
      </c>
      <c r="N1175">
        <f>VLOOKUP(Table8_16[[#This Row],[Customer_ID]],Table1__2[],3,FALSE)</f>
        <v>54</v>
      </c>
      <c r="O1175" t="str">
        <f>VLOOKUP(Table8_16[[#This Row],[Customer_ID]],Table1__2[],4,FALSE)</f>
        <v>Female</v>
      </c>
      <c r="P1175" t="str">
        <f>VLOOKUP(Table8_16[[#This Row],[Customer_ID]],Table1__2[],5,FALSE)</f>
        <v>Garciaborough</v>
      </c>
      <c r="Q1175" t="str">
        <f>VLOOKUP(Table8_16[[#This Row],[Customer_ID]],Table1__2[],6,FALSE)</f>
        <v>Wyoming</v>
      </c>
      <c r="R1175" t="str">
        <f>VLOOKUP(Table8_16[[#This Row],[Customer_ID]],Table1__2[],7,FALSE)</f>
        <v>USA</v>
      </c>
      <c r="S1175" t="str">
        <f>VLOOKUP(Table8_16[[#This Row],[Customer_ID]],Table1__2[],8,FALSE)</f>
        <v>Silver</v>
      </c>
      <c r="T1175" t="str">
        <f>VLOOKUP(Table8_16[[#This Row],[Customer_ID]],Table1__2[],9,FALSE)</f>
        <v>Experienced</v>
      </c>
      <c r="U1175" t="str">
        <f>VLOOKUP(Table8_16[[#This Row],[Product_ID]],Table3__211[],2,FALSE)</f>
        <v>Premium Blanket</v>
      </c>
      <c r="V1175" t="str">
        <f>VLOOKUP(Table8_16[[#This Row],[Product_ID]],Table3__211[],3,FALSE)</f>
        <v>Throw</v>
      </c>
      <c r="W1175" t="str">
        <f>VLOOKUP(Table8_16[[#This Row],[Product_ID]],Table3__211[],4,FALSE)</f>
        <v>Home</v>
      </c>
      <c r="X1175" t="str">
        <f>VLOOKUP(Table8_16[[#This Row],[Product_ID]],Table3__211[],5,FALSE)</f>
        <v>Decor</v>
      </c>
      <c r="Y1175" t="str">
        <f>VLOOKUP(Table8_16[[#This Row],[Product_ID]],Table3__211[],6,FALSE)</f>
        <v>Hernandez, Kennedy and Porter</v>
      </c>
      <c r="Z1175">
        <f>VLOOKUP(Table8_16[[#This Row],[Product_ID]],Table3__211[],7,FALSE)</f>
        <v>461.47</v>
      </c>
      <c r="AA1175">
        <f>VLOOKUP(Table8_16[[#This Row],[Product_ID]],Table3__211[],8,FALSE)</f>
        <v>190</v>
      </c>
      <c r="AB1175" t="str">
        <f>VLOOKUP(Table8_16[[#This Row],[Store_ID]],Store!$A$2:$E$21,2,FALSE)</f>
        <v>Frederick-Wright</v>
      </c>
      <c r="AC1175" t="str">
        <f>VLOOKUP(Table8_16[[#This Row],[Store_ID]],Store!$A$2:$E$21,3,FALSE)</f>
        <v>West</v>
      </c>
      <c r="AD1175" t="str">
        <f>VLOOKUP(Table8_16[[#This Row],[Store_ID]],Store!$A$2:$E$21,4,FALSE)</f>
        <v>New Jimmymouth</v>
      </c>
      <c r="AE1175" t="str">
        <f>VLOOKUP(Table8_16[[#This Row],[Store_ID]],Store!$A$2:$E$21,5,FALSE)</f>
        <v>Flagship</v>
      </c>
      <c r="AF1175" s="22" t="str">
        <f>VLOOKUP(Table8_16[[#This Row],[Store_ID]],Store!$A$2:$F$21,6,FALSE)</f>
        <v>Physical Store</v>
      </c>
    </row>
    <row r="1176" spans="1:32" x14ac:dyDescent="0.3">
      <c r="A1176" t="s">
        <v>3141</v>
      </c>
      <c r="B1176" s="5">
        <v>45742</v>
      </c>
      <c r="C1176" t="s">
        <v>1449</v>
      </c>
      <c r="D1176" t="s">
        <v>1811</v>
      </c>
      <c r="E1176" t="s">
        <v>1896</v>
      </c>
      <c r="F1176">
        <v>4</v>
      </c>
      <c r="G1176">
        <v>934.79</v>
      </c>
      <c r="H1176">
        <v>0.08</v>
      </c>
      <c r="I1176" t="s">
        <v>1961</v>
      </c>
      <c r="J1176">
        <v>3440.0272</v>
      </c>
      <c r="K1176">
        <v>3440.0272</v>
      </c>
      <c r="L1176" t="str">
        <f>_xlfn.IFS(Table8_1[[#This Row],[Unit_Price]]&lt;500,"Low Price",Table8_1[[#This Row],[Unit_Price]]&lt;2000,"Medium Price",Table8_1[[#This Row],[Unit_Price]]&gt;=2000, "High Price")</f>
        <v>Medium Price</v>
      </c>
      <c r="M1176" t="str">
        <f>VLOOKUP(Table8_16[[#This Row],[Customer_ID]],Table1__2[],2,FALSE)</f>
        <v>Cynthia Parrish</v>
      </c>
      <c r="N1176">
        <f>VLOOKUP(Table8_16[[#This Row],[Customer_ID]],Table1__2[],3,FALSE)</f>
        <v>18</v>
      </c>
      <c r="O1176" t="str">
        <f>VLOOKUP(Table8_16[[#This Row],[Customer_ID]],Table1__2[],4,FALSE)</f>
        <v>Male</v>
      </c>
      <c r="P1176" t="str">
        <f>VLOOKUP(Table8_16[[#This Row],[Customer_ID]],Table1__2[],5,FALSE)</f>
        <v>Espinozaberg</v>
      </c>
      <c r="Q1176" t="str">
        <f>VLOOKUP(Table8_16[[#This Row],[Customer_ID]],Table1__2[],6,FALSE)</f>
        <v>Minnesota</v>
      </c>
      <c r="R1176" t="str">
        <f>VLOOKUP(Table8_16[[#This Row],[Customer_ID]],Table1__2[],7,FALSE)</f>
        <v>USA</v>
      </c>
      <c r="S1176" t="str">
        <f>VLOOKUP(Table8_16[[#This Row],[Customer_ID]],Table1__2[],8,FALSE)</f>
        <v>Silver</v>
      </c>
      <c r="T1176" t="str">
        <f>VLOOKUP(Table8_16[[#This Row],[Customer_ID]],Table1__2[],9,FALSE)</f>
        <v>Teenage</v>
      </c>
      <c r="U1176" t="str">
        <f>VLOOKUP(Table8_16[[#This Row],[Product_ID]],Table3__211[],2,FALSE)</f>
        <v>Wireless</v>
      </c>
      <c r="V1176" t="str">
        <f>VLOOKUP(Table8_16[[#This Row],[Product_ID]],Table3__211[],3,FALSE)</f>
        <v>Mouse</v>
      </c>
      <c r="W1176" t="str">
        <f>VLOOKUP(Table8_16[[#This Row],[Product_ID]],Table3__211[],4,FALSE)</f>
        <v>Electronics</v>
      </c>
      <c r="X1176" t="str">
        <f>VLOOKUP(Table8_16[[#This Row],[Product_ID]],Table3__211[],5,FALSE)</f>
        <v>Computer</v>
      </c>
      <c r="Y1176" t="str">
        <f>VLOOKUP(Table8_16[[#This Row],[Product_ID]],Table3__211[],6,FALSE)</f>
        <v>Larson Ltd</v>
      </c>
      <c r="Z1176">
        <f>VLOOKUP(Table8_16[[#This Row],[Product_ID]],Table3__211[],7,FALSE)</f>
        <v>392.89</v>
      </c>
      <c r="AA1176">
        <f>VLOOKUP(Table8_16[[#This Row],[Product_ID]],Table3__211[],8,FALSE)</f>
        <v>320</v>
      </c>
      <c r="AB1176" t="str">
        <f>VLOOKUP(Table8_16[[#This Row],[Store_ID]],Store!$A$2:$E$21,2,FALSE)</f>
        <v>Black-Horn</v>
      </c>
      <c r="AC1176" t="str">
        <f>VLOOKUP(Table8_16[[#This Row],[Store_ID]],Store!$A$2:$E$21,3,FALSE)</f>
        <v>South</v>
      </c>
      <c r="AD1176" t="str">
        <f>VLOOKUP(Table8_16[[#This Row],[Store_ID]],Store!$A$2:$E$21,4,FALSE)</f>
        <v>North Nancyview</v>
      </c>
      <c r="AE1176" t="str">
        <f>VLOOKUP(Table8_16[[#This Row],[Store_ID]],Store!$A$2:$E$21,5,FALSE)</f>
        <v>Outlet</v>
      </c>
      <c r="AF1176" s="22" t="str">
        <f>VLOOKUP(Table8_16[[#This Row],[Store_ID]],Store!$A$2:$F$21,6,FALSE)</f>
        <v>Physical Store</v>
      </c>
    </row>
    <row r="1177" spans="1:32" x14ac:dyDescent="0.3">
      <c r="A1177" t="s">
        <v>3142</v>
      </c>
      <c r="B1177" s="5">
        <v>45932</v>
      </c>
      <c r="C1177" t="s">
        <v>88</v>
      </c>
      <c r="D1177" t="s">
        <v>1762</v>
      </c>
      <c r="E1177" t="s">
        <v>1892</v>
      </c>
      <c r="F1177">
        <v>2</v>
      </c>
      <c r="G1177">
        <v>424.54</v>
      </c>
      <c r="H1177">
        <v>0.24</v>
      </c>
      <c r="I1177" t="s">
        <v>1961</v>
      </c>
      <c r="J1177">
        <v>645.30079999999998</v>
      </c>
      <c r="K1177">
        <v>645.30079999999998</v>
      </c>
      <c r="L1177" t="str">
        <f>_xlfn.IFS(Table8_1[[#This Row],[Unit_Price]]&lt;500,"Low Price",Table8_1[[#This Row],[Unit_Price]]&lt;2000,"Medium Price",Table8_1[[#This Row],[Unit_Price]]&gt;=2000, "High Price")</f>
        <v>Low Price</v>
      </c>
      <c r="M1177" t="str">
        <f>VLOOKUP(Table8_16[[#This Row],[Customer_ID]],Table1__2[],2,FALSE)</f>
        <v>Michael Torres</v>
      </c>
      <c r="N1177">
        <f>VLOOKUP(Table8_16[[#This Row],[Customer_ID]],Table1__2[],3,FALSE)</f>
        <v>46</v>
      </c>
      <c r="O1177" t="str">
        <f>VLOOKUP(Table8_16[[#This Row],[Customer_ID]],Table1__2[],4,FALSE)</f>
        <v>Female</v>
      </c>
      <c r="P1177" t="str">
        <f>VLOOKUP(Table8_16[[#This Row],[Customer_ID]],Table1__2[],5,FALSE)</f>
        <v>Gonzalezfort</v>
      </c>
      <c r="Q1177" t="str">
        <f>VLOOKUP(Table8_16[[#This Row],[Customer_ID]],Table1__2[],6,FALSE)</f>
        <v>New Jersey</v>
      </c>
      <c r="R1177" t="str">
        <f>VLOOKUP(Table8_16[[#This Row],[Customer_ID]],Table1__2[],7,FALSE)</f>
        <v>USA</v>
      </c>
      <c r="S1177" t="str">
        <f>VLOOKUP(Table8_16[[#This Row],[Customer_ID]],Table1__2[],8,FALSE)</f>
        <v>Platinum</v>
      </c>
      <c r="T1177" t="str">
        <f>VLOOKUP(Table8_16[[#This Row],[Customer_ID]],Table1__2[],9,FALSE)</f>
        <v>Experienced</v>
      </c>
      <c r="U1177" t="str">
        <f>VLOOKUP(Table8_16[[#This Row],[Product_ID]],Table3__211[],2,FALSE)</f>
        <v>Luxury Perfume</v>
      </c>
      <c r="V1177" t="str">
        <f>VLOOKUP(Table8_16[[#This Row],[Product_ID]],Table3__211[],3,FALSE)</f>
        <v>Spray</v>
      </c>
      <c r="W1177" t="str">
        <f>VLOOKUP(Table8_16[[#This Row],[Product_ID]],Table3__211[],4,FALSE)</f>
        <v>Beauty</v>
      </c>
      <c r="X1177" t="str">
        <f>VLOOKUP(Table8_16[[#This Row],[Product_ID]],Table3__211[],5,FALSE)</f>
        <v>Fragrance</v>
      </c>
      <c r="Y1177" t="str">
        <f>VLOOKUP(Table8_16[[#This Row],[Product_ID]],Table3__211[],6,FALSE)</f>
        <v>Gibson, Green and Lopez</v>
      </c>
      <c r="Z1177">
        <f>VLOOKUP(Table8_16[[#This Row],[Product_ID]],Table3__211[],7,FALSE)</f>
        <v>482.75</v>
      </c>
      <c r="AA1177">
        <f>VLOOKUP(Table8_16[[#This Row],[Product_ID]],Table3__211[],8,FALSE)</f>
        <v>444</v>
      </c>
      <c r="AB1177" t="str">
        <f>VLOOKUP(Table8_16[[#This Row],[Store_ID]],Store!$A$2:$E$21,2,FALSE)</f>
        <v>Martinez, Adkins and Johnson</v>
      </c>
      <c r="AC1177" t="str">
        <f>VLOOKUP(Table8_16[[#This Row],[Store_ID]],Store!$A$2:$E$21,3,FALSE)</f>
        <v>North</v>
      </c>
      <c r="AD1177" t="str">
        <f>VLOOKUP(Table8_16[[#This Row],[Store_ID]],Store!$A$2:$E$21,4,FALSE)</f>
        <v>Danielmouth</v>
      </c>
      <c r="AE1177" t="str">
        <f>VLOOKUP(Table8_16[[#This Row],[Store_ID]],Store!$A$2:$E$21,5,FALSE)</f>
        <v>Flagship</v>
      </c>
      <c r="AF1177" s="22" t="str">
        <f>VLOOKUP(Table8_16[[#This Row],[Store_ID]],Store!$A$2:$F$21,6,FALSE)</f>
        <v>Physical Store</v>
      </c>
    </row>
    <row r="1178" spans="1:32" x14ac:dyDescent="0.3">
      <c r="A1178" t="s">
        <v>3143</v>
      </c>
      <c r="B1178" s="5">
        <v>45462</v>
      </c>
      <c r="C1178" t="s">
        <v>1040</v>
      </c>
      <c r="D1178" t="s">
        <v>1835</v>
      </c>
      <c r="E1178" t="s">
        <v>1942</v>
      </c>
      <c r="F1178">
        <v>1</v>
      </c>
      <c r="G1178">
        <v>235.44</v>
      </c>
      <c r="H1178">
        <v>0.19</v>
      </c>
      <c r="I1178" t="s">
        <v>1964</v>
      </c>
      <c r="J1178">
        <v>190.7064</v>
      </c>
      <c r="K1178">
        <v>190.7064</v>
      </c>
      <c r="L1178" t="str">
        <f>_xlfn.IFS(Table8_1[[#This Row],[Unit_Price]]&lt;500,"Low Price",Table8_1[[#This Row],[Unit_Price]]&lt;2000,"Medium Price",Table8_1[[#This Row],[Unit_Price]]&gt;=2000, "High Price")</f>
        <v>Low Price</v>
      </c>
      <c r="M1178" t="str">
        <f>VLOOKUP(Table8_16[[#This Row],[Customer_ID]],Table1__2[],2,FALSE)</f>
        <v>Reginald Willis</v>
      </c>
      <c r="N1178">
        <f>VLOOKUP(Table8_16[[#This Row],[Customer_ID]],Table1__2[],3,FALSE)</f>
        <v>62</v>
      </c>
      <c r="O1178" t="str">
        <f>VLOOKUP(Table8_16[[#This Row],[Customer_ID]],Table1__2[],4,FALSE)</f>
        <v>Female</v>
      </c>
      <c r="P1178" t="str">
        <f>VLOOKUP(Table8_16[[#This Row],[Customer_ID]],Table1__2[],5,FALSE)</f>
        <v>Kellybury</v>
      </c>
      <c r="Q1178" t="str">
        <f>VLOOKUP(Table8_16[[#This Row],[Customer_ID]],Table1__2[],6,FALSE)</f>
        <v>New York</v>
      </c>
      <c r="R1178" t="str">
        <f>VLOOKUP(Table8_16[[#This Row],[Customer_ID]],Table1__2[],7,FALSE)</f>
        <v>USA</v>
      </c>
      <c r="S1178" t="str">
        <f>VLOOKUP(Table8_16[[#This Row],[Customer_ID]],Table1__2[],8,FALSE)</f>
        <v>Bronze</v>
      </c>
      <c r="T1178" t="str">
        <f>VLOOKUP(Table8_16[[#This Row],[Customer_ID]],Table1__2[],9,FALSE)</f>
        <v>Retired</v>
      </c>
      <c r="U1178" t="str">
        <f>VLOOKUP(Table8_16[[#This Row],[Product_ID]],Table3__211[],2,FALSE)</f>
        <v>Wooden</v>
      </c>
      <c r="V1178" t="str">
        <f>VLOOKUP(Table8_16[[#This Row],[Product_ID]],Table3__211[],3,FALSE)</f>
        <v>Bookshelf</v>
      </c>
      <c r="W1178" t="str">
        <f>VLOOKUP(Table8_16[[#This Row],[Product_ID]],Table3__211[],4,FALSE)</f>
        <v>Home</v>
      </c>
      <c r="X1178" t="str">
        <f>VLOOKUP(Table8_16[[#This Row],[Product_ID]],Table3__211[],5,FALSE)</f>
        <v>Furniture</v>
      </c>
      <c r="Y1178" t="str">
        <f>VLOOKUP(Table8_16[[#This Row],[Product_ID]],Table3__211[],6,FALSE)</f>
        <v>Collins-Stephenson</v>
      </c>
      <c r="Z1178">
        <f>VLOOKUP(Table8_16[[#This Row],[Product_ID]],Table3__211[],7,FALSE)</f>
        <v>388.46</v>
      </c>
      <c r="AA1178">
        <f>VLOOKUP(Table8_16[[#This Row],[Product_ID]],Table3__211[],8,FALSE)</f>
        <v>208</v>
      </c>
      <c r="AB1178" t="str">
        <f>VLOOKUP(Table8_16[[#This Row],[Store_ID]],Store!$A$2:$E$21,2,FALSE)</f>
        <v>Holloway Ltd</v>
      </c>
      <c r="AC1178" t="str">
        <f>VLOOKUP(Table8_16[[#This Row],[Store_ID]],Store!$A$2:$E$21,3,FALSE)</f>
        <v>North</v>
      </c>
      <c r="AD1178" t="str">
        <f>VLOOKUP(Table8_16[[#This Row],[Store_ID]],Store!$A$2:$E$21,4,FALSE)</f>
        <v>Bensonhaven</v>
      </c>
      <c r="AE1178" t="str">
        <f>VLOOKUP(Table8_16[[#This Row],[Store_ID]],Store!$A$2:$E$21,5,FALSE)</f>
        <v>Flagship</v>
      </c>
      <c r="AF1178" s="22" t="str">
        <f>VLOOKUP(Table8_16[[#This Row],[Store_ID]],Store!$A$2:$F$21,6,FALSE)</f>
        <v>Physical Store</v>
      </c>
    </row>
    <row r="1179" spans="1:32" x14ac:dyDescent="0.3">
      <c r="A1179" t="s">
        <v>3144</v>
      </c>
      <c r="B1179" s="5">
        <v>45568</v>
      </c>
      <c r="C1179" t="s">
        <v>874</v>
      </c>
      <c r="D1179" t="s">
        <v>1728</v>
      </c>
      <c r="E1179" t="s">
        <v>1932</v>
      </c>
      <c r="F1179">
        <v>2</v>
      </c>
      <c r="G1179">
        <v>620.71</v>
      </c>
      <c r="H1179">
        <v>0.27</v>
      </c>
      <c r="I1179" t="s">
        <v>1959</v>
      </c>
      <c r="J1179">
        <v>906.23659999999995</v>
      </c>
      <c r="K1179">
        <v>906.23659999999995</v>
      </c>
      <c r="L1179" t="str">
        <f>_xlfn.IFS(Table8_1[[#This Row],[Unit_Price]]&lt;500,"Low Price",Table8_1[[#This Row],[Unit_Price]]&lt;2000,"Medium Price",Table8_1[[#This Row],[Unit_Price]]&gt;=2000, "High Price")</f>
        <v>Medium Price</v>
      </c>
      <c r="M1179" t="str">
        <f>VLOOKUP(Table8_16[[#This Row],[Customer_ID]],Table1__2[],2,FALSE)</f>
        <v>Daisy Johnson Dds</v>
      </c>
      <c r="N1179">
        <f>VLOOKUP(Table8_16[[#This Row],[Customer_ID]],Table1__2[],3,FALSE)</f>
        <v>64</v>
      </c>
      <c r="O1179" t="str">
        <f>VLOOKUP(Table8_16[[#This Row],[Customer_ID]],Table1__2[],4,FALSE)</f>
        <v>Male</v>
      </c>
      <c r="P1179" t="str">
        <f>VLOOKUP(Table8_16[[#This Row],[Customer_ID]],Table1__2[],5,FALSE)</f>
        <v>North Stephanie</v>
      </c>
      <c r="Q1179" t="str">
        <f>VLOOKUP(Table8_16[[#This Row],[Customer_ID]],Table1__2[],6,FALSE)</f>
        <v>Nebraska</v>
      </c>
      <c r="R1179" t="str">
        <f>VLOOKUP(Table8_16[[#This Row],[Customer_ID]],Table1__2[],7,FALSE)</f>
        <v>USA</v>
      </c>
      <c r="S1179" t="str">
        <f>VLOOKUP(Table8_16[[#This Row],[Customer_ID]],Table1__2[],8,FALSE)</f>
        <v>Platinum</v>
      </c>
      <c r="T1179" t="str">
        <f>VLOOKUP(Table8_16[[#This Row],[Customer_ID]],Table1__2[],9,FALSE)</f>
        <v>Retired</v>
      </c>
      <c r="U1179" t="str">
        <f>VLOOKUP(Table8_16[[#This Row],[Product_ID]],Table3__211[],2,FALSE)</f>
        <v>Men's Roll-On</v>
      </c>
      <c r="V1179" t="str">
        <f>VLOOKUP(Table8_16[[#This Row],[Product_ID]],Table3__211[],3,FALSE)</f>
        <v>Perfume</v>
      </c>
      <c r="W1179" t="str">
        <f>VLOOKUP(Table8_16[[#This Row],[Product_ID]],Table3__211[],4,FALSE)</f>
        <v>Beauty</v>
      </c>
      <c r="X1179" t="str">
        <f>VLOOKUP(Table8_16[[#This Row],[Product_ID]],Table3__211[],5,FALSE)</f>
        <v>Fragrance</v>
      </c>
      <c r="Y1179" t="str">
        <f>VLOOKUP(Table8_16[[#This Row],[Product_ID]],Table3__211[],6,FALSE)</f>
        <v>Sullivan and Sons</v>
      </c>
      <c r="Z1179">
        <f>VLOOKUP(Table8_16[[#This Row],[Product_ID]],Table3__211[],7,FALSE)</f>
        <v>43.29</v>
      </c>
      <c r="AA1179">
        <f>VLOOKUP(Table8_16[[#This Row],[Product_ID]],Table3__211[],8,FALSE)</f>
        <v>267</v>
      </c>
      <c r="AB1179" t="str">
        <f>VLOOKUP(Table8_16[[#This Row],[Store_ID]],Store!$A$2:$E$21,2,FALSE)</f>
        <v>Gardner, Humphrey and Contreras</v>
      </c>
      <c r="AC1179" t="str">
        <f>VLOOKUP(Table8_16[[#This Row],[Store_ID]],Store!$A$2:$E$21,3,FALSE)</f>
        <v>East</v>
      </c>
      <c r="AD1179" t="str">
        <f>VLOOKUP(Table8_16[[#This Row],[Store_ID]],Store!$A$2:$E$21,4,FALSE)</f>
        <v>Johnsonville</v>
      </c>
      <c r="AE1179" t="str">
        <f>VLOOKUP(Table8_16[[#This Row],[Store_ID]],Store!$A$2:$E$21,5,FALSE)</f>
        <v>Flagship</v>
      </c>
      <c r="AF1179" s="22" t="str">
        <f>VLOOKUP(Table8_16[[#This Row],[Store_ID]],Store!$A$2:$F$21,6,FALSE)</f>
        <v>Physical Store</v>
      </c>
    </row>
    <row r="1180" spans="1:32" x14ac:dyDescent="0.3">
      <c r="A1180" t="s">
        <v>3145</v>
      </c>
      <c r="B1180" s="5">
        <v>45397</v>
      </c>
      <c r="C1180" t="s">
        <v>406</v>
      </c>
      <c r="D1180" t="s">
        <v>1998</v>
      </c>
      <c r="E1180" t="s">
        <v>1927</v>
      </c>
      <c r="F1180">
        <v>2</v>
      </c>
      <c r="G1180">
        <v>851.77</v>
      </c>
      <c r="H1180">
        <v>0.13</v>
      </c>
      <c r="I1180" t="s">
        <v>1961</v>
      </c>
      <c r="J1180">
        <v>1482.0798</v>
      </c>
      <c r="K1180">
        <v>1482.0798</v>
      </c>
      <c r="L1180" t="str">
        <f>_xlfn.IFS(Table8_1[[#This Row],[Unit_Price]]&lt;500,"Low Price",Table8_1[[#This Row],[Unit_Price]]&lt;2000,"Medium Price",Table8_1[[#This Row],[Unit_Price]]&gt;=2000, "High Price")</f>
        <v>Medium Price</v>
      </c>
      <c r="M1180" t="str">
        <f>VLOOKUP(Table8_16[[#This Row],[Customer_ID]],Table1__2[],2,FALSE)</f>
        <v>Tyler Conrad</v>
      </c>
      <c r="N1180">
        <f>VLOOKUP(Table8_16[[#This Row],[Customer_ID]],Table1__2[],3,FALSE)</f>
        <v>53</v>
      </c>
      <c r="O1180" t="str">
        <f>VLOOKUP(Table8_16[[#This Row],[Customer_ID]],Table1__2[],4,FALSE)</f>
        <v>Female</v>
      </c>
      <c r="P1180" t="str">
        <f>VLOOKUP(Table8_16[[#This Row],[Customer_ID]],Table1__2[],5,FALSE)</f>
        <v>North Curtischester</v>
      </c>
      <c r="Q1180" t="str">
        <f>VLOOKUP(Table8_16[[#This Row],[Customer_ID]],Table1__2[],6,FALSE)</f>
        <v>North Dakota</v>
      </c>
      <c r="R1180" t="str">
        <f>VLOOKUP(Table8_16[[#This Row],[Customer_ID]],Table1__2[],7,FALSE)</f>
        <v>USA</v>
      </c>
      <c r="S1180" t="str">
        <f>VLOOKUP(Table8_16[[#This Row],[Customer_ID]],Table1__2[],8,FALSE)</f>
        <v>Platinum</v>
      </c>
      <c r="T1180" t="str">
        <f>VLOOKUP(Table8_16[[#This Row],[Customer_ID]],Table1__2[],9,FALSE)</f>
        <v>Experienced</v>
      </c>
      <c r="U1180" t="str">
        <f>VLOOKUP(Table8_16[[#This Row],[Product_ID]],Table3__211[],2,FALSE)</f>
        <v>Beard Grooming</v>
      </c>
      <c r="V1180" t="str">
        <f>VLOOKUP(Table8_16[[#This Row],[Product_ID]],Table3__211[],3,FALSE)</f>
        <v>Kit</v>
      </c>
      <c r="W1180" t="str">
        <f>VLOOKUP(Table8_16[[#This Row],[Product_ID]],Table3__211[],4,FALSE)</f>
        <v>Beauty</v>
      </c>
      <c r="X1180" t="str">
        <f>VLOOKUP(Table8_16[[#This Row],[Product_ID]],Table3__211[],5,FALSE)</f>
        <v>Grooming</v>
      </c>
      <c r="Y1180" t="str">
        <f>VLOOKUP(Table8_16[[#This Row],[Product_ID]],Table3__211[],6,FALSE)</f>
        <v>Erickson-Green</v>
      </c>
      <c r="Z1180">
        <f>VLOOKUP(Table8_16[[#This Row],[Product_ID]],Table3__211[],7,FALSE)</f>
        <v>337.42</v>
      </c>
      <c r="AA1180">
        <f>VLOOKUP(Table8_16[[#This Row],[Product_ID]],Table3__211[],8,FALSE)</f>
        <v>256</v>
      </c>
      <c r="AB1180" t="str">
        <f>VLOOKUP(Table8_16[[#This Row],[Store_ID]],Store!$A$2:$E$21,2,FALSE)</f>
        <v>Aguirre-Keller</v>
      </c>
      <c r="AC1180" t="str">
        <f>VLOOKUP(Table8_16[[#This Row],[Store_ID]],Store!$A$2:$E$21,3,FALSE)</f>
        <v>South</v>
      </c>
      <c r="AD1180" t="str">
        <f>VLOOKUP(Table8_16[[#This Row],[Store_ID]],Store!$A$2:$E$21,4,FALSE)</f>
        <v>Lake Michael</v>
      </c>
      <c r="AE1180" t="str">
        <f>VLOOKUP(Table8_16[[#This Row],[Store_ID]],Store!$A$2:$E$21,5,FALSE)</f>
        <v>Online</v>
      </c>
      <c r="AF1180" s="22" t="str">
        <f>VLOOKUP(Table8_16[[#This Row],[Store_ID]],Store!$A$2:$F$21,6,FALSE)</f>
        <v>Digital Store</v>
      </c>
    </row>
    <row r="1181" spans="1:32" x14ac:dyDescent="0.3">
      <c r="A1181" t="s">
        <v>3146</v>
      </c>
      <c r="B1181" s="5">
        <v>45569</v>
      </c>
      <c r="C1181" t="s">
        <v>566</v>
      </c>
      <c r="D1181" t="s">
        <v>1715</v>
      </c>
      <c r="E1181" t="s">
        <v>1892</v>
      </c>
      <c r="F1181">
        <v>3</v>
      </c>
      <c r="G1181">
        <v>876.01</v>
      </c>
      <c r="H1181">
        <v>0.2</v>
      </c>
      <c r="I1181" t="s">
        <v>1959</v>
      </c>
      <c r="J1181">
        <v>2102.424</v>
      </c>
      <c r="K1181">
        <v>2102.424</v>
      </c>
      <c r="L1181" t="str">
        <f>_xlfn.IFS(Table8_1[[#This Row],[Unit_Price]]&lt;500,"Low Price",Table8_1[[#This Row],[Unit_Price]]&lt;2000,"Medium Price",Table8_1[[#This Row],[Unit_Price]]&gt;=2000, "High Price")</f>
        <v>Medium Price</v>
      </c>
      <c r="M1181" t="str">
        <f>VLOOKUP(Table8_16[[#This Row],[Customer_ID]],Table1__2[],2,FALSE)</f>
        <v>Daniel Contreras</v>
      </c>
      <c r="N1181">
        <f>VLOOKUP(Table8_16[[#This Row],[Customer_ID]],Table1__2[],3,FALSE)</f>
        <v>36</v>
      </c>
      <c r="O1181" t="str">
        <f>VLOOKUP(Table8_16[[#This Row],[Customer_ID]],Table1__2[],4,FALSE)</f>
        <v>Female</v>
      </c>
      <c r="P1181" t="str">
        <f>VLOOKUP(Table8_16[[#This Row],[Customer_ID]],Table1__2[],5,FALSE)</f>
        <v>Robertview</v>
      </c>
      <c r="Q1181" t="str">
        <f>VLOOKUP(Table8_16[[#This Row],[Customer_ID]],Table1__2[],6,FALSE)</f>
        <v>Florida</v>
      </c>
      <c r="R1181" t="str">
        <f>VLOOKUP(Table8_16[[#This Row],[Customer_ID]],Table1__2[],7,FALSE)</f>
        <v>USA</v>
      </c>
      <c r="S1181" t="str">
        <f>VLOOKUP(Table8_16[[#This Row],[Customer_ID]],Table1__2[],8,FALSE)</f>
        <v>Platinum</v>
      </c>
      <c r="T1181" t="str">
        <f>VLOOKUP(Table8_16[[#This Row],[Customer_ID]],Table1__2[],9,FALSE)</f>
        <v>Experienced</v>
      </c>
      <c r="U1181" t="str">
        <f>VLOOKUP(Table8_16[[#This Row],[Product_ID]],Table3__211[],2,FALSE)</f>
        <v>High-Grip</v>
      </c>
      <c r="V1181" t="str">
        <f>VLOOKUP(Table8_16[[#This Row],[Product_ID]],Table3__211[],3,FALSE)</f>
        <v>Football</v>
      </c>
      <c r="W1181" t="str">
        <f>VLOOKUP(Table8_16[[#This Row],[Product_ID]],Table3__211[],4,FALSE)</f>
        <v>Sports</v>
      </c>
      <c r="X1181" t="str">
        <f>VLOOKUP(Table8_16[[#This Row],[Product_ID]],Table3__211[],5,FALSE)</f>
        <v>Team Sports</v>
      </c>
      <c r="Y1181" t="str">
        <f>VLOOKUP(Table8_16[[#This Row],[Product_ID]],Table3__211[],6,FALSE)</f>
        <v>Bridges, Banks and Cummings</v>
      </c>
      <c r="Z1181">
        <f>VLOOKUP(Table8_16[[#This Row],[Product_ID]],Table3__211[],7,FALSE)</f>
        <v>318.91000000000003</v>
      </c>
      <c r="AA1181">
        <f>VLOOKUP(Table8_16[[#This Row],[Product_ID]],Table3__211[],8,FALSE)</f>
        <v>114</v>
      </c>
      <c r="AB1181" t="str">
        <f>VLOOKUP(Table8_16[[#This Row],[Store_ID]],Store!$A$2:$E$21,2,FALSE)</f>
        <v>Martinez, Adkins and Johnson</v>
      </c>
      <c r="AC1181" t="str">
        <f>VLOOKUP(Table8_16[[#This Row],[Store_ID]],Store!$A$2:$E$21,3,FALSE)</f>
        <v>North</v>
      </c>
      <c r="AD1181" t="str">
        <f>VLOOKUP(Table8_16[[#This Row],[Store_ID]],Store!$A$2:$E$21,4,FALSE)</f>
        <v>Danielmouth</v>
      </c>
      <c r="AE1181" t="str">
        <f>VLOOKUP(Table8_16[[#This Row],[Store_ID]],Store!$A$2:$E$21,5,FALSE)</f>
        <v>Flagship</v>
      </c>
      <c r="AF1181" s="22" t="str">
        <f>VLOOKUP(Table8_16[[#This Row],[Store_ID]],Store!$A$2:$F$21,6,FALSE)</f>
        <v>Physical Store</v>
      </c>
    </row>
    <row r="1182" spans="1:32" x14ac:dyDescent="0.3">
      <c r="A1182" t="s">
        <v>3147</v>
      </c>
      <c r="B1182" s="5">
        <v>45353</v>
      </c>
      <c r="C1182" t="s">
        <v>889</v>
      </c>
      <c r="D1182" t="s">
        <v>1658</v>
      </c>
      <c r="E1182" t="s">
        <v>1921</v>
      </c>
      <c r="F1182">
        <v>2</v>
      </c>
      <c r="G1182">
        <v>717.21</v>
      </c>
      <c r="H1182">
        <v>0.15</v>
      </c>
      <c r="I1182" t="s">
        <v>1964</v>
      </c>
      <c r="J1182">
        <v>1219.2570000000001</v>
      </c>
      <c r="K1182">
        <v>1219.2570000000001</v>
      </c>
      <c r="L1182" t="str">
        <f>_xlfn.IFS(Table8_1[[#This Row],[Unit_Price]]&lt;500,"Low Price",Table8_1[[#This Row],[Unit_Price]]&lt;2000,"Medium Price",Table8_1[[#This Row],[Unit_Price]]&gt;=2000, "High Price")</f>
        <v>Medium Price</v>
      </c>
      <c r="M1182" t="str">
        <f>VLOOKUP(Table8_16[[#This Row],[Customer_ID]],Table1__2[],2,FALSE)</f>
        <v>Arthur Warren</v>
      </c>
      <c r="N1182">
        <f>VLOOKUP(Table8_16[[#This Row],[Customer_ID]],Table1__2[],3,FALSE)</f>
        <v>38</v>
      </c>
      <c r="O1182" t="str">
        <f>VLOOKUP(Table8_16[[#This Row],[Customer_ID]],Table1__2[],4,FALSE)</f>
        <v>Male</v>
      </c>
      <c r="P1182" t="str">
        <f>VLOOKUP(Table8_16[[#This Row],[Customer_ID]],Table1__2[],5,FALSE)</f>
        <v>Ericshire</v>
      </c>
      <c r="Q1182" t="str">
        <f>VLOOKUP(Table8_16[[#This Row],[Customer_ID]],Table1__2[],6,FALSE)</f>
        <v>Nevada</v>
      </c>
      <c r="R1182" t="str">
        <f>VLOOKUP(Table8_16[[#This Row],[Customer_ID]],Table1__2[],7,FALSE)</f>
        <v>USA</v>
      </c>
      <c r="S1182" t="str">
        <f>VLOOKUP(Table8_16[[#This Row],[Customer_ID]],Table1__2[],8,FALSE)</f>
        <v>Gold</v>
      </c>
      <c r="T1182" t="str">
        <f>VLOOKUP(Table8_16[[#This Row],[Customer_ID]],Table1__2[],9,FALSE)</f>
        <v>Experienced</v>
      </c>
      <c r="U1182" t="str">
        <f>VLOOKUP(Table8_16[[#This Row],[Product_ID]],Table3__211[],2,FALSE)</f>
        <v>Decorative Floor</v>
      </c>
      <c r="V1182" t="str">
        <f>VLOOKUP(Table8_16[[#This Row],[Product_ID]],Table3__211[],3,FALSE)</f>
        <v>Vase</v>
      </c>
      <c r="W1182" t="str">
        <f>VLOOKUP(Table8_16[[#This Row],[Product_ID]],Table3__211[],4,FALSE)</f>
        <v>Home</v>
      </c>
      <c r="X1182" t="str">
        <f>VLOOKUP(Table8_16[[#This Row],[Product_ID]],Table3__211[],5,FALSE)</f>
        <v>Decor</v>
      </c>
      <c r="Y1182" t="str">
        <f>VLOOKUP(Table8_16[[#This Row],[Product_ID]],Table3__211[],6,FALSE)</f>
        <v>Khan, Jones and Paul</v>
      </c>
      <c r="Z1182">
        <f>VLOOKUP(Table8_16[[#This Row],[Product_ID]],Table3__211[],7,FALSE)</f>
        <v>254.04</v>
      </c>
      <c r="AA1182">
        <f>VLOOKUP(Table8_16[[#This Row],[Product_ID]],Table3__211[],8,FALSE)</f>
        <v>378</v>
      </c>
      <c r="AB1182" t="str">
        <f>VLOOKUP(Table8_16[[#This Row],[Store_ID]],Store!$A$2:$E$21,2,FALSE)</f>
        <v>Moore, Padilla and Butler</v>
      </c>
      <c r="AC1182" t="str">
        <f>VLOOKUP(Table8_16[[#This Row],[Store_ID]],Store!$A$2:$E$21,3,FALSE)</f>
        <v>South</v>
      </c>
      <c r="AD1182" t="str">
        <f>VLOOKUP(Table8_16[[#This Row],[Store_ID]],Store!$A$2:$E$21,4,FALSE)</f>
        <v>East Johnstad</v>
      </c>
      <c r="AE1182" t="str">
        <f>VLOOKUP(Table8_16[[#This Row],[Store_ID]],Store!$A$2:$E$21,5,FALSE)</f>
        <v>Flagship</v>
      </c>
      <c r="AF1182" s="22" t="str">
        <f>VLOOKUP(Table8_16[[#This Row],[Store_ID]],Store!$A$2:$F$21,6,FALSE)</f>
        <v>Physical Store</v>
      </c>
    </row>
    <row r="1183" spans="1:32" x14ac:dyDescent="0.3">
      <c r="A1183" t="s">
        <v>3148</v>
      </c>
      <c r="B1183" s="5">
        <v>45343</v>
      </c>
      <c r="C1183" t="s">
        <v>215</v>
      </c>
      <c r="D1183" t="s">
        <v>1703</v>
      </c>
      <c r="E1183" t="s">
        <v>1917</v>
      </c>
      <c r="F1183">
        <v>2</v>
      </c>
      <c r="G1183">
        <v>871.43</v>
      </c>
      <c r="H1183">
        <v>0.05</v>
      </c>
      <c r="I1183" t="s">
        <v>1959</v>
      </c>
      <c r="J1183">
        <v>1655.7170000000001</v>
      </c>
      <c r="K1183">
        <v>1655.7169999999999</v>
      </c>
      <c r="L1183" t="str">
        <f>_xlfn.IFS(Table8_1[[#This Row],[Unit_Price]]&lt;500,"Low Price",Table8_1[[#This Row],[Unit_Price]]&lt;2000,"Medium Price",Table8_1[[#This Row],[Unit_Price]]&gt;=2000, "High Price")</f>
        <v>Medium Price</v>
      </c>
      <c r="M1183" t="str">
        <f>VLOOKUP(Table8_16[[#This Row],[Customer_ID]],Table1__2[],2,FALSE)</f>
        <v>Christopher Sutton</v>
      </c>
      <c r="N1183">
        <f>VLOOKUP(Table8_16[[#This Row],[Customer_ID]],Table1__2[],3,FALSE)</f>
        <v>49</v>
      </c>
      <c r="O1183" t="str">
        <f>VLOOKUP(Table8_16[[#This Row],[Customer_ID]],Table1__2[],4,FALSE)</f>
        <v>Female</v>
      </c>
      <c r="P1183" t="str">
        <f>VLOOKUP(Table8_16[[#This Row],[Customer_ID]],Table1__2[],5,FALSE)</f>
        <v>Deborahberg</v>
      </c>
      <c r="Q1183" t="str">
        <f>VLOOKUP(Table8_16[[#This Row],[Customer_ID]],Table1__2[],6,FALSE)</f>
        <v>Pennsylvania</v>
      </c>
      <c r="R1183" t="str">
        <f>VLOOKUP(Table8_16[[#This Row],[Customer_ID]],Table1__2[],7,FALSE)</f>
        <v>USA</v>
      </c>
      <c r="S1183" t="str">
        <f>VLOOKUP(Table8_16[[#This Row],[Customer_ID]],Table1__2[],8,FALSE)</f>
        <v>Gold</v>
      </c>
      <c r="T1183" t="str">
        <f>VLOOKUP(Table8_16[[#This Row],[Customer_ID]],Table1__2[],9,FALSE)</f>
        <v>Experienced</v>
      </c>
      <c r="U1183" t="str">
        <f>VLOOKUP(Table8_16[[#This Row],[Product_ID]],Table3__211[],2,FALSE)</f>
        <v>Yoga Exercise</v>
      </c>
      <c r="V1183" t="str">
        <f>VLOOKUP(Table8_16[[#This Row],[Product_ID]],Table3__211[],3,FALSE)</f>
        <v>Mat</v>
      </c>
      <c r="W1183" t="str">
        <f>VLOOKUP(Table8_16[[#This Row],[Product_ID]],Table3__211[],4,FALSE)</f>
        <v>Sports</v>
      </c>
      <c r="X1183" t="str">
        <f>VLOOKUP(Table8_16[[#This Row],[Product_ID]],Table3__211[],5,FALSE)</f>
        <v>Fitness</v>
      </c>
      <c r="Y1183" t="str">
        <f>VLOOKUP(Table8_16[[#This Row],[Product_ID]],Table3__211[],6,FALSE)</f>
        <v>Carroll, Long and Mendoza</v>
      </c>
      <c r="Z1183">
        <f>VLOOKUP(Table8_16[[#This Row],[Product_ID]],Table3__211[],7,FALSE)</f>
        <v>313.26</v>
      </c>
      <c r="AA1183">
        <f>VLOOKUP(Table8_16[[#This Row],[Product_ID]],Table3__211[],8,FALSE)</f>
        <v>369</v>
      </c>
      <c r="AB1183" t="str">
        <f>VLOOKUP(Table8_16[[#This Row],[Store_ID]],Store!$A$2:$E$21,2,FALSE)</f>
        <v>Bean, Jones and Park</v>
      </c>
      <c r="AC1183" t="str">
        <f>VLOOKUP(Table8_16[[#This Row],[Store_ID]],Store!$A$2:$E$21,3,FALSE)</f>
        <v>West</v>
      </c>
      <c r="AD1183" t="str">
        <f>VLOOKUP(Table8_16[[#This Row],[Store_ID]],Store!$A$2:$E$21,4,FALSE)</f>
        <v>Thompsonborough</v>
      </c>
      <c r="AE1183" t="str">
        <f>VLOOKUP(Table8_16[[#This Row],[Store_ID]],Store!$A$2:$E$21,5,FALSE)</f>
        <v>Online</v>
      </c>
      <c r="AF1183" s="22" t="str">
        <f>VLOOKUP(Table8_16[[#This Row],[Store_ID]],Store!$A$2:$F$21,6,FALSE)</f>
        <v>Digital Store</v>
      </c>
    </row>
    <row r="1184" spans="1:32" x14ac:dyDescent="0.3">
      <c r="A1184" t="s">
        <v>3149</v>
      </c>
      <c r="B1184" s="5">
        <v>45321</v>
      </c>
      <c r="C1184" t="s">
        <v>1412</v>
      </c>
      <c r="D1184" t="s">
        <v>1686</v>
      </c>
      <c r="E1184" t="s">
        <v>1914</v>
      </c>
      <c r="F1184">
        <v>1</v>
      </c>
      <c r="G1184">
        <v>514.65</v>
      </c>
      <c r="H1184">
        <v>0.18</v>
      </c>
      <c r="I1184" t="s">
        <v>1959</v>
      </c>
      <c r="J1184">
        <v>422.01299999999998</v>
      </c>
      <c r="K1184">
        <v>422.01299999999998</v>
      </c>
      <c r="L1184" t="str">
        <f>_xlfn.IFS(Table8_1[[#This Row],[Unit_Price]]&lt;500,"Low Price",Table8_1[[#This Row],[Unit_Price]]&lt;2000,"Medium Price",Table8_1[[#This Row],[Unit_Price]]&gt;=2000, "High Price")</f>
        <v>Medium Price</v>
      </c>
      <c r="M1184" t="str">
        <f>VLOOKUP(Table8_16[[#This Row],[Customer_ID]],Table1__2[],2,FALSE)</f>
        <v>April Phillips</v>
      </c>
      <c r="N1184">
        <f>VLOOKUP(Table8_16[[#This Row],[Customer_ID]],Table1__2[],3,FALSE)</f>
        <v>62</v>
      </c>
      <c r="O1184" t="str">
        <f>VLOOKUP(Table8_16[[#This Row],[Customer_ID]],Table1__2[],4,FALSE)</f>
        <v>Female</v>
      </c>
      <c r="P1184" t="str">
        <f>VLOOKUP(Table8_16[[#This Row],[Customer_ID]],Table1__2[],5,FALSE)</f>
        <v>Lake Carolyn</v>
      </c>
      <c r="Q1184" t="str">
        <f>VLOOKUP(Table8_16[[#This Row],[Customer_ID]],Table1__2[],6,FALSE)</f>
        <v>Hawaii</v>
      </c>
      <c r="R1184" t="str">
        <f>VLOOKUP(Table8_16[[#This Row],[Customer_ID]],Table1__2[],7,FALSE)</f>
        <v>USA</v>
      </c>
      <c r="S1184" t="str">
        <f>VLOOKUP(Table8_16[[#This Row],[Customer_ID]],Table1__2[],8,FALSE)</f>
        <v>Platinum</v>
      </c>
      <c r="T1184" t="str">
        <f>VLOOKUP(Table8_16[[#This Row],[Customer_ID]],Table1__2[],9,FALSE)</f>
        <v>Retired</v>
      </c>
      <c r="U1184" t="str">
        <f>VLOOKUP(Table8_16[[#This Row],[Product_ID]],Table3__211[],2,FALSE)</f>
        <v>Women's Summer</v>
      </c>
      <c r="V1184" t="str">
        <f>VLOOKUP(Table8_16[[#This Row],[Product_ID]],Table3__211[],3,FALSE)</f>
        <v>Dress</v>
      </c>
      <c r="W1184" t="str">
        <f>VLOOKUP(Table8_16[[#This Row],[Product_ID]],Table3__211[],4,FALSE)</f>
        <v>Clothing</v>
      </c>
      <c r="X1184" t="str">
        <f>VLOOKUP(Table8_16[[#This Row],[Product_ID]],Table3__211[],5,FALSE)</f>
        <v>Tops</v>
      </c>
      <c r="Y1184" t="str">
        <f>VLOOKUP(Table8_16[[#This Row],[Product_ID]],Table3__211[],6,FALSE)</f>
        <v>Smith-Mills</v>
      </c>
      <c r="Z1184">
        <f>VLOOKUP(Table8_16[[#This Row],[Product_ID]],Table3__211[],7,FALSE)</f>
        <v>223.43</v>
      </c>
      <c r="AA1184">
        <f>VLOOKUP(Table8_16[[#This Row],[Product_ID]],Table3__211[],8,FALSE)</f>
        <v>154</v>
      </c>
      <c r="AB1184" t="str">
        <f>VLOOKUP(Table8_16[[#This Row],[Store_ID]],Store!$A$2:$E$21,2,FALSE)</f>
        <v>Martinez-Mullins</v>
      </c>
      <c r="AC1184" t="str">
        <f>VLOOKUP(Table8_16[[#This Row],[Store_ID]],Store!$A$2:$E$21,3,FALSE)</f>
        <v>South</v>
      </c>
      <c r="AD1184" t="str">
        <f>VLOOKUP(Table8_16[[#This Row],[Store_ID]],Store!$A$2:$E$21,4,FALSE)</f>
        <v>Williamsfurt</v>
      </c>
      <c r="AE1184" t="str">
        <f>VLOOKUP(Table8_16[[#This Row],[Store_ID]],Store!$A$2:$E$21,5,FALSE)</f>
        <v>Online</v>
      </c>
      <c r="AF1184" s="22" t="str">
        <f>VLOOKUP(Table8_16[[#This Row],[Store_ID]],Store!$A$2:$F$21,6,FALSE)</f>
        <v>Digital Store</v>
      </c>
    </row>
    <row r="1185" spans="1:32" x14ac:dyDescent="0.3">
      <c r="A1185" t="s">
        <v>3150</v>
      </c>
      <c r="B1185" s="5">
        <v>45650</v>
      </c>
      <c r="C1185" t="s">
        <v>1429</v>
      </c>
      <c r="D1185" t="s">
        <v>1768</v>
      </c>
      <c r="E1185" t="s">
        <v>1939</v>
      </c>
      <c r="F1185">
        <v>3</v>
      </c>
      <c r="G1185">
        <v>198.76</v>
      </c>
      <c r="H1185">
        <v>0.28000000000000003</v>
      </c>
      <c r="I1185" t="s">
        <v>1964</v>
      </c>
      <c r="J1185">
        <v>429.32159999999999</v>
      </c>
      <c r="K1185">
        <v>429.32159999999999</v>
      </c>
      <c r="L1185" t="str">
        <f>_xlfn.IFS(Table8_1[[#This Row],[Unit_Price]]&lt;500,"Low Price",Table8_1[[#This Row],[Unit_Price]]&lt;2000,"Medium Price",Table8_1[[#This Row],[Unit_Price]]&gt;=2000, "High Price")</f>
        <v>Low Price</v>
      </c>
      <c r="M1185" t="str">
        <f>VLOOKUP(Table8_16[[#This Row],[Customer_ID]],Table1__2[],2,FALSE)</f>
        <v>John Perez</v>
      </c>
      <c r="N1185">
        <f>VLOOKUP(Table8_16[[#This Row],[Customer_ID]],Table1__2[],3,FALSE)</f>
        <v>29</v>
      </c>
      <c r="O1185" t="str">
        <f>VLOOKUP(Table8_16[[#This Row],[Customer_ID]],Table1__2[],4,FALSE)</f>
        <v>Female</v>
      </c>
      <c r="P1185" t="str">
        <f>VLOOKUP(Table8_16[[#This Row],[Customer_ID]],Table1__2[],5,FALSE)</f>
        <v>Brandontown</v>
      </c>
      <c r="Q1185" t="str">
        <f>VLOOKUP(Table8_16[[#This Row],[Customer_ID]],Table1__2[],6,FALSE)</f>
        <v>South Carolina</v>
      </c>
      <c r="R1185" t="str">
        <f>VLOOKUP(Table8_16[[#This Row],[Customer_ID]],Table1__2[],7,FALSE)</f>
        <v>USA</v>
      </c>
      <c r="S1185" t="str">
        <f>VLOOKUP(Table8_16[[#This Row],[Customer_ID]],Table1__2[],8,FALSE)</f>
        <v>Gold</v>
      </c>
      <c r="T1185" t="str">
        <f>VLOOKUP(Table8_16[[#This Row],[Customer_ID]],Table1__2[],9,FALSE)</f>
        <v>Entry level Professionel</v>
      </c>
      <c r="U1185" t="str">
        <f>VLOOKUP(Table8_16[[#This Row],[Product_ID]],Table3__211[],2,FALSE)</f>
        <v>Laptop Cooling</v>
      </c>
      <c r="V1185" t="str">
        <f>VLOOKUP(Table8_16[[#This Row],[Product_ID]],Table3__211[],3,FALSE)</f>
        <v>Pad</v>
      </c>
      <c r="W1185" t="str">
        <f>VLOOKUP(Table8_16[[#This Row],[Product_ID]],Table3__211[],4,FALSE)</f>
        <v>Electronics</v>
      </c>
      <c r="X1185" t="str">
        <f>VLOOKUP(Table8_16[[#This Row],[Product_ID]],Table3__211[],5,FALSE)</f>
        <v>Computer</v>
      </c>
      <c r="Y1185" t="str">
        <f>VLOOKUP(Table8_16[[#This Row],[Product_ID]],Table3__211[],6,FALSE)</f>
        <v>Murray, Gould and Ware</v>
      </c>
      <c r="Z1185">
        <f>VLOOKUP(Table8_16[[#This Row],[Product_ID]],Table3__211[],7,FALSE)</f>
        <v>86.42</v>
      </c>
      <c r="AA1185">
        <f>VLOOKUP(Table8_16[[#This Row],[Product_ID]],Table3__211[],8,FALSE)</f>
        <v>222</v>
      </c>
      <c r="AB1185" t="str">
        <f>VLOOKUP(Table8_16[[#This Row],[Store_ID]],Store!$A$2:$E$21,2,FALSE)</f>
        <v>Frederick-Wright</v>
      </c>
      <c r="AC1185" t="str">
        <f>VLOOKUP(Table8_16[[#This Row],[Store_ID]],Store!$A$2:$E$21,3,FALSE)</f>
        <v>West</v>
      </c>
      <c r="AD1185" t="str">
        <f>VLOOKUP(Table8_16[[#This Row],[Store_ID]],Store!$A$2:$E$21,4,FALSE)</f>
        <v>New Jimmymouth</v>
      </c>
      <c r="AE1185" t="str">
        <f>VLOOKUP(Table8_16[[#This Row],[Store_ID]],Store!$A$2:$E$21,5,FALSE)</f>
        <v>Flagship</v>
      </c>
      <c r="AF1185" s="22" t="str">
        <f>VLOOKUP(Table8_16[[#This Row],[Store_ID]],Store!$A$2:$F$21,6,FALSE)</f>
        <v>Physical Store</v>
      </c>
    </row>
    <row r="1186" spans="1:32" x14ac:dyDescent="0.3">
      <c r="A1186" t="s">
        <v>3151</v>
      </c>
      <c r="B1186" s="5">
        <v>45811</v>
      </c>
      <c r="C1186" t="s">
        <v>738</v>
      </c>
      <c r="D1186" t="s">
        <v>1771</v>
      </c>
      <c r="E1186" t="s">
        <v>1901</v>
      </c>
      <c r="F1186">
        <v>2</v>
      </c>
      <c r="G1186">
        <v>975.72</v>
      </c>
      <c r="H1186">
        <v>0.16</v>
      </c>
      <c r="I1186" t="s">
        <v>1964</v>
      </c>
      <c r="J1186">
        <v>1639.2095999999999</v>
      </c>
      <c r="K1186">
        <v>1639.2096000000001</v>
      </c>
      <c r="L1186" t="str">
        <f>_xlfn.IFS(Table8_1[[#This Row],[Unit_Price]]&lt;500,"Low Price",Table8_1[[#This Row],[Unit_Price]]&lt;2000,"Medium Price",Table8_1[[#This Row],[Unit_Price]]&gt;=2000, "High Price")</f>
        <v>Medium Price</v>
      </c>
      <c r="M1186" t="str">
        <f>VLOOKUP(Table8_16[[#This Row],[Customer_ID]],Table1__2[],2,FALSE)</f>
        <v>Elizabeth Stanley</v>
      </c>
      <c r="N1186">
        <f>VLOOKUP(Table8_16[[#This Row],[Customer_ID]],Table1__2[],3,FALSE)</f>
        <v>46</v>
      </c>
      <c r="O1186" t="str">
        <f>VLOOKUP(Table8_16[[#This Row],[Customer_ID]],Table1__2[],4,FALSE)</f>
        <v>Female</v>
      </c>
      <c r="P1186" t="str">
        <f>VLOOKUP(Table8_16[[#This Row],[Customer_ID]],Table1__2[],5,FALSE)</f>
        <v>Bethanyton</v>
      </c>
      <c r="Q1186" t="str">
        <f>VLOOKUP(Table8_16[[#This Row],[Customer_ID]],Table1__2[],6,FALSE)</f>
        <v>Utah</v>
      </c>
      <c r="R1186" t="str">
        <f>VLOOKUP(Table8_16[[#This Row],[Customer_ID]],Table1__2[],7,FALSE)</f>
        <v>USA</v>
      </c>
      <c r="S1186" t="str">
        <f>VLOOKUP(Table8_16[[#This Row],[Customer_ID]],Table1__2[],8,FALSE)</f>
        <v>Platinum</v>
      </c>
      <c r="T1186" t="str">
        <f>VLOOKUP(Table8_16[[#This Row],[Customer_ID]],Table1__2[],9,FALSE)</f>
        <v>Experienced</v>
      </c>
      <c r="U1186" t="str">
        <f>VLOOKUP(Table8_16[[#This Row],[Product_ID]],Table3__211[],2,FALSE)</f>
        <v>Organic Sunscreen</v>
      </c>
      <c r="V1186" t="str">
        <f>VLOOKUP(Table8_16[[#This Row],[Product_ID]],Table3__211[],3,FALSE)</f>
        <v>Lotion</v>
      </c>
      <c r="W1186" t="str">
        <f>VLOOKUP(Table8_16[[#This Row],[Product_ID]],Table3__211[],4,FALSE)</f>
        <v>Beauty</v>
      </c>
      <c r="X1186" t="str">
        <f>VLOOKUP(Table8_16[[#This Row],[Product_ID]],Table3__211[],5,FALSE)</f>
        <v>Skincare</v>
      </c>
      <c r="Y1186" t="str">
        <f>VLOOKUP(Table8_16[[#This Row],[Product_ID]],Table3__211[],6,FALSE)</f>
        <v>Anderson-Riley</v>
      </c>
      <c r="Z1186">
        <f>VLOOKUP(Table8_16[[#This Row],[Product_ID]],Table3__211[],7,FALSE)</f>
        <v>266.86</v>
      </c>
      <c r="AA1186">
        <f>VLOOKUP(Table8_16[[#This Row],[Product_ID]],Table3__211[],8,FALSE)</f>
        <v>458</v>
      </c>
      <c r="AB1186" t="str">
        <f>VLOOKUP(Table8_16[[#This Row],[Store_ID]],Store!$A$2:$E$21,2,FALSE)</f>
        <v>Johnson-Wright</v>
      </c>
      <c r="AC1186" t="str">
        <f>VLOOKUP(Table8_16[[#This Row],[Store_ID]],Store!$A$2:$E$21,3,FALSE)</f>
        <v>North</v>
      </c>
      <c r="AD1186" t="str">
        <f>VLOOKUP(Table8_16[[#This Row],[Store_ID]],Store!$A$2:$E$21,4,FALSE)</f>
        <v>Hoodberg</v>
      </c>
      <c r="AE1186" t="str">
        <f>VLOOKUP(Table8_16[[#This Row],[Store_ID]],Store!$A$2:$E$21,5,FALSE)</f>
        <v>Outlet</v>
      </c>
      <c r="AF1186" s="22" t="str">
        <f>VLOOKUP(Table8_16[[#This Row],[Store_ID]],Store!$A$2:$F$21,6,FALSE)</f>
        <v>Physical Store</v>
      </c>
    </row>
    <row r="1187" spans="1:32" x14ac:dyDescent="0.3">
      <c r="A1187" t="s">
        <v>3152</v>
      </c>
      <c r="B1187" s="5">
        <v>45505</v>
      </c>
      <c r="C1187" t="s">
        <v>1316</v>
      </c>
      <c r="D1187" t="s">
        <v>1617</v>
      </c>
      <c r="E1187" t="s">
        <v>1892</v>
      </c>
      <c r="F1187">
        <v>1</v>
      </c>
      <c r="G1187">
        <v>86.03</v>
      </c>
      <c r="H1187">
        <v>0.01</v>
      </c>
      <c r="I1187" t="s">
        <v>1959</v>
      </c>
      <c r="J1187">
        <v>85.169700000000006</v>
      </c>
      <c r="K1187">
        <v>85.169700000000006</v>
      </c>
      <c r="L1187" t="str">
        <f>_xlfn.IFS(Table8_1[[#This Row],[Unit_Price]]&lt;500,"Low Price",Table8_1[[#This Row],[Unit_Price]]&lt;2000,"Medium Price",Table8_1[[#This Row],[Unit_Price]]&gt;=2000, "High Price")</f>
        <v>Low Price</v>
      </c>
      <c r="M1187" t="str">
        <f>VLOOKUP(Table8_16[[#This Row],[Customer_ID]],Table1__2[],2,FALSE)</f>
        <v>Dr. Tamara White Md</v>
      </c>
      <c r="N1187">
        <f>VLOOKUP(Table8_16[[#This Row],[Customer_ID]],Table1__2[],3,FALSE)</f>
        <v>60</v>
      </c>
      <c r="O1187" t="str">
        <f>VLOOKUP(Table8_16[[#This Row],[Customer_ID]],Table1__2[],4,FALSE)</f>
        <v>Male</v>
      </c>
      <c r="P1187" t="str">
        <f>VLOOKUP(Table8_16[[#This Row],[Customer_ID]],Table1__2[],5,FALSE)</f>
        <v>New Benjamin</v>
      </c>
      <c r="Q1187" t="str">
        <f>VLOOKUP(Table8_16[[#This Row],[Customer_ID]],Table1__2[],6,FALSE)</f>
        <v>North Carolina</v>
      </c>
      <c r="R1187" t="str">
        <f>VLOOKUP(Table8_16[[#This Row],[Customer_ID]],Table1__2[],7,FALSE)</f>
        <v>USA</v>
      </c>
      <c r="S1187" t="str">
        <f>VLOOKUP(Table8_16[[#This Row],[Customer_ID]],Table1__2[],8,FALSE)</f>
        <v>Bronze</v>
      </c>
      <c r="T1187" t="str">
        <f>VLOOKUP(Table8_16[[#This Row],[Customer_ID]],Table1__2[],9,FALSE)</f>
        <v>Experienced</v>
      </c>
      <c r="U1187" t="str">
        <f>VLOOKUP(Table8_16[[#This Row],[Product_ID]],Table3__211[],2,FALSE)</f>
        <v>4K Home</v>
      </c>
      <c r="V1187" t="str">
        <f>VLOOKUP(Table8_16[[#This Row],[Product_ID]],Table3__211[],3,FALSE)</f>
        <v>Projector</v>
      </c>
      <c r="W1187" t="str">
        <f>VLOOKUP(Table8_16[[#This Row],[Product_ID]],Table3__211[],4,FALSE)</f>
        <v>Electronics</v>
      </c>
      <c r="X1187" t="str">
        <f>VLOOKUP(Table8_16[[#This Row],[Product_ID]],Table3__211[],5,FALSE)</f>
        <v>Appliances</v>
      </c>
      <c r="Y1187" t="str">
        <f>VLOOKUP(Table8_16[[#This Row],[Product_ID]],Table3__211[],6,FALSE)</f>
        <v>Thomas LLC</v>
      </c>
      <c r="Z1187">
        <f>VLOOKUP(Table8_16[[#This Row],[Product_ID]],Table3__211[],7,FALSE)</f>
        <v>465.34</v>
      </c>
      <c r="AA1187">
        <f>VLOOKUP(Table8_16[[#This Row],[Product_ID]],Table3__211[],8,FALSE)</f>
        <v>301</v>
      </c>
      <c r="AB1187" t="str">
        <f>VLOOKUP(Table8_16[[#This Row],[Store_ID]],Store!$A$2:$E$21,2,FALSE)</f>
        <v>Martinez, Adkins and Johnson</v>
      </c>
      <c r="AC1187" t="str">
        <f>VLOOKUP(Table8_16[[#This Row],[Store_ID]],Store!$A$2:$E$21,3,FALSE)</f>
        <v>North</v>
      </c>
      <c r="AD1187" t="str">
        <f>VLOOKUP(Table8_16[[#This Row],[Store_ID]],Store!$A$2:$E$21,4,FALSE)</f>
        <v>Danielmouth</v>
      </c>
      <c r="AE1187" t="str">
        <f>VLOOKUP(Table8_16[[#This Row],[Store_ID]],Store!$A$2:$E$21,5,FALSE)</f>
        <v>Flagship</v>
      </c>
      <c r="AF1187" s="22" t="str">
        <f>VLOOKUP(Table8_16[[#This Row],[Store_ID]],Store!$A$2:$F$21,6,FALSE)</f>
        <v>Physical Store</v>
      </c>
    </row>
    <row r="1188" spans="1:32" x14ac:dyDescent="0.3">
      <c r="A1188" t="s">
        <v>3153</v>
      </c>
      <c r="B1188" s="5">
        <v>45897</v>
      </c>
      <c r="C1188" t="s">
        <v>318</v>
      </c>
      <c r="D1188" t="s">
        <v>1744</v>
      </c>
      <c r="E1188" t="s">
        <v>1929</v>
      </c>
      <c r="F1188">
        <v>4</v>
      </c>
      <c r="G1188">
        <v>705.12</v>
      </c>
      <c r="H1188">
        <v>0.15</v>
      </c>
      <c r="I1188" t="s">
        <v>1961</v>
      </c>
      <c r="J1188">
        <v>2397.4079999999999</v>
      </c>
      <c r="K1188">
        <v>2397.4079999999999</v>
      </c>
      <c r="L1188" t="str">
        <f>_xlfn.IFS(Table8_1[[#This Row],[Unit_Price]]&lt;500,"Low Price",Table8_1[[#This Row],[Unit_Price]]&lt;2000,"Medium Price",Table8_1[[#This Row],[Unit_Price]]&gt;=2000, "High Price")</f>
        <v>Medium Price</v>
      </c>
      <c r="M1188" t="str">
        <f>VLOOKUP(Table8_16[[#This Row],[Customer_ID]],Table1__2[],2,FALSE)</f>
        <v>Melissa Duffy Md</v>
      </c>
      <c r="N1188">
        <f>VLOOKUP(Table8_16[[#This Row],[Customer_ID]],Table1__2[],3,FALSE)</f>
        <v>58</v>
      </c>
      <c r="O1188" t="str">
        <f>VLOOKUP(Table8_16[[#This Row],[Customer_ID]],Table1__2[],4,FALSE)</f>
        <v>Female</v>
      </c>
      <c r="P1188" t="str">
        <f>VLOOKUP(Table8_16[[#This Row],[Customer_ID]],Table1__2[],5,FALSE)</f>
        <v>East Jenna</v>
      </c>
      <c r="Q1188" t="str">
        <f>VLOOKUP(Table8_16[[#This Row],[Customer_ID]],Table1__2[],6,FALSE)</f>
        <v>South Carolina</v>
      </c>
      <c r="R1188" t="str">
        <f>VLOOKUP(Table8_16[[#This Row],[Customer_ID]],Table1__2[],7,FALSE)</f>
        <v>USA</v>
      </c>
      <c r="S1188" t="str">
        <f>VLOOKUP(Table8_16[[#This Row],[Customer_ID]],Table1__2[],8,FALSE)</f>
        <v>Bronze</v>
      </c>
      <c r="T1188" t="str">
        <f>VLOOKUP(Table8_16[[#This Row],[Customer_ID]],Table1__2[],9,FALSE)</f>
        <v>Experienced</v>
      </c>
      <c r="U1188" t="str">
        <f>VLOOKUP(Table8_16[[#This Row],[Product_ID]],Table3__211[],2,FALSE)</f>
        <v>Sports Stopwatch</v>
      </c>
      <c r="V1188" t="str">
        <f>VLOOKUP(Table8_16[[#This Row],[Product_ID]],Table3__211[],3,FALSE)</f>
        <v>Pro</v>
      </c>
      <c r="W1188" t="str">
        <f>VLOOKUP(Table8_16[[#This Row],[Product_ID]],Table3__211[],4,FALSE)</f>
        <v>Sports</v>
      </c>
      <c r="X1188" t="str">
        <f>VLOOKUP(Table8_16[[#This Row],[Product_ID]],Table3__211[],5,FALSE)</f>
        <v>Accessories</v>
      </c>
      <c r="Y1188" t="str">
        <f>VLOOKUP(Table8_16[[#This Row],[Product_ID]],Table3__211[],6,FALSE)</f>
        <v>Thompson-French</v>
      </c>
      <c r="Z1188">
        <f>VLOOKUP(Table8_16[[#This Row],[Product_ID]],Table3__211[],7,FALSE)</f>
        <v>434.84</v>
      </c>
      <c r="AA1188">
        <f>VLOOKUP(Table8_16[[#This Row],[Product_ID]],Table3__211[],8,FALSE)</f>
        <v>185</v>
      </c>
      <c r="AB1188" t="str">
        <f>VLOOKUP(Table8_16[[#This Row],[Store_ID]],Store!$A$2:$E$21,2,FALSE)</f>
        <v>Thomas, Bridges and Harris</v>
      </c>
      <c r="AC1188" t="str">
        <f>VLOOKUP(Table8_16[[#This Row],[Store_ID]],Store!$A$2:$E$21,3,FALSE)</f>
        <v>North</v>
      </c>
      <c r="AD1188" t="str">
        <f>VLOOKUP(Table8_16[[#This Row],[Store_ID]],Store!$A$2:$E$21,4,FALSE)</f>
        <v>Sabrinatown</v>
      </c>
      <c r="AE1188" t="str">
        <f>VLOOKUP(Table8_16[[#This Row],[Store_ID]],Store!$A$2:$E$21,5,FALSE)</f>
        <v>Online</v>
      </c>
      <c r="AF1188" s="22" t="str">
        <f>VLOOKUP(Table8_16[[#This Row],[Store_ID]],Store!$A$2:$F$21,6,FALSE)</f>
        <v>Digital Store</v>
      </c>
    </row>
    <row r="1189" spans="1:32" x14ac:dyDescent="0.3">
      <c r="A1189" t="s">
        <v>3154</v>
      </c>
      <c r="B1189" s="5">
        <v>45602</v>
      </c>
      <c r="C1189" t="s">
        <v>1172</v>
      </c>
      <c r="D1189" t="s">
        <v>1628</v>
      </c>
      <c r="E1189" t="s">
        <v>1929</v>
      </c>
      <c r="F1189">
        <v>3</v>
      </c>
      <c r="G1189">
        <v>99.77</v>
      </c>
      <c r="H1189">
        <v>0.01</v>
      </c>
      <c r="I1189" t="s">
        <v>1961</v>
      </c>
      <c r="J1189">
        <v>296.31689999999998</v>
      </c>
      <c r="K1189">
        <v>296.31689999999998</v>
      </c>
      <c r="L1189" t="str">
        <f>_xlfn.IFS(Table8_1[[#This Row],[Unit_Price]]&lt;500,"Low Price",Table8_1[[#This Row],[Unit_Price]]&lt;2000,"Medium Price",Table8_1[[#This Row],[Unit_Price]]&gt;=2000, "High Price")</f>
        <v>Low Price</v>
      </c>
      <c r="M1189" t="str">
        <f>VLOOKUP(Table8_16[[#This Row],[Customer_ID]],Table1__2[],2,FALSE)</f>
        <v>Michael Garner</v>
      </c>
      <c r="N1189">
        <f>VLOOKUP(Table8_16[[#This Row],[Customer_ID]],Table1__2[],3,FALSE)</f>
        <v>21</v>
      </c>
      <c r="O1189" t="str">
        <f>VLOOKUP(Table8_16[[#This Row],[Customer_ID]],Table1__2[],4,FALSE)</f>
        <v>Female</v>
      </c>
      <c r="P1189" t="str">
        <f>VLOOKUP(Table8_16[[#This Row],[Customer_ID]],Table1__2[],5,FALSE)</f>
        <v>Port Crystal</v>
      </c>
      <c r="Q1189" t="str">
        <f>VLOOKUP(Table8_16[[#This Row],[Customer_ID]],Table1__2[],6,FALSE)</f>
        <v>New Hampshire</v>
      </c>
      <c r="R1189" t="str">
        <f>VLOOKUP(Table8_16[[#This Row],[Customer_ID]],Table1__2[],7,FALSE)</f>
        <v>USA</v>
      </c>
      <c r="S1189" t="str">
        <f>VLOOKUP(Table8_16[[#This Row],[Customer_ID]],Table1__2[],8,FALSE)</f>
        <v>Platinum</v>
      </c>
      <c r="T1189" t="str">
        <f>VLOOKUP(Table8_16[[#This Row],[Customer_ID]],Table1__2[],9,FALSE)</f>
        <v>Students</v>
      </c>
      <c r="U1189" t="str">
        <f>VLOOKUP(Table8_16[[#This Row],[Product_ID]],Table3__211[],2,FALSE)</f>
        <v>Women's Denim</v>
      </c>
      <c r="V1189" t="str">
        <f>VLOOKUP(Table8_16[[#This Row],[Product_ID]],Table3__211[],3,FALSE)</f>
        <v>Jeans</v>
      </c>
      <c r="W1189" t="str">
        <f>VLOOKUP(Table8_16[[#This Row],[Product_ID]],Table3__211[],4,FALSE)</f>
        <v>Clothing</v>
      </c>
      <c r="X1189" t="str">
        <f>VLOOKUP(Table8_16[[#This Row],[Product_ID]],Table3__211[],5,FALSE)</f>
        <v>Bottoms</v>
      </c>
      <c r="Y1189" t="str">
        <f>VLOOKUP(Table8_16[[#This Row],[Product_ID]],Table3__211[],6,FALSE)</f>
        <v>Guerra-Hendrix</v>
      </c>
      <c r="Z1189">
        <f>VLOOKUP(Table8_16[[#This Row],[Product_ID]],Table3__211[],7,FALSE)</f>
        <v>254.04</v>
      </c>
      <c r="AA1189">
        <f>VLOOKUP(Table8_16[[#This Row],[Product_ID]],Table3__211[],8,FALSE)</f>
        <v>343</v>
      </c>
      <c r="AB1189" t="str">
        <f>VLOOKUP(Table8_16[[#This Row],[Store_ID]],Store!$A$2:$E$21,2,FALSE)</f>
        <v>Thomas, Bridges and Harris</v>
      </c>
      <c r="AC1189" t="str">
        <f>VLOOKUP(Table8_16[[#This Row],[Store_ID]],Store!$A$2:$E$21,3,FALSE)</f>
        <v>North</v>
      </c>
      <c r="AD1189" t="str">
        <f>VLOOKUP(Table8_16[[#This Row],[Store_ID]],Store!$A$2:$E$21,4,FALSE)</f>
        <v>Sabrinatown</v>
      </c>
      <c r="AE1189" t="str">
        <f>VLOOKUP(Table8_16[[#This Row],[Store_ID]],Store!$A$2:$E$21,5,FALSE)</f>
        <v>Online</v>
      </c>
      <c r="AF1189" s="22" t="str">
        <f>VLOOKUP(Table8_16[[#This Row],[Store_ID]],Store!$A$2:$F$21,6,FALSE)</f>
        <v>Digital Store</v>
      </c>
    </row>
    <row r="1190" spans="1:32" x14ac:dyDescent="0.3">
      <c r="A1190" t="s">
        <v>3155</v>
      </c>
      <c r="B1190" s="5">
        <v>45530</v>
      </c>
      <c r="C1190" t="s">
        <v>689</v>
      </c>
      <c r="D1190" t="s">
        <v>1680</v>
      </c>
      <c r="E1190" t="s">
        <v>1921</v>
      </c>
      <c r="F1190">
        <v>2</v>
      </c>
      <c r="G1190">
        <v>166.26</v>
      </c>
      <c r="H1190">
        <v>0.14000000000000001</v>
      </c>
      <c r="I1190" t="s">
        <v>1961</v>
      </c>
      <c r="J1190">
        <v>285.96719999999999</v>
      </c>
      <c r="K1190">
        <v>285.96719999999999</v>
      </c>
      <c r="L1190" t="str">
        <f>_xlfn.IFS(Table8_1[[#This Row],[Unit_Price]]&lt;500,"Low Price",Table8_1[[#This Row],[Unit_Price]]&lt;2000,"Medium Price",Table8_1[[#This Row],[Unit_Price]]&gt;=2000, "High Price")</f>
        <v>Low Price</v>
      </c>
      <c r="M1190" t="str">
        <f>VLOOKUP(Table8_16[[#This Row],[Customer_ID]],Table1__2[],2,FALSE)</f>
        <v>Joan Johnson</v>
      </c>
      <c r="N1190">
        <f>VLOOKUP(Table8_16[[#This Row],[Customer_ID]],Table1__2[],3,FALSE)</f>
        <v>50</v>
      </c>
      <c r="O1190" t="str">
        <f>VLOOKUP(Table8_16[[#This Row],[Customer_ID]],Table1__2[],4,FALSE)</f>
        <v>Female</v>
      </c>
      <c r="P1190" t="str">
        <f>VLOOKUP(Table8_16[[#This Row],[Customer_ID]],Table1__2[],5,FALSE)</f>
        <v>Lake Josephport</v>
      </c>
      <c r="Q1190" t="str">
        <f>VLOOKUP(Table8_16[[#This Row],[Customer_ID]],Table1__2[],6,FALSE)</f>
        <v>Maine</v>
      </c>
      <c r="R1190" t="str">
        <f>VLOOKUP(Table8_16[[#This Row],[Customer_ID]],Table1__2[],7,FALSE)</f>
        <v>USA</v>
      </c>
      <c r="S1190" t="str">
        <f>VLOOKUP(Table8_16[[#This Row],[Customer_ID]],Table1__2[],8,FALSE)</f>
        <v>Platinum</v>
      </c>
      <c r="T1190" t="str">
        <f>VLOOKUP(Table8_16[[#This Row],[Customer_ID]],Table1__2[],9,FALSE)</f>
        <v>Experienced</v>
      </c>
      <c r="U1190" t="str">
        <f>VLOOKUP(Table8_16[[#This Row],[Product_ID]],Table3__211[],2,FALSE)</f>
        <v>Gaming Mechanical</v>
      </c>
      <c r="V1190" t="str">
        <f>VLOOKUP(Table8_16[[#This Row],[Product_ID]],Table3__211[],3,FALSE)</f>
        <v>Keyboard</v>
      </c>
      <c r="W1190" t="str">
        <f>VLOOKUP(Table8_16[[#This Row],[Product_ID]],Table3__211[],4,FALSE)</f>
        <v>Electronics</v>
      </c>
      <c r="X1190" t="str">
        <f>VLOOKUP(Table8_16[[#This Row],[Product_ID]],Table3__211[],5,FALSE)</f>
        <v>Computer</v>
      </c>
      <c r="Y1190" t="str">
        <f>VLOOKUP(Table8_16[[#This Row],[Product_ID]],Table3__211[],6,FALSE)</f>
        <v>Lucero LLC</v>
      </c>
      <c r="Z1190">
        <f>VLOOKUP(Table8_16[[#This Row],[Product_ID]],Table3__211[],7,FALSE)</f>
        <v>419.28</v>
      </c>
      <c r="AA1190">
        <f>VLOOKUP(Table8_16[[#This Row],[Product_ID]],Table3__211[],8,FALSE)</f>
        <v>86</v>
      </c>
      <c r="AB1190" t="str">
        <f>VLOOKUP(Table8_16[[#This Row],[Store_ID]],Store!$A$2:$E$21,2,FALSE)</f>
        <v>Moore, Padilla and Butler</v>
      </c>
      <c r="AC1190" t="str">
        <f>VLOOKUP(Table8_16[[#This Row],[Store_ID]],Store!$A$2:$E$21,3,FALSE)</f>
        <v>South</v>
      </c>
      <c r="AD1190" t="str">
        <f>VLOOKUP(Table8_16[[#This Row],[Store_ID]],Store!$A$2:$E$21,4,FALSE)</f>
        <v>East Johnstad</v>
      </c>
      <c r="AE1190" t="str">
        <f>VLOOKUP(Table8_16[[#This Row],[Store_ID]],Store!$A$2:$E$21,5,FALSE)</f>
        <v>Flagship</v>
      </c>
      <c r="AF1190" s="22" t="str">
        <f>VLOOKUP(Table8_16[[#This Row],[Store_ID]],Store!$A$2:$F$21,6,FALSE)</f>
        <v>Physical Store</v>
      </c>
    </row>
    <row r="1191" spans="1:32" x14ac:dyDescent="0.3">
      <c r="A1191" t="s">
        <v>3156</v>
      </c>
      <c r="B1191" s="5">
        <v>45729</v>
      </c>
      <c r="C1191" t="s">
        <v>1429</v>
      </c>
      <c r="D1191" t="s">
        <v>1655</v>
      </c>
      <c r="E1191" t="s">
        <v>1908</v>
      </c>
      <c r="F1191">
        <v>1</v>
      </c>
      <c r="G1191">
        <v>429.25</v>
      </c>
      <c r="H1191">
        <v>0.28999999999999998</v>
      </c>
      <c r="I1191" t="s">
        <v>1959</v>
      </c>
      <c r="J1191">
        <v>304.76749999999998</v>
      </c>
      <c r="K1191">
        <v>304.76750000000004</v>
      </c>
      <c r="L1191" t="str">
        <f>_xlfn.IFS(Table8_1[[#This Row],[Unit_Price]]&lt;500,"Low Price",Table8_1[[#This Row],[Unit_Price]]&lt;2000,"Medium Price",Table8_1[[#This Row],[Unit_Price]]&gt;=2000, "High Price")</f>
        <v>Low Price</v>
      </c>
      <c r="M1191" t="str">
        <f>VLOOKUP(Table8_16[[#This Row],[Customer_ID]],Table1__2[],2,FALSE)</f>
        <v>John Perez</v>
      </c>
      <c r="N1191">
        <f>VLOOKUP(Table8_16[[#This Row],[Customer_ID]],Table1__2[],3,FALSE)</f>
        <v>29</v>
      </c>
      <c r="O1191" t="str">
        <f>VLOOKUP(Table8_16[[#This Row],[Customer_ID]],Table1__2[],4,FALSE)</f>
        <v>Female</v>
      </c>
      <c r="P1191" t="str">
        <f>VLOOKUP(Table8_16[[#This Row],[Customer_ID]],Table1__2[],5,FALSE)</f>
        <v>Brandontown</v>
      </c>
      <c r="Q1191" t="str">
        <f>VLOOKUP(Table8_16[[#This Row],[Customer_ID]],Table1__2[],6,FALSE)</f>
        <v>South Carolina</v>
      </c>
      <c r="R1191" t="str">
        <f>VLOOKUP(Table8_16[[#This Row],[Customer_ID]],Table1__2[],7,FALSE)</f>
        <v>USA</v>
      </c>
      <c r="S1191" t="str">
        <f>VLOOKUP(Table8_16[[#This Row],[Customer_ID]],Table1__2[],8,FALSE)</f>
        <v>Gold</v>
      </c>
      <c r="T1191" t="str">
        <f>VLOOKUP(Table8_16[[#This Row],[Customer_ID]],Table1__2[],9,FALSE)</f>
        <v>Entry level Professionel</v>
      </c>
      <c r="U1191" t="str">
        <f>VLOOKUP(Table8_16[[#This Row],[Product_ID]],Table3__211[],2,FALSE)</f>
        <v>Wireless Bluetooth</v>
      </c>
      <c r="V1191" t="str">
        <f>VLOOKUP(Table8_16[[#This Row],[Product_ID]],Table3__211[],3,FALSE)</f>
        <v>Speaker</v>
      </c>
      <c r="W1191" t="str">
        <f>VLOOKUP(Table8_16[[#This Row],[Product_ID]],Table3__211[],4,FALSE)</f>
        <v>Electronics</v>
      </c>
      <c r="X1191" t="str">
        <f>VLOOKUP(Table8_16[[#This Row],[Product_ID]],Table3__211[],5,FALSE)</f>
        <v>Audio</v>
      </c>
      <c r="Y1191" t="str">
        <f>VLOOKUP(Table8_16[[#This Row],[Product_ID]],Table3__211[],6,FALSE)</f>
        <v>Reed-Schmidt</v>
      </c>
      <c r="Z1191">
        <f>VLOOKUP(Table8_16[[#This Row],[Product_ID]],Table3__211[],7,FALSE)</f>
        <v>322.41000000000003</v>
      </c>
      <c r="AA1191">
        <f>VLOOKUP(Table8_16[[#This Row],[Product_ID]],Table3__211[],8,FALSE)</f>
        <v>213</v>
      </c>
      <c r="AB1191" t="str">
        <f>VLOOKUP(Table8_16[[#This Row],[Store_ID]],Store!$A$2:$E$21,2,FALSE)</f>
        <v>Gray Ltd</v>
      </c>
      <c r="AC1191" t="str">
        <f>VLOOKUP(Table8_16[[#This Row],[Store_ID]],Store!$A$2:$E$21,3,FALSE)</f>
        <v>North</v>
      </c>
      <c r="AD1191" t="str">
        <f>VLOOKUP(Table8_16[[#This Row],[Store_ID]],Store!$A$2:$E$21,4,FALSE)</f>
        <v>New Michaelchester</v>
      </c>
      <c r="AE1191" t="str">
        <f>VLOOKUP(Table8_16[[#This Row],[Store_ID]],Store!$A$2:$E$21,5,FALSE)</f>
        <v>Outlet</v>
      </c>
      <c r="AF1191" s="22" t="str">
        <f>VLOOKUP(Table8_16[[#This Row],[Store_ID]],Store!$A$2:$F$21,6,FALSE)</f>
        <v>Physical Store</v>
      </c>
    </row>
    <row r="1192" spans="1:32" x14ac:dyDescent="0.3">
      <c r="A1192" t="s">
        <v>3157</v>
      </c>
      <c r="B1192" s="5">
        <v>45468</v>
      </c>
      <c r="C1192" t="s">
        <v>1383</v>
      </c>
      <c r="D1192" t="s">
        <v>1555</v>
      </c>
      <c r="E1192" t="s">
        <v>1921</v>
      </c>
      <c r="F1192">
        <v>2</v>
      </c>
      <c r="G1192">
        <v>540.48</v>
      </c>
      <c r="H1192">
        <v>0.28999999999999998</v>
      </c>
      <c r="I1192" t="s">
        <v>1959</v>
      </c>
      <c r="J1192">
        <v>767.48159999999996</v>
      </c>
      <c r="K1192">
        <v>767.48160000000007</v>
      </c>
      <c r="L1192" t="str">
        <f>_xlfn.IFS(Table8_1[[#This Row],[Unit_Price]]&lt;500,"Low Price",Table8_1[[#This Row],[Unit_Price]]&lt;2000,"Medium Price",Table8_1[[#This Row],[Unit_Price]]&gt;=2000, "High Price")</f>
        <v>Medium Price</v>
      </c>
      <c r="M1192" t="str">
        <f>VLOOKUP(Table8_16[[#This Row],[Customer_ID]],Table1__2[],2,FALSE)</f>
        <v>Adam Castro</v>
      </c>
      <c r="N1192">
        <f>VLOOKUP(Table8_16[[#This Row],[Customer_ID]],Table1__2[],3,FALSE)</f>
        <v>51</v>
      </c>
      <c r="O1192" t="str">
        <f>VLOOKUP(Table8_16[[#This Row],[Customer_ID]],Table1__2[],4,FALSE)</f>
        <v>Male</v>
      </c>
      <c r="P1192" t="str">
        <f>VLOOKUP(Table8_16[[#This Row],[Customer_ID]],Table1__2[],5,FALSE)</f>
        <v>New Donnabury</v>
      </c>
      <c r="Q1192" t="str">
        <f>VLOOKUP(Table8_16[[#This Row],[Customer_ID]],Table1__2[],6,FALSE)</f>
        <v>Texas</v>
      </c>
      <c r="R1192" t="str">
        <f>VLOOKUP(Table8_16[[#This Row],[Customer_ID]],Table1__2[],7,FALSE)</f>
        <v>USA</v>
      </c>
      <c r="S1192" t="str">
        <f>VLOOKUP(Table8_16[[#This Row],[Customer_ID]],Table1__2[],8,FALSE)</f>
        <v>Silver</v>
      </c>
      <c r="T1192" t="str">
        <f>VLOOKUP(Table8_16[[#This Row],[Customer_ID]],Table1__2[],9,FALSE)</f>
        <v>Experienced</v>
      </c>
      <c r="U1192" t="str">
        <f>VLOOKUP(Table8_16[[#This Row],[Product_ID]],Table3__211[],2,FALSE)</f>
        <v>Brother Laser</v>
      </c>
      <c r="V1192" t="str">
        <f>VLOOKUP(Table8_16[[#This Row],[Product_ID]],Table3__211[],3,FALSE)</f>
        <v>Printer</v>
      </c>
      <c r="W1192" t="str">
        <f>VLOOKUP(Table8_16[[#This Row],[Product_ID]],Table3__211[],4,FALSE)</f>
        <v>Electronics</v>
      </c>
      <c r="X1192" t="str">
        <f>VLOOKUP(Table8_16[[#This Row],[Product_ID]],Table3__211[],5,FALSE)</f>
        <v>Computer</v>
      </c>
      <c r="Y1192" t="str">
        <f>VLOOKUP(Table8_16[[#This Row],[Product_ID]],Table3__211[],6,FALSE)</f>
        <v>Hunt Inc</v>
      </c>
      <c r="Z1192">
        <f>VLOOKUP(Table8_16[[#This Row],[Product_ID]],Table3__211[],7,FALSE)</f>
        <v>112.42</v>
      </c>
      <c r="AA1192">
        <f>VLOOKUP(Table8_16[[#This Row],[Product_ID]],Table3__211[],8,FALSE)</f>
        <v>416</v>
      </c>
      <c r="AB1192" t="str">
        <f>VLOOKUP(Table8_16[[#This Row],[Store_ID]],Store!$A$2:$E$21,2,FALSE)</f>
        <v>Moore, Padilla and Butler</v>
      </c>
      <c r="AC1192" t="str">
        <f>VLOOKUP(Table8_16[[#This Row],[Store_ID]],Store!$A$2:$E$21,3,FALSE)</f>
        <v>South</v>
      </c>
      <c r="AD1192" t="str">
        <f>VLOOKUP(Table8_16[[#This Row],[Store_ID]],Store!$A$2:$E$21,4,FALSE)</f>
        <v>East Johnstad</v>
      </c>
      <c r="AE1192" t="str">
        <f>VLOOKUP(Table8_16[[#This Row],[Store_ID]],Store!$A$2:$E$21,5,FALSE)</f>
        <v>Flagship</v>
      </c>
      <c r="AF1192" s="22" t="str">
        <f>VLOOKUP(Table8_16[[#This Row],[Store_ID]],Store!$A$2:$F$21,6,FALSE)</f>
        <v>Physical Store</v>
      </c>
    </row>
    <row r="1193" spans="1:32" x14ac:dyDescent="0.3">
      <c r="A1193" t="s">
        <v>3158</v>
      </c>
      <c r="B1193" s="5">
        <v>45936</v>
      </c>
      <c r="C1193" t="s">
        <v>868</v>
      </c>
      <c r="D1193" t="s">
        <v>1759</v>
      </c>
      <c r="E1193" t="s">
        <v>1934</v>
      </c>
      <c r="F1193">
        <v>2</v>
      </c>
      <c r="G1193">
        <v>579.52</v>
      </c>
      <c r="H1193">
        <v>0.01</v>
      </c>
      <c r="I1193" t="s">
        <v>1961</v>
      </c>
      <c r="J1193">
        <v>1147.4495999999999</v>
      </c>
      <c r="K1193">
        <v>1147.4495999999999</v>
      </c>
      <c r="L1193" t="str">
        <f>_xlfn.IFS(Table8_1[[#This Row],[Unit_Price]]&lt;500,"Low Price",Table8_1[[#This Row],[Unit_Price]]&lt;2000,"Medium Price",Table8_1[[#This Row],[Unit_Price]]&gt;=2000, "High Price")</f>
        <v>Medium Price</v>
      </c>
      <c r="M1193" t="str">
        <f>VLOOKUP(Table8_16[[#This Row],[Customer_ID]],Table1__2[],2,FALSE)</f>
        <v>Tyrone Olson</v>
      </c>
      <c r="N1193">
        <f>VLOOKUP(Table8_16[[#This Row],[Customer_ID]],Table1__2[],3,FALSE)</f>
        <v>45</v>
      </c>
      <c r="O1193" t="str">
        <f>VLOOKUP(Table8_16[[#This Row],[Customer_ID]],Table1__2[],4,FALSE)</f>
        <v>Female</v>
      </c>
      <c r="P1193" t="str">
        <f>VLOOKUP(Table8_16[[#This Row],[Customer_ID]],Table1__2[],5,FALSE)</f>
        <v>Emilytown</v>
      </c>
      <c r="Q1193" t="str">
        <f>VLOOKUP(Table8_16[[#This Row],[Customer_ID]],Table1__2[],6,FALSE)</f>
        <v>California</v>
      </c>
      <c r="R1193" t="str">
        <f>VLOOKUP(Table8_16[[#This Row],[Customer_ID]],Table1__2[],7,FALSE)</f>
        <v>USA</v>
      </c>
      <c r="S1193" t="str">
        <f>VLOOKUP(Table8_16[[#This Row],[Customer_ID]],Table1__2[],8,FALSE)</f>
        <v>Silver</v>
      </c>
      <c r="T1193" t="str">
        <f>VLOOKUP(Table8_16[[#This Row],[Customer_ID]],Table1__2[],9,FALSE)</f>
        <v>Experienced</v>
      </c>
      <c r="U1193" t="str">
        <f>VLOOKUP(Table8_16[[#This Row],[Product_ID]],Table3__211[],2,FALSE)</f>
        <v>Men's Hair Styling</v>
      </c>
      <c r="V1193" t="str">
        <f>VLOOKUP(Table8_16[[#This Row],[Product_ID]],Table3__211[],3,FALSE)</f>
        <v>Gel</v>
      </c>
      <c r="W1193" t="str">
        <f>VLOOKUP(Table8_16[[#This Row],[Product_ID]],Table3__211[],4,FALSE)</f>
        <v>Beauty</v>
      </c>
      <c r="X1193" t="str">
        <f>VLOOKUP(Table8_16[[#This Row],[Product_ID]],Table3__211[],5,FALSE)</f>
        <v>Haircare</v>
      </c>
      <c r="Y1193" t="str">
        <f>VLOOKUP(Table8_16[[#This Row],[Product_ID]],Table3__211[],6,FALSE)</f>
        <v>Cline-Mccarthy</v>
      </c>
      <c r="Z1193">
        <f>VLOOKUP(Table8_16[[#This Row],[Product_ID]],Table3__211[],7,FALSE)</f>
        <v>17.309999999999999</v>
      </c>
      <c r="AA1193">
        <f>VLOOKUP(Table8_16[[#This Row],[Product_ID]],Table3__211[],8,FALSE)</f>
        <v>399</v>
      </c>
      <c r="AB1193" t="str">
        <f>VLOOKUP(Table8_16[[#This Row],[Store_ID]],Store!$A$2:$E$21,2,FALSE)</f>
        <v>Mcdonald Inc</v>
      </c>
      <c r="AC1193" t="str">
        <f>VLOOKUP(Table8_16[[#This Row],[Store_ID]],Store!$A$2:$E$21,3,FALSE)</f>
        <v>South</v>
      </c>
      <c r="AD1193" t="str">
        <f>VLOOKUP(Table8_16[[#This Row],[Store_ID]],Store!$A$2:$E$21,4,FALSE)</f>
        <v>Christopherland</v>
      </c>
      <c r="AE1193" t="str">
        <f>VLOOKUP(Table8_16[[#This Row],[Store_ID]],Store!$A$2:$E$21,5,FALSE)</f>
        <v>Outlet</v>
      </c>
      <c r="AF1193" s="22" t="str">
        <f>VLOOKUP(Table8_16[[#This Row],[Store_ID]],Store!$A$2:$F$21,6,FALSE)</f>
        <v>Physical Store</v>
      </c>
    </row>
    <row r="1194" spans="1:32" x14ac:dyDescent="0.3">
      <c r="A1194" t="s">
        <v>3159</v>
      </c>
      <c r="B1194" s="5">
        <v>45622</v>
      </c>
      <c r="C1194" t="s">
        <v>114</v>
      </c>
      <c r="D1194" t="s">
        <v>1790</v>
      </c>
      <c r="E1194" t="s">
        <v>1942</v>
      </c>
      <c r="F1194">
        <v>4</v>
      </c>
      <c r="G1194">
        <v>477.52</v>
      </c>
      <c r="H1194">
        <v>7.0000000000000007E-2</v>
      </c>
      <c r="I1194" t="s">
        <v>1961</v>
      </c>
      <c r="J1194">
        <v>1776.3743999999999</v>
      </c>
      <c r="K1194">
        <v>1776.3743999999999</v>
      </c>
      <c r="L1194" t="str">
        <f>_xlfn.IFS(Table8_1[[#This Row],[Unit_Price]]&lt;500,"Low Price",Table8_1[[#This Row],[Unit_Price]]&lt;2000,"Medium Price",Table8_1[[#This Row],[Unit_Price]]&gt;=2000, "High Price")</f>
        <v>Low Price</v>
      </c>
      <c r="M1194" t="str">
        <f>VLOOKUP(Table8_16[[#This Row],[Customer_ID]],Table1__2[],2,FALSE)</f>
        <v>Amber Carlson</v>
      </c>
      <c r="N1194">
        <f>VLOOKUP(Table8_16[[#This Row],[Customer_ID]],Table1__2[],3,FALSE)</f>
        <v>18</v>
      </c>
      <c r="O1194" t="str">
        <f>VLOOKUP(Table8_16[[#This Row],[Customer_ID]],Table1__2[],4,FALSE)</f>
        <v>Female</v>
      </c>
      <c r="P1194" t="str">
        <f>VLOOKUP(Table8_16[[#This Row],[Customer_ID]],Table1__2[],5,FALSE)</f>
        <v>East Michellemouth</v>
      </c>
      <c r="Q1194" t="str">
        <f>VLOOKUP(Table8_16[[#This Row],[Customer_ID]],Table1__2[],6,FALSE)</f>
        <v>Missouri</v>
      </c>
      <c r="R1194" t="str">
        <f>VLOOKUP(Table8_16[[#This Row],[Customer_ID]],Table1__2[],7,FALSE)</f>
        <v>USA</v>
      </c>
      <c r="S1194" t="str">
        <f>VLOOKUP(Table8_16[[#This Row],[Customer_ID]],Table1__2[],8,FALSE)</f>
        <v>Gold</v>
      </c>
      <c r="T1194" t="str">
        <f>VLOOKUP(Table8_16[[#This Row],[Customer_ID]],Table1__2[],9,FALSE)</f>
        <v>Teenage</v>
      </c>
      <c r="U1194" t="str">
        <f>VLOOKUP(Table8_16[[#This Row],[Product_ID]],Table3__211[],2,FALSE)</f>
        <v>Men's Sports</v>
      </c>
      <c r="V1194" t="str">
        <f>VLOOKUP(Table8_16[[#This Row],[Product_ID]],Table3__211[],3,FALSE)</f>
        <v>Shorts</v>
      </c>
      <c r="W1194" t="str">
        <f>VLOOKUP(Table8_16[[#This Row],[Product_ID]],Table3__211[],4,FALSE)</f>
        <v>Clothing</v>
      </c>
      <c r="X1194" t="str">
        <f>VLOOKUP(Table8_16[[#This Row],[Product_ID]],Table3__211[],5,FALSE)</f>
        <v>Bottoms</v>
      </c>
      <c r="Y1194" t="str">
        <f>VLOOKUP(Table8_16[[#This Row],[Product_ID]],Table3__211[],6,FALSE)</f>
        <v>Fitzpatrick Ltd</v>
      </c>
      <c r="Z1194">
        <f>VLOOKUP(Table8_16[[#This Row],[Product_ID]],Table3__211[],7,FALSE)</f>
        <v>218.22</v>
      </c>
      <c r="AA1194">
        <f>VLOOKUP(Table8_16[[#This Row],[Product_ID]],Table3__211[],8,FALSE)</f>
        <v>224</v>
      </c>
      <c r="AB1194" t="str">
        <f>VLOOKUP(Table8_16[[#This Row],[Store_ID]],Store!$A$2:$E$21,2,FALSE)</f>
        <v>Holloway Ltd</v>
      </c>
      <c r="AC1194" t="str">
        <f>VLOOKUP(Table8_16[[#This Row],[Store_ID]],Store!$A$2:$E$21,3,FALSE)</f>
        <v>North</v>
      </c>
      <c r="AD1194" t="str">
        <f>VLOOKUP(Table8_16[[#This Row],[Store_ID]],Store!$A$2:$E$21,4,FALSE)</f>
        <v>Bensonhaven</v>
      </c>
      <c r="AE1194" t="str">
        <f>VLOOKUP(Table8_16[[#This Row],[Store_ID]],Store!$A$2:$E$21,5,FALSE)</f>
        <v>Flagship</v>
      </c>
      <c r="AF1194" s="22" t="str">
        <f>VLOOKUP(Table8_16[[#This Row],[Store_ID]],Store!$A$2:$F$21,6,FALSE)</f>
        <v>Physical Store</v>
      </c>
    </row>
    <row r="1195" spans="1:32" x14ac:dyDescent="0.3">
      <c r="A1195" t="s">
        <v>3160</v>
      </c>
      <c r="B1195" s="5">
        <v>45705</v>
      </c>
      <c r="C1195" t="s">
        <v>838</v>
      </c>
      <c r="D1195" t="s">
        <v>1856</v>
      </c>
      <c r="E1195" t="s">
        <v>1911</v>
      </c>
      <c r="F1195">
        <v>3</v>
      </c>
      <c r="G1195">
        <v>242.58</v>
      </c>
      <c r="H1195">
        <v>0.25</v>
      </c>
      <c r="I1195" t="s">
        <v>1959</v>
      </c>
      <c r="J1195">
        <v>545.80499999999995</v>
      </c>
      <c r="K1195">
        <v>545.80500000000006</v>
      </c>
      <c r="L1195" t="str">
        <f>_xlfn.IFS(Table8_1[[#This Row],[Unit_Price]]&lt;500,"Low Price",Table8_1[[#This Row],[Unit_Price]]&lt;2000,"Medium Price",Table8_1[[#This Row],[Unit_Price]]&gt;=2000, "High Price")</f>
        <v>Low Price</v>
      </c>
      <c r="M1195" t="str">
        <f>VLOOKUP(Table8_16[[#This Row],[Customer_ID]],Table1__2[],2,FALSE)</f>
        <v>Beth Allen</v>
      </c>
      <c r="N1195">
        <f>VLOOKUP(Table8_16[[#This Row],[Customer_ID]],Table1__2[],3,FALSE)</f>
        <v>32</v>
      </c>
      <c r="O1195" t="str">
        <f>VLOOKUP(Table8_16[[#This Row],[Customer_ID]],Table1__2[],4,FALSE)</f>
        <v>Female</v>
      </c>
      <c r="P1195" t="str">
        <f>VLOOKUP(Table8_16[[#This Row],[Customer_ID]],Table1__2[],5,FALSE)</f>
        <v>South Kathrynmouth</v>
      </c>
      <c r="Q1195" t="str">
        <f>VLOOKUP(Table8_16[[#This Row],[Customer_ID]],Table1__2[],6,FALSE)</f>
        <v>Oklahoma</v>
      </c>
      <c r="R1195" t="str">
        <f>VLOOKUP(Table8_16[[#This Row],[Customer_ID]],Table1__2[],7,FALSE)</f>
        <v>USA</v>
      </c>
      <c r="S1195" t="str">
        <f>VLOOKUP(Table8_16[[#This Row],[Customer_ID]],Table1__2[],8,FALSE)</f>
        <v>Silver</v>
      </c>
      <c r="T1195" t="str">
        <f>VLOOKUP(Table8_16[[#This Row],[Customer_ID]],Table1__2[],9,FALSE)</f>
        <v>Experienced</v>
      </c>
      <c r="U1195" t="str">
        <f>VLOOKUP(Table8_16[[#This Row],[Product_ID]],Table3__211[],2,FALSE)</f>
        <v>Women's High</v>
      </c>
      <c r="V1195" t="str">
        <f>VLOOKUP(Table8_16[[#This Row],[Product_ID]],Table3__211[],3,FALSE)</f>
        <v>Heels</v>
      </c>
      <c r="W1195" t="str">
        <f>VLOOKUP(Table8_16[[#This Row],[Product_ID]],Table3__211[],4,FALSE)</f>
        <v>Clothing</v>
      </c>
      <c r="X1195" t="str">
        <f>VLOOKUP(Table8_16[[#This Row],[Product_ID]],Table3__211[],5,FALSE)</f>
        <v>Footwear</v>
      </c>
      <c r="Y1195" t="str">
        <f>VLOOKUP(Table8_16[[#This Row],[Product_ID]],Table3__211[],6,FALSE)</f>
        <v>Smith-Charles</v>
      </c>
      <c r="Z1195">
        <f>VLOOKUP(Table8_16[[#This Row],[Product_ID]],Table3__211[],7,FALSE)</f>
        <v>438.25</v>
      </c>
      <c r="AA1195">
        <f>VLOOKUP(Table8_16[[#This Row],[Product_ID]],Table3__211[],8,FALSE)</f>
        <v>496</v>
      </c>
      <c r="AB1195" t="str">
        <f>VLOOKUP(Table8_16[[#This Row],[Store_ID]],Store!$A$2:$E$21,2,FALSE)</f>
        <v>Benson-Elliott</v>
      </c>
      <c r="AC1195" t="str">
        <f>VLOOKUP(Table8_16[[#This Row],[Store_ID]],Store!$A$2:$E$21,3,FALSE)</f>
        <v>East</v>
      </c>
      <c r="AD1195" t="str">
        <f>VLOOKUP(Table8_16[[#This Row],[Store_ID]],Store!$A$2:$E$21,4,FALSE)</f>
        <v>Port Josephberg</v>
      </c>
      <c r="AE1195" t="str">
        <f>VLOOKUP(Table8_16[[#This Row],[Store_ID]],Store!$A$2:$E$21,5,FALSE)</f>
        <v>Online</v>
      </c>
      <c r="AF1195" s="22" t="str">
        <f>VLOOKUP(Table8_16[[#This Row],[Store_ID]],Store!$A$2:$F$21,6,FALSE)</f>
        <v>Digital Store</v>
      </c>
    </row>
    <row r="1196" spans="1:32" x14ac:dyDescent="0.3">
      <c r="A1196" t="s">
        <v>3161</v>
      </c>
      <c r="B1196" s="5">
        <v>45250</v>
      </c>
      <c r="C1196" t="s">
        <v>1160</v>
      </c>
      <c r="D1196" t="s">
        <v>1655</v>
      </c>
      <c r="E1196" t="s">
        <v>1942</v>
      </c>
      <c r="F1196">
        <v>2</v>
      </c>
      <c r="G1196">
        <v>519.29999999999995</v>
      </c>
      <c r="H1196">
        <v>0.09</v>
      </c>
      <c r="I1196" t="s">
        <v>1961</v>
      </c>
      <c r="J1196">
        <v>945.12599999999998</v>
      </c>
      <c r="K1196">
        <v>945.12599999999998</v>
      </c>
      <c r="L1196" t="str">
        <f>_xlfn.IFS(Table8_1[[#This Row],[Unit_Price]]&lt;500,"Low Price",Table8_1[[#This Row],[Unit_Price]]&lt;2000,"Medium Price",Table8_1[[#This Row],[Unit_Price]]&gt;=2000, "High Price")</f>
        <v>Medium Price</v>
      </c>
      <c r="M1196" t="str">
        <f>VLOOKUP(Table8_16[[#This Row],[Customer_ID]],Table1__2[],2,FALSE)</f>
        <v>Melinda Johnson</v>
      </c>
      <c r="N1196">
        <f>VLOOKUP(Table8_16[[#This Row],[Customer_ID]],Table1__2[],3,FALSE)</f>
        <v>51</v>
      </c>
      <c r="O1196" t="str">
        <f>VLOOKUP(Table8_16[[#This Row],[Customer_ID]],Table1__2[],4,FALSE)</f>
        <v>Male</v>
      </c>
      <c r="P1196" t="str">
        <f>VLOOKUP(Table8_16[[#This Row],[Customer_ID]],Table1__2[],5,FALSE)</f>
        <v>Kaufmanfurt</v>
      </c>
      <c r="Q1196" t="str">
        <f>VLOOKUP(Table8_16[[#This Row],[Customer_ID]],Table1__2[],6,FALSE)</f>
        <v>Ohio</v>
      </c>
      <c r="R1196" t="str">
        <f>VLOOKUP(Table8_16[[#This Row],[Customer_ID]],Table1__2[],7,FALSE)</f>
        <v>USA</v>
      </c>
      <c r="S1196" t="str">
        <f>VLOOKUP(Table8_16[[#This Row],[Customer_ID]],Table1__2[],8,FALSE)</f>
        <v>Bronze</v>
      </c>
      <c r="T1196" t="str">
        <f>VLOOKUP(Table8_16[[#This Row],[Customer_ID]],Table1__2[],9,FALSE)</f>
        <v>Experienced</v>
      </c>
      <c r="U1196" t="str">
        <f>VLOOKUP(Table8_16[[#This Row],[Product_ID]],Table3__211[],2,FALSE)</f>
        <v>Wireless Bluetooth</v>
      </c>
      <c r="V1196" t="str">
        <f>VLOOKUP(Table8_16[[#This Row],[Product_ID]],Table3__211[],3,FALSE)</f>
        <v>Speaker</v>
      </c>
      <c r="W1196" t="str">
        <f>VLOOKUP(Table8_16[[#This Row],[Product_ID]],Table3__211[],4,FALSE)</f>
        <v>Electronics</v>
      </c>
      <c r="X1196" t="str">
        <f>VLOOKUP(Table8_16[[#This Row],[Product_ID]],Table3__211[],5,FALSE)</f>
        <v>Audio</v>
      </c>
      <c r="Y1196" t="str">
        <f>VLOOKUP(Table8_16[[#This Row],[Product_ID]],Table3__211[],6,FALSE)</f>
        <v>Reed-Schmidt</v>
      </c>
      <c r="Z1196">
        <f>VLOOKUP(Table8_16[[#This Row],[Product_ID]],Table3__211[],7,FALSE)</f>
        <v>322.41000000000003</v>
      </c>
      <c r="AA1196">
        <f>VLOOKUP(Table8_16[[#This Row],[Product_ID]],Table3__211[],8,FALSE)</f>
        <v>213</v>
      </c>
      <c r="AB1196" t="str">
        <f>VLOOKUP(Table8_16[[#This Row],[Store_ID]],Store!$A$2:$E$21,2,FALSE)</f>
        <v>Holloway Ltd</v>
      </c>
      <c r="AC1196" t="str">
        <f>VLOOKUP(Table8_16[[#This Row],[Store_ID]],Store!$A$2:$E$21,3,FALSE)</f>
        <v>North</v>
      </c>
      <c r="AD1196" t="str">
        <f>VLOOKUP(Table8_16[[#This Row],[Store_ID]],Store!$A$2:$E$21,4,FALSE)</f>
        <v>Bensonhaven</v>
      </c>
      <c r="AE1196" t="str">
        <f>VLOOKUP(Table8_16[[#This Row],[Store_ID]],Store!$A$2:$E$21,5,FALSE)</f>
        <v>Flagship</v>
      </c>
      <c r="AF1196" s="22" t="str">
        <f>VLOOKUP(Table8_16[[#This Row],[Store_ID]],Store!$A$2:$F$21,6,FALSE)</f>
        <v>Physical Store</v>
      </c>
    </row>
    <row r="1197" spans="1:32" x14ac:dyDescent="0.3">
      <c r="A1197" t="s">
        <v>3162</v>
      </c>
      <c r="B1197" s="5">
        <v>45684</v>
      </c>
      <c r="C1197" t="s">
        <v>2580</v>
      </c>
      <c r="D1197" t="s">
        <v>1865</v>
      </c>
      <c r="E1197" t="s">
        <v>1927</v>
      </c>
      <c r="F1197">
        <v>3</v>
      </c>
      <c r="G1197">
        <v>845.67</v>
      </c>
      <c r="H1197">
        <v>0.12</v>
      </c>
      <c r="I1197" t="s">
        <v>1964</v>
      </c>
      <c r="J1197">
        <v>2232.5688</v>
      </c>
      <c r="K1197">
        <v>2232.5688</v>
      </c>
      <c r="L1197" t="str">
        <f>_xlfn.IFS(Table8_1[[#This Row],[Unit_Price]]&lt;500,"Low Price",Table8_1[[#This Row],[Unit_Price]]&lt;2000,"Medium Price",Table8_1[[#This Row],[Unit_Price]]&gt;=2000, "High Price")</f>
        <v>Medium Price</v>
      </c>
      <c r="M1197" t="str">
        <f>VLOOKUP(Table8_16[[#This Row],[Customer_ID]],Table1__2[],2,FALSE)</f>
        <v>Kaitlin Brown</v>
      </c>
      <c r="N1197">
        <f>VLOOKUP(Table8_16[[#This Row],[Customer_ID]],Table1__2[],3,FALSE)</f>
        <v>52</v>
      </c>
      <c r="O1197" t="str">
        <f>VLOOKUP(Table8_16[[#This Row],[Customer_ID]],Table1__2[],4,FALSE)</f>
        <v>Female</v>
      </c>
      <c r="P1197" t="str">
        <f>VLOOKUP(Table8_16[[#This Row],[Customer_ID]],Table1__2[],5,FALSE)</f>
        <v>Kellyberg</v>
      </c>
      <c r="Q1197" t="str">
        <f>VLOOKUP(Table8_16[[#This Row],[Customer_ID]],Table1__2[],6,FALSE)</f>
        <v>South Dakota</v>
      </c>
      <c r="R1197" t="str">
        <f>VLOOKUP(Table8_16[[#This Row],[Customer_ID]],Table1__2[],7,FALSE)</f>
        <v>USA</v>
      </c>
      <c r="S1197" t="str">
        <f>VLOOKUP(Table8_16[[#This Row],[Customer_ID]],Table1__2[],8,FALSE)</f>
        <v>Gold</v>
      </c>
      <c r="T1197" t="str">
        <f>VLOOKUP(Table8_16[[#This Row],[Customer_ID]],Table1__2[],9,FALSE)</f>
        <v>Experienced</v>
      </c>
      <c r="U1197" t="str">
        <f>VLOOKUP(Table8_16[[#This Row],[Product_ID]],Table3__211[],2,FALSE)</f>
        <v>Vitamin E Body</v>
      </c>
      <c r="V1197" t="str">
        <f>VLOOKUP(Table8_16[[#This Row],[Product_ID]],Table3__211[],3,FALSE)</f>
        <v>Lotion</v>
      </c>
      <c r="W1197" t="str">
        <f>VLOOKUP(Table8_16[[#This Row],[Product_ID]],Table3__211[],4,FALSE)</f>
        <v>Beauty</v>
      </c>
      <c r="X1197" t="str">
        <f>VLOOKUP(Table8_16[[#This Row],[Product_ID]],Table3__211[],5,FALSE)</f>
        <v>Skincare</v>
      </c>
      <c r="Y1197" t="str">
        <f>VLOOKUP(Table8_16[[#This Row],[Product_ID]],Table3__211[],6,FALSE)</f>
        <v>Hoffman-Williams</v>
      </c>
      <c r="Z1197">
        <f>VLOOKUP(Table8_16[[#This Row],[Product_ID]],Table3__211[],7,FALSE)</f>
        <v>358.47</v>
      </c>
      <c r="AA1197">
        <f>VLOOKUP(Table8_16[[#This Row],[Product_ID]],Table3__211[],8,FALSE)</f>
        <v>213</v>
      </c>
      <c r="AB1197" t="str">
        <f>VLOOKUP(Table8_16[[#This Row],[Store_ID]],Store!$A$2:$E$21,2,FALSE)</f>
        <v>Aguirre-Keller</v>
      </c>
      <c r="AC1197" t="str">
        <f>VLOOKUP(Table8_16[[#This Row],[Store_ID]],Store!$A$2:$E$21,3,FALSE)</f>
        <v>South</v>
      </c>
      <c r="AD1197" t="str">
        <f>VLOOKUP(Table8_16[[#This Row],[Store_ID]],Store!$A$2:$E$21,4,FALSE)</f>
        <v>Lake Michael</v>
      </c>
      <c r="AE1197" t="str">
        <f>VLOOKUP(Table8_16[[#This Row],[Store_ID]],Store!$A$2:$E$21,5,FALSE)</f>
        <v>Online</v>
      </c>
      <c r="AF1197" s="22" t="str">
        <f>VLOOKUP(Table8_16[[#This Row],[Store_ID]],Store!$A$2:$F$21,6,FALSE)</f>
        <v>Digital Store</v>
      </c>
    </row>
    <row r="1198" spans="1:32" x14ac:dyDescent="0.3">
      <c r="A1198" t="s">
        <v>3163</v>
      </c>
      <c r="B1198" s="5">
        <v>45395</v>
      </c>
      <c r="C1198" t="s">
        <v>974</v>
      </c>
      <c r="D1198" t="s">
        <v>1747</v>
      </c>
      <c r="E1198" t="s">
        <v>1939</v>
      </c>
      <c r="F1198">
        <v>4</v>
      </c>
      <c r="G1198">
        <v>750.26</v>
      </c>
      <c r="H1198">
        <v>0.01</v>
      </c>
      <c r="I1198" t="s">
        <v>1961</v>
      </c>
      <c r="J1198">
        <v>2971.0295999999998</v>
      </c>
      <c r="K1198">
        <v>2971.0295999999998</v>
      </c>
      <c r="L1198" t="str">
        <f>_xlfn.IFS(Table8_1[[#This Row],[Unit_Price]]&lt;500,"Low Price",Table8_1[[#This Row],[Unit_Price]]&lt;2000,"Medium Price",Table8_1[[#This Row],[Unit_Price]]&gt;=2000, "High Price")</f>
        <v>Medium Price</v>
      </c>
      <c r="M1198" t="str">
        <f>VLOOKUP(Table8_16[[#This Row],[Customer_ID]],Table1__2[],2,FALSE)</f>
        <v>Roberta Green</v>
      </c>
      <c r="N1198">
        <f>VLOOKUP(Table8_16[[#This Row],[Customer_ID]],Table1__2[],3,FALSE)</f>
        <v>64</v>
      </c>
      <c r="O1198" t="str">
        <f>VLOOKUP(Table8_16[[#This Row],[Customer_ID]],Table1__2[],4,FALSE)</f>
        <v>Male</v>
      </c>
      <c r="P1198" t="str">
        <f>VLOOKUP(Table8_16[[#This Row],[Customer_ID]],Table1__2[],5,FALSE)</f>
        <v>West Joseph</v>
      </c>
      <c r="Q1198" t="str">
        <f>VLOOKUP(Table8_16[[#This Row],[Customer_ID]],Table1__2[],6,FALSE)</f>
        <v>Washington</v>
      </c>
      <c r="R1198" t="str">
        <f>VLOOKUP(Table8_16[[#This Row],[Customer_ID]],Table1__2[],7,FALSE)</f>
        <v>USA</v>
      </c>
      <c r="S1198" t="str">
        <f>VLOOKUP(Table8_16[[#This Row],[Customer_ID]],Table1__2[],8,FALSE)</f>
        <v>Platinum</v>
      </c>
      <c r="T1198" t="str">
        <f>VLOOKUP(Table8_16[[#This Row],[Customer_ID]],Table1__2[],9,FALSE)</f>
        <v>Retired</v>
      </c>
      <c r="U1198" t="str">
        <f>VLOOKUP(Table8_16[[#This Row],[Product_ID]],Table3__211[],2,FALSE)</f>
        <v>Ceramic Plant</v>
      </c>
      <c r="V1198" t="str">
        <f>VLOOKUP(Table8_16[[#This Row],[Product_ID]],Table3__211[],3,FALSE)</f>
        <v>Pot</v>
      </c>
      <c r="W1198" t="str">
        <f>VLOOKUP(Table8_16[[#This Row],[Product_ID]],Table3__211[],4,FALSE)</f>
        <v>Home</v>
      </c>
      <c r="X1198" t="str">
        <f>VLOOKUP(Table8_16[[#This Row],[Product_ID]],Table3__211[],5,FALSE)</f>
        <v>Decor</v>
      </c>
      <c r="Y1198" t="str">
        <f>VLOOKUP(Table8_16[[#This Row],[Product_ID]],Table3__211[],6,FALSE)</f>
        <v>Hatfield, Baird and Torres</v>
      </c>
      <c r="Z1198">
        <f>VLOOKUP(Table8_16[[#This Row],[Product_ID]],Table3__211[],7,FALSE)</f>
        <v>81.75</v>
      </c>
      <c r="AA1198">
        <f>VLOOKUP(Table8_16[[#This Row],[Product_ID]],Table3__211[],8,FALSE)</f>
        <v>273</v>
      </c>
      <c r="AB1198" t="str">
        <f>VLOOKUP(Table8_16[[#This Row],[Store_ID]],Store!$A$2:$E$21,2,FALSE)</f>
        <v>Frederick-Wright</v>
      </c>
      <c r="AC1198" t="str">
        <f>VLOOKUP(Table8_16[[#This Row],[Store_ID]],Store!$A$2:$E$21,3,FALSE)</f>
        <v>West</v>
      </c>
      <c r="AD1198" t="str">
        <f>VLOOKUP(Table8_16[[#This Row],[Store_ID]],Store!$A$2:$E$21,4,FALSE)</f>
        <v>New Jimmymouth</v>
      </c>
      <c r="AE1198" t="str">
        <f>VLOOKUP(Table8_16[[#This Row],[Store_ID]],Store!$A$2:$E$21,5,FALSE)</f>
        <v>Flagship</v>
      </c>
      <c r="AF1198" s="22" t="str">
        <f>VLOOKUP(Table8_16[[#This Row],[Store_ID]],Store!$A$2:$F$21,6,FALSE)</f>
        <v>Physical Store</v>
      </c>
    </row>
    <row r="1199" spans="1:32" x14ac:dyDescent="0.3">
      <c r="A1199" t="s">
        <v>3164</v>
      </c>
      <c r="B1199" s="5">
        <v>45382</v>
      </c>
      <c r="C1199" t="s">
        <v>1055</v>
      </c>
      <c r="D1199" t="s">
        <v>1859</v>
      </c>
      <c r="E1199" t="s">
        <v>1929</v>
      </c>
      <c r="F1199">
        <v>4</v>
      </c>
      <c r="G1199">
        <v>294.38</v>
      </c>
      <c r="H1199">
        <v>0.2</v>
      </c>
      <c r="I1199" t="s">
        <v>1959</v>
      </c>
      <c r="J1199">
        <v>942.01599999999996</v>
      </c>
      <c r="K1199">
        <v>942.01599999999996</v>
      </c>
      <c r="L1199" t="str">
        <f>_xlfn.IFS(Table8_1[[#This Row],[Unit_Price]]&lt;500,"Low Price",Table8_1[[#This Row],[Unit_Price]]&lt;2000,"Medium Price",Table8_1[[#This Row],[Unit_Price]]&gt;=2000, "High Price")</f>
        <v>Low Price</v>
      </c>
      <c r="M1199" t="str">
        <f>VLOOKUP(Table8_16[[#This Row],[Customer_ID]],Table1__2[],2,FALSE)</f>
        <v>Dr. Lindsay Hanna</v>
      </c>
      <c r="N1199">
        <f>VLOOKUP(Table8_16[[#This Row],[Customer_ID]],Table1__2[],3,FALSE)</f>
        <v>34</v>
      </c>
      <c r="O1199" t="str">
        <f>VLOOKUP(Table8_16[[#This Row],[Customer_ID]],Table1__2[],4,FALSE)</f>
        <v>Female</v>
      </c>
      <c r="P1199" t="str">
        <f>VLOOKUP(Table8_16[[#This Row],[Customer_ID]],Table1__2[],5,FALSE)</f>
        <v>New Paulstad</v>
      </c>
      <c r="Q1199" t="str">
        <f>VLOOKUP(Table8_16[[#This Row],[Customer_ID]],Table1__2[],6,FALSE)</f>
        <v>Hawaii</v>
      </c>
      <c r="R1199" t="str">
        <f>VLOOKUP(Table8_16[[#This Row],[Customer_ID]],Table1__2[],7,FALSE)</f>
        <v>USA</v>
      </c>
      <c r="S1199" t="str">
        <f>VLOOKUP(Table8_16[[#This Row],[Customer_ID]],Table1__2[],8,FALSE)</f>
        <v>Bronze</v>
      </c>
      <c r="T1199" t="str">
        <f>VLOOKUP(Table8_16[[#This Row],[Customer_ID]],Table1__2[],9,FALSE)</f>
        <v>Experienced</v>
      </c>
      <c r="U1199" t="str">
        <f>VLOOKUP(Table8_16[[#This Row],[Product_ID]],Table3__211[],2,FALSE)</f>
        <v>Microwave</v>
      </c>
      <c r="V1199" t="str">
        <f>VLOOKUP(Table8_16[[#This Row],[Product_ID]],Table3__211[],3,FALSE)</f>
        <v>Oven</v>
      </c>
      <c r="W1199" t="str">
        <f>VLOOKUP(Table8_16[[#This Row],[Product_ID]],Table3__211[],4,FALSE)</f>
        <v>Home</v>
      </c>
      <c r="X1199" t="str">
        <f>VLOOKUP(Table8_16[[#This Row],[Product_ID]],Table3__211[],5,FALSE)</f>
        <v>Appliances</v>
      </c>
      <c r="Y1199" t="str">
        <f>VLOOKUP(Table8_16[[#This Row],[Product_ID]],Table3__211[],6,FALSE)</f>
        <v>Green, Powell and Palmer</v>
      </c>
      <c r="Z1199">
        <f>VLOOKUP(Table8_16[[#This Row],[Product_ID]],Table3__211[],7,FALSE)</f>
        <v>447.43</v>
      </c>
      <c r="AA1199">
        <f>VLOOKUP(Table8_16[[#This Row],[Product_ID]],Table3__211[],8,FALSE)</f>
        <v>191</v>
      </c>
      <c r="AB1199" t="str">
        <f>VLOOKUP(Table8_16[[#This Row],[Store_ID]],Store!$A$2:$E$21,2,FALSE)</f>
        <v>Thomas, Bridges and Harris</v>
      </c>
      <c r="AC1199" t="str">
        <f>VLOOKUP(Table8_16[[#This Row],[Store_ID]],Store!$A$2:$E$21,3,FALSE)</f>
        <v>North</v>
      </c>
      <c r="AD1199" t="str">
        <f>VLOOKUP(Table8_16[[#This Row],[Store_ID]],Store!$A$2:$E$21,4,FALSE)</f>
        <v>Sabrinatown</v>
      </c>
      <c r="AE1199" t="str">
        <f>VLOOKUP(Table8_16[[#This Row],[Store_ID]],Store!$A$2:$E$21,5,FALSE)</f>
        <v>Online</v>
      </c>
      <c r="AF1199" s="22" t="str">
        <f>VLOOKUP(Table8_16[[#This Row],[Store_ID]],Store!$A$2:$F$21,6,FALSE)</f>
        <v>Digital Store</v>
      </c>
    </row>
    <row r="1200" spans="1:32" x14ac:dyDescent="0.3">
      <c r="A1200" t="s">
        <v>3165</v>
      </c>
      <c r="B1200" s="5">
        <v>45919</v>
      </c>
      <c r="C1200" t="s">
        <v>351</v>
      </c>
      <c r="D1200" t="s">
        <v>1871</v>
      </c>
      <c r="E1200" t="s">
        <v>1896</v>
      </c>
      <c r="F1200">
        <v>3</v>
      </c>
      <c r="G1200">
        <v>583.52</v>
      </c>
      <c r="H1200">
        <v>7.0000000000000007E-2</v>
      </c>
      <c r="I1200" t="s">
        <v>1961</v>
      </c>
      <c r="J1200">
        <v>1628.0208</v>
      </c>
      <c r="K1200">
        <v>1628.0208</v>
      </c>
      <c r="L1200" t="str">
        <f>_xlfn.IFS(Table8_1[[#This Row],[Unit_Price]]&lt;500,"Low Price",Table8_1[[#This Row],[Unit_Price]]&lt;2000,"Medium Price",Table8_1[[#This Row],[Unit_Price]]&gt;=2000, "High Price")</f>
        <v>Medium Price</v>
      </c>
      <c r="M1200" t="str">
        <f>VLOOKUP(Table8_16[[#This Row],[Customer_ID]],Table1__2[],2,FALSE)</f>
        <v>David Cobb</v>
      </c>
      <c r="N1200">
        <f>VLOOKUP(Table8_16[[#This Row],[Customer_ID]],Table1__2[],3,FALSE)</f>
        <v>36</v>
      </c>
      <c r="O1200" t="str">
        <f>VLOOKUP(Table8_16[[#This Row],[Customer_ID]],Table1__2[],4,FALSE)</f>
        <v>Male</v>
      </c>
      <c r="P1200" t="str">
        <f>VLOOKUP(Table8_16[[#This Row],[Customer_ID]],Table1__2[],5,FALSE)</f>
        <v>Lake Thomas</v>
      </c>
      <c r="Q1200" t="str">
        <f>VLOOKUP(Table8_16[[#This Row],[Customer_ID]],Table1__2[],6,FALSE)</f>
        <v>South Dakota</v>
      </c>
      <c r="R1200" t="str">
        <f>VLOOKUP(Table8_16[[#This Row],[Customer_ID]],Table1__2[],7,FALSE)</f>
        <v>USA</v>
      </c>
      <c r="S1200" t="str">
        <f>VLOOKUP(Table8_16[[#This Row],[Customer_ID]],Table1__2[],8,FALSE)</f>
        <v>Silver</v>
      </c>
      <c r="T1200" t="str">
        <f>VLOOKUP(Table8_16[[#This Row],[Customer_ID]],Table1__2[],9,FALSE)</f>
        <v>Experienced</v>
      </c>
      <c r="U1200" t="str">
        <f>VLOOKUP(Table8_16[[#This Row],[Product_ID]],Table3__211[],2,FALSE)</f>
        <v>Women's Formal</v>
      </c>
      <c r="V1200" t="str">
        <f>VLOOKUP(Table8_16[[#This Row],[Product_ID]],Table3__211[],3,FALSE)</f>
        <v>Blazer</v>
      </c>
      <c r="W1200" t="str">
        <f>VLOOKUP(Table8_16[[#This Row],[Product_ID]],Table3__211[],4,FALSE)</f>
        <v>Clothing</v>
      </c>
      <c r="X1200" t="str">
        <f>VLOOKUP(Table8_16[[#This Row],[Product_ID]],Table3__211[],5,FALSE)</f>
        <v>Outerwear</v>
      </c>
      <c r="Y1200" t="str">
        <f>VLOOKUP(Table8_16[[#This Row],[Product_ID]],Table3__211[],6,FALSE)</f>
        <v>Phillips and Sons</v>
      </c>
      <c r="Z1200">
        <f>VLOOKUP(Table8_16[[#This Row],[Product_ID]],Table3__211[],7,FALSE)</f>
        <v>358.47</v>
      </c>
      <c r="AA1200">
        <f>VLOOKUP(Table8_16[[#This Row],[Product_ID]],Table3__211[],8,FALSE)</f>
        <v>143</v>
      </c>
      <c r="AB1200" t="str">
        <f>VLOOKUP(Table8_16[[#This Row],[Store_ID]],Store!$A$2:$E$21,2,FALSE)</f>
        <v>Black-Horn</v>
      </c>
      <c r="AC1200" t="str">
        <f>VLOOKUP(Table8_16[[#This Row],[Store_ID]],Store!$A$2:$E$21,3,FALSE)</f>
        <v>South</v>
      </c>
      <c r="AD1200" t="str">
        <f>VLOOKUP(Table8_16[[#This Row],[Store_ID]],Store!$A$2:$E$21,4,FALSE)</f>
        <v>North Nancyview</v>
      </c>
      <c r="AE1200" t="str">
        <f>VLOOKUP(Table8_16[[#This Row],[Store_ID]],Store!$A$2:$E$21,5,FALSE)</f>
        <v>Outlet</v>
      </c>
      <c r="AF1200" s="22" t="str">
        <f>VLOOKUP(Table8_16[[#This Row],[Store_ID]],Store!$A$2:$F$21,6,FALSE)</f>
        <v>Physical Store</v>
      </c>
    </row>
    <row r="1201" spans="1:32" x14ac:dyDescent="0.3">
      <c r="A1201" t="s">
        <v>3166</v>
      </c>
      <c r="B1201" s="5">
        <v>45453</v>
      </c>
      <c r="C1201" t="s">
        <v>1461</v>
      </c>
      <c r="D1201" t="s">
        <v>1850</v>
      </c>
      <c r="E1201" t="s">
        <v>1939</v>
      </c>
      <c r="F1201">
        <v>2</v>
      </c>
      <c r="G1201">
        <v>635.22</v>
      </c>
      <c r="H1201">
        <v>0.3</v>
      </c>
      <c r="I1201" t="s">
        <v>1964</v>
      </c>
      <c r="J1201">
        <v>889.30799999999999</v>
      </c>
      <c r="K1201">
        <v>889.30799999999999</v>
      </c>
      <c r="L1201" t="str">
        <f>_xlfn.IFS(Table8_1[[#This Row],[Unit_Price]]&lt;500,"Low Price",Table8_1[[#This Row],[Unit_Price]]&lt;2000,"Medium Price",Table8_1[[#This Row],[Unit_Price]]&gt;=2000, "High Price")</f>
        <v>Medium Price</v>
      </c>
      <c r="M1201" t="str">
        <f>VLOOKUP(Table8_16[[#This Row],[Customer_ID]],Table1__2[],2,FALSE)</f>
        <v>Manuel Fisher</v>
      </c>
      <c r="N1201">
        <f>VLOOKUP(Table8_16[[#This Row],[Customer_ID]],Table1__2[],3,FALSE)</f>
        <v>21</v>
      </c>
      <c r="O1201" t="str">
        <f>VLOOKUP(Table8_16[[#This Row],[Customer_ID]],Table1__2[],4,FALSE)</f>
        <v>Female</v>
      </c>
      <c r="P1201" t="str">
        <f>VLOOKUP(Table8_16[[#This Row],[Customer_ID]],Table1__2[],5,FALSE)</f>
        <v>Kanebury</v>
      </c>
      <c r="Q1201" t="str">
        <f>VLOOKUP(Table8_16[[#This Row],[Customer_ID]],Table1__2[],6,FALSE)</f>
        <v>New Hampshire</v>
      </c>
      <c r="R1201" t="str">
        <f>VLOOKUP(Table8_16[[#This Row],[Customer_ID]],Table1__2[],7,FALSE)</f>
        <v>USA</v>
      </c>
      <c r="S1201" t="str">
        <f>VLOOKUP(Table8_16[[#This Row],[Customer_ID]],Table1__2[],8,FALSE)</f>
        <v>Gold</v>
      </c>
      <c r="T1201" t="str">
        <f>VLOOKUP(Table8_16[[#This Row],[Customer_ID]],Table1__2[],9,FALSE)</f>
        <v>Students</v>
      </c>
      <c r="U1201" t="str">
        <f>VLOOKUP(Table8_16[[#This Row],[Product_ID]],Table3__211[],2,FALSE)</f>
        <v>Face Foundation</v>
      </c>
      <c r="V1201" t="str">
        <f>VLOOKUP(Table8_16[[#This Row],[Product_ID]],Table3__211[],3,FALSE)</f>
        <v>Kit</v>
      </c>
      <c r="W1201" t="str">
        <f>VLOOKUP(Table8_16[[#This Row],[Product_ID]],Table3__211[],4,FALSE)</f>
        <v>Beauty</v>
      </c>
      <c r="X1201" t="str">
        <f>VLOOKUP(Table8_16[[#This Row],[Product_ID]],Table3__211[],5,FALSE)</f>
        <v>Makeup</v>
      </c>
      <c r="Y1201" t="str">
        <f>VLOOKUP(Table8_16[[#This Row],[Product_ID]],Table3__211[],6,FALSE)</f>
        <v>Taylor-Elliott</v>
      </c>
      <c r="Z1201">
        <f>VLOOKUP(Table8_16[[#This Row],[Product_ID]],Table3__211[],7,FALSE)</f>
        <v>183.04</v>
      </c>
      <c r="AA1201">
        <f>VLOOKUP(Table8_16[[#This Row],[Product_ID]],Table3__211[],8,FALSE)</f>
        <v>457</v>
      </c>
      <c r="AB1201" t="str">
        <f>VLOOKUP(Table8_16[[#This Row],[Store_ID]],Store!$A$2:$E$21,2,FALSE)</f>
        <v>Frederick-Wright</v>
      </c>
      <c r="AC1201" t="str">
        <f>VLOOKUP(Table8_16[[#This Row],[Store_ID]],Store!$A$2:$E$21,3,FALSE)</f>
        <v>West</v>
      </c>
      <c r="AD1201" t="str">
        <f>VLOOKUP(Table8_16[[#This Row],[Store_ID]],Store!$A$2:$E$21,4,FALSE)</f>
        <v>New Jimmymouth</v>
      </c>
      <c r="AE1201" t="str">
        <f>VLOOKUP(Table8_16[[#This Row],[Store_ID]],Store!$A$2:$E$21,5,FALSE)</f>
        <v>Flagship</v>
      </c>
      <c r="AF1201" s="22" t="str">
        <f>VLOOKUP(Table8_16[[#This Row],[Store_ID]],Store!$A$2:$F$21,6,FALSE)</f>
        <v>Physical Store</v>
      </c>
    </row>
    <row r="1202" spans="1:32" x14ac:dyDescent="0.3">
      <c r="A1202" t="s">
        <v>3167</v>
      </c>
      <c r="B1202" s="5">
        <v>45313</v>
      </c>
      <c r="C1202" t="s">
        <v>1340</v>
      </c>
      <c r="D1202" t="s">
        <v>1780</v>
      </c>
      <c r="E1202" t="s">
        <v>1896</v>
      </c>
      <c r="F1202">
        <v>1</v>
      </c>
      <c r="G1202">
        <v>743.55</v>
      </c>
      <c r="H1202">
        <v>0.11</v>
      </c>
      <c r="I1202" t="s">
        <v>1964</v>
      </c>
      <c r="J1202">
        <v>661.7595</v>
      </c>
      <c r="K1202">
        <v>661.7595</v>
      </c>
      <c r="L1202" t="str">
        <f>_xlfn.IFS(Table8_1[[#This Row],[Unit_Price]]&lt;500,"Low Price",Table8_1[[#This Row],[Unit_Price]]&lt;2000,"Medium Price",Table8_1[[#This Row],[Unit_Price]]&gt;=2000, "High Price")</f>
        <v>Medium Price</v>
      </c>
      <c r="M1202" t="str">
        <f>VLOOKUP(Table8_16[[#This Row],[Customer_ID]],Table1__2[],2,FALSE)</f>
        <v>Samuel Mullins</v>
      </c>
      <c r="N1202">
        <f>VLOOKUP(Table8_16[[#This Row],[Customer_ID]],Table1__2[],3,FALSE)</f>
        <v>27</v>
      </c>
      <c r="O1202" t="str">
        <f>VLOOKUP(Table8_16[[#This Row],[Customer_ID]],Table1__2[],4,FALSE)</f>
        <v>Female</v>
      </c>
      <c r="P1202" t="str">
        <f>VLOOKUP(Table8_16[[#This Row],[Customer_ID]],Table1__2[],5,FALSE)</f>
        <v>Hartmouth</v>
      </c>
      <c r="Q1202" t="str">
        <f>VLOOKUP(Table8_16[[#This Row],[Customer_ID]],Table1__2[],6,FALSE)</f>
        <v>Louisiana</v>
      </c>
      <c r="R1202" t="str">
        <f>VLOOKUP(Table8_16[[#This Row],[Customer_ID]],Table1__2[],7,FALSE)</f>
        <v>USA</v>
      </c>
      <c r="S1202" t="str">
        <f>VLOOKUP(Table8_16[[#This Row],[Customer_ID]],Table1__2[],8,FALSE)</f>
        <v>Bronze</v>
      </c>
      <c r="T1202" t="str">
        <f>VLOOKUP(Table8_16[[#This Row],[Customer_ID]],Table1__2[],9,FALSE)</f>
        <v>Entry level Professionel</v>
      </c>
      <c r="U1202" t="str">
        <f>VLOOKUP(Table8_16[[#This Row],[Product_ID]],Table3__211[],2,FALSE)</f>
        <v>Women's Hair Dryer</v>
      </c>
      <c r="V1202" t="str">
        <f>VLOOKUP(Table8_16[[#This Row],[Product_ID]],Table3__211[],3,FALSE)</f>
        <v>Brush</v>
      </c>
      <c r="W1202" t="str">
        <f>VLOOKUP(Table8_16[[#This Row],[Product_ID]],Table3__211[],4,FALSE)</f>
        <v>Beauty</v>
      </c>
      <c r="X1202" t="str">
        <f>VLOOKUP(Table8_16[[#This Row],[Product_ID]],Table3__211[],5,FALSE)</f>
        <v>Haircare</v>
      </c>
      <c r="Y1202" t="str">
        <f>VLOOKUP(Table8_16[[#This Row],[Product_ID]],Table3__211[],6,FALSE)</f>
        <v>Torres, Spencer and Potter</v>
      </c>
      <c r="Z1202">
        <f>VLOOKUP(Table8_16[[#This Row],[Product_ID]],Table3__211[],7,FALSE)</f>
        <v>340.39</v>
      </c>
      <c r="AA1202">
        <f>VLOOKUP(Table8_16[[#This Row],[Product_ID]],Table3__211[],8,FALSE)</f>
        <v>177</v>
      </c>
      <c r="AB1202" t="str">
        <f>VLOOKUP(Table8_16[[#This Row],[Store_ID]],Store!$A$2:$E$21,2,FALSE)</f>
        <v>Black-Horn</v>
      </c>
      <c r="AC1202" t="str">
        <f>VLOOKUP(Table8_16[[#This Row],[Store_ID]],Store!$A$2:$E$21,3,FALSE)</f>
        <v>South</v>
      </c>
      <c r="AD1202" t="str">
        <f>VLOOKUP(Table8_16[[#This Row],[Store_ID]],Store!$A$2:$E$21,4,FALSE)</f>
        <v>North Nancyview</v>
      </c>
      <c r="AE1202" t="str">
        <f>VLOOKUP(Table8_16[[#This Row],[Store_ID]],Store!$A$2:$E$21,5,FALSE)</f>
        <v>Outlet</v>
      </c>
      <c r="AF1202" s="22" t="str">
        <f>VLOOKUP(Table8_16[[#This Row],[Store_ID]],Store!$A$2:$F$21,6,FALSE)</f>
        <v>Physical Store</v>
      </c>
    </row>
    <row r="1203" spans="1:32" x14ac:dyDescent="0.3">
      <c r="A1203" t="s">
        <v>3168</v>
      </c>
      <c r="B1203" s="5">
        <v>45377</v>
      </c>
      <c r="C1203" t="s">
        <v>364</v>
      </c>
      <c r="D1203" t="s">
        <v>1712</v>
      </c>
      <c r="E1203" t="s">
        <v>1901</v>
      </c>
      <c r="F1203">
        <v>4</v>
      </c>
      <c r="G1203">
        <v>530.45000000000005</v>
      </c>
      <c r="H1203">
        <v>0.13</v>
      </c>
      <c r="I1203" t="s">
        <v>1959</v>
      </c>
      <c r="J1203">
        <v>1845.9659999999999</v>
      </c>
      <c r="K1203">
        <v>1845.9660000000001</v>
      </c>
      <c r="L1203" t="str">
        <f>_xlfn.IFS(Table8_1[[#This Row],[Unit_Price]]&lt;500,"Low Price",Table8_1[[#This Row],[Unit_Price]]&lt;2000,"Medium Price",Table8_1[[#This Row],[Unit_Price]]&gt;=2000, "High Price")</f>
        <v>Medium Price</v>
      </c>
      <c r="M1203" t="str">
        <f>VLOOKUP(Table8_16[[#This Row],[Customer_ID]],Table1__2[],2,FALSE)</f>
        <v>Colleen Maynard</v>
      </c>
      <c r="N1203">
        <f>VLOOKUP(Table8_16[[#This Row],[Customer_ID]],Table1__2[],3,FALSE)</f>
        <v>29</v>
      </c>
      <c r="O1203" t="str">
        <f>VLOOKUP(Table8_16[[#This Row],[Customer_ID]],Table1__2[],4,FALSE)</f>
        <v>Male</v>
      </c>
      <c r="P1203" t="str">
        <f>VLOOKUP(Table8_16[[#This Row],[Customer_ID]],Table1__2[],5,FALSE)</f>
        <v>Singletonmouth</v>
      </c>
      <c r="Q1203" t="str">
        <f>VLOOKUP(Table8_16[[#This Row],[Customer_ID]],Table1__2[],6,FALSE)</f>
        <v>Utah</v>
      </c>
      <c r="R1203" t="str">
        <f>VLOOKUP(Table8_16[[#This Row],[Customer_ID]],Table1__2[],7,FALSE)</f>
        <v>USA</v>
      </c>
      <c r="S1203" t="str">
        <f>VLOOKUP(Table8_16[[#This Row],[Customer_ID]],Table1__2[],8,FALSE)</f>
        <v>Gold</v>
      </c>
      <c r="T1203" t="str">
        <f>VLOOKUP(Table8_16[[#This Row],[Customer_ID]],Table1__2[],9,FALSE)</f>
        <v>Entry level Professionel</v>
      </c>
      <c r="U1203" t="str">
        <f>VLOOKUP(Table8_16[[#This Row],[Product_ID]],Table3__211[],2,FALSE)</f>
        <v>Adjustable Jump</v>
      </c>
      <c r="V1203" t="str">
        <f>VLOOKUP(Table8_16[[#This Row],[Product_ID]],Table3__211[],3,FALSE)</f>
        <v>Rope</v>
      </c>
      <c r="W1203" t="str">
        <f>VLOOKUP(Table8_16[[#This Row],[Product_ID]],Table3__211[],4,FALSE)</f>
        <v>Sports</v>
      </c>
      <c r="X1203" t="str">
        <f>VLOOKUP(Table8_16[[#This Row],[Product_ID]],Table3__211[],5,FALSE)</f>
        <v>Fitness</v>
      </c>
      <c r="Y1203" t="str">
        <f>VLOOKUP(Table8_16[[#This Row],[Product_ID]],Table3__211[],6,FALSE)</f>
        <v>Cox Inc</v>
      </c>
      <c r="Z1203">
        <f>VLOOKUP(Table8_16[[#This Row],[Product_ID]],Table3__211[],7,FALSE)</f>
        <v>167.12</v>
      </c>
      <c r="AA1203">
        <f>VLOOKUP(Table8_16[[#This Row],[Product_ID]],Table3__211[],8,FALSE)</f>
        <v>316</v>
      </c>
      <c r="AB1203" t="str">
        <f>VLOOKUP(Table8_16[[#This Row],[Store_ID]],Store!$A$2:$E$21,2,FALSE)</f>
        <v>Johnson-Wright</v>
      </c>
      <c r="AC1203" t="str">
        <f>VLOOKUP(Table8_16[[#This Row],[Store_ID]],Store!$A$2:$E$21,3,FALSE)</f>
        <v>North</v>
      </c>
      <c r="AD1203" t="str">
        <f>VLOOKUP(Table8_16[[#This Row],[Store_ID]],Store!$A$2:$E$21,4,FALSE)</f>
        <v>Hoodberg</v>
      </c>
      <c r="AE1203" t="str">
        <f>VLOOKUP(Table8_16[[#This Row],[Store_ID]],Store!$A$2:$E$21,5,FALSE)</f>
        <v>Outlet</v>
      </c>
      <c r="AF1203" s="22" t="str">
        <f>VLOOKUP(Table8_16[[#This Row],[Store_ID]],Store!$A$2:$F$21,6,FALSE)</f>
        <v>Physical Store</v>
      </c>
    </row>
    <row r="1204" spans="1:32" x14ac:dyDescent="0.3">
      <c r="A1204" t="s">
        <v>3169</v>
      </c>
      <c r="B1204" s="5">
        <v>45371</v>
      </c>
      <c r="C1204" t="s">
        <v>853</v>
      </c>
      <c r="D1204" t="s">
        <v>1780</v>
      </c>
      <c r="E1204" t="s">
        <v>1921</v>
      </c>
      <c r="F1204">
        <v>2</v>
      </c>
      <c r="G1204">
        <v>972.4</v>
      </c>
      <c r="H1204">
        <v>0.06</v>
      </c>
      <c r="I1204" t="s">
        <v>1964</v>
      </c>
      <c r="J1204">
        <v>1828.1120000000001</v>
      </c>
      <c r="K1204">
        <v>1828.1120000000001</v>
      </c>
      <c r="L1204" t="str">
        <f>_xlfn.IFS(Table8_1[[#This Row],[Unit_Price]]&lt;500,"Low Price",Table8_1[[#This Row],[Unit_Price]]&lt;2000,"Medium Price",Table8_1[[#This Row],[Unit_Price]]&gt;=2000, "High Price")</f>
        <v>Medium Price</v>
      </c>
      <c r="M1204" t="str">
        <f>VLOOKUP(Table8_16[[#This Row],[Customer_ID]],Table1__2[],2,FALSE)</f>
        <v>Matthew Payne</v>
      </c>
      <c r="N1204">
        <f>VLOOKUP(Table8_16[[#This Row],[Customer_ID]],Table1__2[],3,FALSE)</f>
        <v>25</v>
      </c>
      <c r="O1204" t="str">
        <f>VLOOKUP(Table8_16[[#This Row],[Customer_ID]],Table1__2[],4,FALSE)</f>
        <v>Male</v>
      </c>
      <c r="P1204" t="str">
        <f>VLOOKUP(Table8_16[[#This Row],[Customer_ID]],Table1__2[],5,FALSE)</f>
        <v>Grahamfurt</v>
      </c>
      <c r="Q1204" t="str">
        <f>VLOOKUP(Table8_16[[#This Row],[Customer_ID]],Table1__2[],6,FALSE)</f>
        <v>Wyoming</v>
      </c>
      <c r="R1204" t="str">
        <f>VLOOKUP(Table8_16[[#This Row],[Customer_ID]],Table1__2[],7,FALSE)</f>
        <v>USA</v>
      </c>
      <c r="S1204" t="str">
        <f>VLOOKUP(Table8_16[[#This Row],[Customer_ID]],Table1__2[],8,FALSE)</f>
        <v>Gold</v>
      </c>
      <c r="T1204" t="str">
        <f>VLOOKUP(Table8_16[[#This Row],[Customer_ID]],Table1__2[],9,FALSE)</f>
        <v>Entry level Professionel</v>
      </c>
      <c r="U1204" t="str">
        <f>VLOOKUP(Table8_16[[#This Row],[Product_ID]],Table3__211[],2,FALSE)</f>
        <v>Women's Hair Dryer</v>
      </c>
      <c r="V1204" t="str">
        <f>VLOOKUP(Table8_16[[#This Row],[Product_ID]],Table3__211[],3,FALSE)</f>
        <v>Brush</v>
      </c>
      <c r="W1204" t="str">
        <f>VLOOKUP(Table8_16[[#This Row],[Product_ID]],Table3__211[],4,FALSE)</f>
        <v>Beauty</v>
      </c>
      <c r="X1204" t="str">
        <f>VLOOKUP(Table8_16[[#This Row],[Product_ID]],Table3__211[],5,FALSE)</f>
        <v>Haircare</v>
      </c>
      <c r="Y1204" t="str">
        <f>VLOOKUP(Table8_16[[#This Row],[Product_ID]],Table3__211[],6,FALSE)</f>
        <v>Torres, Spencer and Potter</v>
      </c>
      <c r="Z1204">
        <f>VLOOKUP(Table8_16[[#This Row],[Product_ID]],Table3__211[],7,FALSE)</f>
        <v>340.39</v>
      </c>
      <c r="AA1204">
        <f>VLOOKUP(Table8_16[[#This Row],[Product_ID]],Table3__211[],8,FALSE)</f>
        <v>177</v>
      </c>
      <c r="AB1204" t="str">
        <f>VLOOKUP(Table8_16[[#This Row],[Store_ID]],Store!$A$2:$E$21,2,FALSE)</f>
        <v>Moore, Padilla and Butler</v>
      </c>
      <c r="AC1204" t="str">
        <f>VLOOKUP(Table8_16[[#This Row],[Store_ID]],Store!$A$2:$E$21,3,FALSE)</f>
        <v>South</v>
      </c>
      <c r="AD1204" t="str">
        <f>VLOOKUP(Table8_16[[#This Row],[Store_ID]],Store!$A$2:$E$21,4,FALSE)</f>
        <v>East Johnstad</v>
      </c>
      <c r="AE1204" t="str">
        <f>VLOOKUP(Table8_16[[#This Row],[Store_ID]],Store!$A$2:$E$21,5,FALSE)</f>
        <v>Flagship</v>
      </c>
      <c r="AF1204" s="22" t="str">
        <f>VLOOKUP(Table8_16[[#This Row],[Store_ID]],Store!$A$2:$F$21,6,FALSE)</f>
        <v>Physical Store</v>
      </c>
    </row>
    <row r="1205" spans="1:32" x14ac:dyDescent="0.3">
      <c r="A1205" t="s">
        <v>3170</v>
      </c>
      <c r="B1205" s="5">
        <v>45797</v>
      </c>
      <c r="C1205" t="s">
        <v>1193</v>
      </c>
      <c r="D1205" t="s">
        <v>1617</v>
      </c>
      <c r="E1205" t="s">
        <v>1945</v>
      </c>
      <c r="F1205">
        <v>3</v>
      </c>
      <c r="G1205">
        <v>197.93</v>
      </c>
      <c r="H1205">
        <v>0</v>
      </c>
      <c r="I1205" t="s">
        <v>1964</v>
      </c>
      <c r="J1205">
        <v>593.79</v>
      </c>
      <c r="K1205">
        <v>593.79</v>
      </c>
      <c r="L1205" t="str">
        <f>_xlfn.IFS(Table8_1[[#This Row],[Unit_Price]]&lt;500,"Low Price",Table8_1[[#This Row],[Unit_Price]]&lt;2000,"Medium Price",Table8_1[[#This Row],[Unit_Price]]&gt;=2000, "High Price")</f>
        <v>Low Price</v>
      </c>
      <c r="M1205" t="str">
        <f>VLOOKUP(Table8_16[[#This Row],[Customer_ID]],Table1__2[],2,FALSE)</f>
        <v>Frank Stewart</v>
      </c>
      <c r="N1205">
        <f>VLOOKUP(Table8_16[[#This Row],[Customer_ID]],Table1__2[],3,FALSE)</f>
        <v>44</v>
      </c>
      <c r="O1205" t="str">
        <f>VLOOKUP(Table8_16[[#This Row],[Customer_ID]],Table1__2[],4,FALSE)</f>
        <v>Female</v>
      </c>
      <c r="P1205" t="str">
        <f>VLOOKUP(Table8_16[[#This Row],[Customer_ID]],Table1__2[],5,FALSE)</f>
        <v>Fischerborough</v>
      </c>
      <c r="Q1205" t="str">
        <f>VLOOKUP(Table8_16[[#This Row],[Customer_ID]],Table1__2[],6,FALSE)</f>
        <v>Delaware</v>
      </c>
      <c r="R1205" t="str">
        <f>VLOOKUP(Table8_16[[#This Row],[Customer_ID]],Table1__2[],7,FALSE)</f>
        <v>USA</v>
      </c>
      <c r="S1205" t="str">
        <f>VLOOKUP(Table8_16[[#This Row],[Customer_ID]],Table1__2[],8,FALSE)</f>
        <v>Bronze</v>
      </c>
      <c r="T1205" t="str">
        <f>VLOOKUP(Table8_16[[#This Row],[Customer_ID]],Table1__2[],9,FALSE)</f>
        <v>Experienced</v>
      </c>
      <c r="U1205" t="str">
        <f>VLOOKUP(Table8_16[[#This Row],[Product_ID]],Table3__211[],2,FALSE)</f>
        <v>4K Home</v>
      </c>
      <c r="V1205" t="str">
        <f>VLOOKUP(Table8_16[[#This Row],[Product_ID]],Table3__211[],3,FALSE)</f>
        <v>Projector</v>
      </c>
      <c r="W1205" t="str">
        <f>VLOOKUP(Table8_16[[#This Row],[Product_ID]],Table3__211[],4,FALSE)</f>
        <v>Electronics</v>
      </c>
      <c r="X1205" t="str">
        <f>VLOOKUP(Table8_16[[#This Row],[Product_ID]],Table3__211[],5,FALSE)</f>
        <v>Appliances</v>
      </c>
      <c r="Y1205" t="str">
        <f>VLOOKUP(Table8_16[[#This Row],[Product_ID]],Table3__211[],6,FALSE)</f>
        <v>Thomas LLC</v>
      </c>
      <c r="Z1205">
        <f>VLOOKUP(Table8_16[[#This Row],[Product_ID]],Table3__211[],7,FALSE)</f>
        <v>465.34</v>
      </c>
      <c r="AA1205">
        <f>VLOOKUP(Table8_16[[#This Row],[Product_ID]],Table3__211[],8,FALSE)</f>
        <v>301</v>
      </c>
      <c r="AB1205" t="str">
        <f>VLOOKUP(Table8_16[[#This Row],[Store_ID]],Store!$A$2:$E$21,2,FALSE)</f>
        <v>Guerrero-Schmitt</v>
      </c>
      <c r="AC1205" t="str">
        <f>VLOOKUP(Table8_16[[#This Row],[Store_ID]],Store!$A$2:$E$21,3,FALSE)</f>
        <v>East</v>
      </c>
      <c r="AD1205" t="str">
        <f>VLOOKUP(Table8_16[[#This Row],[Store_ID]],Store!$A$2:$E$21,4,FALSE)</f>
        <v>East Stevechester</v>
      </c>
      <c r="AE1205" t="str">
        <f>VLOOKUP(Table8_16[[#This Row],[Store_ID]],Store!$A$2:$E$21,5,FALSE)</f>
        <v>Flagship</v>
      </c>
      <c r="AF1205" s="22" t="str">
        <f>VLOOKUP(Table8_16[[#This Row],[Store_ID]],Store!$A$2:$F$21,6,FALSE)</f>
        <v>Physical Store</v>
      </c>
    </row>
    <row r="1206" spans="1:32" x14ac:dyDescent="0.3">
      <c r="A1206" t="s">
        <v>3171</v>
      </c>
      <c r="B1206" s="5">
        <v>45575</v>
      </c>
      <c r="C1206" t="s">
        <v>1085</v>
      </c>
      <c r="D1206" t="s">
        <v>1844</v>
      </c>
      <c r="E1206" t="s">
        <v>1927</v>
      </c>
      <c r="F1206">
        <v>4</v>
      </c>
      <c r="G1206">
        <v>565.51</v>
      </c>
      <c r="H1206">
        <v>0.16</v>
      </c>
      <c r="I1206" t="s">
        <v>1961</v>
      </c>
      <c r="J1206">
        <v>1900.1135999999999</v>
      </c>
      <c r="K1206">
        <v>1900.1135999999999</v>
      </c>
      <c r="L1206" t="str">
        <f>_xlfn.IFS(Table8_1[[#This Row],[Unit_Price]]&lt;500,"Low Price",Table8_1[[#This Row],[Unit_Price]]&lt;2000,"Medium Price",Table8_1[[#This Row],[Unit_Price]]&gt;=2000, "High Price")</f>
        <v>Medium Price</v>
      </c>
      <c r="M1206" t="str">
        <f>VLOOKUP(Table8_16[[#This Row],[Customer_ID]],Table1__2[],2,FALSE)</f>
        <v>Michelle Cunningham</v>
      </c>
      <c r="N1206">
        <f>VLOOKUP(Table8_16[[#This Row],[Customer_ID]],Table1__2[],3,FALSE)</f>
        <v>30</v>
      </c>
      <c r="O1206" t="str">
        <f>VLOOKUP(Table8_16[[#This Row],[Customer_ID]],Table1__2[],4,FALSE)</f>
        <v>Female</v>
      </c>
      <c r="P1206" t="str">
        <f>VLOOKUP(Table8_16[[#This Row],[Customer_ID]],Table1__2[],5,FALSE)</f>
        <v>Amandaborough</v>
      </c>
      <c r="Q1206" t="str">
        <f>VLOOKUP(Table8_16[[#This Row],[Customer_ID]],Table1__2[],6,FALSE)</f>
        <v>Connecticut</v>
      </c>
      <c r="R1206" t="str">
        <f>VLOOKUP(Table8_16[[#This Row],[Customer_ID]],Table1__2[],7,FALSE)</f>
        <v>USA</v>
      </c>
      <c r="S1206" t="str">
        <f>VLOOKUP(Table8_16[[#This Row],[Customer_ID]],Table1__2[],8,FALSE)</f>
        <v>Bronze</v>
      </c>
      <c r="T1206" t="str">
        <f>VLOOKUP(Table8_16[[#This Row],[Customer_ID]],Table1__2[],9,FALSE)</f>
        <v>Entry level Professionel</v>
      </c>
      <c r="U1206" t="str">
        <f>VLOOKUP(Table8_16[[#This Row],[Product_ID]],Table3__211[],2,FALSE)</f>
        <v>LED Bedside</v>
      </c>
      <c r="V1206" t="str">
        <f>VLOOKUP(Table8_16[[#This Row],[Product_ID]],Table3__211[],3,FALSE)</f>
        <v>Lamp</v>
      </c>
      <c r="W1206" t="str">
        <f>VLOOKUP(Table8_16[[#This Row],[Product_ID]],Table3__211[],4,FALSE)</f>
        <v>Home</v>
      </c>
      <c r="X1206" t="str">
        <f>VLOOKUP(Table8_16[[#This Row],[Product_ID]],Table3__211[],5,FALSE)</f>
        <v>Lighting</v>
      </c>
      <c r="Y1206" t="str">
        <f>VLOOKUP(Table8_16[[#This Row],[Product_ID]],Table3__211[],6,FALSE)</f>
        <v>Aguilar, Horton and Lewis</v>
      </c>
      <c r="Z1206">
        <f>VLOOKUP(Table8_16[[#This Row],[Product_ID]],Table3__211[],7,FALSE)</f>
        <v>371.38</v>
      </c>
      <c r="AA1206">
        <f>VLOOKUP(Table8_16[[#This Row],[Product_ID]],Table3__211[],8,FALSE)</f>
        <v>220</v>
      </c>
      <c r="AB1206" t="str">
        <f>VLOOKUP(Table8_16[[#This Row],[Store_ID]],Store!$A$2:$E$21,2,FALSE)</f>
        <v>Aguirre-Keller</v>
      </c>
      <c r="AC1206" t="str">
        <f>VLOOKUP(Table8_16[[#This Row],[Store_ID]],Store!$A$2:$E$21,3,FALSE)</f>
        <v>South</v>
      </c>
      <c r="AD1206" t="str">
        <f>VLOOKUP(Table8_16[[#This Row],[Store_ID]],Store!$A$2:$E$21,4,FALSE)</f>
        <v>Lake Michael</v>
      </c>
      <c r="AE1206" t="str">
        <f>VLOOKUP(Table8_16[[#This Row],[Store_ID]],Store!$A$2:$E$21,5,FALSE)</f>
        <v>Online</v>
      </c>
      <c r="AF1206" s="22" t="str">
        <f>VLOOKUP(Table8_16[[#This Row],[Store_ID]],Store!$A$2:$F$21,6,FALSE)</f>
        <v>Digital Store</v>
      </c>
    </row>
    <row r="1207" spans="1:32" x14ac:dyDescent="0.3">
      <c r="A1207" t="s">
        <v>3172</v>
      </c>
      <c r="B1207" s="5">
        <v>45566</v>
      </c>
      <c r="C1207" t="s">
        <v>1258</v>
      </c>
      <c r="D1207" t="s">
        <v>1696</v>
      </c>
      <c r="E1207" t="s">
        <v>1904</v>
      </c>
      <c r="F1207">
        <v>4</v>
      </c>
      <c r="G1207">
        <v>983.38</v>
      </c>
      <c r="H1207">
        <v>0.25</v>
      </c>
      <c r="I1207" t="s">
        <v>1964</v>
      </c>
      <c r="J1207">
        <v>2950.14</v>
      </c>
      <c r="K1207">
        <v>2950.14</v>
      </c>
      <c r="L1207" t="str">
        <f>_xlfn.IFS(Table8_1[[#This Row],[Unit_Price]]&lt;500,"Low Price",Table8_1[[#This Row],[Unit_Price]]&lt;2000,"Medium Price",Table8_1[[#This Row],[Unit_Price]]&gt;=2000, "High Price")</f>
        <v>Medium Price</v>
      </c>
      <c r="M1207" t="str">
        <f>VLOOKUP(Table8_16[[#This Row],[Customer_ID]],Table1__2[],2,FALSE)</f>
        <v>Mark Rogers</v>
      </c>
      <c r="N1207">
        <f>VLOOKUP(Table8_16[[#This Row],[Customer_ID]],Table1__2[],3,FALSE)</f>
        <v>57</v>
      </c>
      <c r="O1207" t="str">
        <f>VLOOKUP(Table8_16[[#This Row],[Customer_ID]],Table1__2[],4,FALSE)</f>
        <v>Female</v>
      </c>
      <c r="P1207" t="str">
        <f>VLOOKUP(Table8_16[[#This Row],[Customer_ID]],Table1__2[],5,FALSE)</f>
        <v>Bookertown</v>
      </c>
      <c r="Q1207" t="str">
        <f>VLOOKUP(Table8_16[[#This Row],[Customer_ID]],Table1__2[],6,FALSE)</f>
        <v>Oklahoma</v>
      </c>
      <c r="R1207" t="str">
        <f>VLOOKUP(Table8_16[[#This Row],[Customer_ID]],Table1__2[],7,FALSE)</f>
        <v>USA</v>
      </c>
      <c r="S1207" t="str">
        <f>VLOOKUP(Table8_16[[#This Row],[Customer_ID]],Table1__2[],8,FALSE)</f>
        <v>Platinum</v>
      </c>
      <c r="T1207" t="str">
        <f>VLOOKUP(Table8_16[[#This Row],[Customer_ID]],Table1__2[],9,FALSE)</f>
        <v>Experienced</v>
      </c>
      <c r="U1207" t="str">
        <f>VLOOKUP(Table8_16[[#This Row],[Product_ID]],Table3__211[],2,FALSE)</f>
        <v>Portable Power</v>
      </c>
      <c r="V1207" t="str">
        <f>VLOOKUP(Table8_16[[#This Row],[Product_ID]],Table3__211[],3,FALSE)</f>
        <v>Bank</v>
      </c>
      <c r="W1207" t="str">
        <f>VLOOKUP(Table8_16[[#This Row],[Product_ID]],Table3__211[],4,FALSE)</f>
        <v>Electronics</v>
      </c>
      <c r="X1207" t="str">
        <f>VLOOKUP(Table8_16[[#This Row],[Product_ID]],Table3__211[],5,FALSE)</f>
        <v>Mobile</v>
      </c>
      <c r="Y1207" t="str">
        <f>VLOOKUP(Table8_16[[#This Row],[Product_ID]],Table3__211[],6,FALSE)</f>
        <v>Cummings and Sons</v>
      </c>
      <c r="Z1207">
        <f>VLOOKUP(Table8_16[[#This Row],[Product_ID]],Table3__211[],7,FALSE)</f>
        <v>326.06</v>
      </c>
      <c r="AA1207">
        <f>VLOOKUP(Table8_16[[#This Row],[Product_ID]],Table3__211[],8,FALSE)</f>
        <v>301</v>
      </c>
      <c r="AB1207" t="str">
        <f>VLOOKUP(Table8_16[[#This Row],[Store_ID]],Store!$A$2:$E$21,2,FALSE)</f>
        <v>Alexander Group</v>
      </c>
      <c r="AC1207" t="str">
        <f>VLOOKUP(Table8_16[[#This Row],[Store_ID]],Store!$A$2:$E$21,3,FALSE)</f>
        <v>South</v>
      </c>
      <c r="AD1207" t="str">
        <f>VLOOKUP(Table8_16[[#This Row],[Store_ID]],Store!$A$2:$E$21,4,FALSE)</f>
        <v>Port Sharon</v>
      </c>
      <c r="AE1207" t="str">
        <f>VLOOKUP(Table8_16[[#This Row],[Store_ID]],Store!$A$2:$E$21,5,FALSE)</f>
        <v>Online</v>
      </c>
      <c r="AF1207" s="22" t="str">
        <f>VLOOKUP(Table8_16[[#This Row],[Store_ID]],Store!$A$2:$F$21,6,FALSE)</f>
        <v>Digital Store</v>
      </c>
    </row>
    <row r="1208" spans="1:32" x14ac:dyDescent="0.3">
      <c r="A1208" t="s">
        <v>3173</v>
      </c>
      <c r="B1208" s="5">
        <v>45252</v>
      </c>
      <c r="C1208" t="s">
        <v>763</v>
      </c>
      <c r="D1208" t="s">
        <v>1880</v>
      </c>
      <c r="E1208" t="s">
        <v>1921</v>
      </c>
      <c r="F1208">
        <v>1</v>
      </c>
      <c r="G1208">
        <v>955.06</v>
      </c>
      <c r="H1208">
        <v>0.14000000000000001</v>
      </c>
      <c r="I1208" t="s">
        <v>1959</v>
      </c>
      <c r="J1208">
        <v>821.35159999999996</v>
      </c>
      <c r="K1208">
        <v>821.35159999999996</v>
      </c>
      <c r="L1208" t="str">
        <f>_xlfn.IFS(Table8_1[[#This Row],[Unit_Price]]&lt;500,"Low Price",Table8_1[[#This Row],[Unit_Price]]&lt;2000,"Medium Price",Table8_1[[#This Row],[Unit_Price]]&gt;=2000, "High Price")</f>
        <v>Medium Price</v>
      </c>
      <c r="M1208" t="str">
        <f>VLOOKUP(Table8_16[[#This Row],[Customer_ID]],Table1__2[],2,FALSE)</f>
        <v>Nathaniel Hill</v>
      </c>
      <c r="N1208">
        <f>VLOOKUP(Table8_16[[#This Row],[Customer_ID]],Table1__2[],3,FALSE)</f>
        <v>43</v>
      </c>
      <c r="O1208" t="str">
        <f>VLOOKUP(Table8_16[[#This Row],[Customer_ID]],Table1__2[],4,FALSE)</f>
        <v>Female</v>
      </c>
      <c r="P1208" t="str">
        <f>VLOOKUP(Table8_16[[#This Row],[Customer_ID]],Table1__2[],5,FALSE)</f>
        <v>Lake Mark</v>
      </c>
      <c r="Q1208" t="str">
        <f>VLOOKUP(Table8_16[[#This Row],[Customer_ID]],Table1__2[],6,FALSE)</f>
        <v>Kansas</v>
      </c>
      <c r="R1208" t="str">
        <f>VLOOKUP(Table8_16[[#This Row],[Customer_ID]],Table1__2[],7,FALSE)</f>
        <v>USA</v>
      </c>
      <c r="S1208" t="str">
        <f>VLOOKUP(Table8_16[[#This Row],[Customer_ID]],Table1__2[],8,FALSE)</f>
        <v>Gold</v>
      </c>
      <c r="T1208" t="str">
        <f>VLOOKUP(Table8_16[[#This Row],[Customer_ID]],Table1__2[],9,FALSE)</f>
        <v>Experienced</v>
      </c>
      <c r="U1208" t="str">
        <f>VLOOKUP(Table8_16[[#This Row],[Product_ID]],Table3__211[],2,FALSE)</f>
        <v>Stainless Steel Cookware</v>
      </c>
      <c r="V1208" t="str">
        <f>VLOOKUP(Table8_16[[#This Row],[Product_ID]],Table3__211[],3,FALSE)</f>
        <v>Set</v>
      </c>
      <c r="W1208" t="str">
        <f>VLOOKUP(Table8_16[[#This Row],[Product_ID]],Table3__211[],4,FALSE)</f>
        <v>Home</v>
      </c>
      <c r="X1208" t="str">
        <f>VLOOKUP(Table8_16[[#This Row],[Product_ID]],Table3__211[],5,FALSE)</f>
        <v>Kitchen</v>
      </c>
      <c r="Y1208" t="str">
        <f>VLOOKUP(Table8_16[[#This Row],[Product_ID]],Table3__211[],6,FALSE)</f>
        <v>Campbell Ltd</v>
      </c>
      <c r="Z1208">
        <f>VLOOKUP(Table8_16[[#This Row],[Product_ID]],Table3__211[],7,FALSE)</f>
        <v>201.41</v>
      </c>
      <c r="AA1208">
        <f>VLOOKUP(Table8_16[[#This Row],[Product_ID]],Table3__211[],8,FALSE)</f>
        <v>146</v>
      </c>
      <c r="AB1208" t="str">
        <f>VLOOKUP(Table8_16[[#This Row],[Store_ID]],Store!$A$2:$E$21,2,FALSE)</f>
        <v>Moore, Padilla and Butler</v>
      </c>
      <c r="AC1208" t="str">
        <f>VLOOKUP(Table8_16[[#This Row],[Store_ID]],Store!$A$2:$E$21,3,FALSE)</f>
        <v>South</v>
      </c>
      <c r="AD1208" t="str">
        <f>VLOOKUP(Table8_16[[#This Row],[Store_ID]],Store!$A$2:$E$21,4,FALSE)</f>
        <v>East Johnstad</v>
      </c>
      <c r="AE1208" t="str">
        <f>VLOOKUP(Table8_16[[#This Row],[Store_ID]],Store!$A$2:$E$21,5,FALSE)</f>
        <v>Flagship</v>
      </c>
      <c r="AF1208" s="22" t="str">
        <f>VLOOKUP(Table8_16[[#This Row],[Store_ID]],Store!$A$2:$F$21,6,FALSE)</f>
        <v>Physical Store</v>
      </c>
    </row>
    <row r="1209" spans="1:32" x14ac:dyDescent="0.3">
      <c r="A1209" t="s">
        <v>3174</v>
      </c>
      <c r="B1209" s="5">
        <v>45693</v>
      </c>
      <c r="C1209" t="s">
        <v>1115</v>
      </c>
      <c r="D1209" t="s">
        <v>1759</v>
      </c>
      <c r="E1209" t="s">
        <v>1936</v>
      </c>
      <c r="F1209">
        <v>3</v>
      </c>
      <c r="G1209">
        <v>597.46</v>
      </c>
      <c r="H1209">
        <v>0.02</v>
      </c>
      <c r="I1209" t="s">
        <v>1961</v>
      </c>
      <c r="J1209">
        <v>1756.5324000000001</v>
      </c>
      <c r="K1209">
        <v>1756.5324000000001</v>
      </c>
      <c r="L1209" t="str">
        <f>_xlfn.IFS(Table8_1[[#This Row],[Unit_Price]]&lt;500,"Low Price",Table8_1[[#This Row],[Unit_Price]]&lt;2000,"Medium Price",Table8_1[[#This Row],[Unit_Price]]&gt;=2000, "High Price")</f>
        <v>Medium Price</v>
      </c>
      <c r="M1209" t="str">
        <f>VLOOKUP(Table8_16[[#This Row],[Customer_ID]],Table1__2[],2,FALSE)</f>
        <v>Michael Greene</v>
      </c>
      <c r="N1209">
        <f>VLOOKUP(Table8_16[[#This Row],[Customer_ID]],Table1__2[],3,FALSE)</f>
        <v>52</v>
      </c>
      <c r="O1209" t="str">
        <f>VLOOKUP(Table8_16[[#This Row],[Customer_ID]],Table1__2[],4,FALSE)</f>
        <v>Female</v>
      </c>
      <c r="P1209" t="str">
        <f>VLOOKUP(Table8_16[[#This Row],[Customer_ID]],Table1__2[],5,FALSE)</f>
        <v>Port Saramouth</v>
      </c>
      <c r="Q1209" t="str">
        <f>VLOOKUP(Table8_16[[#This Row],[Customer_ID]],Table1__2[],6,FALSE)</f>
        <v>Wisconsin</v>
      </c>
      <c r="R1209" t="str">
        <f>VLOOKUP(Table8_16[[#This Row],[Customer_ID]],Table1__2[],7,FALSE)</f>
        <v>USA</v>
      </c>
      <c r="S1209" t="str">
        <f>VLOOKUP(Table8_16[[#This Row],[Customer_ID]],Table1__2[],8,FALSE)</f>
        <v>Silver</v>
      </c>
      <c r="T1209" t="str">
        <f>VLOOKUP(Table8_16[[#This Row],[Customer_ID]],Table1__2[],9,FALSE)</f>
        <v>Experienced</v>
      </c>
      <c r="U1209" t="str">
        <f>VLOOKUP(Table8_16[[#This Row],[Product_ID]],Table3__211[],2,FALSE)</f>
        <v>Men's Hair Styling</v>
      </c>
      <c r="V1209" t="str">
        <f>VLOOKUP(Table8_16[[#This Row],[Product_ID]],Table3__211[],3,FALSE)</f>
        <v>Gel</v>
      </c>
      <c r="W1209" t="str">
        <f>VLOOKUP(Table8_16[[#This Row],[Product_ID]],Table3__211[],4,FALSE)</f>
        <v>Beauty</v>
      </c>
      <c r="X1209" t="str">
        <f>VLOOKUP(Table8_16[[#This Row],[Product_ID]],Table3__211[],5,FALSE)</f>
        <v>Haircare</v>
      </c>
      <c r="Y1209" t="str">
        <f>VLOOKUP(Table8_16[[#This Row],[Product_ID]],Table3__211[],6,FALSE)</f>
        <v>Cline-Mccarthy</v>
      </c>
      <c r="Z1209">
        <f>VLOOKUP(Table8_16[[#This Row],[Product_ID]],Table3__211[],7,FALSE)</f>
        <v>17.309999999999999</v>
      </c>
      <c r="AA1209">
        <f>VLOOKUP(Table8_16[[#This Row],[Product_ID]],Table3__211[],8,FALSE)</f>
        <v>399</v>
      </c>
      <c r="AB1209" t="str">
        <f>VLOOKUP(Table8_16[[#This Row],[Store_ID]],Store!$A$2:$E$21,2,FALSE)</f>
        <v>Shelton PLC</v>
      </c>
      <c r="AC1209" t="str">
        <f>VLOOKUP(Table8_16[[#This Row],[Store_ID]],Store!$A$2:$E$21,3,FALSE)</f>
        <v>North</v>
      </c>
      <c r="AD1209" t="str">
        <f>VLOOKUP(Table8_16[[#This Row],[Store_ID]],Store!$A$2:$E$21,4,FALSE)</f>
        <v>East Jenniferstad</v>
      </c>
      <c r="AE1209" t="str">
        <f>VLOOKUP(Table8_16[[#This Row],[Store_ID]],Store!$A$2:$E$21,5,FALSE)</f>
        <v>Flagship</v>
      </c>
      <c r="AF1209" s="22" t="str">
        <f>VLOOKUP(Table8_16[[#This Row],[Store_ID]],Store!$A$2:$F$21,6,FALSE)</f>
        <v>Physical Store</v>
      </c>
    </row>
    <row r="1210" spans="1:32" x14ac:dyDescent="0.3">
      <c r="A1210" t="s">
        <v>3175</v>
      </c>
      <c r="B1210" s="5">
        <v>45446</v>
      </c>
      <c r="C1210" t="s">
        <v>1010</v>
      </c>
      <c r="D1210" t="s">
        <v>1590</v>
      </c>
      <c r="E1210" t="s">
        <v>1939</v>
      </c>
      <c r="F1210">
        <v>3</v>
      </c>
      <c r="G1210">
        <v>581.09</v>
      </c>
      <c r="H1210">
        <v>0.1</v>
      </c>
      <c r="I1210" t="s">
        <v>1964</v>
      </c>
      <c r="J1210">
        <v>1568.943</v>
      </c>
      <c r="K1210">
        <v>1568.943</v>
      </c>
      <c r="L1210" t="str">
        <f>_xlfn.IFS(Table8_1[[#This Row],[Unit_Price]]&lt;500,"Low Price",Table8_1[[#This Row],[Unit_Price]]&lt;2000,"Medium Price",Table8_1[[#This Row],[Unit_Price]]&gt;=2000, "High Price")</f>
        <v>Medium Price</v>
      </c>
      <c r="M1210" t="str">
        <f>VLOOKUP(Table8_16[[#This Row],[Customer_ID]],Table1__2[],2,FALSE)</f>
        <v>Tiffany Williams</v>
      </c>
      <c r="N1210">
        <f>VLOOKUP(Table8_16[[#This Row],[Customer_ID]],Table1__2[],3,FALSE)</f>
        <v>64</v>
      </c>
      <c r="O1210" t="str">
        <f>VLOOKUP(Table8_16[[#This Row],[Customer_ID]],Table1__2[],4,FALSE)</f>
        <v>Female</v>
      </c>
      <c r="P1210" t="str">
        <f>VLOOKUP(Table8_16[[#This Row],[Customer_ID]],Table1__2[],5,FALSE)</f>
        <v>Richardsport</v>
      </c>
      <c r="Q1210" t="str">
        <f>VLOOKUP(Table8_16[[#This Row],[Customer_ID]],Table1__2[],6,FALSE)</f>
        <v>New Hampshire</v>
      </c>
      <c r="R1210" t="str">
        <f>VLOOKUP(Table8_16[[#This Row],[Customer_ID]],Table1__2[],7,FALSE)</f>
        <v>USA</v>
      </c>
      <c r="S1210" t="str">
        <f>VLOOKUP(Table8_16[[#This Row],[Customer_ID]],Table1__2[],8,FALSE)</f>
        <v>Gold</v>
      </c>
      <c r="T1210" t="str">
        <f>VLOOKUP(Table8_16[[#This Row],[Customer_ID]],Table1__2[],9,FALSE)</f>
        <v>Retired</v>
      </c>
      <c r="U1210" t="str">
        <f>VLOOKUP(Table8_16[[#This Row],[Product_ID]],Table3__211[],2,FALSE)</f>
        <v>Wireless Bluetooth</v>
      </c>
      <c r="V1210" t="str">
        <f>VLOOKUP(Table8_16[[#This Row],[Product_ID]],Table3__211[],3,FALSE)</f>
        <v>Earbuds</v>
      </c>
      <c r="W1210" t="str">
        <f>VLOOKUP(Table8_16[[#This Row],[Product_ID]],Table3__211[],4,FALSE)</f>
        <v>Electronics</v>
      </c>
      <c r="X1210" t="str">
        <f>VLOOKUP(Table8_16[[#This Row],[Product_ID]],Table3__211[],5,FALSE)</f>
        <v>Audio</v>
      </c>
      <c r="Y1210" t="str">
        <f>VLOOKUP(Table8_16[[#This Row],[Product_ID]],Table3__211[],6,FALSE)</f>
        <v>Perez-Johnston</v>
      </c>
      <c r="Z1210">
        <f>VLOOKUP(Table8_16[[#This Row],[Product_ID]],Table3__211[],7,FALSE)</f>
        <v>439.07</v>
      </c>
      <c r="AA1210">
        <f>VLOOKUP(Table8_16[[#This Row],[Product_ID]],Table3__211[],8,FALSE)</f>
        <v>142</v>
      </c>
      <c r="AB1210" t="str">
        <f>VLOOKUP(Table8_16[[#This Row],[Store_ID]],Store!$A$2:$E$21,2,FALSE)</f>
        <v>Frederick-Wright</v>
      </c>
      <c r="AC1210" t="str">
        <f>VLOOKUP(Table8_16[[#This Row],[Store_ID]],Store!$A$2:$E$21,3,FALSE)</f>
        <v>West</v>
      </c>
      <c r="AD1210" t="str">
        <f>VLOOKUP(Table8_16[[#This Row],[Store_ID]],Store!$A$2:$E$21,4,FALSE)</f>
        <v>New Jimmymouth</v>
      </c>
      <c r="AE1210" t="str">
        <f>VLOOKUP(Table8_16[[#This Row],[Store_ID]],Store!$A$2:$E$21,5,FALSE)</f>
        <v>Flagship</v>
      </c>
      <c r="AF1210" s="22" t="str">
        <f>VLOOKUP(Table8_16[[#This Row],[Store_ID]],Store!$A$2:$F$21,6,FALSE)</f>
        <v>Physical Store</v>
      </c>
    </row>
    <row r="1211" spans="1:32" x14ac:dyDescent="0.3">
      <c r="A1211" t="s">
        <v>3176</v>
      </c>
      <c r="B1211" s="5">
        <v>45862</v>
      </c>
      <c r="C1211" t="s">
        <v>209</v>
      </c>
      <c r="D1211" t="s">
        <v>1667</v>
      </c>
      <c r="E1211" t="s">
        <v>1904</v>
      </c>
      <c r="F1211">
        <v>4</v>
      </c>
      <c r="G1211">
        <v>153.94999999999999</v>
      </c>
      <c r="H1211">
        <v>0.11</v>
      </c>
      <c r="I1211" t="s">
        <v>1961</v>
      </c>
      <c r="J1211">
        <v>548.06200000000001</v>
      </c>
      <c r="K1211">
        <v>548.0619999999999</v>
      </c>
      <c r="L1211" t="str">
        <f>_xlfn.IFS(Table8_1[[#This Row],[Unit_Price]]&lt;500,"Low Price",Table8_1[[#This Row],[Unit_Price]]&lt;2000,"Medium Price",Table8_1[[#This Row],[Unit_Price]]&gt;=2000, "High Price")</f>
        <v>Low Price</v>
      </c>
      <c r="M1211" t="str">
        <f>VLOOKUP(Table8_16[[#This Row],[Customer_ID]],Table1__2[],2,FALSE)</f>
        <v>Katherine Dorsey</v>
      </c>
      <c r="N1211">
        <f>VLOOKUP(Table8_16[[#This Row],[Customer_ID]],Table1__2[],3,FALSE)</f>
        <v>24</v>
      </c>
      <c r="O1211" t="str">
        <f>VLOOKUP(Table8_16[[#This Row],[Customer_ID]],Table1__2[],4,FALSE)</f>
        <v>Male</v>
      </c>
      <c r="P1211" t="str">
        <f>VLOOKUP(Table8_16[[#This Row],[Customer_ID]],Table1__2[],5,FALSE)</f>
        <v>Christopherland</v>
      </c>
      <c r="Q1211" t="str">
        <f>VLOOKUP(Table8_16[[#This Row],[Customer_ID]],Table1__2[],6,FALSE)</f>
        <v>Oklahoma</v>
      </c>
      <c r="R1211" t="str">
        <f>VLOOKUP(Table8_16[[#This Row],[Customer_ID]],Table1__2[],7,FALSE)</f>
        <v>USA</v>
      </c>
      <c r="S1211" t="str">
        <f>VLOOKUP(Table8_16[[#This Row],[Customer_ID]],Table1__2[],8,FALSE)</f>
        <v>Platinum</v>
      </c>
      <c r="T1211" t="str">
        <f>VLOOKUP(Table8_16[[#This Row],[Customer_ID]],Table1__2[],9,FALSE)</f>
        <v>Students</v>
      </c>
      <c r="U1211" t="str">
        <f>VLOOKUP(Table8_16[[#This Row],[Product_ID]],Table3__211[],2,FALSE)</f>
        <v>Stainless Steel Cutlery</v>
      </c>
      <c r="V1211" t="str">
        <f>VLOOKUP(Table8_16[[#This Row],[Product_ID]],Table3__211[],3,FALSE)</f>
        <v>Set</v>
      </c>
      <c r="W1211" t="str">
        <f>VLOOKUP(Table8_16[[#This Row],[Product_ID]],Table3__211[],4,FALSE)</f>
        <v>Home</v>
      </c>
      <c r="X1211" t="str">
        <f>VLOOKUP(Table8_16[[#This Row],[Product_ID]],Table3__211[],5,FALSE)</f>
        <v>Kitchen</v>
      </c>
      <c r="Y1211" t="str">
        <f>VLOOKUP(Table8_16[[#This Row],[Product_ID]],Table3__211[],6,FALSE)</f>
        <v>Stevens, Fernandez and Martin</v>
      </c>
      <c r="Z1211">
        <f>VLOOKUP(Table8_16[[#This Row],[Product_ID]],Table3__211[],7,FALSE)</f>
        <v>19.52</v>
      </c>
      <c r="AA1211">
        <f>VLOOKUP(Table8_16[[#This Row],[Product_ID]],Table3__211[],8,FALSE)</f>
        <v>57</v>
      </c>
      <c r="AB1211" t="str">
        <f>VLOOKUP(Table8_16[[#This Row],[Store_ID]],Store!$A$2:$E$21,2,FALSE)</f>
        <v>Alexander Group</v>
      </c>
      <c r="AC1211" t="str">
        <f>VLOOKUP(Table8_16[[#This Row],[Store_ID]],Store!$A$2:$E$21,3,FALSE)</f>
        <v>South</v>
      </c>
      <c r="AD1211" t="str">
        <f>VLOOKUP(Table8_16[[#This Row],[Store_ID]],Store!$A$2:$E$21,4,FALSE)</f>
        <v>Port Sharon</v>
      </c>
      <c r="AE1211" t="str">
        <f>VLOOKUP(Table8_16[[#This Row],[Store_ID]],Store!$A$2:$E$21,5,FALSE)</f>
        <v>Online</v>
      </c>
      <c r="AF1211" s="22" t="str">
        <f>VLOOKUP(Table8_16[[#This Row],[Store_ID]],Store!$A$2:$F$21,6,FALSE)</f>
        <v>Digital Store</v>
      </c>
    </row>
    <row r="1212" spans="1:32" x14ac:dyDescent="0.3">
      <c r="A1212" t="s">
        <v>3177</v>
      </c>
      <c r="B1212" s="5">
        <v>45530</v>
      </c>
      <c r="C1212" t="s">
        <v>299</v>
      </c>
      <c r="D1212" t="s">
        <v>1686</v>
      </c>
      <c r="E1212" t="s">
        <v>1917</v>
      </c>
      <c r="F1212">
        <v>4</v>
      </c>
      <c r="G1212">
        <v>271.04000000000002</v>
      </c>
      <c r="H1212">
        <v>0.12</v>
      </c>
      <c r="I1212" t="s">
        <v>1964</v>
      </c>
      <c r="J1212">
        <v>954.06079999999997</v>
      </c>
      <c r="K1212">
        <v>954.06080000000009</v>
      </c>
      <c r="L1212" t="str">
        <f>_xlfn.IFS(Table8_1[[#This Row],[Unit_Price]]&lt;500,"Low Price",Table8_1[[#This Row],[Unit_Price]]&lt;2000,"Medium Price",Table8_1[[#This Row],[Unit_Price]]&gt;=2000, "High Price")</f>
        <v>Low Price</v>
      </c>
      <c r="M1212" t="str">
        <f>VLOOKUP(Table8_16[[#This Row],[Customer_ID]],Table1__2[],2,FALSE)</f>
        <v>Krystal Ford</v>
      </c>
      <c r="N1212">
        <f>VLOOKUP(Table8_16[[#This Row],[Customer_ID]],Table1__2[],3,FALSE)</f>
        <v>34</v>
      </c>
      <c r="O1212" t="str">
        <f>VLOOKUP(Table8_16[[#This Row],[Customer_ID]],Table1__2[],4,FALSE)</f>
        <v>Female</v>
      </c>
      <c r="P1212" t="str">
        <f>VLOOKUP(Table8_16[[#This Row],[Customer_ID]],Table1__2[],5,FALSE)</f>
        <v>South David</v>
      </c>
      <c r="Q1212" t="str">
        <f>VLOOKUP(Table8_16[[#This Row],[Customer_ID]],Table1__2[],6,FALSE)</f>
        <v>Arizona</v>
      </c>
      <c r="R1212" t="str">
        <f>VLOOKUP(Table8_16[[#This Row],[Customer_ID]],Table1__2[],7,FALSE)</f>
        <v>USA</v>
      </c>
      <c r="S1212" t="str">
        <f>VLOOKUP(Table8_16[[#This Row],[Customer_ID]],Table1__2[],8,FALSE)</f>
        <v>Platinum</v>
      </c>
      <c r="T1212" t="str">
        <f>VLOOKUP(Table8_16[[#This Row],[Customer_ID]],Table1__2[],9,FALSE)</f>
        <v>Experienced</v>
      </c>
      <c r="U1212" t="str">
        <f>VLOOKUP(Table8_16[[#This Row],[Product_ID]],Table3__211[],2,FALSE)</f>
        <v>Women's Summer</v>
      </c>
      <c r="V1212" t="str">
        <f>VLOOKUP(Table8_16[[#This Row],[Product_ID]],Table3__211[],3,FALSE)</f>
        <v>Dress</v>
      </c>
      <c r="W1212" t="str">
        <f>VLOOKUP(Table8_16[[#This Row],[Product_ID]],Table3__211[],4,FALSE)</f>
        <v>Clothing</v>
      </c>
      <c r="X1212" t="str">
        <f>VLOOKUP(Table8_16[[#This Row],[Product_ID]],Table3__211[],5,FALSE)</f>
        <v>Tops</v>
      </c>
      <c r="Y1212" t="str">
        <f>VLOOKUP(Table8_16[[#This Row],[Product_ID]],Table3__211[],6,FALSE)</f>
        <v>Smith-Mills</v>
      </c>
      <c r="Z1212">
        <f>VLOOKUP(Table8_16[[#This Row],[Product_ID]],Table3__211[],7,FALSE)</f>
        <v>223.43</v>
      </c>
      <c r="AA1212">
        <f>VLOOKUP(Table8_16[[#This Row],[Product_ID]],Table3__211[],8,FALSE)</f>
        <v>154</v>
      </c>
      <c r="AB1212" t="str">
        <f>VLOOKUP(Table8_16[[#This Row],[Store_ID]],Store!$A$2:$E$21,2,FALSE)</f>
        <v>Bean, Jones and Park</v>
      </c>
      <c r="AC1212" t="str">
        <f>VLOOKUP(Table8_16[[#This Row],[Store_ID]],Store!$A$2:$E$21,3,FALSE)</f>
        <v>West</v>
      </c>
      <c r="AD1212" t="str">
        <f>VLOOKUP(Table8_16[[#This Row],[Store_ID]],Store!$A$2:$E$21,4,FALSE)</f>
        <v>Thompsonborough</v>
      </c>
      <c r="AE1212" t="str">
        <f>VLOOKUP(Table8_16[[#This Row],[Store_ID]],Store!$A$2:$E$21,5,FALSE)</f>
        <v>Online</v>
      </c>
      <c r="AF1212" s="22" t="str">
        <f>VLOOKUP(Table8_16[[#This Row],[Store_ID]],Store!$A$2:$F$21,6,FALSE)</f>
        <v>Digital Store</v>
      </c>
    </row>
    <row r="1213" spans="1:32" x14ac:dyDescent="0.3">
      <c r="A1213" t="s">
        <v>3178</v>
      </c>
      <c r="B1213" s="5">
        <v>45558</v>
      </c>
      <c r="C1213" t="s">
        <v>74</v>
      </c>
      <c r="D1213" t="s">
        <v>1683</v>
      </c>
      <c r="E1213" t="s">
        <v>1911</v>
      </c>
      <c r="F1213">
        <v>4</v>
      </c>
      <c r="G1213">
        <v>328.27</v>
      </c>
      <c r="H1213">
        <v>0.09</v>
      </c>
      <c r="I1213" t="s">
        <v>1961</v>
      </c>
      <c r="J1213">
        <v>1194.9028000000001</v>
      </c>
      <c r="K1213">
        <v>1194.9027999999998</v>
      </c>
      <c r="L1213" t="str">
        <f>_xlfn.IFS(Table8_1[[#This Row],[Unit_Price]]&lt;500,"Low Price",Table8_1[[#This Row],[Unit_Price]]&lt;2000,"Medium Price",Table8_1[[#This Row],[Unit_Price]]&gt;=2000, "High Price")</f>
        <v>Low Price</v>
      </c>
      <c r="M1213" t="str">
        <f>VLOOKUP(Table8_16[[#This Row],[Customer_ID]],Table1__2[],2,FALSE)</f>
        <v>Laura Alvarez</v>
      </c>
      <c r="N1213">
        <f>VLOOKUP(Table8_16[[#This Row],[Customer_ID]],Table1__2[],3,FALSE)</f>
        <v>49</v>
      </c>
      <c r="O1213" t="str">
        <f>VLOOKUP(Table8_16[[#This Row],[Customer_ID]],Table1__2[],4,FALSE)</f>
        <v>Female</v>
      </c>
      <c r="P1213" t="str">
        <f>VLOOKUP(Table8_16[[#This Row],[Customer_ID]],Table1__2[],5,FALSE)</f>
        <v>Lawsonhaven</v>
      </c>
      <c r="Q1213" t="str">
        <f>VLOOKUP(Table8_16[[#This Row],[Customer_ID]],Table1__2[],6,FALSE)</f>
        <v>Washington</v>
      </c>
      <c r="R1213" t="str">
        <f>VLOOKUP(Table8_16[[#This Row],[Customer_ID]],Table1__2[],7,FALSE)</f>
        <v>USA</v>
      </c>
      <c r="S1213" t="str">
        <f>VLOOKUP(Table8_16[[#This Row],[Customer_ID]],Table1__2[],8,FALSE)</f>
        <v>Platinum</v>
      </c>
      <c r="T1213" t="str">
        <f>VLOOKUP(Table8_16[[#This Row],[Customer_ID]],Table1__2[],9,FALSE)</f>
        <v>Experienced</v>
      </c>
      <c r="U1213" t="str">
        <f>VLOOKUP(Table8_16[[#This Row],[Product_ID]],Table3__211[],2,FALSE)</f>
        <v>Bedroom Table</v>
      </c>
      <c r="V1213" t="str">
        <f>VLOOKUP(Table8_16[[#This Row],[Product_ID]],Table3__211[],3,FALSE)</f>
        <v>Lamp</v>
      </c>
      <c r="W1213" t="str">
        <f>VLOOKUP(Table8_16[[#This Row],[Product_ID]],Table3__211[],4,FALSE)</f>
        <v>Home</v>
      </c>
      <c r="X1213" t="str">
        <f>VLOOKUP(Table8_16[[#This Row],[Product_ID]],Table3__211[],5,FALSE)</f>
        <v>Lighting</v>
      </c>
      <c r="Y1213" t="str">
        <f>VLOOKUP(Table8_16[[#This Row],[Product_ID]],Table3__211[],6,FALSE)</f>
        <v>Jones LLC</v>
      </c>
      <c r="Z1213">
        <f>VLOOKUP(Table8_16[[#This Row],[Product_ID]],Table3__211[],7,FALSE)</f>
        <v>382.22</v>
      </c>
      <c r="AA1213">
        <f>VLOOKUP(Table8_16[[#This Row],[Product_ID]],Table3__211[],8,FALSE)</f>
        <v>329</v>
      </c>
      <c r="AB1213" t="str">
        <f>VLOOKUP(Table8_16[[#This Row],[Store_ID]],Store!$A$2:$E$21,2,FALSE)</f>
        <v>Benson-Elliott</v>
      </c>
      <c r="AC1213" t="str">
        <f>VLOOKUP(Table8_16[[#This Row],[Store_ID]],Store!$A$2:$E$21,3,FALSE)</f>
        <v>East</v>
      </c>
      <c r="AD1213" t="str">
        <f>VLOOKUP(Table8_16[[#This Row],[Store_ID]],Store!$A$2:$E$21,4,FALSE)</f>
        <v>Port Josephberg</v>
      </c>
      <c r="AE1213" t="str">
        <f>VLOOKUP(Table8_16[[#This Row],[Store_ID]],Store!$A$2:$E$21,5,FALSE)</f>
        <v>Online</v>
      </c>
      <c r="AF1213" s="22" t="str">
        <f>VLOOKUP(Table8_16[[#This Row],[Store_ID]],Store!$A$2:$F$21,6,FALSE)</f>
        <v>Digital Store</v>
      </c>
    </row>
    <row r="1214" spans="1:32" x14ac:dyDescent="0.3">
      <c r="A1214" t="s">
        <v>3179</v>
      </c>
      <c r="B1214" s="5">
        <v>45472</v>
      </c>
      <c r="C1214" t="s">
        <v>1530</v>
      </c>
      <c r="D1214" t="s">
        <v>1625</v>
      </c>
      <c r="E1214" t="s">
        <v>1934</v>
      </c>
      <c r="F1214">
        <v>4</v>
      </c>
      <c r="G1214">
        <v>884.71</v>
      </c>
      <c r="H1214">
        <v>0.09</v>
      </c>
      <c r="I1214" t="s">
        <v>1961</v>
      </c>
      <c r="J1214">
        <v>3220.3444</v>
      </c>
      <c r="K1214">
        <v>3220.3444</v>
      </c>
      <c r="L1214" t="str">
        <f>_xlfn.IFS(Table8_1[[#This Row],[Unit_Price]]&lt;500,"Low Price",Table8_1[[#This Row],[Unit_Price]]&lt;2000,"Medium Price",Table8_1[[#This Row],[Unit_Price]]&gt;=2000, "High Price")</f>
        <v>Medium Price</v>
      </c>
      <c r="M1214" t="str">
        <f>VLOOKUP(Table8_16[[#This Row],[Customer_ID]],Table1__2[],2,FALSE)</f>
        <v>Justin Lopez</v>
      </c>
      <c r="N1214">
        <f>VLOOKUP(Table8_16[[#This Row],[Customer_ID]],Table1__2[],3,FALSE)</f>
        <v>21</v>
      </c>
      <c r="O1214" t="str">
        <f>VLOOKUP(Table8_16[[#This Row],[Customer_ID]],Table1__2[],4,FALSE)</f>
        <v>Male</v>
      </c>
      <c r="P1214" t="str">
        <f>VLOOKUP(Table8_16[[#This Row],[Customer_ID]],Table1__2[],5,FALSE)</f>
        <v>Port Cheryl</v>
      </c>
      <c r="Q1214" t="str">
        <f>VLOOKUP(Table8_16[[#This Row],[Customer_ID]],Table1__2[],6,FALSE)</f>
        <v>Texas</v>
      </c>
      <c r="R1214" t="str">
        <f>VLOOKUP(Table8_16[[#This Row],[Customer_ID]],Table1__2[],7,FALSE)</f>
        <v>USA</v>
      </c>
      <c r="S1214" t="str">
        <f>VLOOKUP(Table8_16[[#This Row],[Customer_ID]],Table1__2[],8,FALSE)</f>
        <v>Gold</v>
      </c>
      <c r="T1214" t="str">
        <f>VLOOKUP(Table8_16[[#This Row],[Customer_ID]],Table1__2[],9,FALSE)</f>
        <v>Students</v>
      </c>
      <c r="U1214" t="str">
        <f>VLOOKUP(Table8_16[[#This Row],[Product_ID]],Table3__211[],2,FALSE)</f>
        <v>Soccer Training Cone</v>
      </c>
      <c r="V1214" t="str">
        <f>VLOOKUP(Table8_16[[#This Row],[Product_ID]],Table3__211[],3,FALSE)</f>
        <v>Set</v>
      </c>
      <c r="W1214" t="str">
        <f>VLOOKUP(Table8_16[[#This Row],[Product_ID]],Table3__211[],4,FALSE)</f>
        <v>Sports</v>
      </c>
      <c r="X1214" t="str">
        <f>VLOOKUP(Table8_16[[#This Row],[Product_ID]],Table3__211[],5,FALSE)</f>
        <v>Accessories</v>
      </c>
      <c r="Y1214" t="str">
        <f>VLOOKUP(Table8_16[[#This Row],[Product_ID]],Table3__211[],6,FALSE)</f>
        <v>Ford, Murphy and Wilson</v>
      </c>
      <c r="Z1214">
        <f>VLOOKUP(Table8_16[[#This Row],[Product_ID]],Table3__211[],7,FALSE)</f>
        <v>144.53</v>
      </c>
      <c r="AA1214">
        <f>VLOOKUP(Table8_16[[#This Row],[Product_ID]],Table3__211[],8,FALSE)</f>
        <v>367</v>
      </c>
      <c r="AB1214" t="str">
        <f>VLOOKUP(Table8_16[[#This Row],[Store_ID]],Store!$A$2:$E$21,2,FALSE)</f>
        <v>Mcdonald Inc</v>
      </c>
      <c r="AC1214" t="str">
        <f>VLOOKUP(Table8_16[[#This Row],[Store_ID]],Store!$A$2:$E$21,3,FALSE)</f>
        <v>South</v>
      </c>
      <c r="AD1214" t="str">
        <f>VLOOKUP(Table8_16[[#This Row],[Store_ID]],Store!$A$2:$E$21,4,FALSE)</f>
        <v>Christopherland</v>
      </c>
      <c r="AE1214" t="str">
        <f>VLOOKUP(Table8_16[[#This Row],[Store_ID]],Store!$A$2:$E$21,5,FALSE)</f>
        <v>Outlet</v>
      </c>
      <c r="AF1214" s="22" t="str">
        <f>VLOOKUP(Table8_16[[#This Row],[Store_ID]],Store!$A$2:$F$21,6,FALSE)</f>
        <v>Physical Store</v>
      </c>
    </row>
    <row r="1215" spans="1:32" x14ac:dyDescent="0.3">
      <c r="A1215" t="s">
        <v>3180</v>
      </c>
      <c r="B1215" s="5">
        <v>45809</v>
      </c>
      <c r="C1215" t="s">
        <v>808</v>
      </c>
      <c r="D1215" t="s">
        <v>1799</v>
      </c>
      <c r="E1215" t="s">
        <v>1904</v>
      </c>
      <c r="F1215">
        <v>1</v>
      </c>
      <c r="G1215">
        <v>41.39</v>
      </c>
      <c r="H1215">
        <v>0.01</v>
      </c>
      <c r="I1215" t="s">
        <v>1959</v>
      </c>
      <c r="J1215">
        <v>40.976100000000002</v>
      </c>
      <c r="K1215">
        <v>40.976100000000002</v>
      </c>
      <c r="L1215" t="str">
        <f>_xlfn.IFS(Table8_1[[#This Row],[Unit_Price]]&lt;500,"Low Price",Table8_1[[#This Row],[Unit_Price]]&lt;2000,"Medium Price",Table8_1[[#This Row],[Unit_Price]]&gt;=2000, "High Price")</f>
        <v>Low Price</v>
      </c>
      <c r="M1215" t="str">
        <f>VLOOKUP(Table8_16[[#This Row],[Customer_ID]],Table1__2[],2,FALSE)</f>
        <v>Lauren George</v>
      </c>
      <c r="N1215">
        <f>VLOOKUP(Table8_16[[#This Row],[Customer_ID]],Table1__2[],3,FALSE)</f>
        <v>41</v>
      </c>
      <c r="O1215" t="str">
        <f>VLOOKUP(Table8_16[[#This Row],[Customer_ID]],Table1__2[],4,FALSE)</f>
        <v>Female</v>
      </c>
      <c r="P1215" t="str">
        <f>VLOOKUP(Table8_16[[#This Row],[Customer_ID]],Table1__2[],5,FALSE)</f>
        <v>Garciamouth</v>
      </c>
      <c r="Q1215" t="str">
        <f>VLOOKUP(Table8_16[[#This Row],[Customer_ID]],Table1__2[],6,FALSE)</f>
        <v>New York</v>
      </c>
      <c r="R1215" t="str">
        <f>VLOOKUP(Table8_16[[#This Row],[Customer_ID]],Table1__2[],7,FALSE)</f>
        <v>USA</v>
      </c>
      <c r="S1215" t="str">
        <f>VLOOKUP(Table8_16[[#This Row],[Customer_ID]],Table1__2[],8,FALSE)</f>
        <v>Gold</v>
      </c>
      <c r="T1215" t="str">
        <f>VLOOKUP(Table8_16[[#This Row],[Customer_ID]],Table1__2[],9,FALSE)</f>
        <v>Experienced</v>
      </c>
      <c r="U1215" t="str">
        <f>VLOOKUP(Table8_16[[#This Row],[Product_ID]],Table3__211[],2,FALSE)</f>
        <v>Professional Jump</v>
      </c>
      <c r="V1215" t="str">
        <f>VLOOKUP(Table8_16[[#This Row],[Product_ID]],Table3__211[],3,FALSE)</f>
        <v>Rope</v>
      </c>
      <c r="W1215" t="str">
        <f>VLOOKUP(Table8_16[[#This Row],[Product_ID]],Table3__211[],4,FALSE)</f>
        <v>Sports</v>
      </c>
      <c r="X1215" t="str">
        <f>VLOOKUP(Table8_16[[#This Row],[Product_ID]],Table3__211[],5,FALSE)</f>
        <v>Fitness</v>
      </c>
      <c r="Y1215" t="str">
        <f>VLOOKUP(Table8_16[[#This Row],[Product_ID]],Table3__211[],6,FALSE)</f>
        <v>Davis PLC</v>
      </c>
      <c r="Z1215">
        <f>VLOOKUP(Table8_16[[#This Row],[Product_ID]],Table3__211[],7,FALSE)</f>
        <v>477.61</v>
      </c>
      <c r="AA1215">
        <f>VLOOKUP(Table8_16[[#This Row],[Product_ID]],Table3__211[],8,FALSE)</f>
        <v>300</v>
      </c>
      <c r="AB1215" t="str">
        <f>VLOOKUP(Table8_16[[#This Row],[Store_ID]],Store!$A$2:$E$21,2,FALSE)</f>
        <v>Alexander Group</v>
      </c>
      <c r="AC1215" t="str">
        <f>VLOOKUP(Table8_16[[#This Row],[Store_ID]],Store!$A$2:$E$21,3,FALSE)</f>
        <v>South</v>
      </c>
      <c r="AD1215" t="str">
        <f>VLOOKUP(Table8_16[[#This Row],[Store_ID]],Store!$A$2:$E$21,4,FALSE)</f>
        <v>Port Sharon</v>
      </c>
      <c r="AE1215" t="str">
        <f>VLOOKUP(Table8_16[[#This Row],[Store_ID]],Store!$A$2:$E$21,5,FALSE)</f>
        <v>Online</v>
      </c>
      <c r="AF1215" s="22" t="str">
        <f>VLOOKUP(Table8_16[[#This Row],[Store_ID]],Store!$A$2:$F$21,6,FALSE)</f>
        <v>Digital Store</v>
      </c>
    </row>
    <row r="1216" spans="1:32" x14ac:dyDescent="0.3">
      <c r="A1216" t="s">
        <v>3181</v>
      </c>
      <c r="B1216" s="5">
        <v>45783</v>
      </c>
      <c r="C1216" t="s">
        <v>557</v>
      </c>
      <c r="D1216" t="s">
        <v>1753</v>
      </c>
      <c r="E1216" t="s">
        <v>1921</v>
      </c>
      <c r="F1216">
        <v>4</v>
      </c>
      <c r="G1216">
        <v>64.06</v>
      </c>
      <c r="H1216">
        <v>0.26</v>
      </c>
      <c r="I1216" t="s">
        <v>1959</v>
      </c>
      <c r="J1216">
        <v>189.61760000000001</v>
      </c>
      <c r="K1216">
        <v>189.61760000000001</v>
      </c>
      <c r="L1216" t="str">
        <f>_xlfn.IFS(Table8_1[[#This Row],[Unit_Price]]&lt;500,"Low Price",Table8_1[[#This Row],[Unit_Price]]&lt;2000,"Medium Price",Table8_1[[#This Row],[Unit_Price]]&gt;=2000, "High Price")</f>
        <v>Low Price</v>
      </c>
      <c r="M1216" t="str">
        <f>VLOOKUP(Table8_16[[#This Row],[Customer_ID]],Table1__2[],2,FALSE)</f>
        <v>Jason Wheeler</v>
      </c>
      <c r="N1216">
        <f>VLOOKUP(Table8_16[[#This Row],[Customer_ID]],Table1__2[],3,FALSE)</f>
        <v>47</v>
      </c>
      <c r="O1216" t="str">
        <f>VLOOKUP(Table8_16[[#This Row],[Customer_ID]],Table1__2[],4,FALSE)</f>
        <v>Female</v>
      </c>
      <c r="P1216" t="str">
        <f>VLOOKUP(Table8_16[[#This Row],[Customer_ID]],Table1__2[],5,FALSE)</f>
        <v>Carolview</v>
      </c>
      <c r="Q1216" t="str">
        <f>VLOOKUP(Table8_16[[#This Row],[Customer_ID]],Table1__2[],6,FALSE)</f>
        <v>Illinois</v>
      </c>
      <c r="R1216" t="str">
        <f>VLOOKUP(Table8_16[[#This Row],[Customer_ID]],Table1__2[],7,FALSE)</f>
        <v>USA</v>
      </c>
      <c r="S1216" t="str">
        <f>VLOOKUP(Table8_16[[#This Row],[Customer_ID]],Table1__2[],8,FALSE)</f>
        <v>Platinum</v>
      </c>
      <c r="T1216" t="str">
        <f>VLOOKUP(Table8_16[[#This Row],[Customer_ID]],Table1__2[],9,FALSE)</f>
        <v>Experienced</v>
      </c>
      <c r="U1216" t="str">
        <f>VLOOKUP(Table8_16[[#This Row],[Product_ID]],Table3__211[],2,FALSE)</f>
        <v>Foam</v>
      </c>
      <c r="V1216" t="str">
        <f>VLOOKUP(Table8_16[[#This Row],[Product_ID]],Table3__211[],3,FALSE)</f>
        <v>Roller</v>
      </c>
      <c r="W1216" t="str">
        <f>VLOOKUP(Table8_16[[#This Row],[Product_ID]],Table3__211[],4,FALSE)</f>
        <v>Sports</v>
      </c>
      <c r="X1216" t="str">
        <f>VLOOKUP(Table8_16[[#This Row],[Product_ID]],Table3__211[],5,FALSE)</f>
        <v>Fitness</v>
      </c>
      <c r="Y1216" t="str">
        <f>VLOOKUP(Table8_16[[#This Row],[Product_ID]],Table3__211[],6,FALSE)</f>
        <v>Atkinson, Camacho and Oliver</v>
      </c>
      <c r="Z1216">
        <f>VLOOKUP(Table8_16[[#This Row],[Product_ID]],Table3__211[],7,FALSE)</f>
        <v>30.62</v>
      </c>
      <c r="AA1216">
        <f>VLOOKUP(Table8_16[[#This Row],[Product_ID]],Table3__211[],8,FALSE)</f>
        <v>138</v>
      </c>
      <c r="AB1216" t="str">
        <f>VLOOKUP(Table8_16[[#This Row],[Store_ID]],Store!$A$2:$E$21,2,FALSE)</f>
        <v>Moore, Padilla and Butler</v>
      </c>
      <c r="AC1216" t="str">
        <f>VLOOKUP(Table8_16[[#This Row],[Store_ID]],Store!$A$2:$E$21,3,FALSE)</f>
        <v>South</v>
      </c>
      <c r="AD1216" t="str">
        <f>VLOOKUP(Table8_16[[#This Row],[Store_ID]],Store!$A$2:$E$21,4,FALSE)</f>
        <v>East Johnstad</v>
      </c>
      <c r="AE1216" t="str">
        <f>VLOOKUP(Table8_16[[#This Row],[Store_ID]],Store!$A$2:$E$21,5,FALSE)</f>
        <v>Flagship</v>
      </c>
      <c r="AF1216" s="22" t="str">
        <f>VLOOKUP(Table8_16[[#This Row],[Store_ID]],Store!$A$2:$F$21,6,FALSE)</f>
        <v>Physical Store</v>
      </c>
    </row>
    <row r="1217" spans="1:32" x14ac:dyDescent="0.3">
      <c r="A1217" t="s">
        <v>3182</v>
      </c>
      <c r="B1217" s="5">
        <v>45849</v>
      </c>
      <c r="C1217" t="s">
        <v>1097</v>
      </c>
      <c r="D1217" t="s">
        <v>1718</v>
      </c>
      <c r="E1217" t="s">
        <v>1921</v>
      </c>
      <c r="F1217">
        <v>2</v>
      </c>
      <c r="G1217">
        <v>152.25</v>
      </c>
      <c r="H1217">
        <v>0.13</v>
      </c>
      <c r="I1217" t="s">
        <v>1959</v>
      </c>
      <c r="J1217">
        <v>264.91500000000002</v>
      </c>
      <c r="K1217">
        <v>264.91500000000002</v>
      </c>
      <c r="L1217" t="str">
        <f>_xlfn.IFS(Table8_1[[#This Row],[Unit_Price]]&lt;500,"Low Price",Table8_1[[#This Row],[Unit_Price]]&lt;2000,"Medium Price",Table8_1[[#This Row],[Unit_Price]]&gt;=2000, "High Price")</f>
        <v>Low Price</v>
      </c>
      <c r="M1217" t="str">
        <f>VLOOKUP(Table8_16[[#This Row],[Customer_ID]],Table1__2[],2,FALSE)</f>
        <v>John Jordan</v>
      </c>
      <c r="N1217">
        <f>VLOOKUP(Table8_16[[#This Row],[Customer_ID]],Table1__2[],3,FALSE)</f>
        <v>58</v>
      </c>
      <c r="O1217" t="str">
        <f>VLOOKUP(Table8_16[[#This Row],[Customer_ID]],Table1__2[],4,FALSE)</f>
        <v>Female</v>
      </c>
      <c r="P1217" t="str">
        <f>VLOOKUP(Table8_16[[#This Row],[Customer_ID]],Table1__2[],5,FALSE)</f>
        <v>Port Crystalberg</v>
      </c>
      <c r="Q1217" t="str">
        <f>VLOOKUP(Table8_16[[#This Row],[Customer_ID]],Table1__2[],6,FALSE)</f>
        <v>Tennessee</v>
      </c>
      <c r="R1217" t="str">
        <f>VLOOKUP(Table8_16[[#This Row],[Customer_ID]],Table1__2[],7,FALSE)</f>
        <v>USA</v>
      </c>
      <c r="S1217" t="str">
        <f>VLOOKUP(Table8_16[[#This Row],[Customer_ID]],Table1__2[],8,FALSE)</f>
        <v>Platinum</v>
      </c>
      <c r="T1217" t="str">
        <f>VLOOKUP(Table8_16[[#This Row],[Customer_ID]],Table1__2[],9,FALSE)</f>
        <v>Experienced</v>
      </c>
      <c r="U1217" t="str">
        <f>VLOOKUP(Table8_16[[#This Row],[Product_ID]],Table3__211[],2,FALSE)</f>
        <v>Men's Winter</v>
      </c>
      <c r="V1217" t="str">
        <f>VLOOKUP(Table8_16[[#This Row],[Product_ID]],Table3__211[],3,FALSE)</f>
        <v>Jacket</v>
      </c>
      <c r="W1217" t="str">
        <f>VLOOKUP(Table8_16[[#This Row],[Product_ID]],Table3__211[],4,FALSE)</f>
        <v>Clothing</v>
      </c>
      <c r="X1217" t="str">
        <f>VLOOKUP(Table8_16[[#This Row],[Product_ID]],Table3__211[],5,FALSE)</f>
        <v>Outerwear</v>
      </c>
      <c r="Y1217" t="str">
        <f>VLOOKUP(Table8_16[[#This Row],[Product_ID]],Table3__211[],6,FALSE)</f>
        <v>Kelly, Smith and Perez</v>
      </c>
      <c r="Z1217">
        <f>VLOOKUP(Table8_16[[#This Row],[Product_ID]],Table3__211[],7,FALSE)</f>
        <v>167.34</v>
      </c>
      <c r="AA1217">
        <f>VLOOKUP(Table8_16[[#This Row],[Product_ID]],Table3__211[],8,FALSE)</f>
        <v>296</v>
      </c>
      <c r="AB1217" t="str">
        <f>VLOOKUP(Table8_16[[#This Row],[Store_ID]],Store!$A$2:$E$21,2,FALSE)</f>
        <v>Moore, Padilla and Butler</v>
      </c>
      <c r="AC1217" t="str">
        <f>VLOOKUP(Table8_16[[#This Row],[Store_ID]],Store!$A$2:$E$21,3,FALSE)</f>
        <v>South</v>
      </c>
      <c r="AD1217" t="str">
        <f>VLOOKUP(Table8_16[[#This Row],[Store_ID]],Store!$A$2:$E$21,4,FALSE)</f>
        <v>East Johnstad</v>
      </c>
      <c r="AE1217" t="str">
        <f>VLOOKUP(Table8_16[[#This Row],[Store_ID]],Store!$A$2:$E$21,5,FALSE)</f>
        <v>Flagship</v>
      </c>
      <c r="AF1217" s="22" t="str">
        <f>VLOOKUP(Table8_16[[#This Row],[Store_ID]],Store!$A$2:$F$21,6,FALSE)</f>
        <v>Physical Store</v>
      </c>
    </row>
    <row r="1218" spans="1:32" x14ac:dyDescent="0.3">
      <c r="A1218" t="s">
        <v>3183</v>
      </c>
      <c r="B1218" s="5">
        <v>45281</v>
      </c>
      <c r="C1218" t="s">
        <v>360</v>
      </c>
      <c r="D1218" t="s">
        <v>1610</v>
      </c>
      <c r="E1218" t="s">
        <v>1948</v>
      </c>
      <c r="F1218">
        <v>2</v>
      </c>
      <c r="G1218">
        <v>889.04</v>
      </c>
      <c r="H1218">
        <v>0.23</v>
      </c>
      <c r="I1218" t="s">
        <v>1959</v>
      </c>
      <c r="J1218">
        <v>1369.1215999999999</v>
      </c>
      <c r="K1218">
        <v>1369.1215999999999</v>
      </c>
      <c r="L1218" t="str">
        <f>_xlfn.IFS(Table8_1[[#This Row],[Unit_Price]]&lt;500,"Low Price",Table8_1[[#This Row],[Unit_Price]]&lt;2000,"Medium Price",Table8_1[[#This Row],[Unit_Price]]&gt;=2000, "High Price")</f>
        <v>Medium Price</v>
      </c>
      <c r="M1218" t="str">
        <f>VLOOKUP(Table8_16[[#This Row],[Customer_ID]],Table1__2[],2,FALSE)</f>
        <v>Diane Watson</v>
      </c>
      <c r="N1218">
        <f>VLOOKUP(Table8_16[[#This Row],[Customer_ID]],Table1__2[],3,FALSE)</f>
        <v>53</v>
      </c>
      <c r="O1218" t="str">
        <f>VLOOKUP(Table8_16[[#This Row],[Customer_ID]],Table1__2[],4,FALSE)</f>
        <v>Female</v>
      </c>
      <c r="P1218" t="str">
        <f>VLOOKUP(Table8_16[[#This Row],[Customer_ID]],Table1__2[],5,FALSE)</f>
        <v>North Codyport</v>
      </c>
      <c r="Q1218" t="str">
        <f>VLOOKUP(Table8_16[[#This Row],[Customer_ID]],Table1__2[],6,FALSE)</f>
        <v>Texas</v>
      </c>
      <c r="R1218" t="str">
        <f>VLOOKUP(Table8_16[[#This Row],[Customer_ID]],Table1__2[],7,FALSE)</f>
        <v>USA</v>
      </c>
      <c r="S1218" t="str">
        <f>VLOOKUP(Table8_16[[#This Row],[Customer_ID]],Table1__2[],8,FALSE)</f>
        <v>Platinum</v>
      </c>
      <c r="T1218" t="str">
        <f>VLOOKUP(Table8_16[[#This Row],[Customer_ID]],Table1__2[],9,FALSE)</f>
        <v>Experienced</v>
      </c>
      <c r="U1218" t="str">
        <f>VLOOKUP(Table8_16[[#This Row],[Product_ID]],Table3__211[],2,FALSE)</f>
        <v>USB-C Fast</v>
      </c>
      <c r="V1218" t="str">
        <f>VLOOKUP(Table8_16[[#This Row],[Product_ID]],Table3__211[],3,FALSE)</f>
        <v>Charger</v>
      </c>
      <c r="W1218" t="str">
        <f>VLOOKUP(Table8_16[[#This Row],[Product_ID]],Table3__211[],4,FALSE)</f>
        <v>Electronics</v>
      </c>
      <c r="X1218" t="str">
        <f>VLOOKUP(Table8_16[[#This Row],[Product_ID]],Table3__211[],5,FALSE)</f>
        <v>Accessories</v>
      </c>
      <c r="Y1218" t="str">
        <f>VLOOKUP(Table8_16[[#This Row],[Product_ID]],Table3__211[],6,FALSE)</f>
        <v>Dawson-Perkins</v>
      </c>
      <c r="Z1218">
        <f>VLOOKUP(Table8_16[[#This Row],[Product_ID]],Table3__211[],7,FALSE)</f>
        <v>242.23</v>
      </c>
      <c r="AA1218">
        <f>VLOOKUP(Table8_16[[#This Row],[Product_ID]],Table3__211[],8,FALSE)</f>
        <v>453</v>
      </c>
      <c r="AB1218" t="str">
        <f>VLOOKUP(Table8_16[[#This Row],[Store_ID]],Store!$A$2:$E$21,2,FALSE)</f>
        <v>Mann-Austin</v>
      </c>
      <c r="AC1218" t="str">
        <f>VLOOKUP(Table8_16[[#This Row],[Store_ID]],Store!$A$2:$E$21,3,FALSE)</f>
        <v>East</v>
      </c>
      <c r="AD1218" t="str">
        <f>VLOOKUP(Table8_16[[#This Row],[Store_ID]],Store!$A$2:$E$21,4,FALSE)</f>
        <v>Vasquezborough</v>
      </c>
      <c r="AE1218" t="str">
        <f>VLOOKUP(Table8_16[[#This Row],[Store_ID]],Store!$A$2:$E$21,5,FALSE)</f>
        <v>Online</v>
      </c>
      <c r="AF1218" s="22" t="str">
        <f>VLOOKUP(Table8_16[[#This Row],[Store_ID]],Store!$A$2:$F$21,6,FALSE)</f>
        <v>Digital Store</v>
      </c>
    </row>
    <row r="1219" spans="1:32" x14ac:dyDescent="0.3">
      <c r="A1219" t="s">
        <v>3184</v>
      </c>
      <c r="B1219" s="5">
        <v>45322</v>
      </c>
      <c r="C1219" t="s">
        <v>545</v>
      </c>
      <c r="D1219" t="s">
        <v>1689</v>
      </c>
      <c r="E1219" t="s">
        <v>1924</v>
      </c>
      <c r="F1219">
        <v>3</v>
      </c>
      <c r="G1219">
        <v>145.25</v>
      </c>
      <c r="H1219">
        <v>0.24</v>
      </c>
      <c r="I1219" t="s">
        <v>1961</v>
      </c>
      <c r="J1219">
        <v>331.17</v>
      </c>
      <c r="K1219">
        <v>331.17</v>
      </c>
      <c r="L1219" t="str">
        <f>_xlfn.IFS(Table8_1[[#This Row],[Unit_Price]]&lt;500,"Low Price",Table8_1[[#This Row],[Unit_Price]]&lt;2000,"Medium Price",Table8_1[[#This Row],[Unit_Price]]&gt;=2000, "High Price")</f>
        <v>Low Price</v>
      </c>
      <c r="M1219" t="str">
        <f>VLOOKUP(Table8_16[[#This Row],[Customer_ID]],Table1__2[],2,FALSE)</f>
        <v>Cynthia Morris</v>
      </c>
      <c r="N1219">
        <f>VLOOKUP(Table8_16[[#This Row],[Customer_ID]],Table1__2[],3,FALSE)</f>
        <v>18</v>
      </c>
      <c r="O1219" t="str">
        <f>VLOOKUP(Table8_16[[#This Row],[Customer_ID]],Table1__2[],4,FALSE)</f>
        <v>Female</v>
      </c>
      <c r="P1219" t="str">
        <f>VLOOKUP(Table8_16[[#This Row],[Customer_ID]],Table1__2[],5,FALSE)</f>
        <v>Hessmouth</v>
      </c>
      <c r="Q1219" t="str">
        <f>VLOOKUP(Table8_16[[#This Row],[Customer_ID]],Table1__2[],6,FALSE)</f>
        <v>Arizona</v>
      </c>
      <c r="R1219" t="str">
        <f>VLOOKUP(Table8_16[[#This Row],[Customer_ID]],Table1__2[],7,FALSE)</f>
        <v>USA</v>
      </c>
      <c r="S1219" t="str">
        <f>VLOOKUP(Table8_16[[#This Row],[Customer_ID]],Table1__2[],8,FALSE)</f>
        <v>Silver</v>
      </c>
      <c r="T1219" t="str">
        <f>VLOOKUP(Table8_16[[#This Row],[Customer_ID]],Table1__2[],9,FALSE)</f>
        <v>Teenage</v>
      </c>
      <c r="U1219" t="str">
        <f>VLOOKUP(Table8_16[[#This Row],[Product_ID]],Table3__211[],2,FALSE)</f>
        <v>Men's Casual</v>
      </c>
      <c r="V1219" t="str">
        <f>VLOOKUP(Table8_16[[#This Row],[Product_ID]],Table3__211[],3,FALSE)</f>
        <v>Sneakers</v>
      </c>
      <c r="W1219" t="str">
        <f>VLOOKUP(Table8_16[[#This Row],[Product_ID]],Table3__211[],4,FALSE)</f>
        <v>Clothing</v>
      </c>
      <c r="X1219" t="str">
        <f>VLOOKUP(Table8_16[[#This Row],[Product_ID]],Table3__211[],5,FALSE)</f>
        <v>Footwear</v>
      </c>
      <c r="Y1219" t="str">
        <f>VLOOKUP(Table8_16[[#This Row],[Product_ID]],Table3__211[],6,FALSE)</f>
        <v>Hogan-Lee</v>
      </c>
      <c r="Z1219">
        <f>VLOOKUP(Table8_16[[#This Row],[Product_ID]],Table3__211[],7,FALSE)</f>
        <v>353.47</v>
      </c>
      <c r="AA1219">
        <f>VLOOKUP(Table8_16[[#This Row],[Product_ID]],Table3__211[],8,FALSE)</f>
        <v>214</v>
      </c>
      <c r="AB1219" t="str">
        <f>VLOOKUP(Table8_16[[#This Row],[Store_ID]],Store!$A$2:$E$21,2,FALSE)</f>
        <v>Hill, Wagner and Ballard</v>
      </c>
      <c r="AC1219" t="str">
        <f>VLOOKUP(Table8_16[[#This Row],[Store_ID]],Store!$A$2:$E$21,3,FALSE)</f>
        <v>East</v>
      </c>
      <c r="AD1219" t="str">
        <f>VLOOKUP(Table8_16[[#This Row],[Store_ID]],Store!$A$2:$E$21,4,FALSE)</f>
        <v>East Davidville</v>
      </c>
      <c r="AE1219" t="str">
        <f>VLOOKUP(Table8_16[[#This Row],[Store_ID]],Store!$A$2:$E$21,5,FALSE)</f>
        <v>Online</v>
      </c>
      <c r="AF1219" s="22" t="str">
        <f>VLOOKUP(Table8_16[[#This Row],[Store_ID]],Store!$A$2:$F$21,6,FALSE)</f>
        <v>Digital Store</v>
      </c>
    </row>
    <row r="1220" spans="1:32" x14ac:dyDescent="0.3">
      <c r="A1220" t="s">
        <v>3185</v>
      </c>
      <c r="B1220" s="5">
        <v>45560</v>
      </c>
      <c r="C1220" t="s">
        <v>215</v>
      </c>
      <c r="D1220" t="s">
        <v>1847</v>
      </c>
      <c r="E1220" t="s">
        <v>1896</v>
      </c>
      <c r="F1220">
        <v>2</v>
      </c>
      <c r="G1220">
        <v>898.45</v>
      </c>
      <c r="H1220">
        <v>0.28999999999999998</v>
      </c>
      <c r="I1220" t="s">
        <v>1964</v>
      </c>
      <c r="J1220">
        <v>1275.799</v>
      </c>
      <c r="K1220">
        <v>1275.799</v>
      </c>
      <c r="L1220" t="str">
        <f>_xlfn.IFS(Table8_1[[#This Row],[Unit_Price]]&lt;500,"Low Price",Table8_1[[#This Row],[Unit_Price]]&lt;2000,"Medium Price",Table8_1[[#This Row],[Unit_Price]]&gt;=2000, "High Price")</f>
        <v>Medium Price</v>
      </c>
      <c r="M1220" t="str">
        <f>VLOOKUP(Table8_16[[#This Row],[Customer_ID]],Table1__2[],2,FALSE)</f>
        <v>Christopher Sutton</v>
      </c>
      <c r="N1220">
        <f>VLOOKUP(Table8_16[[#This Row],[Customer_ID]],Table1__2[],3,FALSE)</f>
        <v>49</v>
      </c>
      <c r="O1220" t="str">
        <f>VLOOKUP(Table8_16[[#This Row],[Customer_ID]],Table1__2[],4,FALSE)</f>
        <v>Female</v>
      </c>
      <c r="P1220" t="str">
        <f>VLOOKUP(Table8_16[[#This Row],[Customer_ID]],Table1__2[],5,FALSE)</f>
        <v>Deborahberg</v>
      </c>
      <c r="Q1220" t="str">
        <f>VLOOKUP(Table8_16[[#This Row],[Customer_ID]],Table1__2[],6,FALSE)</f>
        <v>Pennsylvania</v>
      </c>
      <c r="R1220" t="str">
        <f>VLOOKUP(Table8_16[[#This Row],[Customer_ID]],Table1__2[],7,FALSE)</f>
        <v>USA</v>
      </c>
      <c r="S1220" t="str">
        <f>VLOOKUP(Table8_16[[#This Row],[Customer_ID]],Table1__2[],8,FALSE)</f>
        <v>Gold</v>
      </c>
      <c r="T1220" t="str">
        <f>VLOOKUP(Table8_16[[#This Row],[Customer_ID]],Table1__2[],9,FALSE)</f>
        <v>Experienced</v>
      </c>
      <c r="U1220" t="str">
        <f>VLOOKUP(Table8_16[[#This Row],[Product_ID]],Table3__211[],2,FALSE)</f>
        <v>Sports Wrist</v>
      </c>
      <c r="V1220" t="str">
        <f>VLOOKUP(Table8_16[[#This Row],[Product_ID]],Table3__211[],3,FALSE)</f>
        <v>Sweatbands</v>
      </c>
      <c r="W1220" t="str">
        <f>VLOOKUP(Table8_16[[#This Row],[Product_ID]],Table3__211[],4,FALSE)</f>
        <v>Sports</v>
      </c>
      <c r="X1220" t="str">
        <f>VLOOKUP(Table8_16[[#This Row],[Product_ID]],Table3__211[],5,FALSE)</f>
        <v>Accessories</v>
      </c>
      <c r="Y1220" t="str">
        <f>VLOOKUP(Table8_16[[#This Row],[Product_ID]],Table3__211[],6,FALSE)</f>
        <v>Olsen-Daniels</v>
      </c>
      <c r="Z1220">
        <f>VLOOKUP(Table8_16[[#This Row],[Product_ID]],Table3__211[],7,FALSE)</f>
        <v>131.24</v>
      </c>
      <c r="AA1220">
        <f>VLOOKUP(Table8_16[[#This Row],[Product_ID]],Table3__211[],8,FALSE)</f>
        <v>232</v>
      </c>
      <c r="AB1220" t="str">
        <f>VLOOKUP(Table8_16[[#This Row],[Store_ID]],Store!$A$2:$E$21,2,FALSE)</f>
        <v>Black-Horn</v>
      </c>
      <c r="AC1220" t="str">
        <f>VLOOKUP(Table8_16[[#This Row],[Store_ID]],Store!$A$2:$E$21,3,FALSE)</f>
        <v>South</v>
      </c>
      <c r="AD1220" t="str">
        <f>VLOOKUP(Table8_16[[#This Row],[Store_ID]],Store!$A$2:$E$21,4,FALSE)</f>
        <v>North Nancyview</v>
      </c>
      <c r="AE1220" t="str">
        <f>VLOOKUP(Table8_16[[#This Row],[Store_ID]],Store!$A$2:$E$21,5,FALSE)</f>
        <v>Outlet</v>
      </c>
      <c r="AF1220" s="22" t="str">
        <f>VLOOKUP(Table8_16[[#This Row],[Store_ID]],Store!$A$2:$F$21,6,FALSE)</f>
        <v>Physical Store</v>
      </c>
    </row>
    <row r="1221" spans="1:32" x14ac:dyDescent="0.3">
      <c r="A1221" t="s">
        <v>3186</v>
      </c>
      <c r="B1221" s="5">
        <v>45905</v>
      </c>
      <c r="C1221" t="s">
        <v>128</v>
      </c>
      <c r="D1221" t="s">
        <v>1683</v>
      </c>
      <c r="E1221" t="s">
        <v>1936</v>
      </c>
      <c r="F1221">
        <v>4</v>
      </c>
      <c r="G1221">
        <v>642.04999999999995</v>
      </c>
      <c r="H1221">
        <v>0.25</v>
      </c>
      <c r="I1221" t="s">
        <v>1959</v>
      </c>
      <c r="J1221">
        <v>1926.15</v>
      </c>
      <c r="K1221">
        <v>1926.1499999999999</v>
      </c>
      <c r="L1221" t="str">
        <f>_xlfn.IFS(Table8_1[[#This Row],[Unit_Price]]&lt;500,"Low Price",Table8_1[[#This Row],[Unit_Price]]&lt;2000,"Medium Price",Table8_1[[#This Row],[Unit_Price]]&gt;=2000, "High Price")</f>
        <v>Medium Price</v>
      </c>
      <c r="M1221" t="str">
        <f>VLOOKUP(Table8_16[[#This Row],[Customer_ID]],Table1__2[],2,FALSE)</f>
        <v>Jessica Acevedo</v>
      </c>
      <c r="N1221">
        <f>VLOOKUP(Table8_16[[#This Row],[Customer_ID]],Table1__2[],3,FALSE)</f>
        <v>64</v>
      </c>
      <c r="O1221" t="str">
        <f>VLOOKUP(Table8_16[[#This Row],[Customer_ID]],Table1__2[],4,FALSE)</f>
        <v>Female</v>
      </c>
      <c r="P1221" t="str">
        <f>VLOOKUP(Table8_16[[#This Row],[Customer_ID]],Table1__2[],5,FALSE)</f>
        <v>Amybury</v>
      </c>
      <c r="Q1221" t="str">
        <f>VLOOKUP(Table8_16[[#This Row],[Customer_ID]],Table1__2[],6,FALSE)</f>
        <v>Pennsylvania</v>
      </c>
      <c r="R1221" t="str">
        <f>VLOOKUP(Table8_16[[#This Row],[Customer_ID]],Table1__2[],7,FALSE)</f>
        <v>USA</v>
      </c>
      <c r="S1221" t="str">
        <f>VLOOKUP(Table8_16[[#This Row],[Customer_ID]],Table1__2[],8,FALSE)</f>
        <v>Bronze</v>
      </c>
      <c r="T1221" t="str">
        <f>VLOOKUP(Table8_16[[#This Row],[Customer_ID]],Table1__2[],9,FALSE)</f>
        <v>Retired</v>
      </c>
      <c r="U1221" t="str">
        <f>VLOOKUP(Table8_16[[#This Row],[Product_ID]],Table3__211[],2,FALSE)</f>
        <v>Bedroom Table</v>
      </c>
      <c r="V1221" t="str">
        <f>VLOOKUP(Table8_16[[#This Row],[Product_ID]],Table3__211[],3,FALSE)</f>
        <v>Lamp</v>
      </c>
      <c r="W1221" t="str">
        <f>VLOOKUP(Table8_16[[#This Row],[Product_ID]],Table3__211[],4,FALSE)</f>
        <v>Home</v>
      </c>
      <c r="X1221" t="str">
        <f>VLOOKUP(Table8_16[[#This Row],[Product_ID]],Table3__211[],5,FALSE)</f>
        <v>Lighting</v>
      </c>
      <c r="Y1221" t="str">
        <f>VLOOKUP(Table8_16[[#This Row],[Product_ID]],Table3__211[],6,FALSE)</f>
        <v>Jones LLC</v>
      </c>
      <c r="Z1221">
        <f>VLOOKUP(Table8_16[[#This Row],[Product_ID]],Table3__211[],7,FALSE)</f>
        <v>382.22</v>
      </c>
      <c r="AA1221">
        <f>VLOOKUP(Table8_16[[#This Row],[Product_ID]],Table3__211[],8,FALSE)</f>
        <v>329</v>
      </c>
      <c r="AB1221" t="str">
        <f>VLOOKUP(Table8_16[[#This Row],[Store_ID]],Store!$A$2:$E$21,2,FALSE)</f>
        <v>Shelton PLC</v>
      </c>
      <c r="AC1221" t="str">
        <f>VLOOKUP(Table8_16[[#This Row],[Store_ID]],Store!$A$2:$E$21,3,FALSE)</f>
        <v>North</v>
      </c>
      <c r="AD1221" t="str">
        <f>VLOOKUP(Table8_16[[#This Row],[Store_ID]],Store!$A$2:$E$21,4,FALSE)</f>
        <v>East Jenniferstad</v>
      </c>
      <c r="AE1221" t="str">
        <f>VLOOKUP(Table8_16[[#This Row],[Store_ID]],Store!$A$2:$E$21,5,FALSE)</f>
        <v>Flagship</v>
      </c>
      <c r="AF1221" s="22" t="str">
        <f>VLOOKUP(Table8_16[[#This Row],[Store_ID]],Store!$A$2:$F$21,6,FALSE)</f>
        <v>Physical Store</v>
      </c>
    </row>
    <row r="1222" spans="1:32" x14ac:dyDescent="0.3">
      <c r="A1222" t="s">
        <v>3187</v>
      </c>
      <c r="B1222" s="5">
        <v>45531</v>
      </c>
      <c r="C1222" t="s">
        <v>998</v>
      </c>
      <c r="D1222" t="s">
        <v>1835</v>
      </c>
      <c r="E1222" t="s">
        <v>1914</v>
      </c>
      <c r="F1222">
        <v>4</v>
      </c>
      <c r="G1222">
        <v>450.83</v>
      </c>
      <c r="H1222">
        <v>0.24</v>
      </c>
      <c r="I1222" t="s">
        <v>1959</v>
      </c>
      <c r="J1222">
        <v>1370.5232000000001</v>
      </c>
      <c r="K1222">
        <v>1370.5232000000001</v>
      </c>
      <c r="L1222" t="str">
        <f>_xlfn.IFS(Table8_1[[#This Row],[Unit_Price]]&lt;500,"Low Price",Table8_1[[#This Row],[Unit_Price]]&lt;2000,"Medium Price",Table8_1[[#This Row],[Unit_Price]]&gt;=2000, "High Price")</f>
        <v>Low Price</v>
      </c>
      <c r="M1222" t="str">
        <f>VLOOKUP(Table8_16[[#This Row],[Customer_ID]],Table1__2[],2,FALSE)</f>
        <v>Elizabeth Jones</v>
      </c>
      <c r="N1222">
        <f>VLOOKUP(Table8_16[[#This Row],[Customer_ID]],Table1__2[],3,FALSE)</f>
        <v>62</v>
      </c>
      <c r="O1222" t="str">
        <f>VLOOKUP(Table8_16[[#This Row],[Customer_ID]],Table1__2[],4,FALSE)</f>
        <v>Male</v>
      </c>
      <c r="P1222" t="str">
        <f>VLOOKUP(Table8_16[[#This Row],[Customer_ID]],Table1__2[],5,FALSE)</f>
        <v>Brownburgh</v>
      </c>
      <c r="Q1222" t="str">
        <f>VLOOKUP(Table8_16[[#This Row],[Customer_ID]],Table1__2[],6,FALSE)</f>
        <v>Maryland</v>
      </c>
      <c r="R1222" t="str">
        <f>VLOOKUP(Table8_16[[#This Row],[Customer_ID]],Table1__2[],7,FALSE)</f>
        <v>USA</v>
      </c>
      <c r="S1222" t="str">
        <f>VLOOKUP(Table8_16[[#This Row],[Customer_ID]],Table1__2[],8,FALSE)</f>
        <v>Platinum</v>
      </c>
      <c r="T1222" t="str">
        <f>VLOOKUP(Table8_16[[#This Row],[Customer_ID]],Table1__2[],9,FALSE)</f>
        <v>Retired</v>
      </c>
      <c r="U1222" t="str">
        <f>VLOOKUP(Table8_16[[#This Row],[Product_ID]],Table3__211[],2,FALSE)</f>
        <v>Wooden</v>
      </c>
      <c r="V1222" t="str">
        <f>VLOOKUP(Table8_16[[#This Row],[Product_ID]],Table3__211[],3,FALSE)</f>
        <v>Bookshelf</v>
      </c>
      <c r="W1222" t="str">
        <f>VLOOKUP(Table8_16[[#This Row],[Product_ID]],Table3__211[],4,FALSE)</f>
        <v>Home</v>
      </c>
      <c r="X1222" t="str">
        <f>VLOOKUP(Table8_16[[#This Row],[Product_ID]],Table3__211[],5,FALSE)</f>
        <v>Furniture</v>
      </c>
      <c r="Y1222" t="str">
        <f>VLOOKUP(Table8_16[[#This Row],[Product_ID]],Table3__211[],6,FALSE)</f>
        <v>Collins-Stephenson</v>
      </c>
      <c r="Z1222">
        <f>VLOOKUP(Table8_16[[#This Row],[Product_ID]],Table3__211[],7,FALSE)</f>
        <v>388.46</v>
      </c>
      <c r="AA1222">
        <f>VLOOKUP(Table8_16[[#This Row],[Product_ID]],Table3__211[],8,FALSE)</f>
        <v>208</v>
      </c>
      <c r="AB1222" t="str">
        <f>VLOOKUP(Table8_16[[#This Row],[Store_ID]],Store!$A$2:$E$21,2,FALSE)</f>
        <v>Martinez-Mullins</v>
      </c>
      <c r="AC1222" t="str">
        <f>VLOOKUP(Table8_16[[#This Row],[Store_ID]],Store!$A$2:$E$21,3,FALSE)</f>
        <v>South</v>
      </c>
      <c r="AD1222" t="str">
        <f>VLOOKUP(Table8_16[[#This Row],[Store_ID]],Store!$A$2:$E$21,4,FALSE)</f>
        <v>Williamsfurt</v>
      </c>
      <c r="AE1222" t="str">
        <f>VLOOKUP(Table8_16[[#This Row],[Store_ID]],Store!$A$2:$E$21,5,FALSE)</f>
        <v>Online</v>
      </c>
      <c r="AF1222" s="22" t="str">
        <f>VLOOKUP(Table8_16[[#This Row],[Store_ID]],Store!$A$2:$F$21,6,FALSE)</f>
        <v>Digital Store</v>
      </c>
    </row>
    <row r="1223" spans="1:32" x14ac:dyDescent="0.3">
      <c r="A1223" t="s">
        <v>3188</v>
      </c>
      <c r="B1223" s="5">
        <v>45216</v>
      </c>
      <c r="C1223" t="s">
        <v>55</v>
      </c>
      <c r="D1223" t="s">
        <v>1738</v>
      </c>
      <c r="E1223" t="s">
        <v>1948</v>
      </c>
      <c r="F1223">
        <v>2</v>
      </c>
      <c r="G1223">
        <v>441.03</v>
      </c>
      <c r="H1223">
        <v>0.23</v>
      </c>
      <c r="I1223" t="s">
        <v>1964</v>
      </c>
      <c r="J1223">
        <v>679.18619999999999</v>
      </c>
      <c r="K1223">
        <v>679.18619999999999</v>
      </c>
      <c r="L1223" t="str">
        <f>_xlfn.IFS(Table8_1[[#This Row],[Unit_Price]]&lt;500,"Low Price",Table8_1[[#This Row],[Unit_Price]]&lt;2000,"Medium Price",Table8_1[[#This Row],[Unit_Price]]&gt;=2000, "High Price")</f>
        <v>Low Price</v>
      </c>
      <c r="M1223" t="str">
        <f>VLOOKUP(Table8_16[[#This Row],[Customer_ID]],Table1__2[],2,FALSE)</f>
        <v>Dominic Page</v>
      </c>
      <c r="N1223">
        <f>VLOOKUP(Table8_16[[#This Row],[Customer_ID]],Table1__2[],3,FALSE)</f>
        <v>53</v>
      </c>
      <c r="O1223" t="str">
        <f>VLOOKUP(Table8_16[[#This Row],[Customer_ID]],Table1__2[],4,FALSE)</f>
        <v>Male</v>
      </c>
      <c r="P1223" t="str">
        <f>VLOOKUP(Table8_16[[#This Row],[Customer_ID]],Table1__2[],5,FALSE)</f>
        <v>Port Michaelburgh</v>
      </c>
      <c r="Q1223" t="str">
        <f>VLOOKUP(Table8_16[[#This Row],[Customer_ID]],Table1__2[],6,FALSE)</f>
        <v>Pennsylvania</v>
      </c>
      <c r="R1223" t="str">
        <f>VLOOKUP(Table8_16[[#This Row],[Customer_ID]],Table1__2[],7,FALSE)</f>
        <v>USA</v>
      </c>
      <c r="S1223" t="str">
        <f>VLOOKUP(Table8_16[[#This Row],[Customer_ID]],Table1__2[],8,FALSE)</f>
        <v>Bronze</v>
      </c>
      <c r="T1223" t="str">
        <f>VLOOKUP(Table8_16[[#This Row],[Customer_ID]],Table1__2[],9,FALSE)</f>
        <v>Experienced</v>
      </c>
      <c r="U1223" t="str">
        <f>VLOOKUP(Table8_16[[#This Row],[Product_ID]],Table3__211[],2,FALSE)</f>
        <v>Rugby</v>
      </c>
      <c r="V1223" t="str">
        <f>VLOOKUP(Table8_16[[#This Row],[Product_ID]],Table3__211[],3,FALSE)</f>
        <v>Ball</v>
      </c>
      <c r="W1223" t="str">
        <f>VLOOKUP(Table8_16[[#This Row],[Product_ID]],Table3__211[],4,FALSE)</f>
        <v>Sports</v>
      </c>
      <c r="X1223" t="str">
        <f>VLOOKUP(Table8_16[[#This Row],[Product_ID]],Table3__211[],5,FALSE)</f>
        <v>Team Sports</v>
      </c>
      <c r="Y1223" t="str">
        <f>VLOOKUP(Table8_16[[#This Row],[Product_ID]],Table3__211[],6,FALSE)</f>
        <v>Harris Inc</v>
      </c>
      <c r="Z1223">
        <f>VLOOKUP(Table8_16[[#This Row],[Product_ID]],Table3__211[],7,FALSE)</f>
        <v>212.26</v>
      </c>
      <c r="AA1223">
        <f>VLOOKUP(Table8_16[[#This Row],[Product_ID]],Table3__211[],8,FALSE)</f>
        <v>82</v>
      </c>
      <c r="AB1223" t="str">
        <f>VLOOKUP(Table8_16[[#This Row],[Store_ID]],Store!$A$2:$E$21,2,FALSE)</f>
        <v>Mann-Austin</v>
      </c>
      <c r="AC1223" t="str">
        <f>VLOOKUP(Table8_16[[#This Row],[Store_ID]],Store!$A$2:$E$21,3,FALSE)</f>
        <v>East</v>
      </c>
      <c r="AD1223" t="str">
        <f>VLOOKUP(Table8_16[[#This Row],[Store_ID]],Store!$A$2:$E$21,4,FALSE)</f>
        <v>Vasquezborough</v>
      </c>
      <c r="AE1223" t="str">
        <f>VLOOKUP(Table8_16[[#This Row],[Store_ID]],Store!$A$2:$E$21,5,FALSE)</f>
        <v>Online</v>
      </c>
      <c r="AF1223" s="22" t="str">
        <f>VLOOKUP(Table8_16[[#This Row],[Store_ID]],Store!$A$2:$F$21,6,FALSE)</f>
        <v>Digital Store</v>
      </c>
    </row>
    <row r="1224" spans="1:32" x14ac:dyDescent="0.3">
      <c r="A1224" t="s">
        <v>3189</v>
      </c>
      <c r="B1224" s="5">
        <v>45384</v>
      </c>
      <c r="C1224" t="s">
        <v>302</v>
      </c>
      <c r="D1224" t="s">
        <v>1652</v>
      </c>
      <c r="E1224" t="s">
        <v>1896</v>
      </c>
      <c r="F1224">
        <v>3</v>
      </c>
      <c r="G1224">
        <v>377.69</v>
      </c>
      <c r="H1224">
        <v>7.0000000000000007E-2</v>
      </c>
      <c r="I1224" t="s">
        <v>1961</v>
      </c>
      <c r="J1224">
        <v>1053.7551000000001</v>
      </c>
      <c r="K1224">
        <v>1053.7550999999999</v>
      </c>
      <c r="L1224" t="str">
        <f>_xlfn.IFS(Table8_1[[#This Row],[Unit_Price]]&lt;500,"Low Price",Table8_1[[#This Row],[Unit_Price]]&lt;2000,"Medium Price",Table8_1[[#This Row],[Unit_Price]]&gt;=2000, "High Price")</f>
        <v>Low Price</v>
      </c>
      <c r="M1224" t="str">
        <f>VLOOKUP(Table8_16[[#This Row],[Customer_ID]],Table1__2[],2,FALSE)</f>
        <v>George Rosario</v>
      </c>
      <c r="N1224">
        <f>VLOOKUP(Table8_16[[#This Row],[Customer_ID]],Table1__2[],3,FALSE)</f>
        <v>53</v>
      </c>
      <c r="O1224" t="str">
        <f>VLOOKUP(Table8_16[[#This Row],[Customer_ID]],Table1__2[],4,FALSE)</f>
        <v>Male</v>
      </c>
      <c r="P1224" t="str">
        <f>VLOOKUP(Table8_16[[#This Row],[Customer_ID]],Table1__2[],5,FALSE)</f>
        <v>Leburgh</v>
      </c>
      <c r="Q1224" t="str">
        <f>VLOOKUP(Table8_16[[#This Row],[Customer_ID]],Table1__2[],6,FALSE)</f>
        <v>Florida</v>
      </c>
      <c r="R1224" t="str">
        <f>VLOOKUP(Table8_16[[#This Row],[Customer_ID]],Table1__2[],7,FALSE)</f>
        <v>USA</v>
      </c>
      <c r="S1224" t="str">
        <f>VLOOKUP(Table8_16[[#This Row],[Customer_ID]],Table1__2[],8,FALSE)</f>
        <v>Bronze</v>
      </c>
      <c r="T1224" t="str">
        <f>VLOOKUP(Table8_16[[#This Row],[Customer_ID]],Table1__2[],9,FALSE)</f>
        <v>Experienced</v>
      </c>
      <c r="U1224" t="str">
        <f>VLOOKUP(Table8_16[[#This Row],[Product_ID]],Table3__211[],2,FALSE)</f>
        <v>Women's Scarf</v>
      </c>
      <c r="V1224" t="str">
        <f>VLOOKUP(Table8_16[[#This Row],[Product_ID]],Table3__211[],3,FALSE)</f>
        <v>Set</v>
      </c>
      <c r="W1224" t="str">
        <f>VLOOKUP(Table8_16[[#This Row],[Product_ID]],Table3__211[],4,FALSE)</f>
        <v>Clothing</v>
      </c>
      <c r="X1224" t="str">
        <f>VLOOKUP(Table8_16[[#This Row],[Product_ID]],Table3__211[],5,FALSE)</f>
        <v>Accessories</v>
      </c>
      <c r="Y1224" t="str">
        <f>VLOOKUP(Table8_16[[#This Row],[Product_ID]],Table3__211[],6,FALSE)</f>
        <v>Brown and Sons</v>
      </c>
      <c r="Z1224">
        <f>VLOOKUP(Table8_16[[#This Row],[Product_ID]],Table3__211[],7,FALSE)</f>
        <v>174.02</v>
      </c>
      <c r="AA1224">
        <f>VLOOKUP(Table8_16[[#This Row],[Product_ID]],Table3__211[],8,FALSE)</f>
        <v>268</v>
      </c>
      <c r="AB1224" t="str">
        <f>VLOOKUP(Table8_16[[#This Row],[Store_ID]],Store!$A$2:$E$21,2,FALSE)</f>
        <v>Black-Horn</v>
      </c>
      <c r="AC1224" t="str">
        <f>VLOOKUP(Table8_16[[#This Row],[Store_ID]],Store!$A$2:$E$21,3,FALSE)</f>
        <v>South</v>
      </c>
      <c r="AD1224" t="str">
        <f>VLOOKUP(Table8_16[[#This Row],[Store_ID]],Store!$A$2:$E$21,4,FALSE)</f>
        <v>North Nancyview</v>
      </c>
      <c r="AE1224" t="str">
        <f>VLOOKUP(Table8_16[[#This Row],[Store_ID]],Store!$A$2:$E$21,5,FALSE)</f>
        <v>Outlet</v>
      </c>
      <c r="AF1224" s="22" t="str">
        <f>VLOOKUP(Table8_16[[#This Row],[Store_ID]],Store!$A$2:$F$21,6,FALSE)</f>
        <v>Physical Store</v>
      </c>
    </row>
    <row r="1225" spans="1:32" x14ac:dyDescent="0.3">
      <c r="A1225" t="s">
        <v>3190</v>
      </c>
      <c r="B1225" s="5">
        <v>45416</v>
      </c>
      <c r="C1225" t="s">
        <v>542</v>
      </c>
      <c r="D1225" t="s">
        <v>1599</v>
      </c>
      <c r="E1225" t="s">
        <v>1914</v>
      </c>
      <c r="F1225">
        <v>1</v>
      </c>
      <c r="G1225">
        <v>457.33</v>
      </c>
      <c r="H1225">
        <v>0.27</v>
      </c>
      <c r="I1225" t="s">
        <v>1959</v>
      </c>
      <c r="J1225">
        <v>333.85090000000002</v>
      </c>
      <c r="K1225">
        <v>333.85089999999997</v>
      </c>
      <c r="L1225" t="str">
        <f>_xlfn.IFS(Table8_1[[#This Row],[Unit_Price]]&lt;500,"Low Price",Table8_1[[#This Row],[Unit_Price]]&lt;2000,"Medium Price",Table8_1[[#This Row],[Unit_Price]]&gt;=2000, "High Price")</f>
        <v>Low Price</v>
      </c>
      <c r="M1225" t="str">
        <f>VLOOKUP(Table8_16[[#This Row],[Customer_ID]],Table1__2[],2,FALSE)</f>
        <v>John Lawson</v>
      </c>
      <c r="N1225">
        <f>VLOOKUP(Table8_16[[#This Row],[Customer_ID]],Table1__2[],3,FALSE)</f>
        <v>41</v>
      </c>
      <c r="O1225" t="str">
        <f>VLOOKUP(Table8_16[[#This Row],[Customer_ID]],Table1__2[],4,FALSE)</f>
        <v>Female</v>
      </c>
      <c r="P1225" t="str">
        <f>VLOOKUP(Table8_16[[#This Row],[Customer_ID]],Table1__2[],5,FALSE)</f>
        <v>New Juliemouth</v>
      </c>
      <c r="Q1225" t="str">
        <f>VLOOKUP(Table8_16[[#This Row],[Customer_ID]],Table1__2[],6,FALSE)</f>
        <v>North Carolina</v>
      </c>
      <c r="R1225" t="str">
        <f>VLOOKUP(Table8_16[[#This Row],[Customer_ID]],Table1__2[],7,FALSE)</f>
        <v>USA</v>
      </c>
      <c r="S1225" t="str">
        <f>VLOOKUP(Table8_16[[#This Row],[Customer_ID]],Table1__2[],8,FALSE)</f>
        <v>Platinum</v>
      </c>
      <c r="T1225" t="str">
        <f>VLOOKUP(Table8_16[[#This Row],[Customer_ID]],Table1__2[],9,FALSE)</f>
        <v>Experienced</v>
      </c>
      <c r="U1225" t="str">
        <f>VLOOKUP(Table8_16[[#This Row],[Product_ID]],Table3__211[],2,FALSE)</f>
        <v>Ceramic Kitchen Bowl</v>
      </c>
      <c r="V1225" t="str">
        <f>VLOOKUP(Table8_16[[#This Row],[Product_ID]],Table3__211[],3,FALSE)</f>
        <v>Set</v>
      </c>
      <c r="W1225" t="str">
        <f>VLOOKUP(Table8_16[[#This Row],[Product_ID]],Table3__211[],4,FALSE)</f>
        <v>Home</v>
      </c>
      <c r="X1225" t="str">
        <f>VLOOKUP(Table8_16[[#This Row],[Product_ID]],Table3__211[],5,FALSE)</f>
        <v>Kitchen</v>
      </c>
      <c r="Y1225" t="str">
        <f>VLOOKUP(Table8_16[[#This Row],[Product_ID]],Table3__211[],6,FALSE)</f>
        <v>Hamilton Group</v>
      </c>
      <c r="Z1225">
        <f>VLOOKUP(Table8_16[[#This Row],[Product_ID]],Table3__211[],7,FALSE)</f>
        <v>298.86</v>
      </c>
      <c r="AA1225">
        <f>VLOOKUP(Table8_16[[#This Row],[Product_ID]],Table3__211[],8,FALSE)</f>
        <v>308</v>
      </c>
      <c r="AB1225" t="str">
        <f>VLOOKUP(Table8_16[[#This Row],[Store_ID]],Store!$A$2:$E$21,2,FALSE)</f>
        <v>Martinez-Mullins</v>
      </c>
      <c r="AC1225" t="str">
        <f>VLOOKUP(Table8_16[[#This Row],[Store_ID]],Store!$A$2:$E$21,3,FALSE)</f>
        <v>South</v>
      </c>
      <c r="AD1225" t="str">
        <f>VLOOKUP(Table8_16[[#This Row],[Store_ID]],Store!$A$2:$E$21,4,FALSE)</f>
        <v>Williamsfurt</v>
      </c>
      <c r="AE1225" t="str">
        <f>VLOOKUP(Table8_16[[#This Row],[Store_ID]],Store!$A$2:$E$21,5,FALSE)</f>
        <v>Online</v>
      </c>
      <c r="AF1225" s="22" t="str">
        <f>VLOOKUP(Table8_16[[#This Row],[Store_ID]],Store!$A$2:$F$21,6,FALSE)</f>
        <v>Digital Store</v>
      </c>
    </row>
    <row r="1226" spans="1:32" x14ac:dyDescent="0.3">
      <c r="A1226" t="s">
        <v>3191</v>
      </c>
      <c r="B1226" s="5">
        <v>45880</v>
      </c>
      <c r="C1226" t="s">
        <v>793</v>
      </c>
      <c r="D1226" t="s">
        <v>1811</v>
      </c>
      <c r="E1226" t="s">
        <v>1911</v>
      </c>
      <c r="F1226">
        <v>4</v>
      </c>
      <c r="G1226">
        <v>218.01</v>
      </c>
      <c r="H1226">
        <v>0.06</v>
      </c>
      <c r="I1226" t="s">
        <v>1959</v>
      </c>
      <c r="J1226">
        <v>819.71759999999995</v>
      </c>
      <c r="K1226">
        <v>819.71759999999995</v>
      </c>
      <c r="L1226" t="str">
        <f>_xlfn.IFS(Table8_1[[#This Row],[Unit_Price]]&lt;500,"Low Price",Table8_1[[#This Row],[Unit_Price]]&lt;2000,"Medium Price",Table8_1[[#This Row],[Unit_Price]]&gt;=2000, "High Price")</f>
        <v>Low Price</v>
      </c>
      <c r="M1226" t="str">
        <f>VLOOKUP(Table8_16[[#This Row],[Customer_ID]],Table1__2[],2,FALSE)</f>
        <v>Nancy Page</v>
      </c>
      <c r="N1226">
        <f>VLOOKUP(Table8_16[[#This Row],[Customer_ID]],Table1__2[],3,FALSE)</f>
        <v>19</v>
      </c>
      <c r="O1226" t="str">
        <f>VLOOKUP(Table8_16[[#This Row],[Customer_ID]],Table1__2[],4,FALSE)</f>
        <v>Male</v>
      </c>
      <c r="P1226" t="str">
        <f>VLOOKUP(Table8_16[[#This Row],[Customer_ID]],Table1__2[],5,FALSE)</f>
        <v>West Julia</v>
      </c>
      <c r="Q1226" t="str">
        <f>VLOOKUP(Table8_16[[#This Row],[Customer_ID]],Table1__2[],6,FALSE)</f>
        <v>Utah</v>
      </c>
      <c r="R1226" t="str">
        <f>VLOOKUP(Table8_16[[#This Row],[Customer_ID]],Table1__2[],7,FALSE)</f>
        <v>USA</v>
      </c>
      <c r="S1226" t="str">
        <f>VLOOKUP(Table8_16[[#This Row],[Customer_ID]],Table1__2[],8,FALSE)</f>
        <v>Bronze</v>
      </c>
      <c r="T1226" t="str">
        <f>VLOOKUP(Table8_16[[#This Row],[Customer_ID]],Table1__2[],9,FALSE)</f>
        <v>Teenage</v>
      </c>
      <c r="U1226" t="str">
        <f>VLOOKUP(Table8_16[[#This Row],[Product_ID]],Table3__211[],2,FALSE)</f>
        <v>Wireless</v>
      </c>
      <c r="V1226" t="str">
        <f>VLOOKUP(Table8_16[[#This Row],[Product_ID]],Table3__211[],3,FALSE)</f>
        <v>Mouse</v>
      </c>
      <c r="W1226" t="str">
        <f>VLOOKUP(Table8_16[[#This Row],[Product_ID]],Table3__211[],4,FALSE)</f>
        <v>Electronics</v>
      </c>
      <c r="X1226" t="str">
        <f>VLOOKUP(Table8_16[[#This Row],[Product_ID]],Table3__211[],5,FALSE)</f>
        <v>Computer</v>
      </c>
      <c r="Y1226" t="str">
        <f>VLOOKUP(Table8_16[[#This Row],[Product_ID]],Table3__211[],6,FALSE)</f>
        <v>Larson Ltd</v>
      </c>
      <c r="Z1226">
        <f>VLOOKUP(Table8_16[[#This Row],[Product_ID]],Table3__211[],7,FALSE)</f>
        <v>392.89</v>
      </c>
      <c r="AA1226">
        <f>VLOOKUP(Table8_16[[#This Row],[Product_ID]],Table3__211[],8,FALSE)</f>
        <v>320</v>
      </c>
      <c r="AB1226" t="str">
        <f>VLOOKUP(Table8_16[[#This Row],[Store_ID]],Store!$A$2:$E$21,2,FALSE)</f>
        <v>Benson-Elliott</v>
      </c>
      <c r="AC1226" t="str">
        <f>VLOOKUP(Table8_16[[#This Row],[Store_ID]],Store!$A$2:$E$21,3,FALSE)</f>
        <v>East</v>
      </c>
      <c r="AD1226" t="str">
        <f>VLOOKUP(Table8_16[[#This Row],[Store_ID]],Store!$A$2:$E$21,4,FALSE)</f>
        <v>Port Josephberg</v>
      </c>
      <c r="AE1226" t="str">
        <f>VLOOKUP(Table8_16[[#This Row],[Store_ID]],Store!$A$2:$E$21,5,FALSE)</f>
        <v>Online</v>
      </c>
      <c r="AF1226" s="22" t="str">
        <f>VLOOKUP(Table8_16[[#This Row],[Store_ID]],Store!$A$2:$F$21,6,FALSE)</f>
        <v>Digital Store</v>
      </c>
    </row>
    <row r="1227" spans="1:32" x14ac:dyDescent="0.3">
      <c r="A1227" t="s">
        <v>3192</v>
      </c>
      <c r="B1227" s="5">
        <v>45933</v>
      </c>
      <c r="C1227" t="s">
        <v>716</v>
      </c>
      <c r="D1227" t="s">
        <v>1859</v>
      </c>
      <c r="E1227" t="s">
        <v>1945</v>
      </c>
      <c r="F1227">
        <v>2</v>
      </c>
      <c r="G1227">
        <v>682.7</v>
      </c>
      <c r="H1227">
        <v>0.13</v>
      </c>
      <c r="I1227" t="s">
        <v>1959</v>
      </c>
      <c r="J1227">
        <v>1187.8979999999999</v>
      </c>
      <c r="K1227">
        <v>1187.8980000000001</v>
      </c>
      <c r="L1227" t="str">
        <f>_xlfn.IFS(Table8_1[[#This Row],[Unit_Price]]&lt;500,"Low Price",Table8_1[[#This Row],[Unit_Price]]&lt;2000,"Medium Price",Table8_1[[#This Row],[Unit_Price]]&gt;=2000, "High Price")</f>
        <v>Medium Price</v>
      </c>
      <c r="M1227" t="str">
        <f>VLOOKUP(Table8_16[[#This Row],[Customer_ID]],Table1__2[],2,FALSE)</f>
        <v>Julia Jackson</v>
      </c>
      <c r="N1227">
        <f>VLOOKUP(Table8_16[[#This Row],[Customer_ID]],Table1__2[],3,FALSE)</f>
        <v>46</v>
      </c>
      <c r="O1227" t="str">
        <f>VLOOKUP(Table8_16[[#This Row],[Customer_ID]],Table1__2[],4,FALSE)</f>
        <v>Male</v>
      </c>
      <c r="P1227" t="str">
        <f>VLOOKUP(Table8_16[[#This Row],[Customer_ID]],Table1__2[],5,FALSE)</f>
        <v>Edwardland</v>
      </c>
      <c r="Q1227" t="str">
        <f>VLOOKUP(Table8_16[[#This Row],[Customer_ID]],Table1__2[],6,FALSE)</f>
        <v>California</v>
      </c>
      <c r="R1227" t="str">
        <f>VLOOKUP(Table8_16[[#This Row],[Customer_ID]],Table1__2[],7,FALSE)</f>
        <v>USA</v>
      </c>
      <c r="S1227" t="str">
        <f>VLOOKUP(Table8_16[[#This Row],[Customer_ID]],Table1__2[],8,FALSE)</f>
        <v>Platinum</v>
      </c>
      <c r="T1227" t="str">
        <f>VLOOKUP(Table8_16[[#This Row],[Customer_ID]],Table1__2[],9,FALSE)</f>
        <v>Experienced</v>
      </c>
      <c r="U1227" t="str">
        <f>VLOOKUP(Table8_16[[#This Row],[Product_ID]],Table3__211[],2,FALSE)</f>
        <v>Microwave</v>
      </c>
      <c r="V1227" t="str">
        <f>VLOOKUP(Table8_16[[#This Row],[Product_ID]],Table3__211[],3,FALSE)</f>
        <v>Oven</v>
      </c>
      <c r="W1227" t="str">
        <f>VLOOKUP(Table8_16[[#This Row],[Product_ID]],Table3__211[],4,FALSE)</f>
        <v>Home</v>
      </c>
      <c r="X1227" t="str">
        <f>VLOOKUP(Table8_16[[#This Row],[Product_ID]],Table3__211[],5,FALSE)</f>
        <v>Appliances</v>
      </c>
      <c r="Y1227" t="str">
        <f>VLOOKUP(Table8_16[[#This Row],[Product_ID]],Table3__211[],6,FALSE)</f>
        <v>Green, Powell and Palmer</v>
      </c>
      <c r="Z1227">
        <f>VLOOKUP(Table8_16[[#This Row],[Product_ID]],Table3__211[],7,FALSE)</f>
        <v>447.43</v>
      </c>
      <c r="AA1227">
        <f>VLOOKUP(Table8_16[[#This Row],[Product_ID]],Table3__211[],8,FALSE)</f>
        <v>191</v>
      </c>
      <c r="AB1227" t="str">
        <f>VLOOKUP(Table8_16[[#This Row],[Store_ID]],Store!$A$2:$E$21,2,FALSE)</f>
        <v>Guerrero-Schmitt</v>
      </c>
      <c r="AC1227" t="str">
        <f>VLOOKUP(Table8_16[[#This Row],[Store_ID]],Store!$A$2:$E$21,3,FALSE)</f>
        <v>East</v>
      </c>
      <c r="AD1227" t="str">
        <f>VLOOKUP(Table8_16[[#This Row],[Store_ID]],Store!$A$2:$E$21,4,FALSE)</f>
        <v>East Stevechester</v>
      </c>
      <c r="AE1227" t="str">
        <f>VLOOKUP(Table8_16[[#This Row],[Store_ID]],Store!$A$2:$E$21,5,FALSE)</f>
        <v>Flagship</v>
      </c>
      <c r="AF1227" s="22" t="str">
        <f>VLOOKUP(Table8_16[[#This Row],[Store_ID]],Store!$A$2:$F$21,6,FALSE)</f>
        <v>Physical Store</v>
      </c>
    </row>
    <row r="1228" spans="1:32" x14ac:dyDescent="0.3">
      <c r="A1228" t="s">
        <v>3193</v>
      </c>
      <c r="B1228" s="5">
        <v>45345</v>
      </c>
      <c r="C1228" t="s">
        <v>1028</v>
      </c>
      <c r="D1228" t="s">
        <v>1631</v>
      </c>
      <c r="E1228" t="s">
        <v>1945</v>
      </c>
      <c r="F1228">
        <v>3</v>
      </c>
      <c r="G1228">
        <v>726.97</v>
      </c>
      <c r="H1228">
        <v>0.04</v>
      </c>
      <c r="I1228" t="s">
        <v>1961</v>
      </c>
      <c r="J1228">
        <v>2093.6736000000001</v>
      </c>
      <c r="K1228">
        <v>2093.6736000000001</v>
      </c>
      <c r="L1228" t="str">
        <f>_xlfn.IFS(Table8_1[[#This Row],[Unit_Price]]&lt;500,"Low Price",Table8_1[[#This Row],[Unit_Price]]&lt;2000,"Medium Price",Table8_1[[#This Row],[Unit_Price]]&gt;=2000, "High Price")</f>
        <v>Medium Price</v>
      </c>
      <c r="M1228" t="str">
        <f>VLOOKUP(Table8_16[[#This Row],[Customer_ID]],Table1__2[],2,FALSE)</f>
        <v>Kristy Dunlap</v>
      </c>
      <c r="N1228">
        <f>VLOOKUP(Table8_16[[#This Row],[Customer_ID]],Table1__2[],3,FALSE)</f>
        <v>64</v>
      </c>
      <c r="O1228" t="str">
        <f>VLOOKUP(Table8_16[[#This Row],[Customer_ID]],Table1__2[],4,FALSE)</f>
        <v>Female</v>
      </c>
      <c r="P1228" t="str">
        <f>VLOOKUP(Table8_16[[#This Row],[Customer_ID]],Table1__2[],5,FALSE)</f>
        <v>Whiteport</v>
      </c>
      <c r="Q1228" t="str">
        <f>VLOOKUP(Table8_16[[#This Row],[Customer_ID]],Table1__2[],6,FALSE)</f>
        <v>North Carolina</v>
      </c>
      <c r="R1228" t="str">
        <f>VLOOKUP(Table8_16[[#This Row],[Customer_ID]],Table1__2[],7,FALSE)</f>
        <v>USA</v>
      </c>
      <c r="S1228" t="str">
        <f>VLOOKUP(Table8_16[[#This Row],[Customer_ID]],Table1__2[],8,FALSE)</f>
        <v>Platinum</v>
      </c>
      <c r="T1228" t="str">
        <f>VLOOKUP(Table8_16[[#This Row],[Customer_ID]],Table1__2[],9,FALSE)</f>
        <v>Retired</v>
      </c>
      <c r="U1228" t="str">
        <f>VLOOKUP(Table8_16[[#This Row],[Product_ID]],Table3__211[],2,FALSE)</f>
        <v>Knee Support</v>
      </c>
      <c r="V1228" t="str">
        <f>VLOOKUP(Table8_16[[#This Row],[Product_ID]],Table3__211[],3,FALSE)</f>
        <v>Brace</v>
      </c>
      <c r="W1228" t="str">
        <f>VLOOKUP(Table8_16[[#This Row],[Product_ID]],Table3__211[],4,FALSE)</f>
        <v>Sports</v>
      </c>
      <c r="X1228" t="str">
        <f>VLOOKUP(Table8_16[[#This Row],[Product_ID]],Table3__211[],5,FALSE)</f>
        <v>Equipment</v>
      </c>
      <c r="Y1228" t="str">
        <f>VLOOKUP(Table8_16[[#This Row],[Product_ID]],Table3__211[],6,FALSE)</f>
        <v>May-Reese</v>
      </c>
      <c r="Z1228">
        <f>VLOOKUP(Table8_16[[#This Row],[Product_ID]],Table3__211[],7,FALSE)</f>
        <v>21.34</v>
      </c>
      <c r="AA1228">
        <f>VLOOKUP(Table8_16[[#This Row],[Product_ID]],Table3__211[],8,FALSE)</f>
        <v>65</v>
      </c>
      <c r="AB1228" t="str">
        <f>VLOOKUP(Table8_16[[#This Row],[Store_ID]],Store!$A$2:$E$21,2,FALSE)</f>
        <v>Guerrero-Schmitt</v>
      </c>
      <c r="AC1228" t="str">
        <f>VLOOKUP(Table8_16[[#This Row],[Store_ID]],Store!$A$2:$E$21,3,FALSE)</f>
        <v>East</v>
      </c>
      <c r="AD1228" t="str">
        <f>VLOOKUP(Table8_16[[#This Row],[Store_ID]],Store!$A$2:$E$21,4,FALSE)</f>
        <v>East Stevechester</v>
      </c>
      <c r="AE1228" t="str">
        <f>VLOOKUP(Table8_16[[#This Row],[Store_ID]],Store!$A$2:$E$21,5,FALSE)</f>
        <v>Flagship</v>
      </c>
      <c r="AF1228" s="22" t="str">
        <f>VLOOKUP(Table8_16[[#This Row],[Store_ID]],Store!$A$2:$F$21,6,FALSE)</f>
        <v>Physical Store</v>
      </c>
    </row>
    <row r="1229" spans="1:32" x14ac:dyDescent="0.3">
      <c r="A1229" t="s">
        <v>3194</v>
      </c>
      <c r="B1229" s="5">
        <v>45681</v>
      </c>
      <c r="C1229" t="s">
        <v>1281</v>
      </c>
      <c r="D1229" t="s">
        <v>1759</v>
      </c>
      <c r="E1229" t="s">
        <v>1921</v>
      </c>
      <c r="F1229">
        <v>2</v>
      </c>
      <c r="G1229">
        <v>107.97</v>
      </c>
      <c r="H1229">
        <v>0.06</v>
      </c>
      <c r="I1229" t="s">
        <v>1959</v>
      </c>
      <c r="J1229">
        <v>202.9836</v>
      </c>
      <c r="K1229">
        <v>202.9836</v>
      </c>
      <c r="L1229" t="str">
        <f>_xlfn.IFS(Table8_1[[#This Row],[Unit_Price]]&lt;500,"Low Price",Table8_1[[#This Row],[Unit_Price]]&lt;2000,"Medium Price",Table8_1[[#This Row],[Unit_Price]]&gt;=2000, "High Price")</f>
        <v>Low Price</v>
      </c>
      <c r="M1229" t="str">
        <f>VLOOKUP(Table8_16[[#This Row],[Customer_ID]],Table1__2[],2,FALSE)</f>
        <v>Isabel Foster</v>
      </c>
      <c r="N1229">
        <f>VLOOKUP(Table8_16[[#This Row],[Customer_ID]],Table1__2[],3,FALSE)</f>
        <v>36</v>
      </c>
      <c r="O1229" t="str">
        <f>VLOOKUP(Table8_16[[#This Row],[Customer_ID]],Table1__2[],4,FALSE)</f>
        <v>Male</v>
      </c>
      <c r="P1229" t="str">
        <f>VLOOKUP(Table8_16[[#This Row],[Customer_ID]],Table1__2[],5,FALSE)</f>
        <v>Port Joshuaville</v>
      </c>
      <c r="Q1229" t="str">
        <f>VLOOKUP(Table8_16[[#This Row],[Customer_ID]],Table1__2[],6,FALSE)</f>
        <v>New Jersey</v>
      </c>
      <c r="R1229" t="str">
        <f>VLOOKUP(Table8_16[[#This Row],[Customer_ID]],Table1__2[],7,FALSE)</f>
        <v>USA</v>
      </c>
      <c r="S1229" t="str">
        <f>VLOOKUP(Table8_16[[#This Row],[Customer_ID]],Table1__2[],8,FALSE)</f>
        <v>Gold</v>
      </c>
      <c r="T1229" t="str">
        <f>VLOOKUP(Table8_16[[#This Row],[Customer_ID]],Table1__2[],9,FALSE)</f>
        <v>Experienced</v>
      </c>
      <c r="U1229" t="str">
        <f>VLOOKUP(Table8_16[[#This Row],[Product_ID]],Table3__211[],2,FALSE)</f>
        <v>Men's Hair Styling</v>
      </c>
      <c r="V1229" t="str">
        <f>VLOOKUP(Table8_16[[#This Row],[Product_ID]],Table3__211[],3,FALSE)</f>
        <v>Gel</v>
      </c>
      <c r="W1229" t="str">
        <f>VLOOKUP(Table8_16[[#This Row],[Product_ID]],Table3__211[],4,FALSE)</f>
        <v>Beauty</v>
      </c>
      <c r="X1229" t="str">
        <f>VLOOKUP(Table8_16[[#This Row],[Product_ID]],Table3__211[],5,FALSE)</f>
        <v>Haircare</v>
      </c>
      <c r="Y1229" t="str">
        <f>VLOOKUP(Table8_16[[#This Row],[Product_ID]],Table3__211[],6,FALSE)</f>
        <v>Cline-Mccarthy</v>
      </c>
      <c r="Z1229">
        <f>VLOOKUP(Table8_16[[#This Row],[Product_ID]],Table3__211[],7,FALSE)</f>
        <v>17.309999999999999</v>
      </c>
      <c r="AA1229">
        <f>VLOOKUP(Table8_16[[#This Row],[Product_ID]],Table3__211[],8,FALSE)</f>
        <v>399</v>
      </c>
      <c r="AB1229" t="str">
        <f>VLOOKUP(Table8_16[[#This Row],[Store_ID]],Store!$A$2:$E$21,2,FALSE)</f>
        <v>Moore, Padilla and Butler</v>
      </c>
      <c r="AC1229" t="str">
        <f>VLOOKUP(Table8_16[[#This Row],[Store_ID]],Store!$A$2:$E$21,3,FALSE)</f>
        <v>South</v>
      </c>
      <c r="AD1229" t="str">
        <f>VLOOKUP(Table8_16[[#This Row],[Store_ID]],Store!$A$2:$E$21,4,FALSE)</f>
        <v>East Johnstad</v>
      </c>
      <c r="AE1229" t="str">
        <f>VLOOKUP(Table8_16[[#This Row],[Store_ID]],Store!$A$2:$E$21,5,FALSE)</f>
        <v>Flagship</v>
      </c>
      <c r="AF1229" s="22" t="str">
        <f>VLOOKUP(Table8_16[[#This Row],[Store_ID]],Store!$A$2:$F$21,6,FALSE)</f>
        <v>Physical Store</v>
      </c>
    </row>
    <row r="1230" spans="1:32" x14ac:dyDescent="0.3">
      <c r="A1230" t="s">
        <v>3195</v>
      </c>
      <c r="B1230" s="5">
        <v>45785</v>
      </c>
      <c r="C1230" t="s">
        <v>42</v>
      </c>
      <c r="D1230" t="s">
        <v>1576</v>
      </c>
      <c r="E1230" t="s">
        <v>1934</v>
      </c>
      <c r="F1230">
        <v>1</v>
      </c>
      <c r="G1230">
        <v>38.880000000000003</v>
      </c>
      <c r="H1230">
        <v>0.16</v>
      </c>
      <c r="I1230" t="s">
        <v>1964</v>
      </c>
      <c r="J1230">
        <v>32.659199999999998</v>
      </c>
      <c r="K1230">
        <v>32.659199999999998</v>
      </c>
      <c r="L1230" t="str">
        <f>_xlfn.IFS(Table8_1[[#This Row],[Unit_Price]]&lt;500,"Low Price",Table8_1[[#This Row],[Unit_Price]]&lt;2000,"Medium Price",Table8_1[[#This Row],[Unit_Price]]&gt;=2000, "High Price")</f>
        <v>Low Price</v>
      </c>
      <c r="M1230" t="str">
        <f>VLOOKUP(Table8_16[[#This Row],[Customer_ID]],Table1__2[],2,FALSE)</f>
        <v>Daniel Boyd</v>
      </c>
      <c r="N1230">
        <f>VLOOKUP(Table8_16[[#This Row],[Customer_ID]],Table1__2[],3,FALSE)</f>
        <v>29</v>
      </c>
      <c r="O1230" t="str">
        <f>VLOOKUP(Table8_16[[#This Row],[Customer_ID]],Table1__2[],4,FALSE)</f>
        <v>Female</v>
      </c>
      <c r="P1230" t="str">
        <f>VLOOKUP(Table8_16[[#This Row],[Customer_ID]],Table1__2[],5,FALSE)</f>
        <v>West Pamelafurt</v>
      </c>
      <c r="Q1230" t="str">
        <f>VLOOKUP(Table8_16[[#This Row],[Customer_ID]],Table1__2[],6,FALSE)</f>
        <v>West Virginia</v>
      </c>
      <c r="R1230" t="str">
        <f>VLOOKUP(Table8_16[[#This Row],[Customer_ID]],Table1__2[],7,FALSE)</f>
        <v>USA</v>
      </c>
      <c r="S1230" t="str">
        <f>VLOOKUP(Table8_16[[#This Row],[Customer_ID]],Table1__2[],8,FALSE)</f>
        <v>Bronze</v>
      </c>
      <c r="T1230" t="str">
        <f>VLOOKUP(Table8_16[[#This Row],[Customer_ID]],Table1__2[],9,FALSE)</f>
        <v>Entry level Professionel</v>
      </c>
      <c r="U1230" t="str">
        <f>VLOOKUP(Table8_16[[#This Row],[Product_ID]],Table3__211[],2,FALSE)</f>
        <v>Men's Leather</v>
      </c>
      <c r="V1230" t="str">
        <f>VLOOKUP(Table8_16[[#This Row],[Product_ID]],Table3__211[],3,FALSE)</f>
        <v>Belt</v>
      </c>
      <c r="W1230" t="str">
        <f>VLOOKUP(Table8_16[[#This Row],[Product_ID]],Table3__211[],4,FALSE)</f>
        <v>Clothing</v>
      </c>
      <c r="X1230" t="str">
        <f>VLOOKUP(Table8_16[[#This Row],[Product_ID]],Table3__211[],5,FALSE)</f>
        <v>Accessories</v>
      </c>
      <c r="Y1230" t="str">
        <f>VLOOKUP(Table8_16[[#This Row],[Product_ID]],Table3__211[],6,FALSE)</f>
        <v>Baldwin, Garza and Gonzalez</v>
      </c>
      <c r="Z1230">
        <f>VLOOKUP(Table8_16[[#This Row],[Product_ID]],Table3__211[],7,FALSE)</f>
        <v>261</v>
      </c>
      <c r="AA1230">
        <f>VLOOKUP(Table8_16[[#This Row],[Product_ID]],Table3__211[],8,FALSE)</f>
        <v>59</v>
      </c>
      <c r="AB1230" t="str">
        <f>VLOOKUP(Table8_16[[#This Row],[Store_ID]],Store!$A$2:$E$21,2,FALSE)</f>
        <v>Mcdonald Inc</v>
      </c>
      <c r="AC1230" t="str">
        <f>VLOOKUP(Table8_16[[#This Row],[Store_ID]],Store!$A$2:$E$21,3,FALSE)</f>
        <v>South</v>
      </c>
      <c r="AD1230" t="str">
        <f>VLOOKUP(Table8_16[[#This Row],[Store_ID]],Store!$A$2:$E$21,4,FALSE)</f>
        <v>Christopherland</v>
      </c>
      <c r="AE1230" t="str">
        <f>VLOOKUP(Table8_16[[#This Row],[Store_ID]],Store!$A$2:$E$21,5,FALSE)</f>
        <v>Outlet</v>
      </c>
      <c r="AF1230" s="22" t="str">
        <f>VLOOKUP(Table8_16[[#This Row],[Store_ID]],Store!$A$2:$F$21,6,FALSE)</f>
        <v>Physical Store</v>
      </c>
    </row>
    <row r="1231" spans="1:32" x14ac:dyDescent="0.3">
      <c r="A1231" t="s">
        <v>3196</v>
      </c>
      <c r="B1231" s="5">
        <v>45823</v>
      </c>
      <c r="C1231" t="s">
        <v>288</v>
      </c>
      <c r="D1231" t="s">
        <v>1998</v>
      </c>
      <c r="E1231" t="s">
        <v>1942</v>
      </c>
      <c r="F1231">
        <v>3</v>
      </c>
      <c r="G1231">
        <v>484.39</v>
      </c>
      <c r="H1231">
        <v>0.28999999999999998</v>
      </c>
      <c r="I1231" t="s">
        <v>1964</v>
      </c>
      <c r="J1231">
        <v>1031.7507000000001</v>
      </c>
      <c r="K1231">
        <v>1031.7507000000001</v>
      </c>
      <c r="L1231" t="str">
        <f>_xlfn.IFS(Table8_1[[#This Row],[Unit_Price]]&lt;500,"Low Price",Table8_1[[#This Row],[Unit_Price]]&lt;2000,"Medium Price",Table8_1[[#This Row],[Unit_Price]]&gt;=2000, "High Price")</f>
        <v>Low Price</v>
      </c>
      <c r="M1231" t="str">
        <f>VLOOKUP(Table8_16[[#This Row],[Customer_ID]],Table1__2[],2,FALSE)</f>
        <v>Cody Blake</v>
      </c>
      <c r="N1231">
        <f>VLOOKUP(Table8_16[[#This Row],[Customer_ID]],Table1__2[],3,FALSE)</f>
        <v>21</v>
      </c>
      <c r="O1231" t="str">
        <f>VLOOKUP(Table8_16[[#This Row],[Customer_ID]],Table1__2[],4,FALSE)</f>
        <v>Male</v>
      </c>
      <c r="P1231" t="str">
        <f>VLOOKUP(Table8_16[[#This Row],[Customer_ID]],Table1__2[],5,FALSE)</f>
        <v>North Scottport</v>
      </c>
      <c r="Q1231" t="str">
        <f>VLOOKUP(Table8_16[[#This Row],[Customer_ID]],Table1__2[],6,FALSE)</f>
        <v>Virginia</v>
      </c>
      <c r="R1231" t="str">
        <f>VLOOKUP(Table8_16[[#This Row],[Customer_ID]],Table1__2[],7,FALSE)</f>
        <v>USA</v>
      </c>
      <c r="S1231" t="str">
        <f>VLOOKUP(Table8_16[[#This Row],[Customer_ID]],Table1__2[],8,FALSE)</f>
        <v>Gold</v>
      </c>
      <c r="T1231" t="str">
        <f>VLOOKUP(Table8_16[[#This Row],[Customer_ID]],Table1__2[],9,FALSE)</f>
        <v>Students</v>
      </c>
      <c r="U1231" t="str">
        <f>VLOOKUP(Table8_16[[#This Row],[Product_ID]],Table3__211[],2,FALSE)</f>
        <v>Beard Grooming</v>
      </c>
      <c r="V1231" t="str">
        <f>VLOOKUP(Table8_16[[#This Row],[Product_ID]],Table3__211[],3,FALSE)</f>
        <v>Kit</v>
      </c>
      <c r="W1231" t="str">
        <f>VLOOKUP(Table8_16[[#This Row],[Product_ID]],Table3__211[],4,FALSE)</f>
        <v>Beauty</v>
      </c>
      <c r="X1231" t="str">
        <f>VLOOKUP(Table8_16[[#This Row],[Product_ID]],Table3__211[],5,FALSE)</f>
        <v>Grooming</v>
      </c>
      <c r="Y1231" t="str">
        <f>VLOOKUP(Table8_16[[#This Row],[Product_ID]],Table3__211[],6,FALSE)</f>
        <v>Erickson-Green</v>
      </c>
      <c r="Z1231">
        <f>VLOOKUP(Table8_16[[#This Row],[Product_ID]],Table3__211[],7,FALSE)</f>
        <v>337.42</v>
      </c>
      <c r="AA1231">
        <f>VLOOKUP(Table8_16[[#This Row],[Product_ID]],Table3__211[],8,FALSE)</f>
        <v>256</v>
      </c>
      <c r="AB1231" t="str">
        <f>VLOOKUP(Table8_16[[#This Row],[Store_ID]],Store!$A$2:$E$21,2,FALSE)</f>
        <v>Holloway Ltd</v>
      </c>
      <c r="AC1231" t="str">
        <f>VLOOKUP(Table8_16[[#This Row],[Store_ID]],Store!$A$2:$E$21,3,FALSE)</f>
        <v>North</v>
      </c>
      <c r="AD1231" t="str">
        <f>VLOOKUP(Table8_16[[#This Row],[Store_ID]],Store!$A$2:$E$21,4,FALSE)</f>
        <v>Bensonhaven</v>
      </c>
      <c r="AE1231" t="str">
        <f>VLOOKUP(Table8_16[[#This Row],[Store_ID]],Store!$A$2:$E$21,5,FALSE)</f>
        <v>Flagship</v>
      </c>
      <c r="AF1231" s="22" t="str">
        <f>VLOOKUP(Table8_16[[#This Row],[Store_ID]],Store!$A$2:$F$21,6,FALSE)</f>
        <v>Physical Store</v>
      </c>
    </row>
    <row r="1232" spans="1:32" x14ac:dyDescent="0.3">
      <c r="A1232" t="s">
        <v>3197</v>
      </c>
      <c r="B1232" s="5">
        <v>45572</v>
      </c>
      <c r="C1232" t="s">
        <v>85</v>
      </c>
      <c r="D1232" t="s">
        <v>1823</v>
      </c>
      <c r="E1232" t="s">
        <v>1936</v>
      </c>
      <c r="F1232">
        <v>2</v>
      </c>
      <c r="G1232">
        <v>949.3</v>
      </c>
      <c r="H1232">
        <v>0.08</v>
      </c>
      <c r="I1232" t="s">
        <v>1964</v>
      </c>
      <c r="J1232">
        <v>1746.712</v>
      </c>
      <c r="K1232">
        <v>1746.712</v>
      </c>
      <c r="L1232" t="str">
        <f>_xlfn.IFS(Table8_1[[#This Row],[Unit_Price]]&lt;500,"Low Price",Table8_1[[#This Row],[Unit_Price]]&lt;2000,"Medium Price",Table8_1[[#This Row],[Unit_Price]]&gt;=2000, "High Price")</f>
        <v>Medium Price</v>
      </c>
      <c r="M1232" t="str">
        <f>VLOOKUP(Table8_16[[#This Row],[Customer_ID]],Table1__2[],2,FALSE)</f>
        <v>Rhonda Moss</v>
      </c>
      <c r="N1232">
        <f>VLOOKUP(Table8_16[[#This Row],[Customer_ID]],Table1__2[],3,FALSE)</f>
        <v>43</v>
      </c>
      <c r="O1232" t="str">
        <f>VLOOKUP(Table8_16[[#This Row],[Customer_ID]],Table1__2[],4,FALSE)</f>
        <v>Male</v>
      </c>
      <c r="P1232" t="str">
        <f>VLOOKUP(Table8_16[[#This Row],[Customer_ID]],Table1__2[],5,FALSE)</f>
        <v>South William</v>
      </c>
      <c r="Q1232" t="str">
        <f>VLOOKUP(Table8_16[[#This Row],[Customer_ID]],Table1__2[],6,FALSE)</f>
        <v>Kansas</v>
      </c>
      <c r="R1232" t="str">
        <f>VLOOKUP(Table8_16[[#This Row],[Customer_ID]],Table1__2[],7,FALSE)</f>
        <v>USA</v>
      </c>
      <c r="S1232" t="str">
        <f>VLOOKUP(Table8_16[[#This Row],[Customer_ID]],Table1__2[],8,FALSE)</f>
        <v>unknown</v>
      </c>
      <c r="T1232" t="str">
        <f>VLOOKUP(Table8_16[[#This Row],[Customer_ID]],Table1__2[],9,FALSE)</f>
        <v>Experienced</v>
      </c>
      <c r="U1232" t="str">
        <f>VLOOKUP(Table8_16[[#This Row],[Product_ID]],Table3__211[],2,FALSE)</f>
        <v>Wall-Mounted Spice</v>
      </c>
      <c r="V1232" t="str">
        <f>VLOOKUP(Table8_16[[#This Row],[Product_ID]],Table3__211[],3,FALSE)</f>
        <v>Rack</v>
      </c>
      <c r="W1232" t="str">
        <f>VLOOKUP(Table8_16[[#This Row],[Product_ID]],Table3__211[],4,FALSE)</f>
        <v>Home</v>
      </c>
      <c r="X1232" t="str">
        <f>VLOOKUP(Table8_16[[#This Row],[Product_ID]],Table3__211[],5,FALSE)</f>
        <v>Kitchen</v>
      </c>
      <c r="Y1232" t="str">
        <f>VLOOKUP(Table8_16[[#This Row],[Product_ID]],Table3__211[],6,FALSE)</f>
        <v>Allison Ltd</v>
      </c>
      <c r="Z1232">
        <f>VLOOKUP(Table8_16[[#This Row],[Product_ID]],Table3__211[],7,FALSE)</f>
        <v>143.43</v>
      </c>
      <c r="AA1232">
        <f>VLOOKUP(Table8_16[[#This Row],[Product_ID]],Table3__211[],8,FALSE)</f>
        <v>58</v>
      </c>
      <c r="AB1232" t="str">
        <f>VLOOKUP(Table8_16[[#This Row],[Store_ID]],Store!$A$2:$E$21,2,FALSE)</f>
        <v>Shelton PLC</v>
      </c>
      <c r="AC1232" t="str">
        <f>VLOOKUP(Table8_16[[#This Row],[Store_ID]],Store!$A$2:$E$21,3,FALSE)</f>
        <v>North</v>
      </c>
      <c r="AD1232" t="str">
        <f>VLOOKUP(Table8_16[[#This Row],[Store_ID]],Store!$A$2:$E$21,4,FALSE)</f>
        <v>East Jenniferstad</v>
      </c>
      <c r="AE1232" t="str">
        <f>VLOOKUP(Table8_16[[#This Row],[Store_ID]],Store!$A$2:$E$21,5,FALSE)</f>
        <v>Flagship</v>
      </c>
      <c r="AF1232" s="22" t="str">
        <f>VLOOKUP(Table8_16[[#This Row],[Store_ID]],Store!$A$2:$F$21,6,FALSE)</f>
        <v>Physical Store</v>
      </c>
    </row>
    <row r="1233" spans="1:32" x14ac:dyDescent="0.3">
      <c r="A1233" t="s">
        <v>3198</v>
      </c>
      <c r="B1233" s="5">
        <v>45259</v>
      </c>
      <c r="C1233" t="s">
        <v>1355</v>
      </c>
      <c r="D1233" t="s">
        <v>1796</v>
      </c>
      <c r="E1233" t="s">
        <v>1911</v>
      </c>
      <c r="F1233">
        <v>3</v>
      </c>
      <c r="G1233">
        <v>664.75</v>
      </c>
      <c r="H1233">
        <v>0.12</v>
      </c>
      <c r="I1233" t="s">
        <v>1959</v>
      </c>
      <c r="J1233">
        <v>1754.94</v>
      </c>
      <c r="K1233">
        <v>1754.94</v>
      </c>
      <c r="L1233" t="str">
        <f>_xlfn.IFS(Table8_1[[#This Row],[Unit_Price]]&lt;500,"Low Price",Table8_1[[#This Row],[Unit_Price]]&lt;2000,"Medium Price",Table8_1[[#This Row],[Unit_Price]]&gt;=2000, "High Price")</f>
        <v>Medium Price</v>
      </c>
      <c r="M1233" t="str">
        <f>VLOOKUP(Table8_16[[#This Row],[Customer_ID]],Table1__2[],2,FALSE)</f>
        <v>Thomas Moore</v>
      </c>
      <c r="N1233">
        <f>VLOOKUP(Table8_16[[#This Row],[Customer_ID]],Table1__2[],3,FALSE)</f>
        <v>51</v>
      </c>
      <c r="O1233" t="str">
        <f>VLOOKUP(Table8_16[[#This Row],[Customer_ID]],Table1__2[],4,FALSE)</f>
        <v>Female</v>
      </c>
      <c r="P1233" t="str">
        <f>VLOOKUP(Table8_16[[#This Row],[Customer_ID]],Table1__2[],5,FALSE)</f>
        <v>Williamsberg</v>
      </c>
      <c r="Q1233" t="str">
        <f>VLOOKUP(Table8_16[[#This Row],[Customer_ID]],Table1__2[],6,FALSE)</f>
        <v>New York</v>
      </c>
      <c r="R1233" t="str">
        <f>VLOOKUP(Table8_16[[#This Row],[Customer_ID]],Table1__2[],7,FALSE)</f>
        <v>USA</v>
      </c>
      <c r="S1233" t="str">
        <f>VLOOKUP(Table8_16[[#This Row],[Customer_ID]],Table1__2[],8,FALSE)</f>
        <v>Silver</v>
      </c>
      <c r="T1233" t="str">
        <f>VLOOKUP(Table8_16[[#This Row],[Customer_ID]],Table1__2[],9,FALSE)</f>
        <v>Experienced</v>
      </c>
      <c r="U1233" t="str">
        <f>VLOOKUP(Table8_16[[#This Row],[Product_ID]],Table3__211[],2,FALSE)</f>
        <v>Hair Repair Oil</v>
      </c>
      <c r="V1233" t="str">
        <f>VLOOKUP(Table8_16[[#This Row],[Product_ID]],Table3__211[],3,FALSE)</f>
        <v>Treatment</v>
      </c>
      <c r="W1233" t="str">
        <f>VLOOKUP(Table8_16[[#This Row],[Product_ID]],Table3__211[],4,FALSE)</f>
        <v>Beauty</v>
      </c>
      <c r="X1233" t="str">
        <f>VLOOKUP(Table8_16[[#This Row],[Product_ID]],Table3__211[],5,FALSE)</f>
        <v>Haircare</v>
      </c>
      <c r="Y1233" t="str">
        <f>VLOOKUP(Table8_16[[#This Row],[Product_ID]],Table3__211[],6,FALSE)</f>
        <v>Hopkins Ltd</v>
      </c>
      <c r="Z1233">
        <f>VLOOKUP(Table8_16[[#This Row],[Product_ID]],Table3__211[],7,FALSE)</f>
        <v>214.32</v>
      </c>
      <c r="AA1233">
        <f>VLOOKUP(Table8_16[[#This Row],[Product_ID]],Table3__211[],8,FALSE)</f>
        <v>383</v>
      </c>
      <c r="AB1233" t="str">
        <f>VLOOKUP(Table8_16[[#This Row],[Store_ID]],Store!$A$2:$E$21,2,FALSE)</f>
        <v>Benson-Elliott</v>
      </c>
      <c r="AC1233" t="str">
        <f>VLOOKUP(Table8_16[[#This Row],[Store_ID]],Store!$A$2:$E$21,3,FALSE)</f>
        <v>East</v>
      </c>
      <c r="AD1233" t="str">
        <f>VLOOKUP(Table8_16[[#This Row],[Store_ID]],Store!$A$2:$E$21,4,FALSE)</f>
        <v>Port Josephberg</v>
      </c>
      <c r="AE1233" t="str">
        <f>VLOOKUP(Table8_16[[#This Row],[Store_ID]],Store!$A$2:$E$21,5,FALSE)</f>
        <v>Online</v>
      </c>
      <c r="AF1233" s="22" t="str">
        <f>VLOOKUP(Table8_16[[#This Row],[Store_ID]],Store!$A$2:$F$21,6,FALSE)</f>
        <v>Digital Store</v>
      </c>
    </row>
    <row r="1234" spans="1:32" x14ac:dyDescent="0.3">
      <c r="A1234" t="s">
        <v>3199</v>
      </c>
      <c r="B1234" s="5">
        <v>45740</v>
      </c>
      <c r="C1234" t="s">
        <v>907</v>
      </c>
      <c r="D1234" t="s">
        <v>1793</v>
      </c>
      <c r="E1234" t="s">
        <v>1942</v>
      </c>
      <c r="F1234">
        <v>3</v>
      </c>
      <c r="G1234">
        <v>190.04</v>
      </c>
      <c r="H1234">
        <v>7.0000000000000007E-2</v>
      </c>
      <c r="I1234" t="s">
        <v>1961</v>
      </c>
      <c r="J1234">
        <v>530.21159999999998</v>
      </c>
      <c r="K1234">
        <v>530.21159999999998</v>
      </c>
      <c r="L1234" t="str">
        <f>_xlfn.IFS(Table8_1[[#This Row],[Unit_Price]]&lt;500,"Low Price",Table8_1[[#This Row],[Unit_Price]]&lt;2000,"Medium Price",Table8_1[[#This Row],[Unit_Price]]&gt;=2000, "High Price")</f>
        <v>Low Price</v>
      </c>
      <c r="M1234" t="str">
        <f>VLOOKUP(Table8_16[[#This Row],[Customer_ID]],Table1__2[],2,FALSE)</f>
        <v>Kristi Lopez</v>
      </c>
      <c r="N1234">
        <f>VLOOKUP(Table8_16[[#This Row],[Customer_ID]],Table1__2[],3,FALSE)</f>
        <v>46</v>
      </c>
      <c r="O1234" t="str">
        <f>VLOOKUP(Table8_16[[#This Row],[Customer_ID]],Table1__2[],4,FALSE)</f>
        <v>Female</v>
      </c>
      <c r="P1234" t="str">
        <f>VLOOKUP(Table8_16[[#This Row],[Customer_ID]],Table1__2[],5,FALSE)</f>
        <v>Spencermouth</v>
      </c>
      <c r="Q1234" t="str">
        <f>VLOOKUP(Table8_16[[#This Row],[Customer_ID]],Table1__2[],6,FALSE)</f>
        <v>New Jersey</v>
      </c>
      <c r="R1234" t="str">
        <f>VLOOKUP(Table8_16[[#This Row],[Customer_ID]],Table1__2[],7,FALSE)</f>
        <v>USA</v>
      </c>
      <c r="S1234" t="str">
        <f>VLOOKUP(Table8_16[[#This Row],[Customer_ID]],Table1__2[],8,FALSE)</f>
        <v>Gold</v>
      </c>
      <c r="T1234" t="str">
        <f>VLOOKUP(Table8_16[[#This Row],[Customer_ID]],Table1__2[],9,FALSE)</f>
        <v>Experienced</v>
      </c>
      <c r="U1234" t="str">
        <f>VLOOKUP(Table8_16[[#This Row],[Product_ID]],Table3__211[],2,FALSE)</f>
        <v>Kitchen Storage</v>
      </c>
      <c r="V1234" t="str">
        <f>VLOOKUP(Table8_16[[#This Row],[Product_ID]],Table3__211[],3,FALSE)</f>
        <v>Rack</v>
      </c>
      <c r="W1234" t="str">
        <f>VLOOKUP(Table8_16[[#This Row],[Product_ID]],Table3__211[],4,FALSE)</f>
        <v>Home</v>
      </c>
      <c r="X1234" t="str">
        <f>VLOOKUP(Table8_16[[#This Row],[Product_ID]],Table3__211[],5,FALSE)</f>
        <v>Storage</v>
      </c>
      <c r="Y1234" t="str">
        <f>VLOOKUP(Table8_16[[#This Row],[Product_ID]],Table3__211[],6,FALSE)</f>
        <v>Duran Group</v>
      </c>
      <c r="Z1234">
        <f>VLOOKUP(Table8_16[[#This Row],[Product_ID]],Table3__211[],7,FALSE)</f>
        <v>138.05000000000001</v>
      </c>
      <c r="AA1234">
        <f>VLOOKUP(Table8_16[[#This Row],[Product_ID]],Table3__211[],8,FALSE)</f>
        <v>89</v>
      </c>
      <c r="AB1234" t="str">
        <f>VLOOKUP(Table8_16[[#This Row],[Store_ID]],Store!$A$2:$E$21,2,FALSE)</f>
        <v>Holloway Ltd</v>
      </c>
      <c r="AC1234" t="str">
        <f>VLOOKUP(Table8_16[[#This Row],[Store_ID]],Store!$A$2:$E$21,3,FALSE)</f>
        <v>North</v>
      </c>
      <c r="AD1234" t="str">
        <f>VLOOKUP(Table8_16[[#This Row],[Store_ID]],Store!$A$2:$E$21,4,FALSE)</f>
        <v>Bensonhaven</v>
      </c>
      <c r="AE1234" t="str">
        <f>VLOOKUP(Table8_16[[#This Row],[Store_ID]],Store!$A$2:$E$21,5,FALSE)</f>
        <v>Flagship</v>
      </c>
      <c r="AF1234" s="22" t="str">
        <f>VLOOKUP(Table8_16[[#This Row],[Store_ID]],Store!$A$2:$F$21,6,FALSE)</f>
        <v>Physical Store</v>
      </c>
    </row>
    <row r="1235" spans="1:32" x14ac:dyDescent="0.3">
      <c r="A1235" t="s">
        <v>3200</v>
      </c>
      <c r="B1235" s="5">
        <v>45869</v>
      </c>
      <c r="C1235" t="s">
        <v>892</v>
      </c>
      <c r="D1235" t="s">
        <v>1585</v>
      </c>
      <c r="E1235" t="s">
        <v>1936</v>
      </c>
      <c r="F1235">
        <v>3</v>
      </c>
      <c r="G1235">
        <v>754.02</v>
      </c>
      <c r="H1235">
        <v>0.1</v>
      </c>
      <c r="I1235" t="s">
        <v>1964</v>
      </c>
      <c r="J1235">
        <v>2035.854</v>
      </c>
      <c r="K1235">
        <v>2035.8539999999998</v>
      </c>
      <c r="L1235" t="str">
        <f>_xlfn.IFS(Table8_1[[#This Row],[Unit_Price]]&lt;500,"Low Price",Table8_1[[#This Row],[Unit_Price]]&lt;2000,"Medium Price",Table8_1[[#This Row],[Unit_Price]]&gt;=2000, "High Price")</f>
        <v>Medium Price</v>
      </c>
      <c r="M1235" t="str">
        <f>VLOOKUP(Table8_16[[#This Row],[Customer_ID]],Table1__2[],2,FALSE)</f>
        <v>Jeffrey Gomez</v>
      </c>
      <c r="N1235">
        <f>VLOOKUP(Table8_16[[#This Row],[Customer_ID]],Table1__2[],3,FALSE)</f>
        <v>22</v>
      </c>
      <c r="O1235" t="str">
        <f>VLOOKUP(Table8_16[[#This Row],[Customer_ID]],Table1__2[],4,FALSE)</f>
        <v>Female</v>
      </c>
      <c r="P1235" t="str">
        <f>VLOOKUP(Table8_16[[#This Row],[Customer_ID]],Table1__2[],5,FALSE)</f>
        <v>Lake Nicole</v>
      </c>
      <c r="Q1235" t="str">
        <f>VLOOKUP(Table8_16[[#This Row],[Customer_ID]],Table1__2[],6,FALSE)</f>
        <v>Colorado</v>
      </c>
      <c r="R1235" t="str">
        <f>VLOOKUP(Table8_16[[#This Row],[Customer_ID]],Table1__2[],7,FALSE)</f>
        <v>USA</v>
      </c>
      <c r="S1235" t="str">
        <f>VLOOKUP(Table8_16[[#This Row],[Customer_ID]],Table1__2[],8,FALSE)</f>
        <v>Platinum</v>
      </c>
      <c r="T1235" t="str">
        <f>VLOOKUP(Table8_16[[#This Row],[Customer_ID]],Table1__2[],9,FALSE)</f>
        <v>Students</v>
      </c>
      <c r="U1235" t="str">
        <f>VLOOKUP(Table8_16[[#This Row],[Product_ID]],Table3__211[],2,FALSE)</f>
        <v>LED Table</v>
      </c>
      <c r="V1235" t="str">
        <f>VLOOKUP(Table8_16[[#This Row],[Product_ID]],Table3__211[],3,FALSE)</f>
        <v>Lamp</v>
      </c>
      <c r="W1235" t="str">
        <f>VLOOKUP(Table8_16[[#This Row],[Product_ID]],Table3__211[],4,FALSE)</f>
        <v>Home</v>
      </c>
      <c r="X1235" t="str">
        <f>VLOOKUP(Table8_16[[#This Row],[Product_ID]],Table3__211[],5,FALSE)</f>
        <v>Lighting</v>
      </c>
      <c r="Y1235" t="str">
        <f>VLOOKUP(Table8_16[[#This Row],[Product_ID]],Table3__211[],6,FALSE)</f>
        <v>Harrell LLC</v>
      </c>
      <c r="Z1235">
        <f>VLOOKUP(Table8_16[[#This Row],[Product_ID]],Table3__211[],7,FALSE)</f>
        <v>218.86</v>
      </c>
      <c r="AA1235">
        <f>VLOOKUP(Table8_16[[#This Row],[Product_ID]],Table3__211[],8,FALSE)</f>
        <v>170</v>
      </c>
      <c r="AB1235" t="str">
        <f>VLOOKUP(Table8_16[[#This Row],[Store_ID]],Store!$A$2:$E$21,2,FALSE)</f>
        <v>Shelton PLC</v>
      </c>
      <c r="AC1235" t="str">
        <f>VLOOKUP(Table8_16[[#This Row],[Store_ID]],Store!$A$2:$E$21,3,FALSE)</f>
        <v>North</v>
      </c>
      <c r="AD1235" t="str">
        <f>VLOOKUP(Table8_16[[#This Row],[Store_ID]],Store!$A$2:$E$21,4,FALSE)</f>
        <v>East Jenniferstad</v>
      </c>
      <c r="AE1235" t="str">
        <f>VLOOKUP(Table8_16[[#This Row],[Store_ID]],Store!$A$2:$E$21,5,FALSE)</f>
        <v>Flagship</v>
      </c>
      <c r="AF1235" s="22" t="str">
        <f>VLOOKUP(Table8_16[[#This Row],[Store_ID]],Store!$A$2:$F$21,6,FALSE)</f>
        <v>Physical Store</v>
      </c>
    </row>
    <row r="1236" spans="1:32" x14ac:dyDescent="0.3">
      <c r="A1236" t="s">
        <v>3201</v>
      </c>
      <c r="B1236" s="5">
        <v>45526</v>
      </c>
      <c r="C1236" t="s">
        <v>1211</v>
      </c>
      <c r="D1236" t="s">
        <v>1680</v>
      </c>
      <c r="E1236" t="s">
        <v>1929</v>
      </c>
      <c r="F1236">
        <v>4</v>
      </c>
      <c r="G1236">
        <v>94.13</v>
      </c>
      <c r="H1236">
        <v>0.04</v>
      </c>
      <c r="I1236" t="s">
        <v>1964</v>
      </c>
      <c r="J1236">
        <v>361.45920000000001</v>
      </c>
      <c r="K1236">
        <v>361.45920000000001</v>
      </c>
      <c r="L1236" t="str">
        <f>_xlfn.IFS(Table8_1[[#This Row],[Unit_Price]]&lt;500,"Low Price",Table8_1[[#This Row],[Unit_Price]]&lt;2000,"Medium Price",Table8_1[[#This Row],[Unit_Price]]&gt;=2000, "High Price")</f>
        <v>Low Price</v>
      </c>
      <c r="M1236" t="str">
        <f>VLOOKUP(Table8_16[[#This Row],[Customer_ID]],Table1__2[],2,FALSE)</f>
        <v>Andrew Mason</v>
      </c>
      <c r="N1236">
        <f>VLOOKUP(Table8_16[[#This Row],[Customer_ID]],Table1__2[],3,FALSE)</f>
        <v>52</v>
      </c>
      <c r="O1236" t="str">
        <f>VLOOKUP(Table8_16[[#This Row],[Customer_ID]],Table1__2[],4,FALSE)</f>
        <v>Female</v>
      </c>
      <c r="P1236" t="str">
        <f>VLOOKUP(Table8_16[[#This Row],[Customer_ID]],Table1__2[],5,FALSE)</f>
        <v>North Michael</v>
      </c>
      <c r="Q1236" t="str">
        <f>VLOOKUP(Table8_16[[#This Row],[Customer_ID]],Table1__2[],6,FALSE)</f>
        <v>Iowa</v>
      </c>
      <c r="R1236" t="str">
        <f>VLOOKUP(Table8_16[[#This Row],[Customer_ID]],Table1__2[],7,FALSE)</f>
        <v>USA</v>
      </c>
      <c r="S1236" t="str">
        <f>VLOOKUP(Table8_16[[#This Row],[Customer_ID]],Table1__2[],8,FALSE)</f>
        <v>Bronze</v>
      </c>
      <c r="T1236" t="str">
        <f>VLOOKUP(Table8_16[[#This Row],[Customer_ID]],Table1__2[],9,FALSE)</f>
        <v>Experienced</v>
      </c>
      <c r="U1236" t="str">
        <f>VLOOKUP(Table8_16[[#This Row],[Product_ID]],Table3__211[],2,FALSE)</f>
        <v>Gaming Mechanical</v>
      </c>
      <c r="V1236" t="str">
        <f>VLOOKUP(Table8_16[[#This Row],[Product_ID]],Table3__211[],3,FALSE)</f>
        <v>Keyboard</v>
      </c>
      <c r="W1236" t="str">
        <f>VLOOKUP(Table8_16[[#This Row],[Product_ID]],Table3__211[],4,FALSE)</f>
        <v>Electronics</v>
      </c>
      <c r="X1236" t="str">
        <f>VLOOKUP(Table8_16[[#This Row],[Product_ID]],Table3__211[],5,FALSE)</f>
        <v>Computer</v>
      </c>
      <c r="Y1236" t="str">
        <f>VLOOKUP(Table8_16[[#This Row],[Product_ID]],Table3__211[],6,FALSE)</f>
        <v>Lucero LLC</v>
      </c>
      <c r="Z1236">
        <f>VLOOKUP(Table8_16[[#This Row],[Product_ID]],Table3__211[],7,FALSE)</f>
        <v>419.28</v>
      </c>
      <c r="AA1236">
        <f>VLOOKUP(Table8_16[[#This Row],[Product_ID]],Table3__211[],8,FALSE)</f>
        <v>86</v>
      </c>
      <c r="AB1236" t="str">
        <f>VLOOKUP(Table8_16[[#This Row],[Store_ID]],Store!$A$2:$E$21,2,FALSE)</f>
        <v>Thomas, Bridges and Harris</v>
      </c>
      <c r="AC1236" t="str">
        <f>VLOOKUP(Table8_16[[#This Row],[Store_ID]],Store!$A$2:$E$21,3,FALSE)</f>
        <v>North</v>
      </c>
      <c r="AD1236" t="str">
        <f>VLOOKUP(Table8_16[[#This Row],[Store_ID]],Store!$A$2:$E$21,4,FALSE)</f>
        <v>Sabrinatown</v>
      </c>
      <c r="AE1236" t="str">
        <f>VLOOKUP(Table8_16[[#This Row],[Store_ID]],Store!$A$2:$E$21,5,FALSE)</f>
        <v>Online</v>
      </c>
      <c r="AF1236" s="22" t="str">
        <f>VLOOKUP(Table8_16[[#This Row],[Store_ID]],Store!$A$2:$F$21,6,FALSE)</f>
        <v>Digital Store</v>
      </c>
    </row>
    <row r="1237" spans="1:32" x14ac:dyDescent="0.3">
      <c r="A1237" t="s">
        <v>3202</v>
      </c>
      <c r="B1237" s="5">
        <v>45489</v>
      </c>
      <c r="C1237" t="s">
        <v>1455</v>
      </c>
      <c r="D1237" t="s">
        <v>1560</v>
      </c>
      <c r="E1237" t="s">
        <v>1936</v>
      </c>
      <c r="F1237">
        <v>3</v>
      </c>
      <c r="G1237">
        <v>402.3</v>
      </c>
      <c r="H1237">
        <v>0.21</v>
      </c>
      <c r="I1237" t="s">
        <v>1961</v>
      </c>
      <c r="J1237">
        <v>953.45100000000002</v>
      </c>
      <c r="K1237">
        <v>953.45100000000002</v>
      </c>
      <c r="L1237" t="str">
        <f>_xlfn.IFS(Table8_1[[#This Row],[Unit_Price]]&lt;500,"Low Price",Table8_1[[#This Row],[Unit_Price]]&lt;2000,"Medium Price",Table8_1[[#This Row],[Unit_Price]]&gt;=2000, "High Price")</f>
        <v>Low Price</v>
      </c>
      <c r="M1237" t="str">
        <f>VLOOKUP(Table8_16[[#This Row],[Customer_ID]],Table1__2[],2,FALSE)</f>
        <v>Gregory Curtis</v>
      </c>
      <c r="N1237">
        <f>VLOOKUP(Table8_16[[#This Row],[Customer_ID]],Table1__2[],3,FALSE)</f>
        <v>45</v>
      </c>
      <c r="O1237" t="str">
        <f>VLOOKUP(Table8_16[[#This Row],[Customer_ID]],Table1__2[],4,FALSE)</f>
        <v>Male</v>
      </c>
      <c r="P1237" t="str">
        <f>VLOOKUP(Table8_16[[#This Row],[Customer_ID]],Table1__2[],5,FALSE)</f>
        <v>Bergermouth</v>
      </c>
      <c r="Q1237" t="str">
        <f>VLOOKUP(Table8_16[[#This Row],[Customer_ID]],Table1__2[],6,FALSE)</f>
        <v>Vermont</v>
      </c>
      <c r="R1237" t="str">
        <f>VLOOKUP(Table8_16[[#This Row],[Customer_ID]],Table1__2[],7,FALSE)</f>
        <v>USA</v>
      </c>
      <c r="S1237" t="str">
        <f>VLOOKUP(Table8_16[[#This Row],[Customer_ID]],Table1__2[],8,FALSE)</f>
        <v>Bronze</v>
      </c>
      <c r="T1237" t="str">
        <f>VLOOKUP(Table8_16[[#This Row],[Customer_ID]],Table1__2[],9,FALSE)</f>
        <v>Experienced</v>
      </c>
      <c r="U1237" t="str">
        <f>VLOOKUP(Table8_16[[#This Row],[Product_ID]],Table3__211[],2,FALSE)</f>
        <v>Men's Graphic</v>
      </c>
      <c r="V1237" t="str">
        <f>VLOOKUP(Table8_16[[#This Row],[Product_ID]],Table3__211[],3,FALSE)</f>
        <v>T-Shirt</v>
      </c>
      <c r="W1237" t="str">
        <f>VLOOKUP(Table8_16[[#This Row],[Product_ID]],Table3__211[],4,FALSE)</f>
        <v>Clothing</v>
      </c>
      <c r="X1237" t="str">
        <f>VLOOKUP(Table8_16[[#This Row],[Product_ID]],Table3__211[],5,FALSE)</f>
        <v>Tops</v>
      </c>
      <c r="Y1237" t="str">
        <f>VLOOKUP(Table8_16[[#This Row],[Product_ID]],Table3__211[],6,FALSE)</f>
        <v>Terry-Moore</v>
      </c>
      <c r="Z1237">
        <f>VLOOKUP(Table8_16[[#This Row],[Product_ID]],Table3__211[],7,FALSE)</f>
        <v>342.56</v>
      </c>
      <c r="AA1237">
        <f>VLOOKUP(Table8_16[[#This Row],[Product_ID]],Table3__211[],8,FALSE)</f>
        <v>181</v>
      </c>
      <c r="AB1237" t="str">
        <f>VLOOKUP(Table8_16[[#This Row],[Store_ID]],Store!$A$2:$E$21,2,FALSE)</f>
        <v>Shelton PLC</v>
      </c>
      <c r="AC1237" t="str">
        <f>VLOOKUP(Table8_16[[#This Row],[Store_ID]],Store!$A$2:$E$21,3,FALSE)</f>
        <v>North</v>
      </c>
      <c r="AD1237" t="str">
        <f>VLOOKUP(Table8_16[[#This Row],[Store_ID]],Store!$A$2:$E$21,4,FALSE)</f>
        <v>East Jenniferstad</v>
      </c>
      <c r="AE1237" t="str">
        <f>VLOOKUP(Table8_16[[#This Row],[Store_ID]],Store!$A$2:$E$21,5,FALSE)</f>
        <v>Flagship</v>
      </c>
      <c r="AF1237" s="22" t="str">
        <f>VLOOKUP(Table8_16[[#This Row],[Store_ID]],Store!$A$2:$F$21,6,FALSE)</f>
        <v>Physical Store</v>
      </c>
    </row>
    <row r="1238" spans="1:32" x14ac:dyDescent="0.3">
      <c r="A1238" t="s">
        <v>3203</v>
      </c>
      <c r="B1238" s="5">
        <v>45908</v>
      </c>
      <c r="C1238" t="s">
        <v>778</v>
      </c>
      <c r="D1238" t="s">
        <v>1841</v>
      </c>
      <c r="E1238" t="s">
        <v>1914</v>
      </c>
      <c r="F1238">
        <v>1</v>
      </c>
      <c r="G1238">
        <v>729.05</v>
      </c>
      <c r="H1238">
        <v>0.06</v>
      </c>
      <c r="I1238" t="s">
        <v>1964</v>
      </c>
      <c r="J1238">
        <v>685.30700000000002</v>
      </c>
      <c r="K1238">
        <v>685.30700000000002</v>
      </c>
      <c r="L1238" t="str">
        <f>_xlfn.IFS(Table8_1[[#This Row],[Unit_Price]]&lt;500,"Low Price",Table8_1[[#This Row],[Unit_Price]]&lt;2000,"Medium Price",Table8_1[[#This Row],[Unit_Price]]&gt;=2000, "High Price")</f>
        <v>Medium Price</v>
      </c>
      <c r="M1238" t="str">
        <f>VLOOKUP(Table8_16[[#This Row],[Customer_ID]],Table1__2[],2,FALSE)</f>
        <v>Maria Hill</v>
      </c>
      <c r="N1238">
        <f>VLOOKUP(Table8_16[[#This Row],[Customer_ID]],Table1__2[],3,FALSE)</f>
        <v>58</v>
      </c>
      <c r="O1238" t="str">
        <f>VLOOKUP(Table8_16[[#This Row],[Customer_ID]],Table1__2[],4,FALSE)</f>
        <v>Female</v>
      </c>
      <c r="P1238" t="str">
        <f>VLOOKUP(Table8_16[[#This Row],[Customer_ID]],Table1__2[],5,FALSE)</f>
        <v>Zamoraborough</v>
      </c>
      <c r="Q1238" t="str">
        <f>VLOOKUP(Table8_16[[#This Row],[Customer_ID]],Table1__2[],6,FALSE)</f>
        <v>Nevada</v>
      </c>
      <c r="R1238" t="str">
        <f>VLOOKUP(Table8_16[[#This Row],[Customer_ID]],Table1__2[],7,FALSE)</f>
        <v>USA</v>
      </c>
      <c r="S1238" t="str">
        <f>VLOOKUP(Table8_16[[#This Row],[Customer_ID]],Table1__2[],8,FALSE)</f>
        <v>Platinum</v>
      </c>
      <c r="T1238" t="str">
        <f>VLOOKUP(Table8_16[[#This Row],[Customer_ID]],Table1__2[],9,FALSE)</f>
        <v>Experienced</v>
      </c>
      <c r="U1238" t="str">
        <f>VLOOKUP(Table8_16[[#This Row],[Product_ID]],Table3__211[],2,FALSE)</f>
        <v>Kitchen Cutting</v>
      </c>
      <c r="V1238" t="str">
        <f>VLOOKUP(Table8_16[[#This Row],[Product_ID]],Table3__211[],3,FALSE)</f>
        <v>Board</v>
      </c>
      <c r="W1238" t="str">
        <f>VLOOKUP(Table8_16[[#This Row],[Product_ID]],Table3__211[],4,FALSE)</f>
        <v>Home</v>
      </c>
      <c r="X1238" t="str">
        <f>VLOOKUP(Table8_16[[#This Row],[Product_ID]],Table3__211[],5,FALSE)</f>
        <v>Kitchen</v>
      </c>
      <c r="Y1238" t="str">
        <f>VLOOKUP(Table8_16[[#This Row],[Product_ID]],Table3__211[],6,FALSE)</f>
        <v>Taylor, Dodson and Johnston</v>
      </c>
      <c r="Z1238">
        <f>VLOOKUP(Table8_16[[#This Row],[Product_ID]],Table3__211[],7,FALSE)</f>
        <v>176.07</v>
      </c>
      <c r="AA1238">
        <f>VLOOKUP(Table8_16[[#This Row],[Product_ID]],Table3__211[],8,FALSE)</f>
        <v>82</v>
      </c>
      <c r="AB1238" t="str">
        <f>VLOOKUP(Table8_16[[#This Row],[Store_ID]],Store!$A$2:$E$21,2,FALSE)</f>
        <v>Martinez-Mullins</v>
      </c>
      <c r="AC1238" t="str">
        <f>VLOOKUP(Table8_16[[#This Row],[Store_ID]],Store!$A$2:$E$21,3,FALSE)</f>
        <v>South</v>
      </c>
      <c r="AD1238" t="str">
        <f>VLOOKUP(Table8_16[[#This Row],[Store_ID]],Store!$A$2:$E$21,4,FALSE)</f>
        <v>Williamsfurt</v>
      </c>
      <c r="AE1238" t="str">
        <f>VLOOKUP(Table8_16[[#This Row],[Store_ID]],Store!$A$2:$E$21,5,FALSE)</f>
        <v>Online</v>
      </c>
      <c r="AF1238" s="22" t="str">
        <f>VLOOKUP(Table8_16[[#This Row],[Store_ID]],Store!$A$2:$F$21,6,FALSE)</f>
        <v>Digital Store</v>
      </c>
    </row>
    <row r="1239" spans="1:32" x14ac:dyDescent="0.3">
      <c r="A1239" t="s">
        <v>3204</v>
      </c>
      <c r="B1239" s="5">
        <v>45912</v>
      </c>
      <c r="C1239" t="s">
        <v>465</v>
      </c>
      <c r="D1239" t="s">
        <v>1853</v>
      </c>
      <c r="E1239" t="s">
        <v>1932</v>
      </c>
      <c r="F1239">
        <v>1</v>
      </c>
      <c r="G1239">
        <v>822.6</v>
      </c>
      <c r="H1239">
        <v>0.28999999999999998</v>
      </c>
      <c r="I1239" t="s">
        <v>1961</v>
      </c>
      <c r="J1239">
        <v>584.04600000000005</v>
      </c>
      <c r="K1239">
        <v>584.04600000000005</v>
      </c>
      <c r="L1239" t="str">
        <f>_xlfn.IFS(Table8_1[[#This Row],[Unit_Price]]&lt;500,"Low Price",Table8_1[[#This Row],[Unit_Price]]&lt;2000,"Medium Price",Table8_1[[#This Row],[Unit_Price]]&gt;=2000, "High Price")</f>
        <v>Medium Price</v>
      </c>
      <c r="M1239" t="str">
        <f>VLOOKUP(Table8_16[[#This Row],[Customer_ID]],Table1__2[],2,FALSE)</f>
        <v>Morgan Bowen</v>
      </c>
      <c r="N1239">
        <f>VLOOKUP(Table8_16[[#This Row],[Customer_ID]],Table1__2[],3,FALSE)</f>
        <v>54</v>
      </c>
      <c r="O1239" t="str">
        <f>VLOOKUP(Table8_16[[#This Row],[Customer_ID]],Table1__2[],4,FALSE)</f>
        <v>Male</v>
      </c>
      <c r="P1239" t="str">
        <f>VLOOKUP(Table8_16[[#This Row],[Customer_ID]],Table1__2[],5,FALSE)</f>
        <v>Parksfort</v>
      </c>
      <c r="Q1239" t="str">
        <f>VLOOKUP(Table8_16[[#This Row],[Customer_ID]],Table1__2[],6,FALSE)</f>
        <v>Washington</v>
      </c>
      <c r="R1239" t="str">
        <f>VLOOKUP(Table8_16[[#This Row],[Customer_ID]],Table1__2[],7,FALSE)</f>
        <v>USA</v>
      </c>
      <c r="S1239" t="str">
        <f>VLOOKUP(Table8_16[[#This Row],[Customer_ID]],Table1__2[],8,FALSE)</f>
        <v>Gold</v>
      </c>
      <c r="T1239" t="str">
        <f>VLOOKUP(Table8_16[[#This Row],[Customer_ID]],Table1__2[],9,FALSE)</f>
        <v>Experienced</v>
      </c>
      <c r="U1239" t="str">
        <f>VLOOKUP(Table8_16[[#This Row],[Product_ID]],Table3__211[],2,FALSE)</f>
        <v>Gaming Mouse Pad</v>
      </c>
      <c r="V1239" t="str">
        <f>VLOOKUP(Table8_16[[#This Row],[Product_ID]],Table3__211[],3,FALSE)</f>
        <v>XL</v>
      </c>
      <c r="W1239" t="str">
        <f>VLOOKUP(Table8_16[[#This Row],[Product_ID]],Table3__211[],4,FALSE)</f>
        <v>Electronics</v>
      </c>
      <c r="X1239" t="str">
        <f>VLOOKUP(Table8_16[[#This Row],[Product_ID]],Table3__211[],5,FALSE)</f>
        <v>Accessories</v>
      </c>
      <c r="Y1239" t="str">
        <f>VLOOKUP(Table8_16[[#This Row],[Product_ID]],Table3__211[],6,FALSE)</f>
        <v>Sharp, Taylor and Rodriguez</v>
      </c>
      <c r="Z1239">
        <f>VLOOKUP(Table8_16[[#This Row],[Product_ID]],Table3__211[],7,FALSE)</f>
        <v>340.14</v>
      </c>
      <c r="AA1239">
        <f>VLOOKUP(Table8_16[[#This Row],[Product_ID]],Table3__211[],8,FALSE)</f>
        <v>361</v>
      </c>
      <c r="AB1239" t="str">
        <f>VLOOKUP(Table8_16[[#This Row],[Store_ID]],Store!$A$2:$E$21,2,FALSE)</f>
        <v>Gardner, Humphrey and Contreras</v>
      </c>
      <c r="AC1239" t="str">
        <f>VLOOKUP(Table8_16[[#This Row],[Store_ID]],Store!$A$2:$E$21,3,FALSE)</f>
        <v>East</v>
      </c>
      <c r="AD1239" t="str">
        <f>VLOOKUP(Table8_16[[#This Row],[Store_ID]],Store!$A$2:$E$21,4,FALSE)</f>
        <v>Johnsonville</v>
      </c>
      <c r="AE1239" t="str">
        <f>VLOOKUP(Table8_16[[#This Row],[Store_ID]],Store!$A$2:$E$21,5,FALSE)</f>
        <v>Flagship</v>
      </c>
      <c r="AF1239" s="22" t="str">
        <f>VLOOKUP(Table8_16[[#This Row],[Store_ID]],Store!$A$2:$F$21,6,FALSE)</f>
        <v>Physical Store</v>
      </c>
    </row>
    <row r="1240" spans="1:32" x14ac:dyDescent="0.3">
      <c r="A1240" t="s">
        <v>3205</v>
      </c>
      <c r="B1240" s="5">
        <v>45771</v>
      </c>
      <c r="C1240" t="s">
        <v>642</v>
      </c>
      <c r="D1240" t="s">
        <v>1832</v>
      </c>
      <c r="E1240" t="s">
        <v>1917</v>
      </c>
      <c r="F1240">
        <v>2</v>
      </c>
      <c r="G1240">
        <v>327.25</v>
      </c>
      <c r="H1240">
        <v>0.19</v>
      </c>
      <c r="I1240" t="s">
        <v>1961</v>
      </c>
      <c r="J1240">
        <v>530.14499999999998</v>
      </c>
      <c r="K1240">
        <v>530.14499999999998</v>
      </c>
      <c r="L1240" t="str">
        <f>_xlfn.IFS(Table8_1[[#This Row],[Unit_Price]]&lt;500,"Low Price",Table8_1[[#This Row],[Unit_Price]]&lt;2000,"Medium Price",Table8_1[[#This Row],[Unit_Price]]&gt;=2000, "High Price")</f>
        <v>Low Price</v>
      </c>
      <c r="M1240" t="str">
        <f>VLOOKUP(Table8_16[[#This Row],[Customer_ID]],Table1__2[],2,FALSE)</f>
        <v>David Roberts</v>
      </c>
      <c r="N1240">
        <f>VLOOKUP(Table8_16[[#This Row],[Customer_ID]],Table1__2[],3,FALSE)</f>
        <v>38</v>
      </c>
      <c r="O1240" t="str">
        <f>VLOOKUP(Table8_16[[#This Row],[Customer_ID]],Table1__2[],4,FALSE)</f>
        <v>Male</v>
      </c>
      <c r="P1240" t="str">
        <f>VLOOKUP(Table8_16[[#This Row],[Customer_ID]],Table1__2[],5,FALSE)</f>
        <v>Port Amanda</v>
      </c>
      <c r="Q1240" t="str">
        <f>VLOOKUP(Table8_16[[#This Row],[Customer_ID]],Table1__2[],6,FALSE)</f>
        <v>Georgia</v>
      </c>
      <c r="R1240" t="str">
        <f>VLOOKUP(Table8_16[[#This Row],[Customer_ID]],Table1__2[],7,FALSE)</f>
        <v>USA</v>
      </c>
      <c r="S1240" t="str">
        <f>VLOOKUP(Table8_16[[#This Row],[Customer_ID]],Table1__2[],8,FALSE)</f>
        <v>Gold</v>
      </c>
      <c r="T1240" t="str">
        <f>VLOOKUP(Table8_16[[#This Row],[Customer_ID]],Table1__2[],9,FALSE)</f>
        <v>Experienced</v>
      </c>
      <c r="U1240" t="str">
        <f>VLOOKUP(Table8_16[[#This Row],[Product_ID]],Table3__211[],2,FALSE)</f>
        <v>Hydrating Face</v>
      </c>
      <c r="V1240" t="str">
        <f>VLOOKUP(Table8_16[[#This Row],[Product_ID]],Table3__211[],3,FALSE)</f>
        <v>Cleanser</v>
      </c>
      <c r="W1240" t="str">
        <f>VLOOKUP(Table8_16[[#This Row],[Product_ID]],Table3__211[],4,FALSE)</f>
        <v>Beauty</v>
      </c>
      <c r="X1240" t="str">
        <f>VLOOKUP(Table8_16[[#This Row],[Product_ID]],Table3__211[],5,FALSE)</f>
        <v>Skincare</v>
      </c>
      <c r="Y1240" t="str">
        <f>VLOOKUP(Table8_16[[#This Row],[Product_ID]],Table3__211[],6,FALSE)</f>
        <v>Butler Group</v>
      </c>
      <c r="Z1240">
        <f>VLOOKUP(Table8_16[[#This Row],[Product_ID]],Table3__211[],7,FALSE)</f>
        <v>254.04</v>
      </c>
      <c r="AA1240">
        <f>VLOOKUP(Table8_16[[#This Row],[Product_ID]],Table3__211[],8,FALSE)</f>
        <v>159</v>
      </c>
      <c r="AB1240" t="str">
        <f>VLOOKUP(Table8_16[[#This Row],[Store_ID]],Store!$A$2:$E$21,2,FALSE)</f>
        <v>Bean, Jones and Park</v>
      </c>
      <c r="AC1240" t="str">
        <f>VLOOKUP(Table8_16[[#This Row],[Store_ID]],Store!$A$2:$E$21,3,FALSE)</f>
        <v>West</v>
      </c>
      <c r="AD1240" t="str">
        <f>VLOOKUP(Table8_16[[#This Row],[Store_ID]],Store!$A$2:$E$21,4,FALSE)</f>
        <v>Thompsonborough</v>
      </c>
      <c r="AE1240" t="str">
        <f>VLOOKUP(Table8_16[[#This Row],[Store_ID]],Store!$A$2:$E$21,5,FALSE)</f>
        <v>Online</v>
      </c>
      <c r="AF1240" s="22" t="str">
        <f>VLOOKUP(Table8_16[[#This Row],[Store_ID]],Store!$A$2:$F$21,6,FALSE)</f>
        <v>Digital Store</v>
      </c>
    </row>
    <row r="1241" spans="1:32" x14ac:dyDescent="0.3">
      <c r="A1241" t="s">
        <v>3206</v>
      </c>
      <c r="B1241" s="5">
        <v>45619</v>
      </c>
      <c r="C1241" t="s">
        <v>308</v>
      </c>
      <c r="D1241" t="s">
        <v>1793</v>
      </c>
      <c r="E1241" t="s">
        <v>1921</v>
      </c>
      <c r="F1241">
        <v>4</v>
      </c>
      <c r="G1241">
        <v>930.38</v>
      </c>
      <c r="H1241">
        <v>0</v>
      </c>
      <c r="I1241" t="s">
        <v>1964</v>
      </c>
      <c r="J1241">
        <v>3721.52</v>
      </c>
      <c r="K1241">
        <v>3721.52</v>
      </c>
      <c r="L1241" t="str">
        <f>_xlfn.IFS(Table8_1[[#This Row],[Unit_Price]]&lt;500,"Low Price",Table8_1[[#This Row],[Unit_Price]]&lt;2000,"Medium Price",Table8_1[[#This Row],[Unit_Price]]&gt;=2000, "High Price")</f>
        <v>Medium Price</v>
      </c>
      <c r="M1241" t="str">
        <f>VLOOKUP(Table8_16[[#This Row],[Customer_ID]],Table1__2[],2,FALSE)</f>
        <v>Christy Hoffman</v>
      </c>
      <c r="N1241">
        <f>VLOOKUP(Table8_16[[#This Row],[Customer_ID]],Table1__2[],3,FALSE)</f>
        <v>26</v>
      </c>
      <c r="O1241" t="str">
        <f>VLOOKUP(Table8_16[[#This Row],[Customer_ID]],Table1__2[],4,FALSE)</f>
        <v>Female</v>
      </c>
      <c r="P1241" t="str">
        <f>VLOOKUP(Table8_16[[#This Row],[Customer_ID]],Table1__2[],5,FALSE)</f>
        <v>Garyberg</v>
      </c>
      <c r="Q1241" t="str">
        <f>VLOOKUP(Table8_16[[#This Row],[Customer_ID]],Table1__2[],6,FALSE)</f>
        <v>Indiana</v>
      </c>
      <c r="R1241" t="str">
        <f>VLOOKUP(Table8_16[[#This Row],[Customer_ID]],Table1__2[],7,FALSE)</f>
        <v>USA</v>
      </c>
      <c r="S1241" t="str">
        <f>VLOOKUP(Table8_16[[#This Row],[Customer_ID]],Table1__2[],8,FALSE)</f>
        <v>Platinum</v>
      </c>
      <c r="T1241" t="str">
        <f>VLOOKUP(Table8_16[[#This Row],[Customer_ID]],Table1__2[],9,FALSE)</f>
        <v>Entry level Professionel</v>
      </c>
      <c r="U1241" t="str">
        <f>VLOOKUP(Table8_16[[#This Row],[Product_ID]],Table3__211[],2,FALSE)</f>
        <v>Kitchen Storage</v>
      </c>
      <c r="V1241" t="str">
        <f>VLOOKUP(Table8_16[[#This Row],[Product_ID]],Table3__211[],3,FALSE)</f>
        <v>Rack</v>
      </c>
      <c r="W1241" t="str">
        <f>VLOOKUP(Table8_16[[#This Row],[Product_ID]],Table3__211[],4,FALSE)</f>
        <v>Home</v>
      </c>
      <c r="X1241" t="str">
        <f>VLOOKUP(Table8_16[[#This Row],[Product_ID]],Table3__211[],5,FALSE)</f>
        <v>Storage</v>
      </c>
      <c r="Y1241" t="str">
        <f>VLOOKUP(Table8_16[[#This Row],[Product_ID]],Table3__211[],6,FALSE)</f>
        <v>Duran Group</v>
      </c>
      <c r="Z1241">
        <f>VLOOKUP(Table8_16[[#This Row],[Product_ID]],Table3__211[],7,FALSE)</f>
        <v>138.05000000000001</v>
      </c>
      <c r="AA1241">
        <f>VLOOKUP(Table8_16[[#This Row],[Product_ID]],Table3__211[],8,FALSE)</f>
        <v>89</v>
      </c>
      <c r="AB1241" t="str">
        <f>VLOOKUP(Table8_16[[#This Row],[Store_ID]],Store!$A$2:$E$21,2,FALSE)</f>
        <v>Moore, Padilla and Butler</v>
      </c>
      <c r="AC1241" t="str">
        <f>VLOOKUP(Table8_16[[#This Row],[Store_ID]],Store!$A$2:$E$21,3,FALSE)</f>
        <v>South</v>
      </c>
      <c r="AD1241" t="str">
        <f>VLOOKUP(Table8_16[[#This Row],[Store_ID]],Store!$A$2:$E$21,4,FALSE)</f>
        <v>East Johnstad</v>
      </c>
      <c r="AE1241" t="str">
        <f>VLOOKUP(Table8_16[[#This Row],[Store_ID]],Store!$A$2:$E$21,5,FALSE)</f>
        <v>Flagship</v>
      </c>
      <c r="AF1241" s="22" t="str">
        <f>VLOOKUP(Table8_16[[#This Row],[Store_ID]],Store!$A$2:$F$21,6,FALSE)</f>
        <v>Physical Store</v>
      </c>
    </row>
    <row r="1242" spans="1:32" x14ac:dyDescent="0.3">
      <c r="A1242" t="s">
        <v>3207</v>
      </c>
      <c r="B1242" s="5">
        <v>45394</v>
      </c>
      <c r="C1242" t="s">
        <v>494</v>
      </c>
      <c r="D1242" t="s">
        <v>1658</v>
      </c>
      <c r="E1242" t="s">
        <v>1908</v>
      </c>
      <c r="F1242">
        <v>2</v>
      </c>
      <c r="G1242">
        <v>437.84</v>
      </c>
      <c r="H1242">
        <v>0.24</v>
      </c>
      <c r="I1242" t="s">
        <v>1959</v>
      </c>
      <c r="J1242">
        <v>665.51679999999999</v>
      </c>
      <c r="K1242">
        <v>665.51679999999999</v>
      </c>
      <c r="L1242" t="str">
        <f>_xlfn.IFS(Table8_1[[#This Row],[Unit_Price]]&lt;500,"Low Price",Table8_1[[#This Row],[Unit_Price]]&lt;2000,"Medium Price",Table8_1[[#This Row],[Unit_Price]]&gt;=2000, "High Price")</f>
        <v>Low Price</v>
      </c>
      <c r="M1242" t="str">
        <f>VLOOKUP(Table8_16[[#This Row],[Customer_ID]],Table1__2[],2,FALSE)</f>
        <v>Justin Cross</v>
      </c>
      <c r="N1242">
        <f>VLOOKUP(Table8_16[[#This Row],[Customer_ID]],Table1__2[],3,FALSE)</f>
        <v>62</v>
      </c>
      <c r="O1242" t="str">
        <f>VLOOKUP(Table8_16[[#This Row],[Customer_ID]],Table1__2[],4,FALSE)</f>
        <v>Female</v>
      </c>
      <c r="P1242" t="str">
        <f>VLOOKUP(Table8_16[[#This Row],[Customer_ID]],Table1__2[],5,FALSE)</f>
        <v>North Anthonychester</v>
      </c>
      <c r="Q1242" t="str">
        <f>VLOOKUP(Table8_16[[#This Row],[Customer_ID]],Table1__2[],6,FALSE)</f>
        <v>Nevada</v>
      </c>
      <c r="R1242" t="str">
        <f>VLOOKUP(Table8_16[[#This Row],[Customer_ID]],Table1__2[],7,FALSE)</f>
        <v>USA</v>
      </c>
      <c r="S1242" t="str">
        <f>VLOOKUP(Table8_16[[#This Row],[Customer_ID]],Table1__2[],8,FALSE)</f>
        <v>Bronze</v>
      </c>
      <c r="T1242" t="str">
        <f>VLOOKUP(Table8_16[[#This Row],[Customer_ID]],Table1__2[],9,FALSE)</f>
        <v>Retired</v>
      </c>
      <c r="U1242" t="str">
        <f>VLOOKUP(Table8_16[[#This Row],[Product_ID]],Table3__211[],2,FALSE)</f>
        <v>Decorative Floor</v>
      </c>
      <c r="V1242" t="str">
        <f>VLOOKUP(Table8_16[[#This Row],[Product_ID]],Table3__211[],3,FALSE)</f>
        <v>Vase</v>
      </c>
      <c r="W1242" t="str">
        <f>VLOOKUP(Table8_16[[#This Row],[Product_ID]],Table3__211[],4,FALSE)</f>
        <v>Home</v>
      </c>
      <c r="X1242" t="str">
        <f>VLOOKUP(Table8_16[[#This Row],[Product_ID]],Table3__211[],5,FALSE)</f>
        <v>Decor</v>
      </c>
      <c r="Y1242" t="str">
        <f>VLOOKUP(Table8_16[[#This Row],[Product_ID]],Table3__211[],6,FALSE)</f>
        <v>Khan, Jones and Paul</v>
      </c>
      <c r="Z1242">
        <f>VLOOKUP(Table8_16[[#This Row],[Product_ID]],Table3__211[],7,FALSE)</f>
        <v>254.04</v>
      </c>
      <c r="AA1242">
        <f>VLOOKUP(Table8_16[[#This Row],[Product_ID]],Table3__211[],8,FALSE)</f>
        <v>378</v>
      </c>
      <c r="AB1242" t="str">
        <f>VLOOKUP(Table8_16[[#This Row],[Store_ID]],Store!$A$2:$E$21,2,FALSE)</f>
        <v>Gray Ltd</v>
      </c>
      <c r="AC1242" t="str">
        <f>VLOOKUP(Table8_16[[#This Row],[Store_ID]],Store!$A$2:$E$21,3,FALSE)</f>
        <v>North</v>
      </c>
      <c r="AD1242" t="str">
        <f>VLOOKUP(Table8_16[[#This Row],[Store_ID]],Store!$A$2:$E$21,4,FALSE)</f>
        <v>New Michaelchester</v>
      </c>
      <c r="AE1242" t="str">
        <f>VLOOKUP(Table8_16[[#This Row],[Store_ID]],Store!$A$2:$E$21,5,FALSE)</f>
        <v>Outlet</v>
      </c>
      <c r="AF1242" s="22" t="str">
        <f>VLOOKUP(Table8_16[[#This Row],[Store_ID]],Store!$A$2:$F$21,6,FALSE)</f>
        <v>Physical Store</v>
      </c>
    </row>
    <row r="1243" spans="1:32" x14ac:dyDescent="0.3">
      <c r="A1243" t="s">
        <v>3208</v>
      </c>
      <c r="B1243" s="5">
        <v>45786</v>
      </c>
      <c r="C1243" t="s">
        <v>262</v>
      </c>
      <c r="D1243" t="s">
        <v>1998</v>
      </c>
      <c r="E1243" t="s">
        <v>1939</v>
      </c>
      <c r="F1243">
        <v>2</v>
      </c>
      <c r="G1243">
        <v>126.02</v>
      </c>
      <c r="H1243">
        <v>0.09</v>
      </c>
      <c r="I1243" t="s">
        <v>1964</v>
      </c>
      <c r="J1243">
        <v>229.35640000000001</v>
      </c>
      <c r="K1243">
        <v>229.35640000000001</v>
      </c>
      <c r="L1243" t="str">
        <f>_xlfn.IFS(Table8_1[[#This Row],[Unit_Price]]&lt;500,"Low Price",Table8_1[[#This Row],[Unit_Price]]&lt;2000,"Medium Price",Table8_1[[#This Row],[Unit_Price]]&gt;=2000, "High Price")</f>
        <v>Low Price</v>
      </c>
      <c r="M1243" t="str">
        <f>VLOOKUP(Table8_16[[#This Row],[Customer_ID]],Table1__2[],2,FALSE)</f>
        <v>Eric Singh</v>
      </c>
      <c r="N1243">
        <f>VLOOKUP(Table8_16[[#This Row],[Customer_ID]],Table1__2[],3,FALSE)</f>
        <v>29</v>
      </c>
      <c r="O1243" t="str">
        <f>VLOOKUP(Table8_16[[#This Row],[Customer_ID]],Table1__2[],4,FALSE)</f>
        <v>Female</v>
      </c>
      <c r="P1243" t="str">
        <f>VLOOKUP(Table8_16[[#This Row],[Customer_ID]],Table1__2[],5,FALSE)</f>
        <v>Port Lisa</v>
      </c>
      <c r="Q1243" t="str">
        <f>VLOOKUP(Table8_16[[#This Row],[Customer_ID]],Table1__2[],6,FALSE)</f>
        <v>New Mexico</v>
      </c>
      <c r="R1243" t="str">
        <f>VLOOKUP(Table8_16[[#This Row],[Customer_ID]],Table1__2[],7,FALSE)</f>
        <v>USA</v>
      </c>
      <c r="S1243" t="str">
        <f>VLOOKUP(Table8_16[[#This Row],[Customer_ID]],Table1__2[],8,FALSE)</f>
        <v>Gold</v>
      </c>
      <c r="T1243" t="str">
        <f>VLOOKUP(Table8_16[[#This Row],[Customer_ID]],Table1__2[],9,FALSE)</f>
        <v>Entry level Professionel</v>
      </c>
      <c r="U1243" t="str">
        <f>VLOOKUP(Table8_16[[#This Row],[Product_ID]],Table3__211[],2,FALSE)</f>
        <v>Beard Grooming</v>
      </c>
      <c r="V1243" t="str">
        <f>VLOOKUP(Table8_16[[#This Row],[Product_ID]],Table3__211[],3,FALSE)</f>
        <v>Kit</v>
      </c>
      <c r="W1243" t="str">
        <f>VLOOKUP(Table8_16[[#This Row],[Product_ID]],Table3__211[],4,FALSE)</f>
        <v>Beauty</v>
      </c>
      <c r="X1243" t="str">
        <f>VLOOKUP(Table8_16[[#This Row],[Product_ID]],Table3__211[],5,FALSE)</f>
        <v>Grooming</v>
      </c>
      <c r="Y1243" t="str">
        <f>VLOOKUP(Table8_16[[#This Row],[Product_ID]],Table3__211[],6,FALSE)</f>
        <v>Erickson-Green</v>
      </c>
      <c r="Z1243">
        <f>VLOOKUP(Table8_16[[#This Row],[Product_ID]],Table3__211[],7,FALSE)</f>
        <v>337.42</v>
      </c>
      <c r="AA1243">
        <f>VLOOKUP(Table8_16[[#This Row],[Product_ID]],Table3__211[],8,FALSE)</f>
        <v>256</v>
      </c>
      <c r="AB1243" t="str">
        <f>VLOOKUP(Table8_16[[#This Row],[Store_ID]],Store!$A$2:$E$21,2,FALSE)</f>
        <v>Frederick-Wright</v>
      </c>
      <c r="AC1243" t="str">
        <f>VLOOKUP(Table8_16[[#This Row],[Store_ID]],Store!$A$2:$E$21,3,FALSE)</f>
        <v>West</v>
      </c>
      <c r="AD1243" t="str">
        <f>VLOOKUP(Table8_16[[#This Row],[Store_ID]],Store!$A$2:$E$21,4,FALSE)</f>
        <v>New Jimmymouth</v>
      </c>
      <c r="AE1243" t="str">
        <f>VLOOKUP(Table8_16[[#This Row],[Store_ID]],Store!$A$2:$E$21,5,FALSE)</f>
        <v>Flagship</v>
      </c>
      <c r="AF1243" s="22" t="str">
        <f>VLOOKUP(Table8_16[[#This Row],[Store_ID]],Store!$A$2:$F$21,6,FALSE)</f>
        <v>Physical Store</v>
      </c>
    </row>
    <row r="1244" spans="1:32" x14ac:dyDescent="0.3">
      <c r="A1244" t="s">
        <v>3209</v>
      </c>
      <c r="B1244" s="5">
        <v>45692</v>
      </c>
      <c r="C1244" t="s">
        <v>1367</v>
      </c>
      <c r="D1244" t="s">
        <v>1832</v>
      </c>
      <c r="E1244" t="s">
        <v>1936</v>
      </c>
      <c r="F1244">
        <v>1</v>
      </c>
      <c r="G1244">
        <v>860.84</v>
      </c>
      <c r="H1244">
        <v>7.0000000000000007E-2</v>
      </c>
      <c r="I1244" t="s">
        <v>1961</v>
      </c>
      <c r="J1244">
        <v>800.58119999999997</v>
      </c>
      <c r="K1244">
        <v>800.58120000000008</v>
      </c>
      <c r="L1244" t="str">
        <f>_xlfn.IFS(Table8_1[[#This Row],[Unit_Price]]&lt;500,"Low Price",Table8_1[[#This Row],[Unit_Price]]&lt;2000,"Medium Price",Table8_1[[#This Row],[Unit_Price]]&gt;=2000, "High Price")</f>
        <v>Medium Price</v>
      </c>
      <c r="M1244" t="str">
        <f>VLOOKUP(Table8_16[[#This Row],[Customer_ID]],Table1__2[],2,FALSE)</f>
        <v>Melinda Rivera</v>
      </c>
      <c r="N1244">
        <f>VLOOKUP(Table8_16[[#This Row],[Customer_ID]],Table1__2[],3,FALSE)</f>
        <v>47</v>
      </c>
      <c r="O1244" t="str">
        <f>VLOOKUP(Table8_16[[#This Row],[Customer_ID]],Table1__2[],4,FALSE)</f>
        <v>Female</v>
      </c>
      <c r="P1244" t="str">
        <f>VLOOKUP(Table8_16[[#This Row],[Customer_ID]],Table1__2[],5,FALSE)</f>
        <v>East Davidmouth</v>
      </c>
      <c r="Q1244" t="str">
        <f>VLOOKUP(Table8_16[[#This Row],[Customer_ID]],Table1__2[],6,FALSE)</f>
        <v>New Hampshire</v>
      </c>
      <c r="R1244" t="str">
        <f>VLOOKUP(Table8_16[[#This Row],[Customer_ID]],Table1__2[],7,FALSE)</f>
        <v>USA</v>
      </c>
      <c r="S1244" t="str">
        <f>VLOOKUP(Table8_16[[#This Row],[Customer_ID]],Table1__2[],8,FALSE)</f>
        <v>Platinum</v>
      </c>
      <c r="T1244" t="str">
        <f>VLOOKUP(Table8_16[[#This Row],[Customer_ID]],Table1__2[],9,FALSE)</f>
        <v>Experienced</v>
      </c>
      <c r="U1244" t="str">
        <f>VLOOKUP(Table8_16[[#This Row],[Product_ID]],Table3__211[],2,FALSE)</f>
        <v>Hydrating Face</v>
      </c>
      <c r="V1244" t="str">
        <f>VLOOKUP(Table8_16[[#This Row],[Product_ID]],Table3__211[],3,FALSE)</f>
        <v>Cleanser</v>
      </c>
      <c r="W1244" t="str">
        <f>VLOOKUP(Table8_16[[#This Row],[Product_ID]],Table3__211[],4,FALSE)</f>
        <v>Beauty</v>
      </c>
      <c r="X1244" t="str">
        <f>VLOOKUP(Table8_16[[#This Row],[Product_ID]],Table3__211[],5,FALSE)</f>
        <v>Skincare</v>
      </c>
      <c r="Y1244" t="str">
        <f>VLOOKUP(Table8_16[[#This Row],[Product_ID]],Table3__211[],6,FALSE)</f>
        <v>Butler Group</v>
      </c>
      <c r="Z1244">
        <f>VLOOKUP(Table8_16[[#This Row],[Product_ID]],Table3__211[],7,FALSE)</f>
        <v>254.04</v>
      </c>
      <c r="AA1244">
        <f>VLOOKUP(Table8_16[[#This Row],[Product_ID]],Table3__211[],8,FALSE)</f>
        <v>159</v>
      </c>
      <c r="AB1244" t="str">
        <f>VLOOKUP(Table8_16[[#This Row],[Store_ID]],Store!$A$2:$E$21,2,FALSE)</f>
        <v>Shelton PLC</v>
      </c>
      <c r="AC1244" t="str">
        <f>VLOOKUP(Table8_16[[#This Row],[Store_ID]],Store!$A$2:$E$21,3,FALSE)</f>
        <v>North</v>
      </c>
      <c r="AD1244" t="str">
        <f>VLOOKUP(Table8_16[[#This Row],[Store_ID]],Store!$A$2:$E$21,4,FALSE)</f>
        <v>East Jenniferstad</v>
      </c>
      <c r="AE1244" t="str">
        <f>VLOOKUP(Table8_16[[#This Row],[Store_ID]],Store!$A$2:$E$21,5,FALSE)</f>
        <v>Flagship</v>
      </c>
      <c r="AF1244" s="22" t="str">
        <f>VLOOKUP(Table8_16[[#This Row],[Store_ID]],Store!$A$2:$F$21,6,FALSE)</f>
        <v>Physical Store</v>
      </c>
    </row>
    <row r="1245" spans="1:32" x14ac:dyDescent="0.3">
      <c r="A1245" t="s">
        <v>3210</v>
      </c>
      <c r="B1245" s="5">
        <v>45677</v>
      </c>
      <c r="C1245" t="s">
        <v>339</v>
      </c>
      <c r="D1245" t="s">
        <v>1725</v>
      </c>
      <c r="E1245" t="s">
        <v>1932</v>
      </c>
      <c r="F1245">
        <v>1</v>
      </c>
      <c r="G1245">
        <v>161.80000000000001</v>
      </c>
      <c r="H1245">
        <v>0.24</v>
      </c>
      <c r="I1245" t="s">
        <v>1961</v>
      </c>
      <c r="J1245">
        <v>122.968</v>
      </c>
      <c r="K1245">
        <v>122.96800000000002</v>
      </c>
      <c r="L1245" t="str">
        <f>_xlfn.IFS(Table8_1[[#This Row],[Unit_Price]]&lt;500,"Low Price",Table8_1[[#This Row],[Unit_Price]]&lt;2000,"Medium Price",Table8_1[[#This Row],[Unit_Price]]&gt;=2000, "High Price")</f>
        <v>Low Price</v>
      </c>
      <c r="M1245" t="str">
        <f>VLOOKUP(Table8_16[[#This Row],[Customer_ID]],Table1__2[],2,FALSE)</f>
        <v>Christy Vasquez</v>
      </c>
      <c r="N1245">
        <f>VLOOKUP(Table8_16[[#This Row],[Customer_ID]],Table1__2[],3,FALSE)</f>
        <v>28</v>
      </c>
      <c r="O1245" t="str">
        <f>VLOOKUP(Table8_16[[#This Row],[Customer_ID]],Table1__2[],4,FALSE)</f>
        <v>Female</v>
      </c>
      <c r="P1245" t="str">
        <f>VLOOKUP(Table8_16[[#This Row],[Customer_ID]],Table1__2[],5,FALSE)</f>
        <v>Port Travisstad</v>
      </c>
      <c r="Q1245" t="str">
        <f>VLOOKUP(Table8_16[[#This Row],[Customer_ID]],Table1__2[],6,FALSE)</f>
        <v>South Carolina</v>
      </c>
      <c r="R1245" t="str">
        <f>VLOOKUP(Table8_16[[#This Row],[Customer_ID]],Table1__2[],7,FALSE)</f>
        <v>USA</v>
      </c>
      <c r="S1245" t="str">
        <f>VLOOKUP(Table8_16[[#This Row],[Customer_ID]],Table1__2[],8,FALSE)</f>
        <v>Gold</v>
      </c>
      <c r="T1245" t="str">
        <f>VLOOKUP(Table8_16[[#This Row],[Customer_ID]],Table1__2[],9,FALSE)</f>
        <v>Entry level Professionel</v>
      </c>
      <c r="U1245" t="str">
        <f>VLOOKUP(Table8_16[[#This Row],[Product_ID]],Table3__211[],2,FALSE)</f>
        <v>Car Dashboard Phone</v>
      </c>
      <c r="V1245" t="str">
        <f>VLOOKUP(Table8_16[[#This Row],[Product_ID]],Table3__211[],3,FALSE)</f>
        <v>Holder</v>
      </c>
      <c r="W1245" t="str">
        <f>VLOOKUP(Table8_16[[#This Row],[Product_ID]],Table3__211[],4,FALSE)</f>
        <v>Electronics</v>
      </c>
      <c r="X1245" t="str">
        <f>VLOOKUP(Table8_16[[#This Row],[Product_ID]],Table3__211[],5,FALSE)</f>
        <v>Accessories</v>
      </c>
      <c r="Y1245" t="str">
        <f>VLOOKUP(Table8_16[[#This Row],[Product_ID]],Table3__211[],6,FALSE)</f>
        <v>Byrd, Stewart and Valdez</v>
      </c>
      <c r="Z1245">
        <f>VLOOKUP(Table8_16[[#This Row],[Product_ID]],Table3__211[],7,FALSE)</f>
        <v>177.98</v>
      </c>
      <c r="AA1245">
        <f>VLOOKUP(Table8_16[[#This Row],[Product_ID]],Table3__211[],8,FALSE)</f>
        <v>103</v>
      </c>
      <c r="AB1245" t="str">
        <f>VLOOKUP(Table8_16[[#This Row],[Store_ID]],Store!$A$2:$E$21,2,FALSE)</f>
        <v>Gardner, Humphrey and Contreras</v>
      </c>
      <c r="AC1245" t="str">
        <f>VLOOKUP(Table8_16[[#This Row],[Store_ID]],Store!$A$2:$E$21,3,FALSE)</f>
        <v>East</v>
      </c>
      <c r="AD1245" t="str">
        <f>VLOOKUP(Table8_16[[#This Row],[Store_ID]],Store!$A$2:$E$21,4,FALSE)</f>
        <v>Johnsonville</v>
      </c>
      <c r="AE1245" t="str">
        <f>VLOOKUP(Table8_16[[#This Row],[Store_ID]],Store!$A$2:$E$21,5,FALSE)</f>
        <v>Flagship</v>
      </c>
      <c r="AF1245" s="22" t="str">
        <f>VLOOKUP(Table8_16[[#This Row],[Store_ID]],Store!$A$2:$F$21,6,FALSE)</f>
        <v>Physical Store</v>
      </c>
    </row>
    <row r="1246" spans="1:32" x14ac:dyDescent="0.3">
      <c r="A1246" t="s">
        <v>3211</v>
      </c>
      <c r="B1246" s="5">
        <v>45669</v>
      </c>
      <c r="C1246" t="s">
        <v>1214</v>
      </c>
      <c r="D1246" t="s">
        <v>1693</v>
      </c>
      <c r="E1246" t="s">
        <v>1942</v>
      </c>
      <c r="F1246">
        <v>4</v>
      </c>
      <c r="G1246">
        <v>347.82</v>
      </c>
      <c r="H1246">
        <v>0.02</v>
      </c>
      <c r="I1246" t="s">
        <v>1964</v>
      </c>
      <c r="J1246">
        <v>1363.4544000000001</v>
      </c>
      <c r="K1246">
        <v>1363.4544000000001</v>
      </c>
      <c r="L1246" t="str">
        <f>_xlfn.IFS(Table8_1[[#This Row],[Unit_Price]]&lt;500,"Low Price",Table8_1[[#This Row],[Unit_Price]]&lt;2000,"Medium Price",Table8_1[[#This Row],[Unit_Price]]&gt;=2000, "High Price")</f>
        <v>Low Price</v>
      </c>
      <c r="M1246" t="str">
        <f>VLOOKUP(Table8_16[[#This Row],[Customer_ID]],Table1__2[],2,FALSE)</f>
        <v>Tammy Brennan</v>
      </c>
      <c r="N1246">
        <f>VLOOKUP(Table8_16[[#This Row],[Customer_ID]],Table1__2[],3,FALSE)</f>
        <v>60</v>
      </c>
      <c r="O1246" t="str">
        <f>VLOOKUP(Table8_16[[#This Row],[Customer_ID]],Table1__2[],4,FALSE)</f>
        <v>Male</v>
      </c>
      <c r="P1246" t="str">
        <f>VLOOKUP(Table8_16[[#This Row],[Customer_ID]],Table1__2[],5,FALSE)</f>
        <v>Lake Brandontown</v>
      </c>
      <c r="Q1246" t="str">
        <f>VLOOKUP(Table8_16[[#This Row],[Customer_ID]],Table1__2[],6,FALSE)</f>
        <v>South Carolina</v>
      </c>
      <c r="R1246" t="str">
        <f>VLOOKUP(Table8_16[[#This Row],[Customer_ID]],Table1__2[],7,FALSE)</f>
        <v>USA</v>
      </c>
      <c r="S1246" t="str">
        <f>VLOOKUP(Table8_16[[#This Row],[Customer_ID]],Table1__2[],8,FALSE)</f>
        <v>Gold</v>
      </c>
      <c r="T1246" t="str">
        <f>VLOOKUP(Table8_16[[#This Row],[Customer_ID]],Table1__2[],9,FALSE)</f>
        <v>Experienced</v>
      </c>
      <c r="U1246" t="str">
        <f>VLOOKUP(Table8_16[[#This Row],[Product_ID]],Table3__211[],2,FALSE)</f>
        <v>Sports Water Hydration</v>
      </c>
      <c r="V1246" t="str">
        <f>VLOOKUP(Table8_16[[#This Row],[Product_ID]],Table3__211[],3,FALSE)</f>
        <v>Pack</v>
      </c>
      <c r="W1246" t="str">
        <f>VLOOKUP(Table8_16[[#This Row],[Product_ID]],Table3__211[],4,FALSE)</f>
        <v>Sports</v>
      </c>
      <c r="X1246" t="str">
        <f>VLOOKUP(Table8_16[[#This Row],[Product_ID]],Table3__211[],5,FALSE)</f>
        <v>Outdoor</v>
      </c>
      <c r="Y1246" t="str">
        <f>VLOOKUP(Table8_16[[#This Row],[Product_ID]],Table3__211[],6,FALSE)</f>
        <v>Sims-Smith</v>
      </c>
      <c r="Z1246">
        <f>VLOOKUP(Table8_16[[#This Row],[Product_ID]],Table3__211[],7,FALSE)</f>
        <v>135.61000000000001</v>
      </c>
      <c r="AA1246">
        <f>VLOOKUP(Table8_16[[#This Row],[Product_ID]],Table3__211[],8,FALSE)</f>
        <v>394</v>
      </c>
      <c r="AB1246" t="str">
        <f>VLOOKUP(Table8_16[[#This Row],[Store_ID]],Store!$A$2:$E$21,2,FALSE)</f>
        <v>Holloway Ltd</v>
      </c>
      <c r="AC1246" t="str">
        <f>VLOOKUP(Table8_16[[#This Row],[Store_ID]],Store!$A$2:$E$21,3,FALSE)</f>
        <v>North</v>
      </c>
      <c r="AD1246" t="str">
        <f>VLOOKUP(Table8_16[[#This Row],[Store_ID]],Store!$A$2:$E$21,4,FALSE)</f>
        <v>Bensonhaven</v>
      </c>
      <c r="AE1246" t="str">
        <f>VLOOKUP(Table8_16[[#This Row],[Store_ID]],Store!$A$2:$E$21,5,FALSE)</f>
        <v>Flagship</v>
      </c>
      <c r="AF1246" s="22" t="str">
        <f>VLOOKUP(Table8_16[[#This Row],[Store_ID]],Store!$A$2:$F$21,6,FALSE)</f>
        <v>Physical Store</v>
      </c>
    </row>
    <row r="1247" spans="1:32" x14ac:dyDescent="0.3">
      <c r="A1247" t="s">
        <v>3212</v>
      </c>
      <c r="B1247" s="5">
        <v>45299</v>
      </c>
      <c r="C1247" t="s">
        <v>1412</v>
      </c>
      <c r="D1247" t="s">
        <v>1838</v>
      </c>
      <c r="E1247" t="s">
        <v>1939</v>
      </c>
      <c r="F1247">
        <v>3</v>
      </c>
      <c r="G1247">
        <v>416.44</v>
      </c>
      <c r="H1247">
        <v>0.27</v>
      </c>
      <c r="I1247" t="s">
        <v>1959</v>
      </c>
      <c r="J1247">
        <v>912.00360000000001</v>
      </c>
      <c r="K1247">
        <v>912.00360000000001</v>
      </c>
      <c r="L1247" t="str">
        <f>_xlfn.IFS(Table8_1[[#This Row],[Unit_Price]]&lt;500,"Low Price",Table8_1[[#This Row],[Unit_Price]]&lt;2000,"Medium Price",Table8_1[[#This Row],[Unit_Price]]&gt;=2000, "High Price")</f>
        <v>Low Price</v>
      </c>
      <c r="M1247" t="str">
        <f>VLOOKUP(Table8_16[[#This Row],[Customer_ID]],Table1__2[],2,FALSE)</f>
        <v>April Phillips</v>
      </c>
      <c r="N1247">
        <f>VLOOKUP(Table8_16[[#This Row],[Customer_ID]],Table1__2[],3,FALSE)</f>
        <v>62</v>
      </c>
      <c r="O1247" t="str">
        <f>VLOOKUP(Table8_16[[#This Row],[Customer_ID]],Table1__2[],4,FALSE)</f>
        <v>Female</v>
      </c>
      <c r="P1247" t="str">
        <f>VLOOKUP(Table8_16[[#This Row],[Customer_ID]],Table1__2[],5,FALSE)</f>
        <v>Lake Carolyn</v>
      </c>
      <c r="Q1247" t="str">
        <f>VLOOKUP(Table8_16[[#This Row],[Customer_ID]],Table1__2[],6,FALSE)</f>
        <v>Hawaii</v>
      </c>
      <c r="R1247" t="str">
        <f>VLOOKUP(Table8_16[[#This Row],[Customer_ID]],Table1__2[],7,FALSE)</f>
        <v>USA</v>
      </c>
      <c r="S1247" t="str">
        <f>VLOOKUP(Table8_16[[#This Row],[Customer_ID]],Table1__2[],8,FALSE)</f>
        <v>Platinum</v>
      </c>
      <c r="T1247" t="str">
        <f>VLOOKUP(Table8_16[[#This Row],[Customer_ID]],Table1__2[],9,FALSE)</f>
        <v>Retired</v>
      </c>
      <c r="U1247" t="str">
        <f>VLOOKUP(Table8_16[[#This Row],[Product_ID]],Table3__211[],2,FALSE)</f>
        <v>Women's Beanie</v>
      </c>
      <c r="V1247" t="str">
        <f>VLOOKUP(Table8_16[[#This Row],[Product_ID]],Table3__211[],3,FALSE)</f>
        <v>Hat</v>
      </c>
      <c r="W1247" t="str">
        <f>VLOOKUP(Table8_16[[#This Row],[Product_ID]],Table3__211[],4,FALSE)</f>
        <v>Clothing</v>
      </c>
      <c r="X1247" t="str">
        <f>VLOOKUP(Table8_16[[#This Row],[Product_ID]],Table3__211[],5,FALSE)</f>
        <v>Accessories</v>
      </c>
      <c r="Y1247" t="str">
        <f>VLOOKUP(Table8_16[[#This Row],[Product_ID]],Table3__211[],6,FALSE)</f>
        <v>Richardson-Carrillo</v>
      </c>
      <c r="Z1247">
        <f>VLOOKUP(Table8_16[[#This Row],[Product_ID]],Table3__211[],7,FALSE)</f>
        <v>119.57</v>
      </c>
      <c r="AA1247">
        <f>VLOOKUP(Table8_16[[#This Row],[Product_ID]],Table3__211[],8,FALSE)</f>
        <v>210</v>
      </c>
      <c r="AB1247" t="str">
        <f>VLOOKUP(Table8_16[[#This Row],[Store_ID]],Store!$A$2:$E$21,2,FALSE)</f>
        <v>Frederick-Wright</v>
      </c>
      <c r="AC1247" t="str">
        <f>VLOOKUP(Table8_16[[#This Row],[Store_ID]],Store!$A$2:$E$21,3,FALSE)</f>
        <v>West</v>
      </c>
      <c r="AD1247" t="str">
        <f>VLOOKUP(Table8_16[[#This Row],[Store_ID]],Store!$A$2:$E$21,4,FALSE)</f>
        <v>New Jimmymouth</v>
      </c>
      <c r="AE1247" t="str">
        <f>VLOOKUP(Table8_16[[#This Row],[Store_ID]],Store!$A$2:$E$21,5,FALSE)</f>
        <v>Flagship</v>
      </c>
      <c r="AF1247" s="22" t="str">
        <f>VLOOKUP(Table8_16[[#This Row],[Store_ID]],Store!$A$2:$F$21,6,FALSE)</f>
        <v>Physical Store</v>
      </c>
    </row>
    <row r="1248" spans="1:32" x14ac:dyDescent="0.3">
      <c r="A1248" t="s">
        <v>3213</v>
      </c>
      <c r="B1248" s="5">
        <v>45893</v>
      </c>
      <c r="C1248" t="s">
        <v>34</v>
      </c>
      <c r="D1248" t="s">
        <v>1768</v>
      </c>
      <c r="E1248" t="s">
        <v>1887</v>
      </c>
      <c r="F1248">
        <v>1</v>
      </c>
      <c r="G1248">
        <v>147.96</v>
      </c>
      <c r="H1248">
        <v>0.24</v>
      </c>
      <c r="I1248" t="s">
        <v>1964</v>
      </c>
      <c r="J1248">
        <v>112.4496</v>
      </c>
      <c r="K1248">
        <v>112.4496</v>
      </c>
      <c r="L1248" t="str">
        <f>_xlfn.IFS(Table8_1[[#This Row],[Unit_Price]]&lt;500,"Low Price",Table8_1[[#This Row],[Unit_Price]]&lt;2000,"Medium Price",Table8_1[[#This Row],[Unit_Price]]&gt;=2000, "High Price")</f>
        <v>Low Price</v>
      </c>
      <c r="M1248" t="str">
        <f>VLOOKUP(Table8_16[[#This Row],[Customer_ID]],Table1__2[],2,FALSE)</f>
        <v>Christine Vaughn</v>
      </c>
      <c r="N1248">
        <f>VLOOKUP(Table8_16[[#This Row],[Customer_ID]],Table1__2[],3,FALSE)</f>
        <v>24</v>
      </c>
      <c r="O1248" t="str">
        <f>VLOOKUP(Table8_16[[#This Row],[Customer_ID]],Table1__2[],4,FALSE)</f>
        <v>Male</v>
      </c>
      <c r="P1248" t="str">
        <f>VLOOKUP(Table8_16[[#This Row],[Customer_ID]],Table1__2[],5,FALSE)</f>
        <v>East Amandamouth</v>
      </c>
      <c r="Q1248" t="str">
        <f>VLOOKUP(Table8_16[[#This Row],[Customer_ID]],Table1__2[],6,FALSE)</f>
        <v>Oregon</v>
      </c>
      <c r="R1248" t="str">
        <f>VLOOKUP(Table8_16[[#This Row],[Customer_ID]],Table1__2[],7,FALSE)</f>
        <v>USA</v>
      </c>
      <c r="S1248" t="str">
        <f>VLOOKUP(Table8_16[[#This Row],[Customer_ID]],Table1__2[],8,FALSE)</f>
        <v>Bronze</v>
      </c>
      <c r="T1248" t="str">
        <f>VLOOKUP(Table8_16[[#This Row],[Customer_ID]],Table1__2[],9,FALSE)</f>
        <v>Students</v>
      </c>
      <c r="U1248" t="str">
        <f>VLOOKUP(Table8_16[[#This Row],[Product_ID]],Table3__211[],2,FALSE)</f>
        <v>Laptop Cooling</v>
      </c>
      <c r="V1248" t="str">
        <f>VLOOKUP(Table8_16[[#This Row],[Product_ID]],Table3__211[],3,FALSE)</f>
        <v>Pad</v>
      </c>
      <c r="W1248" t="str">
        <f>VLOOKUP(Table8_16[[#This Row],[Product_ID]],Table3__211[],4,FALSE)</f>
        <v>Electronics</v>
      </c>
      <c r="X1248" t="str">
        <f>VLOOKUP(Table8_16[[#This Row],[Product_ID]],Table3__211[],5,FALSE)</f>
        <v>Computer</v>
      </c>
      <c r="Y1248" t="str">
        <f>VLOOKUP(Table8_16[[#This Row],[Product_ID]],Table3__211[],6,FALSE)</f>
        <v>Murray, Gould and Ware</v>
      </c>
      <c r="Z1248">
        <f>VLOOKUP(Table8_16[[#This Row],[Product_ID]],Table3__211[],7,FALSE)</f>
        <v>86.42</v>
      </c>
      <c r="AA1248">
        <f>VLOOKUP(Table8_16[[#This Row],[Product_ID]],Table3__211[],8,FALSE)</f>
        <v>222</v>
      </c>
      <c r="AB1248" t="str">
        <f>VLOOKUP(Table8_16[[#This Row],[Store_ID]],Store!$A$2:$E$21,2,FALSE)</f>
        <v>Rivera-Warner</v>
      </c>
      <c r="AC1248" t="str">
        <f>VLOOKUP(Table8_16[[#This Row],[Store_ID]],Store!$A$2:$E$21,3,FALSE)</f>
        <v>East</v>
      </c>
      <c r="AD1248" t="str">
        <f>VLOOKUP(Table8_16[[#This Row],[Store_ID]],Store!$A$2:$E$21,4,FALSE)</f>
        <v>Washingtonfurt</v>
      </c>
      <c r="AE1248" t="str">
        <f>VLOOKUP(Table8_16[[#This Row],[Store_ID]],Store!$A$2:$E$21,5,FALSE)</f>
        <v>Flagship</v>
      </c>
      <c r="AF1248" s="22" t="str">
        <f>VLOOKUP(Table8_16[[#This Row],[Store_ID]],Store!$A$2:$F$21,6,FALSE)</f>
        <v>Physical Store</v>
      </c>
    </row>
    <row r="1249" spans="1:32" x14ac:dyDescent="0.3">
      <c r="A1249" t="s">
        <v>3214</v>
      </c>
      <c r="B1249" s="5">
        <v>45560</v>
      </c>
      <c r="C1249" t="s">
        <v>1389</v>
      </c>
      <c r="D1249" t="s">
        <v>1628</v>
      </c>
      <c r="E1249" t="s">
        <v>1917</v>
      </c>
      <c r="F1249">
        <v>3</v>
      </c>
      <c r="G1249">
        <v>550.26</v>
      </c>
      <c r="H1249">
        <v>0.22</v>
      </c>
      <c r="I1249" t="s">
        <v>1959</v>
      </c>
      <c r="J1249">
        <v>1287.6084000000001</v>
      </c>
      <c r="K1249">
        <v>1287.6084000000001</v>
      </c>
      <c r="L1249" t="str">
        <f>_xlfn.IFS(Table8_1[[#This Row],[Unit_Price]]&lt;500,"Low Price",Table8_1[[#This Row],[Unit_Price]]&lt;2000,"Medium Price",Table8_1[[#This Row],[Unit_Price]]&gt;=2000, "High Price")</f>
        <v>Medium Price</v>
      </c>
      <c r="M1249" t="str">
        <f>VLOOKUP(Table8_16[[#This Row],[Customer_ID]],Table1__2[],2,FALSE)</f>
        <v>Gene Lee</v>
      </c>
      <c r="N1249">
        <f>VLOOKUP(Table8_16[[#This Row],[Customer_ID]],Table1__2[],3,FALSE)</f>
        <v>41</v>
      </c>
      <c r="O1249" t="str">
        <f>VLOOKUP(Table8_16[[#This Row],[Customer_ID]],Table1__2[],4,FALSE)</f>
        <v>Female</v>
      </c>
      <c r="P1249" t="str">
        <f>VLOOKUP(Table8_16[[#This Row],[Customer_ID]],Table1__2[],5,FALSE)</f>
        <v>Mcfarlandmouth</v>
      </c>
      <c r="Q1249" t="str">
        <f>VLOOKUP(Table8_16[[#This Row],[Customer_ID]],Table1__2[],6,FALSE)</f>
        <v>Virginia</v>
      </c>
      <c r="R1249" t="str">
        <f>VLOOKUP(Table8_16[[#This Row],[Customer_ID]],Table1__2[],7,FALSE)</f>
        <v>USA</v>
      </c>
      <c r="S1249" t="str">
        <f>VLOOKUP(Table8_16[[#This Row],[Customer_ID]],Table1__2[],8,FALSE)</f>
        <v>Platinum</v>
      </c>
      <c r="T1249" t="str">
        <f>VLOOKUP(Table8_16[[#This Row],[Customer_ID]],Table1__2[],9,FALSE)</f>
        <v>Experienced</v>
      </c>
      <c r="U1249" t="str">
        <f>VLOOKUP(Table8_16[[#This Row],[Product_ID]],Table3__211[],2,FALSE)</f>
        <v>Women's Denim</v>
      </c>
      <c r="V1249" t="str">
        <f>VLOOKUP(Table8_16[[#This Row],[Product_ID]],Table3__211[],3,FALSE)</f>
        <v>Jeans</v>
      </c>
      <c r="W1249" t="str">
        <f>VLOOKUP(Table8_16[[#This Row],[Product_ID]],Table3__211[],4,FALSE)</f>
        <v>Clothing</v>
      </c>
      <c r="X1249" t="str">
        <f>VLOOKUP(Table8_16[[#This Row],[Product_ID]],Table3__211[],5,FALSE)</f>
        <v>Bottoms</v>
      </c>
      <c r="Y1249" t="str">
        <f>VLOOKUP(Table8_16[[#This Row],[Product_ID]],Table3__211[],6,FALSE)</f>
        <v>Guerra-Hendrix</v>
      </c>
      <c r="Z1249">
        <f>VLOOKUP(Table8_16[[#This Row],[Product_ID]],Table3__211[],7,FALSE)</f>
        <v>254.04</v>
      </c>
      <c r="AA1249">
        <f>VLOOKUP(Table8_16[[#This Row],[Product_ID]],Table3__211[],8,FALSE)</f>
        <v>343</v>
      </c>
      <c r="AB1249" t="str">
        <f>VLOOKUP(Table8_16[[#This Row],[Store_ID]],Store!$A$2:$E$21,2,FALSE)</f>
        <v>Bean, Jones and Park</v>
      </c>
      <c r="AC1249" t="str">
        <f>VLOOKUP(Table8_16[[#This Row],[Store_ID]],Store!$A$2:$E$21,3,FALSE)</f>
        <v>West</v>
      </c>
      <c r="AD1249" t="str">
        <f>VLOOKUP(Table8_16[[#This Row],[Store_ID]],Store!$A$2:$E$21,4,FALSE)</f>
        <v>Thompsonborough</v>
      </c>
      <c r="AE1249" t="str">
        <f>VLOOKUP(Table8_16[[#This Row],[Store_ID]],Store!$A$2:$E$21,5,FALSE)</f>
        <v>Online</v>
      </c>
      <c r="AF1249" s="22" t="str">
        <f>VLOOKUP(Table8_16[[#This Row],[Store_ID]],Store!$A$2:$F$21,6,FALSE)</f>
        <v>Digital Store</v>
      </c>
    </row>
    <row r="1250" spans="1:32" x14ac:dyDescent="0.3">
      <c r="A1250" t="s">
        <v>3215</v>
      </c>
      <c r="B1250" s="5">
        <v>45267</v>
      </c>
      <c r="C1250" t="s">
        <v>1172</v>
      </c>
      <c r="D1250" t="s">
        <v>1874</v>
      </c>
      <c r="E1250" t="s">
        <v>1914</v>
      </c>
      <c r="F1250">
        <v>4</v>
      </c>
      <c r="G1250">
        <v>938.21</v>
      </c>
      <c r="H1250">
        <v>0.04</v>
      </c>
      <c r="I1250" t="s">
        <v>1961</v>
      </c>
      <c r="J1250">
        <v>3602.7264</v>
      </c>
      <c r="K1250">
        <v>3602.7264</v>
      </c>
      <c r="L1250" t="str">
        <f>_xlfn.IFS(Table8_1[[#This Row],[Unit_Price]]&lt;500,"Low Price",Table8_1[[#This Row],[Unit_Price]]&lt;2000,"Medium Price",Table8_1[[#This Row],[Unit_Price]]&gt;=2000, "High Price")</f>
        <v>Medium Price</v>
      </c>
      <c r="M1250" t="str">
        <f>VLOOKUP(Table8_16[[#This Row],[Customer_ID]],Table1__2[],2,FALSE)</f>
        <v>Michael Garner</v>
      </c>
      <c r="N1250">
        <f>VLOOKUP(Table8_16[[#This Row],[Customer_ID]],Table1__2[],3,FALSE)</f>
        <v>21</v>
      </c>
      <c r="O1250" t="str">
        <f>VLOOKUP(Table8_16[[#This Row],[Customer_ID]],Table1__2[],4,FALSE)</f>
        <v>Female</v>
      </c>
      <c r="P1250" t="str">
        <f>VLOOKUP(Table8_16[[#This Row],[Customer_ID]],Table1__2[],5,FALSE)</f>
        <v>Port Crystal</v>
      </c>
      <c r="Q1250" t="str">
        <f>VLOOKUP(Table8_16[[#This Row],[Customer_ID]],Table1__2[],6,FALSE)</f>
        <v>New Hampshire</v>
      </c>
      <c r="R1250" t="str">
        <f>VLOOKUP(Table8_16[[#This Row],[Customer_ID]],Table1__2[],7,FALSE)</f>
        <v>USA</v>
      </c>
      <c r="S1250" t="str">
        <f>VLOOKUP(Table8_16[[#This Row],[Customer_ID]],Table1__2[],8,FALSE)</f>
        <v>Platinum</v>
      </c>
      <c r="T1250" t="str">
        <f>VLOOKUP(Table8_16[[#This Row],[Customer_ID]],Table1__2[],9,FALSE)</f>
        <v>Students</v>
      </c>
      <c r="U1250" t="str">
        <f>VLOOKUP(Table8_16[[#This Row],[Product_ID]],Table3__211[],2,FALSE)</f>
        <v>Cricket</v>
      </c>
      <c r="V1250" t="str">
        <f>VLOOKUP(Table8_16[[#This Row],[Product_ID]],Table3__211[],3,FALSE)</f>
        <v>Bat</v>
      </c>
      <c r="W1250" t="str">
        <f>VLOOKUP(Table8_16[[#This Row],[Product_ID]],Table3__211[],4,FALSE)</f>
        <v>Sports</v>
      </c>
      <c r="X1250" t="str">
        <f>VLOOKUP(Table8_16[[#This Row],[Product_ID]],Table3__211[],5,FALSE)</f>
        <v>Team Sports</v>
      </c>
      <c r="Y1250" t="str">
        <f>VLOOKUP(Table8_16[[#This Row],[Product_ID]],Table3__211[],6,FALSE)</f>
        <v>Khan LLC</v>
      </c>
      <c r="Z1250">
        <f>VLOOKUP(Table8_16[[#This Row],[Product_ID]],Table3__211[],7,FALSE)</f>
        <v>245.98</v>
      </c>
      <c r="AA1250">
        <f>VLOOKUP(Table8_16[[#This Row],[Product_ID]],Table3__211[],8,FALSE)</f>
        <v>471</v>
      </c>
      <c r="AB1250" t="str">
        <f>VLOOKUP(Table8_16[[#This Row],[Store_ID]],Store!$A$2:$E$21,2,FALSE)</f>
        <v>Martinez-Mullins</v>
      </c>
      <c r="AC1250" t="str">
        <f>VLOOKUP(Table8_16[[#This Row],[Store_ID]],Store!$A$2:$E$21,3,FALSE)</f>
        <v>South</v>
      </c>
      <c r="AD1250" t="str">
        <f>VLOOKUP(Table8_16[[#This Row],[Store_ID]],Store!$A$2:$E$21,4,FALSE)</f>
        <v>Williamsfurt</v>
      </c>
      <c r="AE1250" t="str">
        <f>VLOOKUP(Table8_16[[#This Row],[Store_ID]],Store!$A$2:$E$21,5,FALSE)</f>
        <v>Online</v>
      </c>
      <c r="AF1250" s="22" t="str">
        <f>VLOOKUP(Table8_16[[#This Row],[Store_ID]],Store!$A$2:$F$21,6,FALSE)</f>
        <v>Digital Store</v>
      </c>
    </row>
    <row r="1251" spans="1:32" x14ac:dyDescent="0.3">
      <c r="A1251" t="s">
        <v>3216</v>
      </c>
      <c r="B1251" s="5">
        <v>45467</v>
      </c>
      <c r="C1251" t="s">
        <v>465</v>
      </c>
      <c r="D1251" t="s">
        <v>1865</v>
      </c>
      <c r="E1251" t="s">
        <v>1939</v>
      </c>
      <c r="F1251">
        <v>3</v>
      </c>
      <c r="G1251">
        <v>517.98</v>
      </c>
      <c r="H1251">
        <v>0.01</v>
      </c>
      <c r="I1251" t="s">
        <v>1961</v>
      </c>
      <c r="J1251">
        <v>1538.4005999999999</v>
      </c>
      <c r="K1251">
        <v>1538.4005999999999</v>
      </c>
      <c r="L1251" t="str">
        <f>_xlfn.IFS(Table8_1[[#This Row],[Unit_Price]]&lt;500,"Low Price",Table8_1[[#This Row],[Unit_Price]]&lt;2000,"Medium Price",Table8_1[[#This Row],[Unit_Price]]&gt;=2000, "High Price")</f>
        <v>Medium Price</v>
      </c>
      <c r="M1251" t="str">
        <f>VLOOKUP(Table8_16[[#This Row],[Customer_ID]],Table1__2[],2,FALSE)</f>
        <v>Morgan Bowen</v>
      </c>
      <c r="N1251">
        <f>VLOOKUP(Table8_16[[#This Row],[Customer_ID]],Table1__2[],3,FALSE)</f>
        <v>54</v>
      </c>
      <c r="O1251" t="str">
        <f>VLOOKUP(Table8_16[[#This Row],[Customer_ID]],Table1__2[],4,FALSE)</f>
        <v>Male</v>
      </c>
      <c r="P1251" t="str">
        <f>VLOOKUP(Table8_16[[#This Row],[Customer_ID]],Table1__2[],5,FALSE)</f>
        <v>Parksfort</v>
      </c>
      <c r="Q1251" t="str">
        <f>VLOOKUP(Table8_16[[#This Row],[Customer_ID]],Table1__2[],6,FALSE)</f>
        <v>Washington</v>
      </c>
      <c r="R1251" t="str">
        <f>VLOOKUP(Table8_16[[#This Row],[Customer_ID]],Table1__2[],7,FALSE)</f>
        <v>USA</v>
      </c>
      <c r="S1251" t="str">
        <f>VLOOKUP(Table8_16[[#This Row],[Customer_ID]],Table1__2[],8,FALSE)</f>
        <v>Gold</v>
      </c>
      <c r="T1251" t="str">
        <f>VLOOKUP(Table8_16[[#This Row],[Customer_ID]],Table1__2[],9,FALSE)</f>
        <v>Experienced</v>
      </c>
      <c r="U1251" t="str">
        <f>VLOOKUP(Table8_16[[#This Row],[Product_ID]],Table3__211[],2,FALSE)</f>
        <v>Vitamin E Body</v>
      </c>
      <c r="V1251" t="str">
        <f>VLOOKUP(Table8_16[[#This Row],[Product_ID]],Table3__211[],3,FALSE)</f>
        <v>Lotion</v>
      </c>
      <c r="W1251" t="str">
        <f>VLOOKUP(Table8_16[[#This Row],[Product_ID]],Table3__211[],4,FALSE)</f>
        <v>Beauty</v>
      </c>
      <c r="X1251" t="str">
        <f>VLOOKUP(Table8_16[[#This Row],[Product_ID]],Table3__211[],5,FALSE)</f>
        <v>Skincare</v>
      </c>
      <c r="Y1251" t="str">
        <f>VLOOKUP(Table8_16[[#This Row],[Product_ID]],Table3__211[],6,FALSE)</f>
        <v>Hoffman-Williams</v>
      </c>
      <c r="Z1251">
        <f>VLOOKUP(Table8_16[[#This Row],[Product_ID]],Table3__211[],7,FALSE)</f>
        <v>358.47</v>
      </c>
      <c r="AA1251">
        <f>VLOOKUP(Table8_16[[#This Row],[Product_ID]],Table3__211[],8,FALSE)</f>
        <v>213</v>
      </c>
      <c r="AB1251" t="str">
        <f>VLOOKUP(Table8_16[[#This Row],[Store_ID]],Store!$A$2:$E$21,2,FALSE)</f>
        <v>Frederick-Wright</v>
      </c>
      <c r="AC1251" t="str">
        <f>VLOOKUP(Table8_16[[#This Row],[Store_ID]],Store!$A$2:$E$21,3,FALSE)</f>
        <v>West</v>
      </c>
      <c r="AD1251" t="str">
        <f>VLOOKUP(Table8_16[[#This Row],[Store_ID]],Store!$A$2:$E$21,4,FALSE)</f>
        <v>New Jimmymouth</v>
      </c>
      <c r="AE1251" t="str">
        <f>VLOOKUP(Table8_16[[#This Row],[Store_ID]],Store!$A$2:$E$21,5,FALSE)</f>
        <v>Flagship</v>
      </c>
      <c r="AF1251" s="22" t="str">
        <f>VLOOKUP(Table8_16[[#This Row],[Store_ID]],Store!$A$2:$F$21,6,FALSE)</f>
        <v>Physical Store</v>
      </c>
    </row>
    <row r="1252" spans="1:32" x14ac:dyDescent="0.3">
      <c r="A1252" t="s">
        <v>3217</v>
      </c>
      <c r="B1252" s="5">
        <v>45847</v>
      </c>
      <c r="C1252" t="s">
        <v>148</v>
      </c>
      <c r="D1252" t="s">
        <v>1580</v>
      </c>
      <c r="E1252" t="s">
        <v>1917</v>
      </c>
      <c r="F1252">
        <v>1</v>
      </c>
      <c r="G1252">
        <v>98.27</v>
      </c>
      <c r="H1252">
        <v>0.16</v>
      </c>
      <c r="I1252" t="s">
        <v>1961</v>
      </c>
      <c r="J1252">
        <v>82.546800000000005</v>
      </c>
      <c r="K1252">
        <v>82.54679999999999</v>
      </c>
      <c r="L1252" t="str">
        <f>_xlfn.IFS(Table8_1[[#This Row],[Unit_Price]]&lt;500,"Low Price",Table8_1[[#This Row],[Unit_Price]]&lt;2000,"Medium Price",Table8_1[[#This Row],[Unit_Price]]&gt;=2000, "High Price")</f>
        <v>Low Price</v>
      </c>
      <c r="M1252" t="str">
        <f>VLOOKUP(Table8_16[[#This Row],[Customer_ID]],Table1__2[],2,FALSE)</f>
        <v>Thomas Phillips</v>
      </c>
      <c r="N1252">
        <f>VLOOKUP(Table8_16[[#This Row],[Customer_ID]],Table1__2[],3,FALSE)</f>
        <v>20</v>
      </c>
      <c r="O1252" t="str">
        <f>VLOOKUP(Table8_16[[#This Row],[Customer_ID]],Table1__2[],4,FALSE)</f>
        <v>Female</v>
      </c>
      <c r="P1252" t="str">
        <f>VLOOKUP(Table8_16[[#This Row],[Customer_ID]],Table1__2[],5,FALSE)</f>
        <v>Luisfurt</v>
      </c>
      <c r="Q1252" t="str">
        <f>VLOOKUP(Table8_16[[#This Row],[Customer_ID]],Table1__2[],6,FALSE)</f>
        <v>Georgia</v>
      </c>
      <c r="R1252" t="str">
        <f>VLOOKUP(Table8_16[[#This Row],[Customer_ID]],Table1__2[],7,FALSE)</f>
        <v>USA</v>
      </c>
      <c r="S1252" t="str">
        <f>VLOOKUP(Table8_16[[#This Row],[Customer_ID]],Table1__2[],8,FALSE)</f>
        <v>Gold</v>
      </c>
      <c r="T1252" t="str">
        <f>VLOOKUP(Table8_16[[#This Row],[Customer_ID]],Table1__2[],9,FALSE)</f>
        <v>Students</v>
      </c>
      <c r="U1252" t="str">
        <f>VLOOKUP(Table8_16[[#This Row],[Product_ID]],Table3__211[],2,FALSE)</f>
        <v>Herbal Face</v>
      </c>
      <c r="V1252" t="str">
        <f>VLOOKUP(Table8_16[[#This Row],[Product_ID]],Table3__211[],3,FALSE)</f>
        <v>Moisturizer</v>
      </c>
      <c r="W1252" t="str">
        <f>VLOOKUP(Table8_16[[#This Row],[Product_ID]],Table3__211[],4,FALSE)</f>
        <v>Beauty</v>
      </c>
      <c r="X1252" t="str">
        <f>VLOOKUP(Table8_16[[#This Row],[Product_ID]],Table3__211[],5,FALSE)</f>
        <v>Skincare</v>
      </c>
      <c r="Y1252" t="str">
        <f>VLOOKUP(Table8_16[[#This Row],[Product_ID]],Table3__211[],6,FALSE)</f>
        <v>Davidson PLC</v>
      </c>
      <c r="Z1252">
        <f>VLOOKUP(Table8_16[[#This Row],[Product_ID]],Table3__211[],7,FALSE)</f>
        <v>312.8</v>
      </c>
      <c r="AA1252">
        <f>VLOOKUP(Table8_16[[#This Row],[Product_ID]],Table3__211[],8,FALSE)</f>
        <v>350</v>
      </c>
      <c r="AB1252" t="str">
        <f>VLOOKUP(Table8_16[[#This Row],[Store_ID]],Store!$A$2:$E$21,2,FALSE)</f>
        <v>Bean, Jones and Park</v>
      </c>
      <c r="AC1252" t="str">
        <f>VLOOKUP(Table8_16[[#This Row],[Store_ID]],Store!$A$2:$E$21,3,FALSE)</f>
        <v>West</v>
      </c>
      <c r="AD1252" t="str">
        <f>VLOOKUP(Table8_16[[#This Row],[Store_ID]],Store!$A$2:$E$21,4,FALSE)</f>
        <v>Thompsonborough</v>
      </c>
      <c r="AE1252" t="str">
        <f>VLOOKUP(Table8_16[[#This Row],[Store_ID]],Store!$A$2:$E$21,5,FALSE)</f>
        <v>Online</v>
      </c>
      <c r="AF1252" s="22" t="str">
        <f>VLOOKUP(Table8_16[[#This Row],[Store_ID]],Store!$A$2:$F$21,6,FALSE)</f>
        <v>Digital Store</v>
      </c>
    </row>
    <row r="1253" spans="1:32" x14ac:dyDescent="0.3">
      <c r="A1253" t="s">
        <v>3218</v>
      </c>
      <c r="B1253" s="5">
        <v>45480</v>
      </c>
      <c r="C1253" t="s">
        <v>814</v>
      </c>
      <c r="D1253" t="s">
        <v>1725</v>
      </c>
      <c r="E1253" t="s">
        <v>1927</v>
      </c>
      <c r="F1253">
        <v>2</v>
      </c>
      <c r="G1253">
        <v>875.2</v>
      </c>
      <c r="H1253">
        <v>0.19</v>
      </c>
      <c r="I1253" t="s">
        <v>1959</v>
      </c>
      <c r="J1253">
        <v>1417.8240000000001</v>
      </c>
      <c r="K1253">
        <v>1417.8240000000001</v>
      </c>
      <c r="L1253" t="str">
        <f>_xlfn.IFS(Table8_1[[#This Row],[Unit_Price]]&lt;500,"Low Price",Table8_1[[#This Row],[Unit_Price]]&lt;2000,"Medium Price",Table8_1[[#This Row],[Unit_Price]]&gt;=2000, "High Price")</f>
        <v>Medium Price</v>
      </c>
      <c r="M1253" t="str">
        <f>VLOOKUP(Table8_16[[#This Row],[Customer_ID]],Table1__2[],2,FALSE)</f>
        <v>Tyler Garner</v>
      </c>
      <c r="N1253">
        <f>VLOOKUP(Table8_16[[#This Row],[Customer_ID]],Table1__2[],3,FALSE)</f>
        <v>64</v>
      </c>
      <c r="O1253" t="str">
        <f>VLOOKUP(Table8_16[[#This Row],[Customer_ID]],Table1__2[],4,FALSE)</f>
        <v>Male</v>
      </c>
      <c r="P1253" t="str">
        <f>VLOOKUP(Table8_16[[#This Row],[Customer_ID]],Table1__2[],5,FALSE)</f>
        <v>Port Coreyfort</v>
      </c>
      <c r="Q1253" t="str">
        <f>VLOOKUP(Table8_16[[#This Row],[Customer_ID]],Table1__2[],6,FALSE)</f>
        <v>Alabama</v>
      </c>
      <c r="R1253" t="str">
        <f>VLOOKUP(Table8_16[[#This Row],[Customer_ID]],Table1__2[],7,FALSE)</f>
        <v>USA</v>
      </c>
      <c r="S1253" t="str">
        <f>VLOOKUP(Table8_16[[#This Row],[Customer_ID]],Table1__2[],8,FALSE)</f>
        <v>Silver</v>
      </c>
      <c r="T1253" t="str">
        <f>VLOOKUP(Table8_16[[#This Row],[Customer_ID]],Table1__2[],9,FALSE)</f>
        <v>Retired</v>
      </c>
      <c r="U1253" t="str">
        <f>VLOOKUP(Table8_16[[#This Row],[Product_ID]],Table3__211[],2,FALSE)</f>
        <v>Car Dashboard Phone</v>
      </c>
      <c r="V1253" t="str">
        <f>VLOOKUP(Table8_16[[#This Row],[Product_ID]],Table3__211[],3,FALSE)</f>
        <v>Holder</v>
      </c>
      <c r="W1253" t="str">
        <f>VLOOKUP(Table8_16[[#This Row],[Product_ID]],Table3__211[],4,FALSE)</f>
        <v>Electronics</v>
      </c>
      <c r="X1253" t="str">
        <f>VLOOKUP(Table8_16[[#This Row],[Product_ID]],Table3__211[],5,FALSE)</f>
        <v>Accessories</v>
      </c>
      <c r="Y1253" t="str">
        <f>VLOOKUP(Table8_16[[#This Row],[Product_ID]],Table3__211[],6,FALSE)</f>
        <v>Byrd, Stewart and Valdez</v>
      </c>
      <c r="Z1253">
        <f>VLOOKUP(Table8_16[[#This Row],[Product_ID]],Table3__211[],7,FALSE)</f>
        <v>177.98</v>
      </c>
      <c r="AA1253">
        <f>VLOOKUP(Table8_16[[#This Row],[Product_ID]],Table3__211[],8,FALSE)</f>
        <v>103</v>
      </c>
      <c r="AB1253" t="str">
        <f>VLOOKUP(Table8_16[[#This Row],[Store_ID]],Store!$A$2:$E$21,2,FALSE)</f>
        <v>Aguirre-Keller</v>
      </c>
      <c r="AC1253" t="str">
        <f>VLOOKUP(Table8_16[[#This Row],[Store_ID]],Store!$A$2:$E$21,3,FALSE)</f>
        <v>South</v>
      </c>
      <c r="AD1253" t="str">
        <f>VLOOKUP(Table8_16[[#This Row],[Store_ID]],Store!$A$2:$E$21,4,FALSE)</f>
        <v>Lake Michael</v>
      </c>
      <c r="AE1253" t="str">
        <f>VLOOKUP(Table8_16[[#This Row],[Store_ID]],Store!$A$2:$E$21,5,FALSE)</f>
        <v>Online</v>
      </c>
      <c r="AF1253" s="22" t="str">
        <f>VLOOKUP(Table8_16[[#This Row],[Store_ID]],Store!$A$2:$F$21,6,FALSE)</f>
        <v>Digital Store</v>
      </c>
    </row>
    <row r="1254" spans="1:32" x14ac:dyDescent="0.3">
      <c r="A1254" t="s">
        <v>3219</v>
      </c>
      <c r="B1254" s="5">
        <v>45345</v>
      </c>
      <c r="C1254" t="s">
        <v>974</v>
      </c>
      <c r="D1254" t="s">
        <v>1841</v>
      </c>
      <c r="E1254" t="s">
        <v>1887</v>
      </c>
      <c r="F1254">
        <v>1</v>
      </c>
      <c r="G1254">
        <v>227.35</v>
      </c>
      <c r="H1254">
        <v>0.06</v>
      </c>
      <c r="I1254" t="s">
        <v>1964</v>
      </c>
      <c r="J1254">
        <v>213.709</v>
      </c>
      <c r="K1254">
        <v>213.709</v>
      </c>
      <c r="L1254" t="str">
        <f>_xlfn.IFS(Table8_1[[#This Row],[Unit_Price]]&lt;500,"Low Price",Table8_1[[#This Row],[Unit_Price]]&lt;2000,"Medium Price",Table8_1[[#This Row],[Unit_Price]]&gt;=2000, "High Price")</f>
        <v>Low Price</v>
      </c>
      <c r="M1254" t="str">
        <f>VLOOKUP(Table8_16[[#This Row],[Customer_ID]],Table1__2[],2,FALSE)</f>
        <v>Roberta Green</v>
      </c>
      <c r="N1254">
        <f>VLOOKUP(Table8_16[[#This Row],[Customer_ID]],Table1__2[],3,FALSE)</f>
        <v>64</v>
      </c>
      <c r="O1254" t="str">
        <f>VLOOKUP(Table8_16[[#This Row],[Customer_ID]],Table1__2[],4,FALSE)</f>
        <v>Male</v>
      </c>
      <c r="P1254" t="str">
        <f>VLOOKUP(Table8_16[[#This Row],[Customer_ID]],Table1__2[],5,FALSE)</f>
        <v>West Joseph</v>
      </c>
      <c r="Q1254" t="str">
        <f>VLOOKUP(Table8_16[[#This Row],[Customer_ID]],Table1__2[],6,FALSE)</f>
        <v>Washington</v>
      </c>
      <c r="R1254" t="str">
        <f>VLOOKUP(Table8_16[[#This Row],[Customer_ID]],Table1__2[],7,FALSE)</f>
        <v>USA</v>
      </c>
      <c r="S1254" t="str">
        <f>VLOOKUP(Table8_16[[#This Row],[Customer_ID]],Table1__2[],8,FALSE)</f>
        <v>Platinum</v>
      </c>
      <c r="T1254" t="str">
        <f>VLOOKUP(Table8_16[[#This Row],[Customer_ID]],Table1__2[],9,FALSE)</f>
        <v>Retired</v>
      </c>
      <c r="U1254" t="str">
        <f>VLOOKUP(Table8_16[[#This Row],[Product_ID]],Table3__211[],2,FALSE)</f>
        <v>Kitchen Cutting</v>
      </c>
      <c r="V1254" t="str">
        <f>VLOOKUP(Table8_16[[#This Row],[Product_ID]],Table3__211[],3,FALSE)</f>
        <v>Board</v>
      </c>
      <c r="W1254" t="str">
        <f>VLOOKUP(Table8_16[[#This Row],[Product_ID]],Table3__211[],4,FALSE)</f>
        <v>Home</v>
      </c>
      <c r="X1254" t="str">
        <f>VLOOKUP(Table8_16[[#This Row],[Product_ID]],Table3__211[],5,FALSE)</f>
        <v>Kitchen</v>
      </c>
      <c r="Y1254" t="str">
        <f>VLOOKUP(Table8_16[[#This Row],[Product_ID]],Table3__211[],6,FALSE)</f>
        <v>Taylor, Dodson and Johnston</v>
      </c>
      <c r="Z1254">
        <f>VLOOKUP(Table8_16[[#This Row],[Product_ID]],Table3__211[],7,FALSE)</f>
        <v>176.07</v>
      </c>
      <c r="AA1254">
        <f>VLOOKUP(Table8_16[[#This Row],[Product_ID]],Table3__211[],8,FALSE)</f>
        <v>82</v>
      </c>
      <c r="AB1254" t="str">
        <f>VLOOKUP(Table8_16[[#This Row],[Store_ID]],Store!$A$2:$E$21,2,FALSE)</f>
        <v>Rivera-Warner</v>
      </c>
      <c r="AC1254" t="str">
        <f>VLOOKUP(Table8_16[[#This Row],[Store_ID]],Store!$A$2:$E$21,3,FALSE)</f>
        <v>East</v>
      </c>
      <c r="AD1254" t="str">
        <f>VLOOKUP(Table8_16[[#This Row],[Store_ID]],Store!$A$2:$E$21,4,FALSE)</f>
        <v>Washingtonfurt</v>
      </c>
      <c r="AE1254" t="str">
        <f>VLOOKUP(Table8_16[[#This Row],[Store_ID]],Store!$A$2:$E$21,5,FALSE)</f>
        <v>Flagship</v>
      </c>
      <c r="AF1254" s="22" t="str">
        <f>VLOOKUP(Table8_16[[#This Row],[Store_ID]],Store!$A$2:$F$21,6,FALSE)</f>
        <v>Physical Store</v>
      </c>
    </row>
    <row r="1255" spans="1:32" x14ac:dyDescent="0.3">
      <c r="A1255" t="s">
        <v>3220</v>
      </c>
      <c r="B1255" s="5">
        <v>45235</v>
      </c>
      <c r="C1255" t="s">
        <v>692</v>
      </c>
      <c r="D1255" t="s">
        <v>1805</v>
      </c>
      <c r="E1255" t="s">
        <v>1892</v>
      </c>
      <c r="F1255">
        <v>1</v>
      </c>
      <c r="G1255">
        <v>842.46</v>
      </c>
      <c r="H1255">
        <v>0.05</v>
      </c>
      <c r="I1255" t="s">
        <v>1964</v>
      </c>
      <c r="J1255">
        <v>800.33699999999999</v>
      </c>
      <c r="K1255">
        <v>800.33699999999999</v>
      </c>
      <c r="L1255" t="str">
        <f>_xlfn.IFS(Table8_1[[#This Row],[Unit_Price]]&lt;500,"Low Price",Table8_1[[#This Row],[Unit_Price]]&lt;2000,"Medium Price",Table8_1[[#This Row],[Unit_Price]]&gt;=2000, "High Price")</f>
        <v>Medium Price</v>
      </c>
      <c r="M1255" t="str">
        <f>VLOOKUP(Table8_16[[#This Row],[Customer_ID]],Table1__2[],2,FALSE)</f>
        <v>Antonio Jones</v>
      </c>
      <c r="N1255">
        <f>VLOOKUP(Table8_16[[#This Row],[Customer_ID]],Table1__2[],3,FALSE)</f>
        <v>48</v>
      </c>
      <c r="O1255" t="str">
        <f>VLOOKUP(Table8_16[[#This Row],[Customer_ID]],Table1__2[],4,FALSE)</f>
        <v>Male</v>
      </c>
      <c r="P1255" t="str">
        <f>VLOOKUP(Table8_16[[#This Row],[Customer_ID]],Table1__2[],5,FALSE)</f>
        <v>Matthewborough</v>
      </c>
      <c r="Q1255" t="str">
        <f>VLOOKUP(Table8_16[[#This Row],[Customer_ID]],Table1__2[],6,FALSE)</f>
        <v>Georgia</v>
      </c>
      <c r="R1255" t="str">
        <f>VLOOKUP(Table8_16[[#This Row],[Customer_ID]],Table1__2[],7,FALSE)</f>
        <v>USA</v>
      </c>
      <c r="S1255" t="str">
        <f>VLOOKUP(Table8_16[[#This Row],[Customer_ID]],Table1__2[],8,FALSE)</f>
        <v>Silver</v>
      </c>
      <c r="T1255" t="str">
        <f>VLOOKUP(Table8_16[[#This Row],[Customer_ID]],Table1__2[],9,FALSE)</f>
        <v>Experienced</v>
      </c>
      <c r="U1255" t="str">
        <f>VLOOKUP(Table8_16[[#This Row],[Product_ID]],Table3__211[],2,FALSE)</f>
        <v>Bluetooth Car Audio</v>
      </c>
      <c r="V1255" t="str">
        <f>VLOOKUP(Table8_16[[#This Row],[Product_ID]],Table3__211[],3,FALSE)</f>
        <v>System</v>
      </c>
      <c r="W1255" t="str">
        <f>VLOOKUP(Table8_16[[#This Row],[Product_ID]],Table3__211[],4,FALSE)</f>
        <v>Electronics</v>
      </c>
      <c r="X1255" t="str">
        <f>VLOOKUP(Table8_16[[#This Row],[Product_ID]],Table3__211[],5,FALSE)</f>
        <v>Audio</v>
      </c>
      <c r="Y1255" t="str">
        <f>VLOOKUP(Table8_16[[#This Row],[Product_ID]],Table3__211[],6,FALSE)</f>
        <v>Bruce-Bowen</v>
      </c>
      <c r="Z1255">
        <f>VLOOKUP(Table8_16[[#This Row],[Product_ID]],Table3__211[],7,FALSE)</f>
        <v>403.71</v>
      </c>
      <c r="AA1255">
        <f>VLOOKUP(Table8_16[[#This Row],[Product_ID]],Table3__211[],8,FALSE)</f>
        <v>159</v>
      </c>
      <c r="AB1255" t="str">
        <f>VLOOKUP(Table8_16[[#This Row],[Store_ID]],Store!$A$2:$E$21,2,FALSE)</f>
        <v>Martinez, Adkins and Johnson</v>
      </c>
      <c r="AC1255" t="str">
        <f>VLOOKUP(Table8_16[[#This Row],[Store_ID]],Store!$A$2:$E$21,3,FALSE)</f>
        <v>North</v>
      </c>
      <c r="AD1255" t="str">
        <f>VLOOKUP(Table8_16[[#This Row],[Store_ID]],Store!$A$2:$E$21,4,FALSE)</f>
        <v>Danielmouth</v>
      </c>
      <c r="AE1255" t="str">
        <f>VLOOKUP(Table8_16[[#This Row],[Store_ID]],Store!$A$2:$E$21,5,FALSE)</f>
        <v>Flagship</v>
      </c>
      <c r="AF1255" s="22" t="str">
        <f>VLOOKUP(Table8_16[[#This Row],[Store_ID]],Store!$A$2:$F$21,6,FALSE)</f>
        <v>Physical Store</v>
      </c>
    </row>
    <row r="1256" spans="1:32" x14ac:dyDescent="0.3">
      <c r="A1256" t="s">
        <v>3221</v>
      </c>
      <c r="B1256" s="5">
        <v>45543</v>
      </c>
      <c r="C1256" t="s">
        <v>698</v>
      </c>
      <c r="D1256" t="s">
        <v>1686</v>
      </c>
      <c r="E1256" t="s">
        <v>1927</v>
      </c>
      <c r="F1256">
        <v>3</v>
      </c>
      <c r="G1256">
        <v>120.67</v>
      </c>
      <c r="H1256">
        <v>0.08</v>
      </c>
      <c r="I1256" t="s">
        <v>1964</v>
      </c>
      <c r="J1256">
        <v>333.04919999999998</v>
      </c>
      <c r="K1256">
        <v>333.04919999999998</v>
      </c>
      <c r="L1256" t="str">
        <f>_xlfn.IFS(Table8_1[[#This Row],[Unit_Price]]&lt;500,"Low Price",Table8_1[[#This Row],[Unit_Price]]&lt;2000,"Medium Price",Table8_1[[#This Row],[Unit_Price]]&gt;=2000, "High Price")</f>
        <v>Low Price</v>
      </c>
      <c r="M1256" t="str">
        <f>VLOOKUP(Table8_16[[#This Row],[Customer_ID]],Table1__2[],2,FALSE)</f>
        <v>Blake Harrison</v>
      </c>
      <c r="N1256">
        <f>VLOOKUP(Table8_16[[#This Row],[Customer_ID]],Table1__2[],3,FALSE)</f>
        <v>63</v>
      </c>
      <c r="O1256" t="str">
        <f>VLOOKUP(Table8_16[[#This Row],[Customer_ID]],Table1__2[],4,FALSE)</f>
        <v>Female</v>
      </c>
      <c r="P1256" t="str">
        <f>VLOOKUP(Table8_16[[#This Row],[Customer_ID]],Table1__2[],5,FALSE)</f>
        <v>Lyonsfort</v>
      </c>
      <c r="Q1256" t="str">
        <f>VLOOKUP(Table8_16[[#This Row],[Customer_ID]],Table1__2[],6,FALSE)</f>
        <v>Washington</v>
      </c>
      <c r="R1256" t="str">
        <f>VLOOKUP(Table8_16[[#This Row],[Customer_ID]],Table1__2[],7,FALSE)</f>
        <v>USA</v>
      </c>
      <c r="S1256" t="str">
        <f>VLOOKUP(Table8_16[[#This Row],[Customer_ID]],Table1__2[],8,FALSE)</f>
        <v>Platinum</v>
      </c>
      <c r="T1256" t="str">
        <f>VLOOKUP(Table8_16[[#This Row],[Customer_ID]],Table1__2[],9,FALSE)</f>
        <v>Retired</v>
      </c>
      <c r="U1256" t="str">
        <f>VLOOKUP(Table8_16[[#This Row],[Product_ID]],Table3__211[],2,FALSE)</f>
        <v>Women's Summer</v>
      </c>
      <c r="V1256" t="str">
        <f>VLOOKUP(Table8_16[[#This Row],[Product_ID]],Table3__211[],3,FALSE)</f>
        <v>Dress</v>
      </c>
      <c r="W1256" t="str">
        <f>VLOOKUP(Table8_16[[#This Row],[Product_ID]],Table3__211[],4,FALSE)</f>
        <v>Clothing</v>
      </c>
      <c r="X1256" t="str">
        <f>VLOOKUP(Table8_16[[#This Row],[Product_ID]],Table3__211[],5,FALSE)</f>
        <v>Tops</v>
      </c>
      <c r="Y1256" t="str">
        <f>VLOOKUP(Table8_16[[#This Row],[Product_ID]],Table3__211[],6,FALSE)</f>
        <v>Smith-Mills</v>
      </c>
      <c r="Z1256">
        <f>VLOOKUP(Table8_16[[#This Row],[Product_ID]],Table3__211[],7,FALSE)</f>
        <v>223.43</v>
      </c>
      <c r="AA1256">
        <f>VLOOKUP(Table8_16[[#This Row],[Product_ID]],Table3__211[],8,FALSE)</f>
        <v>154</v>
      </c>
      <c r="AB1256" t="str">
        <f>VLOOKUP(Table8_16[[#This Row],[Store_ID]],Store!$A$2:$E$21,2,FALSE)</f>
        <v>Aguirre-Keller</v>
      </c>
      <c r="AC1256" t="str">
        <f>VLOOKUP(Table8_16[[#This Row],[Store_ID]],Store!$A$2:$E$21,3,FALSE)</f>
        <v>South</v>
      </c>
      <c r="AD1256" t="str">
        <f>VLOOKUP(Table8_16[[#This Row],[Store_ID]],Store!$A$2:$E$21,4,FALSE)</f>
        <v>Lake Michael</v>
      </c>
      <c r="AE1256" t="str">
        <f>VLOOKUP(Table8_16[[#This Row],[Store_ID]],Store!$A$2:$E$21,5,FALSE)</f>
        <v>Online</v>
      </c>
      <c r="AF1256" s="22" t="str">
        <f>VLOOKUP(Table8_16[[#This Row],[Store_ID]],Store!$A$2:$F$21,6,FALSE)</f>
        <v>Digital Store</v>
      </c>
    </row>
    <row r="1257" spans="1:32" x14ac:dyDescent="0.3">
      <c r="A1257" t="s">
        <v>3222</v>
      </c>
      <c r="B1257" s="5">
        <v>45402</v>
      </c>
      <c r="C1257" t="s">
        <v>1539</v>
      </c>
      <c r="D1257" t="s">
        <v>1635</v>
      </c>
      <c r="E1257" t="s">
        <v>1901</v>
      </c>
      <c r="F1257">
        <v>4</v>
      </c>
      <c r="G1257">
        <v>176.13</v>
      </c>
      <c r="H1257">
        <v>0.27</v>
      </c>
      <c r="I1257" t="s">
        <v>1961</v>
      </c>
      <c r="J1257">
        <v>514.29960000000005</v>
      </c>
      <c r="K1257">
        <v>514.29959999999994</v>
      </c>
      <c r="L1257" t="str">
        <f>_xlfn.IFS(Table8_1[[#This Row],[Unit_Price]]&lt;500,"Low Price",Table8_1[[#This Row],[Unit_Price]]&lt;2000,"Medium Price",Table8_1[[#This Row],[Unit_Price]]&gt;=2000, "High Price")</f>
        <v>Low Price</v>
      </c>
      <c r="M1257" t="str">
        <f>VLOOKUP(Table8_16[[#This Row],[Customer_ID]],Table1__2[],2,FALSE)</f>
        <v>Sarah Marsh</v>
      </c>
      <c r="N1257">
        <f>VLOOKUP(Table8_16[[#This Row],[Customer_ID]],Table1__2[],3,FALSE)</f>
        <v>47</v>
      </c>
      <c r="O1257" t="str">
        <f>VLOOKUP(Table8_16[[#This Row],[Customer_ID]],Table1__2[],4,FALSE)</f>
        <v>Female</v>
      </c>
      <c r="P1257" t="str">
        <f>VLOOKUP(Table8_16[[#This Row],[Customer_ID]],Table1__2[],5,FALSE)</f>
        <v>Port William</v>
      </c>
      <c r="Q1257" t="str">
        <f>VLOOKUP(Table8_16[[#This Row],[Customer_ID]],Table1__2[],6,FALSE)</f>
        <v>New York</v>
      </c>
      <c r="R1257" t="str">
        <f>VLOOKUP(Table8_16[[#This Row],[Customer_ID]],Table1__2[],7,FALSE)</f>
        <v>USA</v>
      </c>
      <c r="S1257" t="str">
        <f>VLOOKUP(Table8_16[[#This Row],[Customer_ID]],Table1__2[],8,FALSE)</f>
        <v>Gold</v>
      </c>
      <c r="T1257" t="str">
        <f>VLOOKUP(Table8_16[[#This Row],[Customer_ID]],Table1__2[],9,FALSE)</f>
        <v>Experienced</v>
      </c>
      <c r="U1257" t="str">
        <f>VLOOKUP(Table8_16[[#This Row],[Product_ID]],Table3__211[],2,FALSE)</f>
        <v>Outdoor Sports Water</v>
      </c>
      <c r="V1257" t="str">
        <f>VLOOKUP(Table8_16[[#This Row],[Product_ID]],Table3__211[],3,FALSE)</f>
        <v>Bottle</v>
      </c>
      <c r="W1257" t="str">
        <f>VLOOKUP(Table8_16[[#This Row],[Product_ID]],Table3__211[],4,FALSE)</f>
        <v>Sports</v>
      </c>
      <c r="X1257" t="str">
        <f>VLOOKUP(Table8_16[[#This Row],[Product_ID]],Table3__211[],5,FALSE)</f>
        <v>Accessories</v>
      </c>
      <c r="Y1257" t="str">
        <f>VLOOKUP(Table8_16[[#This Row],[Product_ID]],Table3__211[],6,FALSE)</f>
        <v>Soto-Ellis</v>
      </c>
      <c r="Z1257">
        <f>VLOOKUP(Table8_16[[#This Row],[Product_ID]],Table3__211[],7,FALSE)</f>
        <v>131.51</v>
      </c>
      <c r="AA1257">
        <f>VLOOKUP(Table8_16[[#This Row],[Product_ID]],Table3__211[],8,FALSE)</f>
        <v>273</v>
      </c>
      <c r="AB1257" t="str">
        <f>VLOOKUP(Table8_16[[#This Row],[Store_ID]],Store!$A$2:$E$21,2,FALSE)</f>
        <v>Johnson-Wright</v>
      </c>
      <c r="AC1257" t="str">
        <f>VLOOKUP(Table8_16[[#This Row],[Store_ID]],Store!$A$2:$E$21,3,FALSE)</f>
        <v>North</v>
      </c>
      <c r="AD1257" t="str">
        <f>VLOOKUP(Table8_16[[#This Row],[Store_ID]],Store!$A$2:$E$21,4,FALSE)</f>
        <v>Hoodberg</v>
      </c>
      <c r="AE1257" t="str">
        <f>VLOOKUP(Table8_16[[#This Row],[Store_ID]],Store!$A$2:$E$21,5,FALSE)</f>
        <v>Outlet</v>
      </c>
      <c r="AF1257" s="22" t="str">
        <f>VLOOKUP(Table8_16[[#This Row],[Store_ID]],Store!$A$2:$F$21,6,FALSE)</f>
        <v>Physical Store</v>
      </c>
    </row>
    <row r="1258" spans="1:32" x14ac:dyDescent="0.3">
      <c r="A1258" t="s">
        <v>3223</v>
      </c>
      <c r="B1258" s="5">
        <v>45671</v>
      </c>
      <c r="C1258" t="s">
        <v>1404</v>
      </c>
      <c r="D1258" t="s">
        <v>1771</v>
      </c>
      <c r="E1258" t="s">
        <v>1927</v>
      </c>
      <c r="F1258">
        <v>4</v>
      </c>
      <c r="G1258">
        <v>592.67999999999995</v>
      </c>
      <c r="H1258">
        <v>0.03</v>
      </c>
      <c r="I1258" t="s">
        <v>1959</v>
      </c>
      <c r="J1258">
        <v>2299.5983999999999</v>
      </c>
      <c r="K1258">
        <v>2299.5983999999999</v>
      </c>
      <c r="L1258" t="str">
        <f>_xlfn.IFS(Table8_1[[#This Row],[Unit_Price]]&lt;500,"Low Price",Table8_1[[#This Row],[Unit_Price]]&lt;2000,"Medium Price",Table8_1[[#This Row],[Unit_Price]]&gt;=2000, "High Price")</f>
        <v>Medium Price</v>
      </c>
      <c r="M1258" t="str">
        <f>VLOOKUP(Table8_16[[#This Row],[Customer_ID]],Table1__2[],2,FALSE)</f>
        <v>Shane Mills</v>
      </c>
      <c r="N1258">
        <f>VLOOKUP(Table8_16[[#This Row],[Customer_ID]],Table1__2[],3,FALSE)</f>
        <v>59</v>
      </c>
      <c r="O1258" t="str">
        <f>VLOOKUP(Table8_16[[#This Row],[Customer_ID]],Table1__2[],4,FALSE)</f>
        <v>Male</v>
      </c>
      <c r="P1258" t="str">
        <f>VLOOKUP(Table8_16[[#This Row],[Customer_ID]],Table1__2[],5,FALSE)</f>
        <v>Lake Meganstad</v>
      </c>
      <c r="Q1258" t="str">
        <f>VLOOKUP(Table8_16[[#This Row],[Customer_ID]],Table1__2[],6,FALSE)</f>
        <v>Nebraska</v>
      </c>
      <c r="R1258" t="str">
        <f>VLOOKUP(Table8_16[[#This Row],[Customer_ID]],Table1__2[],7,FALSE)</f>
        <v>USA</v>
      </c>
      <c r="S1258" t="str">
        <f>VLOOKUP(Table8_16[[#This Row],[Customer_ID]],Table1__2[],8,FALSE)</f>
        <v>Bronze</v>
      </c>
      <c r="T1258" t="str">
        <f>VLOOKUP(Table8_16[[#This Row],[Customer_ID]],Table1__2[],9,FALSE)</f>
        <v>Experienced</v>
      </c>
      <c r="U1258" t="str">
        <f>VLOOKUP(Table8_16[[#This Row],[Product_ID]],Table3__211[],2,FALSE)</f>
        <v>Organic Sunscreen</v>
      </c>
      <c r="V1258" t="str">
        <f>VLOOKUP(Table8_16[[#This Row],[Product_ID]],Table3__211[],3,FALSE)</f>
        <v>Lotion</v>
      </c>
      <c r="W1258" t="str">
        <f>VLOOKUP(Table8_16[[#This Row],[Product_ID]],Table3__211[],4,FALSE)</f>
        <v>Beauty</v>
      </c>
      <c r="X1258" t="str">
        <f>VLOOKUP(Table8_16[[#This Row],[Product_ID]],Table3__211[],5,FALSE)</f>
        <v>Skincare</v>
      </c>
      <c r="Y1258" t="str">
        <f>VLOOKUP(Table8_16[[#This Row],[Product_ID]],Table3__211[],6,FALSE)</f>
        <v>Anderson-Riley</v>
      </c>
      <c r="Z1258">
        <f>VLOOKUP(Table8_16[[#This Row],[Product_ID]],Table3__211[],7,FALSE)</f>
        <v>266.86</v>
      </c>
      <c r="AA1258">
        <f>VLOOKUP(Table8_16[[#This Row],[Product_ID]],Table3__211[],8,FALSE)</f>
        <v>458</v>
      </c>
      <c r="AB1258" t="str">
        <f>VLOOKUP(Table8_16[[#This Row],[Store_ID]],Store!$A$2:$E$21,2,FALSE)</f>
        <v>Aguirre-Keller</v>
      </c>
      <c r="AC1258" t="str">
        <f>VLOOKUP(Table8_16[[#This Row],[Store_ID]],Store!$A$2:$E$21,3,FALSE)</f>
        <v>South</v>
      </c>
      <c r="AD1258" t="str">
        <f>VLOOKUP(Table8_16[[#This Row],[Store_ID]],Store!$A$2:$E$21,4,FALSE)</f>
        <v>Lake Michael</v>
      </c>
      <c r="AE1258" t="str">
        <f>VLOOKUP(Table8_16[[#This Row],[Store_ID]],Store!$A$2:$E$21,5,FALSE)</f>
        <v>Online</v>
      </c>
      <c r="AF1258" s="22" t="str">
        <f>VLOOKUP(Table8_16[[#This Row],[Store_ID]],Store!$A$2:$F$21,6,FALSE)</f>
        <v>Digital Store</v>
      </c>
    </row>
    <row r="1259" spans="1:32" x14ac:dyDescent="0.3">
      <c r="A1259" t="s">
        <v>3224</v>
      </c>
      <c r="B1259" s="5">
        <v>45367</v>
      </c>
      <c r="C1259" t="s">
        <v>590</v>
      </c>
      <c r="D1259" t="s">
        <v>1793</v>
      </c>
      <c r="E1259" t="s">
        <v>1904</v>
      </c>
      <c r="F1259">
        <v>4</v>
      </c>
      <c r="G1259">
        <v>662.43</v>
      </c>
      <c r="H1259">
        <v>0.24</v>
      </c>
      <c r="I1259" t="s">
        <v>1961</v>
      </c>
      <c r="J1259">
        <v>2013.7872</v>
      </c>
      <c r="K1259">
        <v>2013.7871999999998</v>
      </c>
      <c r="L1259" t="str">
        <f>_xlfn.IFS(Table8_1[[#This Row],[Unit_Price]]&lt;500,"Low Price",Table8_1[[#This Row],[Unit_Price]]&lt;2000,"Medium Price",Table8_1[[#This Row],[Unit_Price]]&gt;=2000, "High Price")</f>
        <v>Medium Price</v>
      </c>
      <c r="M1259" t="str">
        <f>VLOOKUP(Table8_16[[#This Row],[Customer_ID]],Table1__2[],2,FALSE)</f>
        <v>John Bradford</v>
      </c>
      <c r="N1259">
        <f>VLOOKUP(Table8_16[[#This Row],[Customer_ID]],Table1__2[],3,FALSE)</f>
        <v>48</v>
      </c>
      <c r="O1259" t="str">
        <f>VLOOKUP(Table8_16[[#This Row],[Customer_ID]],Table1__2[],4,FALSE)</f>
        <v>Male</v>
      </c>
      <c r="P1259" t="str">
        <f>VLOOKUP(Table8_16[[#This Row],[Customer_ID]],Table1__2[],5,FALSE)</f>
        <v>Anabury</v>
      </c>
      <c r="Q1259" t="str">
        <f>VLOOKUP(Table8_16[[#This Row],[Customer_ID]],Table1__2[],6,FALSE)</f>
        <v>Vermont</v>
      </c>
      <c r="R1259" t="str">
        <f>VLOOKUP(Table8_16[[#This Row],[Customer_ID]],Table1__2[],7,FALSE)</f>
        <v>USA</v>
      </c>
      <c r="S1259" t="str">
        <f>VLOOKUP(Table8_16[[#This Row],[Customer_ID]],Table1__2[],8,FALSE)</f>
        <v>Silver</v>
      </c>
      <c r="T1259" t="str">
        <f>VLOOKUP(Table8_16[[#This Row],[Customer_ID]],Table1__2[],9,FALSE)</f>
        <v>Experienced</v>
      </c>
      <c r="U1259" t="str">
        <f>VLOOKUP(Table8_16[[#This Row],[Product_ID]],Table3__211[],2,FALSE)</f>
        <v>Kitchen Storage</v>
      </c>
      <c r="V1259" t="str">
        <f>VLOOKUP(Table8_16[[#This Row],[Product_ID]],Table3__211[],3,FALSE)</f>
        <v>Rack</v>
      </c>
      <c r="W1259" t="str">
        <f>VLOOKUP(Table8_16[[#This Row],[Product_ID]],Table3__211[],4,FALSE)</f>
        <v>Home</v>
      </c>
      <c r="X1259" t="str">
        <f>VLOOKUP(Table8_16[[#This Row],[Product_ID]],Table3__211[],5,FALSE)</f>
        <v>Storage</v>
      </c>
      <c r="Y1259" t="str">
        <f>VLOOKUP(Table8_16[[#This Row],[Product_ID]],Table3__211[],6,FALSE)</f>
        <v>Duran Group</v>
      </c>
      <c r="Z1259">
        <f>VLOOKUP(Table8_16[[#This Row],[Product_ID]],Table3__211[],7,FALSE)</f>
        <v>138.05000000000001</v>
      </c>
      <c r="AA1259">
        <f>VLOOKUP(Table8_16[[#This Row],[Product_ID]],Table3__211[],8,FALSE)</f>
        <v>89</v>
      </c>
      <c r="AB1259" t="str">
        <f>VLOOKUP(Table8_16[[#This Row],[Store_ID]],Store!$A$2:$E$21,2,FALSE)</f>
        <v>Alexander Group</v>
      </c>
      <c r="AC1259" t="str">
        <f>VLOOKUP(Table8_16[[#This Row],[Store_ID]],Store!$A$2:$E$21,3,FALSE)</f>
        <v>South</v>
      </c>
      <c r="AD1259" t="str">
        <f>VLOOKUP(Table8_16[[#This Row],[Store_ID]],Store!$A$2:$E$21,4,FALSE)</f>
        <v>Port Sharon</v>
      </c>
      <c r="AE1259" t="str">
        <f>VLOOKUP(Table8_16[[#This Row],[Store_ID]],Store!$A$2:$E$21,5,FALSE)</f>
        <v>Online</v>
      </c>
      <c r="AF1259" s="22" t="str">
        <f>VLOOKUP(Table8_16[[#This Row],[Store_ID]],Store!$A$2:$F$21,6,FALSE)</f>
        <v>Digital Store</v>
      </c>
    </row>
    <row r="1260" spans="1:32" x14ac:dyDescent="0.3">
      <c r="A1260" t="s">
        <v>3225</v>
      </c>
      <c r="B1260" s="5">
        <v>45488</v>
      </c>
      <c r="C1260" t="s">
        <v>446</v>
      </c>
      <c r="D1260" t="s">
        <v>1709</v>
      </c>
      <c r="E1260" t="s">
        <v>1917</v>
      </c>
      <c r="F1260">
        <v>3</v>
      </c>
      <c r="G1260">
        <v>518.35</v>
      </c>
      <c r="H1260">
        <v>0.21</v>
      </c>
      <c r="I1260" t="s">
        <v>1964</v>
      </c>
      <c r="J1260">
        <v>1228.4894999999999</v>
      </c>
      <c r="K1260">
        <v>1228.4895000000001</v>
      </c>
      <c r="L1260" t="str">
        <f>_xlfn.IFS(Table8_1[[#This Row],[Unit_Price]]&lt;500,"Low Price",Table8_1[[#This Row],[Unit_Price]]&lt;2000,"Medium Price",Table8_1[[#This Row],[Unit_Price]]&gt;=2000, "High Price")</f>
        <v>Medium Price</v>
      </c>
      <c r="M1260" t="str">
        <f>VLOOKUP(Table8_16[[#This Row],[Customer_ID]],Table1__2[],2,FALSE)</f>
        <v>Susan Mcdonald</v>
      </c>
      <c r="N1260">
        <f>VLOOKUP(Table8_16[[#This Row],[Customer_ID]],Table1__2[],3,FALSE)</f>
        <v>45</v>
      </c>
      <c r="O1260" t="str">
        <f>VLOOKUP(Table8_16[[#This Row],[Customer_ID]],Table1__2[],4,FALSE)</f>
        <v>Male</v>
      </c>
      <c r="P1260" t="str">
        <f>VLOOKUP(Table8_16[[#This Row],[Customer_ID]],Table1__2[],5,FALSE)</f>
        <v>East Ellen</v>
      </c>
      <c r="Q1260" t="str">
        <f>VLOOKUP(Table8_16[[#This Row],[Customer_ID]],Table1__2[],6,FALSE)</f>
        <v>Arkansas</v>
      </c>
      <c r="R1260" t="str">
        <f>VLOOKUP(Table8_16[[#This Row],[Customer_ID]],Table1__2[],7,FALSE)</f>
        <v>USA</v>
      </c>
      <c r="S1260" t="str">
        <f>VLOOKUP(Table8_16[[#This Row],[Customer_ID]],Table1__2[],8,FALSE)</f>
        <v>Silver</v>
      </c>
      <c r="T1260" t="str">
        <f>VLOOKUP(Table8_16[[#This Row],[Customer_ID]],Table1__2[],9,FALSE)</f>
        <v>Experienced</v>
      </c>
      <c r="U1260" t="str">
        <f>VLOOKUP(Table8_16[[#This Row],[Product_ID]],Table3__211[],2,FALSE)</f>
        <v>USB External Hard</v>
      </c>
      <c r="V1260" t="str">
        <f>VLOOKUP(Table8_16[[#This Row],[Product_ID]],Table3__211[],3,FALSE)</f>
        <v>Drive</v>
      </c>
      <c r="W1260" t="str">
        <f>VLOOKUP(Table8_16[[#This Row],[Product_ID]],Table3__211[],4,FALSE)</f>
        <v>Electronics</v>
      </c>
      <c r="X1260" t="str">
        <f>VLOOKUP(Table8_16[[#This Row],[Product_ID]],Table3__211[],5,FALSE)</f>
        <v>Computer</v>
      </c>
      <c r="Y1260" t="str">
        <f>VLOOKUP(Table8_16[[#This Row],[Product_ID]],Table3__211[],6,FALSE)</f>
        <v>Robinson Inc</v>
      </c>
      <c r="Z1260">
        <f>VLOOKUP(Table8_16[[#This Row],[Product_ID]],Table3__211[],7,FALSE)</f>
        <v>253.33</v>
      </c>
      <c r="AA1260">
        <f>VLOOKUP(Table8_16[[#This Row],[Product_ID]],Table3__211[],8,FALSE)</f>
        <v>266</v>
      </c>
      <c r="AB1260" t="str">
        <f>VLOOKUP(Table8_16[[#This Row],[Store_ID]],Store!$A$2:$E$21,2,FALSE)</f>
        <v>Bean, Jones and Park</v>
      </c>
      <c r="AC1260" t="str">
        <f>VLOOKUP(Table8_16[[#This Row],[Store_ID]],Store!$A$2:$E$21,3,FALSE)</f>
        <v>West</v>
      </c>
      <c r="AD1260" t="str">
        <f>VLOOKUP(Table8_16[[#This Row],[Store_ID]],Store!$A$2:$E$21,4,FALSE)</f>
        <v>Thompsonborough</v>
      </c>
      <c r="AE1260" t="str">
        <f>VLOOKUP(Table8_16[[#This Row],[Store_ID]],Store!$A$2:$E$21,5,FALSE)</f>
        <v>Online</v>
      </c>
      <c r="AF1260" s="22" t="str">
        <f>VLOOKUP(Table8_16[[#This Row],[Store_ID]],Store!$A$2:$F$21,6,FALSE)</f>
        <v>Digital Store</v>
      </c>
    </row>
    <row r="1261" spans="1:32" x14ac:dyDescent="0.3">
      <c r="A1261" t="s">
        <v>3226</v>
      </c>
      <c r="B1261" s="5">
        <v>45509</v>
      </c>
      <c r="C1261" t="s">
        <v>989</v>
      </c>
      <c r="D1261" t="s">
        <v>1765</v>
      </c>
      <c r="E1261" t="s">
        <v>1908</v>
      </c>
      <c r="F1261">
        <v>1</v>
      </c>
      <c r="G1261">
        <v>85.58</v>
      </c>
      <c r="H1261">
        <v>0.1</v>
      </c>
      <c r="I1261" t="s">
        <v>1964</v>
      </c>
      <c r="J1261">
        <v>77.022000000000006</v>
      </c>
      <c r="K1261">
        <v>77.021999999999991</v>
      </c>
      <c r="L1261" t="str">
        <f>_xlfn.IFS(Table8_1[[#This Row],[Unit_Price]]&lt;500,"Low Price",Table8_1[[#This Row],[Unit_Price]]&lt;2000,"Medium Price",Table8_1[[#This Row],[Unit_Price]]&gt;=2000, "High Price")</f>
        <v>Low Price</v>
      </c>
      <c r="M1261" t="str">
        <f>VLOOKUP(Table8_16[[#This Row],[Customer_ID]],Table1__2[],2,FALSE)</f>
        <v>Kara Dodson</v>
      </c>
      <c r="N1261">
        <f>VLOOKUP(Table8_16[[#This Row],[Customer_ID]],Table1__2[],3,FALSE)</f>
        <v>20</v>
      </c>
      <c r="O1261" t="str">
        <f>VLOOKUP(Table8_16[[#This Row],[Customer_ID]],Table1__2[],4,FALSE)</f>
        <v>Male</v>
      </c>
      <c r="P1261" t="str">
        <f>VLOOKUP(Table8_16[[#This Row],[Customer_ID]],Table1__2[],5,FALSE)</f>
        <v>Joelside</v>
      </c>
      <c r="Q1261" t="str">
        <f>VLOOKUP(Table8_16[[#This Row],[Customer_ID]],Table1__2[],6,FALSE)</f>
        <v>Vermont</v>
      </c>
      <c r="R1261" t="str">
        <f>VLOOKUP(Table8_16[[#This Row],[Customer_ID]],Table1__2[],7,FALSE)</f>
        <v>USA</v>
      </c>
      <c r="S1261" t="str">
        <f>VLOOKUP(Table8_16[[#This Row],[Customer_ID]],Table1__2[],8,FALSE)</f>
        <v>Silver</v>
      </c>
      <c r="T1261" t="str">
        <f>VLOOKUP(Table8_16[[#This Row],[Customer_ID]],Table1__2[],9,FALSE)</f>
        <v>Students</v>
      </c>
      <c r="U1261" t="str">
        <f>VLOOKUP(Table8_16[[#This Row],[Product_ID]],Table3__211[],2,FALSE)</f>
        <v>Tennis Ball</v>
      </c>
      <c r="V1261" t="str">
        <f>VLOOKUP(Table8_16[[#This Row],[Product_ID]],Table3__211[],3,FALSE)</f>
        <v>3-Pack</v>
      </c>
      <c r="W1261" t="str">
        <f>VLOOKUP(Table8_16[[#This Row],[Product_ID]],Table3__211[],4,FALSE)</f>
        <v>Sports</v>
      </c>
      <c r="X1261" t="str">
        <f>VLOOKUP(Table8_16[[#This Row],[Product_ID]],Table3__211[],5,FALSE)</f>
        <v>Equipment</v>
      </c>
      <c r="Y1261" t="str">
        <f>VLOOKUP(Table8_16[[#This Row],[Product_ID]],Table3__211[],6,FALSE)</f>
        <v>Lopez LLC</v>
      </c>
      <c r="Z1261">
        <f>VLOOKUP(Table8_16[[#This Row],[Product_ID]],Table3__211[],7,FALSE)</f>
        <v>103.45</v>
      </c>
      <c r="AA1261">
        <f>VLOOKUP(Table8_16[[#This Row],[Product_ID]],Table3__211[],8,FALSE)</f>
        <v>465</v>
      </c>
      <c r="AB1261" t="str">
        <f>VLOOKUP(Table8_16[[#This Row],[Store_ID]],Store!$A$2:$E$21,2,FALSE)</f>
        <v>Gray Ltd</v>
      </c>
      <c r="AC1261" t="str">
        <f>VLOOKUP(Table8_16[[#This Row],[Store_ID]],Store!$A$2:$E$21,3,FALSE)</f>
        <v>North</v>
      </c>
      <c r="AD1261" t="str">
        <f>VLOOKUP(Table8_16[[#This Row],[Store_ID]],Store!$A$2:$E$21,4,FALSE)</f>
        <v>New Michaelchester</v>
      </c>
      <c r="AE1261" t="str">
        <f>VLOOKUP(Table8_16[[#This Row],[Store_ID]],Store!$A$2:$E$21,5,FALSE)</f>
        <v>Outlet</v>
      </c>
      <c r="AF1261" s="22" t="str">
        <f>VLOOKUP(Table8_16[[#This Row],[Store_ID]],Store!$A$2:$F$21,6,FALSE)</f>
        <v>Physical Store</v>
      </c>
    </row>
    <row r="1262" spans="1:32" x14ac:dyDescent="0.3">
      <c r="A1262" t="s">
        <v>3227</v>
      </c>
      <c r="B1262" s="5">
        <v>45323</v>
      </c>
      <c r="C1262" t="s">
        <v>1148</v>
      </c>
      <c r="D1262" t="s">
        <v>1844</v>
      </c>
      <c r="E1262" t="s">
        <v>1892</v>
      </c>
      <c r="F1262">
        <v>4</v>
      </c>
      <c r="G1262">
        <v>800</v>
      </c>
      <c r="H1262">
        <v>0.2</v>
      </c>
      <c r="I1262" t="s">
        <v>1959</v>
      </c>
      <c r="J1262">
        <v>2560</v>
      </c>
      <c r="K1262">
        <v>2560</v>
      </c>
      <c r="L1262" t="str">
        <f>_xlfn.IFS(Table8_1[[#This Row],[Unit_Price]]&lt;500,"Low Price",Table8_1[[#This Row],[Unit_Price]]&lt;2000,"Medium Price",Table8_1[[#This Row],[Unit_Price]]&gt;=2000, "High Price")</f>
        <v>Medium Price</v>
      </c>
      <c r="M1262" t="str">
        <f>VLOOKUP(Table8_16[[#This Row],[Customer_ID]],Table1__2[],2,FALSE)</f>
        <v>Elizabeth Smith</v>
      </c>
      <c r="N1262">
        <f>VLOOKUP(Table8_16[[#This Row],[Customer_ID]],Table1__2[],3,FALSE)</f>
        <v>23</v>
      </c>
      <c r="O1262" t="str">
        <f>VLOOKUP(Table8_16[[#This Row],[Customer_ID]],Table1__2[],4,FALSE)</f>
        <v>Male</v>
      </c>
      <c r="P1262" t="str">
        <f>VLOOKUP(Table8_16[[#This Row],[Customer_ID]],Table1__2[],5,FALSE)</f>
        <v>Murphytown</v>
      </c>
      <c r="Q1262" t="str">
        <f>VLOOKUP(Table8_16[[#This Row],[Customer_ID]],Table1__2[],6,FALSE)</f>
        <v>Ohio</v>
      </c>
      <c r="R1262" t="str">
        <f>VLOOKUP(Table8_16[[#This Row],[Customer_ID]],Table1__2[],7,FALSE)</f>
        <v>USA</v>
      </c>
      <c r="S1262" t="str">
        <f>VLOOKUP(Table8_16[[#This Row],[Customer_ID]],Table1__2[],8,FALSE)</f>
        <v>Bronze</v>
      </c>
      <c r="T1262" t="str">
        <f>VLOOKUP(Table8_16[[#This Row],[Customer_ID]],Table1__2[],9,FALSE)</f>
        <v>Students</v>
      </c>
      <c r="U1262" t="str">
        <f>VLOOKUP(Table8_16[[#This Row],[Product_ID]],Table3__211[],2,FALSE)</f>
        <v>LED Bedside</v>
      </c>
      <c r="V1262" t="str">
        <f>VLOOKUP(Table8_16[[#This Row],[Product_ID]],Table3__211[],3,FALSE)</f>
        <v>Lamp</v>
      </c>
      <c r="W1262" t="str">
        <f>VLOOKUP(Table8_16[[#This Row],[Product_ID]],Table3__211[],4,FALSE)</f>
        <v>Home</v>
      </c>
      <c r="X1262" t="str">
        <f>VLOOKUP(Table8_16[[#This Row],[Product_ID]],Table3__211[],5,FALSE)</f>
        <v>Lighting</v>
      </c>
      <c r="Y1262" t="str">
        <f>VLOOKUP(Table8_16[[#This Row],[Product_ID]],Table3__211[],6,FALSE)</f>
        <v>Aguilar, Horton and Lewis</v>
      </c>
      <c r="Z1262">
        <f>VLOOKUP(Table8_16[[#This Row],[Product_ID]],Table3__211[],7,FALSE)</f>
        <v>371.38</v>
      </c>
      <c r="AA1262">
        <f>VLOOKUP(Table8_16[[#This Row],[Product_ID]],Table3__211[],8,FALSE)</f>
        <v>220</v>
      </c>
      <c r="AB1262" t="str">
        <f>VLOOKUP(Table8_16[[#This Row],[Store_ID]],Store!$A$2:$E$21,2,FALSE)</f>
        <v>Martinez, Adkins and Johnson</v>
      </c>
      <c r="AC1262" t="str">
        <f>VLOOKUP(Table8_16[[#This Row],[Store_ID]],Store!$A$2:$E$21,3,FALSE)</f>
        <v>North</v>
      </c>
      <c r="AD1262" t="str">
        <f>VLOOKUP(Table8_16[[#This Row],[Store_ID]],Store!$A$2:$E$21,4,FALSE)</f>
        <v>Danielmouth</v>
      </c>
      <c r="AE1262" t="str">
        <f>VLOOKUP(Table8_16[[#This Row],[Store_ID]],Store!$A$2:$E$21,5,FALSE)</f>
        <v>Flagship</v>
      </c>
      <c r="AF1262" s="22" t="str">
        <f>VLOOKUP(Table8_16[[#This Row],[Store_ID]],Store!$A$2:$F$21,6,FALSE)</f>
        <v>Physical Store</v>
      </c>
    </row>
    <row r="1263" spans="1:32" x14ac:dyDescent="0.3">
      <c r="A1263" t="s">
        <v>3228</v>
      </c>
      <c r="B1263" s="5">
        <v>45889</v>
      </c>
      <c r="C1263" t="s">
        <v>527</v>
      </c>
      <c r="D1263" t="s">
        <v>1762</v>
      </c>
      <c r="E1263" t="s">
        <v>1924</v>
      </c>
      <c r="F1263">
        <v>3</v>
      </c>
      <c r="G1263">
        <v>118.25</v>
      </c>
      <c r="H1263">
        <v>0.26</v>
      </c>
      <c r="I1263" t="s">
        <v>1961</v>
      </c>
      <c r="J1263">
        <v>262.51499999999999</v>
      </c>
      <c r="K1263">
        <v>262.51499999999999</v>
      </c>
      <c r="L1263" t="str">
        <f>_xlfn.IFS(Table8_1[[#This Row],[Unit_Price]]&lt;500,"Low Price",Table8_1[[#This Row],[Unit_Price]]&lt;2000,"Medium Price",Table8_1[[#This Row],[Unit_Price]]&gt;=2000, "High Price")</f>
        <v>Low Price</v>
      </c>
      <c r="M1263" t="str">
        <f>VLOOKUP(Table8_16[[#This Row],[Customer_ID]],Table1__2[],2,FALSE)</f>
        <v>Curtis Haynes</v>
      </c>
      <c r="N1263">
        <f>VLOOKUP(Table8_16[[#This Row],[Customer_ID]],Table1__2[],3,FALSE)</f>
        <v>60</v>
      </c>
      <c r="O1263" t="str">
        <f>VLOOKUP(Table8_16[[#This Row],[Customer_ID]],Table1__2[],4,FALSE)</f>
        <v>Female</v>
      </c>
      <c r="P1263" t="str">
        <f>VLOOKUP(Table8_16[[#This Row],[Customer_ID]],Table1__2[],5,FALSE)</f>
        <v>Estradaside</v>
      </c>
      <c r="Q1263" t="str">
        <f>VLOOKUP(Table8_16[[#This Row],[Customer_ID]],Table1__2[],6,FALSE)</f>
        <v>Iowa</v>
      </c>
      <c r="R1263" t="str">
        <f>VLOOKUP(Table8_16[[#This Row],[Customer_ID]],Table1__2[],7,FALSE)</f>
        <v>USA</v>
      </c>
      <c r="S1263" t="str">
        <f>VLOOKUP(Table8_16[[#This Row],[Customer_ID]],Table1__2[],8,FALSE)</f>
        <v>Gold</v>
      </c>
      <c r="T1263" t="str">
        <f>VLOOKUP(Table8_16[[#This Row],[Customer_ID]],Table1__2[],9,FALSE)</f>
        <v>Experienced</v>
      </c>
      <c r="U1263" t="str">
        <f>VLOOKUP(Table8_16[[#This Row],[Product_ID]],Table3__211[],2,FALSE)</f>
        <v>Luxury Perfume</v>
      </c>
      <c r="V1263" t="str">
        <f>VLOOKUP(Table8_16[[#This Row],[Product_ID]],Table3__211[],3,FALSE)</f>
        <v>Spray</v>
      </c>
      <c r="W1263" t="str">
        <f>VLOOKUP(Table8_16[[#This Row],[Product_ID]],Table3__211[],4,FALSE)</f>
        <v>Beauty</v>
      </c>
      <c r="X1263" t="str">
        <f>VLOOKUP(Table8_16[[#This Row],[Product_ID]],Table3__211[],5,FALSE)</f>
        <v>Fragrance</v>
      </c>
      <c r="Y1263" t="str">
        <f>VLOOKUP(Table8_16[[#This Row],[Product_ID]],Table3__211[],6,FALSE)</f>
        <v>Gibson, Green and Lopez</v>
      </c>
      <c r="Z1263">
        <f>VLOOKUP(Table8_16[[#This Row],[Product_ID]],Table3__211[],7,FALSE)</f>
        <v>482.75</v>
      </c>
      <c r="AA1263">
        <f>VLOOKUP(Table8_16[[#This Row],[Product_ID]],Table3__211[],8,FALSE)</f>
        <v>444</v>
      </c>
      <c r="AB1263" t="str">
        <f>VLOOKUP(Table8_16[[#This Row],[Store_ID]],Store!$A$2:$E$21,2,FALSE)</f>
        <v>Hill, Wagner and Ballard</v>
      </c>
      <c r="AC1263" t="str">
        <f>VLOOKUP(Table8_16[[#This Row],[Store_ID]],Store!$A$2:$E$21,3,FALSE)</f>
        <v>East</v>
      </c>
      <c r="AD1263" t="str">
        <f>VLOOKUP(Table8_16[[#This Row],[Store_ID]],Store!$A$2:$E$21,4,FALSE)</f>
        <v>East Davidville</v>
      </c>
      <c r="AE1263" t="str">
        <f>VLOOKUP(Table8_16[[#This Row],[Store_ID]],Store!$A$2:$E$21,5,FALSE)</f>
        <v>Online</v>
      </c>
      <c r="AF1263" s="22" t="str">
        <f>VLOOKUP(Table8_16[[#This Row],[Store_ID]],Store!$A$2:$F$21,6,FALSE)</f>
        <v>Digital Store</v>
      </c>
    </row>
    <row r="1264" spans="1:32" x14ac:dyDescent="0.3">
      <c r="A1264" t="s">
        <v>3229</v>
      </c>
      <c r="B1264" s="5">
        <v>45253</v>
      </c>
      <c r="C1264" t="s">
        <v>1319</v>
      </c>
      <c r="D1264" t="s">
        <v>1674</v>
      </c>
      <c r="E1264" t="s">
        <v>1936</v>
      </c>
      <c r="F1264">
        <v>1</v>
      </c>
      <c r="G1264">
        <v>223.25</v>
      </c>
      <c r="H1264">
        <v>0.28999999999999998</v>
      </c>
      <c r="I1264" t="s">
        <v>1959</v>
      </c>
      <c r="J1264">
        <v>158.50749999999999</v>
      </c>
      <c r="K1264">
        <v>158.50749999999999</v>
      </c>
      <c r="L1264" t="str">
        <f>_xlfn.IFS(Table8_1[[#This Row],[Unit_Price]]&lt;500,"Low Price",Table8_1[[#This Row],[Unit_Price]]&lt;2000,"Medium Price",Table8_1[[#This Row],[Unit_Price]]&gt;=2000, "High Price")</f>
        <v>Low Price</v>
      </c>
      <c r="M1264" t="str">
        <f>VLOOKUP(Table8_16[[#This Row],[Customer_ID]],Table1__2[],2,FALSE)</f>
        <v>Holly Robinson</v>
      </c>
      <c r="N1264">
        <f>VLOOKUP(Table8_16[[#This Row],[Customer_ID]],Table1__2[],3,FALSE)</f>
        <v>45</v>
      </c>
      <c r="O1264" t="str">
        <f>VLOOKUP(Table8_16[[#This Row],[Customer_ID]],Table1__2[],4,FALSE)</f>
        <v>Female</v>
      </c>
      <c r="P1264" t="str">
        <f>VLOOKUP(Table8_16[[#This Row],[Customer_ID]],Table1__2[],5,FALSE)</f>
        <v>East Amy</v>
      </c>
      <c r="Q1264" t="str">
        <f>VLOOKUP(Table8_16[[#This Row],[Customer_ID]],Table1__2[],6,FALSE)</f>
        <v>Washington</v>
      </c>
      <c r="R1264" t="str">
        <f>VLOOKUP(Table8_16[[#This Row],[Customer_ID]],Table1__2[],7,FALSE)</f>
        <v>USA</v>
      </c>
      <c r="S1264" t="str">
        <f>VLOOKUP(Table8_16[[#This Row],[Customer_ID]],Table1__2[],8,FALSE)</f>
        <v>Platinum</v>
      </c>
      <c r="T1264" t="str">
        <f>VLOOKUP(Table8_16[[#This Row],[Customer_ID]],Table1__2[],9,FALSE)</f>
        <v>Experienced</v>
      </c>
      <c r="U1264" t="str">
        <f>VLOOKUP(Table8_16[[#This Row],[Product_ID]],Table3__211[],2,FALSE)</f>
        <v>Vitamin C Face</v>
      </c>
      <c r="V1264" t="str">
        <f>VLOOKUP(Table8_16[[#This Row],[Product_ID]],Table3__211[],3,FALSE)</f>
        <v>Serum</v>
      </c>
      <c r="W1264" t="str">
        <f>VLOOKUP(Table8_16[[#This Row],[Product_ID]],Table3__211[],4,FALSE)</f>
        <v>Beauty</v>
      </c>
      <c r="X1264" t="str">
        <f>VLOOKUP(Table8_16[[#This Row],[Product_ID]],Table3__211[],5,FALSE)</f>
        <v>Skincare</v>
      </c>
      <c r="Y1264" t="str">
        <f>VLOOKUP(Table8_16[[#This Row],[Product_ID]],Table3__211[],6,FALSE)</f>
        <v>Griffin Ltd</v>
      </c>
      <c r="Z1264">
        <f>VLOOKUP(Table8_16[[#This Row],[Product_ID]],Table3__211[],7,FALSE)</f>
        <v>283.83</v>
      </c>
      <c r="AA1264">
        <f>VLOOKUP(Table8_16[[#This Row],[Product_ID]],Table3__211[],8,FALSE)</f>
        <v>244</v>
      </c>
      <c r="AB1264" t="str">
        <f>VLOOKUP(Table8_16[[#This Row],[Store_ID]],Store!$A$2:$E$21,2,FALSE)</f>
        <v>Shelton PLC</v>
      </c>
      <c r="AC1264" t="str">
        <f>VLOOKUP(Table8_16[[#This Row],[Store_ID]],Store!$A$2:$E$21,3,FALSE)</f>
        <v>North</v>
      </c>
      <c r="AD1264" t="str">
        <f>VLOOKUP(Table8_16[[#This Row],[Store_ID]],Store!$A$2:$E$21,4,FALSE)</f>
        <v>East Jenniferstad</v>
      </c>
      <c r="AE1264" t="str">
        <f>VLOOKUP(Table8_16[[#This Row],[Store_ID]],Store!$A$2:$E$21,5,FALSE)</f>
        <v>Flagship</v>
      </c>
      <c r="AF1264" s="22" t="str">
        <f>VLOOKUP(Table8_16[[#This Row],[Store_ID]],Store!$A$2:$F$21,6,FALSE)</f>
        <v>Physical Store</v>
      </c>
    </row>
    <row r="1265" spans="1:32" x14ac:dyDescent="0.3">
      <c r="A1265" t="s">
        <v>3230</v>
      </c>
      <c r="B1265" s="5">
        <v>45530</v>
      </c>
      <c r="C1265" t="s">
        <v>1337</v>
      </c>
      <c r="D1265" t="s">
        <v>1674</v>
      </c>
      <c r="E1265" t="s">
        <v>1904</v>
      </c>
      <c r="F1265">
        <v>3</v>
      </c>
      <c r="G1265">
        <v>918.76</v>
      </c>
      <c r="H1265">
        <v>0.2</v>
      </c>
      <c r="I1265" t="s">
        <v>1961</v>
      </c>
      <c r="J1265">
        <v>2205.0239999999999</v>
      </c>
      <c r="K1265">
        <v>2205.0239999999999</v>
      </c>
      <c r="L1265" t="str">
        <f>_xlfn.IFS(Table8_1[[#This Row],[Unit_Price]]&lt;500,"Low Price",Table8_1[[#This Row],[Unit_Price]]&lt;2000,"Medium Price",Table8_1[[#This Row],[Unit_Price]]&gt;=2000, "High Price")</f>
        <v>Medium Price</v>
      </c>
      <c r="M1265" t="str">
        <f>VLOOKUP(Table8_16[[#This Row],[Customer_ID]],Table1__2[],2,FALSE)</f>
        <v>Jose Stewart</v>
      </c>
      <c r="N1265">
        <f>VLOOKUP(Table8_16[[#This Row],[Customer_ID]],Table1__2[],3,FALSE)</f>
        <v>18</v>
      </c>
      <c r="O1265" t="str">
        <f>VLOOKUP(Table8_16[[#This Row],[Customer_ID]],Table1__2[],4,FALSE)</f>
        <v>Female</v>
      </c>
      <c r="P1265" t="str">
        <f>VLOOKUP(Table8_16[[#This Row],[Customer_ID]],Table1__2[],5,FALSE)</f>
        <v>South Robert</v>
      </c>
      <c r="Q1265" t="str">
        <f>VLOOKUP(Table8_16[[#This Row],[Customer_ID]],Table1__2[],6,FALSE)</f>
        <v>Maine</v>
      </c>
      <c r="R1265" t="str">
        <f>VLOOKUP(Table8_16[[#This Row],[Customer_ID]],Table1__2[],7,FALSE)</f>
        <v>USA</v>
      </c>
      <c r="S1265" t="str">
        <f>VLOOKUP(Table8_16[[#This Row],[Customer_ID]],Table1__2[],8,FALSE)</f>
        <v>Gold</v>
      </c>
      <c r="T1265" t="str">
        <f>VLOOKUP(Table8_16[[#This Row],[Customer_ID]],Table1__2[],9,FALSE)</f>
        <v>Teenage</v>
      </c>
      <c r="U1265" t="str">
        <f>VLOOKUP(Table8_16[[#This Row],[Product_ID]],Table3__211[],2,FALSE)</f>
        <v>Vitamin C Face</v>
      </c>
      <c r="V1265" t="str">
        <f>VLOOKUP(Table8_16[[#This Row],[Product_ID]],Table3__211[],3,FALSE)</f>
        <v>Serum</v>
      </c>
      <c r="W1265" t="str">
        <f>VLOOKUP(Table8_16[[#This Row],[Product_ID]],Table3__211[],4,FALSE)</f>
        <v>Beauty</v>
      </c>
      <c r="X1265" t="str">
        <f>VLOOKUP(Table8_16[[#This Row],[Product_ID]],Table3__211[],5,FALSE)</f>
        <v>Skincare</v>
      </c>
      <c r="Y1265" t="str">
        <f>VLOOKUP(Table8_16[[#This Row],[Product_ID]],Table3__211[],6,FALSE)</f>
        <v>Griffin Ltd</v>
      </c>
      <c r="Z1265">
        <f>VLOOKUP(Table8_16[[#This Row],[Product_ID]],Table3__211[],7,FALSE)</f>
        <v>283.83</v>
      </c>
      <c r="AA1265">
        <f>VLOOKUP(Table8_16[[#This Row],[Product_ID]],Table3__211[],8,FALSE)</f>
        <v>244</v>
      </c>
      <c r="AB1265" t="str">
        <f>VLOOKUP(Table8_16[[#This Row],[Store_ID]],Store!$A$2:$E$21,2,FALSE)</f>
        <v>Alexander Group</v>
      </c>
      <c r="AC1265" t="str">
        <f>VLOOKUP(Table8_16[[#This Row],[Store_ID]],Store!$A$2:$E$21,3,FALSE)</f>
        <v>South</v>
      </c>
      <c r="AD1265" t="str">
        <f>VLOOKUP(Table8_16[[#This Row],[Store_ID]],Store!$A$2:$E$21,4,FALSE)</f>
        <v>Port Sharon</v>
      </c>
      <c r="AE1265" t="str">
        <f>VLOOKUP(Table8_16[[#This Row],[Store_ID]],Store!$A$2:$E$21,5,FALSE)</f>
        <v>Online</v>
      </c>
      <c r="AF1265" s="22" t="str">
        <f>VLOOKUP(Table8_16[[#This Row],[Store_ID]],Store!$A$2:$F$21,6,FALSE)</f>
        <v>Digital Store</v>
      </c>
    </row>
    <row r="1266" spans="1:32" x14ac:dyDescent="0.3">
      <c r="A1266" t="s">
        <v>3231</v>
      </c>
      <c r="B1266" s="5">
        <v>45491</v>
      </c>
      <c r="C1266" t="s">
        <v>901</v>
      </c>
      <c r="D1266" t="s">
        <v>1835</v>
      </c>
      <c r="E1266" t="s">
        <v>1932</v>
      </c>
      <c r="F1266">
        <v>2</v>
      </c>
      <c r="G1266">
        <v>905.26</v>
      </c>
      <c r="H1266">
        <v>0.15</v>
      </c>
      <c r="I1266" t="s">
        <v>1964</v>
      </c>
      <c r="J1266">
        <v>1538.942</v>
      </c>
      <c r="K1266">
        <v>1538.942</v>
      </c>
      <c r="L1266" t="str">
        <f>_xlfn.IFS(Table8_1[[#This Row],[Unit_Price]]&lt;500,"Low Price",Table8_1[[#This Row],[Unit_Price]]&lt;2000,"Medium Price",Table8_1[[#This Row],[Unit_Price]]&gt;=2000, "High Price")</f>
        <v>Medium Price</v>
      </c>
      <c r="M1266" t="str">
        <f>VLOOKUP(Table8_16[[#This Row],[Customer_ID]],Table1__2[],2,FALSE)</f>
        <v>Antonio Leon</v>
      </c>
      <c r="N1266">
        <f>VLOOKUP(Table8_16[[#This Row],[Customer_ID]],Table1__2[],3,FALSE)</f>
        <v>48</v>
      </c>
      <c r="O1266" t="str">
        <f>VLOOKUP(Table8_16[[#This Row],[Customer_ID]],Table1__2[],4,FALSE)</f>
        <v>Male</v>
      </c>
      <c r="P1266" t="str">
        <f>VLOOKUP(Table8_16[[#This Row],[Customer_ID]],Table1__2[],5,FALSE)</f>
        <v>Morrisville</v>
      </c>
      <c r="Q1266" t="str">
        <f>VLOOKUP(Table8_16[[#This Row],[Customer_ID]],Table1__2[],6,FALSE)</f>
        <v>Hawaii</v>
      </c>
      <c r="R1266" t="str">
        <f>VLOOKUP(Table8_16[[#This Row],[Customer_ID]],Table1__2[],7,FALSE)</f>
        <v>USA</v>
      </c>
      <c r="S1266" t="str">
        <f>VLOOKUP(Table8_16[[#This Row],[Customer_ID]],Table1__2[],8,FALSE)</f>
        <v>Bronze</v>
      </c>
      <c r="T1266" t="str">
        <f>VLOOKUP(Table8_16[[#This Row],[Customer_ID]],Table1__2[],9,FALSE)</f>
        <v>Experienced</v>
      </c>
      <c r="U1266" t="str">
        <f>VLOOKUP(Table8_16[[#This Row],[Product_ID]],Table3__211[],2,FALSE)</f>
        <v>Wooden</v>
      </c>
      <c r="V1266" t="str">
        <f>VLOOKUP(Table8_16[[#This Row],[Product_ID]],Table3__211[],3,FALSE)</f>
        <v>Bookshelf</v>
      </c>
      <c r="W1266" t="str">
        <f>VLOOKUP(Table8_16[[#This Row],[Product_ID]],Table3__211[],4,FALSE)</f>
        <v>Home</v>
      </c>
      <c r="X1266" t="str">
        <f>VLOOKUP(Table8_16[[#This Row],[Product_ID]],Table3__211[],5,FALSE)</f>
        <v>Furniture</v>
      </c>
      <c r="Y1266" t="str">
        <f>VLOOKUP(Table8_16[[#This Row],[Product_ID]],Table3__211[],6,FALSE)</f>
        <v>Collins-Stephenson</v>
      </c>
      <c r="Z1266">
        <f>VLOOKUP(Table8_16[[#This Row],[Product_ID]],Table3__211[],7,FALSE)</f>
        <v>388.46</v>
      </c>
      <c r="AA1266">
        <f>VLOOKUP(Table8_16[[#This Row],[Product_ID]],Table3__211[],8,FALSE)</f>
        <v>208</v>
      </c>
      <c r="AB1266" t="str">
        <f>VLOOKUP(Table8_16[[#This Row],[Store_ID]],Store!$A$2:$E$21,2,FALSE)</f>
        <v>Gardner, Humphrey and Contreras</v>
      </c>
      <c r="AC1266" t="str">
        <f>VLOOKUP(Table8_16[[#This Row],[Store_ID]],Store!$A$2:$E$21,3,FALSE)</f>
        <v>East</v>
      </c>
      <c r="AD1266" t="str">
        <f>VLOOKUP(Table8_16[[#This Row],[Store_ID]],Store!$A$2:$E$21,4,FALSE)</f>
        <v>Johnsonville</v>
      </c>
      <c r="AE1266" t="str">
        <f>VLOOKUP(Table8_16[[#This Row],[Store_ID]],Store!$A$2:$E$21,5,FALSE)</f>
        <v>Flagship</v>
      </c>
      <c r="AF1266" s="22" t="str">
        <f>VLOOKUP(Table8_16[[#This Row],[Store_ID]],Store!$A$2:$F$21,6,FALSE)</f>
        <v>Physical Store</v>
      </c>
    </row>
    <row r="1267" spans="1:32" x14ac:dyDescent="0.3">
      <c r="A1267" t="s">
        <v>3232</v>
      </c>
      <c r="B1267" s="5">
        <v>45628</v>
      </c>
      <c r="C1267" t="s">
        <v>995</v>
      </c>
      <c r="D1267" t="s">
        <v>1998</v>
      </c>
      <c r="E1267" t="s">
        <v>1948</v>
      </c>
      <c r="F1267">
        <v>4</v>
      </c>
      <c r="G1267">
        <v>295.39999999999998</v>
      </c>
      <c r="H1267">
        <v>0.23</v>
      </c>
      <c r="I1267" t="s">
        <v>1961</v>
      </c>
      <c r="J1267">
        <v>909.83199999999999</v>
      </c>
      <c r="K1267">
        <v>909.83199999999988</v>
      </c>
      <c r="L1267" t="str">
        <f>_xlfn.IFS(Table8_1[[#This Row],[Unit_Price]]&lt;500,"Low Price",Table8_1[[#This Row],[Unit_Price]]&lt;2000,"Medium Price",Table8_1[[#This Row],[Unit_Price]]&gt;=2000, "High Price")</f>
        <v>Low Price</v>
      </c>
      <c r="M1267" t="str">
        <f>VLOOKUP(Table8_16[[#This Row],[Customer_ID]],Table1__2[],2,FALSE)</f>
        <v>Jason Mullins</v>
      </c>
      <c r="N1267">
        <f>VLOOKUP(Table8_16[[#This Row],[Customer_ID]],Table1__2[],3,FALSE)</f>
        <v>47</v>
      </c>
      <c r="O1267" t="str">
        <f>VLOOKUP(Table8_16[[#This Row],[Customer_ID]],Table1__2[],4,FALSE)</f>
        <v>Female</v>
      </c>
      <c r="P1267" t="str">
        <f>VLOOKUP(Table8_16[[#This Row],[Customer_ID]],Table1__2[],5,FALSE)</f>
        <v>Brianchester</v>
      </c>
      <c r="Q1267" t="str">
        <f>VLOOKUP(Table8_16[[#This Row],[Customer_ID]],Table1__2[],6,FALSE)</f>
        <v>Delaware</v>
      </c>
      <c r="R1267" t="str">
        <f>VLOOKUP(Table8_16[[#This Row],[Customer_ID]],Table1__2[],7,FALSE)</f>
        <v>USA</v>
      </c>
      <c r="S1267" t="str">
        <f>VLOOKUP(Table8_16[[#This Row],[Customer_ID]],Table1__2[],8,FALSE)</f>
        <v>Silver</v>
      </c>
      <c r="T1267" t="str">
        <f>VLOOKUP(Table8_16[[#This Row],[Customer_ID]],Table1__2[],9,FALSE)</f>
        <v>Experienced</v>
      </c>
      <c r="U1267" t="str">
        <f>VLOOKUP(Table8_16[[#This Row],[Product_ID]],Table3__211[],2,FALSE)</f>
        <v>Beard Grooming</v>
      </c>
      <c r="V1267" t="str">
        <f>VLOOKUP(Table8_16[[#This Row],[Product_ID]],Table3__211[],3,FALSE)</f>
        <v>Kit</v>
      </c>
      <c r="W1267" t="str">
        <f>VLOOKUP(Table8_16[[#This Row],[Product_ID]],Table3__211[],4,FALSE)</f>
        <v>Beauty</v>
      </c>
      <c r="X1267" t="str">
        <f>VLOOKUP(Table8_16[[#This Row],[Product_ID]],Table3__211[],5,FALSE)</f>
        <v>Grooming</v>
      </c>
      <c r="Y1267" t="str">
        <f>VLOOKUP(Table8_16[[#This Row],[Product_ID]],Table3__211[],6,FALSE)</f>
        <v>Erickson-Green</v>
      </c>
      <c r="Z1267">
        <f>VLOOKUP(Table8_16[[#This Row],[Product_ID]],Table3__211[],7,FALSE)</f>
        <v>337.42</v>
      </c>
      <c r="AA1267">
        <f>VLOOKUP(Table8_16[[#This Row],[Product_ID]],Table3__211[],8,FALSE)</f>
        <v>256</v>
      </c>
      <c r="AB1267" t="str">
        <f>VLOOKUP(Table8_16[[#This Row],[Store_ID]],Store!$A$2:$E$21,2,FALSE)</f>
        <v>Mann-Austin</v>
      </c>
      <c r="AC1267" t="str">
        <f>VLOOKUP(Table8_16[[#This Row],[Store_ID]],Store!$A$2:$E$21,3,FALSE)</f>
        <v>East</v>
      </c>
      <c r="AD1267" t="str">
        <f>VLOOKUP(Table8_16[[#This Row],[Store_ID]],Store!$A$2:$E$21,4,FALSE)</f>
        <v>Vasquezborough</v>
      </c>
      <c r="AE1267" t="str">
        <f>VLOOKUP(Table8_16[[#This Row],[Store_ID]],Store!$A$2:$E$21,5,FALSE)</f>
        <v>Online</v>
      </c>
      <c r="AF1267" s="22" t="str">
        <f>VLOOKUP(Table8_16[[#This Row],[Store_ID]],Store!$A$2:$F$21,6,FALSE)</f>
        <v>Digital Store</v>
      </c>
    </row>
    <row r="1268" spans="1:32" x14ac:dyDescent="0.3">
      <c r="A1268" t="s">
        <v>3233</v>
      </c>
      <c r="B1268" s="5">
        <v>45861</v>
      </c>
      <c r="C1268" t="s">
        <v>318</v>
      </c>
      <c r="D1268" t="s">
        <v>1865</v>
      </c>
      <c r="E1268" t="s">
        <v>1908</v>
      </c>
      <c r="F1268">
        <v>1</v>
      </c>
      <c r="G1268">
        <v>252.18</v>
      </c>
      <c r="H1268">
        <v>0.23</v>
      </c>
      <c r="I1268" t="s">
        <v>1961</v>
      </c>
      <c r="J1268">
        <v>194.17859999999999</v>
      </c>
      <c r="K1268">
        <v>194.17860000000002</v>
      </c>
      <c r="L1268" t="str">
        <f>_xlfn.IFS(Table8_1[[#This Row],[Unit_Price]]&lt;500,"Low Price",Table8_1[[#This Row],[Unit_Price]]&lt;2000,"Medium Price",Table8_1[[#This Row],[Unit_Price]]&gt;=2000, "High Price")</f>
        <v>Low Price</v>
      </c>
      <c r="M1268" t="str">
        <f>VLOOKUP(Table8_16[[#This Row],[Customer_ID]],Table1__2[],2,FALSE)</f>
        <v>Melissa Duffy Md</v>
      </c>
      <c r="N1268">
        <f>VLOOKUP(Table8_16[[#This Row],[Customer_ID]],Table1__2[],3,FALSE)</f>
        <v>58</v>
      </c>
      <c r="O1268" t="str">
        <f>VLOOKUP(Table8_16[[#This Row],[Customer_ID]],Table1__2[],4,FALSE)</f>
        <v>Female</v>
      </c>
      <c r="P1268" t="str">
        <f>VLOOKUP(Table8_16[[#This Row],[Customer_ID]],Table1__2[],5,FALSE)</f>
        <v>East Jenna</v>
      </c>
      <c r="Q1268" t="str">
        <f>VLOOKUP(Table8_16[[#This Row],[Customer_ID]],Table1__2[],6,FALSE)</f>
        <v>South Carolina</v>
      </c>
      <c r="R1268" t="str">
        <f>VLOOKUP(Table8_16[[#This Row],[Customer_ID]],Table1__2[],7,FALSE)</f>
        <v>USA</v>
      </c>
      <c r="S1268" t="str">
        <f>VLOOKUP(Table8_16[[#This Row],[Customer_ID]],Table1__2[],8,FALSE)</f>
        <v>Bronze</v>
      </c>
      <c r="T1268" t="str">
        <f>VLOOKUP(Table8_16[[#This Row],[Customer_ID]],Table1__2[],9,FALSE)</f>
        <v>Experienced</v>
      </c>
      <c r="U1268" t="str">
        <f>VLOOKUP(Table8_16[[#This Row],[Product_ID]],Table3__211[],2,FALSE)</f>
        <v>Vitamin E Body</v>
      </c>
      <c r="V1268" t="str">
        <f>VLOOKUP(Table8_16[[#This Row],[Product_ID]],Table3__211[],3,FALSE)</f>
        <v>Lotion</v>
      </c>
      <c r="W1268" t="str">
        <f>VLOOKUP(Table8_16[[#This Row],[Product_ID]],Table3__211[],4,FALSE)</f>
        <v>Beauty</v>
      </c>
      <c r="X1268" t="str">
        <f>VLOOKUP(Table8_16[[#This Row],[Product_ID]],Table3__211[],5,FALSE)</f>
        <v>Skincare</v>
      </c>
      <c r="Y1268" t="str">
        <f>VLOOKUP(Table8_16[[#This Row],[Product_ID]],Table3__211[],6,FALSE)</f>
        <v>Hoffman-Williams</v>
      </c>
      <c r="Z1268">
        <f>VLOOKUP(Table8_16[[#This Row],[Product_ID]],Table3__211[],7,FALSE)</f>
        <v>358.47</v>
      </c>
      <c r="AA1268">
        <f>VLOOKUP(Table8_16[[#This Row],[Product_ID]],Table3__211[],8,FALSE)</f>
        <v>213</v>
      </c>
      <c r="AB1268" t="str">
        <f>VLOOKUP(Table8_16[[#This Row],[Store_ID]],Store!$A$2:$E$21,2,FALSE)</f>
        <v>Gray Ltd</v>
      </c>
      <c r="AC1268" t="str">
        <f>VLOOKUP(Table8_16[[#This Row],[Store_ID]],Store!$A$2:$E$21,3,FALSE)</f>
        <v>North</v>
      </c>
      <c r="AD1268" t="str">
        <f>VLOOKUP(Table8_16[[#This Row],[Store_ID]],Store!$A$2:$E$21,4,FALSE)</f>
        <v>New Michaelchester</v>
      </c>
      <c r="AE1268" t="str">
        <f>VLOOKUP(Table8_16[[#This Row],[Store_ID]],Store!$A$2:$E$21,5,FALSE)</f>
        <v>Outlet</v>
      </c>
      <c r="AF1268" s="22" t="str">
        <f>VLOOKUP(Table8_16[[#This Row],[Store_ID]],Store!$A$2:$F$21,6,FALSE)</f>
        <v>Physical Store</v>
      </c>
    </row>
    <row r="1269" spans="1:32" x14ac:dyDescent="0.3">
      <c r="A1269" t="s">
        <v>3234</v>
      </c>
      <c r="B1269" s="5">
        <v>45878</v>
      </c>
      <c r="C1269" t="s">
        <v>518</v>
      </c>
      <c r="D1269" t="s">
        <v>1874</v>
      </c>
      <c r="E1269" t="s">
        <v>1929</v>
      </c>
      <c r="F1269">
        <v>4</v>
      </c>
      <c r="G1269">
        <v>792.1</v>
      </c>
      <c r="H1269">
        <v>0.19</v>
      </c>
      <c r="I1269" t="s">
        <v>1964</v>
      </c>
      <c r="J1269">
        <v>2566.404</v>
      </c>
      <c r="K1269">
        <v>2566.404</v>
      </c>
      <c r="L1269" t="str">
        <f>_xlfn.IFS(Table8_1[[#This Row],[Unit_Price]]&lt;500,"Low Price",Table8_1[[#This Row],[Unit_Price]]&lt;2000,"Medium Price",Table8_1[[#This Row],[Unit_Price]]&gt;=2000, "High Price")</f>
        <v>Medium Price</v>
      </c>
      <c r="M1269" t="str">
        <f>VLOOKUP(Table8_16[[#This Row],[Customer_ID]],Table1__2[],2,FALSE)</f>
        <v>Patrick Roberts</v>
      </c>
      <c r="N1269">
        <f>VLOOKUP(Table8_16[[#This Row],[Customer_ID]],Table1__2[],3,FALSE)</f>
        <v>41</v>
      </c>
      <c r="O1269" t="str">
        <f>VLOOKUP(Table8_16[[#This Row],[Customer_ID]],Table1__2[],4,FALSE)</f>
        <v>Female</v>
      </c>
      <c r="P1269" t="str">
        <f>VLOOKUP(Table8_16[[#This Row],[Customer_ID]],Table1__2[],5,FALSE)</f>
        <v>Jaredville</v>
      </c>
      <c r="Q1269" t="str">
        <f>VLOOKUP(Table8_16[[#This Row],[Customer_ID]],Table1__2[],6,FALSE)</f>
        <v>Missouri</v>
      </c>
      <c r="R1269" t="str">
        <f>VLOOKUP(Table8_16[[#This Row],[Customer_ID]],Table1__2[],7,FALSE)</f>
        <v>USA</v>
      </c>
      <c r="S1269" t="str">
        <f>VLOOKUP(Table8_16[[#This Row],[Customer_ID]],Table1__2[],8,FALSE)</f>
        <v>Platinum</v>
      </c>
      <c r="T1269" t="str">
        <f>VLOOKUP(Table8_16[[#This Row],[Customer_ID]],Table1__2[],9,FALSE)</f>
        <v>Experienced</v>
      </c>
      <c r="U1269" t="str">
        <f>VLOOKUP(Table8_16[[#This Row],[Product_ID]],Table3__211[],2,FALSE)</f>
        <v>Cricket</v>
      </c>
      <c r="V1269" t="str">
        <f>VLOOKUP(Table8_16[[#This Row],[Product_ID]],Table3__211[],3,FALSE)</f>
        <v>Bat</v>
      </c>
      <c r="W1269" t="str">
        <f>VLOOKUP(Table8_16[[#This Row],[Product_ID]],Table3__211[],4,FALSE)</f>
        <v>Sports</v>
      </c>
      <c r="X1269" t="str">
        <f>VLOOKUP(Table8_16[[#This Row],[Product_ID]],Table3__211[],5,FALSE)</f>
        <v>Team Sports</v>
      </c>
      <c r="Y1269" t="str">
        <f>VLOOKUP(Table8_16[[#This Row],[Product_ID]],Table3__211[],6,FALSE)</f>
        <v>Khan LLC</v>
      </c>
      <c r="Z1269">
        <f>VLOOKUP(Table8_16[[#This Row],[Product_ID]],Table3__211[],7,FALSE)</f>
        <v>245.98</v>
      </c>
      <c r="AA1269">
        <f>VLOOKUP(Table8_16[[#This Row],[Product_ID]],Table3__211[],8,FALSE)</f>
        <v>471</v>
      </c>
      <c r="AB1269" t="str">
        <f>VLOOKUP(Table8_16[[#This Row],[Store_ID]],Store!$A$2:$E$21,2,FALSE)</f>
        <v>Thomas, Bridges and Harris</v>
      </c>
      <c r="AC1269" t="str">
        <f>VLOOKUP(Table8_16[[#This Row],[Store_ID]],Store!$A$2:$E$21,3,FALSE)</f>
        <v>North</v>
      </c>
      <c r="AD1269" t="str">
        <f>VLOOKUP(Table8_16[[#This Row],[Store_ID]],Store!$A$2:$E$21,4,FALSE)</f>
        <v>Sabrinatown</v>
      </c>
      <c r="AE1269" t="str">
        <f>VLOOKUP(Table8_16[[#This Row],[Store_ID]],Store!$A$2:$E$21,5,FALSE)</f>
        <v>Online</v>
      </c>
      <c r="AF1269" s="22" t="str">
        <f>VLOOKUP(Table8_16[[#This Row],[Store_ID]],Store!$A$2:$F$21,6,FALSE)</f>
        <v>Digital Store</v>
      </c>
    </row>
    <row r="1270" spans="1:32" x14ac:dyDescent="0.3">
      <c r="A1270" t="s">
        <v>3235</v>
      </c>
      <c r="B1270" s="5">
        <v>45426</v>
      </c>
      <c r="C1270" t="s">
        <v>282</v>
      </c>
      <c r="D1270" t="s">
        <v>1847</v>
      </c>
      <c r="E1270" t="s">
        <v>1934</v>
      </c>
      <c r="F1270">
        <v>1</v>
      </c>
      <c r="G1270">
        <v>883.36</v>
      </c>
      <c r="H1270">
        <v>0.11</v>
      </c>
      <c r="I1270" t="s">
        <v>1961</v>
      </c>
      <c r="J1270">
        <v>786.19039999999995</v>
      </c>
      <c r="K1270">
        <v>786.19039999999995</v>
      </c>
      <c r="L1270" t="str">
        <f>_xlfn.IFS(Table8_1[[#This Row],[Unit_Price]]&lt;500,"Low Price",Table8_1[[#This Row],[Unit_Price]]&lt;2000,"Medium Price",Table8_1[[#This Row],[Unit_Price]]&gt;=2000, "High Price")</f>
        <v>Medium Price</v>
      </c>
      <c r="M1270" t="str">
        <f>VLOOKUP(Table8_16[[#This Row],[Customer_ID]],Table1__2[],2,FALSE)</f>
        <v>Nathan Campbell</v>
      </c>
      <c r="N1270">
        <f>VLOOKUP(Table8_16[[#This Row],[Customer_ID]],Table1__2[],3,FALSE)</f>
        <v>37</v>
      </c>
      <c r="O1270" t="str">
        <f>VLOOKUP(Table8_16[[#This Row],[Customer_ID]],Table1__2[],4,FALSE)</f>
        <v>Male</v>
      </c>
      <c r="P1270" t="str">
        <f>VLOOKUP(Table8_16[[#This Row],[Customer_ID]],Table1__2[],5,FALSE)</f>
        <v>Rodrigueztown</v>
      </c>
      <c r="Q1270" t="str">
        <f>VLOOKUP(Table8_16[[#This Row],[Customer_ID]],Table1__2[],6,FALSE)</f>
        <v>Oklahoma</v>
      </c>
      <c r="R1270" t="str">
        <f>VLOOKUP(Table8_16[[#This Row],[Customer_ID]],Table1__2[],7,FALSE)</f>
        <v>USA</v>
      </c>
      <c r="S1270" t="str">
        <f>VLOOKUP(Table8_16[[#This Row],[Customer_ID]],Table1__2[],8,FALSE)</f>
        <v>Gold</v>
      </c>
      <c r="T1270" t="str">
        <f>VLOOKUP(Table8_16[[#This Row],[Customer_ID]],Table1__2[],9,FALSE)</f>
        <v>Experienced</v>
      </c>
      <c r="U1270" t="str">
        <f>VLOOKUP(Table8_16[[#This Row],[Product_ID]],Table3__211[],2,FALSE)</f>
        <v>Sports Wrist</v>
      </c>
      <c r="V1270" t="str">
        <f>VLOOKUP(Table8_16[[#This Row],[Product_ID]],Table3__211[],3,FALSE)</f>
        <v>Sweatbands</v>
      </c>
      <c r="W1270" t="str">
        <f>VLOOKUP(Table8_16[[#This Row],[Product_ID]],Table3__211[],4,FALSE)</f>
        <v>Sports</v>
      </c>
      <c r="X1270" t="str">
        <f>VLOOKUP(Table8_16[[#This Row],[Product_ID]],Table3__211[],5,FALSE)</f>
        <v>Accessories</v>
      </c>
      <c r="Y1270" t="str">
        <f>VLOOKUP(Table8_16[[#This Row],[Product_ID]],Table3__211[],6,FALSE)</f>
        <v>Olsen-Daniels</v>
      </c>
      <c r="Z1270">
        <f>VLOOKUP(Table8_16[[#This Row],[Product_ID]],Table3__211[],7,FALSE)</f>
        <v>131.24</v>
      </c>
      <c r="AA1270">
        <f>VLOOKUP(Table8_16[[#This Row],[Product_ID]],Table3__211[],8,FALSE)</f>
        <v>232</v>
      </c>
      <c r="AB1270" t="str">
        <f>VLOOKUP(Table8_16[[#This Row],[Store_ID]],Store!$A$2:$E$21,2,FALSE)</f>
        <v>Mcdonald Inc</v>
      </c>
      <c r="AC1270" t="str">
        <f>VLOOKUP(Table8_16[[#This Row],[Store_ID]],Store!$A$2:$E$21,3,FALSE)</f>
        <v>South</v>
      </c>
      <c r="AD1270" t="str">
        <f>VLOOKUP(Table8_16[[#This Row],[Store_ID]],Store!$A$2:$E$21,4,FALSE)</f>
        <v>Christopherland</v>
      </c>
      <c r="AE1270" t="str">
        <f>VLOOKUP(Table8_16[[#This Row],[Store_ID]],Store!$A$2:$E$21,5,FALSE)</f>
        <v>Outlet</v>
      </c>
      <c r="AF1270" s="22" t="str">
        <f>VLOOKUP(Table8_16[[#This Row],[Store_ID]],Store!$A$2:$F$21,6,FALSE)</f>
        <v>Physical Store</v>
      </c>
    </row>
    <row r="1271" spans="1:32" x14ac:dyDescent="0.3">
      <c r="A1271" t="s">
        <v>3236</v>
      </c>
      <c r="B1271" s="5">
        <v>45231</v>
      </c>
      <c r="C1271" t="s">
        <v>889</v>
      </c>
      <c r="D1271" t="s">
        <v>1790</v>
      </c>
      <c r="E1271" t="s">
        <v>1887</v>
      </c>
      <c r="F1271">
        <v>4</v>
      </c>
      <c r="G1271">
        <v>305.95</v>
      </c>
      <c r="H1271">
        <v>0.08</v>
      </c>
      <c r="I1271" t="s">
        <v>1961</v>
      </c>
      <c r="J1271">
        <v>1125.896</v>
      </c>
      <c r="K1271">
        <v>1125.896</v>
      </c>
      <c r="L1271" t="str">
        <f>_xlfn.IFS(Table8_1[[#This Row],[Unit_Price]]&lt;500,"Low Price",Table8_1[[#This Row],[Unit_Price]]&lt;2000,"Medium Price",Table8_1[[#This Row],[Unit_Price]]&gt;=2000, "High Price")</f>
        <v>Low Price</v>
      </c>
      <c r="M1271" t="str">
        <f>VLOOKUP(Table8_16[[#This Row],[Customer_ID]],Table1__2[],2,FALSE)</f>
        <v>Arthur Warren</v>
      </c>
      <c r="N1271">
        <f>VLOOKUP(Table8_16[[#This Row],[Customer_ID]],Table1__2[],3,FALSE)</f>
        <v>38</v>
      </c>
      <c r="O1271" t="str">
        <f>VLOOKUP(Table8_16[[#This Row],[Customer_ID]],Table1__2[],4,FALSE)</f>
        <v>Male</v>
      </c>
      <c r="P1271" t="str">
        <f>VLOOKUP(Table8_16[[#This Row],[Customer_ID]],Table1__2[],5,FALSE)</f>
        <v>Ericshire</v>
      </c>
      <c r="Q1271" t="str">
        <f>VLOOKUP(Table8_16[[#This Row],[Customer_ID]],Table1__2[],6,FALSE)</f>
        <v>Nevada</v>
      </c>
      <c r="R1271" t="str">
        <f>VLOOKUP(Table8_16[[#This Row],[Customer_ID]],Table1__2[],7,FALSE)</f>
        <v>USA</v>
      </c>
      <c r="S1271" t="str">
        <f>VLOOKUP(Table8_16[[#This Row],[Customer_ID]],Table1__2[],8,FALSE)</f>
        <v>Gold</v>
      </c>
      <c r="T1271" t="str">
        <f>VLOOKUP(Table8_16[[#This Row],[Customer_ID]],Table1__2[],9,FALSE)</f>
        <v>Experienced</v>
      </c>
      <c r="U1271" t="str">
        <f>VLOOKUP(Table8_16[[#This Row],[Product_ID]],Table3__211[],2,FALSE)</f>
        <v>Men's Sports</v>
      </c>
      <c r="V1271" t="str">
        <f>VLOOKUP(Table8_16[[#This Row],[Product_ID]],Table3__211[],3,FALSE)</f>
        <v>Shorts</v>
      </c>
      <c r="W1271" t="str">
        <f>VLOOKUP(Table8_16[[#This Row],[Product_ID]],Table3__211[],4,FALSE)</f>
        <v>Clothing</v>
      </c>
      <c r="X1271" t="str">
        <f>VLOOKUP(Table8_16[[#This Row],[Product_ID]],Table3__211[],5,FALSE)</f>
        <v>Bottoms</v>
      </c>
      <c r="Y1271" t="str">
        <f>VLOOKUP(Table8_16[[#This Row],[Product_ID]],Table3__211[],6,FALSE)</f>
        <v>Fitzpatrick Ltd</v>
      </c>
      <c r="Z1271">
        <f>VLOOKUP(Table8_16[[#This Row],[Product_ID]],Table3__211[],7,FALSE)</f>
        <v>218.22</v>
      </c>
      <c r="AA1271">
        <f>VLOOKUP(Table8_16[[#This Row],[Product_ID]],Table3__211[],8,FALSE)</f>
        <v>224</v>
      </c>
      <c r="AB1271" t="str">
        <f>VLOOKUP(Table8_16[[#This Row],[Store_ID]],Store!$A$2:$E$21,2,FALSE)</f>
        <v>Rivera-Warner</v>
      </c>
      <c r="AC1271" t="str">
        <f>VLOOKUP(Table8_16[[#This Row],[Store_ID]],Store!$A$2:$E$21,3,FALSE)</f>
        <v>East</v>
      </c>
      <c r="AD1271" t="str">
        <f>VLOOKUP(Table8_16[[#This Row],[Store_ID]],Store!$A$2:$E$21,4,FALSE)</f>
        <v>Washingtonfurt</v>
      </c>
      <c r="AE1271" t="str">
        <f>VLOOKUP(Table8_16[[#This Row],[Store_ID]],Store!$A$2:$E$21,5,FALSE)</f>
        <v>Flagship</v>
      </c>
      <c r="AF1271" s="22" t="str">
        <f>VLOOKUP(Table8_16[[#This Row],[Store_ID]],Store!$A$2:$F$21,6,FALSE)</f>
        <v>Physical Store</v>
      </c>
    </row>
    <row r="1272" spans="1:32" x14ac:dyDescent="0.3">
      <c r="A1272" t="s">
        <v>3237</v>
      </c>
      <c r="B1272" s="5">
        <v>45609</v>
      </c>
      <c r="C1272" t="s">
        <v>1261</v>
      </c>
      <c r="D1272" t="s">
        <v>1756</v>
      </c>
      <c r="E1272" t="s">
        <v>1914</v>
      </c>
      <c r="F1272">
        <v>3</v>
      </c>
      <c r="G1272">
        <v>742.45</v>
      </c>
      <c r="H1272">
        <v>0.23</v>
      </c>
      <c r="I1272" t="s">
        <v>1964</v>
      </c>
      <c r="J1272">
        <v>1715.0595000000001</v>
      </c>
      <c r="K1272">
        <v>1715.0595000000003</v>
      </c>
      <c r="L1272" t="str">
        <f>_xlfn.IFS(Table8_1[[#This Row],[Unit_Price]]&lt;500,"Low Price",Table8_1[[#This Row],[Unit_Price]]&lt;2000,"Medium Price",Table8_1[[#This Row],[Unit_Price]]&gt;=2000, "High Price")</f>
        <v>Medium Price</v>
      </c>
      <c r="M1272" t="str">
        <f>VLOOKUP(Table8_16[[#This Row],[Customer_ID]],Table1__2[],2,FALSE)</f>
        <v>Terry Moses</v>
      </c>
      <c r="N1272">
        <f>VLOOKUP(Table8_16[[#This Row],[Customer_ID]],Table1__2[],3,FALSE)</f>
        <v>51</v>
      </c>
      <c r="O1272" t="str">
        <f>VLOOKUP(Table8_16[[#This Row],[Customer_ID]],Table1__2[],4,FALSE)</f>
        <v>Female</v>
      </c>
      <c r="P1272" t="str">
        <f>VLOOKUP(Table8_16[[#This Row],[Customer_ID]],Table1__2[],5,FALSE)</f>
        <v>Leahmouth</v>
      </c>
      <c r="Q1272" t="str">
        <f>VLOOKUP(Table8_16[[#This Row],[Customer_ID]],Table1__2[],6,FALSE)</f>
        <v>Nevada</v>
      </c>
      <c r="R1272" t="str">
        <f>VLOOKUP(Table8_16[[#This Row],[Customer_ID]],Table1__2[],7,FALSE)</f>
        <v>USA</v>
      </c>
      <c r="S1272" t="str">
        <f>VLOOKUP(Table8_16[[#This Row],[Customer_ID]],Table1__2[],8,FALSE)</f>
        <v>Platinum</v>
      </c>
      <c r="T1272" t="str">
        <f>VLOOKUP(Table8_16[[#This Row],[Customer_ID]],Table1__2[],9,FALSE)</f>
        <v>Experienced</v>
      </c>
      <c r="U1272" t="str">
        <f>VLOOKUP(Table8_16[[#This Row],[Product_ID]],Table3__211[],2,FALSE)</f>
        <v>Womens Cotton</v>
      </c>
      <c r="V1272" t="str">
        <f>VLOOKUP(Table8_16[[#This Row],[Product_ID]],Table3__211[],3,FALSE)</f>
        <v>Scarf</v>
      </c>
      <c r="W1272" t="str">
        <f>VLOOKUP(Table8_16[[#This Row],[Product_ID]],Table3__211[],4,FALSE)</f>
        <v>Clothing</v>
      </c>
      <c r="X1272" t="str">
        <f>VLOOKUP(Table8_16[[#This Row],[Product_ID]],Table3__211[],5,FALSE)</f>
        <v>Accessories</v>
      </c>
      <c r="Y1272" t="str">
        <f>VLOOKUP(Table8_16[[#This Row],[Product_ID]],Table3__211[],6,FALSE)</f>
        <v>Shepherd-Gould</v>
      </c>
      <c r="Z1272">
        <f>VLOOKUP(Table8_16[[#This Row],[Product_ID]],Table3__211[],7,FALSE)</f>
        <v>113.83</v>
      </c>
      <c r="AA1272">
        <f>VLOOKUP(Table8_16[[#This Row],[Product_ID]],Table3__211[],8,FALSE)</f>
        <v>485</v>
      </c>
      <c r="AB1272" t="str">
        <f>VLOOKUP(Table8_16[[#This Row],[Store_ID]],Store!$A$2:$E$21,2,FALSE)</f>
        <v>Martinez-Mullins</v>
      </c>
      <c r="AC1272" t="str">
        <f>VLOOKUP(Table8_16[[#This Row],[Store_ID]],Store!$A$2:$E$21,3,FALSE)</f>
        <v>South</v>
      </c>
      <c r="AD1272" t="str">
        <f>VLOOKUP(Table8_16[[#This Row],[Store_ID]],Store!$A$2:$E$21,4,FALSE)</f>
        <v>Williamsfurt</v>
      </c>
      <c r="AE1272" t="str">
        <f>VLOOKUP(Table8_16[[#This Row],[Store_ID]],Store!$A$2:$E$21,5,FALSE)</f>
        <v>Online</v>
      </c>
      <c r="AF1272" s="22" t="str">
        <f>VLOOKUP(Table8_16[[#This Row],[Store_ID]],Store!$A$2:$F$21,6,FALSE)</f>
        <v>Digital Store</v>
      </c>
    </row>
    <row r="1273" spans="1:32" x14ac:dyDescent="0.3">
      <c r="A1273" t="s">
        <v>3238</v>
      </c>
      <c r="B1273" s="5">
        <v>45392</v>
      </c>
      <c r="C1273" t="s">
        <v>1124</v>
      </c>
      <c r="D1273" t="s">
        <v>1652</v>
      </c>
      <c r="E1273" t="s">
        <v>1945</v>
      </c>
      <c r="F1273">
        <v>3</v>
      </c>
      <c r="G1273">
        <v>336.1</v>
      </c>
      <c r="H1273">
        <v>0.12</v>
      </c>
      <c r="I1273" t="s">
        <v>1964</v>
      </c>
      <c r="J1273">
        <v>887.30399999999997</v>
      </c>
      <c r="K1273">
        <v>887.30400000000009</v>
      </c>
      <c r="L1273" t="str">
        <f>_xlfn.IFS(Table8_1[[#This Row],[Unit_Price]]&lt;500,"Low Price",Table8_1[[#This Row],[Unit_Price]]&lt;2000,"Medium Price",Table8_1[[#This Row],[Unit_Price]]&gt;=2000, "High Price")</f>
        <v>Low Price</v>
      </c>
      <c r="M1273" t="str">
        <f>VLOOKUP(Table8_16[[#This Row],[Customer_ID]],Table1__2[],2,FALSE)</f>
        <v>Carlos Flores</v>
      </c>
      <c r="N1273">
        <f>VLOOKUP(Table8_16[[#This Row],[Customer_ID]],Table1__2[],3,FALSE)</f>
        <v>20</v>
      </c>
      <c r="O1273" t="str">
        <f>VLOOKUP(Table8_16[[#This Row],[Customer_ID]],Table1__2[],4,FALSE)</f>
        <v>Male</v>
      </c>
      <c r="P1273" t="str">
        <f>VLOOKUP(Table8_16[[#This Row],[Customer_ID]],Table1__2[],5,FALSE)</f>
        <v>North Johnfurt</v>
      </c>
      <c r="Q1273" t="str">
        <f>VLOOKUP(Table8_16[[#This Row],[Customer_ID]],Table1__2[],6,FALSE)</f>
        <v>Washington</v>
      </c>
      <c r="R1273" t="str">
        <f>VLOOKUP(Table8_16[[#This Row],[Customer_ID]],Table1__2[],7,FALSE)</f>
        <v>USA</v>
      </c>
      <c r="S1273" t="str">
        <f>VLOOKUP(Table8_16[[#This Row],[Customer_ID]],Table1__2[],8,FALSE)</f>
        <v>Gold</v>
      </c>
      <c r="T1273" t="str">
        <f>VLOOKUP(Table8_16[[#This Row],[Customer_ID]],Table1__2[],9,FALSE)</f>
        <v>Students</v>
      </c>
      <c r="U1273" t="str">
        <f>VLOOKUP(Table8_16[[#This Row],[Product_ID]],Table3__211[],2,FALSE)</f>
        <v>Women's Scarf</v>
      </c>
      <c r="V1273" t="str">
        <f>VLOOKUP(Table8_16[[#This Row],[Product_ID]],Table3__211[],3,FALSE)</f>
        <v>Set</v>
      </c>
      <c r="W1273" t="str">
        <f>VLOOKUP(Table8_16[[#This Row],[Product_ID]],Table3__211[],4,FALSE)</f>
        <v>Clothing</v>
      </c>
      <c r="X1273" t="str">
        <f>VLOOKUP(Table8_16[[#This Row],[Product_ID]],Table3__211[],5,FALSE)</f>
        <v>Accessories</v>
      </c>
      <c r="Y1273" t="str">
        <f>VLOOKUP(Table8_16[[#This Row],[Product_ID]],Table3__211[],6,FALSE)</f>
        <v>Brown and Sons</v>
      </c>
      <c r="Z1273">
        <f>VLOOKUP(Table8_16[[#This Row],[Product_ID]],Table3__211[],7,FALSE)</f>
        <v>174.02</v>
      </c>
      <c r="AA1273">
        <f>VLOOKUP(Table8_16[[#This Row],[Product_ID]],Table3__211[],8,FALSE)</f>
        <v>268</v>
      </c>
      <c r="AB1273" t="str">
        <f>VLOOKUP(Table8_16[[#This Row],[Store_ID]],Store!$A$2:$E$21,2,FALSE)</f>
        <v>Guerrero-Schmitt</v>
      </c>
      <c r="AC1273" t="str">
        <f>VLOOKUP(Table8_16[[#This Row],[Store_ID]],Store!$A$2:$E$21,3,FALSE)</f>
        <v>East</v>
      </c>
      <c r="AD1273" t="str">
        <f>VLOOKUP(Table8_16[[#This Row],[Store_ID]],Store!$A$2:$E$21,4,FALSE)</f>
        <v>East Stevechester</v>
      </c>
      <c r="AE1273" t="str">
        <f>VLOOKUP(Table8_16[[#This Row],[Store_ID]],Store!$A$2:$E$21,5,FALSE)</f>
        <v>Flagship</v>
      </c>
      <c r="AF1273" s="22" t="str">
        <f>VLOOKUP(Table8_16[[#This Row],[Store_ID]],Store!$A$2:$F$21,6,FALSE)</f>
        <v>Physical Store</v>
      </c>
    </row>
    <row r="1274" spans="1:32" x14ac:dyDescent="0.3">
      <c r="A1274" t="s">
        <v>3239</v>
      </c>
      <c r="B1274" s="5">
        <v>45876</v>
      </c>
      <c r="C1274" t="s">
        <v>1293</v>
      </c>
      <c r="D1274" t="s">
        <v>1664</v>
      </c>
      <c r="E1274" t="s">
        <v>1914</v>
      </c>
      <c r="F1274">
        <v>3</v>
      </c>
      <c r="G1274">
        <v>310.36</v>
      </c>
      <c r="H1274">
        <v>0.14000000000000001</v>
      </c>
      <c r="I1274" t="s">
        <v>1964</v>
      </c>
      <c r="J1274">
        <v>800.72879999999998</v>
      </c>
      <c r="K1274">
        <v>800.72880000000009</v>
      </c>
      <c r="L1274" t="str">
        <f>_xlfn.IFS(Table8_1[[#This Row],[Unit_Price]]&lt;500,"Low Price",Table8_1[[#This Row],[Unit_Price]]&lt;2000,"Medium Price",Table8_1[[#This Row],[Unit_Price]]&gt;=2000, "High Price")</f>
        <v>Low Price</v>
      </c>
      <c r="M1274" t="str">
        <f>VLOOKUP(Table8_16[[#This Row],[Customer_ID]],Table1__2[],2,FALSE)</f>
        <v>Shane Brown</v>
      </c>
      <c r="N1274">
        <f>VLOOKUP(Table8_16[[#This Row],[Customer_ID]],Table1__2[],3,FALSE)</f>
        <v>23</v>
      </c>
      <c r="O1274" t="str">
        <f>VLOOKUP(Table8_16[[#This Row],[Customer_ID]],Table1__2[],4,FALSE)</f>
        <v>Female</v>
      </c>
      <c r="P1274" t="str">
        <f>VLOOKUP(Table8_16[[#This Row],[Customer_ID]],Table1__2[],5,FALSE)</f>
        <v>East Andrea</v>
      </c>
      <c r="Q1274" t="str">
        <f>VLOOKUP(Table8_16[[#This Row],[Customer_ID]],Table1__2[],6,FALSE)</f>
        <v>Michigan</v>
      </c>
      <c r="R1274" t="str">
        <f>VLOOKUP(Table8_16[[#This Row],[Customer_ID]],Table1__2[],7,FALSE)</f>
        <v>USA</v>
      </c>
      <c r="S1274" t="str">
        <f>VLOOKUP(Table8_16[[#This Row],[Customer_ID]],Table1__2[],8,FALSE)</f>
        <v>Gold</v>
      </c>
      <c r="T1274" t="str">
        <f>VLOOKUP(Table8_16[[#This Row],[Customer_ID]],Table1__2[],9,FALSE)</f>
        <v>Students</v>
      </c>
      <c r="U1274" t="str">
        <f>VLOOKUP(Table8_16[[#This Row],[Product_ID]],Table3__211[],2,FALSE)</f>
        <v>Fabric Sofa Throw</v>
      </c>
      <c r="V1274" t="str">
        <f>VLOOKUP(Table8_16[[#This Row],[Product_ID]],Table3__211[],3,FALSE)</f>
        <v>Blanket</v>
      </c>
      <c r="W1274" t="str">
        <f>VLOOKUP(Table8_16[[#This Row],[Product_ID]],Table3__211[],4,FALSE)</f>
        <v>Home</v>
      </c>
      <c r="X1274" t="str">
        <f>VLOOKUP(Table8_16[[#This Row],[Product_ID]],Table3__211[],5,FALSE)</f>
        <v>Decor</v>
      </c>
      <c r="Y1274" t="str">
        <f>VLOOKUP(Table8_16[[#This Row],[Product_ID]],Table3__211[],6,FALSE)</f>
        <v>Hoffman Group</v>
      </c>
      <c r="Z1274">
        <f>VLOOKUP(Table8_16[[#This Row],[Product_ID]],Table3__211[],7,FALSE)</f>
        <v>218.48</v>
      </c>
      <c r="AA1274">
        <f>VLOOKUP(Table8_16[[#This Row],[Product_ID]],Table3__211[],8,FALSE)</f>
        <v>276</v>
      </c>
      <c r="AB1274" t="str">
        <f>VLOOKUP(Table8_16[[#This Row],[Store_ID]],Store!$A$2:$E$21,2,FALSE)</f>
        <v>Martinez-Mullins</v>
      </c>
      <c r="AC1274" t="str">
        <f>VLOOKUP(Table8_16[[#This Row],[Store_ID]],Store!$A$2:$E$21,3,FALSE)</f>
        <v>South</v>
      </c>
      <c r="AD1274" t="str">
        <f>VLOOKUP(Table8_16[[#This Row],[Store_ID]],Store!$A$2:$E$21,4,FALSE)</f>
        <v>Williamsfurt</v>
      </c>
      <c r="AE1274" t="str">
        <f>VLOOKUP(Table8_16[[#This Row],[Store_ID]],Store!$A$2:$E$21,5,FALSE)</f>
        <v>Online</v>
      </c>
      <c r="AF1274" s="22" t="str">
        <f>VLOOKUP(Table8_16[[#This Row],[Store_ID]],Store!$A$2:$F$21,6,FALSE)</f>
        <v>Digital Store</v>
      </c>
    </row>
    <row r="1275" spans="1:32" x14ac:dyDescent="0.3">
      <c r="A1275" t="s">
        <v>3240</v>
      </c>
      <c r="B1275" s="5">
        <v>45772</v>
      </c>
      <c r="C1275" t="s">
        <v>898</v>
      </c>
      <c r="D1275" t="s">
        <v>1877</v>
      </c>
      <c r="E1275" t="s">
        <v>1917</v>
      </c>
      <c r="F1275">
        <v>3</v>
      </c>
      <c r="G1275">
        <v>992.81</v>
      </c>
      <c r="H1275">
        <v>0.04</v>
      </c>
      <c r="I1275" t="s">
        <v>1961</v>
      </c>
      <c r="J1275">
        <v>2859.2928000000002</v>
      </c>
      <c r="K1275">
        <v>2859.2927999999997</v>
      </c>
      <c r="L1275" t="str">
        <f>_xlfn.IFS(Table8_1[[#This Row],[Unit_Price]]&lt;500,"Low Price",Table8_1[[#This Row],[Unit_Price]]&lt;2000,"Medium Price",Table8_1[[#This Row],[Unit_Price]]&gt;=2000, "High Price")</f>
        <v>Medium Price</v>
      </c>
      <c r="M1275" t="str">
        <f>VLOOKUP(Table8_16[[#This Row],[Customer_ID]],Table1__2[],2,FALSE)</f>
        <v>Aaron Luna</v>
      </c>
      <c r="N1275">
        <f>VLOOKUP(Table8_16[[#This Row],[Customer_ID]],Table1__2[],3,FALSE)</f>
        <v>21</v>
      </c>
      <c r="O1275" t="str">
        <f>VLOOKUP(Table8_16[[#This Row],[Customer_ID]],Table1__2[],4,FALSE)</f>
        <v>Female</v>
      </c>
      <c r="P1275" t="str">
        <f>VLOOKUP(Table8_16[[#This Row],[Customer_ID]],Table1__2[],5,FALSE)</f>
        <v>Gilltown</v>
      </c>
      <c r="Q1275" t="str">
        <f>VLOOKUP(Table8_16[[#This Row],[Customer_ID]],Table1__2[],6,FALSE)</f>
        <v>Ohio</v>
      </c>
      <c r="R1275" t="str">
        <f>VLOOKUP(Table8_16[[#This Row],[Customer_ID]],Table1__2[],7,FALSE)</f>
        <v>USA</v>
      </c>
      <c r="S1275" t="str">
        <f>VLOOKUP(Table8_16[[#This Row],[Customer_ID]],Table1__2[],8,FALSE)</f>
        <v>Bronze</v>
      </c>
      <c r="T1275" t="str">
        <f>VLOOKUP(Table8_16[[#This Row],[Customer_ID]],Table1__2[],9,FALSE)</f>
        <v>Students</v>
      </c>
      <c r="U1275" t="str">
        <f>VLOOKUP(Table8_16[[#This Row],[Product_ID]],Table3__211[],2,FALSE)</f>
        <v>Portable Bluetooth</v>
      </c>
      <c r="V1275" t="str">
        <f>VLOOKUP(Table8_16[[#This Row],[Product_ID]],Table3__211[],3,FALSE)</f>
        <v>Speaker</v>
      </c>
      <c r="W1275" t="str">
        <f>VLOOKUP(Table8_16[[#This Row],[Product_ID]],Table3__211[],4,FALSE)</f>
        <v>Electronics</v>
      </c>
      <c r="X1275" t="str">
        <f>VLOOKUP(Table8_16[[#This Row],[Product_ID]],Table3__211[],5,FALSE)</f>
        <v>Audio</v>
      </c>
      <c r="Y1275" t="str">
        <f>VLOOKUP(Table8_16[[#This Row],[Product_ID]],Table3__211[],6,FALSE)</f>
        <v>Flores-King</v>
      </c>
      <c r="Z1275">
        <f>VLOOKUP(Table8_16[[#This Row],[Product_ID]],Table3__211[],7,FALSE)</f>
        <v>431.67</v>
      </c>
      <c r="AA1275">
        <f>VLOOKUP(Table8_16[[#This Row],[Product_ID]],Table3__211[],8,FALSE)</f>
        <v>73</v>
      </c>
      <c r="AB1275" t="str">
        <f>VLOOKUP(Table8_16[[#This Row],[Store_ID]],Store!$A$2:$E$21,2,FALSE)</f>
        <v>Bean, Jones and Park</v>
      </c>
      <c r="AC1275" t="str">
        <f>VLOOKUP(Table8_16[[#This Row],[Store_ID]],Store!$A$2:$E$21,3,FALSE)</f>
        <v>West</v>
      </c>
      <c r="AD1275" t="str">
        <f>VLOOKUP(Table8_16[[#This Row],[Store_ID]],Store!$A$2:$E$21,4,FALSE)</f>
        <v>Thompsonborough</v>
      </c>
      <c r="AE1275" t="str">
        <f>VLOOKUP(Table8_16[[#This Row],[Store_ID]],Store!$A$2:$E$21,5,FALSE)</f>
        <v>Online</v>
      </c>
      <c r="AF1275" s="22" t="str">
        <f>VLOOKUP(Table8_16[[#This Row],[Store_ID]],Store!$A$2:$F$21,6,FALSE)</f>
        <v>Digital Store</v>
      </c>
    </row>
    <row r="1276" spans="1:32" x14ac:dyDescent="0.3">
      <c r="A1276" t="s">
        <v>3241</v>
      </c>
      <c r="B1276" s="5">
        <v>45217</v>
      </c>
      <c r="C1276" t="s">
        <v>656</v>
      </c>
      <c r="D1276" t="s">
        <v>1762</v>
      </c>
      <c r="E1276" t="s">
        <v>1927</v>
      </c>
      <c r="F1276">
        <v>3</v>
      </c>
      <c r="G1276">
        <v>257.11</v>
      </c>
      <c r="H1276">
        <v>0.26</v>
      </c>
      <c r="I1276" t="s">
        <v>1964</v>
      </c>
      <c r="J1276">
        <v>570.78420000000006</v>
      </c>
      <c r="K1276">
        <v>570.78420000000006</v>
      </c>
      <c r="L1276" t="str">
        <f>_xlfn.IFS(Table8_1[[#This Row],[Unit_Price]]&lt;500,"Low Price",Table8_1[[#This Row],[Unit_Price]]&lt;2000,"Medium Price",Table8_1[[#This Row],[Unit_Price]]&gt;=2000, "High Price")</f>
        <v>Low Price</v>
      </c>
      <c r="M1276" t="str">
        <f>VLOOKUP(Table8_16[[#This Row],[Customer_ID]],Table1__2[],2,FALSE)</f>
        <v>Wanda Snyder</v>
      </c>
      <c r="N1276">
        <f>VLOOKUP(Table8_16[[#This Row],[Customer_ID]],Table1__2[],3,FALSE)</f>
        <v>54</v>
      </c>
      <c r="O1276" t="str">
        <f>VLOOKUP(Table8_16[[#This Row],[Customer_ID]],Table1__2[],4,FALSE)</f>
        <v>Male</v>
      </c>
      <c r="P1276" t="str">
        <f>VLOOKUP(Table8_16[[#This Row],[Customer_ID]],Table1__2[],5,FALSE)</f>
        <v>Frostmouth</v>
      </c>
      <c r="Q1276" t="str">
        <f>VLOOKUP(Table8_16[[#This Row],[Customer_ID]],Table1__2[],6,FALSE)</f>
        <v>Vermont</v>
      </c>
      <c r="R1276" t="str">
        <f>VLOOKUP(Table8_16[[#This Row],[Customer_ID]],Table1__2[],7,FALSE)</f>
        <v>USA</v>
      </c>
      <c r="S1276" t="str">
        <f>VLOOKUP(Table8_16[[#This Row],[Customer_ID]],Table1__2[],8,FALSE)</f>
        <v>Bronze</v>
      </c>
      <c r="T1276" t="str">
        <f>VLOOKUP(Table8_16[[#This Row],[Customer_ID]],Table1__2[],9,FALSE)</f>
        <v>Experienced</v>
      </c>
      <c r="U1276" t="str">
        <f>VLOOKUP(Table8_16[[#This Row],[Product_ID]],Table3__211[],2,FALSE)</f>
        <v>Luxury Perfume</v>
      </c>
      <c r="V1276" t="str">
        <f>VLOOKUP(Table8_16[[#This Row],[Product_ID]],Table3__211[],3,FALSE)</f>
        <v>Spray</v>
      </c>
      <c r="W1276" t="str">
        <f>VLOOKUP(Table8_16[[#This Row],[Product_ID]],Table3__211[],4,FALSE)</f>
        <v>Beauty</v>
      </c>
      <c r="X1276" t="str">
        <f>VLOOKUP(Table8_16[[#This Row],[Product_ID]],Table3__211[],5,FALSE)</f>
        <v>Fragrance</v>
      </c>
      <c r="Y1276" t="str">
        <f>VLOOKUP(Table8_16[[#This Row],[Product_ID]],Table3__211[],6,FALSE)</f>
        <v>Gibson, Green and Lopez</v>
      </c>
      <c r="Z1276">
        <f>VLOOKUP(Table8_16[[#This Row],[Product_ID]],Table3__211[],7,FALSE)</f>
        <v>482.75</v>
      </c>
      <c r="AA1276">
        <f>VLOOKUP(Table8_16[[#This Row],[Product_ID]],Table3__211[],8,FALSE)</f>
        <v>444</v>
      </c>
      <c r="AB1276" t="str">
        <f>VLOOKUP(Table8_16[[#This Row],[Store_ID]],Store!$A$2:$E$21,2,FALSE)</f>
        <v>Aguirre-Keller</v>
      </c>
      <c r="AC1276" t="str">
        <f>VLOOKUP(Table8_16[[#This Row],[Store_ID]],Store!$A$2:$E$21,3,FALSE)</f>
        <v>South</v>
      </c>
      <c r="AD1276" t="str">
        <f>VLOOKUP(Table8_16[[#This Row],[Store_ID]],Store!$A$2:$E$21,4,FALSE)</f>
        <v>Lake Michael</v>
      </c>
      <c r="AE1276" t="str">
        <f>VLOOKUP(Table8_16[[#This Row],[Store_ID]],Store!$A$2:$E$21,5,FALSE)</f>
        <v>Online</v>
      </c>
      <c r="AF1276" s="22" t="str">
        <f>VLOOKUP(Table8_16[[#This Row],[Store_ID]],Store!$A$2:$F$21,6,FALSE)</f>
        <v>Digital Store</v>
      </c>
    </row>
    <row r="1277" spans="1:32" x14ac:dyDescent="0.3">
      <c r="A1277" t="s">
        <v>3242</v>
      </c>
      <c r="B1277" s="5">
        <v>45739</v>
      </c>
      <c r="C1277" t="s">
        <v>722</v>
      </c>
      <c r="D1277" t="s">
        <v>1868</v>
      </c>
      <c r="E1277" t="s">
        <v>1929</v>
      </c>
      <c r="F1277">
        <v>4</v>
      </c>
      <c r="G1277">
        <v>816.29</v>
      </c>
      <c r="H1277">
        <v>0.24</v>
      </c>
      <c r="I1277" t="s">
        <v>1961</v>
      </c>
      <c r="J1277">
        <v>2481.5216</v>
      </c>
      <c r="K1277">
        <v>2481.5216</v>
      </c>
      <c r="L1277" t="str">
        <f>_xlfn.IFS(Table8_1[[#This Row],[Unit_Price]]&lt;500,"Low Price",Table8_1[[#This Row],[Unit_Price]]&lt;2000,"Medium Price",Table8_1[[#This Row],[Unit_Price]]&gt;=2000, "High Price")</f>
        <v>Medium Price</v>
      </c>
      <c r="M1277" t="str">
        <f>VLOOKUP(Table8_16[[#This Row],[Customer_ID]],Table1__2[],2,FALSE)</f>
        <v>George Davis</v>
      </c>
      <c r="N1277">
        <f>VLOOKUP(Table8_16[[#This Row],[Customer_ID]],Table1__2[],3,FALSE)</f>
        <v>50</v>
      </c>
      <c r="O1277" t="str">
        <f>VLOOKUP(Table8_16[[#This Row],[Customer_ID]],Table1__2[],4,FALSE)</f>
        <v>Female</v>
      </c>
      <c r="P1277" t="str">
        <f>VLOOKUP(Table8_16[[#This Row],[Customer_ID]],Table1__2[],5,FALSE)</f>
        <v xml:space="preserve">    lake lisa</v>
      </c>
      <c r="Q1277" t="str">
        <f>VLOOKUP(Table8_16[[#This Row],[Customer_ID]],Table1__2[],6,FALSE)</f>
        <v>Massachusetts</v>
      </c>
      <c r="R1277" t="str">
        <f>VLOOKUP(Table8_16[[#This Row],[Customer_ID]],Table1__2[],7,FALSE)</f>
        <v>USA</v>
      </c>
      <c r="S1277" t="str">
        <f>VLOOKUP(Table8_16[[#This Row],[Customer_ID]],Table1__2[],8,FALSE)</f>
        <v>Bronze</v>
      </c>
      <c r="T1277" t="str">
        <f>VLOOKUP(Table8_16[[#This Row],[Customer_ID]],Table1__2[],9,FALSE)</f>
        <v>Experienced</v>
      </c>
      <c r="U1277" t="str">
        <f>VLOOKUP(Table8_16[[#This Row],[Product_ID]],Table3__211[],2,FALSE)</f>
        <v>Sports Stopwatch</v>
      </c>
      <c r="V1277" t="str">
        <f>VLOOKUP(Table8_16[[#This Row],[Product_ID]],Table3__211[],3,FALSE)</f>
        <v>Basic</v>
      </c>
      <c r="W1277" t="str">
        <f>VLOOKUP(Table8_16[[#This Row],[Product_ID]],Table3__211[],4,FALSE)</f>
        <v>Sports</v>
      </c>
      <c r="X1277" t="str">
        <f>VLOOKUP(Table8_16[[#This Row],[Product_ID]],Table3__211[],5,FALSE)</f>
        <v>Accessories</v>
      </c>
      <c r="Y1277" t="str">
        <f>VLOOKUP(Table8_16[[#This Row],[Product_ID]],Table3__211[],6,FALSE)</f>
        <v>Wilson Group</v>
      </c>
      <c r="Z1277">
        <f>VLOOKUP(Table8_16[[#This Row],[Product_ID]],Table3__211[],7,FALSE)</f>
        <v>60.65</v>
      </c>
      <c r="AA1277">
        <f>VLOOKUP(Table8_16[[#This Row],[Product_ID]],Table3__211[],8,FALSE)</f>
        <v>75</v>
      </c>
      <c r="AB1277" t="str">
        <f>VLOOKUP(Table8_16[[#This Row],[Store_ID]],Store!$A$2:$E$21,2,FALSE)</f>
        <v>Thomas, Bridges and Harris</v>
      </c>
      <c r="AC1277" t="str">
        <f>VLOOKUP(Table8_16[[#This Row],[Store_ID]],Store!$A$2:$E$21,3,FALSE)</f>
        <v>North</v>
      </c>
      <c r="AD1277" t="str">
        <f>VLOOKUP(Table8_16[[#This Row],[Store_ID]],Store!$A$2:$E$21,4,FALSE)</f>
        <v>Sabrinatown</v>
      </c>
      <c r="AE1277" t="str">
        <f>VLOOKUP(Table8_16[[#This Row],[Store_ID]],Store!$A$2:$E$21,5,FALSE)</f>
        <v>Online</v>
      </c>
      <c r="AF1277" s="22" t="str">
        <f>VLOOKUP(Table8_16[[#This Row],[Store_ID]],Store!$A$2:$F$21,6,FALSE)</f>
        <v>Digital Store</v>
      </c>
    </row>
    <row r="1278" spans="1:32" x14ac:dyDescent="0.3">
      <c r="A1278" t="s">
        <v>3243</v>
      </c>
      <c r="B1278" s="5">
        <v>45272</v>
      </c>
      <c r="C1278" t="s">
        <v>427</v>
      </c>
      <c r="D1278" t="s">
        <v>1762</v>
      </c>
      <c r="E1278" t="s">
        <v>1929</v>
      </c>
      <c r="F1278">
        <v>4</v>
      </c>
      <c r="G1278">
        <v>755.82</v>
      </c>
      <c r="H1278">
        <v>0.22</v>
      </c>
      <c r="I1278" t="s">
        <v>1964</v>
      </c>
      <c r="J1278">
        <v>2358.1583999999998</v>
      </c>
      <c r="K1278">
        <v>2358.1584000000003</v>
      </c>
      <c r="L1278" t="str">
        <f>_xlfn.IFS(Table8_1[[#This Row],[Unit_Price]]&lt;500,"Low Price",Table8_1[[#This Row],[Unit_Price]]&lt;2000,"Medium Price",Table8_1[[#This Row],[Unit_Price]]&gt;=2000, "High Price")</f>
        <v>Medium Price</v>
      </c>
      <c r="M1278" t="str">
        <f>VLOOKUP(Table8_16[[#This Row],[Customer_ID]],Table1__2[],2,FALSE)</f>
        <v>Michael Chang</v>
      </c>
      <c r="N1278">
        <f>VLOOKUP(Table8_16[[#This Row],[Customer_ID]],Table1__2[],3,FALSE)</f>
        <v>50</v>
      </c>
      <c r="O1278" t="str">
        <f>VLOOKUP(Table8_16[[#This Row],[Customer_ID]],Table1__2[],4,FALSE)</f>
        <v>Male</v>
      </c>
      <c r="P1278" t="str">
        <f>VLOOKUP(Table8_16[[#This Row],[Customer_ID]],Table1__2[],5,FALSE)</f>
        <v>Kathrynport</v>
      </c>
      <c r="Q1278" t="str">
        <f>VLOOKUP(Table8_16[[#This Row],[Customer_ID]],Table1__2[],6,FALSE)</f>
        <v>North Carolina</v>
      </c>
      <c r="R1278" t="str">
        <f>VLOOKUP(Table8_16[[#This Row],[Customer_ID]],Table1__2[],7,FALSE)</f>
        <v>USA</v>
      </c>
      <c r="S1278" t="str">
        <f>VLOOKUP(Table8_16[[#This Row],[Customer_ID]],Table1__2[],8,FALSE)</f>
        <v>Platinum</v>
      </c>
      <c r="T1278" t="str">
        <f>VLOOKUP(Table8_16[[#This Row],[Customer_ID]],Table1__2[],9,FALSE)</f>
        <v>Experienced</v>
      </c>
      <c r="U1278" t="str">
        <f>VLOOKUP(Table8_16[[#This Row],[Product_ID]],Table3__211[],2,FALSE)</f>
        <v>Luxury Perfume</v>
      </c>
      <c r="V1278" t="str">
        <f>VLOOKUP(Table8_16[[#This Row],[Product_ID]],Table3__211[],3,FALSE)</f>
        <v>Spray</v>
      </c>
      <c r="W1278" t="str">
        <f>VLOOKUP(Table8_16[[#This Row],[Product_ID]],Table3__211[],4,FALSE)</f>
        <v>Beauty</v>
      </c>
      <c r="X1278" t="str">
        <f>VLOOKUP(Table8_16[[#This Row],[Product_ID]],Table3__211[],5,FALSE)</f>
        <v>Fragrance</v>
      </c>
      <c r="Y1278" t="str">
        <f>VLOOKUP(Table8_16[[#This Row],[Product_ID]],Table3__211[],6,FALSE)</f>
        <v>Gibson, Green and Lopez</v>
      </c>
      <c r="Z1278">
        <f>VLOOKUP(Table8_16[[#This Row],[Product_ID]],Table3__211[],7,FALSE)</f>
        <v>482.75</v>
      </c>
      <c r="AA1278">
        <f>VLOOKUP(Table8_16[[#This Row],[Product_ID]],Table3__211[],8,FALSE)</f>
        <v>444</v>
      </c>
      <c r="AB1278" t="str">
        <f>VLOOKUP(Table8_16[[#This Row],[Store_ID]],Store!$A$2:$E$21,2,FALSE)</f>
        <v>Thomas, Bridges and Harris</v>
      </c>
      <c r="AC1278" t="str">
        <f>VLOOKUP(Table8_16[[#This Row],[Store_ID]],Store!$A$2:$E$21,3,FALSE)</f>
        <v>North</v>
      </c>
      <c r="AD1278" t="str">
        <f>VLOOKUP(Table8_16[[#This Row],[Store_ID]],Store!$A$2:$E$21,4,FALSE)</f>
        <v>Sabrinatown</v>
      </c>
      <c r="AE1278" t="str">
        <f>VLOOKUP(Table8_16[[#This Row],[Store_ID]],Store!$A$2:$E$21,5,FALSE)</f>
        <v>Online</v>
      </c>
      <c r="AF1278" s="22" t="str">
        <f>VLOOKUP(Table8_16[[#This Row],[Store_ID]],Store!$A$2:$F$21,6,FALSE)</f>
        <v>Digital Store</v>
      </c>
    </row>
    <row r="1279" spans="1:32" x14ac:dyDescent="0.3">
      <c r="A1279" t="s">
        <v>3244</v>
      </c>
      <c r="B1279" s="5">
        <v>45524</v>
      </c>
      <c r="C1279" t="s">
        <v>24</v>
      </c>
      <c r="D1279" t="s">
        <v>1555</v>
      </c>
      <c r="E1279" t="s">
        <v>1934</v>
      </c>
      <c r="F1279">
        <v>1</v>
      </c>
      <c r="G1279">
        <v>449.6</v>
      </c>
      <c r="H1279">
        <v>0.01</v>
      </c>
      <c r="I1279" t="s">
        <v>1961</v>
      </c>
      <c r="J1279">
        <v>445.10399999999998</v>
      </c>
      <c r="K1279">
        <v>445.10400000000004</v>
      </c>
      <c r="L1279" t="str">
        <f>_xlfn.IFS(Table8_1[[#This Row],[Unit_Price]]&lt;500,"Low Price",Table8_1[[#This Row],[Unit_Price]]&lt;2000,"Medium Price",Table8_1[[#This Row],[Unit_Price]]&gt;=2000, "High Price")</f>
        <v>Low Price</v>
      </c>
      <c r="M1279" t="str">
        <f>VLOOKUP(Table8_16[[#This Row],[Customer_ID]],Table1__2[],2,FALSE)</f>
        <v>Jeremy Harris</v>
      </c>
      <c r="N1279">
        <f>VLOOKUP(Table8_16[[#This Row],[Customer_ID]],Table1__2[],3,FALSE)</f>
        <v>59</v>
      </c>
      <c r="O1279" t="str">
        <f>VLOOKUP(Table8_16[[#This Row],[Customer_ID]],Table1__2[],4,FALSE)</f>
        <v>Female</v>
      </c>
      <c r="P1279" t="str">
        <f>VLOOKUP(Table8_16[[#This Row],[Customer_ID]],Table1__2[],5,FALSE)</f>
        <v>Thomastown</v>
      </c>
      <c r="Q1279" t="str">
        <f>VLOOKUP(Table8_16[[#This Row],[Customer_ID]],Table1__2[],6,FALSE)</f>
        <v>Ohio</v>
      </c>
      <c r="R1279" t="str">
        <f>VLOOKUP(Table8_16[[#This Row],[Customer_ID]],Table1__2[],7,FALSE)</f>
        <v>USA</v>
      </c>
      <c r="S1279" t="str">
        <f>VLOOKUP(Table8_16[[#This Row],[Customer_ID]],Table1__2[],8,FALSE)</f>
        <v>Bronze</v>
      </c>
      <c r="T1279" t="str">
        <f>VLOOKUP(Table8_16[[#This Row],[Customer_ID]],Table1__2[],9,FALSE)</f>
        <v>Experienced</v>
      </c>
      <c r="U1279" t="str">
        <f>VLOOKUP(Table8_16[[#This Row],[Product_ID]],Table3__211[],2,FALSE)</f>
        <v>Brother Laser</v>
      </c>
      <c r="V1279" t="str">
        <f>VLOOKUP(Table8_16[[#This Row],[Product_ID]],Table3__211[],3,FALSE)</f>
        <v>Printer</v>
      </c>
      <c r="W1279" t="str">
        <f>VLOOKUP(Table8_16[[#This Row],[Product_ID]],Table3__211[],4,FALSE)</f>
        <v>Electronics</v>
      </c>
      <c r="X1279" t="str">
        <f>VLOOKUP(Table8_16[[#This Row],[Product_ID]],Table3__211[],5,FALSE)</f>
        <v>Computer</v>
      </c>
      <c r="Y1279" t="str">
        <f>VLOOKUP(Table8_16[[#This Row],[Product_ID]],Table3__211[],6,FALSE)</f>
        <v>Hunt Inc</v>
      </c>
      <c r="Z1279">
        <f>VLOOKUP(Table8_16[[#This Row],[Product_ID]],Table3__211[],7,FALSE)</f>
        <v>112.42</v>
      </c>
      <c r="AA1279">
        <f>VLOOKUP(Table8_16[[#This Row],[Product_ID]],Table3__211[],8,FALSE)</f>
        <v>416</v>
      </c>
      <c r="AB1279" t="str">
        <f>VLOOKUP(Table8_16[[#This Row],[Store_ID]],Store!$A$2:$E$21,2,FALSE)</f>
        <v>Mcdonald Inc</v>
      </c>
      <c r="AC1279" t="str">
        <f>VLOOKUP(Table8_16[[#This Row],[Store_ID]],Store!$A$2:$E$21,3,FALSE)</f>
        <v>South</v>
      </c>
      <c r="AD1279" t="str">
        <f>VLOOKUP(Table8_16[[#This Row],[Store_ID]],Store!$A$2:$E$21,4,FALSE)</f>
        <v>Christopherland</v>
      </c>
      <c r="AE1279" t="str">
        <f>VLOOKUP(Table8_16[[#This Row],[Store_ID]],Store!$A$2:$E$21,5,FALSE)</f>
        <v>Outlet</v>
      </c>
      <c r="AF1279" s="22" t="str">
        <f>VLOOKUP(Table8_16[[#This Row],[Store_ID]],Store!$A$2:$F$21,6,FALSE)</f>
        <v>Physical Store</v>
      </c>
    </row>
    <row r="1280" spans="1:32" x14ac:dyDescent="0.3">
      <c r="A1280" t="s">
        <v>3245</v>
      </c>
      <c r="B1280" s="5">
        <v>45481</v>
      </c>
      <c r="C1280" t="s">
        <v>1112</v>
      </c>
      <c r="D1280" t="s">
        <v>1613</v>
      </c>
      <c r="E1280" t="s">
        <v>1887</v>
      </c>
      <c r="F1280">
        <v>2</v>
      </c>
      <c r="G1280">
        <v>779.29</v>
      </c>
      <c r="H1280">
        <v>0.12</v>
      </c>
      <c r="I1280" t="s">
        <v>1964</v>
      </c>
      <c r="J1280">
        <v>1371.5504000000001</v>
      </c>
      <c r="K1280">
        <v>1371.5503999999999</v>
      </c>
      <c r="L1280" t="str">
        <f>_xlfn.IFS(Table8_1[[#This Row],[Unit_Price]]&lt;500,"Low Price",Table8_1[[#This Row],[Unit_Price]]&lt;2000,"Medium Price",Table8_1[[#This Row],[Unit_Price]]&gt;=2000, "High Price")</f>
        <v>Medium Price</v>
      </c>
      <c r="M1280" t="str">
        <f>VLOOKUP(Table8_16[[#This Row],[Customer_ID]],Table1__2[],2,FALSE)</f>
        <v>Jeffrey Mccarthy</v>
      </c>
      <c r="N1280">
        <f>VLOOKUP(Table8_16[[#This Row],[Customer_ID]],Table1__2[],3,FALSE)</f>
        <v>25</v>
      </c>
      <c r="O1280" t="str">
        <f>VLOOKUP(Table8_16[[#This Row],[Customer_ID]],Table1__2[],4,FALSE)</f>
        <v>Female</v>
      </c>
      <c r="P1280" t="str">
        <f>VLOOKUP(Table8_16[[#This Row],[Customer_ID]],Table1__2[],5,FALSE)</f>
        <v>North Samuel</v>
      </c>
      <c r="Q1280" t="str">
        <f>VLOOKUP(Table8_16[[#This Row],[Customer_ID]],Table1__2[],6,FALSE)</f>
        <v>Nebraska</v>
      </c>
      <c r="R1280" t="str">
        <f>VLOOKUP(Table8_16[[#This Row],[Customer_ID]],Table1__2[],7,FALSE)</f>
        <v>USA</v>
      </c>
      <c r="S1280" t="str">
        <f>VLOOKUP(Table8_16[[#This Row],[Customer_ID]],Table1__2[],8,FALSE)</f>
        <v>Bronze</v>
      </c>
      <c r="T1280" t="str">
        <f>VLOOKUP(Table8_16[[#This Row],[Customer_ID]],Table1__2[],9,FALSE)</f>
        <v>Entry level Professionel</v>
      </c>
      <c r="U1280" t="str">
        <f>VLOOKUP(Table8_16[[#This Row],[Product_ID]],Table3__211[],2,FALSE)</f>
        <v>Decorative Wall</v>
      </c>
      <c r="V1280" t="str">
        <f>VLOOKUP(Table8_16[[#This Row],[Product_ID]],Table3__211[],3,FALSE)</f>
        <v>Mirror</v>
      </c>
      <c r="W1280" t="str">
        <f>VLOOKUP(Table8_16[[#This Row],[Product_ID]],Table3__211[],4,FALSE)</f>
        <v>Home</v>
      </c>
      <c r="X1280" t="str">
        <f>VLOOKUP(Table8_16[[#This Row],[Product_ID]],Table3__211[],5,FALSE)</f>
        <v>Decor</v>
      </c>
      <c r="Y1280" t="str">
        <f>VLOOKUP(Table8_16[[#This Row],[Product_ID]],Table3__211[],6,FALSE)</f>
        <v>Luna, Anderson and Bowman</v>
      </c>
      <c r="Z1280">
        <f>VLOOKUP(Table8_16[[#This Row],[Product_ID]],Table3__211[],7,FALSE)</f>
        <v>48.01</v>
      </c>
      <c r="AA1280">
        <f>VLOOKUP(Table8_16[[#This Row],[Product_ID]],Table3__211[],8,FALSE)</f>
        <v>439</v>
      </c>
      <c r="AB1280" t="str">
        <f>VLOOKUP(Table8_16[[#This Row],[Store_ID]],Store!$A$2:$E$21,2,FALSE)</f>
        <v>Rivera-Warner</v>
      </c>
      <c r="AC1280" t="str">
        <f>VLOOKUP(Table8_16[[#This Row],[Store_ID]],Store!$A$2:$E$21,3,FALSE)</f>
        <v>East</v>
      </c>
      <c r="AD1280" t="str">
        <f>VLOOKUP(Table8_16[[#This Row],[Store_ID]],Store!$A$2:$E$21,4,FALSE)</f>
        <v>Washingtonfurt</v>
      </c>
      <c r="AE1280" t="str">
        <f>VLOOKUP(Table8_16[[#This Row],[Store_ID]],Store!$A$2:$E$21,5,FALSE)</f>
        <v>Flagship</v>
      </c>
      <c r="AF1280" s="22" t="str">
        <f>VLOOKUP(Table8_16[[#This Row],[Store_ID]],Store!$A$2:$F$21,6,FALSE)</f>
        <v>Physical Store</v>
      </c>
    </row>
    <row r="1281" spans="1:32" x14ac:dyDescent="0.3">
      <c r="A1281" t="s">
        <v>3246</v>
      </c>
      <c r="B1281" s="5">
        <v>45267</v>
      </c>
      <c r="C1281" t="s">
        <v>1971</v>
      </c>
      <c r="D1281" t="s">
        <v>1814</v>
      </c>
      <c r="E1281" t="s">
        <v>1942</v>
      </c>
      <c r="F1281">
        <v>1</v>
      </c>
      <c r="G1281">
        <v>748.75</v>
      </c>
      <c r="H1281">
        <v>0.1</v>
      </c>
      <c r="I1281" t="s">
        <v>1964</v>
      </c>
      <c r="J1281">
        <v>673.875</v>
      </c>
      <c r="K1281">
        <v>673.875</v>
      </c>
      <c r="L1281" t="str">
        <f>_xlfn.IFS(Table8_1[[#This Row],[Unit_Price]]&lt;500,"Low Price",Table8_1[[#This Row],[Unit_Price]]&lt;2000,"Medium Price",Table8_1[[#This Row],[Unit_Price]]&gt;=2000, "High Price")</f>
        <v>Medium Price</v>
      </c>
      <c r="M1281" t="str">
        <f>VLOOKUP(Table8_16[[#This Row],[Customer_ID]],Table1__2[],2,FALSE)</f>
        <v>David Pierce</v>
      </c>
      <c r="N1281">
        <f>VLOOKUP(Table8_16[[#This Row],[Customer_ID]],Table1__2[],3,FALSE)</f>
        <v>45</v>
      </c>
      <c r="O1281" t="str">
        <f>VLOOKUP(Table8_16[[#This Row],[Customer_ID]],Table1__2[],4,FALSE)</f>
        <v>Female</v>
      </c>
      <c r="P1281" t="str">
        <f>VLOOKUP(Table8_16[[#This Row],[Customer_ID]],Table1__2[],5,FALSE)</f>
        <v>Grayland</v>
      </c>
      <c r="Q1281" t="str">
        <f>VLOOKUP(Table8_16[[#This Row],[Customer_ID]],Table1__2[],6,FALSE)</f>
        <v>Washington</v>
      </c>
      <c r="R1281" t="str">
        <f>VLOOKUP(Table8_16[[#This Row],[Customer_ID]],Table1__2[],7,FALSE)</f>
        <v>USA</v>
      </c>
      <c r="S1281" t="str">
        <f>VLOOKUP(Table8_16[[#This Row],[Customer_ID]],Table1__2[],8,FALSE)</f>
        <v>Platinum</v>
      </c>
      <c r="T1281" t="str">
        <f>VLOOKUP(Table8_16[[#This Row],[Customer_ID]],Table1__2[],9,FALSE)</f>
        <v>Experienced</v>
      </c>
      <c r="U1281" t="str">
        <f>VLOOKUP(Table8_16[[#This Row],[Product_ID]],Table3__211[],2,FALSE)</f>
        <v>WiFi Mesh</v>
      </c>
      <c r="V1281" t="str">
        <f>VLOOKUP(Table8_16[[#This Row],[Product_ID]],Table3__211[],3,FALSE)</f>
        <v>Router</v>
      </c>
      <c r="W1281" t="str">
        <f>VLOOKUP(Table8_16[[#This Row],[Product_ID]],Table3__211[],4,FALSE)</f>
        <v>Electronics</v>
      </c>
      <c r="X1281" t="str">
        <f>VLOOKUP(Table8_16[[#This Row],[Product_ID]],Table3__211[],5,FALSE)</f>
        <v>Appliances</v>
      </c>
      <c r="Y1281" t="str">
        <f>VLOOKUP(Table8_16[[#This Row],[Product_ID]],Table3__211[],6,FALSE)</f>
        <v>White, Reeves and Woods</v>
      </c>
      <c r="Z1281">
        <f>VLOOKUP(Table8_16[[#This Row],[Product_ID]],Table3__211[],7,FALSE)</f>
        <v>480.9</v>
      </c>
      <c r="AA1281">
        <f>VLOOKUP(Table8_16[[#This Row],[Product_ID]],Table3__211[],8,FALSE)</f>
        <v>104</v>
      </c>
      <c r="AB1281" t="str">
        <f>VLOOKUP(Table8_16[[#This Row],[Store_ID]],Store!$A$2:$E$21,2,FALSE)</f>
        <v>Holloway Ltd</v>
      </c>
      <c r="AC1281" t="str">
        <f>VLOOKUP(Table8_16[[#This Row],[Store_ID]],Store!$A$2:$E$21,3,FALSE)</f>
        <v>North</v>
      </c>
      <c r="AD1281" t="str">
        <f>VLOOKUP(Table8_16[[#This Row],[Store_ID]],Store!$A$2:$E$21,4,FALSE)</f>
        <v>Bensonhaven</v>
      </c>
      <c r="AE1281" t="str">
        <f>VLOOKUP(Table8_16[[#This Row],[Store_ID]],Store!$A$2:$E$21,5,FALSE)</f>
        <v>Flagship</v>
      </c>
      <c r="AF1281" s="22" t="str">
        <f>VLOOKUP(Table8_16[[#This Row],[Store_ID]],Store!$A$2:$F$21,6,FALSE)</f>
        <v>Physical Store</v>
      </c>
    </row>
    <row r="1282" spans="1:32" x14ac:dyDescent="0.3">
      <c r="A1282" t="s">
        <v>3247</v>
      </c>
      <c r="B1282" s="5">
        <v>45328</v>
      </c>
      <c r="C1282" t="s">
        <v>606</v>
      </c>
      <c r="D1282" t="s">
        <v>1850</v>
      </c>
      <c r="E1282" t="s">
        <v>1887</v>
      </c>
      <c r="F1282">
        <v>2</v>
      </c>
      <c r="G1282">
        <v>121.67</v>
      </c>
      <c r="H1282">
        <v>0.08</v>
      </c>
      <c r="I1282" t="s">
        <v>1964</v>
      </c>
      <c r="J1282">
        <v>223.87280000000001</v>
      </c>
      <c r="K1282">
        <v>223.87280000000001</v>
      </c>
      <c r="L1282" t="str">
        <f>_xlfn.IFS(Table8_1[[#This Row],[Unit_Price]]&lt;500,"Low Price",Table8_1[[#This Row],[Unit_Price]]&lt;2000,"Medium Price",Table8_1[[#This Row],[Unit_Price]]&gt;=2000, "High Price")</f>
        <v>Low Price</v>
      </c>
      <c r="M1282" t="str">
        <f>VLOOKUP(Table8_16[[#This Row],[Customer_ID]],Table1__2[],2,FALSE)</f>
        <v>Erin Ward</v>
      </c>
      <c r="N1282">
        <f>VLOOKUP(Table8_16[[#This Row],[Customer_ID]],Table1__2[],3,FALSE)</f>
        <v>60</v>
      </c>
      <c r="O1282" t="str">
        <f>VLOOKUP(Table8_16[[#This Row],[Customer_ID]],Table1__2[],4,FALSE)</f>
        <v>Male</v>
      </c>
      <c r="P1282" t="str">
        <f>VLOOKUP(Table8_16[[#This Row],[Customer_ID]],Table1__2[],5,FALSE)</f>
        <v>New Brianchester</v>
      </c>
      <c r="Q1282" t="str">
        <f>VLOOKUP(Table8_16[[#This Row],[Customer_ID]],Table1__2[],6,FALSE)</f>
        <v>New York</v>
      </c>
      <c r="R1282" t="str">
        <f>VLOOKUP(Table8_16[[#This Row],[Customer_ID]],Table1__2[],7,FALSE)</f>
        <v>USA</v>
      </c>
      <c r="S1282" t="str">
        <f>VLOOKUP(Table8_16[[#This Row],[Customer_ID]],Table1__2[],8,FALSE)</f>
        <v>Bronze</v>
      </c>
      <c r="T1282" t="str">
        <f>VLOOKUP(Table8_16[[#This Row],[Customer_ID]],Table1__2[],9,FALSE)</f>
        <v>Experienced</v>
      </c>
      <c r="U1282" t="str">
        <f>VLOOKUP(Table8_16[[#This Row],[Product_ID]],Table3__211[],2,FALSE)</f>
        <v>Face Foundation</v>
      </c>
      <c r="V1282" t="str">
        <f>VLOOKUP(Table8_16[[#This Row],[Product_ID]],Table3__211[],3,FALSE)</f>
        <v>Kit</v>
      </c>
      <c r="W1282" t="str">
        <f>VLOOKUP(Table8_16[[#This Row],[Product_ID]],Table3__211[],4,FALSE)</f>
        <v>Beauty</v>
      </c>
      <c r="X1282" t="str">
        <f>VLOOKUP(Table8_16[[#This Row],[Product_ID]],Table3__211[],5,FALSE)</f>
        <v>Makeup</v>
      </c>
      <c r="Y1282" t="str">
        <f>VLOOKUP(Table8_16[[#This Row],[Product_ID]],Table3__211[],6,FALSE)</f>
        <v>Taylor-Elliott</v>
      </c>
      <c r="Z1282">
        <f>VLOOKUP(Table8_16[[#This Row],[Product_ID]],Table3__211[],7,FALSE)</f>
        <v>183.04</v>
      </c>
      <c r="AA1282">
        <f>VLOOKUP(Table8_16[[#This Row],[Product_ID]],Table3__211[],8,FALSE)</f>
        <v>457</v>
      </c>
      <c r="AB1282" t="str">
        <f>VLOOKUP(Table8_16[[#This Row],[Store_ID]],Store!$A$2:$E$21,2,FALSE)</f>
        <v>Rivera-Warner</v>
      </c>
      <c r="AC1282" t="str">
        <f>VLOOKUP(Table8_16[[#This Row],[Store_ID]],Store!$A$2:$E$21,3,FALSE)</f>
        <v>East</v>
      </c>
      <c r="AD1282" t="str">
        <f>VLOOKUP(Table8_16[[#This Row],[Store_ID]],Store!$A$2:$E$21,4,FALSE)</f>
        <v>Washingtonfurt</v>
      </c>
      <c r="AE1282" t="str">
        <f>VLOOKUP(Table8_16[[#This Row],[Store_ID]],Store!$A$2:$E$21,5,FALSE)</f>
        <v>Flagship</v>
      </c>
      <c r="AF1282" s="22" t="str">
        <f>VLOOKUP(Table8_16[[#This Row],[Store_ID]],Store!$A$2:$F$21,6,FALSE)</f>
        <v>Physical Store</v>
      </c>
    </row>
    <row r="1283" spans="1:32" x14ac:dyDescent="0.3">
      <c r="A1283" t="s">
        <v>3248</v>
      </c>
      <c r="B1283" s="5">
        <v>45787</v>
      </c>
      <c r="C1283" t="s">
        <v>1525</v>
      </c>
      <c r="D1283" t="s">
        <v>1728</v>
      </c>
      <c r="E1283" t="s">
        <v>1936</v>
      </c>
      <c r="F1283">
        <v>3</v>
      </c>
      <c r="G1283">
        <v>225.14</v>
      </c>
      <c r="H1283">
        <v>0.15</v>
      </c>
      <c r="I1283" t="s">
        <v>1964</v>
      </c>
      <c r="J1283">
        <v>574.10699999999997</v>
      </c>
      <c r="K1283">
        <v>574.10699999999997</v>
      </c>
      <c r="L1283" t="str">
        <f>_xlfn.IFS(Table8_1[[#This Row],[Unit_Price]]&lt;500,"Low Price",Table8_1[[#This Row],[Unit_Price]]&lt;2000,"Medium Price",Table8_1[[#This Row],[Unit_Price]]&gt;=2000, "High Price")</f>
        <v>Low Price</v>
      </c>
      <c r="M1283" t="str">
        <f>VLOOKUP(Table8_16[[#This Row],[Customer_ID]],Table1__2[],2,FALSE)</f>
        <v>Darrell Miller</v>
      </c>
      <c r="N1283">
        <f>VLOOKUP(Table8_16[[#This Row],[Customer_ID]],Table1__2[],3,FALSE)</f>
        <v>59</v>
      </c>
      <c r="O1283" t="str">
        <f>VLOOKUP(Table8_16[[#This Row],[Customer_ID]],Table1__2[],4,FALSE)</f>
        <v>Female</v>
      </c>
      <c r="P1283" t="str">
        <f>VLOOKUP(Table8_16[[#This Row],[Customer_ID]],Table1__2[],5,FALSE)</f>
        <v>Port Carol</v>
      </c>
      <c r="Q1283" t="str">
        <f>VLOOKUP(Table8_16[[#This Row],[Customer_ID]],Table1__2[],6,FALSE)</f>
        <v>Florida</v>
      </c>
      <c r="R1283" t="str">
        <f>VLOOKUP(Table8_16[[#This Row],[Customer_ID]],Table1__2[],7,FALSE)</f>
        <v>USA</v>
      </c>
      <c r="S1283" t="str">
        <f>VLOOKUP(Table8_16[[#This Row],[Customer_ID]],Table1__2[],8,FALSE)</f>
        <v>Platinum</v>
      </c>
      <c r="T1283" t="str">
        <f>VLOOKUP(Table8_16[[#This Row],[Customer_ID]],Table1__2[],9,FALSE)</f>
        <v>Experienced</v>
      </c>
      <c r="U1283" t="str">
        <f>VLOOKUP(Table8_16[[#This Row],[Product_ID]],Table3__211[],2,FALSE)</f>
        <v>Men's Roll-On</v>
      </c>
      <c r="V1283" t="str">
        <f>VLOOKUP(Table8_16[[#This Row],[Product_ID]],Table3__211[],3,FALSE)</f>
        <v>Perfume</v>
      </c>
      <c r="W1283" t="str">
        <f>VLOOKUP(Table8_16[[#This Row],[Product_ID]],Table3__211[],4,FALSE)</f>
        <v>Beauty</v>
      </c>
      <c r="X1283" t="str">
        <f>VLOOKUP(Table8_16[[#This Row],[Product_ID]],Table3__211[],5,FALSE)</f>
        <v>Fragrance</v>
      </c>
      <c r="Y1283" t="str">
        <f>VLOOKUP(Table8_16[[#This Row],[Product_ID]],Table3__211[],6,FALSE)</f>
        <v>Sullivan and Sons</v>
      </c>
      <c r="Z1283">
        <f>VLOOKUP(Table8_16[[#This Row],[Product_ID]],Table3__211[],7,FALSE)</f>
        <v>43.29</v>
      </c>
      <c r="AA1283">
        <f>VLOOKUP(Table8_16[[#This Row],[Product_ID]],Table3__211[],8,FALSE)</f>
        <v>267</v>
      </c>
      <c r="AB1283" t="str">
        <f>VLOOKUP(Table8_16[[#This Row],[Store_ID]],Store!$A$2:$E$21,2,FALSE)</f>
        <v>Shelton PLC</v>
      </c>
      <c r="AC1283" t="str">
        <f>VLOOKUP(Table8_16[[#This Row],[Store_ID]],Store!$A$2:$E$21,3,FALSE)</f>
        <v>North</v>
      </c>
      <c r="AD1283" t="str">
        <f>VLOOKUP(Table8_16[[#This Row],[Store_ID]],Store!$A$2:$E$21,4,FALSE)</f>
        <v>East Jenniferstad</v>
      </c>
      <c r="AE1283" t="str">
        <f>VLOOKUP(Table8_16[[#This Row],[Store_ID]],Store!$A$2:$E$21,5,FALSE)</f>
        <v>Flagship</v>
      </c>
      <c r="AF1283" s="22" t="str">
        <f>VLOOKUP(Table8_16[[#This Row],[Store_ID]],Store!$A$2:$F$21,6,FALSE)</f>
        <v>Physical Store</v>
      </c>
    </row>
    <row r="1284" spans="1:32" x14ac:dyDescent="0.3">
      <c r="A1284" t="s">
        <v>3249</v>
      </c>
      <c r="B1284" s="5">
        <v>45876</v>
      </c>
      <c r="C1284" t="s">
        <v>1022</v>
      </c>
      <c r="D1284" t="s">
        <v>1664</v>
      </c>
      <c r="E1284" t="s">
        <v>1948</v>
      </c>
      <c r="F1284">
        <v>1</v>
      </c>
      <c r="G1284">
        <v>654.17999999999995</v>
      </c>
      <c r="H1284">
        <v>0.19</v>
      </c>
      <c r="I1284" t="s">
        <v>1961</v>
      </c>
      <c r="J1284">
        <v>529.88580000000002</v>
      </c>
      <c r="K1284">
        <v>529.88580000000002</v>
      </c>
      <c r="L1284" t="str">
        <f>_xlfn.IFS(Table8_1[[#This Row],[Unit_Price]]&lt;500,"Low Price",Table8_1[[#This Row],[Unit_Price]]&lt;2000,"Medium Price",Table8_1[[#This Row],[Unit_Price]]&gt;=2000, "High Price")</f>
        <v>Medium Price</v>
      </c>
      <c r="M1284" t="str">
        <f>VLOOKUP(Table8_16[[#This Row],[Customer_ID]],Table1__2[],2,FALSE)</f>
        <v>Darren Burton</v>
      </c>
      <c r="N1284">
        <f>VLOOKUP(Table8_16[[#This Row],[Customer_ID]],Table1__2[],3,FALSE)</f>
        <v>21</v>
      </c>
      <c r="O1284" t="str">
        <f>VLOOKUP(Table8_16[[#This Row],[Customer_ID]],Table1__2[],4,FALSE)</f>
        <v>Female</v>
      </c>
      <c r="P1284" t="str">
        <f>VLOOKUP(Table8_16[[#This Row],[Customer_ID]],Table1__2[],5,FALSE)</f>
        <v>Lake Alice</v>
      </c>
      <c r="Q1284" t="str">
        <f>VLOOKUP(Table8_16[[#This Row],[Customer_ID]],Table1__2[],6,FALSE)</f>
        <v>Tennessee</v>
      </c>
      <c r="R1284" t="str">
        <f>VLOOKUP(Table8_16[[#This Row],[Customer_ID]],Table1__2[],7,FALSE)</f>
        <v>USA</v>
      </c>
      <c r="S1284" t="str">
        <f>VLOOKUP(Table8_16[[#This Row],[Customer_ID]],Table1__2[],8,FALSE)</f>
        <v>Bronze</v>
      </c>
      <c r="T1284" t="str">
        <f>VLOOKUP(Table8_16[[#This Row],[Customer_ID]],Table1__2[],9,FALSE)</f>
        <v>Students</v>
      </c>
      <c r="U1284" t="str">
        <f>VLOOKUP(Table8_16[[#This Row],[Product_ID]],Table3__211[],2,FALSE)</f>
        <v>Fabric Sofa Throw</v>
      </c>
      <c r="V1284" t="str">
        <f>VLOOKUP(Table8_16[[#This Row],[Product_ID]],Table3__211[],3,FALSE)</f>
        <v>Blanket</v>
      </c>
      <c r="W1284" t="str">
        <f>VLOOKUP(Table8_16[[#This Row],[Product_ID]],Table3__211[],4,FALSE)</f>
        <v>Home</v>
      </c>
      <c r="X1284" t="str">
        <f>VLOOKUP(Table8_16[[#This Row],[Product_ID]],Table3__211[],5,FALSE)</f>
        <v>Decor</v>
      </c>
      <c r="Y1284" t="str">
        <f>VLOOKUP(Table8_16[[#This Row],[Product_ID]],Table3__211[],6,FALSE)</f>
        <v>Hoffman Group</v>
      </c>
      <c r="Z1284">
        <f>VLOOKUP(Table8_16[[#This Row],[Product_ID]],Table3__211[],7,FALSE)</f>
        <v>218.48</v>
      </c>
      <c r="AA1284">
        <f>VLOOKUP(Table8_16[[#This Row],[Product_ID]],Table3__211[],8,FALSE)</f>
        <v>276</v>
      </c>
      <c r="AB1284" t="str">
        <f>VLOOKUP(Table8_16[[#This Row],[Store_ID]],Store!$A$2:$E$21,2,FALSE)</f>
        <v>Mann-Austin</v>
      </c>
      <c r="AC1284" t="str">
        <f>VLOOKUP(Table8_16[[#This Row],[Store_ID]],Store!$A$2:$E$21,3,FALSE)</f>
        <v>East</v>
      </c>
      <c r="AD1284" t="str">
        <f>VLOOKUP(Table8_16[[#This Row],[Store_ID]],Store!$A$2:$E$21,4,FALSE)</f>
        <v>Vasquezborough</v>
      </c>
      <c r="AE1284" t="str">
        <f>VLOOKUP(Table8_16[[#This Row],[Store_ID]],Store!$A$2:$E$21,5,FALSE)</f>
        <v>Online</v>
      </c>
      <c r="AF1284" s="22" t="str">
        <f>VLOOKUP(Table8_16[[#This Row],[Store_ID]],Store!$A$2:$F$21,6,FALSE)</f>
        <v>Digital Store</v>
      </c>
    </row>
    <row r="1285" spans="1:32" x14ac:dyDescent="0.3">
      <c r="A1285" t="s">
        <v>3250</v>
      </c>
      <c r="B1285" s="5">
        <v>45552</v>
      </c>
      <c r="C1285" t="s">
        <v>222</v>
      </c>
      <c r="D1285" t="s">
        <v>1796</v>
      </c>
      <c r="E1285" t="s">
        <v>1908</v>
      </c>
      <c r="F1285">
        <v>2</v>
      </c>
      <c r="G1285">
        <v>504.98</v>
      </c>
      <c r="H1285">
        <v>0.08</v>
      </c>
      <c r="I1285" t="s">
        <v>1964</v>
      </c>
      <c r="J1285">
        <v>929.16319999999996</v>
      </c>
      <c r="K1285">
        <v>929.16320000000007</v>
      </c>
      <c r="L1285" t="str">
        <f>_xlfn.IFS(Table8_1[[#This Row],[Unit_Price]]&lt;500,"Low Price",Table8_1[[#This Row],[Unit_Price]]&lt;2000,"Medium Price",Table8_1[[#This Row],[Unit_Price]]&gt;=2000, "High Price")</f>
        <v>Medium Price</v>
      </c>
      <c r="M1285" t="str">
        <f>VLOOKUP(Table8_16[[#This Row],[Customer_ID]],Table1__2[],2,FALSE)</f>
        <v>Cheryl Copeland</v>
      </c>
      <c r="N1285">
        <f>VLOOKUP(Table8_16[[#This Row],[Customer_ID]],Table1__2[],3,FALSE)</f>
        <v>51</v>
      </c>
      <c r="O1285" t="str">
        <f>VLOOKUP(Table8_16[[#This Row],[Customer_ID]],Table1__2[],4,FALSE)</f>
        <v>Male</v>
      </c>
      <c r="P1285" t="str">
        <f>VLOOKUP(Table8_16[[#This Row],[Customer_ID]],Table1__2[],5,FALSE)</f>
        <v>Snowmouth</v>
      </c>
      <c r="Q1285" t="str">
        <f>VLOOKUP(Table8_16[[#This Row],[Customer_ID]],Table1__2[],6,FALSE)</f>
        <v>Maryland</v>
      </c>
      <c r="R1285" t="str">
        <f>VLOOKUP(Table8_16[[#This Row],[Customer_ID]],Table1__2[],7,FALSE)</f>
        <v>USA</v>
      </c>
      <c r="S1285" t="str">
        <f>VLOOKUP(Table8_16[[#This Row],[Customer_ID]],Table1__2[],8,FALSE)</f>
        <v>Platinum</v>
      </c>
      <c r="T1285" t="str">
        <f>VLOOKUP(Table8_16[[#This Row],[Customer_ID]],Table1__2[],9,FALSE)</f>
        <v>Experienced</v>
      </c>
      <c r="U1285" t="str">
        <f>VLOOKUP(Table8_16[[#This Row],[Product_ID]],Table3__211[],2,FALSE)</f>
        <v>Hair Repair Oil</v>
      </c>
      <c r="V1285" t="str">
        <f>VLOOKUP(Table8_16[[#This Row],[Product_ID]],Table3__211[],3,FALSE)</f>
        <v>Treatment</v>
      </c>
      <c r="W1285" t="str">
        <f>VLOOKUP(Table8_16[[#This Row],[Product_ID]],Table3__211[],4,FALSE)</f>
        <v>Beauty</v>
      </c>
      <c r="X1285" t="str">
        <f>VLOOKUP(Table8_16[[#This Row],[Product_ID]],Table3__211[],5,FALSE)</f>
        <v>Haircare</v>
      </c>
      <c r="Y1285" t="str">
        <f>VLOOKUP(Table8_16[[#This Row],[Product_ID]],Table3__211[],6,FALSE)</f>
        <v>Hopkins Ltd</v>
      </c>
      <c r="Z1285">
        <f>VLOOKUP(Table8_16[[#This Row],[Product_ID]],Table3__211[],7,FALSE)</f>
        <v>214.32</v>
      </c>
      <c r="AA1285">
        <f>VLOOKUP(Table8_16[[#This Row],[Product_ID]],Table3__211[],8,FALSE)</f>
        <v>383</v>
      </c>
      <c r="AB1285" t="str">
        <f>VLOOKUP(Table8_16[[#This Row],[Store_ID]],Store!$A$2:$E$21,2,FALSE)</f>
        <v>Gray Ltd</v>
      </c>
      <c r="AC1285" t="str">
        <f>VLOOKUP(Table8_16[[#This Row],[Store_ID]],Store!$A$2:$E$21,3,FALSE)</f>
        <v>North</v>
      </c>
      <c r="AD1285" t="str">
        <f>VLOOKUP(Table8_16[[#This Row],[Store_ID]],Store!$A$2:$E$21,4,FALSE)</f>
        <v>New Michaelchester</v>
      </c>
      <c r="AE1285" t="str">
        <f>VLOOKUP(Table8_16[[#This Row],[Store_ID]],Store!$A$2:$E$21,5,FALSE)</f>
        <v>Outlet</v>
      </c>
      <c r="AF1285" s="22" t="str">
        <f>VLOOKUP(Table8_16[[#This Row],[Store_ID]],Store!$A$2:$F$21,6,FALSE)</f>
        <v>Physical Store</v>
      </c>
    </row>
    <row r="1286" spans="1:32" x14ac:dyDescent="0.3">
      <c r="A1286" t="s">
        <v>3251</v>
      </c>
      <c r="B1286" s="5">
        <v>45823</v>
      </c>
      <c r="C1286" t="s">
        <v>1193</v>
      </c>
      <c r="D1286" t="s">
        <v>1744</v>
      </c>
      <c r="E1286" t="s">
        <v>1917</v>
      </c>
      <c r="F1286">
        <v>2</v>
      </c>
      <c r="G1286">
        <v>623.20000000000005</v>
      </c>
      <c r="H1286">
        <v>0.14000000000000001</v>
      </c>
      <c r="I1286" t="s">
        <v>1964</v>
      </c>
      <c r="J1286">
        <v>1071.904</v>
      </c>
      <c r="K1286">
        <v>1071.904</v>
      </c>
      <c r="L1286" t="str">
        <f>_xlfn.IFS(Table8_1[[#This Row],[Unit_Price]]&lt;500,"Low Price",Table8_1[[#This Row],[Unit_Price]]&lt;2000,"Medium Price",Table8_1[[#This Row],[Unit_Price]]&gt;=2000, "High Price")</f>
        <v>Medium Price</v>
      </c>
      <c r="M1286" t="str">
        <f>VLOOKUP(Table8_16[[#This Row],[Customer_ID]],Table1__2[],2,FALSE)</f>
        <v>Frank Stewart</v>
      </c>
      <c r="N1286">
        <f>VLOOKUP(Table8_16[[#This Row],[Customer_ID]],Table1__2[],3,FALSE)</f>
        <v>44</v>
      </c>
      <c r="O1286" t="str">
        <f>VLOOKUP(Table8_16[[#This Row],[Customer_ID]],Table1__2[],4,FALSE)</f>
        <v>Female</v>
      </c>
      <c r="P1286" t="str">
        <f>VLOOKUP(Table8_16[[#This Row],[Customer_ID]],Table1__2[],5,FALSE)</f>
        <v>Fischerborough</v>
      </c>
      <c r="Q1286" t="str">
        <f>VLOOKUP(Table8_16[[#This Row],[Customer_ID]],Table1__2[],6,FALSE)</f>
        <v>Delaware</v>
      </c>
      <c r="R1286" t="str">
        <f>VLOOKUP(Table8_16[[#This Row],[Customer_ID]],Table1__2[],7,FALSE)</f>
        <v>USA</v>
      </c>
      <c r="S1286" t="str">
        <f>VLOOKUP(Table8_16[[#This Row],[Customer_ID]],Table1__2[],8,FALSE)</f>
        <v>Bronze</v>
      </c>
      <c r="T1286" t="str">
        <f>VLOOKUP(Table8_16[[#This Row],[Customer_ID]],Table1__2[],9,FALSE)</f>
        <v>Experienced</v>
      </c>
      <c r="U1286" t="str">
        <f>VLOOKUP(Table8_16[[#This Row],[Product_ID]],Table3__211[],2,FALSE)</f>
        <v>Sports Stopwatch</v>
      </c>
      <c r="V1286" t="str">
        <f>VLOOKUP(Table8_16[[#This Row],[Product_ID]],Table3__211[],3,FALSE)</f>
        <v>Pro</v>
      </c>
      <c r="W1286" t="str">
        <f>VLOOKUP(Table8_16[[#This Row],[Product_ID]],Table3__211[],4,FALSE)</f>
        <v>Sports</v>
      </c>
      <c r="X1286" t="str">
        <f>VLOOKUP(Table8_16[[#This Row],[Product_ID]],Table3__211[],5,FALSE)</f>
        <v>Accessories</v>
      </c>
      <c r="Y1286" t="str">
        <f>VLOOKUP(Table8_16[[#This Row],[Product_ID]],Table3__211[],6,FALSE)</f>
        <v>Thompson-French</v>
      </c>
      <c r="Z1286">
        <f>VLOOKUP(Table8_16[[#This Row],[Product_ID]],Table3__211[],7,FALSE)</f>
        <v>434.84</v>
      </c>
      <c r="AA1286">
        <f>VLOOKUP(Table8_16[[#This Row],[Product_ID]],Table3__211[],8,FALSE)</f>
        <v>185</v>
      </c>
      <c r="AB1286" t="str">
        <f>VLOOKUP(Table8_16[[#This Row],[Store_ID]],Store!$A$2:$E$21,2,FALSE)</f>
        <v>Bean, Jones and Park</v>
      </c>
      <c r="AC1286" t="str">
        <f>VLOOKUP(Table8_16[[#This Row],[Store_ID]],Store!$A$2:$E$21,3,FALSE)</f>
        <v>West</v>
      </c>
      <c r="AD1286" t="str">
        <f>VLOOKUP(Table8_16[[#This Row],[Store_ID]],Store!$A$2:$E$21,4,FALSE)</f>
        <v>Thompsonborough</v>
      </c>
      <c r="AE1286" t="str">
        <f>VLOOKUP(Table8_16[[#This Row],[Store_ID]],Store!$A$2:$E$21,5,FALSE)</f>
        <v>Online</v>
      </c>
      <c r="AF1286" s="22" t="str">
        <f>VLOOKUP(Table8_16[[#This Row],[Store_ID]],Store!$A$2:$F$21,6,FALSE)</f>
        <v>Digital Store</v>
      </c>
    </row>
    <row r="1287" spans="1:32" x14ac:dyDescent="0.3">
      <c r="A1287" t="s">
        <v>3252</v>
      </c>
      <c r="B1287" s="5">
        <v>45622</v>
      </c>
      <c r="C1287" t="s">
        <v>1034</v>
      </c>
      <c r="D1287" t="s">
        <v>1576</v>
      </c>
      <c r="E1287" t="s">
        <v>1939</v>
      </c>
      <c r="F1287">
        <v>2</v>
      </c>
      <c r="G1287">
        <v>530.54</v>
      </c>
      <c r="H1287">
        <v>0.28000000000000003</v>
      </c>
      <c r="I1287" t="s">
        <v>1964</v>
      </c>
      <c r="J1287">
        <v>763.97760000000005</v>
      </c>
      <c r="K1287">
        <v>763.97759999999994</v>
      </c>
      <c r="L1287" t="str">
        <f>_xlfn.IFS(Table8_1[[#This Row],[Unit_Price]]&lt;500,"Low Price",Table8_1[[#This Row],[Unit_Price]]&lt;2000,"Medium Price",Table8_1[[#This Row],[Unit_Price]]&gt;=2000, "High Price")</f>
        <v>Medium Price</v>
      </c>
      <c r="M1287" t="str">
        <f>VLOOKUP(Table8_16[[#This Row],[Customer_ID]],Table1__2[],2,FALSE)</f>
        <v>Andrew Smith</v>
      </c>
      <c r="N1287">
        <f>VLOOKUP(Table8_16[[#This Row],[Customer_ID]],Table1__2[],3,FALSE)</f>
        <v>60</v>
      </c>
      <c r="O1287" t="str">
        <f>VLOOKUP(Table8_16[[#This Row],[Customer_ID]],Table1__2[],4,FALSE)</f>
        <v>Male</v>
      </c>
      <c r="P1287" t="str">
        <f>VLOOKUP(Table8_16[[#This Row],[Customer_ID]],Table1__2[],5,FALSE)</f>
        <v>East Matthew</v>
      </c>
      <c r="Q1287" t="str">
        <f>VLOOKUP(Table8_16[[#This Row],[Customer_ID]],Table1__2[],6,FALSE)</f>
        <v>Wisconsin</v>
      </c>
      <c r="R1287" t="str">
        <f>VLOOKUP(Table8_16[[#This Row],[Customer_ID]],Table1__2[],7,FALSE)</f>
        <v>USA</v>
      </c>
      <c r="S1287" t="str">
        <f>VLOOKUP(Table8_16[[#This Row],[Customer_ID]],Table1__2[],8,FALSE)</f>
        <v>Bronze</v>
      </c>
      <c r="T1287" t="str">
        <f>VLOOKUP(Table8_16[[#This Row],[Customer_ID]],Table1__2[],9,FALSE)</f>
        <v>Experienced</v>
      </c>
      <c r="U1287" t="str">
        <f>VLOOKUP(Table8_16[[#This Row],[Product_ID]],Table3__211[],2,FALSE)</f>
        <v>Men's Leather</v>
      </c>
      <c r="V1287" t="str">
        <f>VLOOKUP(Table8_16[[#This Row],[Product_ID]],Table3__211[],3,FALSE)</f>
        <v>Belt</v>
      </c>
      <c r="W1287" t="str">
        <f>VLOOKUP(Table8_16[[#This Row],[Product_ID]],Table3__211[],4,FALSE)</f>
        <v>Clothing</v>
      </c>
      <c r="X1287" t="str">
        <f>VLOOKUP(Table8_16[[#This Row],[Product_ID]],Table3__211[],5,FALSE)</f>
        <v>Accessories</v>
      </c>
      <c r="Y1287" t="str">
        <f>VLOOKUP(Table8_16[[#This Row],[Product_ID]],Table3__211[],6,FALSE)</f>
        <v>Baldwin, Garza and Gonzalez</v>
      </c>
      <c r="Z1287">
        <f>VLOOKUP(Table8_16[[#This Row],[Product_ID]],Table3__211[],7,FALSE)</f>
        <v>261</v>
      </c>
      <c r="AA1287">
        <f>VLOOKUP(Table8_16[[#This Row],[Product_ID]],Table3__211[],8,FALSE)</f>
        <v>59</v>
      </c>
      <c r="AB1287" t="str">
        <f>VLOOKUP(Table8_16[[#This Row],[Store_ID]],Store!$A$2:$E$21,2,FALSE)</f>
        <v>Frederick-Wright</v>
      </c>
      <c r="AC1287" t="str">
        <f>VLOOKUP(Table8_16[[#This Row],[Store_ID]],Store!$A$2:$E$21,3,FALSE)</f>
        <v>West</v>
      </c>
      <c r="AD1287" t="str">
        <f>VLOOKUP(Table8_16[[#This Row],[Store_ID]],Store!$A$2:$E$21,4,FALSE)</f>
        <v>New Jimmymouth</v>
      </c>
      <c r="AE1287" t="str">
        <f>VLOOKUP(Table8_16[[#This Row],[Store_ID]],Store!$A$2:$E$21,5,FALSE)</f>
        <v>Flagship</v>
      </c>
      <c r="AF1287" s="22" t="str">
        <f>VLOOKUP(Table8_16[[#This Row],[Store_ID]],Store!$A$2:$F$21,6,FALSE)</f>
        <v>Physical Store</v>
      </c>
    </row>
    <row r="1288" spans="1:32" x14ac:dyDescent="0.3">
      <c r="A1288" t="s">
        <v>3253</v>
      </c>
      <c r="B1288" s="5">
        <v>45810</v>
      </c>
      <c r="C1288" t="s">
        <v>1154</v>
      </c>
      <c r="D1288" t="s">
        <v>1555</v>
      </c>
      <c r="E1288" t="s">
        <v>1939</v>
      </c>
      <c r="F1288">
        <v>3</v>
      </c>
      <c r="G1288">
        <v>279.45</v>
      </c>
      <c r="H1288">
        <v>0.15</v>
      </c>
      <c r="I1288" t="s">
        <v>1964</v>
      </c>
      <c r="J1288">
        <v>712.59749999999997</v>
      </c>
      <c r="K1288">
        <v>712.59749999999997</v>
      </c>
      <c r="L1288" t="str">
        <f>_xlfn.IFS(Table8_1[[#This Row],[Unit_Price]]&lt;500,"Low Price",Table8_1[[#This Row],[Unit_Price]]&lt;2000,"Medium Price",Table8_1[[#This Row],[Unit_Price]]&gt;=2000, "High Price")</f>
        <v>Low Price</v>
      </c>
      <c r="M1288" t="str">
        <f>VLOOKUP(Table8_16[[#This Row],[Customer_ID]],Table1__2[],2,FALSE)</f>
        <v>Brandon Mcbride</v>
      </c>
      <c r="N1288">
        <f>VLOOKUP(Table8_16[[#This Row],[Customer_ID]],Table1__2[],3,FALSE)</f>
        <v>63</v>
      </c>
      <c r="O1288" t="str">
        <f>VLOOKUP(Table8_16[[#This Row],[Customer_ID]],Table1__2[],4,FALSE)</f>
        <v>Female</v>
      </c>
      <c r="P1288" t="str">
        <f>VLOOKUP(Table8_16[[#This Row],[Customer_ID]],Table1__2[],5,FALSE)</f>
        <v>Kellyside</v>
      </c>
      <c r="Q1288" t="str">
        <f>VLOOKUP(Table8_16[[#This Row],[Customer_ID]],Table1__2[],6,FALSE)</f>
        <v>Alaska</v>
      </c>
      <c r="R1288" t="str">
        <f>VLOOKUP(Table8_16[[#This Row],[Customer_ID]],Table1__2[],7,FALSE)</f>
        <v>USA</v>
      </c>
      <c r="S1288" t="str">
        <f>VLOOKUP(Table8_16[[#This Row],[Customer_ID]],Table1__2[],8,FALSE)</f>
        <v>Platinum</v>
      </c>
      <c r="T1288" t="str">
        <f>VLOOKUP(Table8_16[[#This Row],[Customer_ID]],Table1__2[],9,FALSE)</f>
        <v>Retired</v>
      </c>
      <c r="U1288" t="str">
        <f>VLOOKUP(Table8_16[[#This Row],[Product_ID]],Table3__211[],2,FALSE)</f>
        <v>Brother Laser</v>
      </c>
      <c r="V1288" t="str">
        <f>VLOOKUP(Table8_16[[#This Row],[Product_ID]],Table3__211[],3,FALSE)</f>
        <v>Printer</v>
      </c>
      <c r="W1288" t="str">
        <f>VLOOKUP(Table8_16[[#This Row],[Product_ID]],Table3__211[],4,FALSE)</f>
        <v>Electronics</v>
      </c>
      <c r="X1288" t="str">
        <f>VLOOKUP(Table8_16[[#This Row],[Product_ID]],Table3__211[],5,FALSE)</f>
        <v>Computer</v>
      </c>
      <c r="Y1288" t="str">
        <f>VLOOKUP(Table8_16[[#This Row],[Product_ID]],Table3__211[],6,FALSE)</f>
        <v>Hunt Inc</v>
      </c>
      <c r="Z1288">
        <f>VLOOKUP(Table8_16[[#This Row],[Product_ID]],Table3__211[],7,FALSE)</f>
        <v>112.42</v>
      </c>
      <c r="AA1288">
        <f>VLOOKUP(Table8_16[[#This Row],[Product_ID]],Table3__211[],8,FALSE)</f>
        <v>416</v>
      </c>
      <c r="AB1288" t="str">
        <f>VLOOKUP(Table8_16[[#This Row],[Store_ID]],Store!$A$2:$E$21,2,FALSE)</f>
        <v>Frederick-Wright</v>
      </c>
      <c r="AC1288" t="str">
        <f>VLOOKUP(Table8_16[[#This Row],[Store_ID]],Store!$A$2:$E$21,3,FALSE)</f>
        <v>West</v>
      </c>
      <c r="AD1288" t="str">
        <f>VLOOKUP(Table8_16[[#This Row],[Store_ID]],Store!$A$2:$E$21,4,FALSE)</f>
        <v>New Jimmymouth</v>
      </c>
      <c r="AE1288" t="str">
        <f>VLOOKUP(Table8_16[[#This Row],[Store_ID]],Store!$A$2:$E$21,5,FALSE)</f>
        <v>Flagship</v>
      </c>
      <c r="AF1288" s="22" t="str">
        <f>VLOOKUP(Table8_16[[#This Row],[Store_ID]],Store!$A$2:$F$21,6,FALSE)</f>
        <v>Physical Store</v>
      </c>
    </row>
    <row r="1289" spans="1:32" x14ac:dyDescent="0.3">
      <c r="A1289" t="s">
        <v>3254</v>
      </c>
      <c r="B1289" s="5">
        <v>45645</v>
      </c>
      <c r="C1289" t="s">
        <v>860</v>
      </c>
      <c r="D1289" t="s">
        <v>1606</v>
      </c>
      <c r="E1289" t="s">
        <v>1917</v>
      </c>
      <c r="F1289">
        <v>3</v>
      </c>
      <c r="G1289">
        <v>906.99</v>
      </c>
      <c r="H1289">
        <v>0.26</v>
      </c>
      <c r="I1289" t="s">
        <v>1964</v>
      </c>
      <c r="J1289">
        <v>2013.5178000000001</v>
      </c>
      <c r="K1289">
        <v>2013.5178000000001</v>
      </c>
      <c r="L1289" t="str">
        <f>_xlfn.IFS(Table8_1[[#This Row],[Unit_Price]]&lt;500,"Low Price",Table8_1[[#This Row],[Unit_Price]]&lt;2000,"Medium Price",Table8_1[[#This Row],[Unit_Price]]&gt;=2000, "High Price")</f>
        <v>Medium Price</v>
      </c>
      <c r="M1289" t="str">
        <f>VLOOKUP(Table8_16[[#This Row],[Customer_ID]],Table1__2[],2,FALSE)</f>
        <v>Cynthia Payne</v>
      </c>
      <c r="N1289">
        <f>VLOOKUP(Table8_16[[#This Row],[Customer_ID]],Table1__2[],3,FALSE)</f>
        <v>32</v>
      </c>
      <c r="O1289" t="str">
        <f>VLOOKUP(Table8_16[[#This Row],[Customer_ID]],Table1__2[],4,FALSE)</f>
        <v>Female</v>
      </c>
      <c r="P1289" t="str">
        <f>VLOOKUP(Table8_16[[#This Row],[Customer_ID]],Table1__2[],5,FALSE)</f>
        <v>South Gina</v>
      </c>
      <c r="Q1289" t="str">
        <f>VLOOKUP(Table8_16[[#This Row],[Customer_ID]],Table1__2[],6,FALSE)</f>
        <v>Kentucky</v>
      </c>
      <c r="R1289" t="str">
        <f>VLOOKUP(Table8_16[[#This Row],[Customer_ID]],Table1__2[],7,FALSE)</f>
        <v>USA</v>
      </c>
      <c r="S1289" t="str">
        <f>VLOOKUP(Table8_16[[#This Row],[Customer_ID]],Table1__2[],8,FALSE)</f>
        <v>Bronze</v>
      </c>
      <c r="T1289" t="str">
        <f>VLOOKUP(Table8_16[[#This Row],[Customer_ID]],Table1__2[],9,FALSE)</f>
        <v>Experienced</v>
      </c>
      <c r="U1289" t="str">
        <f>VLOOKUP(Table8_16[[#This Row],[Product_ID]],Table3__211[],2,FALSE)</f>
        <v>Hair Strengthening</v>
      </c>
      <c r="V1289" t="str">
        <f>VLOOKUP(Table8_16[[#This Row],[Product_ID]],Table3__211[],3,FALSE)</f>
        <v>Shampoo</v>
      </c>
      <c r="W1289" t="str">
        <f>VLOOKUP(Table8_16[[#This Row],[Product_ID]],Table3__211[],4,FALSE)</f>
        <v>Beauty</v>
      </c>
      <c r="X1289" t="str">
        <f>VLOOKUP(Table8_16[[#This Row],[Product_ID]],Table3__211[],5,FALSE)</f>
        <v>Haircare</v>
      </c>
      <c r="Y1289" t="str">
        <f>VLOOKUP(Table8_16[[#This Row],[Product_ID]],Table3__211[],6,FALSE)</f>
        <v>Rice LLC</v>
      </c>
      <c r="Z1289">
        <f>VLOOKUP(Table8_16[[#This Row],[Product_ID]],Table3__211[],7,FALSE)</f>
        <v>115.82</v>
      </c>
      <c r="AA1289">
        <f>VLOOKUP(Table8_16[[#This Row],[Product_ID]],Table3__211[],8,FALSE)</f>
        <v>460</v>
      </c>
      <c r="AB1289" t="str">
        <f>VLOOKUP(Table8_16[[#This Row],[Store_ID]],Store!$A$2:$E$21,2,FALSE)</f>
        <v>Bean, Jones and Park</v>
      </c>
      <c r="AC1289" t="str">
        <f>VLOOKUP(Table8_16[[#This Row],[Store_ID]],Store!$A$2:$E$21,3,FALSE)</f>
        <v>West</v>
      </c>
      <c r="AD1289" t="str">
        <f>VLOOKUP(Table8_16[[#This Row],[Store_ID]],Store!$A$2:$E$21,4,FALSE)</f>
        <v>Thompsonborough</v>
      </c>
      <c r="AE1289" t="str">
        <f>VLOOKUP(Table8_16[[#This Row],[Store_ID]],Store!$A$2:$E$21,5,FALSE)</f>
        <v>Online</v>
      </c>
      <c r="AF1289" s="22" t="str">
        <f>VLOOKUP(Table8_16[[#This Row],[Store_ID]],Store!$A$2:$F$21,6,FALSE)</f>
        <v>Digital Store</v>
      </c>
    </row>
    <row r="1290" spans="1:32" x14ac:dyDescent="0.3">
      <c r="A1290" t="s">
        <v>3255</v>
      </c>
      <c r="B1290" s="5">
        <v>45749</v>
      </c>
      <c r="C1290" t="s">
        <v>262</v>
      </c>
      <c r="D1290" t="s">
        <v>1823</v>
      </c>
      <c r="E1290" t="s">
        <v>1942</v>
      </c>
      <c r="F1290">
        <v>4</v>
      </c>
      <c r="G1290">
        <v>408.76</v>
      </c>
      <c r="H1290">
        <v>0.12</v>
      </c>
      <c r="I1290" t="s">
        <v>1964</v>
      </c>
      <c r="J1290">
        <v>1438.8352</v>
      </c>
      <c r="K1290">
        <v>1438.8352</v>
      </c>
      <c r="L1290" t="str">
        <f>_xlfn.IFS(Table8_1[[#This Row],[Unit_Price]]&lt;500,"Low Price",Table8_1[[#This Row],[Unit_Price]]&lt;2000,"Medium Price",Table8_1[[#This Row],[Unit_Price]]&gt;=2000, "High Price")</f>
        <v>Low Price</v>
      </c>
      <c r="M1290" t="str">
        <f>VLOOKUP(Table8_16[[#This Row],[Customer_ID]],Table1__2[],2,FALSE)</f>
        <v>Eric Singh</v>
      </c>
      <c r="N1290">
        <f>VLOOKUP(Table8_16[[#This Row],[Customer_ID]],Table1__2[],3,FALSE)</f>
        <v>29</v>
      </c>
      <c r="O1290" t="str">
        <f>VLOOKUP(Table8_16[[#This Row],[Customer_ID]],Table1__2[],4,FALSE)</f>
        <v>Female</v>
      </c>
      <c r="P1290" t="str">
        <f>VLOOKUP(Table8_16[[#This Row],[Customer_ID]],Table1__2[],5,FALSE)</f>
        <v>Port Lisa</v>
      </c>
      <c r="Q1290" t="str">
        <f>VLOOKUP(Table8_16[[#This Row],[Customer_ID]],Table1__2[],6,FALSE)</f>
        <v>New Mexico</v>
      </c>
      <c r="R1290" t="str">
        <f>VLOOKUP(Table8_16[[#This Row],[Customer_ID]],Table1__2[],7,FALSE)</f>
        <v>USA</v>
      </c>
      <c r="S1290" t="str">
        <f>VLOOKUP(Table8_16[[#This Row],[Customer_ID]],Table1__2[],8,FALSE)</f>
        <v>Gold</v>
      </c>
      <c r="T1290" t="str">
        <f>VLOOKUP(Table8_16[[#This Row],[Customer_ID]],Table1__2[],9,FALSE)</f>
        <v>Entry level Professionel</v>
      </c>
      <c r="U1290" t="str">
        <f>VLOOKUP(Table8_16[[#This Row],[Product_ID]],Table3__211[],2,FALSE)</f>
        <v>Wall-Mounted Spice</v>
      </c>
      <c r="V1290" t="str">
        <f>VLOOKUP(Table8_16[[#This Row],[Product_ID]],Table3__211[],3,FALSE)</f>
        <v>Rack</v>
      </c>
      <c r="W1290" t="str">
        <f>VLOOKUP(Table8_16[[#This Row],[Product_ID]],Table3__211[],4,FALSE)</f>
        <v>Home</v>
      </c>
      <c r="X1290" t="str">
        <f>VLOOKUP(Table8_16[[#This Row],[Product_ID]],Table3__211[],5,FALSE)</f>
        <v>Kitchen</v>
      </c>
      <c r="Y1290" t="str">
        <f>VLOOKUP(Table8_16[[#This Row],[Product_ID]],Table3__211[],6,FALSE)</f>
        <v>Allison Ltd</v>
      </c>
      <c r="Z1290">
        <f>VLOOKUP(Table8_16[[#This Row],[Product_ID]],Table3__211[],7,FALSE)</f>
        <v>143.43</v>
      </c>
      <c r="AA1290">
        <f>VLOOKUP(Table8_16[[#This Row],[Product_ID]],Table3__211[],8,FALSE)</f>
        <v>58</v>
      </c>
      <c r="AB1290" t="str">
        <f>VLOOKUP(Table8_16[[#This Row],[Store_ID]],Store!$A$2:$E$21,2,FALSE)</f>
        <v>Holloway Ltd</v>
      </c>
      <c r="AC1290" t="str">
        <f>VLOOKUP(Table8_16[[#This Row],[Store_ID]],Store!$A$2:$E$21,3,FALSE)</f>
        <v>North</v>
      </c>
      <c r="AD1290" t="str">
        <f>VLOOKUP(Table8_16[[#This Row],[Store_ID]],Store!$A$2:$E$21,4,FALSE)</f>
        <v>Bensonhaven</v>
      </c>
      <c r="AE1290" t="str">
        <f>VLOOKUP(Table8_16[[#This Row],[Store_ID]],Store!$A$2:$E$21,5,FALSE)</f>
        <v>Flagship</v>
      </c>
      <c r="AF1290" s="22" t="str">
        <f>VLOOKUP(Table8_16[[#This Row],[Store_ID]],Store!$A$2:$F$21,6,FALSE)</f>
        <v>Physical Store</v>
      </c>
    </row>
    <row r="1291" spans="1:32" x14ac:dyDescent="0.3">
      <c r="A1291" t="s">
        <v>3256</v>
      </c>
      <c r="B1291" s="5">
        <v>45537</v>
      </c>
      <c r="C1291" t="s">
        <v>593</v>
      </c>
      <c r="D1291" t="s">
        <v>1686</v>
      </c>
      <c r="E1291" t="s">
        <v>1921</v>
      </c>
      <c r="F1291">
        <v>2</v>
      </c>
      <c r="G1291">
        <v>117.34</v>
      </c>
      <c r="H1291">
        <v>0.09</v>
      </c>
      <c r="I1291" t="s">
        <v>1961</v>
      </c>
      <c r="J1291">
        <v>213.55879999999999</v>
      </c>
      <c r="K1291">
        <v>213.55880000000002</v>
      </c>
      <c r="L1291" t="str">
        <f>_xlfn.IFS(Table8_1[[#This Row],[Unit_Price]]&lt;500,"Low Price",Table8_1[[#This Row],[Unit_Price]]&lt;2000,"Medium Price",Table8_1[[#This Row],[Unit_Price]]&gt;=2000, "High Price")</f>
        <v>Low Price</v>
      </c>
      <c r="M1291" t="str">
        <f>VLOOKUP(Table8_16[[#This Row],[Customer_ID]],Table1__2[],2,FALSE)</f>
        <v>Curtis Lam</v>
      </c>
      <c r="N1291">
        <f>VLOOKUP(Table8_16[[#This Row],[Customer_ID]],Table1__2[],3,FALSE)</f>
        <v>55</v>
      </c>
      <c r="O1291" t="str">
        <f>VLOOKUP(Table8_16[[#This Row],[Customer_ID]],Table1__2[],4,FALSE)</f>
        <v>Male</v>
      </c>
      <c r="P1291" t="str">
        <f>VLOOKUP(Table8_16[[#This Row],[Customer_ID]],Table1__2[],5,FALSE)</f>
        <v>Butlerberg</v>
      </c>
      <c r="Q1291" t="str">
        <f>VLOOKUP(Table8_16[[#This Row],[Customer_ID]],Table1__2[],6,FALSE)</f>
        <v>Kentucky</v>
      </c>
      <c r="R1291" t="str">
        <f>VLOOKUP(Table8_16[[#This Row],[Customer_ID]],Table1__2[],7,FALSE)</f>
        <v>USA</v>
      </c>
      <c r="S1291" t="str">
        <f>VLOOKUP(Table8_16[[#This Row],[Customer_ID]],Table1__2[],8,FALSE)</f>
        <v>Platinum</v>
      </c>
      <c r="T1291" t="str">
        <f>VLOOKUP(Table8_16[[#This Row],[Customer_ID]],Table1__2[],9,FALSE)</f>
        <v>Experienced</v>
      </c>
      <c r="U1291" t="str">
        <f>VLOOKUP(Table8_16[[#This Row],[Product_ID]],Table3__211[],2,FALSE)</f>
        <v>Women's Summer</v>
      </c>
      <c r="V1291" t="str">
        <f>VLOOKUP(Table8_16[[#This Row],[Product_ID]],Table3__211[],3,FALSE)</f>
        <v>Dress</v>
      </c>
      <c r="W1291" t="str">
        <f>VLOOKUP(Table8_16[[#This Row],[Product_ID]],Table3__211[],4,FALSE)</f>
        <v>Clothing</v>
      </c>
      <c r="X1291" t="str">
        <f>VLOOKUP(Table8_16[[#This Row],[Product_ID]],Table3__211[],5,FALSE)</f>
        <v>Tops</v>
      </c>
      <c r="Y1291" t="str">
        <f>VLOOKUP(Table8_16[[#This Row],[Product_ID]],Table3__211[],6,FALSE)</f>
        <v>Smith-Mills</v>
      </c>
      <c r="Z1291">
        <f>VLOOKUP(Table8_16[[#This Row],[Product_ID]],Table3__211[],7,FALSE)</f>
        <v>223.43</v>
      </c>
      <c r="AA1291">
        <f>VLOOKUP(Table8_16[[#This Row],[Product_ID]],Table3__211[],8,FALSE)</f>
        <v>154</v>
      </c>
      <c r="AB1291" t="str">
        <f>VLOOKUP(Table8_16[[#This Row],[Store_ID]],Store!$A$2:$E$21,2,FALSE)</f>
        <v>Moore, Padilla and Butler</v>
      </c>
      <c r="AC1291" t="str">
        <f>VLOOKUP(Table8_16[[#This Row],[Store_ID]],Store!$A$2:$E$21,3,FALSE)</f>
        <v>South</v>
      </c>
      <c r="AD1291" t="str">
        <f>VLOOKUP(Table8_16[[#This Row],[Store_ID]],Store!$A$2:$E$21,4,FALSE)</f>
        <v>East Johnstad</v>
      </c>
      <c r="AE1291" t="str">
        <f>VLOOKUP(Table8_16[[#This Row],[Store_ID]],Store!$A$2:$E$21,5,FALSE)</f>
        <v>Flagship</v>
      </c>
      <c r="AF1291" s="22" t="str">
        <f>VLOOKUP(Table8_16[[#This Row],[Store_ID]],Store!$A$2:$F$21,6,FALSE)</f>
        <v>Physical Store</v>
      </c>
    </row>
    <row r="1292" spans="1:32" x14ac:dyDescent="0.3">
      <c r="A1292" t="s">
        <v>3257</v>
      </c>
      <c r="B1292" s="5">
        <v>45376</v>
      </c>
      <c r="C1292" t="s">
        <v>566</v>
      </c>
      <c r="D1292" t="s">
        <v>1856</v>
      </c>
      <c r="E1292" t="s">
        <v>1934</v>
      </c>
      <c r="F1292">
        <v>3</v>
      </c>
      <c r="G1292">
        <v>690.27</v>
      </c>
      <c r="H1292">
        <v>7.0000000000000007E-2</v>
      </c>
      <c r="I1292" t="s">
        <v>1961</v>
      </c>
      <c r="J1292">
        <v>1925.8533</v>
      </c>
      <c r="K1292">
        <v>1925.8533</v>
      </c>
      <c r="L1292" t="str">
        <f>_xlfn.IFS(Table8_1[[#This Row],[Unit_Price]]&lt;500,"Low Price",Table8_1[[#This Row],[Unit_Price]]&lt;2000,"Medium Price",Table8_1[[#This Row],[Unit_Price]]&gt;=2000, "High Price")</f>
        <v>Medium Price</v>
      </c>
      <c r="M1292" t="str">
        <f>VLOOKUP(Table8_16[[#This Row],[Customer_ID]],Table1__2[],2,FALSE)</f>
        <v>Daniel Contreras</v>
      </c>
      <c r="N1292">
        <f>VLOOKUP(Table8_16[[#This Row],[Customer_ID]],Table1__2[],3,FALSE)</f>
        <v>36</v>
      </c>
      <c r="O1292" t="str">
        <f>VLOOKUP(Table8_16[[#This Row],[Customer_ID]],Table1__2[],4,FALSE)</f>
        <v>Female</v>
      </c>
      <c r="P1292" t="str">
        <f>VLOOKUP(Table8_16[[#This Row],[Customer_ID]],Table1__2[],5,FALSE)</f>
        <v>Robertview</v>
      </c>
      <c r="Q1292" t="str">
        <f>VLOOKUP(Table8_16[[#This Row],[Customer_ID]],Table1__2[],6,FALSE)</f>
        <v>Florida</v>
      </c>
      <c r="R1292" t="str">
        <f>VLOOKUP(Table8_16[[#This Row],[Customer_ID]],Table1__2[],7,FALSE)</f>
        <v>USA</v>
      </c>
      <c r="S1292" t="str">
        <f>VLOOKUP(Table8_16[[#This Row],[Customer_ID]],Table1__2[],8,FALSE)</f>
        <v>Platinum</v>
      </c>
      <c r="T1292" t="str">
        <f>VLOOKUP(Table8_16[[#This Row],[Customer_ID]],Table1__2[],9,FALSE)</f>
        <v>Experienced</v>
      </c>
      <c r="U1292" t="str">
        <f>VLOOKUP(Table8_16[[#This Row],[Product_ID]],Table3__211[],2,FALSE)</f>
        <v>Women's High</v>
      </c>
      <c r="V1292" t="str">
        <f>VLOOKUP(Table8_16[[#This Row],[Product_ID]],Table3__211[],3,FALSE)</f>
        <v>Heels</v>
      </c>
      <c r="W1292" t="str">
        <f>VLOOKUP(Table8_16[[#This Row],[Product_ID]],Table3__211[],4,FALSE)</f>
        <v>Clothing</v>
      </c>
      <c r="X1292" t="str">
        <f>VLOOKUP(Table8_16[[#This Row],[Product_ID]],Table3__211[],5,FALSE)</f>
        <v>Footwear</v>
      </c>
      <c r="Y1292" t="str">
        <f>VLOOKUP(Table8_16[[#This Row],[Product_ID]],Table3__211[],6,FALSE)</f>
        <v>Smith-Charles</v>
      </c>
      <c r="Z1292">
        <f>VLOOKUP(Table8_16[[#This Row],[Product_ID]],Table3__211[],7,FALSE)</f>
        <v>438.25</v>
      </c>
      <c r="AA1292">
        <f>VLOOKUP(Table8_16[[#This Row],[Product_ID]],Table3__211[],8,FALSE)</f>
        <v>496</v>
      </c>
      <c r="AB1292" t="str">
        <f>VLOOKUP(Table8_16[[#This Row],[Store_ID]],Store!$A$2:$E$21,2,FALSE)</f>
        <v>Mcdonald Inc</v>
      </c>
      <c r="AC1292" t="str">
        <f>VLOOKUP(Table8_16[[#This Row],[Store_ID]],Store!$A$2:$E$21,3,FALSE)</f>
        <v>South</v>
      </c>
      <c r="AD1292" t="str">
        <f>VLOOKUP(Table8_16[[#This Row],[Store_ID]],Store!$A$2:$E$21,4,FALSE)</f>
        <v>Christopherland</v>
      </c>
      <c r="AE1292" t="str">
        <f>VLOOKUP(Table8_16[[#This Row],[Store_ID]],Store!$A$2:$E$21,5,FALSE)</f>
        <v>Outlet</v>
      </c>
      <c r="AF1292" s="22" t="str">
        <f>VLOOKUP(Table8_16[[#This Row],[Store_ID]],Store!$A$2:$F$21,6,FALSE)</f>
        <v>Physical Store</v>
      </c>
    </row>
    <row r="1293" spans="1:32" x14ac:dyDescent="0.3">
      <c r="A1293" t="s">
        <v>3258</v>
      </c>
      <c r="B1293" s="5">
        <v>45709</v>
      </c>
      <c r="C1293" t="s">
        <v>385</v>
      </c>
      <c r="D1293" t="s">
        <v>1661</v>
      </c>
      <c r="E1293" t="s">
        <v>1942</v>
      </c>
      <c r="F1293">
        <v>4</v>
      </c>
      <c r="G1293">
        <v>377.18</v>
      </c>
      <c r="H1293">
        <v>0.24</v>
      </c>
      <c r="I1293" t="s">
        <v>1961</v>
      </c>
      <c r="J1293">
        <v>1146.6271999999999</v>
      </c>
      <c r="K1293">
        <v>1146.6271999999999</v>
      </c>
      <c r="L1293" t="str">
        <f>_xlfn.IFS(Table8_1[[#This Row],[Unit_Price]]&lt;500,"Low Price",Table8_1[[#This Row],[Unit_Price]]&lt;2000,"Medium Price",Table8_1[[#This Row],[Unit_Price]]&gt;=2000, "High Price")</f>
        <v>Low Price</v>
      </c>
      <c r="M1293" t="str">
        <f>VLOOKUP(Table8_16[[#This Row],[Customer_ID]],Table1__2[],2,FALSE)</f>
        <v>Travis Holland</v>
      </c>
      <c r="N1293">
        <f>VLOOKUP(Table8_16[[#This Row],[Customer_ID]],Table1__2[],3,FALSE)</f>
        <v>38</v>
      </c>
      <c r="O1293" t="str">
        <f>VLOOKUP(Table8_16[[#This Row],[Customer_ID]],Table1__2[],4,FALSE)</f>
        <v>Male</v>
      </c>
      <c r="P1293" t="str">
        <f>VLOOKUP(Table8_16[[#This Row],[Customer_ID]],Table1__2[],5,FALSE)</f>
        <v>Webstermouth</v>
      </c>
      <c r="Q1293" t="str">
        <f>VLOOKUP(Table8_16[[#This Row],[Customer_ID]],Table1__2[],6,FALSE)</f>
        <v>New Hampshire</v>
      </c>
      <c r="R1293" t="str">
        <f>VLOOKUP(Table8_16[[#This Row],[Customer_ID]],Table1__2[],7,FALSE)</f>
        <v>USA</v>
      </c>
      <c r="S1293" t="str">
        <f>VLOOKUP(Table8_16[[#This Row],[Customer_ID]],Table1__2[],8,FALSE)</f>
        <v>Bronze</v>
      </c>
      <c r="T1293" t="str">
        <f>VLOOKUP(Table8_16[[#This Row],[Customer_ID]],Table1__2[],9,FALSE)</f>
        <v>Experienced</v>
      </c>
      <c r="U1293" t="str">
        <f>VLOOKUP(Table8_16[[#This Row],[Product_ID]],Table3__211[],2,FALSE)</f>
        <v>Sports Stopwatch</v>
      </c>
      <c r="V1293" t="str">
        <f>VLOOKUP(Table8_16[[#This Row],[Product_ID]],Table3__211[],3,FALSE)</f>
        <v>Timer</v>
      </c>
      <c r="W1293" t="str">
        <f>VLOOKUP(Table8_16[[#This Row],[Product_ID]],Table3__211[],4,FALSE)</f>
        <v>Sports</v>
      </c>
      <c r="X1293" t="str">
        <f>VLOOKUP(Table8_16[[#This Row],[Product_ID]],Table3__211[],5,FALSE)</f>
        <v>Accessories</v>
      </c>
      <c r="Y1293" t="str">
        <f>VLOOKUP(Table8_16[[#This Row],[Product_ID]],Table3__211[],6,FALSE)</f>
        <v>Burns-Hansen</v>
      </c>
      <c r="Z1293">
        <f>VLOOKUP(Table8_16[[#This Row],[Product_ID]],Table3__211[],7,FALSE)</f>
        <v>38.76</v>
      </c>
      <c r="AA1293">
        <f>VLOOKUP(Table8_16[[#This Row],[Product_ID]],Table3__211[],8,FALSE)</f>
        <v>137</v>
      </c>
      <c r="AB1293" t="str">
        <f>VLOOKUP(Table8_16[[#This Row],[Store_ID]],Store!$A$2:$E$21,2,FALSE)</f>
        <v>Holloway Ltd</v>
      </c>
      <c r="AC1293" t="str">
        <f>VLOOKUP(Table8_16[[#This Row],[Store_ID]],Store!$A$2:$E$21,3,FALSE)</f>
        <v>North</v>
      </c>
      <c r="AD1293" t="str">
        <f>VLOOKUP(Table8_16[[#This Row],[Store_ID]],Store!$A$2:$E$21,4,FALSE)</f>
        <v>Bensonhaven</v>
      </c>
      <c r="AE1293" t="str">
        <f>VLOOKUP(Table8_16[[#This Row],[Store_ID]],Store!$A$2:$E$21,5,FALSE)</f>
        <v>Flagship</v>
      </c>
      <c r="AF1293" s="22" t="str">
        <f>VLOOKUP(Table8_16[[#This Row],[Store_ID]],Store!$A$2:$F$21,6,FALSE)</f>
        <v>Physical Store</v>
      </c>
    </row>
    <row r="1294" spans="1:32" x14ac:dyDescent="0.3">
      <c r="A1294" t="s">
        <v>3259</v>
      </c>
      <c r="B1294" s="5">
        <v>45446</v>
      </c>
      <c r="C1294" t="s">
        <v>397</v>
      </c>
      <c r="D1294" t="s">
        <v>1700</v>
      </c>
      <c r="E1294" t="s">
        <v>1887</v>
      </c>
      <c r="F1294">
        <v>1</v>
      </c>
      <c r="G1294">
        <v>70.52</v>
      </c>
      <c r="H1294">
        <v>0.08</v>
      </c>
      <c r="I1294" t="s">
        <v>1964</v>
      </c>
      <c r="J1294">
        <v>64.878399999999999</v>
      </c>
      <c r="K1294">
        <v>64.878399999999999</v>
      </c>
      <c r="L1294" t="str">
        <f>_xlfn.IFS(Table8_1[[#This Row],[Unit_Price]]&lt;500,"Low Price",Table8_1[[#This Row],[Unit_Price]]&lt;2000,"Medium Price",Table8_1[[#This Row],[Unit_Price]]&gt;=2000, "High Price")</f>
        <v>Low Price</v>
      </c>
      <c r="M1294" t="str">
        <f>VLOOKUP(Table8_16[[#This Row],[Customer_ID]],Table1__2[],2,FALSE)</f>
        <v>David Cole</v>
      </c>
      <c r="N1294">
        <f>VLOOKUP(Table8_16[[#This Row],[Customer_ID]],Table1__2[],3,FALSE)</f>
        <v>27</v>
      </c>
      <c r="O1294" t="str">
        <f>VLOOKUP(Table8_16[[#This Row],[Customer_ID]],Table1__2[],4,FALSE)</f>
        <v>Female</v>
      </c>
      <c r="P1294" t="str">
        <f>VLOOKUP(Table8_16[[#This Row],[Customer_ID]],Table1__2[],5,FALSE)</f>
        <v>Lake Michael</v>
      </c>
      <c r="Q1294" t="str">
        <f>VLOOKUP(Table8_16[[#This Row],[Customer_ID]],Table1__2[],6,FALSE)</f>
        <v>Michigan</v>
      </c>
      <c r="R1294" t="str">
        <f>VLOOKUP(Table8_16[[#This Row],[Customer_ID]],Table1__2[],7,FALSE)</f>
        <v>USA</v>
      </c>
      <c r="S1294" t="str">
        <f>VLOOKUP(Table8_16[[#This Row],[Customer_ID]],Table1__2[],8,FALSE)</f>
        <v>Silver</v>
      </c>
      <c r="T1294" t="str">
        <f>VLOOKUP(Table8_16[[#This Row],[Customer_ID]],Table1__2[],9,FALSE)</f>
        <v>Entry level Professionel</v>
      </c>
      <c r="U1294" t="str">
        <f>VLOOKUP(Table8_16[[#This Row],[Product_ID]],Table3__211[],2,FALSE)</f>
        <v>Noise-Canceling</v>
      </c>
      <c r="V1294" t="str">
        <f>VLOOKUP(Table8_16[[#This Row],[Product_ID]],Table3__211[],3,FALSE)</f>
        <v>Headphones</v>
      </c>
      <c r="W1294" t="str">
        <f>VLOOKUP(Table8_16[[#This Row],[Product_ID]],Table3__211[],4,FALSE)</f>
        <v>Electronics</v>
      </c>
      <c r="X1294" t="str">
        <f>VLOOKUP(Table8_16[[#This Row],[Product_ID]],Table3__211[],5,FALSE)</f>
        <v>Audio</v>
      </c>
      <c r="Y1294" t="str">
        <f>VLOOKUP(Table8_16[[#This Row],[Product_ID]],Table3__211[],6,FALSE)</f>
        <v>Taylor-Hart</v>
      </c>
      <c r="Z1294">
        <f>VLOOKUP(Table8_16[[#This Row],[Product_ID]],Table3__211[],7,FALSE)</f>
        <v>38.520000000000003</v>
      </c>
      <c r="AA1294">
        <f>VLOOKUP(Table8_16[[#This Row],[Product_ID]],Table3__211[],8,FALSE)</f>
        <v>378</v>
      </c>
      <c r="AB1294" t="str">
        <f>VLOOKUP(Table8_16[[#This Row],[Store_ID]],Store!$A$2:$E$21,2,FALSE)</f>
        <v>Rivera-Warner</v>
      </c>
      <c r="AC1294" t="str">
        <f>VLOOKUP(Table8_16[[#This Row],[Store_ID]],Store!$A$2:$E$21,3,FALSE)</f>
        <v>East</v>
      </c>
      <c r="AD1294" t="str">
        <f>VLOOKUP(Table8_16[[#This Row],[Store_ID]],Store!$A$2:$E$21,4,FALSE)</f>
        <v>Washingtonfurt</v>
      </c>
      <c r="AE1294" t="str">
        <f>VLOOKUP(Table8_16[[#This Row],[Store_ID]],Store!$A$2:$E$21,5,FALSE)</f>
        <v>Flagship</v>
      </c>
      <c r="AF1294" s="22" t="str">
        <f>VLOOKUP(Table8_16[[#This Row],[Store_ID]],Store!$A$2:$F$21,6,FALSE)</f>
        <v>Physical Store</v>
      </c>
    </row>
    <row r="1295" spans="1:32" x14ac:dyDescent="0.3">
      <c r="A1295" t="s">
        <v>3260</v>
      </c>
      <c r="B1295" s="5">
        <v>45330</v>
      </c>
      <c r="C1295" t="s">
        <v>886</v>
      </c>
      <c r="D1295" t="s">
        <v>1693</v>
      </c>
      <c r="E1295" t="s">
        <v>1921</v>
      </c>
      <c r="F1295">
        <v>1</v>
      </c>
      <c r="G1295">
        <v>40.25</v>
      </c>
      <c r="H1295">
        <v>0.1</v>
      </c>
      <c r="I1295" t="s">
        <v>1961</v>
      </c>
      <c r="J1295">
        <v>36.225000000000001</v>
      </c>
      <c r="K1295">
        <v>36.225000000000001</v>
      </c>
      <c r="L1295" t="str">
        <f>_xlfn.IFS(Table8_1[[#This Row],[Unit_Price]]&lt;500,"Low Price",Table8_1[[#This Row],[Unit_Price]]&lt;2000,"Medium Price",Table8_1[[#This Row],[Unit_Price]]&gt;=2000, "High Price")</f>
        <v>Low Price</v>
      </c>
      <c r="M1295" t="str">
        <f>VLOOKUP(Table8_16[[#This Row],[Customer_ID]],Table1__2[],2,FALSE)</f>
        <v>Shannon Miller</v>
      </c>
      <c r="N1295">
        <f>VLOOKUP(Table8_16[[#This Row],[Customer_ID]],Table1__2[],3,FALSE)</f>
        <v>22</v>
      </c>
      <c r="O1295" t="str">
        <f>VLOOKUP(Table8_16[[#This Row],[Customer_ID]],Table1__2[],4,FALSE)</f>
        <v>Male</v>
      </c>
      <c r="P1295" t="str">
        <f>VLOOKUP(Table8_16[[#This Row],[Customer_ID]],Table1__2[],5,FALSE)</f>
        <v>North Austinport</v>
      </c>
      <c r="Q1295" t="str">
        <f>VLOOKUP(Table8_16[[#This Row],[Customer_ID]],Table1__2[],6,FALSE)</f>
        <v>Kentucky</v>
      </c>
      <c r="R1295" t="str">
        <f>VLOOKUP(Table8_16[[#This Row],[Customer_ID]],Table1__2[],7,FALSE)</f>
        <v>USA</v>
      </c>
      <c r="S1295" t="str">
        <f>VLOOKUP(Table8_16[[#This Row],[Customer_ID]],Table1__2[],8,FALSE)</f>
        <v>Gold</v>
      </c>
      <c r="T1295" t="str">
        <f>VLOOKUP(Table8_16[[#This Row],[Customer_ID]],Table1__2[],9,FALSE)</f>
        <v>Students</v>
      </c>
      <c r="U1295" t="str">
        <f>VLOOKUP(Table8_16[[#This Row],[Product_ID]],Table3__211[],2,FALSE)</f>
        <v>Sports Water Hydration</v>
      </c>
      <c r="V1295" t="str">
        <f>VLOOKUP(Table8_16[[#This Row],[Product_ID]],Table3__211[],3,FALSE)</f>
        <v>Pack</v>
      </c>
      <c r="W1295" t="str">
        <f>VLOOKUP(Table8_16[[#This Row],[Product_ID]],Table3__211[],4,FALSE)</f>
        <v>Sports</v>
      </c>
      <c r="X1295" t="str">
        <f>VLOOKUP(Table8_16[[#This Row],[Product_ID]],Table3__211[],5,FALSE)</f>
        <v>Outdoor</v>
      </c>
      <c r="Y1295" t="str">
        <f>VLOOKUP(Table8_16[[#This Row],[Product_ID]],Table3__211[],6,FALSE)</f>
        <v>Sims-Smith</v>
      </c>
      <c r="Z1295">
        <f>VLOOKUP(Table8_16[[#This Row],[Product_ID]],Table3__211[],7,FALSE)</f>
        <v>135.61000000000001</v>
      </c>
      <c r="AA1295">
        <f>VLOOKUP(Table8_16[[#This Row],[Product_ID]],Table3__211[],8,FALSE)</f>
        <v>394</v>
      </c>
      <c r="AB1295" t="str">
        <f>VLOOKUP(Table8_16[[#This Row],[Store_ID]],Store!$A$2:$E$21,2,FALSE)</f>
        <v>Moore, Padilla and Butler</v>
      </c>
      <c r="AC1295" t="str">
        <f>VLOOKUP(Table8_16[[#This Row],[Store_ID]],Store!$A$2:$E$21,3,FALSE)</f>
        <v>South</v>
      </c>
      <c r="AD1295" t="str">
        <f>VLOOKUP(Table8_16[[#This Row],[Store_ID]],Store!$A$2:$E$21,4,FALSE)</f>
        <v>East Johnstad</v>
      </c>
      <c r="AE1295" t="str">
        <f>VLOOKUP(Table8_16[[#This Row],[Store_ID]],Store!$A$2:$E$21,5,FALSE)</f>
        <v>Flagship</v>
      </c>
      <c r="AF1295" s="22" t="str">
        <f>VLOOKUP(Table8_16[[#This Row],[Store_ID]],Store!$A$2:$F$21,6,FALSE)</f>
        <v>Physical Store</v>
      </c>
    </row>
    <row r="1296" spans="1:32" x14ac:dyDescent="0.3">
      <c r="A1296" t="s">
        <v>3261</v>
      </c>
      <c r="B1296" s="5">
        <v>45388</v>
      </c>
      <c r="C1296" t="s">
        <v>757</v>
      </c>
      <c r="D1296" t="s">
        <v>1850</v>
      </c>
      <c r="E1296" t="s">
        <v>1927</v>
      </c>
      <c r="F1296">
        <v>3</v>
      </c>
      <c r="G1296">
        <v>539.44000000000005</v>
      </c>
      <c r="H1296">
        <v>0.05</v>
      </c>
      <c r="I1296" t="s">
        <v>1964</v>
      </c>
      <c r="J1296">
        <v>1537.404</v>
      </c>
      <c r="K1296">
        <v>1537.4040000000002</v>
      </c>
      <c r="L1296" t="str">
        <f>_xlfn.IFS(Table8_1[[#This Row],[Unit_Price]]&lt;500,"Low Price",Table8_1[[#This Row],[Unit_Price]]&lt;2000,"Medium Price",Table8_1[[#This Row],[Unit_Price]]&gt;=2000, "High Price")</f>
        <v>Medium Price</v>
      </c>
      <c r="M1296" t="str">
        <f>VLOOKUP(Table8_16[[#This Row],[Customer_ID]],Table1__2[],2,FALSE)</f>
        <v>Christy Hill</v>
      </c>
      <c r="N1296">
        <f>VLOOKUP(Table8_16[[#This Row],[Customer_ID]],Table1__2[],3,FALSE)</f>
        <v>27</v>
      </c>
      <c r="O1296" t="str">
        <f>VLOOKUP(Table8_16[[#This Row],[Customer_ID]],Table1__2[],4,FALSE)</f>
        <v>Female</v>
      </c>
      <c r="P1296" t="str">
        <f>VLOOKUP(Table8_16[[#This Row],[Customer_ID]],Table1__2[],5,FALSE)</f>
        <v>Tammyton</v>
      </c>
      <c r="Q1296" t="str">
        <f>VLOOKUP(Table8_16[[#This Row],[Customer_ID]],Table1__2[],6,FALSE)</f>
        <v>New Jersey</v>
      </c>
      <c r="R1296" t="str">
        <f>VLOOKUP(Table8_16[[#This Row],[Customer_ID]],Table1__2[],7,FALSE)</f>
        <v>USA</v>
      </c>
      <c r="S1296" t="str">
        <f>VLOOKUP(Table8_16[[#This Row],[Customer_ID]],Table1__2[],8,FALSE)</f>
        <v>Platinum</v>
      </c>
      <c r="T1296" t="str">
        <f>VLOOKUP(Table8_16[[#This Row],[Customer_ID]],Table1__2[],9,FALSE)</f>
        <v>Entry level Professionel</v>
      </c>
      <c r="U1296" t="str">
        <f>VLOOKUP(Table8_16[[#This Row],[Product_ID]],Table3__211[],2,FALSE)</f>
        <v>Face Foundation</v>
      </c>
      <c r="V1296" t="str">
        <f>VLOOKUP(Table8_16[[#This Row],[Product_ID]],Table3__211[],3,FALSE)</f>
        <v>Kit</v>
      </c>
      <c r="W1296" t="str">
        <f>VLOOKUP(Table8_16[[#This Row],[Product_ID]],Table3__211[],4,FALSE)</f>
        <v>Beauty</v>
      </c>
      <c r="X1296" t="str">
        <f>VLOOKUP(Table8_16[[#This Row],[Product_ID]],Table3__211[],5,FALSE)</f>
        <v>Makeup</v>
      </c>
      <c r="Y1296" t="str">
        <f>VLOOKUP(Table8_16[[#This Row],[Product_ID]],Table3__211[],6,FALSE)</f>
        <v>Taylor-Elliott</v>
      </c>
      <c r="Z1296">
        <f>VLOOKUP(Table8_16[[#This Row],[Product_ID]],Table3__211[],7,FALSE)</f>
        <v>183.04</v>
      </c>
      <c r="AA1296">
        <f>VLOOKUP(Table8_16[[#This Row],[Product_ID]],Table3__211[],8,FALSE)</f>
        <v>457</v>
      </c>
      <c r="AB1296" t="str">
        <f>VLOOKUP(Table8_16[[#This Row],[Store_ID]],Store!$A$2:$E$21,2,FALSE)</f>
        <v>Aguirre-Keller</v>
      </c>
      <c r="AC1296" t="str">
        <f>VLOOKUP(Table8_16[[#This Row],[Store_ID]],Store!$A$2:$E$21,3,FALSE)</f>
        <v>South</v>
      </c>
      <c r="AD1296" t="str">
        <f>VLOOKUP(Table8_16[[#This Row],[Store_ID]],Store!$A$2:$E$21,4,FALSE)</f>
        <v>Lake Michael</v>
      </c>
      <c r="AE1296" t="str">
        <f>VLOOKUP(Table8_16[[#This Row],[Store_ID]],Store!$A$2:$E$21,5,FALSE)</f>
        <v>Online</v>
      </c>
      <c r="AF1296" s="22" t="str">
        <f>VLOOKUP(Table8_16[[#This Row],[Store_ID]],Store!$A$2:$F$21,6,FALSE)</f>
        <v>Digital Store</v>
      </c>
    </row>
    <row r="1297" spans="1:32" x14ac:dyDescent="0.3">
      <c r="A1297" t="s">
        <v>3262</v>
      </c>
      <c r="B1297" s="5">
        <v>45313</v>
      </c>
      <c r="C1297" t="s">
        <v>802</v>
      </c>
      <c r="D1297" t="s">
        <v>1762</v>
      </c>
      <c r="E1297" t="s">
        <v>1904</v>
      </c>
      <c r="F1297">
        <v>3</v>
      </c>
      <c r="G1297">
        <v>543.49</v>
      </c>
      <c r="H1297">
        <v>0.05</v>
      </c>
      <c r="I1297" t="s">
        <v>1961</v>
      </c>
      <c r="J1297">
        <v>1548.9465</v>
      </c>
      <c r="K1297">
        <v>1548.9465</v>
      </c>
      <c r="L1297" t="str">
        <f>_xlfn.IFS(Table8_1[[#This Row],[Unit_Price]]&lt;500,"Low Price",Table8_1[[#This Row],[Unit_Price]]&lt;2000,"Medium Price",Table8_1[[#This Row],[Unit_Price]]&gt;=2000, "High Price")</f>
        <v>Medium Price</v>
      </c>
      <c r="M1297" t="str">
        <f>VLOOKUP(Table8_16[[#This Row],[Customer_ID]],Table1__2[],2,FALSE)</f>
        <v>Douglas Rhodes</v>
      </c>
      <c r="N1297">
        <f>VLOOKUP(Table8_16[[#This Row],[Customer_ID]],Table1__2[],3,FALSE)</f>
        <v>32</v>
      </c>
      <c r="O1297" t="str">
        <f>VLOOKUP(Table8_16[[#This Row],[Customer_ID]],Table1__2[],4,FALSE)</f>
        <v>Male</v>
      </c>
      <c r="P1297" t="str">
        <f>VLOOKUP(Table8_16[[#This Row],[Customer_ID]],Table1__2[],5,FALSE)</f>
        <v>Mikehaven</v>
      </c>
      <c r="Q1297" t="str">
        <f>VLOOKUP(Table8_16[[#This Row],[Customer_ID]],Table1__2[],6,FALSE)</f>
        <v>New Hampshire</v>
      </c>
      <c r="R1297" t="str">
        <f>VLOOKUP(Table8_16[[#This Row],[Customer_ID]],Table1__2[],7,FALSE)</f>
        <v>USA</v>
      </c>
      <c r="S1297" t="str">
        <f>VLOOKUP(Table8_16[[#This Row],[Customer_ID]],Table1__2[],8,FALSE)</f>
        <v>Platinum</v>
      </c>
      <c r="T1297" t="str">
        <f>VLOOKUP(Table8_16[[#This Row],[Customer_ID]],Table1__2[],9,FALSE)</f>
        <v>Experienced</v>
      </c>
      <c r="U1297" t="str">
        <f>VLOOKUP(Table8_16[[#This Row],[Product_ID]],Table3__211[],2,FALSE)</f>
        <v>Luxury Perfume</v>
      </c>
      <c r="V1297" t="str">
        <f>VLOOKUP(Table8_16[[#This Row],[Product_ID]],Table3__211[],3,FALSE)</f>
        <v>Spray</v>
      </c>
      <c r="W1297" t="str">
        <f>VLOOKUP(Table8_16[[#This Row],[Product_ID]],Table3__211[],4,FALSE)</f>
        <v>Beauty</v>
      </c>
      <c r="X1297" t="str">
        <f>VLOOKUP(Table8_16[[#This Row],[Product_ID]],Table3__211[],5,FALSE)</f>
        <v>Fragrance</v>
      </c>
      <c r="Y1297" t="str">
        <f>VLOOKUP(Table8_16[[#This Row],[Product_ID]],Table3__211[],6,FALSE)</f>
        <v>Gibson, Green and Lopez</v>
      </c>
      <c r="Z1297">
        <f>VLOOKUP(Table8_16[[#This Row],[Product_ID]],Table3__211[],7,FALSE)</f>
        <v>482.75</v>
      </c>
      <c r="AA1297">
        <f>VLOOKUP(Table8_16[[#This Row],[Product_ID]],Table3__211[],8,FALSE)</f>
        <v>444</v>
      </c>
      <c r="AB1297" t="str">
        <f>VLOOKUP(Table8_16[[#This Row],[Store_ID]],Store!$A$2:$E$21,2,FALSE)</f>
        <v>Alexander Group</v>
      </c>
      <c r="AC1297" t="str">
        <f>VLOOKUP(Table8_16[[#This Row],[Store_ID]],Store!$A$2:$E$21,3,FALSE)</f>
        <v>South</v>
      </c>
      <c r="AD1297" t="str">
        <f>VLOOKUP(Table8_16[[#This Row],[Store_ID]],Store!$A$2:$E$21,4,FALSE)</f>
        <v>Port Sharon</v>
      </c>
      <c r="AE1297" t="str">
        <f>VLOOKUP(Table8_16[[#This Row],[Store_ID]],Store!$A$2:$E$21,5,FALSE)</f>
        <v>Online</v>
      </c>
      <c r="AF1297" s="22" t="str">
        <f>VLOOKUP(Table8_16[[#This Row],[Store_ID]],Store!$A$2:$F$21,6,FALSE)</f>
        <v>Digital Store</v>
      </c>
    </row>
    <row r="1298" spans="1:32" x14ac:dyDescent="0.3">
      <c r="A1298" t="s">
        <v>3263</v>
      </c>
      <c r="B1298" s="5">
        <v>45221</v>
      </c>
      <c r="C1298" t="s">
        <v>1031</v>
      </c>
      <c r="D1298" t="s">
        <v>1585</v>
      </c>
      <c r="E1298" t="s">
        <v>1911</v>
      </c>
      <c r="F1298">
        <v>4</v>
      </c>
      <c r="G1298">
        <v>547.21</v>
      </c>
      <c r="H1298">
        <v>0.1</v>
      </c>
      <c r="I1298" t="s">
        <v>1964</v>
      </c>
      <c r="J1298">
        <v>1969.9559999999999</v>
      </c>
      <c r="K1298">
        <v>1969.9560000000001</v>
      </c>
      <c r="L1298" t="str">
        <f>_xlfn.IFS(Table8_1[[#This Row],[Unit_Price]]&lt;500,"Low Price",Table8_1[[#This Row],[Unit_Price]]&lt;2000,"Medium Price",Table8_1[[#This Row],[Unit_Price]]&gt;=2000, "High Price")</f>
        <v>Medium Price</v>
      </c>
      <c r="M1298" t="str">
        <f>VLOOKUP(Table8_16[[#This Row],[Customer_ID]],Table1__2[],2,FALSE)</f>
        <v>Alex Mann Ii</v>
      </c>
      <c r="N1298">
        <f>VLOOKUP(Table8_16[[#This Row],[Customer_ID]],Table1__2[],3,FALSE)</f>
        <v>58</v>
      </c>
      <c r="O1298" t="str">
        <f>VLOOKUP(Table8_16[[#This Row],[Customer_ID]],Table1__2[],4,FALSE)</f>
        <v>Male</v>
      </c>
      <c r="P1298" t="str">
        <f>VLOOKUP(Table8_16[[#This Row],[Customer_ID]],Table1__2[],5,FALSE)</f>
        <v>South Zacharychester</v>
      </c>
      <c r="Q1298" t="str">
        <f>VLOOKUP(Table8_16[[#This Row],[Customer_ID]],Table1__2[],6,FALSE)</f>
        <v>Oklahoma</v>
      </c>
      <c r="R1298" t="str">
        <f>VLOOKUP(Table8_16[[#This Row],[Customer_ID]],Table1__2[],7,FALSE)</f>
        <v>USA</v>
      </c>
      <c r="S1298" t="str">
        <f>VLOOKUP(Table8_16[[#This Row],[Customer_ID]],Table1__2[],8,FALSE)</f>
        <v>Bronze</v>
      </c>
      <c r="T1298" t="str">
        <f>VLOOKUP(Table8_16[[#This Row],[Customer_ID]],Table1__2[],9,FALSE)</f>
        <v>Experienced</v>
      </c>
      <c r="U1298" t="str">
        <f>VLOOKUP(Table8_16[[#This Row],[Product_ID]],Table3__211[],2,FALSE)</f>
        <v>LED Table</v>
      </c>
      <c r="V1298" t="str">
        <f>VLOOKUP(Table8_16[[#This Row],[Product_ID]],Table3__211[],3,FALSE)</f>
        <v>Lamp</v>
      </c>
      <c r="W1298" t="str">
        <f>VLOOKUP(Table8_16[[#This Row],[Product_ID]],Table3__211[],4,FALSE)</f>
        <v>Home</v>
      </c>
      <c r="X1298" t="str">
        <f>VLOOKUP(Table8_16[[#This Row],[Product_ID]],Table3__211[],5,FALSE)</f>
        <v>Lighting</v>
      </c>
      <c r="Y1298" t="str">
        <f>VLOOKUP(Table8_16[[#This Row],[Product_ID]],Table3__211[],6,FALSE)</f>
        <v>Harrell LLC</v>
      </c>
      <c r="Z1298">
        <f>VLOOKUP(Table8_16[[#This Row],[Product_ID]],Table3__211[],7,FALSE)</f>
        <v>218.86</v>
      </c>
      <c r="AA1298">
        <f>VLOOKUP(Table8_16[[#This Row],[Product_ID]],Table3__211[],8,FALSE)</f>
        <v>170</v>
      </c>
      <c r="AB1298" t="str">
        <f>VLOOKUP(Table8_16[[#This Row],[Store_ID]],Store!$A$2:$E$21,2,FALSE)</f>
        <v>Benson-Elliott</v>
      </c>
      <c r="AC1298" t="str">
        <f>VLOOKUP(Table8_16[[#This Row],[Store_ID]],Store!$A$2:$E$21,3,FALSE)</f>
        <v>East</v>
      </c>
      <c r="AD1298" t="str">
        <f>VLOOKUP(Table8_16[[#This Row],[Store_ID]],Store!$A$2:$E$21,4,FALSE)</f>
        <v>Port Josephberg</v>
      </c>
      <c r="AE1298" t="str">
        <f>VLOOKUP(Table8_16[[#This Row],[Store_ID]],Store!$A$2:$E$21,5,FALSE)</f>
        <v>Online</v>
      </c>
      <c r="AF1298" s="22" t="str">
        <f>VLOOKUP(Table8_16[[#This Row],[Store_ID]],Store!$A$2:$F$21,6,FALSE)</f>
        <v>Digital Store</v>
      </c>
    </row>
    <row r="1299" spans="1:32" x14ac:dyDescent="0.3">
      <c r="A1299" t="s">
        <v>3264</v>
      </c>
      <c r="B1299" s="5">
        <v>45619</v>
      </c>
      <c r="C1299" t="s">
        <v>784</v>
      </c>
      <c r="D1299" t="s">
        <v>1777</v>
      </c>
      <c r="E1299" t="s">
        <v>1892</v>
      </c>
      <c r="F1299">
        <v>2</v>
      </c>
      <c r="G1299">
        <v>892.46</v>
      </c>
      <c r="H1299">
        <v>7.0000000000000007E-2</v>
      </c>
      <c r="I1299" t="s">
        <v>1961</v>
      </c>
      <c r="J1299">
        <v>1659.9756</v>
      </c>
      <c r="K1299">
        <v>1659.9756</v>
      </c>
      <c r="L1299" t="str">
        <f>_xlfn.IFS(Table8_1[[#This Row],[Unit_Price]]&lt;500,"Low Price",Table8_1[[#This Row],[Unit_Price]]&lt;2000,"Medium Price",Table8_1[[#This Row],[Unit_Price]]&gt;=2000, "High Price")</f>
        <v>Medium Price</v>
      </c>
      <c r="M1299" t="str">
        <f>VLOOKUP(Table8_16[[#This Row],[Customer_ID]],Table1__2[],2,FALSE)</f>
        <v>Mr. William Horton</v>
      </c>
      <c r="N1299">
        <f>VLOOKUP(Table8_16[[#This Row],[Customer_ID]],Table1__2[],3,FALSE)</f>
        <v>31</v>
      </c>
      <c r="O1299" t="str">
        <f>VLOOKUP(Table8_16[[#This Row],[Customer_ID]],Table1__2[],4,FALSE)</f>
        <v>Male</v>
      </c>
      <c r="P1299" t="str">
        <f>VLOOKUP(Table8_16[[#This Row],[Customer_ID]],Table1__2[],5,FALSE)</f>
        <v>Dawsonchester</v>
      </c>
      <c r="Q1299" t="str">
        <f>VLOOKUP(Table8_16[[#This Row],[Customer_ID]],Table1__2[],6,FALSE)</f>
        <v>Virginia</v>
      </c>
      <c r="R1299" t="str">
        <f>VLOOKUP(Table8_16[[#This Row],[Customer_ID]],Table1__2[],7,FALSE)</f>
        <v>USA</v>
      </c>
      <c r="S1299" t="str">
        <f>VLOOKUP(Table8_16[[#This Row],[Customer_ID]],Table1__2[],8,FALSE)</f>
        <v>Platinum</v>
      </c>
      <c r="T1299" t="str">
        <f>VLOOKUP(Table8_16[[#This Row],[Customer_ID]],Table1__2[],9,FALSE)</f>
        <v>Experienced</v>
      </c>
      <c r="U1299" t="str">
        <f>VLOOKUP(Table8_16[[#This Row],[Product_ID]],Table3__211[],2,FALSE)</f>
        <v>Adjustable Dumbbells</v>
      </c>
      <c r="V1299" t="str">
        <f>VLOOKUP(Table8_16[[#This Row],[Product_ID]],Table3__211[],3,FALSE)</f>
        <v>20kg</v>
      </c>
      <c r="W1299" t="str">
        <f>VLOOKUP(Table8_16[[#This Row],[Product_ID]],Table3__211[],4,FALSE)</f>
        <v>Sports</v>
      </c>
      <c r="X1299" t="str">
        <f>VLOOKUP(Table8_16[[#This Row],[Product_ID]],Table3__211[],5,FALSE)</f>
        <v>Fitness</v>
      </c>
      <c r="Y1299" t="str">
        <f>VLOOKUP(Table8_16[[#This Row],[Product_ID]],Table3__211[],6,FALSE)</f>
        <v>Montgomery, Benton and Miller</v>
      </c>
      <c r="Z1299">
        <f>VLOOKUP(Table8_16[[#This Row],[Product_ID]],Table3__211[],7,FALSE)</f>
        <v>240.63</v>
      </c>
      <c r="AA1299">
        <f>VLOOKUP(Table8_16[[#This Row],[Product_ID]],Table3__211[],8,FALSE)</f>
        <v>423</v>
      </c>
      <c r="AB1299" t="str">
        <f>VLOOKUP(Table8_16[[#This Row],[Store_ID]],Store!$A$2:$E$21,2,FALSE)</f>
        <v>Martinez, Adkins and Johnson</v>
      </c>
      <c r="AC1299" t="str">
        <f>VLOOKUP(Table8_16[[#This Row],[Store_ID]],Store!$A$2:$E$21,3,FALSE)</f>
        <v>North</v>
      </c>
      <c r="AD1299" t="str">
        <f>VLOOKUP(Table8_16[[#This Row],[Store_ID]],Store!$A$2:$E$21,4,FALSE)</f>
        <v>Danielmouth</v>
      </c>
      <c r="AE1299" t="str">
        <f>VLOOKUP(Table8_16[[#This Row],[Store_ID]],Store!$A$2:$E$21,5,FALSE)</f>
        <v>Flagship</v>
      </c>
      <c r="AF1299" s="22" t="str">
        <f>VLOOKUP(Table8_16[[#This Row],[Store_ID]],Store!$A$2:$F$21,6,FALSE)</f>
        <v>Physical Store</v>
      </c>
    </row>
    <row r="1300" spans="1:32" x14ac:dyDescent="0.3">
      <c r="A1300" t="s">
        <v>3265</v>
      </c>
      <c r="B1300" s="5">
        <v>45286</v>
      </c>
      <c r="C1300" t="s">
        <v>1220</v>
      </c>
      <c r="D1300" t="s">
        <v>1655</v>
      </c>
      <c r="E1300" t="s">
        <v>1917</v>
      </c>
      <c r="F1300">
        <v>2</v>
      </c>
      <c r="G1300">
        <v>853.41</v>
      </c>
      <c r="H1300">
        <v>0.25</v>
      </c>
      <c r="I1300" t="s">
        <v>1959</v>
      </c>
      <c r="J1300">
        <v>1280.115</v>
      </c>
      <c r="K1300">
        <v>1280.115</v>
      </c>
      <c r="L1300" t="str">
        <f>_xlfn.IFS(Table8_1[[#This Row],[Unit_Price]]&lt;500,"Low Price",Table8_1[[#This Row],[Unit_Price]]&lt;2000,"Medium Price",Table8_1[[#This Row],[Unit_Price]]&gt;=2000, "High Price")</f>
        <v>Medium Price</v>
      </c>
      <c r="M1300" t="str">
        <f>VLOOKUP(Table8_16[[#This Row],[Customer_ID]],Table1__2[],2,FALSE)</f>
        <v>Timothy Gardner</v>
      </c>
      <c r="N1300">
        <f>VLOOKUP(Table8_16[[#This Row],[Customer_ID]],Table1__2[],3,FALSE)</f>
        <v>28</v>
      </c>
      <c r="O1300" t="str">
        <f>VLOOKUP(Table8_16[[#This Row],[Customer_ID]],Table1__2[],4,FALSE)</f>
        <v>Female</v>
      </c>
      <c r="P1300" t="str">
        <f>VLOOKUP(Table8_16[[#This Row],[Customer_ID]],Table1__2[],5,FALSE)</f>
        <v>New Dawn</v>
      </c>
      <c r="Q1300" t="str">
        <f>VLOOKUP(Table8_16[[#This Row],[Customer_ID]],Table1__2[],6,FALSE)</f>
        <v>New Jersey</v>
      </c>
      <c r="R1300" t="str">
        <f>VLOOKUP(Table8_16[[#This Row],[Customer_ID]],Table1__2[],7,FALSE)</f>
        <v>USA</v>
      </c>
      <c r="S1300" t="str">
        <f>VLOOKUP(Table8_16[[#This Row],[Customer_ID]],Table1__2[],8,FALSE)</f>
        <v>Silver</v>
      </c>
      <c r="T1300" t="str">
        <f>VLOOKUP(Table8_16[[#This Row],[Customer_ID]],Table1__2[],9,FALSE)</f>
        <v>Entry level Professionel</v>
      </c>
      <c r="U1300" t="str">
        <f>VLOOKUP(Table8_16[[#This Row],[Product_ID]],Table3__211[],2,FALSE)</f>
        <v>Wireless Bluetooth</v>
      </c>
      <c r="V1300" t="str">
        <f>VLOOKUP(Table8_16[[#This Row],[Product_ID]],Table3__211[],3,FALSE)</f>
        <v>Speaker</v>
      </c>
      <c r="W1300" t="str">
        <f>VLOOKUP(Table8_16[[#This Row],[Product_ID]],Table3__211[],4,FALSE)</f>
        <v>Electronics</v>
      </c>
      <c r="X1300" t="str">
        <f>VLOOKUP(Table8_16[[#This Row],[Product_ID]],Table3__211[],5,FALSE)</f>
        <v>Audio</v>
      </c>
      <c r="Y1300" t="str">
        <f>VLOOKUP(Table8_16[[#This Row],[Product_ID]],Table3__211[],6,FALSE)</f>
        <v>Reed-Schmidt</v>
      </c>
      <c r="Z1300">
        <f>VLOOKUP(Table8_16[[#This Row],[Product_ID]],Table3__211[],7,FALSE)</f>
        <v>322.41000000000003</v>
      </c>
      <c r="AA1300">
        <f>VLOOKUP(Table8_16[[#This Row],[Product_ID]],Table3__211[],8,FALSE)</f>
        <v>213</v>
      </c>
      <c r="AB1300" t="str">
        <f>VLOOKUP(Table8_16[[#This Row],[Store_ID]],Store!$A$2:$E$21,2,FALSE)</f>
        <v>Bean, Jones and Park</v>
      </c>
      <c r="AC1300" t="str">
        <f>VLOOKUP(Table8_16[[#This Row],[Store_ID]],Store!$A$2:$E$21,3,FALSE)</f>
        <v>West</v>
      </c>
      <c r="AD1300" t="str">
        <f>VLOOKUP(Table8_16[[#This Row],[Store_ID]],Store!$A$2:$E$21,4,FALSE)</f>
        <v>Thompsonborough</v>
      </c>
      <c r="AE1300" t="str">
        <f>VLOOKUP(Table8_16[[#This Row],[Store_ID]],Store!$A$2:$E$21,5,FALSE)</f>
        <v>Online</v>
      </c>
      <c r="AF1300" s="22" t="str">
        <f>VLOOKUP(Table8_16[[#This Row],[Store_ID]],Store!$A$2:$F$21,6,FALSE)</f>
        <v>Digital Store</v>
      </c>
    </row>
    <row r="1301" spans="1:32" x14ac:dyDescent="0.3">
      <c r="A1301" t="s">
        <v>3266</v>
      </c>
      <c r="B1301" s="5">
        <v>45451</v>
      </c>
      <c r="C1301" t="s">
        <v>391</v>
      </c>
      <c r="D1301" t="s">
        <v>1829</v>
      </c>
      <c r="E1301" t="s">
        <v>1914</v>
      </c>
      <c r="F1301">
        <v>1</v>
      </c>
      <c r="G1301">
        <v>162.13999999999999</v>
      </c>
      <c r="H1301">
        <v>7.0000000000000007E-2</v>
      </c>
      <c r="I1301" t="s">
        <v>1961</v>
      </c>
      <c r="J1301">
        <v>150.7902</v>
      </c>
      <c r="K1301">
        <v>150.7902</v>
      </c>
      <c r="L1301" t="str">
        <f>_xlfn.IFS(Table8_1[[#This Row],[Unit_Price]]&lt;500,"Low Price",Table8_1[[#This Row],[Unit_Price]]&lt;2000,"Medium Price",Table8_1[[#This Row],[Unit_Price]]&gt;=2000, "High Price")</f>
        <v>Low Price</v>
      </c>
      <c r="M1301" t="str">
        <f>VLOOKUP(Table8_16[[#This Row],[Customer_ID]],Table1__2[],2,FALSE)</f>
        <v>Ashley Griffin</v>
      </c>
      <c r="N1301">
        <f>VLOOKUP(Table8_16[[#This Row],[Customer_ID]],Table1__2[],3,FALSE)</f>
        <v>40</v>
      </c>
      <c r="O1301" t="str">
        <f>VLOOKUP(Table8_16[[#This Row],[Customer_ID]],Table1__2[],4,FALSE)</f>
        <v>Female</v>
      </c>
      <c r="P1301" t="str">
        <f>VLOOKUP(Table8_16[[#This Row],[Customer_ID]],Table1__2[],5,FALSE)</f>
        <v>New Dawnton</v>
      </c>
      <c r="Q1301" t="str">
        <f>VLOOKUP(Table8_16[[#This Row],[Customer_ID]],Table1__2[],6,FALSE)</f>
        <v>Maryland</v>
      </c>
      <c r="R1301" t="str">
        <f>VLOOKUP(Table8_16[[#This Row],[Customer_ID]],Table1__2[],7,FALSE)</f>
        <v>USA</v>
      </c>
      <c r="S1301" t="str">
        <f>VLOOKUP(Table8_16[[#This Row],[Customer_ID]],Table1__2[],8,FALSE)</f>
        <v>Gold</v>
      </c>
      <c r="T1301" t="str">
        <f>VLOOKUP(Table8_16[[#This Row],[Customer_ID]],Table1__2[],9,FALSE)</f>
        <v>Experienced</v>
      </c>
      <c r="U1301" t="str">
        <f>VLOOKUP(Table8_16[[#This Row],[Product_ID]],Table3__211[],2,FALSE)</f>
        <v>Fitness Resistance</v>
      </c>
      <c r="V1301" t="str">
        <f>VLOOKUP(Table8_16[[#This Row],[Product_ID]],Table3__211[],3,FALSE)</f>
        <v>Bands</v>
      </c>
      <c r="W1301" t="str">
        <f>VLOOKUP(Table8_16[[#This Row],[Product_ID]],Table3__211[],4,FALSE)</f>
        <v>Sports</v>
      </c>
      <c r="X1301" t="str">
        <f>VLOOKUP(Table8_16[[#This Row],[Product_ID]],Table3__211[],5,FALSE)</f>
        <v>Fitness</v>
      </c>
      <c r="Y1301" t="str">
        <f>VLOOKUP(Table8_16[[#This Row],[Product_ID]],Table3__211[],6,FALSE)</f>
        <v>Reese-Watson</v>
      </c>
      <c r="Z1301">
        <f>VLOOKUP(Table8_16[[#This Row],[Product_ID]],Table3__211[],7,FALSE)</f>
        <v>152.91999999999999</v>
      </c>
      <c r="AA1301">
        <f>VLOOKUP(Table8_16[[#This Row],[Product_ID]],Table3__211[],8,FALSE)</f>
        <v>281</v>
      </c>
      <c r="AB1301" t="str">
        <f>VLOOKUP(Table8_16[[#This Row],[Store_ID]],Store!$A$2:$E$21,2,FALSE)</f>
        <v>Martinez-Mullins</v>
      </c>
      <c r="AC1301" t="str">
        <f>VLOOKUP(Table8_16[[#This Row],[Store_ID]],Store!$A$2:$E$21,3,FALSE)</f>
        <v>South</v>
      </c>
      <c r="AD1301" t="str">
        <f>VLOOKUP(Table8_16[[#This Row],[Store_ID]],Store!$A$2:$E$21,4,FALSE)</f>
        <v>Williamsfurt</v>
      </c>
      <c r="AE1301" t="str">
        <f>VLOOKUP(Table8_16[[#This Row],[Store_ID]],Store!$A$2:$E$21,5,FALSE)</f>
        <v>Online</v>
      </c>
      <c r="AF1301" s="22" t="str">
        <f>VLOOKUP(Table8_16[[#This Row],[Store_ID]],Store!$A$2:$F$21,6,FALSE)</f>
        <v>Digital Store</v>
      </c>
    </row>
    <row r="1302" spans="1:32" x14ac:dyDescent="0.3">
      <c r="A1302" t="s">
        <v>3267</v>
      </c>
      <c r="B1302" s="5">
        <v>45478</v>
      </c>
      <c r="C1302" t="s">
        <v>503</v>
      </c>
      <c r="D1302" t="s">
        <v>1871</v>
      </c>
      <c r="E1302" t="s">
        <v>1939</v>
      </c>
      <c r="F1302">
        <v>1</v>
      </c>
      <c r="G1302">
        <v>893.14</v>
      </c>
      <c r="H1302">
        <v>0.09</v>
      </c>
      <c r="I1302" t="s">
        <v>1959</v>
      </c>
      <c r="J1302">
        <v>812.75739999999996</v>
      </c>
      <c r="K1302">
        <v>812.75739999999996</v>
      </c>
      <c r="L1302" t="str">
        <f>_xlfn.IFS(Table8_1[[#This Row],[Unit_Price]]&lt;500,"Low Price",Table8_1[[#This Row],[Unit_Price]]&lt;2000,"Medium Price",Table8_1[[#This Row],[Unit_Price]]&gt;=2000, "High Price")</f>
        <v>Medium Price</v>
      </c>
      <c r="M1302" t="str">
        <f>VLOOKUP(Table8_16[[#This Row],[Customer_ID]],Table1__2[],2,FALSE)</f>
        <v>Rhonda Young</v>
      </c>
      <c r="N1302">
        <f>VLOOKUP(Table8_16[[#This Row],[Customer_ID]],Table1__2[],3,FALSE)</f>
        <v>49</v>
      </c>
      <c r="O1302" t="str">
        <f>VLOOKUP(Table8_16[[#This Row],[Customer_ID]],Table1__2[],4,FALSE)</f>
        <v>Female</v>
      </c>
      <c r="P1302" t="str">
        <f>VLOOKUP(Table8_16[[#This Row],[Customer_ID]],Table1__2[],5,FALSE)</f>
        <v>Lake Nathanfort</v>
      </c>
      <c r="Q1302" t="str">
        <f>VLOOKUP(Table8_16[[#This Row],[Customer_ID]],Table1__2[],6,FALSE)</f>
        <v>Alaska</v>
      </c>
      <c r="R1302" t="str">
        <f>VLOOKUP(Table8_16[[#This Row],[Customer_ID]],Table1__2[],7,FALSE)</f>
        <v>USA</v>
      </c>
      <c r="S1302" t="str">
        <f>VLOOKUP(Table8_16[[#This Row],[Customer_ID]],Table1__2[],8,FALSE)</f>
        <v>Platinum</v>
      </c>
      <c r="T1302" t="str">
        <f>VLOOKUP(Table8_16[[#This Row],[Customer_ID]],Table1__2[],9,FALSE)</f>
        <v>Experienced</v>
      </c>
      <c r="U1302" t="str">
        <f>VLOOKUP(Table8_16[[#This Row],[Product_ID]],Table3__211[],2,FALSE)</f>
        <v>Women's Formal</v>
      </c>
      <c r="V1302" t="str">
        <f>VLOOKUP(Table8_16[[#This Row],[Product_ID]],Table3__211[],3,FALSE)</f>
        <v>Blazer</v>
      </c>
      <c r="W1302" t="str">
        <f>VLOOKUP(Table8_16[[#This Row],[Product_ID]],Table3__211[],4,FALSE)</f>
        <v>Clothing</v>
      </c>
      <c r="X1302" t="str">
        <f>VLOOKUP(Table8_16[[#This Row],[Product_ID]],Table3__211[],5,FALSE)</f>
        <v>Outerwear</v>
      </c>
      <c r="Y1302" t="str">
        <f>VLOOKUP(Table8_16[[#This Row],[Product_ID]],Table3__211[],6,FALSE)</f>
        <v>Phillips and Sons</v>
      </c>
      <c r="Z1302">
        <f>VLOOKUP(Table8_16[[#This Row],[Product_ID]],Table3__211[],7,FALSE)</f>
        <v>358.47</v>
      </c>
      <c r="AA1302">
        <f>VLOOKUP(Table8_16[[#This Row],[Product_ID]],Table3__211[],8,FALSE)</f>
        <v>143</v>
      </c>
      <c r="AB1302" t="str">
        <f>VLOOKUP(Table8_16[[#This Row],[Store_ID]],Store!$A$2:$E$21,2,FALSE)</f>
        <v>Frederick-Wright</v>
      </c>
      <c r="AC1302" t="str">
        <f>VLOOKUP(Table8_16[[#This Row],[Store_ID]],Store!$A$2:$E$21,3,FALSE)</f>
        <v>West</v>
      </c>
      <c r="AD1302" t="str">
        <f>VLOOKUP(Table8_16[[#This Row],[Store_ID]],Store!$A$2:$E$21,4,FALSE)</f>
        <v>New Jimmymouth</v>
      </c>
      <c r="AE1302" t="str">
        <f>VLOOKUP(Table8_16[[#This Row],[Store_ID]],Store!$A$2:$E$21,5,FALSE)</f>
        <v>Flagship</v>
      </c>
      <c r="AF1302" s="22" t="str">
        <f>VLOOKUP(Table8_16[[#This Row],[Store_ID]],Store!$A$2:$F$21,6,FALSE)</f>
        <v>Physical Store</v>
      </c>
    </row>
    <row r="1303" spans="1:32" x14ac:dyDescent="0.3">
      <c r="A1303" t="s">
        <v>3268</v>
      </c>
      <c r="B1303" s="5">
        <v>45528</v>
      </c>
      <c r="C1303" t="s">
        <v>370</v>
      </c>
      <c r="D1303" t="s">
        <v>1680</v>
      </c>
      <c r="E1303" t="s">
        <v>1917</v>
      </c>
      <c r="F1303">
        <v>4</v>
      </c>
      <c r="G1303">
        <v>349.07</v>
      </c>
      <c r="H1303">
        <v>0.28000000000000003</v>
      </c>
      <c r="I1303" t="s">
        <v>1959</v>
      </c>
      <c r="J1303">
        <v>1005.3216</v>
      </c>
      <c r="K1303">
        <v>1005.3216</v>
      </c>
      <c r="L1303" t="str">
        <f>_xlfn.IFS(Table8_1[[#This Row],[Unit_Price]]&lt;500,"Low Price",Table8_1[[#This Row],[Unit_Price]]&lt;2000,"Medium Price",Table8_1[[#This Row],[Unit_Price]]&gt;=2000, "High Price")</f>
        <v>Low Price</v>
      </c>
      <c r="M1303" t="str">
        <f>VLOOKUP(Table8_16[[#This Row],[Customer_ID]],Table1__2[],2,FALSE)</f>
        <v>Steven Stein</v>
      </c>
      <c r="N1303">
        <f>VLOOKUP(Table8_16[[#This Row],[Customer_ID]],Table1__2[],3,FALSE)</f>
        <v>21</v>
      </c>
      <c r="O1303" t="str">
        <f>VLOOKUP(Table8_16[[#This Row],[Customer_ID]],Table1__2[],4,FALSE)</f>
        <v>Male</v>
      </c>
      <c r="P1303" t="str">
        <f>VLOOKUP(Table8_16[[#This Row],[Customer_ID]],Table1__2[],5,FALSE)</f>
        <v>West Lauren</v>
      </c>
      <c r="Q1303" t="str">
        <f>VLOOKUP(Table8_16[[#This Row],[Customer_ID]],Table1__2[],6,FALSE)</f>
        <v>Connecticut</v>
      </c>
      <c r="R1303" t="str">
        <f>VLOOKUP(Table8_16[[#This Row],[Customer_ID]],Table1__2[],7,FALSE)</f>
        <v>USA</v>
      </c>
      <c r="S1303" t="str">
        <f>VLOOKUP(Table8_16[[#This Row],[Customer_ID]],Table1__2[],8,FALSE)</f>
        <v>Bronze</v>
      </c>
      <c r="T1303" t="str">
        <f>VLOOKUP(Table8_16[[#This Row],[Customer_ID]],Table1__2[],9,FALSE)</f>
        <v>Students</v>
      </c>
      <c r="U1303" t="str">
        <f>VLOOKUP(Table8_16[[#This Row],[Product_ID]],Table3__211[],2,FALSE)</f>
        <v>Gaming Mechanical</v>
      </c>
      <c r="V1303" t="str">
        <f>VLOOKUP(Table8_16[[#This Row],[Product_ID]],Table3__211[],3,FALSE)</f>
        <v>Keyboard</v>
      </c>
      <c r="W1303" t="str">
        <f>VLOOKUP(Table8_16[[#This Row],[Product_ID]],Table3__211[],4,FALSE)</f>
        <v>Electronics</v>
      </c>
      <c r="X1303" t="str">
        <f>VLOOKUP(Table8_16[[#This Row],[Product_ID]],Table3__211[],5,FALSE)</f>
        <v>Computer</v>
      </c>
      <c r="Y1303" t="str">
        <f>VLOOKUP(Table8_16[[#This Row],[Product_ID]],Table3__211[],6,FALSE)</f>
        <v>Lucero LLC</v>
      </c>
      <c r="Z1303">
        <f>VLOOKUP(Table8_16[[#This Row],[Product_ID]],Table3__211[],7,FALSE)</f>
        <v>419.28</v>
      </c>
      <c r="AA1303">
        <f>VLOOKUP(Table8_16[[#This Row],[Product_ID]],Table3__211[],8,FALSE)</f>
        <v>86</v>
      </c>
      <c r="AB1303" t="str">
        <f>VLOOKUP(Table8_16[[#This Row],[Store_ID]],Store!$A$2:$E$21,2,FALSE)</f>
        <v>Bean, Jones and Park</v>
      </c>
      <c r="AC1303" t="str">
        <f>VLOOKUP(Table8_16[[#This Row],[Store_ID]],Store!$A$2:$E$21,3,FALSE)</f>
        <v>West</v>
      </c>
      <c r="AD1303" t="str">
        <f>VLOOKUP(Table8_16[[#This Row],[Store_ID]],Store!$A$2:$E$21,4,FALSE)</f>
        <v>Thompsonborough</v>
      </c>
      <c r="AE1303" t="str">
        <f>VLOOKUP(Table8_16[[#This Row],[Store_ID]],Store!$A$2:$E$21,5,FALSE)</f>
        <v>Online</v>
      </c>
      <c r="AF1303" s="22" t="str">
        <f>VLOOKUP(Table8_16[[#This Row],[Store_ID]],Store!$A$2:$F$21,6,FALSE)</f>
        <v>Digital Store</v>
      </c>
    </row>
    <row r="1304" spans="1:32" x14ac:dyDescent="0.3">
      <c r="A1304" t="s">
        <v>3269</v>
      </c>
      <c r="B1304" s="5">
        <v>45418</v>
      </c>
      <c r="C1304" t="s">
        <v>910</v>
      </c>
      <c r="D1304" t="s">
        <v>1826</v>
      </c>
      <c r="E1304" t="s">
        <v>1932</v>
      </c>
      <c r="F1304">
        <v>1</v>
      </c>
      <c r="G1304">
        <v>747.9</v>
      </c>
      <c r="H1304">
        <v>0.21</v>
      </c>
      <c r="I1304" t="s">
        <v>1964</v>
      </c>
      <c r="J1304">
        <v>590.84100000000001</v>
      </c>
      <c r="K1304">
        <v>590.84100000000001</v>
      </c>
      <c r="L1304" t="str">
        <f>_xlfn.IFS(Table8_1[[#This Row],[Unit_Price]]&lt;500,"Low Price",Table8_1[[#This Row],[Unit_Price]]&lt;2000,"Medium Price",Table8_1[[#This Row],[Unit_Price]]&gt;=2000, "High Price")</f>
        <v>Medium Price</v>
      </c>
      <c r="M1304" t="str">
        <f>VLOOKUP(Table8_16[[#This Row],[Customer_ID]],Table1__2[],2,FALSE)</f>
        <v>Bryan Garcia</v>
      </c>
      <c r="N1304">
        <f>VLOOKUP(Table8_16[[#This Row],[Customer_ID]],Table1__2[],3,FALSE)</f>
        <v>54</v>
      </c>
      <c r="O1304" t="str">
        <f>VLOOKUP(Table8_16[[#This Row],[Customer_ID]],Table1__2[],4,FALSE)</f>
        <v>Female</v>
      </c>
      <c r="P1304" t="str">
        <f>VLOOKUP(Table8_16[[#This Row],[Customer_ID]],Table1__2[],5,FALSE)</f>
        <v>Garciaborough</v>
      </c>
      <c r="Q1304" t="str">
        <f>VLOOKUP(Table8_16[[#This Row],[Customer_ID]],Table1__2[],6,FALSE)</f>
        <v>Wyoming</v>
      </c>
      <c r="R1304" t="str">
        <f>VLOOKUP(Table8_16[[#This Row],[Customer_ID]],Table1__2[],7,FALSE)</f>
        <v>USA</v>
      </c>
      <c r="S1304" t="str">
        <f>VLOOKUP(Table8_16[[#This Row],[Customer_ID]],Table1__2[],8,FALSE)</f>
        <v>Silver</v>
      </c>
      <c r="T1304" t="str">
        <f>VLOOKUP(Table8_16[[#This Row],[Customer_ID]],Table1__2[],9,FALSE)</f>
        <v>Experienced</v>
      </c>
      <c r="U1304" t="str">
        <f>VLOOKUP(Table8_16[[#This Row],[Product_ID]],Table3__211[],2,FALSE)</f>
        <v>Badminton Racket</v>
      </c>
      <c r="V1304" t="str">
        <f>VLOOKUP(Table8_16[[#This Row],[Product_ID]],Table3__211[],3,FALSE)</f>
        <v>Set</v>
      </c>
      <c r="W1304" t="str">
        <f>VLOOKUP(Table8_16[[#This Row],[Product_ID]],Table3__211[],4,FALSE)</f>
        <v>Sports</v>
      </c>
      <c r="X1304" t="str">
        <f>VLOOKUP(Table8_16[[#This Row],[Product_ID]],Table3__211[],5,FALSE)</f>
        <v>Equipment</v>
      </c>
      <c r="Y1304" t="str">
        <f>VLOOKUP(Table8_16[[#This Row],[Product_ID]],Table3__211[],6,FALSE)</f>
        <v>Robinson-Brown</v>
      </c>
      <c r="Z1304">
        <f>VLOOKUP(Table8_16[[#This Row],[Product_ID]],Table3__211[],7,FALSE)</f>
        <v>285.54000000000002</v>
      </c>
      <c r="AA1304">
        <f>VLOOKUP(Table8_16[[#This Row],[Product_ID]],Table3__211[],8,FALSE)</f>
        <v>358</v>
      </c>
      <c r="AB1304" t="str">
        <f>VLOOKUP(Table8_16[[#This Row],[Store_ID]],Store!$A$2:$E$21,2,FALSE)</f>
        <v>Gardner, Humphrey and Contreras</v>
      </c>
      <c r="AC1304" t="str">
        <f>VLOOKUP(Table8_16[[#This Row],[Store_ID]],Store!$A$2:$E$21,3,FALSE)</f>
        <v>East</v>
      </c>
      <c r="AD1304" t="str">
        <f>VLOOKUP(Table8_16[[#This Row],[Store_ID]],Store!$A$2:$E$21,4,FALSE)</f>
        <v>Johnsonville</v>
      </c>
      <c r="AE1304" t="str">
        <f>VLOOKUP(Table8_16[[#This Row],[Store_ID]],Store!$A$2:$E$21,5,FALSE)</f>
        <v>Flagship</v>
      </c>
      <c r="AF1304" s="22" t="str">
        <f>VLOOKUP(Table8_16[[#This Row],[Store_ID]],Store!$A$2:$F$21,6,FALSE)</f>
        <v>Physical Store</v>
      </c>
    </row>
    <row r="1305" spans="1:32" x14ac:dyDescent="0.3">
      <c r="A1305" t="s">
        <v>3270</v>
      </c>
      <c r="B1305" s="5">
        <v>45478</v>
      </c>
      <c r="C1305" t="s">
        <v>131</v>
      </c>
      <c r="D1305" t="s">
        <v>1826</v>
      </c>
      <c r="E1305" t="s">
        <v>1911</v>
      </c>
      <c r="F1305">
        <v>3</v>
      </c>
      <c r="G1305">
        <v>438.92</v>
      </c>
      <c r="H1305">
        <v>0.21</v>
      </c>
      <c r="I1305" t="s">
        <v>1959</v>
      </c>
      <c r="J1305">
        <v>1040.2403999999999</v>
      </c>
      <c r="K1305">
        <v>1040.2404000000001</v>
      </c>
      <c r="L1305" t="str">
        <f>_xlfn.IFS(Table8_1[[#This Row],[Unit_Price]]&lt;500,"Low Price",Table8_1[[#This Row],[Unit_Price]]&lt;2000,"Medium Price",Table8_1[[#This Row],[Unit_Price]]&gt;=2000, "High Price")</f>
        <v>Low Price</v>
      </c>
      <c r="M1305" t="str">
        <f>VLOOKUP(Table8_16[[#This Row],[Customer_ID]],Table1__2[],2,FALSE)</f>
        <v>Sarah Vance</v>
      </c>
      <c r="N1305">
        <f>VLOOKUP(Table8_16[[#This Row],[Customer_ID]],Table1__2[],3,FALSE)</f>
        <v>41</v>
      </c>
      <c r="O1305" t="str">
        <f>VLOOKUP(Table8_16[[#This Row],[Customer_ID]],Table1__2[],4,FALSE)</f>
        <v>Male</v>
      </c>
      <c r="P1305" t="str">
        <f>VLOOKUP(Table8_16[[#This Row],[Customer_ID]],Table1__2[],5,FALSE)</f>
        <v>Johnsonville</v>
      </c>
      <c r="Q1305" t="str">
        <f>VLOOKUP(Table8_16[[#This Row],[Customer_ID]],Table1__2[],6,FALSE)</f>
        <v>Oregon</v>
      </c>
      <c r="R1305" t="str">
        <f>VLOOKUP(Table8_16[[#This Row],[Customer_ID]],Table1__2[],7,FALSE)</f>
        <v>USA</v>
      </c>
      <c r="S1305" t="str">
        <f>VLOOKUP(Table8_16[[#This Row],[Customer_ID]],Table1__2[],8,FALSE)</f>
        <v>Silver</v>
      </c>
      <c r="T1305" t="str">
        <f>VLOOKUP(Table8_16[[#This Row],[Customer_ID]],Table1__2[],9,FALSE)</f>
        <v>Experienced</v>
      </c>
      <c r="U1305" t="str">
        <f>VLOOKUP(Table8_16[[#This Row],[Product_ID]],Table3__211[],2,FALSE)</f>
        <v>Badminton Racket</v>
      </c>
      <c r="V1305" t="str">
        <f>VLOOKUP(Table8_16[[#This Row],[Product_ID]],Table3__211[],3,FALSE)</f>
        <v>Set</v>
      </c>
      <c r="W1305" t="str">
        <f>VLOOKUP(Table8_16[[#This Row],[Product_ID]],Table3__211[],4,FALSE)</f>
        <v>Sports</v>
      </c>
      <c r="X1305" t="str">
        <f>VLOOKUP(Table8_16[[#This Row],[Product_ID]],Table3__211[],5,FALSE)</f>
        <v>Equipment</v>
      </c>
      <c r="Y1305" t="str">
        <f>VLOOKUP(Table8_16[[#This Row],[Product_ID]],Table3__211[],6,FALSE)</f>
        <v>Robinson-Brown</v>
      </c>
      <c r="Z1305">
        <f>VLOOKUP(Table8_16[[#This Row],[Product_ID]],Table3__211[],7,FALSE)</f>
        <v>285.54000000000002</v>
      </c>
      <c r="AA1305">
        <f>VLOOKUP(Table8_16[[#This Row],[Product_ID]],Table3__211[],8,FALSE)</f>
        <v>358</v>
      </c>
      <c r="AB1305" t="str">
        <f>VLOOKUP(Table8_16[[#This Row],[Store_ID]],Store!$A$2:$E$21,2,FALSE)</f>
        <v>Benson-Elliott</v>
      </c>
      <c r="AC1305" t="str">
        <f>VLOOKUP(Table8_16[[#This Row],[Store_ID]],Store!$A$2:$E$21,3,FALSE)</f>
        <v>East</v>
      </c>
      <c r="AD1305" t="str">
        <f>VLOOKUP(Table8_16[[#This Row],[Store_ID]],Store!$A$2:$E$21,4,FALSE)</f>
        <v>Port Josephberg</v>
      </c>
      <c r="AE1305" t="str">
        <f>VLOOKUP(Table8_16[[#This Row],[Store_ID]],Store!$A$2:$E$21,5,FALSE)</f>
        <v>Online</v>
      </c>
      <c r="AF1305" s="22" t="str">
        <f>VLOOKUP(Table8_16[[#This Row],[Store_ID]],Store!$A$2:$F$21,6,FALSE)</f>
        <v>Digital Store</v>
      </c>
    </row>
    <row r="1306" spans="1:32" x14ac:dyDescent="0.3">
      <c r="A1306" t="s">
        <v>3271</v>
      </c>
      <c r="B1306" s="5">
        <v>45232</v>
      </c>
      <c r="C1306" t="s">
        <v>430</v>
      </c>
      <c r="D1306" t="s">
        <v>1814</v>
      </c>
      <c r="E1306" t="s">
        <v>1904</v>
      </c>
      <c r="F1306">
        <v>4</v>
      </c>
      <c r="G1306">
        <v>665.38</v>
      </c>
      <c r="H1306">
        <v>0.18</v>
      </c>
      <c r="I1306" t="s">
        <v>1959</v>
      </c>
      <c r="J1306">
        <v>2182.4463999999998</v>
      </c>
      <c r="K1306">
        <v>2182.4463999999998</v>
      </c>
      <c r="L1306" t="str">
        <f>_xlfn.IFS(Table8_1[[#This Row],[Unit_Price]]&lt;500,"Low Price",Table8_1[[#This Row],[Unit_Price]]&lt;2000,"Medium Price",Table8_1[[#This Row],[Unit_Price]]&gt;=2000, "High Price")</f>
        <v>Medium Price</v>
      </c>
      <c r="M1306" t="str">
        <f>VLOOKUP(Table8_16[[#This Row],[Customer_ID]],Table1__2[],2,FALSE)</f>
        <v>Erin Hopkins</v>
      </c>
      <c r="N1306">
        <f>VLOOKUP(Table8_16[[#This Row],[Customer_ID]],Table1__2[],3,FALSE)</f>
        <v>40</v>
      </c>
      <c r="O1306" t="str">
        <f>VLOOKUP(Table8_16[[#This Row],[Customer_ID]],Table1__2[],4,FALSE)</f>
        <v>Male</v>
      </c>
      <c r="P1306" t="str">
        <f>VLOOKUP(Table8_16[[#This Row],[Customer_ID]],Table1__2[],5,FALSE)</f>
        <v>North Sabrina</v>
      </c>
      <c r="Q1306" t="str">
        <f>VLOOKUP(Table8_16[[#This Row],[Customer_ID]],Table1__2[],6,FALSE)</f>
        <v>Iowa</v>
      </c>
      <c r="R1306" t="str">
        <f>VLOOKUP(Table8_16[[#This Row],[Customer_ID]],Table1__2[],7,FALSE)</f>
        <v>USA</v>
      </c>
      <c r="S1306" t="str">
        <f>VLOOKUP(Table8_16[[#This Row],[Customer_ID]],Table1__2[],8,FALSE)</f>
        <v>Silver</v>
      </c>
      <c r="T1306" t="str">
        <f>VLOOKUP(Table8_16[[#This Row],[Customer_ID]],Table1__2[],9,FALSE)</f>
        <v>Experienced</v>
      </c>
      <c r="U1306" t="str">
        <f>VLOOKUP(Table8_16[[#This Row],[Product_ID]],Table3__211[],2,FALSE)</f>
        <v>WiFi Mesh</v>
      </c>
      <c r="V1306" t="str">
        <f>VLOOKUP(Table8_16[[#This Row],[Product_ID]],Table3__211[],3,FALSE)</f>
        <v>Router</v>
      </c>
      <c r="W1306" t="str">
        <f>VLOOKUP(Table8_16[[#This Row],[Product_ID]],Table3__211[],4,FALSE)</f>
        <v>Electronics</v>
      </c>
      <c r="X1306" t="str">
        <f>VLOOKUP(Table8_16[[#This Row],[Product_ID]],Table3__211[],5,FALSE)</f>
        <v>Appliances</v>
      </c>
      <c r="Y1306" t="str">
        <f>VLOOKUP(Table8_16[[#This Row],[Product_ID]],Table3__211[],6,FALSE)</f>
        <v>White, Reeves and Woods</v>
      </c>
      <c r="Z1306">
        <f>VLOOKUP(Table8_16[[#This Row],[Product_ID]],Table3__211[],7,FALSE)</f>
        <v>480.9</v>
      </c>
      <c r="AA1306">
        <f>VLOOKUP(Table8_16[[#This Row],[Product_ID]],Table3__211[],8,FALSE)</f>
        <v>104</v>
      </c>
      <c r="AB1306" t="str">
        <f>VLOOKUP(Table8_16[[#This Row],[Store_ID]],Store!$A$2:$E$21,2,FALSE)</f>
        <v>Alexander Group</v>
      </c>
      <c r="AC1306" t="str">
        <f>VLOOKUP(Table8_16[[#This Row],[Store_ID]],Store!$A$2:$E$21,3,FALSE)</f>
        <v>South</v>
      </c>
      <c r="AD1306" t="str">
        <f>VLOOKUP(Table8_16[[#This Row],[Store_ID]],Store!$A$2:$E$21,4,FALSE)</f>
        <v>Port Sharon</v>
      </c>
      <c r="AE1306" t="str">
        <f>VLOOKUP(Table8_16[[#This Row],[Store_ID]],Store!$A$2:$E$21,5,FALSE)</f>
        <v>Online</v>
      </c>
      <c r="AF1306" s="22" t="str">
        <f>VLOOKUP(Table8_16[[#This Row],[Store_ID]],Store!$A$2:$F$21,6,FALSE)</f>
        <v>Digital Store</v>
      </c>
    </row>
    <row r="1307" spans="1:32" x14ac:dyDescent="0.3">
      <c r="A1307" t="s">
        <v>3272</v>
      </c>
      <c r="B1307" s="5">
        <v>45616</v>
      </c>
      <c r="C1307" t="s">
        <v>24</v>
      </c>
      <c r="D1307" t="s">
        <v>1762</v>
      </c>
      <c r="E1307" t="s">
        <v>1945</v>
      </c>
      <c r="F1307">
        <v>1</v>
      </c>
      <c r="G1307">
        <v>146.49</v>
      </c>
      <c r="H1307">
        <v>0.28000000000000003</v>
      </c>
      <c r="I1307" t="s">
        <v>1959</v>
      </c>
      <c r="J1307">
        <v>105.47280000000001</v>
      </c>
      <c r="K1307">
        <v>105.47280000000001</v>
      </c>
      <c r="L1307" t="str">
        <f>_xlfn.IFS(Table8_1[[#This Row],[Unit_Price]]&lt;500,"Low Price",Table8_1[[#This Row],[Unit_Price]]&lt;2000,"Medium Price",Table8_1[[#This Row],[Unit_Price]]&gt;=2000, "High Price")</f>
        <v>Low Price</v>
      </c>
      <c r="M1307" t="str">
        <f>VLOOKUP(Table8_16[[#This Row],[Customer_ID]],Table1__2[],2,FALSE)</f>
        <v>Jeremy Harris</v>
      </c>
      <c r="N1307">
        <f>VLOOKUP(Table8_16[[#This Row],[Customer_ID]],Table1__2[],3,FALSE)</f>
        <v>59</v>
      </c>
      <c r="O1307" t="str">
        <f>VLOOKUP(Table8_16[[#This Row],[Customer_ID]],Table1__2[],4,FALSE)</f>
        <v>Female</v>
      </c>
      <c r="P1307" t="str">
        <f>VLOOKUP(Table8_16[[#This Row],[Customer_ID]],Table1__2[],5,FALSE)</f>
        <v>Thomastown</v>
      </c>
      <c r="Q1307" t="str">
        <f>VLOOKUP(Table8_16[[#This Row],[Customer_ID]],Table1__2[],6,FALSE)</f>
        <v>Ohio</v>
      </c>
      <c r="R1307" t="str">
        <f>VLOOKUP(Table8_16[[#This Row],[Customer_ID]],Table1__2[],7,FALSE)</f>
        <v>USA</v>
      </c>
      <c r="S1307" t="str">
        <f>VLOOKUP(Table8_16[[#This Row],[Customer_ID]],Table1__2[],8,FALSE)</f>
        <v>Bronze</v>
      </c>
      <c r="T1307" t="str">
        <f>VLOOKUP(Table8_16[[#This Row],[Customer_ID]],Table1__2[],9,FALSE)</f>
        <v>Experienced</v>
      </c>
      <c r="U1307" t="str">
        <f>VLOOKUP(Table8_16[[#This Row],[Product_ID]],Table3__211[],2,FALSE)</f>
        <v>Luxury Perfume</v>
      </c>
      <c r="V1307" t="str">
        <f>VLOOKUP(Table8_16[[#This Row],[Product_ID]],Table3__211[],3,FALSE)</f>
        <v>Spray</v>
      </c>
      <c r="W1307" t="str">
        <f>VLOOKUP(Table8_16[[#This Row],[Product_ID]],Table3__211[],4,FALSE)</f>
        <v>Beauty</v>
      </c>
      <c r="X1307" t="str">
        <f>VLOOKUP(Table8_16[[#This Row],[Product_ID]],Table3__211[],5,FALSE)</f>
        <v>Fragrance</v>
      </c>
      <c r="Y1307" t="str">
        <f>VLOOKUP(Table8_16[[#This Row],[Product_ID]],Table3__211[],6,FALSE)</f>
        <v>Gibson, Green and Lopez</v>
      </c>
      <c r="Z1307">
        <f>VLOOKUP(Table8_16[[#This Row],[Product_ID]],Table3__211[],7,FALSE)</f>
        <v>482.75</v>
      </c>
      <c r="AA1307">
        <f>VLOOKUP(Table8_16[[#This Row],[Product_ID]],Table3__211[],8,FALSE)</f>
        <v>444</v>
      </c>
      <c r="AB1307" t="str">
        <f>VLOOKUP(Table8_16[[#This Row],[Store_ID]],Store!$A$2:$E$21,2,FALSE)</f>
        <v>Guerrero-Schmitt</v>
      </c>
      <c r="AC1307" t="str">
        <f>VLOOKUP(Table8_16[[#This Row],[Store_ID]],Store!$A$2:$E$21,3,FALSE)</f>
        <v>East</v>
      </c>
      <c r="AD1307" t="str">
        <f>VLOOKUP(Table8_16[[#This Row],[Store_ID]],Store!$A$2:$E$21,4,FALSE)</f>
        <v>East Stevechester</v>
      </c>
      <c r="AE1307" t="str">
        <f>VLOOKUP(Table8_16[[#This Row],[Store_ID]],Store!$A$2:$E$21,5,FALSE)</f>
        <v>Flagship</v>
      </c>
      <c r="AF1307" s="22" t="str">
        <f>VLOOKUP(Table8_16[[#This Row],[Store_ID]],Store!$A$2:$F$21,6,FALSE)</f>
        <v>Physical Store</v>
      </c>
    </row>
    <row r="1308" spans="1:32" x14ac:dyDescent="0.3">
      <c r="A1308" t="s">
        <v>3273</v>
      </c>
      <c r="B1308" s="5">
        <v>45774</v>
      </c>
      <c r="C1308" t="s">
        <v>479</v>
      </c>
      <c r="D1308" t="s">
        <v>1693</v>
      </c>
      <c r="E1308" t="s">
        <v>1936</v>
      </c>
      <c r="F1308">
        <v>2</v>
      </c>
      <c r="G1308">
        <v>235.39</v>
      </c>
      <c r="H1308">
        <v>0.27</v>
      </c>
      <c r="I1308" t="s">
        <v>1964</v>
      </c>
      <c r="J1308">
        <v>343.6694</v>
      </c>
      <c r="K1308">
        <v>343.6694</v>
      </c>
      <c r="L1308" t="str">
        <f>_xlfn.IFS(Table8_1[[#This Row],[Unit_Price]]&lt;500,"Low Price",Table8_1[[#This Row],[Unit_Price]]&lt;2000,"Medium Price",Table8_1[[#This Row],[Unit_Price]]&gt;=2000, "High Price")</f>
        <v>Low Price</v>
      </c>
      <c r="M1308" t="str">
        <f>VLOOKUP(Table8_16[[#This Row],[Customer_ID]],Table1__2[],2,FALSE)</f>
        <v>Brian Holder</v>
      </c>
      <c r="N1308">
        <f>VLOOKUP(Table8_16[[#This Row],[Customer_ID]],Table1__2[],3,FALSE)</f>
        <v>32</v>
      </c>
      <c r="O1308" t="str">
        <f>VLOOKUP(Table8_16[[#This Row],[Customer_ID]],Table1__2[],4,FALSE)</f>
        <v>Male</v>
      </c>
      <c r="P1308" t="str">
        <f>VLOOKUP(Table8_16[[#This Row],[Customer_ID]],Table1__2[],5,FALSE)</f>
        <v>Port Travis</v>
      </c>
      <c r="Q1308" t="str">
        <f>VLOOKUP(Table8_16[[#This Row],[Customer_ID]],Table1__2[],6,FALSE)</f>
        <v>Utah</v>
      </c>
      <c r="R1308" t="str">
        <f>VLOOKUP(Table8_16[[#This Row],[Customer_ID]],Table1__2[],7,FALSE)</f>
        <v>USA</v>
      </c>
      <c r="S1308" t="str">
        <f>VLOOKUP(Table8_16[[#This Row],[Customer_ID]],Table1__2[],8,FALSE)</f>
        <v>Bronze</v>
      </c>
      <c r="T1308" t="str">
        <f>VLOOKUP(Table8_16[[#This Row],[Customer_ID]],Table1__2[],9,FALSE)</f>
        <v>Experienced</v>
      </c>
      <c r="U1308" t="str">
        <f>VLOOKUP(Table8_16[[#This Row],[Product_ID]],Table3__211[],2,FALSE)</f>
        <v>Sports Water Hydration</v>
      </c>
      <c r="V1308" t="str">
        <f>VLOOKUP(Table8_16[[#This Row],[Product_ID]],Table3__211[],3,FALSE)</f>
        <v>Pack</v>
      </c>
      <c r="W1308" t="str">
        <f>VLOOKUP(Table8_16[[#This Row],[Product_ID]],Table3__211[],4,FALSE)</f>
        <v>Sports</v>
      </c>
      <c r="X1308" t="str">
        <f>VLOOKUP(Table8_16[[#This Row],[Product_ID]],Table3__211[],5,FALSE)</f>
        <v>Outdoor</v>
      </c>
      <c r="Y1308" t="str">
        <f>VLOOKUP(Table8_16[[#This Row],[Product_ID]],Table3__211[],6,FALSE)</f>
        <v>Sims-Smith</v>
      </c>
      <c r="Z1308">
        <f>VLOOKUP(Table8_16[[#This Row],[Product_ID]],Table3__211[],7,FALSE)</f>
        <v>135.61000000000001</v>
      </c>
      <c r="AA1308">
        <f>VLOOKUP(Table8_16[[#This Row],[Product_ID]],Table3__211[],8,FALSE)</f>
        <v>394</v>
      </c>
      <c r="AB1308" t="str">
        <f>VLOOKUP(Table8_16[[#This Row],[Store_ID]],Store!$A$2:$E$21,2,FALSE)</f>
        <v>Shelton PLC</v>
      </c>
      <c r="AC1308" t="str">
        <f>VLOOKUP(Table8_16[[#This Row],[Store_ID]],Store!$A$2:$E$21,3,FALSE)</f>
        <v>North</v>
      </c>
      <c r="AD1308" t="str">
        <f>VLOOKUP(Table8_16[[#This Row],[Store_ID]],Store!$A$2:$E$21,4,FALSE)</f>
        <v>East Jenniferstad</v>
      </c>
      <c r="AE1308" t="str">
        <f>VLOOKUP(Table8_16[[#This Row],[Store_ID]],Store!$A$2:$E$21,5,FALSE)</f>
        <v>Flagship</v>
      </c>
      <c r="AF1308" s="22" t="str">
        <f>VLOOKUP(Table8_16[[#This Row],[Store_ID]],Store!$A$2:$F$21,6,FALSE)</f>
        <v>Physical Store</v>
      </c>
    </row>
    <row r="1309" spans="1:32" x14ac:dyDescent="0.3">
      <c r="A1309" t="s">
        <v>3274</v>
      </c>
      <c r="B1309" s="5">
        <v>45651</v>
      </c>
      <c r="C1309" t="s">
        <v>122</v>
      </c>
      <c r="D1309" t="s">
        <v>1765</v>
      </c>
      <c r="E1309" t="s">
        <v>1908</v>
      </c>
      <c r="F1309">
        <v>3</v>
      </c>
      <c r="G1309">
        <v>38.07</v>
      </c>
      <c r="H1309">
        <v>0.09</v>
      </c>
      <c r="I1309" t="s">
        <v>1961</v>
      </c>
      <c r="J1309">
        <v>103.9311</v>
      </c>
      <c r="K1309">
        <v>103.93110000000001</v>
      </c>
      <c r="L1309" t="str">
        <f>_xlfn.IFS(Table8_1[[#This Row],[Unit_Price]]&lt;500,"Low Price",Table8_1[[#This Row],[Unit_Price]]&lt;2000,"Medium Price",Table8_1[[#This Row],[Unit_Price]]&gt;=2000, "High Price")</f>
        <v>Low Price</v>
      </c>
      <c r="M1309" t="str">
        <f>VLOOKUP(Table8_16[[#This Row],[Customer_ID]],Table1__2[],2,FALSE)</f>
        <v>Joshua Ryan</v>
      </c>
      <c r="N1309">
        <f>VLOOKUP(Table8_16[[#This Row],[Customer_ID]],Table1__2[],3,FALSE)</f>
        <v>27</v>
      </c>
      <c r="O1309" t="str">
        <f>VLOOKUP(Table8_16[[#This Row],[Customer_ID]],Table1__2[],4,FALSE)</f>
        <v>Female</v>
      </c>
      <c r="P1309" t="str">
        <f>VLOOKUP(Table8_16[[#This Row],[Customer_ID]],Table1__2[],5,FALSE)</f>
        <v>New David</v>
      </c>
      <c r="Q1309" t="str">
        <f>VLOOKUP(Table8_16[[#This Row],[Customer_ID]],Table1__2[],6,FALSE)</f>
        <v>New Jersey</v>
      </c>
      <c r="R1309" t="str">
        <f>VLOOKUP(Table8_16[[#This Row],[Customer_ID]],Table1__2[],7,FALSE)</f>
        <v>USA</v>
      </c>
      <c r="S1309" t="str">
        <f>VLOOKUP(Table8_16[[#This Row],[Customer_ID]],Table1__2[],8,FALSE)</f>
        <v>Platinum</v>
      </c>
      <c r="T1309" t="str">
        <f>VLOOKUP(Table8_16[[#This Row],[Customer_ID]],Table1__2[],9,FALSE)</f>
        <v>Entry level Professionel</v>
      </c>
      <c r="U1309" t="str">
        <f>VLOOKUP(Table8_16[[#This Row],[Product_ID]],Table3__211[],2,FALSE)</f>
        <v>Tennis Ball</v>
      </c>
      <c r="V1309" t="str">
        <f>VLOOKUP(Table8_16[[#This Row],[Product_ID]],Table3__211[],3,FALSE)</f>
        <v>3-Pack</v>
      </c>
      <c r="W1309" t="str">
        <f>VLOOKUP(Table8_16[[#This Row],[Product_ID]],Table3__211[],4,FALSE)</f>
        <v>Sports</v>
      </c>
      <c r="X1309" t="str">
        <f>VLOOKUP(Table8_16[[#This Row],[Product_ID]],Table3__211[],5,FALSE)</f>
        <v>Equipment</v>
      </c>
      <c r="Y1309" t="str">
        <f>VLOOKUP(Table8_16[[#This Row],[Product_ID]],Table3__211[],6,FALSE)</f>
        <v>Lopez LLC</v>
      </c>
      <c r="Z1309">
        <f>VLOOKUP(Table8_16[[#This Row],[Product_ID]],Table3__211[],7,FALSE)</f>
        <v>103.45</v>
      </c>
      <c r="AA1309">
        <f>VLOOKUP(Table8_16[[#This Row],[Product_ID]],Table3__211[],8,FALSE)</f>
        <v>465</v>
      </c>
      <c r="AB1309" t="str">
        <f>VLOOKUP(Table8_16[[#This Row],[Store_ID]],Store!$A$2:$E$21,2,FALSE)</f>
        <v>Gray Ltd</v>
      </c>
      <c r="AC1309" t="str">
        <f>VLOOKUP(Table8_16[[#This Row],[Store_ID]],Store!$A$2:$E$21,3,FALSE)</f>
        <v>North</v>
      </c>
      <c r="AD1309" t="str">
        <f>VLOOKUP(Table8_16[[#This Row],[Store_ID]],Store!$A$2:$E$21,4,FALSE)</f>
        <v>New Michaelchester</v>
      </c>
      <c r="AE1309" t="str">
        <f>VLOOKUP(Table8_16[[#This Row],[Store_ID]],Store!$A$2:$E$21,5,FALSE)</f>
        <v>Outlet</v>
      </c>
      <c r="AF1309" s="22" t="str">
        <f>VLOOKUP(Table8_16[[#This Row],[Store_ID]],Store!$A$2:$F$21,6,FALSE)</f>
        <v>Physical Store</v>
      </c>
    </row>
    <row r="1310" spans="1:32" x14ac:dyDescent="0.3">
      <c r="A1310" t="s">
        <v>3275</v>
      </c>
      <c r="B1310" s="5">
        <v>45902</v>
      </c>
      <c r="C1310" t="s">
        <v>1266</v>
      </c>
      <c r="D1310" t="s">
        <v>1680</v>
      </c>
      <c r="E1310" t="s">
        <v>1904</v>
      </c>
      <c r="F1310">
        <v>2</v>
      </c>
      <c r="G1310">
        <v>511.7</v>
      </c>
      <c r="H1310">
        <v>0.12</v>
      </c>
      <c r="I1310" t="s">
        <v>1964</v>
      </c>
      <c r="J1310">
        <v>900.59199999999998</v>
      </c>
      <c r="K1310">
        <v>900.59199999999998</v>
      </c>
      <c r="L1310" t="str">
        <f>_xlfn.IFS(Table8_1[[#This Row],[Unit_Price]]&lt;500,"Low Price",Table8_1[[#This Row],[Unit_Price]]&lt;2000,"Medium Price",Table8_1[[#This Row],[Unit_Price]]&gt;=2000, "High Price")</f>
        <v>Medium Price</v>
      </c>
      <c r="M1310" t="str">
        <f>VLOOKUP(Table8_16[[#This Row],[Customer_ID]],Table1__2[],2,FALSE)</f>
        <v>Justin Ingram</v>
      </c>
      <c r="N1310">
        <f>VLOOKUP(Table8_16[[#This Row],[Customer_ID]],Table1__2[],3,FALSE)</f>
        <v>34</v>
      </c>
      <c r="O1310" t="str">
        <f>VLOOKUP(Table8_16[[#This Row],[Customer_ID]],Table1__2[],4,FALSE)</f>
        <v>Male</v>
      </c>
      <c r="P1310" t="str">
        <f>VLOOKUP(Table8_16[[#This Row],[Customer_ID]],Table1__2[],5,FALSE)</f>
        <v>Lake Lisaland</v>
      </c>
      <c r="Q1310" t="str">
        <f>VLOOKUP(Table8_16[[#This Row],[Customer_ID]],Table1__2[],6,FALSE)</f>
        <v>Louisiana</v>
      </c>
      <c r="R1310" t="str">
        <f>VLOOKUP(Table8_16[[#This Row],[Customer_ID]],Table1__2[],7,FALSE)</f>
        <v>USA</v>
      </c>
      <c r="S1310" t="str">
        <f>VLOOKUP(Table8_16[[#This Row],[Customer_ID]],Table1__2[],8,FALSE)</f>
        <v>Bronze</v>
      </c>
      <c r="T1310" t="str">
        <f>VLOOKUP(Table8_16[[#This Row],[Customer_ID]],Table1__2[],9,FALSE)</f>
        <v>Experienced</v>
      </c>
      <c r="U1310" t="str">
        <f>VLOOKUP(Table8_16[[#This Row],[Product_ID]],Table3__211[],2,FALSE)</f>
        <v>Gaming Mechanical</v>
      </c>
      <c r="V1310" t="str">
        <f>VLOOKUP(Table8_16[[#This Row],[Product_ID]],Table3__211[],3,FALSE)</f>
        <v>Keyboard</v>
      </c>
      <c r="W1310" t="str">
        <f>VLOOKUP(Table8_16[[#This Row],[Product_ID]],Table3__211[],4,FALSE)</f>
        <v>Electronics</v>
      </c>
      <c r="X1310" t="str">
        <f>VLOOKUP(Table8_16[[#This Row],[Product_ID]],Table3__211[],5,FALSE)</f>
        <v>Computer</v>
      </c>
      <c r="Y1310" t="str">
        <f>VLOOKUP(Table8_16[[#This Row],[Product_ID]],Table3__211[],6,FALSE)</f>
        <v>Lucero LLC</v>
      </c>
      <c r="Z1310">
        <f>VLOOKUP(Table8_16[[#This Row],[Product_ID]],Table3__211[],7,FALSE)</f>
        <v>419.28</v>
      </c>
      <c r="AA1310">
        <f>VLOOKUP(Table8_16[[#This Row],[Product_ID]],Table3__211[],8,FALSE)</f>
        <v>86</v>
      </c>
      <c r="AB1310" t="str">
        <f>VLOOKUP(Table8_16[[#This Row],[Store_ID]],Store!$A$2:$E$21,2,FALSE)</f>
        <v>Alexander Group</v>
      </c>
      <c r="AC1310" t="str">
        <f>VLOOKUP(Table8_16[[#This Row],[Store_ID]],Store!$A$2:$E$21,3,FALSE)</f>
        <v>South</v>
      </c>
      <c r="AD1310" t="str">
        <f>VLOOKUP(Table8_16[[#This Row],[Store_ID]],Store!$A$2:$E$21,4,FALSE)</f>
        <v>Port Sharon</v>
      </c>
      <c r="AE1310" t="str">
        <f>VLOOKUP(Table8_16[[#This Row],[Store_ID]],Store!$A$2:$E$21,5,FALSE)</f>
        <v>Online</v>
      </c>
      <c r="AF1310" s="22" t="str">
        <f>VLOOKUP(Table8_16[[#This Row],[Store_ID]],Store!$A$2:$F$21,6,FALSE)</f>
        <v>Digital Store</v>
      </c>
    </row>
    <row r="1311" spans="1:32" x14ac:dyDescent="0.3">
      <c r="A1311" t="s">
        <v>3276</v>
      </c>
      <c r="B1311" s="5">
        <v>45401</v>
      </c>
      <c r="C1311" t="s">
        <v>336</v>
      </c>
      <c r="D1311" t="s">
        <v>1808</v>
      </c>
      <c r="E1311" t="s">
        <v>1917</v>
      </c>
      <c r="F1311">
        <v>4</v>
      </c>
      <c r="G1311">
        <v>488.72</v>
      </c>
      <c r="H1311">
        <v>0.23</v>
      </c>
      <c r="I1311" t="s">
        <v>1961</v>
      </c>
      <c r="J1311">
        <v>1505.2575999999999</v>
      </c>
      <c r="K1311">
        <v>1505.2576000000001</v>
      </c>
      <c r="L1311" t="str">
        <f>_xlfn.IFS(Table8_1[[#This Row],[Unit_Price]]&lt;500,"Low Price",Table8_1[[#This Row],[Unit_Price]]&lt;2000,"Medium Price",Table8_1[[#This Row],[Unit_Price]]&gt;=2000, "High Price")</f>
        <v>Low Price</v>
      </c>
      <c r="M1311" t="str">
        <f>VLOOKUP(Table8_16[[#This Row],[Customer_ID]],Table1__2[],2,FALSE)</f>
        <v>Robert Jackson</v>
      </c>
      <c r="N1311">
        <f>VLOOKUP(Table8_16[[#This Row],[Customer_ID]],Table1__2[],3,FALSE)</f>
        <v>44</v>
      </c>
      <c r="O1311" t="str">
        <f>VLOOKUP(Table8_16[[#This Row],[Customer_ID]],Table1__2[],4,FALSE)</f>
        <v>Female</v>
      </c>
      <c r="P1311" t="str">
        <f>VLOOKUP(Table8_16[[#This Row],[Customer_ID]],Table1__2[],5,FALSE)</f>
        <v>Lake Brandy</v>
      </c>
      <c r="Q1311" t="str">
        <f>VLOOKUP(Table8_16[[#This Row],[Customer_ID]],Table1__2[],6,FALSE)</f>
        <v>Tennessee</v>
      </c>
      <c r="R1311" t="str">
        <f>VLOOKUP(Table8_16[[#This Row],[Customer_ID]],Table1__2[],7,FALSE)</f>
        <v>USA</v>
      </c>
      <c r="S1311" t="str">
        <f>VLOOKUP(Table8_16[[#This Row],[Customer_ID]],Table1__2[],8,FALSE)</f>
        <v>Platinum</v>
      </c>
      <c r="T1311" t="str">
        <f>VLOOKUP(Table8_16[[#This Row],[Customer_ID]],Table1__2[],9,FALSE)</f>
        <v>Experienced</v>
      </c>
      <c r="U1311" t="str">
        <f>VLOOKUP(Table8_16[[#This Row],[Product_ID]],Table3__211[],2,FALSE)</f>
        <v>Women's Ankle</v>
      </c>
      <c r="V1311" t="str">
        <f>VLOOKUP(Table8_16[[#This Row],[Product_ID]],Table3__211[],3,FALSE)</f>
        <v>Boots</v>
      </c>
      <c r="W1311" t="str">
        <f>VLOOKUP(Table8_16[[#This Row],[Product_ID]],Table3__211[],4,FALSE)</f>
        <v>Clothing</v>
      </c>
      <c r="X1311" t="str">
        <f>VLOOKUP(Table8_16[[#This Row],[Product_ID]],Table3__211[],5,FALSE)</f>
        <v>Footwear</v>
      </c>
      <c r="Y1311" t="str">
        <f>VLOOKUP(Table8_16[[#This Row],[Product_ID]],Table3__211[],6,FALSE)</f>
        <v>Poole PLC</v>
      </c>
      <c r="Z1311">
        <f>VLOOKUP(Table8_16[[#This Row],[Product_ID]],Table3__211[],7,FALSE)</f>
        <v>158.13999999999999</v>
      </c>
      <c r="AA1311">
        <f>VLOOKUP(Table8_16[[#This Row],[Product_ID]],Table3__211[],8,FALSE)</f>
        <v>82</v>
      </c>
      <c r="AB1311" t="str">
        <f>VLOOKUP(Table8_16[[#This Row],[Store_ID]],Store!$A$2:$E$21,2,FALSE)</f>
        <v>Bean, Jones and Park</v>
      </c>
      <c r="AC1311" t="str">
        <f>VLOOKUP(Table8_16[[#This Row],[Store_ID]],Store!$A$2:$E$21,3,FALSE)</f>
        <v>West</v>
      </c>
      <c r="AD1311" t="str">
        <f>VLOOKUP(Table8_16[[#This Row],[Store_ID]],Store!$A$2:$E$21,4,FALSE)</f>
        <v>Thompsonborough</v>
      </c>
      <c r="AE1311" t="str">
        <f>VLOOKUP(Table8_16[[#This Row],[Store_ID]],Store!$A$2:$E$21,5,FALSE)</f>
        <v>Online</v>
      </c>
      <c r="AF1311" s="22" t="str">
        <f>VLOOKUP(Table8_16[[#This Row],[Store_ID]],Store!$A$2:$F$21,6,FALSE)</f>
        <v>Digital Store</v>
      </c>
    </row>
    <row r="1312" spans="1:32" x14ac:dyDescent="0.3">
      <c r="A1312" t="s">
        <v>3277</v>
      </c>
      <c r="B1312" s="5">
        <v>45717</v>
      </c>
      <c r="C1312" t="s">
        <v>1232</v>
      </c>
      <c r="D1312" t="s">
        <v>1732</v>
      </c>
      <c r="E1312" t="s">
        <v>1929</v>
      </c>
      <c r="F1312">
        <v>2</v>
      </c>
      <c r="G1312">
        <v>520.45000000000005</v>
      </c>
      <c r="H1312">
        <v>0.11</v>
      </c>
      <c r="I1312" t="s">
        <v>1964</v>
      </c>
      <c r="J1312">
        <v>926.40099999999995</v>
      </c>
      <c r="K1312">
        <v>926.40100000000007</v>
      </c>
      <c r="L1312" t="str">
        <f>_xlfn.IFS(Table8_1[[#This Row],[Unit_Price]]&lt;500,"Low Price",Table8_1[[#This Row],[Unit_Price]]&lt;2000,"Medium Price",Table8_1[[#This Row],[Unit_Price]]&gt;=2000, "High Price")</f>
        <v>Medium Price</v>
      </c>
      <c r="M1312" t="str">
        <f>VLOOKUP(Table8_16[[#This Row],[Customer_ID]],Table1__2[],2,FALSE)</f>
        <v>Heidi Tyler</v>
      </c>
      <c r="N1312">
        <f>VLOOKUP(Table8_16[[#This Row],[Customer_ID]],Table1__2[],3,FALSE)</f>
        <v>40</v>
      </c>
      <c r="O1312" t="str">
        <f>VLOOKUP(Table8_16[[#This Row],[Customer_ID]],Table1__2[],4,FALSE)</f>
        <v>Female</v>
      </c>
      <c r="P1312" t="str">
        <f>VLOOKUP(Table8_16[[#This Row],[Customer_ID]],Table1__2[],5,FALSE)</f>
        <v>Dawnstad</v>
      </c>
      <c r="Q1312" t="str">
        <f>VLOOKUP(Table8_16[[#This Row],[Customer_ID]],Table1__2[],6,FALSE)</f>
        <v>Oregon</v>
      </c>
      <c r="R1312" t="str">
        <f>VLOOKUP(Table8_16[[#This Row],[Customer_ID]],Table1__2[],7,FALSE)</f>
        <v>USA</v>
      </c>
      <c r="S1312" t="str">
        <f>VLOOKUP(Table8_16[[#This Row],[Customer_ID]],Table1__2[],8,FALSE)</f>
        <v>Bronze</v>
      </c>
      <c r="T1312" t="str">
        <f>VLOOKUP(Table8_16[[#This Row],[Customer_ID]],Table1__2[],9,FALSE)</f>
        <v>Experienced</v>
      </c>
      <c r="U1312" t="str">
        <f>VLOOKUP(Table8_16[[#This Row],[Product_ID]],Table3__211[],2,FALSE)</f>
        <v>Boxing Hand</v>
      </c>
      <c r="V1312" t="str">
        <f>VLOOKUP(Table8_16[[#This Row],[Product_ID]],Table3__211[],3,FALSE)</f>
        <v>Wraps</v>
      </c>
      <c r="W1312" t="str">
        <f>VLOOKUP(Table8_16[[#This Row],[Product_ID]],Table3__211[],4,FALSE)</f>
        <v>Sports</v>
      </c>
      <c r="X1312" t="str">
        <f>VLOOKUP(Table8_16[[#This Row],[Product_ID]],Table3__211[],5,FALSE)</f>
        <v>Fitness</v>
      </c>
      <c r="Y1312" t="str">
        <f>VLOOKUP(Table8_16[[#This Row],[Product_ID]],Table3__211[],6,FALSE)</f>
        <v>Smith-King</v>
      </c>
      <c r="Z1312">
        <f>VLOOKUP(Table8_16[[#This Row],[Product_ID]],Table3__211[],7,FALSE)</f>
        <v>190.29</v>
      </c>
      <c r="AA1312">
        <f>VLOOKUP(Table8_16[[#This Row],[Product_ID]],Table3__211[],8,FALSE)</f>
        <v>260</v>
      </c>
      <c r="AB1312" t="str">
        <f>VLOOKUP(Table8_16[[#This Row],[Store_ID]],Store!$A$2:$E$21,2,FALSE)</f>
        <v>Thomas, Bridges and Harris</v>
      </c>
      <c r="AC1312" t="str">
        <f>VLOOKUP(Table8_16[[#This Row],[Store_ID]],Store!$A$2:$E$21,3,FALSE)</f>
        <v>North</v>
      </c>
      <c r="AD1312" t="str">
        <f>VLOOKUP(Table8_16[[#This Row],[Store_ID]],Store!$A$2:$E$21,4,FALSE)</f>
        <v>Sabrinatown</v>
      </c>
      <c r="AE1312" t="str">
        <f>VLOOKUP(Table8_16[[#This Row],[Store_ID]],Store!$A$2:$E$21,5,FALSE)</f>
        <v>Online</v>
      </c>
      <c r="AF1312" s="22" t="str">
        <f>VLOOKUP(Table8_16[[#This Row],[Store_ID]],Store!$A$2:$F$21,6,FALSE)</f>
        <v>Digital Store</v>
      </c>
    </row>
    <row r="1313" spans="1:32" x14ac:dyDescent="0.3">
      <c r="A1313" t="s">
        <v>3278</v>
      </c>
      <c r="B1313" s="5">
        <v>45376</v>
      </c>
      <c r="C1313" t="s">
        <v>1352</v>
      </c>
      <c r="D1313" t="s">
        <v>1725</v>
      </c>
      <c r="E1313" t="s">
        <v>1908</v>
      </c>
      <c r="F1313">
        <v>1</v>
      </c>
      <c r="G1313">
        <v>340.9</v>
      </c>
      <c r="H1313">
        <v>0.28999999999999998</v>
      </c>
      <c r="I1313" t="s">
        <v>1959</v>
      </c>
      <c r="J1313">
        <v>242.03899999999999</v>
      </c>
      <c r="K1313">
        <v>242.03899999999999</v>
      </c>
      <c r="L1313" t="str">
        <f>_xlfn.IFS(Table8_1[[#This Row],[Unit_Price]]&lt;500,"Low Price",Table8_1[[#This Row],[Unit_Price]]&lt;2000,"Medium Price",Table8_1[[#This Row],[Unit_Price]]&gt;=2000, "High Price")</f>
        <v>Low Price</v>
      </c>
      <c r="M1313" t="str">
        <f>VLOOKUP(Table8_16[[#This Row],[Customer_ID]],Table1__2[],2,FALSE)</f>
        <v>Summer Weiss</v>
      </c>
      <c r="N1313">
        <f>VLOOKUP(Table8_16[[#This Row],[Customer_ID]],Table1__2[],3,FALSE)</f>
        <v>37</v>
      </c>
      <c r="O1313" t="str">
        <f>VLOOKUP(Table8_16[[#This Row],[Customer_ID]],Table1__2[],4,FALSE)</f>
        <v>Male</v>
      </c>
      <c r="P1313" t="str">
        <f>VLOOKUP(Table8_16[[#This Row],[Customer_ID]],Table1__2[],5,FALSE)</f>
        <v>Phyllisport</v>
      </c>
      <c r="Q1313" t="str">
        <f>VLOOKUP(Table8_16[[#This Row],[Customer_ID]],Table1__2[],6,FALSE)</f>
        <v>New Jersey</v>
      </c>
      <c r="R1313" t="str">
        <f>VLOOKUP(Table8_16[[#This Row],[Customer_ID]],Table1__2[],7,FALSE)</f>
        <v>USA</v>
      </c>
      <c r="S1313" t="str">
        <f>VLOOKUP(Table8_16[[#This Row],[Customer_ID]],Table1__2[],8,FALSE)</f>
        <v>Bronze</v>
      </c>
      <c r="T1313" t="str">
        <f>VLOOKUP(Table8_16[[#This Row],[Customer_ID]],Table1__2[],9,FALSE)</f>
        <v>Experienced</v>
      </c>
      <c r="U1313" t="str">
        <f>VLOOKUP(Table8_16[[#This Row],[Product_ID]],Table3__211[],2,FALSE)</f>
        <v>Car Dashboard Phone</v>
      </c>
      <c r="V1313" t="str">
        <f>VLOOKUP(Table8_16[[#This Row],[Product_ID]],Table3__211[],3,FALSE)</f>
        <v>Holder</v>
      </c>
      <c r="W1313" t="str">
        <f>VLOOKUP(Table8_16[[#This Row],[Product_ID]],Table3__211[],4,FALSE)</f>
        <v>Electronics</v>
      </c>
      <c r="X1313" t="str">
        <f>VLOOKUP(Table8_16[[#This Row],[Product_ID]],Table3__211[],5,FALSE)</f>
        <v>Accessories</v>
      </c>
      <c r="Y1313" t="str">
        <f>VLOOKUP(Table8_16[[#This Row],[Product_ID]],Table3__211[],6,FALSE)</f>
        <v>Byrd, Stewart and Valdez</v>
      </c>
      <c r="Z1313">
        <f>VLOOKUP(Table8_16[[#This Row],[Product_ID]],Table3__211[],7,FALSE)</f>
        <v>177.98</v>
      </c>
      <c r="AA1313">
        <f>VLOOKUP(Table8_16[[#This Row],[Product_ID]],Table3__211[],8,FALSE)</f>
        <v>103</v>
      </c>
      <c r="AB1313" t="str">
        <f>VLOOKUP(Table8_16[[#This Row],[Store_ID]],Store!$A$2:$E$21,2,FALSE)</f>
        <v>Gray Ltd</v>
      </c>
      <c r="AC1313" t="str">
        <f>VLOOKUP(Table8_16[[#This Row],[Store_ID]],Store!$A$2:$E$21,3,FALSE)</f>
        <v>North</v>
      </c>
      <c r="AD1313" t="str">
        <f>VLOOKUP(Table8_16[[#This Row],[Store_ID]],Store!$A$2:$E$21,4,FALSE)</f>
        <v>New Michaelchester</v>
      </c>
      <c r="AE1313" t="str">
        <f>VLOOKUP(Table8_16[[#This Row],[Store_ID]],Store!$A$2:$E$21,5,FALSE)</f>
        <v>Outlet</v>
      </c>
      <c r="AF1313" s="22" t="str">
        <f>VLOOKUP(Table8_16[[#This Row],[Store_ID]],Store!$A$2:$F$21,6,FALSE)</f>
        <v>Physical Store</v>
      </c>
    </row>
    <row r="1314" spans="1:32" x14ac:dyDescent="0.3">
      <c r="A1314" t="s">
        <v>3279</v>
      </c>
      <c r="B1314" s="5">
        <v>45576</v>
      </c>
      <c r="C1314" t="s">
        <v>1097</v>
      </c>
      <c r="D1314" t="s">
        <v>1670</v>
      </c>
      <c r="E1314" t="s">
        <v>1917</v>
      </c>
      <c r="F1314">
        <v>3</v>
      </c>
      <c r="G1314">
        <v>653.59</v>
      </c>
      <c r="H1314">
        <v>0.17</v>
      </c>
      <c r="I1314" t="s">
        <v>1964</v>
      </c>
      <c r="J1314">
        <v>1627.4391000000001</v>
      </c>
      <c r="K1314">
        <v>1627.4391000000001</v>
      </c>
      <c r="L1314" t="str">
        <f>_xlfn.IFS(Table8_1[[#This Row],[Unit_Price]]&lt;500,"Low Price",Table8_1[[#This Row],[Unit_Price]]&lt;2000,"Medium Price",Table8_1[[#This Row],[Unit_Price]]&gt;=2000, "High Price")</f>
        <v>Medium Price</v>
      </c>
      <c r="M1314" t="str">
        <f>VLOOKUP(Table8_16[[#This Row],[Customer_ID]],Table1__2[],2,FALSE)</f>
        <v>John Jordan</v>
      </c>
      <c r="N1314">
        <f>VLOOKUP(Table8_16[[#This Row],[Customer_ID]],Table1__2[],3,FALSE)</f>
        <v>58</v>
      </c>
      <c r="O1314" t="str">
        <f>VLOOKUP(Table8_16[[#This Row],[Customer_ID]],Table1__2[],4,FALSE)</f>
        <v>Female</v>
      </c>
      <c r="P1314" t="str">
        <f>VLOOKUP(Table8_16[[#This Row],[Customer_ID]],Table1__2[],5,FALSE)</f>
        <v>Port Crystalberg</v>
      </c>
      <c r="Q1314" t="str">
        <f>VLOOKUP(Table8_16[[#This Row],[Customer_ID]],Table1__2[],6,FALSE)</f>
        <v>Tennessee</v>
      </c>
      <c r="R1314" t="str">
        <f>VLOOKUP(Table8_16[[#This Row],[Customer_ID]],Table1__2[],7,FALSE)</f>
        <v>USA</v>
      </c>
      <c r="S1314" t="str">
        <f>VLOOKUP(Table8_16[[#This Row],[Customer_ID]],Table1__2[],8,FALSE)</f>
        <v>Platinum</v>
      </c>
      <c r="T1314" t="str">
        <f>VLOOKUP(Table8_16[[#This Row],[Customer_ID]],Table1__2[],9,FALSE)</f>
        <v>Experienced</v>
      </c>
      <c r="U1314" t="str">
        <f>VLOOKUP(Table8_16[[#This Row],[Product_ID]],Table3__211[],2,FALSE)</f>
        <v>Basketball</v>
      </c>
      <c r="V1314" t="str">
        <f>VLOOKUP(Table8_16[[#This Row],[Product_ID]],Table3__211[],3,FALSE)</f>
        <v>Ball</v>
      </c>
      <c r="W1314" t="str">
        <f>VLOOKUP(Table8_16[[#This Row],[Product_ID]],Table3__211[],4,FALSE)</f>
        <v>Sports</v>
      </c>
      <c r="X1314" t="str">
        <f>VLOOKUP(Table8_16[[#This Row],[Product_ID]],Table3__211[],5,FALSE)</f>
        <v>Team Sports</v>
      </c>
      <c r="Y1314" t="str">
        <f>VLOOKUP(Table8_16[[#This Row],[Product_ID]],Table3__211[],6,FALSE)</f>
        <v>Nolan-Snow</v>
      </c>
      <c r="Z1314">
        <f>VLOOKUP(Table8_16[[#This Row],[Product_ID]],Table3__211[],7,FALSE)</f>
        <v>204.39</v>
      </c>
      <c r="AA1314">
        <f>VLOOKUP(Table8_16[[#This Row],[Product_ID]],Table3__211[],8,FALSE)</f>
        <v>281</v>
      </c>
      <c r="AB1314" t="str">
        <f>VLOOKUP(Table8_16[[#This Row],[Store_ID]],Store!$A$2:$E$21,2,FALSE)</f>
        <v>Bean, Jones and Park</v>
      </c>
      <c r="AC1314" t="str">
        <f>VLOOKUP(Table8_16[[#This Row],[Store_ID]],Store!$A$2:$E$21,3,FALSE)</f>
        <v>West</v>
      </c>
      <c r="AD1314" t="str">
        <f>VLOOKUP(Table8_16[[#This Row],[Store_ID]],Store!$A$2:$E$21,4,FALSE)</f>
        <v>Thompsonborough</v>
      </c>
      <c r="AE1314" t="str">
        <f>VLOOKUP(Table8_16[[#This Row],[Store_ID]],Store!$A$2:$E$21,5,FALSE)</f>
        <v>Online</v>
      </c>
      <c r="AF1314" s="22" t="str">
        <f>VLOOKUP(Table8_16[[#This Row],[Store_ID]],Store!$A$2:$F$21,6,FALSE)</f>
        <v>Digital Store</v>
      </c>
    </row>
    <row r="1315" spans="1:32" x14ac:dyDescent="0.3">
      <c r="A1315" t="s">
        <v>3280</v>
      </c>
      <c r="B1315" s="5">
        <v>45906</v>
      </c>
      <c r="C1315" t="s">
        <v>96</v>
      </c>
      <c r="D1315" t="s">
        <v>1655</v>
      </c>
      <c r="E1315" t="s">
        <v>1945</v>
      </c>
      <c r="F1315">
        <v>1</v>
      </c>
      <c r="G1315">
        <v>179.77</v>
      </c>
      <c r="H1315">
        <v>0.23</v>
      </c>
      <c r="I1315" t="s">
        <v>1964</v>
      </c>
      <c r="J1315">
        <v>138.4229</v>
      </c>
      <c r="K1315">
        <v>138.4229</v>
      </c>
      <c r="L1315" t="str">
        <f>_xlfn.IFS(Table8_1[[#This Row],[Unit_Price]]&lt;500,"Low Price",Table8_1[[#This Row],[Unit_Price]]&lt;2000,"Medium Price",Table8_1[[#This Row],[Unit_Price]]&gt;=2000, "High Price")</f>
        <v>Low Price</v>
      </c>
      <c r="M1315" t="str">
        <f>VLOOKUP(Table8_16[[#This Row],[Customer_ID]],Table1__2[],2,FALSE)</f>
        <v>Jeff Martinez</v>
      </c>
      <c r="N1315">
        <f>VLOOKUP(Table8_16[[#This Row],[Customer_ID]],Table1__2[],3,FALSE)</f>
        <v>36</v>
      </c>
      <c r="O1315" t="str">
        <f>VLOOKUP(Table8_16[[#This Row],[Customer_ID]],Table1__2[],4,FALSE)</f>
        <v>Female</v>
      </c>
      <c r="P1315" t="str">
        <f>VLOOKUP(Table8_16[[#This Row],[Customer_ID]],Table1__2[],5,FALSE)</f>
        <v>Smithburgh</v>
      </c>
      <c r="Q1315" t="str">
        <f>VLOOKUP(Table8_16[[#This Row],[Customer_ID]],Table1__2[],6,FALSE)</f>
        <v>Oklahoma</v>
      </c>
      <c r="R1315" t="str">
        <f>VLOOKUP(Table8_16[[#This Row],[Customer_ID]],Table1__2[],7,FALSE)</f>
        <v>USA</v>
      </c>
      <c r="S1315" t="str">
        <f>VLOOKUP(Table8_16[[#This Row],[Customer_ID]],Table1__2[],8,FALSE)</f>
        <v>Gold</v>
      </c>
      <c r="T1315" t="str">
        <f>VLOOKUP(Table8_16[[#This Row],[Customer_ID]],Table1__2[],9,FALSE)</f>
        <v>Experienced</v>
      </c>
      <c r="U1315" t="str">
        <f>VLOOKUP(Table8_16[[#This Row],[Product_ID]],Table3__211[],2,FALSE)</f>
        <v>Wireless Bluetooth</v>
      </c>
      <c r="V1315" t="str">
        <f>VLOOKUP(Table8_16[[#This Row],[Product_ID]],Table3__211[],3,FALSE)</f>
        <v>Speaker</v>
      </c>
      <c r="W1315" t="str">
        <f>VLOOKUP(Table8_16[[#This Row],[Product_ID]],Table3__211[],4,FALSE)</f>
        <v>Electronics</v>
      </c>
      <c r="X1315" t="str">
        <f>VLOOKUP(Table8_16[[#This Row],[Product_ID]],Table3__211[],5,FALSE)</f>
        <v>Audio</v>
      </c>
      <c r="Y1315" t="str">
        <f>VLOOKUP(Table8_16[[#This Row],[Product_ID]],Table3__211[],6,FALSE)</f>
        <v>Reed-Schmidt</v>
      </c>
      <c r="Z1315">
        <f>VLOOKUP(Table8_16[[#This Row],[Product_ID]],Table3__211[],7,FALSE)</f>
        <v>322.41000000000003</v>
      </c>
      <c r="AA1315">
        <f>VLOOKUP(Table8_16[[#This Row],[Product_ID]],Table3__211[],8,FALSE)</f>
        <v>213</v>
      </c>
      <c r="AB1315" t="str">
        <f>VLOOKUP(Table8_16[[#This Row],[Store_ID]],Store!$A$2:$E$21,2,FALSE)</f>
        <v>Guerrero-Schmitt</v>
      </c>
      <c r="AC1315" t="str">
        <f>VLOOKUP(Table8_16[[#This Row],[Store_ID]],Store!$A$2:$E$21,3,FALSE)</f>
        <v>East</v>
      </c>
      <c r="AD1315" t="str">
        <f>VLOOKUP(Table8_16[[#This Row],[Store_ID]],Store!$A$2:$E$21,4,FALSE)</f>
        <v>East Stevechester</v>
      </c>
      <c r="AE1315" t="str">
        <f>VLOOKUP(Table8_16[[#This Row],[Store_ID]],Store!$A$2:$E$21,5,FALSE)</f>
        <v>Flagship</v>
      </c>
      <c r="AF1315" s="22" t="str">
        <f>VLOOKUP(Table8_16[[#This Row],[Store_ID]],Store!$A$2:$F$21,6,FALSE)</f>
        <v>Physical Store</v>
      </c>
    </row>
    <row r="1316" spans="1:32" x14ac:dyDescent="0.3">
      <c r="A1316" t="s">
        <v>3281</v>
      </c>
      <c r="B1316" s="5">
        <v>45523</v>
      </c>
      <c r="C1316" t="s">
        <v>46</v>
      </c>
      <c r="D1316" t="s">
        <v>1555</v>
      </c>
      <c r="E1316" t="s">
        <v>1921</v>
      </c>
      <c r="F1316">
        <v>2</v>
      </c>
      <c r="G1316">
        <v>943.8</v>
      </c>
      <c r="H1316">
        <v>0.06</v>
      </c>
      <c r="I1316" t="s">
        <v>1959</v>
      </c>
      <c r="J1316">
        <v>1774.3440000000001</v>
      </c>
      <c r="K1316">
        <v>1774.3439999999998</v>
      </c>
      <c r="L1316" t="str">
        <f>_xlfn.IFS(Table8_1[[#This Row],[Unit_Price]]&lt;500,"Low Price",Table8_1[[#This Row],[Unit_Price]]&lt;2000,"Medium Price",Table8_1[[#This Row],[Unit_Price]]&gt;=2000, "High Price")</f>
        <v>Medium Price</v>
      </c>
      <c r="M1316" t="str">
        <f>VLOOKUP(Table8_16[[#This Row],[Customer_ID]],Table1__2[],2,FALSE)</f>
        <v>Melissa Howard</v>
      </c>
      <c r="N1316">
        <f>VLOOKUP(Table8_16[[#This Row],[Customer_ID]],Table1__2[],3,FALSE)</f>
        <v>53</v>
      </c>
      <c r="O1316" t="str">
        <f>VLOOKUP(Table8_16[[#This Row],[Customer_ID]],Table1__2[],4,FALSE)</f>
        <v>Female</v>
      </c>
      <c r="P1316" t="str">
        <f>VLOOKUP(Table8_16[[#This Row],[Customer_ID]],Table1__2[],5,FALSE)</f>
        <v>Maynardton</v>
      </c>
      <c r="Q1316" t="str">
        <f>VLOOKUP(Table8_16[[#This Row],[Customer_ID]],Table1__2[],6,FALSE)</f>
        <v>New Hampshire</v>
      </c>
      <c r="R1316" t="str">
        <f>VLOOKUP(Table8_16[[#This Row],[Customer_ID]],Table1__2[],7,FALSE)</f>
        <v>USA</v>
      </c>
      <c r="S1316" t="str">
        <f>VLOOKUP(Table8_16[[#This Row],[Customer_ID]],Table1__2[],8,FALSE)</f>
        <v>Gold</v>
      </c>
      <c r="T1316" t="str">
        <f>VLOOKUP(Table8_16[[#This Row],[Customer_ID]],Table1__2[],9,FALSE)</f>
        <v>Experienced</v>
      </c>
      <c r="U1316" t="str">
        <f>VLOOKUP(Table8_16[[#This Row],[Product_ID]],Table3__211[],2,FALSE)</f>
        <v>Brother Laser</v>
      </c>
      <c r="V1316" t="str">
        <f>VLOOKUP(Table8_16[[#This Row],[Product_ID]],Table3__211[],3,FALSE)</f>
        <v>Printer</v>
      </c>
      <c r="W1316" t="str">
        <f>VLOOKUP(Table8_16[[#This Row],[Product_ID]],Table3__211[],4,FALSE)</f>
        <v>Electronics</v>
      </c>
      <c r="X1316" t="str">
        <f>VLOOKUP(Table8_16[[#This Row],[Product_ID]],Table3__211[],5,FALSE)</f>
        <v>Computer</v>
      </c>
      <c r="Y1316" t="str">
        <f>VLOOKUP(Table8_16[[#This Row],[Product_ID]],Table3__211[],6,FALSE)</f>
        <v>Hunt Inc</v>
      </c>
      <c r="Z1316">
        <f>VLOOKUP(Table8_16[[#This Row],[Product_ID]],Table3__211[],7,FALSE)</f>
        <v>112.42</v>
      </c>
      <c r="AA1316">
        <f>VLOOKUP(Table8_16[[#This Row],[Product_ID]],Table3__211[],8,FALSE)</f>
        <v>416</v>
      </c>
      <c r="AB1316" t="str">
        <f>VLOOKUP(Table8_16[[#This Row],[Store_ID]],Store!$A$2:$E$21,2,FALSE)</f>
        <v>Moore, Padilla and Butler</v>
      </c>
      <c r="AC1316" t="str">
        <f>VLOOKUP(Table8_16[[#This Row],[Store_ID]],Store!$A$2:$E$21,3,FALSE)</f>
        <v>South</v>
      </c>
      <c r="AD1316" t="str">
        <f>VLOOKUP(Table8_16[[#This Row],[Store_ID]],Store!$A$2:$E$21,4,FALSE)</f>
        <v>East Johnstad</v>
      </c>
      <c r="AE1316" t="str">
        <f>VLOOKUP(Table8_16[[#This Row],[Store_ID]],Store!$A$2:$E$21,5,FALSE)</f>
        <v>Flagship</v>
      </c>
      <c r="AF1316" s="22" t="str">
        <f>VLOOKUP(Table8_16[[#This Row],[Store_ID]],Store!$A$2:$F$21,6,FALSE)</f>
        <v>Physical Store</v>
      </c>
    </row>
    <row r="1317" spans="1:32" x14ac:dyDescent="0.3">
      <c r="A1317" t="s">
        <v>3282</v>
      </c>
      <c r="B1317" s="5">
        <v>45234</v>
      </c>
      <c r="C1317" t="s">
        <v>1284</v>
      </c>
      <c r="D1317" t="s">
        <v>1796</v>
      </c>
      <c r="E1317" t="s">
        <v>1936</v>
      </c>
      <c r="F1317">
        <v>2</v>
      </c>
      <c r="G1317">
        <v>985</v>
      </c>
      <c r="H1317">
        <v>0.25</v>
      </c>
      <c r="I1317" t="s">
        <v>1959</v>
      </c>
      <c r="J1317">
        <v>1477.5</v>
      </c>
      <c r="K1317">
        <v>1477.5</v>
      </c>
      <c r="L1317" t="str">
        <f>_xlfn.IFS(Table8_1[[#This Row],[Unit_Price]]&lt;500,"Low Price",Table8_1[[#This Row],[Unit_Price]]&lt;2000,"Medium Price",Table8_1[[#This Row],[Unit_Price]]&gt;=2000, "High Price")</f>
        <v>Medium Price</v>
      </c>
      <c r="M1317" t="str">
        <f>VLOOKUP(Table8_16[[#This Row],[Customer_ID]],Table1__2[],2,FALSE)</f>
        <v>Sarah Smith</v>
      </c>
      <c r="N1317">
        <f>VLOOKUP(Table8_16[[#This Row],[Customer_ID]],Table1__2[],3,FALSE)</f>
        <v>55</v>
      </c>
      <c r="O1317" t="str">
        <f>VLOOKUP(Table8_16[[#This Row],[Customer_ID]],Table1__2[],4,FALSE)</f>
        <v>Male</v>
      </c>
      <c r="P1317" t="str">
        <f>VLOOKUP(Table8_16[[#This Row],[Customer_ID]],Table1__2[],5,FALSE)</f>
        <v>Kathleenport</v>
      </c>
      <c r="Q1317" t="str">
        <f>VLOOKUP(Table8_16[[#This Row],[Customer_ID]],Table1__2[],6,FALSE)</f>
        <v>Wyoming</v>
      </c>
      <c r="R1317" t="str">
        <f>VLOOKUP(Table8_16[[#This Row],[Customer_ID]],Table1__2[],7,FALSE)</f>
        <v>USA</v>
      </c>
      <c r="S1317" t="str">
        <f>VLOOKUP(Table8_16[[#This Row],[Customer_ID]],Table1__2[],8,FALSE)</f>
        <v>Gold</v>
      </c>
      <c r="T1317" t="str">
        <f>VLOOKUP(Table8_16[[#This Row],[Customer_ID]],Table1__2[],9,FALSE)</f>
        <v>Experienced</v>
      </c>
      <c r="U1317" t="str">
        <f>VLOOKUP(Table8_16[[#This Row],[Product_ID]],Table3__211[],2,FALSE)</f>
        <v>Hair Repair Oil</v>
      </c>
      <c r="V1317" t="str">
        <f>VLOOKUP(Table8_16[[#This Row],[Product_ID]],Table3__211[],3,FALSE)</f>
        <v>Treatment</v>
      </c>
      <c r="W1317" t="str">
        <f>VLOOKUP(Table8_16[[#This Row],[Product_ID]],Table3__211[],4,FALSE)</f>
        <v>Beauty</v>
      </c>
      <c r="X1317" t="str">
        <f>VLOOKUP(Table8_16[[#This Row],[Product_ID]],Table3__211[],5,FALSE)</f>
        <v>Haircare</v>
      </c>
      <c r="Y1317" t="str">
        <f>VLOOKUP(Table8_16[[#This Row],[Product_ID]],Table3__211[],6,FALSE)</f>
        <v>Hopkins Ltd</v>
      </c>
      <c r="Z1317">
        <f>VLOOKUP(Table8_16[[#This Row],[Product_ID]],Table3__211[],7,FALSE)</f>
        <v>214.32</v>
      </c>
      <c r="AA1317">
        <f>VLOOKUP(Table8_16[[#This Row],[Product_ID]],Table3__211[],8,FALSE)</f>
        <v>383</v>
      </c>
      <c r="AB1317" t="str">
        <f>VLOOKUP(Table8_16[[#This Row],[Store_ID]],Store!$A$2:$E$21,2,FALSE)</f>
        <v>Shelton PLC</v>
      </c>
      <c r="AC1317" t="str">
        <f>VLOOKUP(Table8_16[[#This Row],[Store_ID]],Store!$A$2:$E$21,3,FALSE)</f>
        <v>North</v>
      </c>
      <c r="AD1317" t="str">
        <f>VLOOKUP(Table8_16[[#This Row],[Store_ID]],Store!$A$2:$E$21,4,FALSE)</f>
        <v>East Jenniferstad</v>
      </c>
      <c r="AE1317" t="str">
        <f>VLOOKUP(Table8_16[[#This Row],[Store_ID]],Store!$A$2:$E$21,5,FALSE)</f>
        <v>Flagship</v>
      </c>
      <c r="AF1317" s="22" t="str">
        <f>VLOOKUP(Table8_16[[#This Row],[Store_ID]],Store!$A$2:$F$21,6,FALSE)</f>
        <v>Physical Store</v>
      </c>
    </row>
    <row r="1318" spans="1:32" x14ac:dyDescent="0.3">
      <c r="A1318" t="s">
        <v>3283</v>
      </c>
      <c r="B1318" s="5">
        <v>45405</v>
      </c>
      <c r="C1318" t="s">
        <v>1504</v>
      </c>
      <c r="D1318" t="s">
        <v>1847</v>
      </c>
      <c r="E1318" t="s">
        <v>1924</v>
      </c>
      <c r="F1318">
        <v>4</v>
      </c>
      <c r="G1318">
        <v>216.81</v>
      </c>
      <c r="H1318">
        <v>0.28999999999999998</v>
      </c>
      <c r="I1318" t="s">
        <v>1959</v>
      </c>
      <c r="J1318">
        <v>615.74040000000002</v>
      </c>
      <c r="K1318">
        <v>615.74040000000002</v>
      </c>
      <c r="L1318" t="str">
        <f>_xlfn.IFS(Table8_1[[#This Row],[Unit_Price]]&lt;500,"Low Price",Table8_1[[#This Row],[Unit_Price]]&lt;2000,"Medium Price",Table8_1[[#This Row],[Unit_Price]]&gt;=2000, "High Price")</f>
        <v>Low Price</v>
      </c>
      <c r="M1318" t="str">
        <f>VLOOKUP(Table8_16[[#This Row],[Customer_ID]],Table1__2[],2,FALSE)</f>
        <v>Sara Ingram</v>
      </c>
      <c r="N1318">
        <f>VLOOKUP(Table8_16[[#This Row],[Customer_ID]],Table1__2[],3,FALSE)</f>
        <v>46</v>
      </c>
      <c r="O1318" t="str">
        <f>VLOOKUP(Table8_16[[#This Row],[Customer_ID]],Table1__2[],4,FALSE)</f>
        <v>Female</v>
      </c>
      <c r="P1318" t="str">
        <f>VLOOKUP(Table8_16[[#This Row],[Customer_ID]],Table1__2[],5,FALSE)</f>
        <v>East Dillonview</v>
      </c>
      <c r="Q1318" t="str">
        <f>VLOOKUP(Table8_16[[#This Row],[Customer_ID]],Table1__2[],6,FALSE)</f>
        <v>Virginia</v>
      </c>
      <c r="R1318" t="str">
        <f>VLOOKUP(Table8_16[[#This Row],[Customer_ID]],Table1__2[],7,FALSE)</f>
        <v>USA</v>
      </c>
      <c r="S1318" t="str">
        <f>VLOOKUP(Table8_16[[#This Row],[Customer_ID]],Table1__2[],8,FALSE)</f>
        <v>Bronze</v>
      </c>
      <c r="T1318" t="str">
        <f>VLOOKUP(Table8_16[[#This Row],[Customer_ID]],Table1__2[],9,FALSE)</f>
        <v>Experienced</v>
      </c>
      <c r="U1318" t="str">
        <f>VLOOKUP(Table8_16[[#This Row],[Product_ID]],Table3__211[],2,FALSE)</f>
        <v>Sports Wrist</v>
      </c>
      <c r="V1318" t="str">
        <f>VLOOKUP(Table8_16[[#This Row],[Product_ID]],Table3__211[],3,FALSE)</f>
        <v>Sweatbands</v>
      </c>
      <c r="W1318" t="str">
        <f>VLOOKUP(Table8_16[[#This Row],[Product_ID]],Table3__211[],4,FALSE)</f>
        <v>Sports</v>
      </c>
      <c r="X1318" t="str">
        <f>VLOOKUP(Table8_16[[#This Row],[Product_ID]],Table3__211[],5,FALSE)</f>
        <v>Accessories</v>
      </c>
      <c r="Y1318" t="str">
        <f>VLOOKUP(Table8_16[[#This Row],[Product_ID]],Table3__211[],6,FALSE)</f>
        <v>Olsen-Daniels</v>
      </c>
      <c r="Z1318">
        <f>VLOOKUP(Table8_16[[#This Row],[Product_ID]],Table3__211[],7,FALSE)</f>
        <v>131.24</v>
      </c>
      <c r="AA1318">
        <f>VLOOKUP(Table8_16[[#This Row],[Product_ID]],Table3__211[],8,FALSE)</f>
        <v>232</v>
      </c>
      <c r="AB1318" t="str">
        <f>VLOOKUP(Table8_16[[#This Row],[Store_ID]],Store!$A$2:$E$21,2,FALSE)</f>
        <v>Hill, Wagner and Ballard</v>
      </c>
      <c r="AC1318" t="str">
        <f>VLOOKUP(Table8_16[[#This Row],[Store_ID]],Store!$A$2:$E$21,3,FALSE)</f>
        <v>East</v>
      </c>
      <c r="AD1318" t="str">
        <f>VLOOKUP(Table8_16[[#This Row],[Store_ID]],Store!$A$2:$E$21,4,FALSE)</f>
        <v>East Davidville</v>
      </c>
      <c r="AE1318" t="str">
        <f>VLOOKUP(Table8_16[[#This Row],[Store_ID]],Store!$A$2:$E$21,5,FALSE)</f>
        <v>Online</v>
      </c>
      <c r="AF1318" s="22" t="str">
        <f>VLOOKUP(Table8_16[[#This Row],[Store_ID]],Store!$A$2:$F$21,6,FALSE)</f>
        <v>Digital Store</v>
      </c>
    </row>
    <row r="1319" spans="1:32" x14ac:dyDescent="0.3">
      <c r="A1319" t="s">
        <v>3284</v>
      </c>
      <c r="B1319" s="5">
        <v>45223</v>
      </c>
      <c r="C1319" t="s">
        <v>412</v>
      </c>
      <c r="D1319" t="s">
        <v>1774</v>
      </c>
      <c r="E1319" t="s">
        <v>1896</v>
      </c>
      <c r="F1319">
        <v>4</v>
      </c>
      <c r="G1319">
        <v>950.21</v>
      </c>
      <c r="H1319">
        <v>0.27</v>
      </c>
      <c r="I1319" t="s">
        <v>1964</v>
      </c>
      <c r="J1319">
        <v>2774.6131999999998</v>
      </c>
      <c r="K1319">
        <v>2774.6131999999998</v>
      </c>
      <c r="L1319" t="str">
        <f>_xlfn.IFS(Table8_1[[#This Row],[Unit_Price]]&lt;500,"Low Price",Table8_1[[#This Row],[Unit_Price]]&lt;2000,"Medium Price",Table8_1[[#This Row],[Unit_Price]]&gt;=2000, "High Price")</f>
        <v>Medium Price</v>
      </c>
      <c r="M1319" t="str">
        <f>VLOOKUP(Table8_16[[#This Row],[Customer_ID]],Table1__2[],2,FALSE)</f>
        <v>Colleen Mccarthy</v>
      </c>
      <c r="N1319">
        <f>VLOOKUP(Table8_16[[#This Row],[Customer_ID]],Table1__2[],3,FALSE)</f>
        <v>21</v>
      </c>
      <c r="O1319" t="str">
        <f>VLOOKUP(Table8_16[[#This Row],[Customer_ID]],Table1__2[],4,FALSE)</f>
        <v>Female</v>
      </c>
      <c r="P1319" t="str">
        <f>VLOOKUP(Table8_16[[#This Row],[Customer_ID]],Table1__2[],5,FALSE)</f>
        <v>North Katherine</v>
      </c>
      <c r="Q1319" t="str">
        <f>VLOOKUP(Table8_16[[#This Row],[Customer_ID]],Table1__2[],6,FALSE)</f>
        <v>Washington</v>
      </c>
      <c r="R1319" t="str">
        <f>VLOOKUP(Table8_16[[#This Row],[Customer_ID]],Table1__2[],7,FALSE)</f>
        <v>USA</v>
      </c>
      <c r="S1319" t="str">
        <f>VLOOKUP(Table8_16[[#This Row],[Customer_ID]],Table1__2[],8,FALSE)</f>
        <v>Platinum</v>
      </c>
      <c r="T1319" t="str">
        <f>VLOOKUP(Table8_16[[#This Row],[Customer_ID]],Table1__2[],9,FALSE)</f>
        <v>Students</v>
      </c>
      <c r="U1319" t="str">
        <f>VLOOKUP(Table8_16[[#This Row],[Product_ID]],Table3__211[],2,FALSE)</f>
        <v>Matte Lipstick</v>
      </c>
      <c r="V1319" t="str">
        <f>VLOOKUP(Table8_16[[#This Row],[Product_ID]],Table3__211[],3,FALSE)</f>
        <v>Set</v>
      </c>
      <c r="W1319" t="str">
        <f>VLOOKUP(Table8_16[[#This Row],[Product_ID]],Table3__211[],4,FALSE)</f>
        <v>Beauty</v>
      </c>
      <c r="X1319" t="str">
        <f>VLOOKUP(Table8_16[[#This Row],[Product_ID]],Table3__211[],5,FALSE)</f>
        <v>Makeup</v>
      </c>
      <c r="Y1319" t="str">
        <f>VLOOKUP(Table8_16[[#This Row],[Product_ID]],Table3__211[],6,FALSE)</f>
        <v>Zhang Inc</v>
      </c>
      <c r="Z1319">
        <f>VLOOKUP(Table8_16[[#This Row],[Product_ID]],Table3__211[],7,FALSE)</f>
        <v>299.11</v>
      </c>
      <c r="AA1319">
        <f>VLOOKUP(Table8_16[[#This Row],[Product_ID]],Table3__211[],8,FALSE)</f>
        <v>118</v>
      </c>
      <c r="AB1319" t="str">
        <f>VLOOKUP(Table8_16[[#This Row],[Store_ID]],Store!$A$2:$E$21,2,FALSE)</f>
        <v>Black-Horn</v>
      </c>
      <c r="AC1319" t="str">
        <f>VLOOKUP(Table8_16[[#This Row],[Store_ID]],Store!$A$2:$E$21,3,FALSE)</f>
        <v>South</v>
      </c>
      <c r="AD1319" t="str">
        <f>VLOOKUP(Table8_16[[#This Row],[Store_ID]],Store!$A$2:$E$21,4,FALSE)</f>
        <v>North Nancyview</v>
      </c>
      <c r="AE1319" t="str">
        <f>VLOOKUP(Table8_16[[#This Row],[Store_ID]],Store!$A$2:$E$21,5,FALSE)</f>
        <v>Outlet</v>
      </c>
      <c r="AF1319" s="22" t="str">
        <f>VLOOKUP(Table8_16[[#This Row],[Store_ID]],Store!$A$2:$F$21,6,FALSE)</f>
        <v>Physical Store</v>
      </c>
    </row>
    <row r="1320" spans="1:32" x14ac:dyDescent="0.3">
      <c r="A1320" t="s">
        <v>3285</v>
      </c>
      <c r="B1320" s="5">
        <v>45838</v>
      </c>
      <c r="C1320" t="s">
        <v>829</v>
      </c>
      <c r="D1320" t="s">
        <v>1725</v>
      </c>
      <c r="E1320" t="s">
        <v>1914</v>
      </c>
      <c r="F1320">
        <v>2</v>
      </c>
      <c r="G1320">
        <v>271.39999999999998</v>
      </c>
      <c r="H1320">
        <v>0.17</v>
      </c>
      <c r="I1320" t="s">
        <v>1961</v>
      </c>
      <c r="J1320">
        <v>450.524</v>
      </c>
      <c r="K1320">
        <v>450.52399999999994</v>
      </c>
      <c r="L1320" t="str">
        <f>_xlfn.IFS(Table8_1[[#This Row],[Unit_Price]]&lt;500,"Low Price",Table8_1[[#This Row],[Unit_Price]]&lt;2000,"Medium Price",Table8_1[[#This Row],[Unit_Price]]&gt;=2000, "High Price")</f>
        <v>Low Price</v>
      </c>
      <c r="M1320" t="str">
        <f>VLOOKUP(Table8_16[[#This Row],[Customer_ID]],Table1__2[],2,FALSE)</f>
        <v>Kristen Fischer</v>
      </c>
      <c r="N1320">
        <f>VLOOKUP(Table8_16[[#This Row],[Customer_ID]],Table1__2[],3,FALSE)</f>
        <v>57</v>
      </c>
      <c r="O1320" t="str">
        <f>VLOOKUP(Table8_16[[#This Row],[Customer_ID]],Table1__2[],4,FALSE)</f>
        <v>Male</v>
      </c>
      <c r="P1320" t="str">
        <f>VLOOKUP(Table8_16[[#This Row],[Customer_ID]],Table1__2[],5,FALSE)</f>
        <v>Lake Christopher</v>
      </c>
      <c r="Q1320" t="str">
        <f>VLOOKUP(Table8_16[[#This Row],[Customer_ID]],Table1__2[],6,FALSE)</f>
        <v>Arkansas</v>
      </c>
      <c r="R1320" t="str">
        <f>VLOOKUP(Table8_16[[#This Row],[Customer_ID]],Table1__2[],7,FALSE)</f>
        <v>USA</v>
      </c>
      <c r="S1320" t="str">
        <f>VLOOKUP(Table8_16[[#This Row],[Customer_ID]],Table1__2[],8,FALSE)</f>
        <v>Platinum</v>
      </c>
      <c r="T1320" t="str">
        <f>VLOOKUP(Table8_16[[#This Row],[Customer_ID]],Table1__2[],9,FALSE)</f>
        <v>Experienced</v>
      </c>
      <c r="U1320" t="str">
        <f>VLOOKUP(Table8_16[[#This Row],[Product_ID]],Table3__211[],2,FALSE)</f>
        <v>Car Dashboard Phone</v>
      </c>
      <c r="V1320" t="str">
        <f>VLOOKUP(Table8_16[[#This Row],[Product_ID]],Table3__211[],3,FALSE)</f>
        <v>Holder</v>
      </c>
      <c r="W1320" t="str">
        <f>VLOOKUP(Table8_16[[#This Row],[Product_ID]],Table3__211[],4,FALSE)</f>
        <v>Electronics</v>
      </c>
      <c r="X1320" t="str">
        <f>VLOOKUP(Table8_16[[#This Row],[Product_ID]],Table3__211[],5,FALSE)</f>
        <v>Accessories</v>
      </c>
      <c r="Y1320" t="str">
        <f>VLOOKUP(Table8_16[[#This Row],[Product_ID]],Table3__211[],6,FALSE)</f>
        <v>Byrd, Stewart and Valdez</v>
      </c>
      <c r="Z1320">
        <f>VLOOKUP(Table8_16[[#This Row],[Product_ID]],Table3__211[],7,FALSE)</f>
        <v>177.98</v>
      </c>
      <c r="AA1320">
        <f>VLOOKUP(Table8_16[[#This Row],[Product_ID]],Table3__211[],8,FALSE)</f>
        <v>103</v>
      </c>
      <c r="AB1320" t="str">
        <f>VLOOKUP(Table8_16[[#This Row],[Store_ID]],Store!$A$2:$E$21,2,FALSE)</f>
        <v>Martinez-Mullins</v>
      </c>
      <c r="AC1320" t="str">
        <f>VLOOKUP(Table8_16[[#This Row],[Store_ID]],Store!$A$2:$E$21,3,FALSE)</f>
        <v>South</v>
      </c>
      <c r="AD1320" t="str">
        <f>VLOOKUP(Table8_16[[#This Row],[Store_ID]],Store!$A$2:$E$21,4,FALSE)</f>
        <v>Williamsfurt</v>
      </c>
      <c r="AE1320" t="str">
        <f>VLOOKUP(Table8_16[[#This Row],[Store_ID]],Store!$A$2:$E$21,5,FALSE)</f>
        <v>Online</v>
      </c>
      <c r="AF1320" s="22" t="str">
        <f>VLOOKUP(Table8_16[[#This Row],[Store_ID]],Store!$A$2:$F$21,6,FALSE)</f>
        <v>Digital Store</v>
      </c>
    </row>
    <row r="1321" spans="1:32" x14ac:dyDescent="0.3">
      <c r="A1321" t="s">
        <v>3286</v>
      </c>
      <c r="B1321" s="5">
        <v>45883</v>
      </c>
      <c r="C1321" t="s">
        <v>566</v>
      </c>
      <c r="D1321" t="s">
        <v>1696</v>
      </c>
      <c r="E1321" t="s">
        <v>1917</v>
      </c>
      <c r="F1321">
        <v>4</v>
      </c>
      <c r="G1321">
        <v>708.19</v>
      </c>
      <c r="H1321">
        <v>0.1</v>
      </c>
      <c r="I1321" t="s">
        <v>1961</v>
      </c>
      <c r="J1321">
        <v>2549.4839999999999</v>
      </c>
      <c r="K1321">
        <v>2549.4840000000004</v>
      </c>
      <c r="L1321" t="str">
        <f>_xlfn.IFS(Table8_1[[#This Row],[Unit_Price]]&lt;500,"Low Price",Table8_1[[#This Row],[Unit_Price]]&lt;2000,"Medium Price",Table8_1[[#This Row],[Unit_Price]]&gt;=2000, "High Price")</f>
        <v>Medium Price</v>
      </c>
      <c r="M1321" t="str">
        <f>VLOOKUP(Table8_16[[#This Row],[Customer_ID]],Table1__2[],2,FALSE)</f>
        <v>Daniel Contreras</v>
      </c>
      <c r="N1321">
        <f>VLOOKUP(Table8_16[[#This Row],[Customer_ID]],Table1__2[],3,FALSE)</f>
        <v>36</v>
      </c>
      <c r="O1321" t="str">
        <f>VLOOKUP(Table8_16[[#This Row],[Customer_ID]],Table1__2[],4,FALSE)</f>
        <v>Female</v>
      </c>
      <c r="P1321" t="str">
        <f>VLOOKUP(Table8_16[[#This Row],[Customer_ID]],Table1__2[],5,FALSE)</f>
        <v>Robertview</v>
      </c>
      <c r="Q1321" t="str">
        <f>VLOOKUP(Table8_16[[#This Row],[Customer_ID]],Table1__2[],6,FALSE)</f>
        <v>Florida</v>
      </c>
      <c r="R1321" t="str">
        <f>VLOOKUP(Table8_16[[#This Row],[Customer_ID]],Table1__2[],7,FALSE)</f>
        <v>USA</v>
      </c>
      <c r="S1321" t="str">
        <f>VLOOKUP(Table8_16[[#This Row],[Customer_ID]],Table1__2[],8,FALSE)</f>
        <v>Platinum</v>
      </c>
      <c r="T1321" t="str">
        <f>VLOOKUP(Table8_16[[#This Row],[Customer_ID]],Table1__2[],9,FALSE)</f>
        <v>Experienced</v>
      </c>
      <c r="U1321" t="str">
        <f>VLOOKUP(Table8_16[[#This Row],[Product_ID]],Table3__211[],2,FALSE)</f>
        <v>Portable Power</v>
      </c>
      <c r="V1321" t="str">
        <f>VLOOKUP(Table8_16[[#This Row],[Product_ID]],Table3__211[],3,FALSE)</f>
        <v>Bank</v>
      </c>
      <c r="W1321" t="str">
        <f>VLOOKUP(Table8_16[[#This Row],[Product_ID]],Table3__211[],4,FALSE)</f>
        <v>Electronics</v>
      </c>
      <c r="X1321" t="str">
        <f>VLOOKUP(Table8_16[[#This Row],[Product_ID]],Table3__211[],5,FALSE)</f>
        <v>Mobile</v>
      </c>
      <c r="Y1321" t="str">
        <f>VLOOKUP(Table8_16[[#This Row],[Product_ID]],Table3__211[],6,FALSE)</f>
        <v>Cummings and Sons</v>
      </c>
      <c r="Z1321">
        <f>VLOOKUP(Table8_16[[#This Row],[Product_ID]],Table3__211[],7,FALSE)</f>
        <v>326.06</v>
      </c>
      <c r="AA1321">
        <f>VLOOKUP(Table8_16[[#This Row],[Product_ID]],Table3__211[],8,FALSE)</f>
        <v>301</v>
      </c>
      <c r="AB1321" t="str">
        <f>VLOOKUP(Table8_16[[#This Row],[Store_ID]],Store!$A$2:$E$21,2,FALSE)</f>
        <v>Bean, Jones and Park</v>
      </c>
      <c r="AC1321" t="str">
        <f>VLOOKUP(Table8_16[[#This Row],[Store_ID]],Store!$A$2:$E$21,3,FALSE)</f>
        <v>West</v>
      </c>
      <c r="AD1321" t="str">
        <f>VLOOKUP(Table8_16[[#This Row],[Store_ID]],Store!$A$2:$E$21,4,FALSE)</f>
        <v>Thompsonborough</v>
      </c>
      <c r="AE1321" t="str">
        <f>VLOOKUP(Table8_16[[#This Row],[Store_ID]],Store!$A$2:$E$21,5,FALSE)</f>
        <v>Online</v>
      </c>
      <c r="AF1321" s="22" t="str">
        <f>VLOOKUP(Table8_16[[#This Row],[Store_ID]],Store!$A$2:$F$21,6,FALSE)</f>
        <v>Digital Store</v>
      </c>
    </row>
    <row r="1322" spans="1:32" x14ac:dyDescent="0.3">
      <c r="A1322" t="s">
        <v>3287</v>
      </c>
      <c r="B1322" s="5">
        <v>45788</v>
      </c>
      <c r="C1322" t="s">
        <v>1386</v>
      </c>
      <c r="D1322" t="s">
        <v>1744</v>
      </c>
      <c r="E1322" t="s">
        <v>1901</v>
      </c>
      <c r="F1322">
        <v>3</v>
      </c>
      <c r="G1322">
        <v>477.05</v>
      </c>
      <c r="H1322">
        <v>0.05</v>
      </c>
      <c r="I1322" t="s">
        <v>1961</v>
      </c>
      <c r="J1322">
        <v>1359.5925</v>
      </c>
      <c r="K1322">
        <v>1359.5925000000002</v>
      </c>
      <c r="L1322" t="str">
        <f>_xlfn.IFS(Table8_1[[#This Row],[Unit_Price]]&lt;500,"Low Price",Table8_1[[#This Row],[Unit_Price]]&lt;2000,"Medium Price",Table8_1[[#This Row],[Unit_Price]]&gt;=2000, "High Price")</f>
        <v>Low Price</v>
      </c>
      <c r="M1322" t="str">
        <f>VLOOKUP(Table8_16[[#This Row],[Customer_ID]],Table1__2[],2,FALSE)</f>
        <v>Cheryl Carr</v>
      </c>
      <c r="N1322">
        <f>VLOOKUP(Table8_16[[#This Row],[Customer_ID]],Table1__2[],3,FALSE)</f>
        <v>19</v>
      </c>
      <c r="O1322" t="str">
        <f>VLOOKUP(Table8_16[[#This Row],[Customer_ID]],Table1__2[],4,FALSE)</f>
        <v>Male</v>
      </c>
      <c r="P1322" t="str">
        <f>VLOOKUP(Table8_16[[#This Row],[Customer_ID]],Table1__2[],5,FALSE)</f>
        <v>Jessicaland</v>
      </c>
      <c r="Q1322" t="str">
        <f>VLOOKUP(Table8_16[[#This Row],[Customer_ID]],Table1__2[],6,FALSE)</f>
        <v>Wyoming</v>
      </c>
      <c r="R1322" t="str">
        <f>VLOOKUP(Table8_16[[#This Row],[Customer_ID]],Table1__2[],7,FALSE)</f>
        <v>USA</v>
      </c>
      <c r="S1322" t="str">
        <f>VLOOKUP(Table8_16[[#This Row],[Customer_ID]],Table1__2[],8,FALSE)</f>
        <v>Gold</v>
      </c>
      <c r="T1322" t="str">
        <f>VLOOKUP(Table8_16[[#This Row],[Customer_ID]],Table1__2[],9,FALSE)</f>
        <v>Teenage</v>
      </c>
      <c r="U1322" t="str">
        <f>VLOOKUP(Table8_16[[#This Row],[Product_ID]],Table3__211[],2,FALSE)</f>
        <v>Sports Stopwatch</v>
      </c>
      <c r="V1322" t="str">
        <f>VLOOKUP(Table8_16[[#This Row],[Product_ID]],Table3__211[],3,FALSE)</f>
        <v>Pro</v>
      </c>
      <c r="W1322" t="str">
        <f>VLOOKUP(Table8_16[[#This Row],[Product_ID]],Table3__211[],4,FALSE)</f>
        <v>Sports</v>
      </c>
      <c r="X1322" t="str">
        <f>VLOOKUP(Table8_16[[#This Row],[Product_ID]],Table3__211[],5,FALSE)</f>
        <v>Accessories</v>
      </c>
      <c r="Y1322" t="str">
        <f>VLOOKUP(Table8_16[[#This Row],[Product_ID]],Table3__211[],6,FALSE)</f>
        <v>Thompson-French</v>
      </c>
      <c r="Z1322">
        <f>VLOOKUP(Table8_16[[#This Row],[Product_ID]],Table3__211[],7,FALSE)</f>
        <v>434.84</v>
      </c>
      <c r="AA1322">
        <f>VLOOKUP(Table8_16[[#This Row],[Product_ID]],Table3__211[],8,FALSE)</f>
        <v>185</v>
      </c>
      <c r="AB1322" t="str">
        <f>VLOOKUP(Table8_16[[#This Row],[Store_ID]],Store!$A$2:$E$21,2,FALSE)</f>
        <v>Johnson-Wright</v>
      </c>
      <c r="AC1322" t="str">
        <f>VLOOKUP(Table8_16[[#This Row],[Store_ID]],Store!$A$2:$E$21,3,FALSE)</f>
        <v>North</v>
      </c>
      <c r="AD1322" t="str">
        <f>VLOOKUP(Table8_16[[#This Row],[Store_ID]],Store!$A$2:$E$21,4,FALSE)</f>
        <v>Hoodberg</v>
      </c>
      <c r="AE1322" t="str">
        <f>VLOOKUP(Table8_16[[#This Row],[Store_ID]],Store!$A$2:$E$21,5,FALSE)</f>
        <v>Outlet</v>
      </c>
      <c r="AF1322" s="22" t="str">
        <f>VLOOKUP(Table8_16[[#This Row],[Store_ID]],Store!$A$2:$F$21,6,FALSE)</f>
        <v>Physical Store</v>
      </c>
    </row>
    <row r="1323" spans="1:32" x14ac:dyDescent="0.3">
      <c r="A1323" t="s">
        <v>3288</v>
      </c>
      <c r="B1323" s="5">
        <v>45383</v>
      </c>
      <c r="C1323" t="s">
        <v>980</v>
      </c>
      <c r="D1323" t="s">
        <v>1805</v>
      </c>
      <c r="E1323" t="s">
        <v>1921</v>
      </c>
      <c r="F1323">
        <v>3</v>
      </c>
      <c r="G1323">
        <v>627.29</v>
      </c>
      <c r="H1323">
        <v>0.27</v>
      </c>
      <c r="I1323" t="s">
        <v>1964</v>
      </c>
      <c r="J1323">
        <v>1373.7651000000001</v>
      </c>
      <c r="K1323">
        <v>1373.7650999999998</v>
      </c>
      <c r="L1323" t="str">
        <f>_xlfn.IFS(Table8_1[[#This Row],[Unit_Price]]&lt;500,"Low Price",Table8_1[[#This Row],[Unit_Price]]&lt;2000,"Medium Price",Table8_1[[#This Row],[Unit_Price]]&gt;=2000, "High Price")</f>
        <v>Medium Price</v>
      </c>
      <c r="M1323" t="str">
        <f>VLOOKUP(Table8_16[[#This Row],[Customer_ID]],Table1__2[],2,FALSE)</f>
        <v>Brandy Thompson</v>
      </c>
      <c r="N1323">
        <f>VLOOKUP(Table8_16[[#This Row],[Customer_ID]],Table1__2[],3,FALSE)</f>
        <v>56</v>
      </c>
      <c r="O1323" t="str">
        <f>VLOOKUP(Table8_16[[#This Row],[Customer_ID]],Table1__2[],4,FALSE)</f>
        <v>Female</v>
      </c>
      <c r="P1323" t="str">
        <f>VLOOKUP(Table8_16[[#This Row],[Customer_ID]],Table1__2[],5,FALSE)</f>
        <v>West Patriciaview</v>
      </c>
      <c r="Q1323" t="str">
        <f>VLOOKUP(Table8_16[[#This Row],[Customer_ID]],Table1__2[],6,FALSE)</f>
        <v>Alabama</v>
      </c>
      <c r="R1323" t="str">
        <f>VLOOKUP(Table8_16[[#This Row],[Customer_ID]],Table1__2[],7,FALSE)</f>
        <v>USA</v>
      </c>
      <c r="S1323" t="str">
        <f>VLOOKUP(Table8_16[[#This Row],[Customer_ID]],Table1__2[],8,FALSE)</f>
        <v>Bronze</v>
      </c>
      <c r="T1323" t="str">
        <f>VLOOKUP(Table8_16[[#This Row],[Customer_ID]],Table1__2[],9,FALSE)</f>
        <v>Experienced</v>
      </c>
      <c r="U1323" t="str">
        <f>VLOOKUP(Table8_16[[#This Row],[Product_ID]],Table3__211[],2,FALSE)</f>
        <v>Bluetooth Car Audio</v>
      </c>
      <c r="V1323" t="str">
        <f>VLOOKUP(Table8_16[[#This Row],[Product_ID]],Table3__211[],3,FALSE)</f>
        <v>System</v>
      </c>
      <c r="W1323" t="str">
        <f>VLOOKUP(Table8_16[[#This Row],[Product_ID]],Table3__211[],4,FALSE)</f>
        <v>Electronics</v>
      </c>
      <c r="X1323" t="str">
        <f>VLOOKUP(Table8_16[[#This Row],[Product_ID]],Table3__211[],5,FALSE)</f>
        <v>Audio</v>
      </c>
      <c r="Y1323" t="str">
        <f>VLOOKUP(Table8_16[[#This Row],[Product_ID]],Table3__211[],6,FALSE)</f>
        <v>Bruce-Bowen</v>
      </c>
      <c r="Z1323">
        <f>VLOOKUP(Table8_16[[#This Row],[Product_ID]],Table3__211[],7,FALSE)</f>
        <v>403.71</v>
      </c>
      <c r="AA1323">
        <f>VLOOKUP(Table8_16[[#This Row],[Product_ID]],Table3__211[],8,FALSE)</f>
        <v>159</v>
      </c>
      <c r="AB1323" t="str">
        <f>VLOOKUP(Table8_16[[#This Row],[Store_ID]],Store!$A$2:$E$21,2,FALSE)</f>
        <v>Moore, Padilla and Butler</v>
      </c>
      <c r="AC1323" t="str">
        <f>VLOOKUP(Table8_16[[#This Row],[Store_ID]],Store!$A$2:$E$21,3,FALSE)</f>
        <v>South</v>
      </c>
      <c r="AD1323" t="str">
        <f>VLOOKUP(Table8_16[[#This Row],[Store_ID]],Store!$A$2:$E$21,4,FALSE)</f>
        <v>East Johnstad</v>
      </c>
      <c r="AE1323" t="str">
        <f>VLOOKUP(Table8_16[[#This Row],[Store_ID]],Store!$A$2:$E$21,5,FALSE)</f>
        <v>Flagship</v>
      </c>
      <c r="AF1323" s="22" t="str">
        <f>VLOOKUP(Table8_16[[#This Row],[Store_ID]],Store!$A$2:$F$21,6,FALSE)</f>
        <v>Physical Store</v>
      </c>
    </row>
    <row r="1324" spans="1:32" x14ac:dyDescent="0.3">
      <c r="A1324" t="s">
        <v>3289</v>
      </c>
      <c r="B1324" s="5">
        <v>45335</v>
      </c>
      <c r="C1324" t="s">
        <v>971</v>
      </c>
      <c r="D1324" t="s">
        <v>1865</v>
      </c>
      <c r="E1324" t="s">
        <v>1927</v>
      </c>
      <c r="F1324">
        <v>3</v>
      </c>
      <c r="G1324">
        <v>206.84</v>
      </c>
      <c r="H1324">
        <v>0.19</v>
      </c>
      <c r="I1324" t="s">
        <v>1961</v>
      </c>
      <c r="J1324">
        <v>502.62119999999999</v>
      </c>
      <c r="K1324">
        <v>502.62119999999999</v>
      </c>
      <c r="L1324" t="str">
        <f>_xlfn.IFS(Table8_1[[#This Row],[Unit_Price]]&lt;500,"Low Price",Table8_1[[#This Row],[Unit_Price]]&lt;2000,"Medium Price",Table8_1[[#This Row],[Unit_Price]]&gt;=2000, "High Price")</f>
        <v>Low Price</v>
      </c>
      <c r="M1324" t="str">
        <f>VLOOKUP(Table8_16[[#This Row],[Customer_ID]],Table1__2[],2,FALSE)</f>
        <v>Miss Alexandria Li Dvm</v>
      </c>
      <c r="N1324">
        <f>VLOOKUP(Table8_16[[#This Row],[Customer_ID]],Table1__2[],3,FALSE)</f>
        <v>41</v>
      </c>
      <c r="O1324" t="str">
        <f>VLOOKUP(Table8_16[[#This Row],[Customer_ID]],Table1__2[],4,FALSE)</f>
        <v>Male</v>
      </c>
      <c r="P1324" t="str">
        <f>VLOOKUP(Table8_16[[#This Row],[Customer_ID]],Table1__2[],5,FALSE)</f>
        <v>Port Jenniferton</v>
      </c>
      <c r="Q1324" t="str">
        <f>VLOOKUP(Table8_16[[#This Row],[Customer_ID]],Table1__2[],6,FALSE)</f>
        <v>Kansas</v>
      </c>
      <c r="R1324" t="str">
        <f>VLOOKUP(Table8_16[[#This Row],[Customer_ID]],Table1__2[],7,FALSE)</f>
        <v>USA</v>
      </c>
      <c r="S1324" t="str">
        <f>VLOOKUP(Table8_16[[#This Row],[Customer_ID]],Table1__2[],8,FALSE)</f>
        <v>Silver</v>
      </c>
      <c r="T1324" t="str">
        <f>VLOOKUP(Table8_16[[#This Row],[Customer_ID]],Table1__2[],9,FALSE)</f>
        <v>Experienced</v>
      </c>
      <c r="U1324" t="str">
        <f>VLOOKUP(Table8_16[[#This Row],[Product_ID]],Table3__211[],2,FALSE)</f>
        <v>Vitamin E Body</v>
      </c>
      <c r="V1324" t="str">
        <f>VLOOKUP(Table8_16[[#This Row],[Product_ID]],Table3__211[],3,FALSE)</f>
        <v>Lotion</v>
      </c>
      <c r="W1324" t="str">
        <f>VLOOKUP(Table8_16[[#This Row],[Product_ID]],Table3__211[],4,FALSE)</f>
        <v>Beauty</v>
      </c>
      <c r="X1324" t="str">
        <f>VLOOKUP(Table8_16[[#This Row],[Product_ID]],Table3__211[],5,FALSE)</f>
        <v>Skincare</v>
      </c>
      <c r="Y1324" t="str">
        <f>VLOOKUP(Table8_16[[#This Row],[Product_ID]],Table3__211[],6,FALSE)</f>
        <v>Hoffman-Williams</v>
      </c>
      <c r="Z1324">
        <f>VLOOKUP(Table8_16[[#This Row],[Product_ID]],Table3__211[],7,FALSE)</f>
        <v>358.47</v>
      </c>
      <c r="AA1324">
        <f>VLOOKUP(Table8_16[[#This Row],[Product_ID]],Table3__211[],8,FALSE)</f>
        <v>213</v>
      </c>
      <c r="AB1324" t="str">
        <f>VLOOKUP(Table8_16[[#This Row],[Store_ID]],Store!$A$2:$E$21,2,FALSE)</f>
        <v>Aguirre-Keller</v>
      </c>
      <c r="AC1324" t="str">
        <f>VLOOKUP(Table8_16[[#This Row],[Store_ID]],Store!$A$2:$E$21,3,FALSE)</f>
        <v>South</v>
      </c>
      <c r="AD1324" t="str">
        <f>VLOOKUP(Table8_16[[#This Row],[Store_ID]],Store!$A$2:$E$21,4,FALSE)</f>
        <v>Lake Michael</v>
      </c>
      <c r="AE1324" t="str">
        <f>VLOOKUP(Table8_16[[#This Row],[Store_ID]],Store!$A$2:$E$21,5,FALSE)</f>
        <v>Online</v>
      </c>
      <c r="AF1324" s="22" t="str">
        <f>VLOOKUP(Table8_16[[#This Row],[Store_ID]],Store!$A$2:$F$21,6,FALSE)</f>
        <v>Digital Store</v>
      </c>
    </row>
    <row r="1325" spans="1:32" x14ac:dyDescent="0.3">
      <c r="A1325" t="s">
        <v>3290</v>
      </c>
      <c r="B1325" s="5">
        <v>45304</v>
      </c>
      <c r="C1325" t="s">
        <v>814</v>
      </c>
      <c r="D1325" t="s">
        <v>1667</v>
      </c>
      <c r="E1325" t="s">
        <v>1892</v>
      </c>
      <c r="F1325">
        <v>4</v>
      </c>
      <c r="G1325">
        <v>629.04999999999995</v>
      </c>
      <c r="H1325">
        <v>0.26</v>
      </c>
      <c r="I1325" t="s">
        <v>1959</v>
      </c>
      <c r="J1325">
        <v>1861.9880000000001</v>
      </c>
      <c r="K1325">
        <v>1861.9879999999998</v>
      </c>
      <c r="L1325" t="str">
        <f>_xlfn.IFS(Table8_1[[#This Row],[Unit_Price]]&lt;500,"Low Price",Table8_1[[#This Row],[Unit_Price]]&lt;2000,"Medium Price",Table8_1[[#This Row],[Unit_Price]]&gt;=2000, "High Price")</f>
        <v>Medium Price</v>
      </c>
      <c r="M1325" t="str">
        <f>VLOOKUP(Table8_16[[#This Row],[Customer_ID]],Table1__2[],2,FALSE)</f>
        <v>Tyler Garner</v>
      </c>
      <c r="N1325">
        <f>VLOOKUP(Table8_16[[#This Row],[Customer_ID]],Table1__2[],3,FALSE)</f>
        <v>64</v>
      </c>
      <c r="O1325" t="str">
        <f>VLOOKUP(Table8_16[[#This Row],[Customer_ID]],Table1__2[],4,FALSE)</f>
        <v>Male</v>
      </c>
      <c r="P1325" t="str">
        <f>VLOOKUP(Table8_16[[#This Row],[Customer_ID]],Table1__2[],5,FALSE)</f>
        <v>Port Coreyfort</v>
      </c>
      <c r="Q1325" t="str">
        <f>VLOOKUP(Table8_16[[#This Row],[Customer_ID]],Table1__2[],6,FALSE)</f>
        <v>Alabama</v>
      </c>
      <c r="R1325" t="str">
        <f>VLOOKUP(Table8_16[[#This Row],[Customer_ID]],Table1__2[],7,FALSE)</f>
        <v>USA</v>
      </c>
      <c r="S1325" t="str">
        <f>VLOOKUP(Table8_16[[#This Row],[Customer_ID]],Table1__2[],8,FALSE)</f>
        <v>Silver</v>
      </c>
      <c r="T1325" t="str">
        <f>VLOOKUP(Table8_16[[#This Row],[Customer_ID]],Table1__2[],9,FALSE)</f>
        <v>Retired</v>
      </c>
      <c r="U1325" t="str">
        <f>VLOOKUP(Table8_16[[#This Row],[Product_ID]],Table3__211[],2,FALSE)</f>
        <v>Stainless Steel Cutlery</v>
      </c>
      <c r="V1325" t="str">
        <f>VLOOKUP(Table8_16[[#This Row],[Product_ID]],Table3__211[],3,FALSE)</f>
        <v>Set</v>
      </c>
      <c r="W1325" t="str">
        <f>VLOOKUP(Table8_16[[#This Row],[Product_ID]],Table3__211[],4,FALSE)</f>
        <v>Home</v>
      </c>
      <c r="X1325" t="str">
        <f>VLOOKUP(Table8_16[[#This Row],[Product_ID]],Table3__211[],5,FALSE)</f>
        <v>Kitchen</v>
      </c>
      <c r="Y1325" t="str">
        <f>VLOOKUP(Table8_16[[#This Row],[Product_ID]],Table3__211[],6,FALSE)</f>
        <v>Stevens, Fernandez and Martin</v>
      </c>
      <c r="Z1325">
        <f>VLOOKUP(Table8_16[[#This Row],[Product_ID]],Table3__211[],7,FALSE)</f>
        <v>19.52</v>
      </c>
      <c r="AA1325">
        <f>VLOOKUP(Table8_16[[#This Row],[Product_ID]],Table3__211[],8,FALSE)</f>
        <v>57</v>
      </c>
      <c r="AB1325" t="str">
        <f>VLOOKUP(Table8_16[[#This Row],[Store_ID]],Store!$A$2:$E$21,2,FALSE)</f>
        <v>Martinez, Adkins and Johnson</v>
      </c>
      <c r="AC1325" t="str">
        <f>VLOOKUP(Table8_16[[#This Row],[Store_ID]],Store!$A$2:$E$21,3,FALSE)</f>
        <v>North</v>
      </c>
      <c r="AD1325" t="str">
        <f>VLOOKUP(Table8_16[[#This Row],[Store_ID]],Store!$A$2:$E$21,4,FALSE)</f>
        <v>Danielmouth</v>
      </c>
      <c r="AE1325" t="str">
        <f>VLOOKUP(Table8_16[[#This Row],[Store_ID]],Store!$A$2:$E$21,5,FALSE)</f>
        <v>Flagship</v>
      </c>
      <c r="AF1325" s="22" t="str">
        <f>VLOOKUP(Table8_16[[#This Row],[Store_ID]],Store!$A$2:$F$21,6,FALSE)</f>
        <v>Physical Store</v>
      </c>
    </row>
    <row r="1326" spans="1:32" x14ac:dyDescent="0.3">
      <c r="A1326" t="s">
        <v>3291</v>
      </c>
      <c r="B1326" s="5">
        <v>45543</v>
      </c>
      <c r="C1326" t="s">
        <v>1369</v>
      </c>
      <c r="D1326" t="s">
        <v>1805</v>
      </c>
      <c r="E1326" t="s">
        <v>1942</v>
      </c>
      <c r="F1326">
        <v>4</v>
      </c>
      <c r="G1326">
        <v>529.04</v>
      </c>
      <c r="H1326">
        <v>0.1</v>
      </c>
      <c r="I1326" t="s">
        <v>1961</v>
      </c>
      <c r="J1326">
        <v>1904.5440000000001</v>
      </c>
      <c r="K1326">
        <v>1904.5439999999999</v>
      </c>
      <c r="L1326" t="str">
        <f>_xlfn.IFS(Table8_1[[#This Row],[Unit_Price]]&lt;500,"Low Price",Table8_1[[#This Row],[Unit_Price]]&lt;2000,"Medium Price",Table8_1[[#This Row],[Unit_Price]]&gt;=2000, "High Price")</f>
        <v>Medium Price</v>
      </c>
      <c r="M1326" t="str">
        <f>VLOOKUP(Table8_16[[#This Row],[Customer_ID]],Table1__2[],2,FALSE)</f>
        <v>Monica Flynn</v>
      </c>
      <c r="N1326">
        <f>VLOOKUP(Table8_16[[#This Row],[Customer_ID]],Table1__2[],3,FALSE)</f>
        <v>59</v>
      </c>
      <c r="O1326" t="str">
        <f>VLOOKUP(Table8_16[[#This Row],[Customer_ID]],Table1__2[],4,FALSE)</f>
        <v>Female</v>
      </c>
      <c r="P1326" t="str">
        <f>VLOOKUP(Table8_16[[#This Row],[Customer_ID]],Table1__2[],5,FALSE)</f>
        <v>Amberburgh</v>
      </c>
      <c r="Q1326" t="str">
        <f>VLOOKUP(Table8_16[[#This Row],[Customer_ID]],Table1__2[],6,FALSE)</f>
        <v>Tennessee</v>
      </c>
      <c r="R1326" t="str">
        <f>VLOOKUP(Table8_16[[#This Row],[Customer_ID]],Table1__2[],7,FALSE)</f>
        <v>USA</v>
      </c>
      <c r="S1326" t="str">
        <f>VLOOKUP(Table8_16[[#This Row],[Customer_ID]],Table1__2[],8,FALSE)</f>
        <v>Platinum</v>
      </c>
      <c r="T1326" t="str">
        <f>VLOOKUP(Table8_16[[#This Row],[Customer_ID]],Table1__2[],9,FALSE)</f>
        <v>Experienced</v>
      </c>
      <c r="U1326" t="str">
        <f>VLOOKUP(Table8_16[[#This Row],[Product_ID]],Table3__211[],2,FALSE)</f>
        <v>Bluetooth Car Audio</v>
      </c>
      <c r="V1326" t="str">
        <f>VLOOKUP(Table8_16[[#This Row],[Product_ID]],Table3__211[],3,FALSE)</f>
        <v>System</v>
      </c>
      <c r="W1326" t="str">
        <f>VLOOKUP(Table8_16[[#This Row],[Product_ID]],Table3__211[],4,FALSE)</f>
        <v>Electronics</v>
      </c>
      <c r="X1326" t="str">
        <f>VLOOKUP(Table8_16[[#This Row],[Product_ID]],Table3__211[],5,FALSE)</f>
        <v>Audio</v>
      </c>
      <c r="Y1326" t="str">
        <f>VLOOKUP(Table8_16[[#This Row],[Product_ID]],Table3__211[],6,FALSE)</f>
        <v>Bruce-Bowen</v>
      </c>
      <c r="Z1326">
        <f>VLOOKUP(Table8_16[[#This Row],[Product_ID]],Table3__211[],7,FALSE)</f>
        <v>403.71</v>
      </c>
      <c r="AA1326">
        <f>VLOOKUP(Table8_16[[#This Row],[Product_ID]],Table3__211[],8,FALSE)</f>
        <v>159</v>
      </c>
      <c r="AB1326" t="str">
        <f>VLOOKUP(Table8_16[[#This Row],[Store_ID]],Store!$A$2:$E$21,2,FALSE)</f>
        <v>Holloway Ltd</v>
      </c>
      <c r="AC1326" t="str">
        <f>VLOOKUP(Table8_16[[#This Row],[Store_ID]],Store!$A$2:$E$21,3,FALSE)</f>
        <v>North</v>
      </c>
      <c r="AD1326" t="str">
        <f>VLOOKUP(Table8_16[[#This Row],[Store_ID]],Store!$A$2:$E$21,4,FALSE)</f>
        <v>Bensonhaven</v>
      </c>
      <c r="AE1326" t="str">
        <f>VLOOKUP(Table8_16[[#This Row],[Store_ID]],Store!$A$2:$E$21,5,FALSE)</f>
        <v>Flagship</v>
      </c>
      <c r="AF1326" s="22" t="str">
        <f>VLOOKUP(Table8_16[[#This Row],[Store_ID]],Store!$A$2:$F$21,6,FALSE)</f>
        <v>Physical Store</v>
      </c>
    </row>
    <row r="1327" spans="1:32" x14ac:dyDescent="0.3">
      <c r="A1327" t="s">
        <v>3292</v>
      </c>
      <c r="B1327" s="5">
        <v>45326</v>
      </c>
      <c r="C1327" t="s">
        <v>1106</v>
      </c>
      <c r="D1327" t="s">
        <v>1667</v>
      </c>
      <c r="E1327" t="s">
        <v>1942</v>
      </c>
      <c r="F1327">
        <v>1</v>
      </c>
      <c r="G1327">
        <v>350.67</v>
      </c>
      <c r="H1327">
        <v>0.22</v>
      </c>
      <c r="I1327" t="s">
        <v>1961</v>
      </c>
      <c r="J1327">
        <v>273.52260000000001</v>
      </c>
      <c r="K1327">
        <v>273.52260000000001</v>
      </c>
      <c r="L1327" t="str">
        <f>_xlfn.IFS(Table8_1[[#This Row],[Unit_Price]]&lt;500,"Low Price",Table8_1[[#This Row],[Unit_Price]]&lt;2000,"Medium Price",Table8_1[[#This Row],[Unit_Price]]&gt;=2000, "High Price")</f>
        <v>Low Price</v>
      </c>
      <c r="M1327" t="str">
        <f>VLOOKUP(Table8_16[[#This Row],[Customer_ID]],Table1__2[],2,FALSE)</f>
        <v>Heather Valenzuela</v>
      </c>
      <c r="N1327">
        <f>VLOOKUP(Table8_16[[#This Row],[Customer_ID]],Table1__2[],3,FALSE)</f>
        <v>31</v>
      </c>
      <c r="O1327" t="str">
        <f>VLOOKUP(Table8_16[[#This Row],[Customer_ID]],Table1__2[],4,FALSE)</f>
        <v>Male</v>
      </c>
      <c r="P1327" t="str">
        <f>VLOOKUP(Table8_16[[#This Row],[Customer_ID]],Table1__2[],5,FALSE)</f>
        <v>New Angiefurt</v>
      </c>
      <c r="Q1327" t="str">
        <f>VLOOKUP(Table8_16[[#This Row],[Customer_ID]],Table1__2[],6,FALSE)</f>
        <v>Alaska</v>
      </c>
      <c r="R1327" t="str">
        <f>VLOOKUP(Table8_16[[#This Row],[Customer_ID]],Table1__2[],7,FALSE)</f>
        <v>USA</v>
      </c>
      <c r="S1327" t="str">
        <f>VLOOKUP(Table8_16[[#This Row],[Customer_ID]],Table1__2[],8,FALSE)</f>
        <v>Bronze</v>
      </c>
      <c r="T1327" t="str">
        <f>VLOOKUP(Table8_16[[#This Row],[Customer_ID]],Table1__2[],9,FALSE)</f>
        <v>Experienced</v>
      </c>
      <c r="U1327" t="str">
        <f>VLOOKUP(Table8_16[[#This Row],[Product_ID]],Table3__211[],2,FALSE)</f>
        <v>Stainless Steel Cutlery</v>
      </c>
      <c r="V1327" t="str">
        <f>VLOOKUP(Table8_16[[#This Row],[Product_ID]],Table3__211[],3,FALSE)</f>
        <v>Set</v>
      </c>
      <c r="W1327" t="str">
        <f>VLOOKUP(Table8_16[[#This Row],[Product_ID]],Table3__211[],4,FALSE)</f>
        <v>Home</v>
      </c>
      <c r="X1327" t="str">
        <f>VLOOKUP(Table8_16[[#This Row],[Product_ID]],Table3__211[],5,FALSE)</f>
        <v>Kitchen</v>
      </c>
      <c r="Y1327" t="str">
        <f>VLOOKUP(Table8_16[[#This Row],[Product_ID]],Table3__211[],6,FALSE)</f>
        <v>Stevens, Fernandez and Martin</v>
      </c>
      <c r="Z1327">
        <f>VLOOKUP(Table8_16[[#This Row],[Product_ID]],Table3__211[],7,FALSE)</f>
        <v>19.52</v>
      </c>
      <c r="AA1327">
        <f>VLOOKUP(Table8_16[[#This Row],[Product_ID]],Table3__211[],8,FALSE)</f>
        <v>57</v>
      </c>
      <c r="AB1327" t="str">
        <f>VLOOKUP(Table8_16[[#This Row],[Store_ID]],Store!$A$2:$E$21,2,FALSE)</f>
        <v>Holloway Ltd</v>
      </c>
      <c r="AC1327" t="str">
        <f>VLOOKUP(Table8_16[[#This Row],[Store_ID]],Store!$A$2:$E$21,3,FALSE)</f>
        <v>North</v>
      </c>
      <c r="AD1327" t="str">
        <f>VLOOKUP(Table8_16[[#This Row],[Store_ID]],Store!$A$2:$E$21,4,FALSE)</f>
        <v>Bensonhaven</v>
      </c>
      <c r="AE1327" t="str">
        <f>VLOOKUP(Table8_16[[#This Row],[Store_ID]],Store!$A$2:$E$21,5,FALSE)</f>
        <v>Flagship</v>
      </c>
      <c r="AF1327" s="22" t="str">
        <f>VLOOKUP(Table8_16[[#This Row],[Store_ID]],Store!$A$2:$F$21,6,FALSE)</f>
        <v>Physical Store</v>
      </c>
    </row>
    <row r="1328" spans="1:32" x14ac:dyDescent="0.3">
      <c r="A1328" t="s">
        <v>3293</v>
      </c>
      <c r="B1328" s="5">
        <v>45498</v>
      </c>
      <c r="C1328" t="s">
        <v>1172</v>
      </c>
      <c r="D1328" t="s">
        <v>1868</v>
      </c>
      <c r="E1328" t="s">
        <v>1892</v>
      </c>
      <c r="F1328">
        <v>1</v>
      </c>
      <c r="G1328">
        <v>128.93</v>
      </c>
      <c r="H1328">
        <v>0.26</v>
      </c>
      <c r="I1328" t="s">
        <v>1959</v>
      </c>
      <c r="J1328">
        <v>95.408199999999994</v>
      </c>
      <c r="K1328">
        <v>95.408199999999994</v>
      </c>
      <c r="L1328" t="str">
        <f>_xlfn.IFS(Table8_1[[#This Row],[Unit_Price]]&lt;500,"Low Price",Table8_1[[#This Row],[Unit_Price]]&lt;2000,"Medium Price",Table8_1[[#This Row],[Unit_Price]]&gt;=2000, "High Price")</f>
        <v>Low Price</v>
      </c>
      <c r="M1328" t="str">
        <f>VLOOKUP(Table8_16[[#This Row],[Customer_ID]],Table1__2[],2,FALSE)</f>
        <v>Michael Garner</v>
      </c>
      <c r="N1328">
        <f>VLOOKUP(Table8_16[[#This Row],[Customer_ID]],Table1__2[],3,FALSE)</f>
        <v>21</v>
      </c>
      <c r="O1328" t="str">
        <f>VLOOKUP(Table8_16[[#This Row],[Customer_ID]],Table1__2[],4,FALSE)</f>
        <v>Female</v>
      </c>
      <c r="P1328" t="str">
        <f>VLOOKUP(Table8_16[[#This Row],[Customer_ID]],Table1__2[],5,FALSE)</f>
        <v>Port Crystal</v>
      </c>
      <c r="Q1328" t="str">
        <f>VLOOKUP(Table8_16[[#This Row],[Customer_ID]],Table1__2[],6,FALSE)</f>
        <v>New Hampshire</v>
      </c>
      <c r="R1328" t="str">
        <f>VLOOKUP(Table8_16[[#This Row],[Customer_ID]],Table1__2[],7,FALSE)</f>
        <v>USA</v>
      </c>
      <c r="S1328" t="str">
        <f>VLOOKUP(Table8_16[[#This Row],[Customer_ID]],Table1__2[],8,FALSE)</f>
        <v>Platinum</v>
      </c>
      <c r="T1328" t="str">
        <f>VLOOKUP(Table8_16[[#This Row],[Customer_ID]],Table1__2[],9,FALSE)</f>
        <v>Students</v>
      </c>
      <c r="U1328" t="str">
        <f>VLOOKUP(Table8_16[[#This Row],[Product_ID]],Table3__211[],2,FALSE)</f>
        <v>Sports Stopwatch</v>
      </c>
      <c r="V1328" t="str">
        <f>VLOOKUP(Table8_16[[#This Row],[Product_ID]],Table3__211[],3,FALSE)</f>
        <v>Basic</v>
      </c>
      <c r="W1328" t="str">
        <f>VLOOKUP(Table8_16[[#This Row],[Product_ID]],Table3__211[],4,FALSE)</f>
        <v>Sports</v>
      </c>
      <c r="X1328" t="str">
        <f>VLOOKUP(Table8_16[[#This Row],[Product_ID]],Table3__211[],5,FALSE)</f>
        <v>Accessories</v>
      </c>
      <c r="Y1328" t="str">
        <f>VLOOKUP(Table8_16[[#This Row],[Product_ID]],Table3__211[],6,FALSE)</f>
        <v>Wilson Group</v>
      </c>
      <c r="Z1328">
        <f>VLOOKUP(Table8_16[[#This Row],[Product_ID]],Table3__211[],7,FALSE)</f>
        <v>60.65</v>
      </c>
      <c r="AA1328">
        <f>VLOOKUP(Table8_16[[#This Row],[Product_ID]],Table3__211[],8,FALSE)</f>
        <v>75</v>
      </c>
      <c r="AB1328" t="str">
        <f>VLOOKUP(Table8_16[[#This Row],[Store_ID]],Store!$A$2:$E$21,2,FALSE)</f>
        <v>Martinez, Adkins and Johnson</v>
      </c>
      <c r="AC1328" t="str">
        <f>VLOOKUP(Table8_16[[#This Row],[Store_ID]],Store!$A$2:$E$21,3,FALSE)</f>
        <v>North</v>
      </c>
      <c r="AD1328" t="str">
        <f>VLOOKUP(Table8_16[[#This Row],[Store_ID]],Store!$A$2:$E$21,4,FALSE)</f>
        <v>Danielmouth</v>
      </c>
      <c r="AE1328" t="str">
        <f>VLOOKUP(Table8_16[[#This Row],[Store_ID]],Store!$A$2:$E$21,5,FALSE)</f>
        <v>Flagship</v>
      </c>
      <c r="AF1328" s="22" t="str">
        <f>VLOOKUP(Table8_16[[#This Row],[Store_ID]],Store!$A$2:$F$21,6,FALSE)</f>
        <v>Physical Store</v>
      </c>
    </row>
    <row r="1329" spans="1:32" x14ac:dyDescent="0.3">
      <c r="A1329" t="s">
        <v>3294</v>
      </c>
      <c r="B1329" s="5">
        <v>45544</v>
      </c>
      <c r="C1329" t="s">
        <v>497</v>
      </c>
      <c r="D1329" t="s">
        <v>1841</v>
      </c>
      <c r="E1329" t="s">
        <v>1936</v>
      </c>
      <c r="F1329">
        <v>2</v>
      </c>
      <c r="G1329">
        <v>384.92</v>
      </c>
      <c r="H1329">
        <v>0.09</v>
      </c>
      <c r="I1329" t="s">
        <v>1959</v>
      </c>
      <c r="J1329">
        <v>700.55439999999999</v>
      </c>
      <c r="K1329">
        <v>700.55439999999999</v>
      </c>
      <c r="L1329" t="str">
        <f>_xlfn.IFS(Table8_1[[#This Row],[Unit_Price]]&lt;500,"Low Price",Table8_1[[#This Row],[Unit_Price]]&lt;2000,"Medium Price",Table8_1[[#This Row],[Unit_Price]]&gt;=2000, "High Price")</f>
        <v>Low Price</v>
      </c>
      <c r="M1329" t="str">
        <f>VLOOKUP(Table8_16[[#This Row],[Customer_ID]],Table1__2[],2,FALSE)</f>
        <v>Cameron Simpson</v>
      </c>
      <c r="N1329">
        <f>VLOOKUP(Table8_16[[#This Row],[Customer_ID]],Table1__2[],3,FALSE)</f>
        <v>46</v>
      </c>
      <c r="O1329" t="str">
        <f>VLOOKUP(Table8_16[[#This Row],[Customer_ID]],Table1__2[],4,FALSE)</f>
        <v>Male</v>
      </c>
      <c r="P1329" t="str">
        <f>VLOOKUP(Table8_16[[#This Row],[Customer_ID]],Table1__2[],5,FALSE)</f>
        <v>Michaelfort</v>
      </c>
      <c r="Q1329" t="str">
        <f>VLOOKUP(Table8_16[[#This Row],[Customer_ID]],Table1__2[],6,FALSE)</f>
        <v>Indiana</v>
      </c>
      <c r="R1329" t="str">
        <f>VLOOKUP(Table8_16[[#This Row],[Customer_ID]],Table1__2[],7,FALSE)</f>
        <v>USA</v>
      </c>
      <c r="S1329" t="str">
        <f>VLOOKUP(Table8_16[[#This Row],[Customer_ID]],Table1__2[],8,FALSE)</f>
        <v>Platinum</v>
      </c>
      <c r="T1329" t="str">
        <f>VLOOKUP(Table8_16[[#This Row],[Customer_ID]],Table1__2[],9,FALSE)</f>
        <v>Experienced</v>
      </c>
      <c r="U1329" t="str">
        <f>VLOOKUP(Table8_16[[#This Row],[Product_ID]],Table3__211[],2,FALSE)</f>
        <v>Kitchen Cutting</v>
      </c>
      <c r="V1329" t="str">
        <f>VLOOKUP(Table8_16[[#This Row],[Product_ID]],Table3__211[],3,FALSE)</f>
        <v>Board</v>
      </c>
      <c r="W1329" t="str">
        <f>VLOOKUP(Table8_16[[#This Row],[Product_ID]],Table3__211[],4,FALSE)</f>
        <v>Home</v>
      </c>
      <c r="X1329" t="str">
        <f>VLOOKUP(Table8_16[[#This Row],[Product_ID]],Table3__211[],5,FALSE)</f>
        <v>Kitchen</v>
      </c>
      <c r="Y1329" t="str">
        <f>VLOOKUP(Table8_16[[#This Row],[Product_ID]],Table3__211[],6,FALSE)</f>
        <v>Taylor, Dodson and Johnston</v>
      </c>
      <c r="Z1329">
        <f>VLOOKUP(Table8_16[[#This Row],[Product_ID]],Table3__211[],7,FALSE)</f>
        <v>176.07</v>
      </c>
      <c r="AA1329">
        <f>VLOOKUP(Table8_16[[#This Row],[Product_ID]],Table3__211[],8,FALSE)</f>
        <v>82</v>
      </c>
      <c r="AB1329" t="str">
        <f>VLOOKUP(Table8_16[[#This Row],[Store_ID]],Store!$A$2:$E$21,2,FALSE)</f>
        <v>Shelton PLC</v>
      </c>
      <c r="AC1329" t="str">
        <f>VLOOKUP(Table8_16[[#This Row],[Store_ID]],Store!$A$2:$E$21,3,FALSE)</f>
        <v>North</v>
      </c>
      <c r="AD1329" t="str">
        <f>VLOOKUP(Table8_16[[#This Row],[Store_ID]],Store!$A$2:$E$21,4,FALSE)</f>
        <v>East Jenniferstad</v>
      </c>
      <c r="AE1329" t="str">
        <f>VLOOKUP(Table8_16[[#This Row],[Store_ID]],Store!$A$2:$E$21,5,FALSE)</f>
        <v>Flagship</v>
      </c>
      <c r="AF1329" s="22" t="str">
        <f>VLOOKUP(Table8_16[[#This Row],[Store_ID]],Store!$A$2:$F$21,6,FALSE)</f>
        <v>Physical Store</v>
      </c>
    </row>
    <row r="1330" spans="1:32" x14ac:dyDescent="0.3">
      <c r="A1330" t="s">
        <v>3295</v>
      </c>
      <c r="B1330" s="5">
        <v>45268</v>
      </c>
      <c r="C1330" t="s">
        <v>1061</v>
      </c>
      <c r="D1330" t="s">
        <v>1576</v>
      </c>
      <c r="E1330" t="s">
        <v>1917</v>
      </c>
      <c r="F1330">
        <v>3</v>
      </c>
      <c r="G1330">
        <v>120.77</v>
      </c>
      <c r="H1330">
        <v>0.28999999999999998</v>
      </c>
      <c r="I1330" t="s">
        <v>1961</v>
      </c>
      <c r="J1330">
        <v>257.24009999999998</v>
      </c>
      <c r="K1330">
        <v>257.24009999999998</v>
      </c>
      <c r="L1330" t="str">
        <f>_xlfn.IFS(Table8_1[[#This Row],[Unit_Price]]&lt;500,"Low Price",Table8_1[[#This Row],[Unit_Price]]&lt;2000,"Medium Price",Table8_1[[#This Row],[Unit_Price]]&gt;=2000, "High Price")</f>
        <v>Low Price</v>
      </c>
      <c r="M1330" t="str">
        <f>VLOOKUP(Table8_16[[#This Row],[Customer_ID]],Table1__2[],2,FALSE)</f>
        <v>Mr. Christopher Sims</v>
      </c>
      <c r="N1330">
        <f>VLOOKUP(Table8_16[[#This Row],[Customer_ID]],Table1__2[],3,FALSE)</f>
        <v>50</v>
      </c>
      <c r="O1330" t="str">
        <f>VLOOKUP(Table8_16[[#This Row],[Customer_ID]],Table1__2[],4,FALSE)</f>
        <v>Female</v>
      </c>
      <c r="P1330" t="str">
        <f>VLOOKUP(Table8_16[[#This Row],[Customer_ID]],Table1__2[],5,FALSE)</f>
        <v>Donaldsontown</v>
      </c>
      <c r="Q1330" t="str">
        <f>VLOOKUP(Table8_16[[#This Row],[Customer_ID]],Table1__2[],6,FALSE)</f>
        <v>Connecticut</v>
      </c>
      <c r="R1330" t="str">
        <f>VLOOKUP(Table8_16[[#This Row],[Customer_ID]],Table1__2[],7,FALSE)</f>
        <v>USA</v>
      </c>
      <c r="S1330" t="str">
        <f>VLOOKUP(Table8_16[[#This Row],[Customer_ID]],Table1__2[],8,FALSE)</f>
        <v>Silver</v>
      </c>
      <c r="T1330" t="str">
        <f>VLOOKUP(Table8_16[[#This Row],[Customer_ID]],Table1__2[],9,FALSE)</f>
        <v>Experienced</v>
      </c>
      <c r="U1330" t="str">
        <f>VLOOKUP(Table8_16[[#This Row],[Product_ID]],Table3__211[],2,FALSE)</f>
        <v>Men's Leather</v>
      </c>
      <c r="V1330" t="str">
        <f>VLOOKUP(Table8_16[[#This Row],[Product_ID]],Table3__211[],3,FALSE)</f>
        <v>Belt</v>
      </c>
      <c r="W1330" t="str">
        <f>VLOOKUP(Table8_16[[#This Row],[Product_ID]],Table3__211[],4,FALSE)</f>
        <v>Clothing</v>
      </c>
      <c r="X1330" t="str">
        <f>VLOOKUP(Table8_16[[#This Row],[Product_ID]],Table3__211[],5,FALSE)</f>
        <v>Accessories</v>
      </c>
      <c r="Y1330" t="str">
        <f>VLOOKUP(Table8_16[[#This Row],[Product_ID]],Table3__211[],6,FALSE)</f>
        <v>Baldwin, Garza and Gonzalez</v>
      </c>
      <c r="Z1330">
        <f>VLOOKUP(Table8_16[[#This Row],[Product_ID]],Table3__211[],7,FALSE)</f>
        <v>261</v>
      </c>
      <c r="AA1330">
        <f>VLOOKUP(Table8_16[[#This Row],[Product_ID]],Table3__211[],8,FALSE)</f>
        <v>59</v>
      </c>
      <c r="AB1330" t="str">
        <f>VLOOKUP(Table8_16[[#This Row],[Store_ID]],Store!$A$2:$E$21,2,FALSE)</f>
        <v>Bean, Jones and Park</v>
      </c>
      <c r="AC1330" t="str">
        <f>VLOOKUP(Table8_16[[#This Row],[Store_ID]],Store!$A$2:$E$21,3,FALSE)</f>
        <v>West</v>
      </c>
      <c r="AD1330" t="str">
        <f>VLOOKUP(Table8_16[[#This Row],[Store_ID]],Store!$A$2:$E$21,4,FALSE)</f>
        <v>Thompsonborough</v>
      </c>
      <c r="AE1330" t="str">
        <f>VLOOKUP(Table8_16[[#This Row],[Store_ID]],Store!$A$2:$E$21,5,FALSE)</f>
        <v>Online</v>
      </c>
      <c r="AF1330" s="22" t="str">
        <f>VLOOKUP(Table8_16[[#This Row],[Store_ID]],Store!$A$2:$F$21,6,FALSE)</f>
        <v>Digital Store</v>
      </c>
    </row>
    <row r="1331" spans="1:32" x14ac:dyDescent="0.3">
      <c r="A1331" t="s">
        <v>3296</v>
      </c>
      <c r="B1331" s="5">
        <v>45824</v>
      </c>
      <c r="C1331" t="s">
        <v>729</v>
      </c>
      <c r="D1331" t="s">
        <v>1811</v>
      </c>
      <c r="E1331" t="s">
        <v>1942</v>
      </c>
      <c r="F1331">
        <v>4</v>
      </c>
      <c r="G1331">
        <v>661.39</v>
      </c>
      <c r="H1331">
        <v>7.0000000000000007E-2</v>
      </c>
      <c r="I1331" t="s">
        <v>1959</v>
      </c>
      <c r="J1331">
        <v>2460.3708000000001</v>
      </c>
      <c r="K1331">
        <v>2460.3707999999997</v>
      </c>
      <c r="L1331" t="str">
        <f>_xlfn.IFS(Table8_1[[#This Row],[Unit_Price]]&lt;500,"Low Price",Table8_1[[#This Row],[Unit_Price]]&lt;2000,"Medium Price",Table8_1[[#This Row],[Unit_Price]]&gt;=2000, "High Price")</f>
        <v>Medium Price</v>
      </c>
      <c r="M1331" t="str">
        <f>VLOOKUP(Table8_16[[#This Row],[Customer_ID]],Table1__2[],2,FALSE)</f>
        <v>Alejandro Doyle</v>
      </c>
      <c r="N1331">
        <f>VLOOKUP(Table8_16[[#This Row],[Customer_ID]],Table1__2[],3,FALSE)</f>
        <v>35</v>
      </c>
      <c r="O1331" t="str">
        <f>VLOOKUP(Table8_16[[#This Row],[Customer_ID]],Table1__2[],4,FALSE)</f>
        <v>Male</v>
      </c>
      <c r="P1331" t="str">
        <f>VLOOKUP(Table8_16[[#This Row],[Customer_ID]],Table1__2[],5,FALSE)</f>
        <v>East Crystalton</v>
      </c>
      <c r="Q1331" t="str">
        <f>VLOOKUP(Table8_16[[#This Row],[Customer_ID]],Table1__2[],6,FALSE)</f>
        <v>New Mexico</v>
      </c>
      <c r="R1331" t="str">
        <f>VLOOKUP(Table8_16[[#This Row],[Customer_ID]],Table1__2[],7,FALSE)</f>
        <v>USA</v>
      </c>
      <c r="S1331" t="str">
        <f>VLOOKUP(Table8_16[[#This Row],[Customer_ID]],Table1__2[],8,FALSE)</f>
        <v>Platinum</v>
      </c>
      <c r="T1331" t="str">
        <f>VLOOKUP(Table8_16[[#This Row],[Customer_ID]],Table1__2[],9,FALSE)</f>
        <v>Experienced</v>
      </c>
      <c r="U1331" t="str">
        <f>VLOOKUP(Table8_16[[#This Row],[Product_ID]],Table3__211[],2,FALSE)</f>
        <v>Wireless</v>
      </c>
      <c r="V1331" t="str">
        <f>VLOOKUP(Table8_16[[#This Row],[Product_ID]],Table3__211[],3,FALSE)</f>
        <v>Mouse</v>
      </c>
      <c r="W1331" t="str">
        <f>VLOOKUP(Table8_16[[#This Row],[Product_ID]],Table3__211[],4,FALSE)</f>
        <v>Electronics</v>
      </c>
      <c r="X1331" t="str">
        <f>VLOOKUP(Table8_16[[#This Row],[Product_ID]],Table3__211[],5,FALSE)</f>
        <v>Computer</v>
      </c>
      <c r="Y1331" t="str">
        <f>VLOOKUP(Table8_16[[#This Row],[Product_ID]],Table3__211[],6,FALSE)</f>
        <v>Larson Ltd</v>
      </c>
      <c r="Z1331">
        <f>VLOOKUP(Table8_16[[#This Row],[Product_ID]],Table3__211[],7,FALSE)</f>
        <v>392.89</v>
      </c>
      <c r="AA1331">
        <f>VLOOKUP(Table8_16[[#This Row],[Product_ID]],Table3__211[],8,FALSE)</f>
        <v>320</v>
      </c>
      <c r="AB1331" t="str">
        <f>VLOOKUP(Table8_16[[#This Row],[Store_ID]],Store!$A$2:$E$21,2,FALSE)</f>
        <v>Holloway Ltd</v>
      </c>
      <c r="AC1331" t="str">
        <f>VLOOKUP(Table8_16[[#This Row],[Store_ID]],Store!$A$2:$E$21,3,FALSE)</f>
        <v>North</v>
      </c>
      <c r="AD1331" t="str">
        <f>VLOOKUP(Table8_16[[#This Row],[Store_ID]],Store!$A$2:$E$21,4,FALSE)</f>
        <v>Bensonhaven</v>
      </c>
      <c r="AE1331" t="str">
        <f>VLOOKUP(Table8_16[[#This Row],[Store_ID]],Store!$A$2:$E$21,5,FALSE)</f>
        <v>Flagship</v>
      </c>
      <c r="AF1331" s="22" t="str">
        <f>VLOOKUP(Table8_16[[#This Row],[Store_ID]],Store!$A$2:$F$21,6,FALSE)</f>
        <v>Physical Store</v>
      </c>
    </row>
    <row r="1332" spans="1:32" x14ac:dyDescent="0.3">
      <c r="A1332" t="s">
        <v>3297</v>
      </c>
      <c r="B1332" s="5">
        <v>45261</v>
      </c>
      <c r="C1332" t="s">
        <v>1401</v>
      </c>
      <c r="D1332" t="s">
        <v>1768</v>
      </c>
      <c r="E1332" t="s">
        <v>1896</v>
      </c>
      <c r="F1332">
        <v>1</v>
      </c>
      <c r="G1332">
        <v>195.24</v>
      </c>
      <c r="H1332">
        <v>0.27</v>
      </c>
      <c r="I1332" t="s">
        <v>1961</v>
      </c>
      <c r="J1332">
        <v>142.52520000000001</v>
      </c>
      <c r="K1332">
        <v>142.52520000000001</v>
      </c>
      <c r="L1332" t="str">
        <f>_xlfn.IFS(Table8_1[[#This Row],[Unit_Price]]&lt;500,"Low Price",Table8_1[[#This Row],[Unit_Price]]&lt;2000,"Medium Price",Table8_1[[#This Row],[Unit_Price]]&gt;=2000, "High Price")</f>
        <v>Low Price</v>
      </c>
      <c r="M1332" t="str">
        <f>VLOOKUP(Table8_16[[#This Row],[Customer_ID]],Table1__2[],2,FALSE)</f>
        <v>William Cortez</v>
      </c>
      <c r="N1332">
        <f>VLOOKUP(Table8_16[[#This Row],[Customer_ID]],Table1__2[],3,FALSE)</f>
        <v>29</v>
      </c>
      <c r="O1332" t="str">
        <f>VLOOKUP(Table8_16[[#This Row],[Customer_ID]],Table1__2[],4,FALSE)</f>
        <v>Male</v>
      </c>
      <c r="P1332" t="str">
        <f>VLOOKUP(Table8_16[[#This Row],[Customer_ID]],Table1__2[],5,FALSE)</f>
        <v>Port Hannahport</v>
      </c>
      <c r="Q1332" t="str">
        <f>VLOOKUP(Table8_16[[#This Row],[Customer_ID]],Table1__2[],6,FALSE)</f>
        <v>Ohio</v>
      </c>
      <c r="R1332" t="str">
        <f>VLOOKUP(Table8_16[[#This Row],[Customer_ID]],Table1__2[],7,FALSE)</f>
        <v>USA</v>
      </c>
      <c r="S1332" t="str">
        <f>VLOOKUP(Table8_16[[#This Row],[Customer_ID]],Table1__2[],8,FALSE)</f>
        <v>Bronze</v>
      </c>
      <c r="T1332" t="str">
        <f>VLOOKUP(Table8_16[[#This Row],[Customer_ID]],Table1__2[],9,FALSE)</f>
        <v>Entry level Professionel</v>
      </c>
      <c r="U1332" t="str">
        <f>VLOOKUP(Table8_16[[#This Row],[Product_ID]],Table3__211[],2,FALSE)</f>
        <v>Laptop Cooling</v>
      </c>
      <c r="V1332" t="str">
        <f>VLOOKUP(Table8_16[[#This Row],[Product_ID]],Table3__211[],3,FALSE)</f>
        <v>Pad</v>
      </c>
      <c r="W1332" t="str">
        <f>VLOOKUP(Table8_16[[#This Row],[Product_ID]],Table3__211[],4,FALSE)</f>
        <v>Electronics</v>
      </c>
      <c r="X1332" t="str">
        <f>VLOOKUP(Table8_16[[#This Row],[Product_ID]],Table3__211[],5,FALSE)</f>
        <v>Computer</v>
      </c>
      <c r="Y1332" t="str">
        <f>VLOOKUP(Table8_16[[#This Row],[Product_ID]],Table3__211[],6,FALSE)</f>
        <v>Murray, Gould and Ware</v>
      </c>
      <c r="Z1332">
        <f>VLOOKUP(Table8_16[[#This Row],[Product_ID]],Table3__211[],7,FALSE)</f>
        <v>86.42</v>
      </c>
      <c r="AA1332">
        <f>VLOOKUP(Table8_16[[#This Row],[Product_ID]],Table3__211[],8,FALSE)</f>
        <v>222</v>
      </c>
      <c r="AB1332" t="str">
        <f>VLOOKUP(Table8_16[[#This Row],[Store_ID]],Store!$A$2:$E$21,2,FALSE)</f>
        <v>Black-Horn</v>
      </c>
      <c r="AC1332" t="str">
        <f>VLOOKUP(Table8_16[[#This Row],[Store_ID]],Store!$A$2:$E$21,3,FALSE)</f>
        <v>South</v>
      </c>
      <c r="AD1332" t="str">
        <f>VLOOKUP(Table8_16[[#This Row],[Store_ID]],Store!$A$2:$E$21,4,FALSE)</f>
        <v>North Nancyview</v>
      </c>
      <c r="AE1332" t="str">
        <f>VLOOKUP(Table8_16[[#This Row],[Store_ID]],Store!$A$2:$E$21,5,FALSE)</f>
        <v>Outlet</v>
      </c>
      <c r="AF1332" s="22" t="str">
        <f>VLOOKUP(Table8_16[[#This Row],[Store_ID]],Store!$A$2:$F$21,6,FALSE)</f>
        <v>Physical Store</v>
      </c>
    </row>
    <row r="1333" spans="1:32" x14ac:dyDescent="0.3">
      <c r="A1333" t="s">
        <v>3298</v>
      </c>
      <c r="B1333" s="5">
        <v>45233</v>
      </c>
      <c r="C1333" t="s">
        <v>29</v>
      </c>
      <c r="D1333" t="s">
        <v>1859</v>
      </c>
      <c r="E1333" t="s">
        <v>1945</v>
      </c>
      <c r="F1333">
        <v>2</v>
      </c>
      <c r="G1333">
        <v>177.4</v>
      </c>
      <c r="H1333">
        <v>0.19</v>
      </c>
      <c r="I1333" t="s">
        <v>1961</v>
      </c>
      <c r="J1333">
        <v>287.38799999999998</v>
      </c>
      <c r="K1333">
        <v>287.38800000000003</v>
      </c>
      <c r="L1333" t="str">
        <f>_xlfn.IFS(Table8_1[[#This Row],[Unit_Price]]&lt;500,"Low Price",Table8_1[[#This Row],[Unit_Price]]&lt;2000,"Medium Price",Table8_1[[#This Row],[Unit_Price]]&gt;=2000, "High Price")</f>
        <v>Low Price</v>
      </c>
      <c r="M1333" t="str">
        <f>VLOOKUP(Table8_16[[#This Row],[Customer_ID]],Table1__2[],2,FALSE)</f>
        <v>Caroline Collins</v>
      </c>
      <c r="N1333">
        <f>VLOOKUP(Table8_16[[#This Row],[Customer_ID]],Table1__2[],3,FALSE)</f>
        <v>64</v>
      </c>
      <c r="O1333" t="str">
        <f>VLOOKUP(Table8_16[[#This Row],[Customer_ID]],Table1__2[],4,FALSE)</f>
        <v>Female</v>
      </c>
      <c r="P1333" t="str">
        <f>VLOOKUP(Table8_16[[#This Row],[Customer_ID]],Table1__2[],5,FALSE)</f>
        <v>Nicholasshire</v>
      </c>
      <c r="Q1333" t="str">
        <f>VLOOKUP(Table8_16[[#This Row],[Customer_ID]],Table1__2[],6,FALSE)</f>
        <v>California</v>
      </c>
      <c r="R1333" t="str">
        <f>VLOOKUP(Table8_16[[#This Row],[Customer_ID]],Table1__2[],7,FALSE)</f>
        <v>USA</v>
      </c>
      <c r="S1333" t="str">
        <f>VLOOKUP(Table8_16[[#This Row],[Customer_ID]],Table1__2[],8,FALSE)</f>
        <v>Silver</v>
      </c>
      <c r="T1333" t="str">
        <f>VLOOKUP(Table8_16[[#This Row],[Customer_ID]],Table1__2[],9,FALSE)</f>
        <v>Retired</v>
      </c>
      <c r="U1333" t="str">
        <f>VLOOKUP(Table8_16[[#This Row],[Product_ID]],Table3__211[],2,FALSE)</f>
        <v>Microwave</v>
      </c>
      <c r="V1333" t="str">
        <f>VLOOKUP(Table8_16[[#This Row],[Product_ID]],Table3__211[],3,FALSE)</f>
        <v>Oven</v>
      </c>
      <c r="W1333" t="str">
        <f>VLOOKUP(Table8_16[[#This Row],[Product_ID]],Table3__211[],4,FALSE)</f>
        <v>Home</v>
      </c>
      <c r="X1333" t="str">
        <f>VLOOKUP(Table8_16[[#This Row],[Product_ID]],Table3__211[],5,FALSE)</f>
        <v>Appliances</v>
      </c>
      <c r="Y1333" t="str">
        <f>VLOOKUP(Table8_16[[#This Row],[Product_ID]],Table3__211[],6,FALSE)</f>
        <v>Green, Powell and Palmer</v>
      </c>
      <c r="Z1333">
        <f>VLOOKUP(Table8_16[[#This Row],[Product_ID]],Table3__211[],7,FALSE)</f>
        <v>447.43</v>
      </c>
      <c r="AA1333">
        <f>VLOOKUP(Table8_16[[#This Row],[Product_ID]],Table3__211[],8,FALSE)</f>
        <v>191</v>
      </c>
      <c r="AB1333" t="str">
        <f>VLOOKUP(Table8_16[[#This Row],[Store_ID]],Store!$A$2:$E$21,2,FALSE)</f>
        <v>Guerrero-Schmitt</v>
      </c>
      <c r="AC1333" t="str">
        <f>VLOOKUP(Table8_16[[#This Row],[Store_ID]],Store!$A$2:$E$21,3,FALSE)</f>
        <v>East</v>
      </c>
      <c r="AD1333" t="str">
        <f>VLOOKUP(Table8_16[[#This Row],[Store_ID]],Store!$A$2:$E$21,4,FALSE)</f>
        <v>East Stevechester</v>
      </c>
      <c r="AE1333" t="str">
        <f>VLOOKUP(Table8_16[[#This Row],[Store_ID]],Store!$A$2:$E$21,5,FALSE)</f>
        <v>Flagship</v>
      </c>
      <c r="AF1333" s="22" t="str">
        <f>VLOOKUP(Table8_16[[#This Row],[Store_ID]],Store!$A$2:$F$21,6,FALSE)</f>
        <v>Physical Store</v>
      </c>
    </row>
    <row r="1334" spans="1:32" x14ac:dyDescent="0.3">
      <c r="A1334" t="s">
        <v>3299</v>
      </c>
      <c r="B1334" s="5">
        <v>45673</v>
      </c>
      <c r="C1334" t="s">
        <v>218</v>
      </c>
      <c r="D1334" t="s">
        <v>1877</v>
      </c>
      <c r="E1334" t="s">
        <v>1927</v>
      </c>
      <c r="F1334">
        <v>4</v>
      </c>
      <c r="G1334">
        <v>862.67</v>
      </c>
      <c r="H1334">
        <v>0.2</v>
      </c>
      <c r="I1334" t="s">
        <v>1961</v>
      </c>
      <c r="J1334">
        <v>2760.5439999999999</v>
      </c>
      <c r="K1334">
        <v>2760.5439999999999</v>
      </c>
      <c r="L1334" t="str">
        <f>_xlfn.IFS(Table8_1[[#This Row],[Unit_Price]]&lt;500,"Low Price",Table8_1[[#This Row],[Unit_Price]]&lt;2000,"Medium Price",Table8_1[[#This Row],[Unit_Price]]&gt;=2000, "High Price")</f>
        <v>Medium Price</v>
      </c>
      <c r="M1334" t="str">
        <f>VLOOKUP(Table8_16[[#This Row],[Customer_ID]],Table1__2[],2,FALSE)</f>
        <v>Jay Patel</v>
      </c>
      <c r="N1334">
        <f>VLOOKUP(Table8_16[[#This Row],[Customer_ID]],Table1__2[],3,FALSE)</f>
        <v>43</v>
      </c>
      <c r="O1334" t="str">
        <f>VLOOKUP(Table8_16[[#This Row],[Customer_ID]],Table1__2[],4,FALSE)</f>
        <v>Female</v>
      </c>
      <c r="P1334" t="str">
        <f>VLOOKUP(Table8_16[[#This Row],[Customer_ID]],Table1__2[],5,FALSE)</f>
        <v>Morrisbury</v>
      </c>
      <c r="Q1334" t="str">
        <f>VLOOKUP(Table8_16[[#This Row],[Customer_ID]],Table1__2[],6,FALSE)</f>
        <v>Rhode Island</v>
      </c>
      <c r="R1334" t="str">
        <f>VLOOKUP(Table8_16[[#This Row],[Customer_ID]],Table1__2[],7,FALSE)</f>
        <v>USA</v>
      </c>
      <c r="S1334" t="str">
        <f>VLOOKUP(Table8_16[[#This Row],[Customer_ID]],Table1__2[],8,FALSE)</f>
        <v>Platinum</v>
      </c>
      <c r="T1334" t="str">
        <f>VLOOKUP(Table8_16[[#This Row],[Customer_ID]],Table1__2[],9,FALSE)</f>
        <v>Experienced</v>
      </c>
      <c r="U1334" t="str">
        <f>VLOOKUP(Table8_16[[#This Row],[Product_ID]],Table3__211[],2,FALSE)</f>
        <v>Portable Bluetooth</v>
      </c>
      <c r="V1334" t="str">
        <f>VLOOKUP(Table8_16[[#This Row],[Product_ID]],Table3__211[],3,FALSE)</f>
        <v>Speaker</v>
      </c>
      <c r="W1334" t="str">
        <f>VLOOKUP(Table8_16[[#This Row],[Product_ID]],Table3__211[],4,FALSE)</f>
        <v>Electronics</v>
      </c>
      <c r="X1334" t="str">
        <f>VLOOKUP(Table8_16[[#This Row],[Product_ID]],Table3__211[],5,FALSE)</f>
        <v>Audio</v>
      </c>
      <c r="Y1334" t="str">
        <f>VLOOKUP(Table8_16[[#This Row],[Product_ID]],Table3__211[],6,FALSE)</f>
        <v>Flores-King</v>
      </c>
      <c r="Z1334">
        <f>VLOOKUP(Table8_16[[#This Row],[Product_ID]],Table3__211[],7,FALSE)</f>
        <v>431.67</v>
      </c>
      <c r="AA1334">
        <f>VLOOKUP(Table8_16[[#This Row],[Product_ID]],Table3__211[],8,FALSE)</f>
        <v>73</v>
      </c>
      <c r="AB1334" t="str">
        <f>VLOOKUP(Table8_16[[#This Row],[Store_ID]],Store!$A$2:$E$21,2,FALSE)</f>
        <v>Aguirre-Keller</v>
      </c>
      <c r="AC1334" t="str">
        <f>VLOOKUP(Table8_16[[#This Row],[Store_ID]],Store!$A$2:$E$21,3,FALSE)</f>
        <v>South</v>
      </c>
      <c r="AD1334" t="str">
        <f>VLOOKUP(Table8_16[[#This Row],[Store_ID]],Store!$A$2:$E$21,4,FALSE)</f>
        <v>Lake Michael</v>
      </c>
      <c r="AE1334" t="str">
        <f>VLOOKUP(Table8_16[[#This Row],[Store_ID]],Store!$A$2:$E$21,5,FALSE)</f>
        <v>Online</v>
      </c>
      <c r="AF1334" s="22" t="str">
        <f>VLOOKUP(Table8_16[[#This Row],[Store_ID]],Store!$A$2:$F$21,6,FALSE)</f>
        <v>Digital Store</v>
      </c>
    </row>
    <row r="1335" spans="1:32" x14ac:dyDescent="0.3">
      <c r="A1335" t="s">
        <v>3300</v>
      </c>
      <c r="B1335" s="5">
        <v>45565</v>
      </c>
      <c r="C1335" t="s">
        <v>1386</v>
      </c>
      <c r="D1335" t="s">
        <v>1625</v>
      </c>
      <c r="E1335" t="s">
        <v>1911</v>
      </c>
      <c r="F1335">
        <v>1</v>
      </c>
      <c r="G1335">
        <v>55.04</v>
      </c>
      <c r="H1335">
        <v>0.01</v>
      </c>
      <c r="I1335" t="s">
        <v>1964</v>
      </c>
      <c r="J1335">
        <v>54.489600000000003</v>
      </c>
      <c r="K1335">
        <v>54.489599999999996</v>
      </c>
      <c r="L1335" t="str">
        <f>_xlfn.IFS(Table8_1[[#This Row],[Unit_Price]]&lt;500,"Low Price",Table8_1[[#This Row],[Unit_Price]]&lt;2000,"Medium Price",Table8_1[[#This Row],[Unit_Price]]&gt;=2000, "High Price")</f>
        <v>Low Price</v>
      </c>
      <c r="M1335" t="str">
        <f>VLOOKUP(Table8_16[[#This Row],[Customer_ID]],Table1__2[],2,FALSE)</f>
        <v>Cheryl Carr</v>
      </c>
      <c r="N1335">
        <f>VLOOKUP(Table8_16[[#This Row],[Customer_ID]],Table1__2[],3,FALSE)</f>
        <v>19</v>
      </c>
      <c r="O1335" t="str">
        <f>VLOOKUP(Table8_16[[#This Row],[Customer_ID]],Table1__2[],4,FALSE)</f>
        <v>Male</v>
      </c>
      <c r="P1335" t="str">
        <f>VLOOKUP(Table8_16[[#This Row],[Customer_ID]],Table1__2[],5,FALSE)</f>
        <v>Jessicaland</v>
      </c>
      <c r="Q1335" t="str">
        <f>VLOOKUP(Table8_16[[#This Row],[Customer_ID]],Table1__2[],6,FALSE)</f>
        <v>Wyoming</v>
      </c>
      <c r="R1335" t="str">
        <f>VLOOKUP(Table8_16[[#This Row],[Customer_ID]],Table1__2[],7,FALSE)</f>
        <v>USA</v>
      </c>
      <c r="S1335" t="str">
        <f>VLOOKUP(Table8_16[[#This Row],[Customer_ID]],Table1__2[],8,FALSE)</f>
        <v>Gold</v>
      </c>
      <c r="T1335" t="str">
        <f>VLOOKUP(Table8_16[[#This Row],[Customer_ID]],Table1__2[],9,FALSE)</f>
        <v>Teenage</v>
      </c>
      <c r="U1335" t="str">
        <f>VLOOKUP(Table8_16[[#This Row],[Product_ID]],Table3__211[],2,FALSE)</f>
        <v>Soccer Training Cone</v>
      </c>
      <c r="V1335" t="str">
        <f>VLOOKUP(Table8_16[[#This Row],[Product_ID]],Table3__211[],3,FALSE)</f>
        <v>Set</v>
      </c>
      <c r="W1335" t="str">
        <f>VLOOKUP(Table8_16[[#This Row],[Product_ID]],Table3__211[],4,FALSE)</f>
        <v>Sports</v>
      </c>
      <c r="X1335" t="str">
        <f>VLOOKUP(Table8_16[[#This Row],[Product_ID]],Table3__211[],5,FALSE)</f>
        <v>Accessories</v>
      </c>
      <c r="Y1335" t="str">
        <f>VLOOKUP(Table8_16[[#This Row],[Product_ID]],Table3__211[],6,FALSE)</f>
        <v>Ford, Murphy and Wilson</v>
      </c>
      <c r="Z1335">
        <f>VLOOKUP(Table8_16[[#This Row],[Product_ID]],Table3__211[],7,FALSE)</f>
        <v>144.53</v>
      </c>
      <c r="AA1335">
        <f>VLOOKUP(Table8_16[[#This Row],[Product_ID]],Table3__211[],8,FALSE)</f>
        <v>367</v>
      </c>
      <c r="AB1335" t="str">
        <f>VLOOKUP(Table8_16[[#This Row],[Store_ID]],Store!$A$2:$E$21,2,FALSE)</f>
        <v>Benson-Elliott</v>
      </c>
      <c r="AC1335" t="str">
        <f>VLOOKUP(Table8_16[[#This Row],[Store_ID]],Store!$A$2:$E$21,3,FALSE)</f>
        <v>East</v>
      </c>
      <c r="AD1335" t="str">
        <f>VLOOKUP(Table8_16[[#This Row],[Store_ID]],Store!$A$2:$E$21,4,FALSE)</f>
        <v>Port Josephberg</v>
      </c>
      <c r="AE1335" t="str">
        <f>VLOOKUP(Table8_16[[#This Row],[Store_ID]],Store!$A$2:$E$21,5,FALSE)</f>
        <v>Online</v>
      </c>
      <c r="AF1335" s="22" t="str">
        <f>VLOOKUP(Table8_16[[#This Row],[Store_ID]],Store!$A$2:$F$21,6,FALSE)</f>
        <v>Digital Store</v>
      </c>
    </row>
    <row r="1336" spans="1:32" x14ac:dyDescent="0.3">
      <c r="A1336" t="s">
        <v>3301</v>
      </c>
      <c r="B1336" s="5">
        <v>45646</v>
      </c>
      <c r="C1336" t="s">
        <v>192</v>
      </c>
      <c r="D1336" t="s">
        <v>1715</v>
      </c>
      <c r="E1336" t="s">
        <v>1887</v>
      </c>
      <c r="F1336">
        <v>2</v>
      </c>
      <c r="G1336">
        <v>905.47</v>
      </c>
      <c r="H1336">
        <v>0.2</v>
      </c>
      <c r="I1336" t="s">
        <v>1964</v>
      </c>
      <c r="J1336">
        <v>1448.752</v>
      </c>
      <c r="K1336">
        <v>1448.752</v>
      </c>
      <c r="L1336" t="str">
        <f>_xlfn.IFS(Table8_1[[#This Row],[Unit_Price]]&lt;500,"Low Price",Table8_1[[#This Row],[Unit_Price]]&lt;2000,"Medium Price",Table8_1[[#This Row],[Unit_Price]]&gt;=2000, "High Price")</f>
        <v>Medium Price</v>
      </c>
      <c r="M1336" t="str">
        <f>VLOOKUP(Table8_16[[#This Row],[Customer_ID]],Table1__2[],2,FALSE)</f>
        <v>Timothy Weaver</v>
      </c>
      <c r="N1336">
        <f>VLOOKUP(Table8_16[[#This Row],[Customer_ID]],Table1__2[],3,FALSE)</f>
        <v>45</v>
      </c>
      <c r="O1336" t="str">
        <f>VLOOKUP(Table8_16[[#This Row],[Customer_ID]],Table1__2[],4,FALSE)</f>
        <v>Female</v>
      </c>
      <c r="P1336" t="str">
        <f>VLOOKUP(Table8_16[[#This Row],[Customer_ID]],Table1__2[],5,FALSE)</f>
        <v>New Amy</v>
      </c>
      <c r="Q1336" t="str">
        <f>VLOOKUP(Table8_16[[#This Row],[Customer_ID]],Table1__2[],6,FALSE)</f>
        <v>Ohio</v>
      </c>
      <c r="R1336" t="str">
        <f>VLOOKUP(Table8_16[[#This Row],[Customer_ID]],Table1__2[],7,FALSE)</f>
        <v>USA</v>
      </c>
      <c r="S1336" t="str">
        <f>VLOOKUP(Table8_16[[#This Row],[Customer_ID]],Table1__2[],8,FALSE)</f>
        <v>Gold</v>
      </c>
      <c r="T1336" t="str">
        <f>VLOOKUP(Table8_16[[#This Row],[Customer_ID]],Table1__2[],9,FALSE)</f>
        <v>Experienced</v>
      </c>
      <c r="U1336" t="str">
        <f>VLOOKUP(Table8_16[[#This Row],[Product_ID]],Table3__211[],2,FALSE)</f>
        <v>High-Grip</v>
      </c>
      <c r="V1336" t="str">
        <f>VLOOKUP(Table8_16[[#This Row],[Product_ID]],Table3__211[],3,FALSE)</f>
        <v>Football</v>
      </c>
      <c r="W1336" t="str">
        <f>VLOOKUP(Table8_16[[#This Row],[Product_ID]],Table3__211[],4,FALSE)</f>
        <v>Sports</v>
      </c>
      <c r="X1336" t="str">
        <f>VLOOKUP(Table8_16[[#This Row],[Product_ID]],Table3__211[],5,FALSE)</f>
        <v>Team Sports</v>
      </c>
      <c r="Y1336" t="str">
        <f>VLOOKUP(Table8_16[[#This Row],[Product_ID]],Table3__211[],6,FALSE)</f>
        <v>Bridges, Banks and Cummings</v>
      </c>
      <c r="Z1336">
        <f>VLOOKUP(Table8_16[[#This Row],[Product_ID]],Table3__211[],7,FALSE)</f>
        <v>318.91000000000003</v>
      </c>
      <c r="AA1336">
        <f>VLOOKUP(Table8_16[[#This Row],[Product_ID]],Table3__211[],8,FALSE)</f>
        <v>114</v>
      </c>
      <c r="AB1336" t="str">
        <f>VLOOKUP(Table8_16[[#This Row],[Store_ID]],Store!$A$2:$E$21,2,FALSE)</f>
        <v>Rivera-Warner</v>
      </c>
      <c r="AC1336" t="str">
        <f>VLOOKUP(Table8_16[[#This Row],[Store_ID]],Store!$A$2:$E$21,3,FALSE)</f>
        <v>East</v>
      </c>
      <c r="AD1336" t="str">
        <f>VLOOKUP(Table8_16[[#This Row],[Store_ID]],Store!$A$2:$E$21,4,FALSE)</f>
        <v>Washingtonfurt</v>
      </c>
      <c r="AE1336" t="str">
        <f>VLOOKUP(Table8_16[[#This Row],[Store_ID]],Store!$A$2:$E$21,5,FALSE)</f>
        <v>Flagship</v>
      </c>
      <c r="AF1336" s="22" t="str">
        <f>VLOOKUP(Table8_16[[#This Row],[Store_ID]],Store!$A$2:$F$21,6,FALSE)</f>
        <v>Physical Store</v>
      </c>
    </row>
    <row r="1337" spans="1:32" x14ac:dyDescent="0.3">
      <c r="A1337" t="s">
        <v>3302</v>
      </c>
      <c r="B1337" s="5">
        <v>45539</v>
      </c>
      <c r="C1337" t="s">
        <v>1434</v>
      </c>
      <c r="D1337" t="s">
        <v>1771</v>
      </c>
      <c r="E1337" t="s">
        <v>1932</v>
      </c>
      <c r="F1337">
        <v>3</v>
      </c>
      <c r="G1337">
        <v>217.13</v>
      </c>
      <c r="H1337">
        <v>0.28000000000000003</v>
      </c>
      <c r="I1337" t="s">
        <v>1959</v>
      </c>
      <c r="J1337">
        <v>469.00080000000003</v>
      </c>
      <c r="K1337">
        <v>469.00079999999997</v>
      </c>
      <c r="L1337" t="str">
        <f>_xlfn.IFS(Table8_1[[#This Row],[Unit_Price]]&lt;500,"Low Price",Table8_1[[#This Row],[Unit_Price]]&lt;2000,"Medium Price",Table8_1[[#This Row],[Unit_Price]]&gt;=2000, "High Price")</f>
        <v>Low Price</v>
      </c>
      <c r="M1337" t="str">
        <f>VLOOKUP(Table8_16[[#This Row],[Customer_ID]],Table1__2[],2,FALSE)</f>
        <v>Paul Cox</v>
      </c>
      <c r="N1337">
        <f>VLOOKUP(Table8_16[[#This Row],[Customer_ID]],Table1__2[],3,FALSE)</f>
        <v>60</v>
      </c>
      <c r="O1337" t="str">
        <f>VLOOKUP(Table8_16[[#This Row],[Customer_ID]],Table1__2[],4,FALSE)</f>
        <v>Female</v>
      </c>
      <c r="P1337" t="str">
        <f>VLOOKUP(Table8_16[[#This Row],[Customer_ID]],Table1__2[],5,FALSE)</f>
        <v>East Julie</v>
      </c>
      <c r="Q1337" t="str">
        <f>VLOOKUP(Table8_16[[#This Row],[Customer_ID]],Table1__2[],6,FALSE)</f>
        <v>Kansas</v>
      </c>
      <c r="R1337" t="str">
        <f>VLOOKUP(Table8_16[[#This Row],[Customer_ID]],Table1__2[],7,FALSE)</f>
        <v>USA</v>
      </c>
      <c r="S1337" t="str">
        <f>VLOOKUP(Table8_16[[#This Row],[Customer_ID]],Table1__2[],8,FALSE)</f>
        <v>Silver</v>
      </c>
      <c r="T1337" t="str">
        <f>VLOOKUP(Table8_16[[#This Row],[Customer_ID]],Table1__2[],9,FALSE)</f>
        <v>Experienced</v>
      </c>
      <c r="U1337" t="str">
        <f>VLOOKUP(Table8_16[[#This Row],[Product_ID]],Table3__211[],2,FALSE)</f>
        <v>Organic Sunscreen</v>
      </c>
      <c r="V1337" t="str">
        <f>VLOOKUP(Table8_16[[#This Row],[Product_ID]],Table3__211[],3,FALSE)</f>
        <v>Lotion</v>
      </c>
      <c r="W1337" t="str">
        <f>VLOOKUP(Table8_16[[#This Row],[Product_ID]],Table3__211[],4,FALSE)</f>
        <v>Beauty</v>
      </c>
      <c r="X1337" t="str">
        <f>VLOOKUP(Table8_16[[#This Row],[Product_ID]],Table3__211[],5,FALSE)</f>
        <v>Skincare</v>
      </c>
      <c r="Y1337" t="str">
        <f>VLOOKUP(Table8_16[[#This Row],[Product_ID]],Table3__211[],6,FALSE)</f>
        <v>Anderson-Riley</v>
      </c>
      <c r="Z1337">
        <f>VLOOKUP(Table8_16[[#This Row],[Product_ID]],Table3__211[],7,FALSE)</f>
        <v>266.86</v>
      </c>
      <c r="AA1337">
        <f>VLOOKUP(Table8_16[[#This Row],[Product_ID]],Table3__211[],8,FALSE)</f>
        <v>458</v>
      </c>
      <c r="AB1337" t="str">
        <f>VLOOKUP(Table8_16[[#This Row],[Store_ID]],Store!$A$2:$E$21,2,FALSE)</f>
        <v>Gardner, Humphrey and Contreras</v>
      </c>
      <c r="AC1337" t="str">
        <f>VLOOKUP(Table8_16[[#This Row],[Store_ID]],Store!$A$2:$E$21,3,FALSE)</f>
        <v>East</v>
      </c>
      <c r="AD1337" t="str">
        <f>VLOOKUP(Table8_16[[#This Row],[Store_ID]],Store!$A$2:$E$21,4,FALSE)</f>
        <v>Johnsonville</v>
      </c>
      <c r="AE1337" t="str">
        <f>VLOOKUP(Table8_16[[#This Row],[Store_ID]],Store!$A$2:$E$21,5,FALSE)</f>
        <v>Flagship</v>
      </c>
      <c r="AF1337" s="22" t="str">
        <f>VLOOKUP(Table8_16[[#This Row],[Store_ID]],Store!$A$2:$F$21,6,FALSE)</f>
        <v>Physical Store</v>
      </c>
    </row>
    <row r="1338" spans="1:32" x14ac:dyDescent="0.3">
      <c r="A1338" t="s">
        <v>3303</v>
      </c>
      <c r="B1338" s="5">
        <v>45936</v>
      </c>
      <c r="C1338" t="s">
        <v>1226</v>
      </c>
      <c r="D1338" t="s">
        <v>1808</v>
      </c>
      <c r="E1338" t="s">
        <v>1887</v>
      </c>
      <c r="F1338">
        <v>3</v>
      </c>
      <c r="G1338">
        <v>580.45000000000005</v>
      </c>
      <c r="H1338">
        <v>0</v>
      </c>
      <c r="I1338" t="s">
        <v>1961</v>
      </c>
      <c r="J1338">
        <v>1741.35</v>
      </c>
      <c r="K1338">
        <v>1741.3500000000001</v>
      </c>
      <c r="L1338" t="str">
        <f>_xlfn.IFS(Table8_1[[#This Row],[Unit_Price]]&lt;500,"Low Price",Table8_1[[#This Row],[Unit_Price]]&lt;2000,"Medium Price",Table8_1[[#This Row],[Unit_Price]]&gt;=2000, "High Price")</f>
        <v>Medium Price</v>
      </c>
      <c r="M1338" t="str">
        <f>VLOOKUP(Table8_16[[#This Row],[Customer_ID]],Table1__2[],2,FALSE)</f>
        <v>Cynthia Lopez</v>
      </c>
      <c r="N1338">
        <f>VLOOKUP(Table8_16[[#This Row],[Customer_ID]],Table1__2[],3,FALSE)</f>
        <v>50</v>
      </c>
      <c r="O1338" t="str">
        <f>VLOOKUP(Table8_16[[#This Row],[Customer_ID]],Table1__2[],4,FALSE)</f>
        <v>Male</v>
      </c>
      <c r="P1338" t="str">
        <f>VLOOKUP(Table8_16[[#This Row],[Customer_ID]],Table1__2[],5,FALSE)</f>
        <v>Joseland</v>
      </c>
      <c r="Q1338" t="str">
        <f>VLOOKUP(Table8_16[[#This Row],[Customer_ID]],Table1__2[],6,FALSE)</f>
        <v>Nebraska</v>
      </c>
      <c r="R1338" t="str">
        <f>VLOOKUP(Table8_16[[#This Row],[Customer_ID]],Table1__2[],7,FALSE)</f>
        <v>USA</v>
      </c>
      <c r="S1338" t="str">
        <f>VLOOKUP(Table8_16[[#This Row],[Customer_ID]],Table1__2[],8,FALSE)</f>
        <v>Platinum</v>
      </c>
      <c r="T1338" t="str">
        <f>VLOOKUP(Table8_16[[#This Row],[Customer_ID]],Table1__2[],9,FALSE)</f>
        <v>Experienced</v>
      </c>
      <c r="U1338" t="str">
        <f>VLOOKUP(Table8_16[[#This Row],[Product_ID]],Table3__211[],2,FALSE)</f>
        <v>Women's Ankle</v>
      </c>
      <c r="V1338" t="str">
        <f>VLOOKUP(Table8_16[[#This Row],[Product_ID]],Table3__211[],3,FALSE)</f>
        <v>Boots</v>
      </c>
      <c r="W1338" t="str">
        <f>VLOOKUP(Table8_16[[#This Row],[Product_ID]],Table3__211[],4,FALSE)</f>
        <v>Clothing</v>
      </c>
      <c r="X1338" t="str">
        <f>VLOOKUP(Table8_16[[#This Row],[Product_ID]],Table3__211[],5,FALSE)</f>
        <v>Footwear</v>
      </c>
      <c r="Y1338" t="str">
        <f>VLOOKUP(Table8_16[[#This Row],[Product_ID]],Table3__211[],6,FALSE)</f>
        <v>Poole PLC</v>
      </c>
      <c r="Z1338">
        <f>VLOOKUP(Table8_16[[#This Row],[Product_ID]],Table3__211[],7,FALSE)</f>
        <v>158.13999999999999</v>
      </c>
      <c r="AA1338">
        <f>VLOOKUP(Table8_16[[#This Row],[Product_ID]],Table3__211[],8,FALSE)</f>
        <v>82</v>
      </c>
      <c r="AB1338" t="str">
        <f>VLOOKUP(Table8_16[[#This Row],[Store_ID]],Store!$A$2:$E$21,2,FALSE)</f>
        <v>Rivera-Warner</v>
      </c>
      <c r="AC1338" t="str">
        <f>VLOOKUP(Table8_16[[#This Row],[Store_ID]],Store!$A$2:$E$21,3,FALSE)</f>
        <v>East</v>
      </c>
      <c r="AD1338" t="str">
        <f>VLOOKUP(Table8_16[[#This Row],[Store_ID]],Store!$A$2:$E$21,4,FALSE)</f>
        <v>Washingtonfurt</v>
      </c>
      <c r="AE1338" t="str">
        <f>VLOOKUP(Table8_16[[#This Row],[Store_ID]],Store!$A$2:$E$21,5,FALSE)</f>
        <v>Flagship</v>
      </c>
      <c r="AF1338" s="22" t="str">
        <f>VLOOKUP(Table8_16[[#This Row],[Store_ID]],Store!$A$2:$F$21,6,FALSE)</f>
        <v>Physical Store</v>
      </c>
    </row>
    <row r="1339" spans="1:32" x14ac:dyDescent="0.3">
      <c r="A1339" t="s">
        <v>3304</v>
      </c>
      <c r="B1339" s="5">
        <v>45854</v>
      </c>
      <c r="C1339" t="s">
        <v>370</v>
      </c>
      <c r="D1339" t="s">
        <v>1572</v>
      </c>
      <c r="E1339" t="s">
        <v>1942</v>
      </c>
      <c r="F1339">
        <v>2</v>
      </c>
      <c r="G1339">
        <v>892.88</v>
      </c>
      <c r="H1339">
        <v>0.17</v>
      </c>
      <c r="I1339" t="s">
        <v>1961</v>
      </c>
      <c r="J1339">
        <v>1482.1808000000001</v>
      </c>
      <c r="K1339">
        <v>1482.1808000000001</v>
      </c>
      <c r="L1339" t="str">
        <f>_xlfn.IFS(Table8_1[[#This Row],[Unit_Price]]&lt;500,"Low Price",Table8_1[[#This Row],[Unit_Price]]&lt;2000,"Medium Price",Table8_1[[#This Row],[Unit_Price]]&gt;=2000, "High Price")</f>
        <v>Medium Price</v>
      </c>
      <c r="M1339" t="str">
        <f>VLOOKUP(Table8_16[[#This Row],[Customer_ID]],Table1__2[],2,FALSE)</f>
        <v>Steven Stein</v>
      </c>
      <c r="N1339">
        <f>VLOOKUP(Table8_16[[#This Row],[Customer_ID]],Table1__2[],3,FALSE)</f>
        <v>21</v>
      </c>
      <c r="O1339" t="str">
        <f>VLOOKUP(Table8_16[[#This Row],[Customer_ID]],Table1__2[],4,FALSE)</f>
        <v>Male</v>
      </c>
      <c r="P1339" t="str">
        <f>VLOOKUP(Table8_16[[#This Row],[Customer_ID]],Table1__2[],5,FALSE)</f>
        <v>West Lauren</v>
      </c>
      <c r="Q1339" t="str">
        <f>VLOOKUP(Table8_16[[#This Row],[Customer_ID]],Table1__2[],6,FALSE)</f>
        <v>Connecticut</v>
      </c>
      <c r="R1339" t="str">
        <f>VLOOKUP(Table8_16[[#This Row],[Customer_ID]],Table1__2[],7,FALSE)</f>
        <v>USA</v>
      </c>
      <c r="S1339" t="str">
        <f>VLOOKUP(Table8_16[[#This Row],[Customer_ID]],Table1__2[],8,FALSE)</f>
        <v>Bronze</v>
      </c>
      <c r="T1339" t="str">
        <f>VLOOKUP(Table8_16[[#This Row],[Customer_ID]],Table1__2[],9,FALSE)</f>
        <v>Students</v>
      </c>
      <c r="U1339" t="str">
        <f>VLOOKUP(Table8_16[[#This Row],[Product_ID]],Table3__211[],2,FALSE)</f>
        <v>Women's Yoga</v>
      </c>
      <c r="V1339" t="str">
        <f>VLOOKUP(Table8_16[[#This Row],[Product_ID]],Table3__211[],3,FALSE)</f>
        <v>Pants</v>
      </c>
      <c r="W1339" t="str">
        <f>VLOOKUP(Table8_16[[#This Row],[Product_ID]],Table3__211[],4,FALSE)</f>
        <v>Clothing</v>
      </c>
      <c r="X1339" t="str">
        <f>VLOOKUP(Table8_16[[#This Row],[Product_ID]],Table3__211[],5,FALSE)</f>
        <v>Bottoms</v>
      </c>
      <c r="Y1339" t="str">
        <f>VLOOKUP(Table8_16[[#This Row],[Product_ID]],Table3__211[],6,FALSE)</f>
        <v>Gonzales-Davis</v>
      </c>
      <c r="Z1339">
        <f>VLOOKUP(Table8_16[[#This Row],[Product_ID]],Table3__211[],7,FALSE)</f>
        <v>306.45999999999998</v>
      </c>
      <c r="AA1339">
        <f>VLOOKUP(Table8_16[[#This Row],[Product_ID]],Table3__211[],8,FALSE)</f>
        <v>487</v>
      </c>
      <c r="AB1339" t="str">
        <f>VLOOKUP(Table8_16[[#This Row],[Store_ID]],Store!$A$2:$E$21,2,FALSE)</f>
        <v>Holloway Ltd</v>
      </c>
      <c r="AC1339" t="str">
        <f>VLOOKUP(Table8_16[[#This Row],[Store_ID]],Store!$A$2:$E$21,3,FALSE)</f>
        <v>North</v>
      </c>
      <c r="AD1339" t="str">
        <f>VLOOKUP(Table8_16[[#This Row],[Store_ID]],Store!$A$2:$E$21,4,FALSE)</f>
        <v>Bensonhaven</v>
      </c>
      <c r="AE1339" t="str">
        <f>VLOOKUP(Table8_16[[#This Row],[Store_ID]],Store!$A$2:$E$21,5,FALSE)</f>
        <v>Flagship</v>
      </c>
      <c r="AF1339" s="22" t="str">
        <f>VLOOKUP(Table8_16[[#This Row],[Store_ID]],Store!$A$2:$F$21,6,FALSE)</f>
        <v>Physical Store</v>
      </c>
    </row>
    <row r="1340" spans="1:32" x14ac:dyDescent="0.3">
      <c r="A1340" t="s">
        <v>3305</v>
      </c>
      <c r="B1340" s="5">
        <v>45936</v>
      </c>
      <c r="C1340" t="s">
        <v>333</v>
      </c>
      <c r="D1340" t="s">
        <v>1700</v>
      </c>
      <c r="E1340" t="s">
        <v>1945</v>
      </c>
      <c r="F1340">
        <v>2</v>
      </c>
      <c r="G1340">
        <v>356.28</v>
      </c>
      <c r="H1340">
        <v>0.11</v>
      </c>
      <c r="I1340" t="s">
        <v>1964</v>
      </c>
      <c r="J1340">
        <v>634.17840000000001</v>
      </c>
      <c r="K1340">
        <v>634.17840000000001</v>
      </c>
      <c r="L1340" t="str">
        <f>_xlfn.IFS(Table8_1[[#This Row],[Unit_Price]]&lt;500,"Low Price",Table8_1[[#This Row],[Unit_Price]]&lt;2000,"Medium Price",Table8_1[[#This Row],[Unit_Price]]&gt;=2000, "High Price")</f>
        <v>Low Price</v>
      </c>
      <c r="M1340" t="str">
        <f>VLOOKUP(Table8_16[[#This Row],[Customer_ID]],Table1__2[],2,FALSE)</f>
        <v>Donna Gregory</v>
      </c>
      <c r="N1340">
        <f>VLOOKUP(Table8_16[[#This Row],[Customer_ID]],Table1__2[],3,FALSE)</f>
        <v>29</v>
      </c>
      <c r="O1340" t="str">
        <f>VLOOKUP(Table8_16[[#This Row],[Customer_ID]],Table1__2[],4,FALSE)</f>
        <v>Female</v>
      </c>
      <c r="P1340" t="str">
        <f>VLOOKUP(Table8_16[[#This Row],[Customer_ID]],Table1__2[],5,FALSE)</f>
        <v>South Amandahaven</v>
      </c>
      <c r="Q1340" t="str">
        <f>VLOOKUP(Table8_16[[#This Row],[Customer_ID]],Table1__2[],6,FALSE)</f>
        <v>Arizona</v>
      </c>
      <c r="R1340" t="str">
        <f>VLOOKUP(Table8_16[[#This Row],[Customer_ID]],Table1__2[],7,FALSE)</f>
        <v>USA</v>
      </c>
      <c r="S1340" t="str">
        <f>VLOOKUP(Table8_16[[#This Row],[Customer_ID]],Table1__2[],8,FALSE)</f>
        <v>Silver</v>
      </c>
      <c r="T1340" t="str">
        <f>VLOOKUP(Table8_16[[#This Row],[Customer_ID]],Table1__2[],9,FALSE)</f>
        <v>Entry level Professionel</v>
      </c>
      <c r="U1340" t="str">
        <f>VLOOKUP(Table8_16[[#This Row],[Product_ID]],Table3__211[],2,FALSE)</f>
        <v>Noise-Canceling</v>
      </c>
      <c r="V1340" t="str">
        <f>VLOOKUP(Table8_16[[#This Row],[Product_ID]],Table3__211[],3,FALSE)</f>
        <v>Headphones</v>
      </c>
      <c r="W1340" t="str">
        <f>VLOOKUP(Table8_16[[#This Row],[Product_ID]],Table3__211[],4,FALSE)</f>
        <v>Electronics</v>
      </c>
      <c r="X1340" t="str">
        <f>VLOOKUP(Table8_16[[#This Row],[Product_ID]],Table3__211[],5,FALSE)</f>
        <v>Audio</v>
      </c>
      <c r="Y1340" t="str">
        <f>VLOOKUP(Table8_16[[#This Row],[Product_ID]],Table3__211[],6,FALSE)</f>
        <v>Taylor-Hart</v>
      </c>
      <c r="Z1340">
        <f>VLOOKUP(Table8_16[[#This Row],[Product_ID]],Table3__211[],7,FALSE)</f>
        <v>38.520000000000003</v>
      </c>
      <c r="AA1340">
        <f>VLOOKUP(Table8_16[[#This Row],[Product_ID]],Table3__211[],8,FALSE)</f>
        <v>378</v>
      </c>
      <c r="AB1340" t="str">
        <f>VLOOKUP(Table8_16[[#This Row],[Store_ID]],Store!$A$2:$E$21,2,FALSE)</f>
        <v>Guerrero-Schmitt</v>
      </c>
      <c r="AC1340" t="str">
        <f>VLOOKUP(Table8_16[[#This Row],[Store_ID]],Store!$A$2:$E$21,3,FALSE)</f>
        <v>East</v>
      </c>
      <c r="AD1340" t="str">
        <f>VLOOKUP(Table8_16[[#This Row],[Store_ID]],Store!$A$2:$E$21,4,FALSE)</f>
        <v>East Stevechester</v>
      </c>
      <c r="AE1340" t="str">
        <f>VLOOKUP(Table8_16[[#This Row],[Store_ID]],Store!$A$2:$E$21,5,FALSE)</f>
        <v>Flagship</v>
      </c>
      <c r="AF1340" s="22" t="str">
        <f>VLOOKUP(Table8_16[[#This Row],[Store_ID]],Store!$A$2:$F$21,6,FALSE)</f>
        <v>Physical Store</v>
      </c>
    </row>
    <row r="1341" spans="1:32" x14ac:dyDescent="0.3">
      <c r="A1341" t="s">
        <v>3306</v>
      </c>
      <c r="B1341" s="5">
        <v>45921</v>
      </c>
      <c r="C1341" t="s">
        <v>1211</v>
      </c>
      <c r="D1341" t="s">
        <v>1823</v>
      </c>
      <c r="E1341" t="s">
        <v>1896</v>
      </c>
      <c r="F1341">
        <v>4</v>
      </c>
      <c r="G1341">
        <v>806.99</v>
      </c>
      <c r="H1341">
        <v>0.06</v>
      </c>
      <c r="I1341" t="s">
        <v>1959</v>
      </c>
      <c r="J1341">
        <v>3034.2824000000001</v>
      </c>
      <c r="K1341">
        <v>3034.2824000000001</v>
      </c>
      <c r="L1341" t="str">
        <f>_xlfn.IFS(Table8_1[[#This Row],[Unit_Price]]&lt;500,"Low Price",Table8_1[[#This Row],[Unit_Price]]&lt;2000,"Medium Price",Table8_1[[#This Row],[Unit_Price]]&gt;=2000, "High Price")</f>
        <v>Medium Price</v>
      </c>
      <c r="M1341" t="str">
        <f>VLOOKUP(Table8_16[[#This Row],[Customer_ID]],Table1__2[],2,FALSE)</f>
        <v>Andrew Mason</v>
      </c>
      <c r="N1341">
        <f>VLOOKUP(Table8_16[[#This Row],[Customer_ID]],Table1__2[],3,FALSE)</f>
        <v>52</v>
      </c>
      <c r="O1341" t="str">
        <f>VLOOKUP(Table8_16[[#This Row],[Customer_ID]],Table1__2[],4,FALSE)</f>
        <v>Female</v>
      </c>
      <c r="P1341" t="str">
        <f>VLOOKUP(Table8_16[[#This Row],[Customer_ID]],Table1__2[],5,FALSE)</f>
        <v>North Michael</v>
      </c>
      <c r="Q1341" t="str">
        <f>VLOOKUP(Table8_16[[#This Row],[Customer_ID]],Table1__2[],6,FALSE)</f>
        <v>Iowa</v>
      </c>
      <c r="R1341" t="str">
        <f>VLOOKUP(Table8_16[[#This Row],[Customer_ID]],Table1__2[],7,FALSE)</f>
        <v>USA</v>
      </c>
      <c r="S1341" t="str">
        <f>VLOOKUP(Table8_16[[#This Row],[Customer_ID]],Table1__2[],8,FALSE)</f>
        <v>Bronze</v>
      </c>
      <c r="T1341" t="str">
        <f>VLOOKUP(Table8_16[[#This Row],[Customer_ID]],Table1__2[],9,FALSE)</f>
        <v>Experienced</v>
      </c>
      <c r="U1341" t="str">
        <f>VLOOKUP(Table8_16[[#This Row],[Product_ID]],Table3__211[],2,FALSE)</f>
        <v>Wall-Mounted Spice</v>
      </c>
      <c r="V1341" t="str">
        <f>VLOOKUP(Table8_16[[#This Row],[Product_ID]],Table3__211[],3,FALSE)</f>
        <v>Rack</v>
      </c>
      <c r="W1341" t="str">
        <f>VLOOKUP(Table8_16[[#This Row],[Product_ID]],Table3__211[],4,FALSE)</f>
        <v>Home</v>
      </c>
      <c r="X1341" t="str">
        <f>VLOOKUP(Table8_16[[#This Row],[Product_ID]],Table3__211[],5,FALSE)</f>
        <v>Kitchen</v>
      </c>
      <c r="Y1341" t="str">
        <f>VLOOKUP(Table8_16[[#This Row],[Product_ID]],Table3__211[],6,FALSE)</f>
        <v>Allison Ltd</v>
      </c>
      <c r="Z1341">
        <f>VLOOKUP(Table8_16[[#This Row],[Product_ID]],Table3__211[],7,FALSE)</f>
        <v>143.43</v>
      </c>
      <c r="AA1341">
        <f>VLOOKUP(Table8_16[[#This Row],[Product_ID]],Table3__211[],8,FALSE)</f>
        <v>58</v>
      </c>
      <c r="AB1341" t="str">
        <f>VLOOKUP(Table8_16[[#This Row],[Store_ID]],Store!$A$2:$E$21,2,FALSE)</f>
        <v>Black-Horn</v>
      </c>
      <c r="AC1341" t="str">
        <f>VLOOKUP(Table8_16[[#This Row],[Store_ID]],Store!$A$2:$E$21,3,FALSE)</f>
        <v>South</v>
      </c>
      <c r="AD1341" t="str">
        <f>VLOOKUP(Table8_16[[#This Row],[Store_ID]],Store!$A$2:$E$21,4,FALSE)</f>
        <v>North Nancyview</v>
      </c>
      <c r="AE1341" t="str">
        <f>VLOOKUP(Table8_16[[#This Row],[Store_ID]],Store!$A$2:$E$21,5,FALSE)</f>
        <v>Outlet</v>
      </c>
      <c r="AF1341" s="22" t="str">
        <f>VLOOKUP(Table8_16[[#This Row],[Store_ID]],Store!$A$2:$F$21,6,FALSE)</f>
        <v>Physical Store</v>
      </c>
    </row>
    <row r="1342" spans="1:32" x14ac:dyDescent="0.3">
      <c r="A1342" t="s">
        <v>3307</v>
      </c>
      <c r="B1342" s="5">
        <v>45855</v>
      </c>
      <c r="C1342" t="s">
        <v>1372</v>
      </c>
      <c r="D1342" t="s">
        <v>1635</v>
      </c>
      <c r="E1342" t="s">
        <v>1892</v>
      </c>
      <c r="F1342">
        <v>3</v>
      </c>
      <c r="G1342">
        <v>684.22</v>
      </c>
      <c r="H1342">
        <v>0.09</v>
      </c>
      <c r="I1342" t="s">
        <v>1959</v>
      </c>
      <c r="J1342">
        <v>1867.9205999999999</v>
      </c>
      <c r="K1342">
        <v>1867.9205999999999</v>
      </c>
      <c r="L1342" t="str">
        <f>_xlfn.IFS(Table8_1[[#This Row],[Unit_Price]]&lt;500,"Low Price",Table8_1[[#This Row],[Unit_Price]]&lt;2000,"Medium Price",Table8_1[[#This Row],[Unit_Price]]&gt;=2000, "High Price")</f>
        <v>Medium Price</v>
      </c>
      <c r="M1342" t="str">
        <f>VLOOKUP(Table8_16[[#This Row],[Customer_ID]],Table1__2[],2,FALSE)</f>
        <v>John Compton</v>
      </c>
      <c r="N1342">
        <f>VLOOKUP(Table8_16[[#This Row],[Customer_ID]],Table1__2[],3,FALSE)</f>
        <v>53</v>
      </c>
      <c r="O1342" t="str">
        <f>VLOOKUP(Table8_16[[#This Row],[Customer_ID]],Table1__2[],4,FALSE)</f>
        <v>Male</v>
      </c>
      <c r="P1342" t="str">
        <f>VLOOKUP(Table8_16[[#This Row],[Customer_ID]],Table1__2[],5,FALSE)</f>
        <v>North Daniel</v>
      </c>
      <c r="Q1342" t="str">
        <f>VLOOKUP(Table8_16[[#This Row],[Customer_ID]],Table1__2[],6,FALSE)</f>
        <v>Michigan</v>
      </c>
      <c r="R1342" t="str">
        <f>VLOOKUP(Table8_16[[#This Row],[Customer_ID]],Table1__2[],7,FALSE)</f>
        <v>USA</v>
      </c>
      <c r="S1342" t="str">
        <f>VLOOKUP(Table8_16[[#This Row],[Customer_ID]],Table1__2[],8,FALSE)</f>
        <v>Silver</v>
      </c>
      <c r="T1342" t="str">
        <f>VLOOKUP(Table8_16[[#This Row],[Customer_ID]],Table1__2[],9,FALSE)</f>
        <v>Experienced</v>
      </c>
      <c r="U1342" t="str">
        <f>VLOOKUP(Table8_16[[#This Row],[Product_ID]],Table3__211[],2,FALSE)</f>
        <v>Outdoor Sports Water</v>
      </c>
      <c r="V1342" t="str">
        <f>VLOOKUP(Table8_16[[#This Row],[Product_ID]],Table3__211[],3,FALSE)</f>
        <v>Bottle</v>
      </c>
      <c r="W1342" t="str">
        <f>VLOOKUP(Table8_16[[#This Row],[Product_ID]],Table3__211[],4,FALSE)</f>
        <v>Sports</v>
      </c>
      <c r="X1342" t="str">
        <f>VLOOKUP(Table8_16[[#This Row],[Product_ID]],Table3__211[],5,FALSE)</f>
        <v>Accessories</v>
      </c>
      <c r="Y1342" t="str">
        <f>VLOOKUP(Table8_16[[#This Row],[Product_ID]],Table3__211[],6,FALSE)</f>
        <v>Soto-Ellis</v>
      </c>
      <c r="Z1342">
        <f>VLOOKUP(Table8_16[[#This Row],[Product_ID]],Table3__211[],7,FALSE)</f>
        <v>131.51</v>
      </c>
      <c r="AA1342">
        <f>VLOOKUP(Table8_16[[#This Row],[Product_ID]],Table3__211[],8,FALSE)</f>
        <v>273</v>
      </c>
      <c r="AB1342" t="str">
        <f>VLOOKUP(Table8_16[[#This Row],[Store_ID]],Store!$A$2:$E$21,2,FALSE)</f>
        <v>Martinez, Adkins and Johnson</v>
      </c>
      <c r="AC1342" t="str">
        <f>VLOOKUP(Table8_16[[#This Row],[Store_ID]],Store!$A$2:$E$21,3,FALSE)</f>
        <v>North</v>
      </c>
      <c r="AD1342" t="str">
        <f>VLOOKUP(Table8_16[[#This Row],[Store_ID]],Store!$A$2:$E$21,4,FALSE)</f>
        <v>Danielmouth</v>
      </c>
      <c r="AE1342" t="str">
        <f>VLOOKUP(Table8_16[[#This Row],[Store_ID]],Store!$A$2:$E$21,5,FALSE)</f>
        <v>Flagship</v>
      </c>
      <c r="AF1342" s="22" t="str">
        <f>VLOOKUP(Table8_16[[#This Row],[Store_ID]],Store!$A$2:$F$21,6,FALSE)</f>
        <v>Physical Store</v>
      </c>
    </row>
    <row r="1343" spans="1:32" x14ac:dyDescent="0.3">
      <c r="A1343" t="s">
        <v>3308</v>
      </c>
      <c r="B1343" s="5">
        <v>45837</v>
      </c>
      <c r="C1343" t="s">
        <v>1383</v>
      </c>
      <c r="D1343" t="s">
        <v>1862</v>
      </c>
      <c r="E1343" t="s">
        <v>1914</v>
      </c>
      <c r="F1343">
        <v>4</v>
      </c>
      <c r="G1343">
        <v>763.34</v>
      </c>
      <c r="H1343">
        <v>7.0000000000000007E-2</v>
      </c>
      <c r="I1343" t="s">
        <v>1961</v>
      </c>
      <c r="J1343">
        <v>2839.6248000000001</v>
      </c>
      <c r="K1343">
        <v>2839.6248000000001</v>
      </c>
      <c r="L1343" t="str">
        <f>_xlfn.IFS(Table8_1[[#This Row],[Unit_Price]]&lt;500,"Low Price",Table8_1[[#This Row],[Unit_Price]]&lt;2000,"Medium Price",Table8_1[[#This Row],[Unit_Price]]&gt;=2000, "High Price")</f>
        <v>Medium Price</v>
      </c>
      <c r="M1343" t="str">
        <f>VLOOKUP(Table8_16[[#This Row],[Customer_ID]],Table1__2[],2,FALSE)</f>
        <v>Adam Castro</v>
      </c>
      <c r="N1343">
        <f>VLOOKUP(Table8_16[[#This Row],[Customer_ID]],Table1__2[],3,FALSE)</f>
        <v>51</v>
      </c>
      <c r="O1343" t="str">
        <f>VLOOKUP(Table8_16[[#This Row],[Customer_ID]],Table1__2[],4,FALSE)</f>
        <v>Male</v>
      </c>
      <c r="P1343" t="str">
        <f>VLOOKUP(Table8_16[[#This Row],[Customer_ID]],Table1__2[],5,FALSE)</f>
        <v>New Donnabury</v>
      </c>
      <c r="Q1343" t="str">
        <f>VLOOKUP(Table8_16[[#This Row],[Customer_ID]],Table1__2[],6,FALSE)</f>
        <v>Texas</v>
      </c>
      <c r="R1343" t="str">
        <f>VLOOKUP(Table8_16[[#This Row],[Customer_ID]],Table1__2[],7,FALSE)</f>
        <v>USA</v>
      </c>
      <c r="S1343" t="str">
        <f>VLOOKUP(Table8_16[[#This Row],[Customer_ID]],Table1__2[],8,FALSE)</f>
        <v>Silver</v>
      </c>
      <c r="T1343" t="str">
        <f>VLOOKUP(Table8_16[[#This Row],[Customer_ID]],Table1__2[],9,FALSE)</f>
        <v>Experienced</v>
      </c>
      <c r="U1343" t="str">
        <f>VLOOKUP(Table8_16[[#This Row],[Product_ID]],Table3__211[],2,FALSE)</f>
        <v>USB-C Laptop</v>
      </c>
      <c r="V1343" t="str">
        <f>VLOOKUP(Table8_16[[#This Row],[Product_ID]],Table3__211[],3,FALSE)</f>
        <v>Charger</v>
      </c>
      <c r="W1343" t="str">
        <f>VLOOKUP(Table8_16[[#This Row],[Product_ID]],Table3__211[],4,FALSE)</f>
        <v>Electronics</v>
      </c>
      <c r="X1343" t="str">
        <f>VLOOKUP(Table8_16[[#This Row],[Product_ID]],Table3__211[],5,FALSE)</f>
        <v>Computer</v>
      </c>
      <c r="Y1343" t="str">
        <f>VLOOKUP(Table8_16[[#This Row],[Product_ID]],Table3__211[],6,FALSE)</f>
        <v>Martin LLC</v>
      </c>
      <c r="Z1343">
        <f>VLOOKUP(Table8_16[[#This Row],[Product_ID]],Table3__211[],7,FALSE)</f>
        <v>377.52</v>
      </c>
      <c r="AA1343">
        <f>VLOOKUP(Table8_16[[#This Row],[Product_ID]],Table3__211[],8,FALSE)</f>
        <v>485</v>
      </c>
      <c r="AB1343" t="str">
        <f>VLOOKUP(Table8_16[[#This Row],[Store_ID]],Store!$A$2:$E$21,2,FALSE)</f>
        <v>Martinez-Mullins</v>
      </c>
      <c r="AC1343" t="str">
        <f>VLOOKUP(Table8_16[[#This Row],[Store_ID]],Store!$A$2:$E$21,3,FALSE)</f>
        <v>South</v>
      </c>
      <c r="AD1343" t="str">
        <f>VLOOKUP(Table8_16[[#This Row],[Store_ID]],Store!$A$2:$E$21,4,FALSE)</f>
        <v>Williamsfurt</v>
      </c>
      <c r="AE1343" t="str">
        <f>VLOOKUP(Table8_16[[#This Row],[Store_ID]],Store!$A$2:$E$21,5,FALSE)</f>
        <v>Online</v>
      </c>
      <c r="AF1343" s="22" t="str">
        <f>VLOOKUP(Table8_16[[#This Row],[Store_ID]],Store!$A$2:$F$21,6,FALSE)</f>
        <v>Digital Store</v>
      </c>
    </row>
    <row r="1344" spans="1:32" x14ac:dyDescent="0.3">
      <c r="A1344" t="s">
        <v>3309</v>
      </c>
      <c r="B1344" s="5">
        <v>45738</v>
      </c>
      <c r="C1344" t="s">
        <v>1142</v>
      </c>
      <c r="D1344" t="s">
        <v>1732</v>
      </c>
      <c r="E1344" t="s">
        <v>1901</v>
      </c>
      <c r="F1344">
        <v>3</v>
      </c>
      <c r="G1344">
        <v>721.94</v>
      </c>
      <c r="H1344">
        <v>0.26</v>
      </c>
      <c r="I1344" t="s">
        <v>1959</v>
      </c>
      <c r="J1344">
        <v>1602.7067999999999</v>
      </c>
      <c r="K1344">
        <v>1602.7068000000002</v>
      </c>
      <c r="L1344" t="str">
        <f>_xlfn.IFS(Table8_1[[#This Row],[Unit_Price]]&lt;500,"Low Price",Table8_1[[#This Row],[Unit_Price]]&lt;2000,"Medium Price",Table8_1[[#This Row],[Unit_Price]]&gt;=2000, "High Price")</f>
        <v>Medium Price</v>
      </c>
      <c r="M1344" t="str">
        <f>VLOOKUP(Table8_16[[#This Row],[Customer_ID]],Table1__2[],2,FALSE)</f>
        <v>Natalie Johnson</v>
      </c>
      <c r="N1344">
        <f>VLOOKUP(Table8_16[[#This Row],[Customer_ID]],Table1__2[],3,FALSE)</f>
        <v>64</v>
      </c>
      <c r="O1344" t="str">
        <f>VLOOKUP(Table8_16[[#This Row],[Customer_ID]],Table1__2[],4,FALSE)</f>
        <v>Male</v>
      </c>
      <c r="P1344" t="str">
        <f>VLOOKUP(Table8_16[[#This Row],[Customer_ID]],Table1__2[],5,FALSE)</f>
        <v>New Jessechester</v>
      </c>
      <c r="Q1344" t="str">
        <f>VLOOKUP(Table8_16[[#This Row],[Customer_ID]],Table1__2[],6,FALSE)</f>
        <v>Indiana</v>
      </c>
      <c r="R1344" t="str">
        <f>VLOOKUP(Table8_16[[#This Row],[Customer_ID]],Table1__2[],7,FALSE)</f>
        <v>USA</v>
      </c>
      <c r="S1344" t="str">
        <f>VLOOKUP(Table8_16[[#This Row],[Customer_ID]],Table1__2[],8,FALSE)</f>
        <v>Platinum</v>
      </c>
      <c r="T1344" t="str">
        <f>VLOOKUP(Table8_16[[#This Row],[Customer_ID]],Table1__2[],9,FALSE)</f>
        <v>Retired</v>
      </c>
      <c r="U1344" t="str">
        <f>VLOOKUP(Table8_16[[#This Row],[Product_ID]],Table3__211[],2,FALSE)</f>
        <v>Boxing Hand</v>
      </c>
      <c r="V1344" t="str">
        <f>VLOOKUP(Table8_16[[#This Row],[Product_ID]],Table3__211[],3,FALSE)</f>
        <v>Wraps</v>
      </c>
      <c r="W1344" t="str">
        <f>VLOOKUP(Table8_16[[#This Row],[Product_ID]],Table3__211[],4,FALSE)</f>
        <v>Sports</v>
      </c>
      <c r="X1344" t="str">
        <f>VLOOKUP(Table8_16[[#This Row],[Product_ID]],Table3__211[],5,FALSE)</f>
        <v>Fitness</v>
      </c>
      <c r="Y1344" t="str">
        <f>VLOOKUP(Table8_16[[#This Row],[Product_ID]],Table3__211[],6,FALSE)</f>
        <v>Smith-King</v>
      </c>
      <c r="Z1344">
        <f>VLOOKUP(Table8_16[[#This Row],[Product_ID]],Table3__211[],7,FALSE)</f>
        <v>190.29</v>
      </c>
      <c r="AA1344">
        <f>VLOOKUP(Table8_16[[#This Row],[Product_ID]],Table3__211[],8,FALSE)</f>
        <v>260</v>
      </c>
      <c r="AB1344" t="str">
        <f>VLOOKUP(Table8_16[[#This Row],[Store_ID]],Store!$A$2:$E$21,2,FALSE)</f>
        <v>Johnson-Wright</v>
      </c>
      <c r="AC1344" t="str">
        <f>VLOOKUP(Table8_16[[#This Row],[Store_ID]],Store!$A$2:$E$21,3,FALSE)</f>
        <v>North</v>
      </c>
      <c r="AD1344" t="str">
        <f>VLOOKUP(Table8_16[[#This Row],[Store_ID]],Store!$A$2:$E$21,4,FALSE)</f>
        <v>Hoodberg</v>
      </c>
      <c r="AE1344" t="str">
        <f>VLOOKUP(Table8_16[[#This Row],[Store_ID]],Store!$A$2:$E$21,5,FALSE)</f>
        <v>Outlet</v>
      </c>
      <c r="AF1344" s="22" t="str">
        <f>VLOOKUP(Table8_16[[#This Row],[Store_ID]],Store!$A$2:$F$21,6,FALSE)</f>
        <v>Physical Store</v>
      </c>
    </row>
    <row r="1345" spans="1:32" x14ac:dyDescent="0.3">
      <c r="A1345" t="s">
        <v>3310</v>
      </c>
      <c r="B1345" s="5">
        <v>45323</v>
      </c>
      <c r="C1345" t="s">
        <v>1275</v>
      </c>
      <c r="D1345" t="s">
        <v>1874</v>
      </c>
      <c r="E1345" t="s">
        <v>1892</v>
      </c>
      <c r="F1345">
        <v>3</v>
      </c>
      <c r="G1345">
        <v>760.38</v>
      </c>
      <c r="H1345">
        <v>0</v>
      </c>
      <c r="I1345" t="s">
        <v>1964</v>
      </c>
      <c r="J1345">
        <v>2281.14</v>
      </c>
      <c r="K1345">
        <v>2281.14</v>
      </c>
      <c r="L1345" t="str">
        <f>_xlfn.IFS(Table8_1[[#This Row],[Unit_Price]]&lt;500,"Low Price",Table8_1[[#This Row],[Unit_Price]]&lt;2000,"Medium Price",Table8_1[[#This Row],[Unit_Price]]&gt;=2000, "High Price")</f>
        <v>Medium Price</v>
      </c>
      <c r="M1345" t="str">
        <f>VLOOKUP(Table8_16[[#This Row],[Customer_ID]],Table1__2[],2,FALSE)</f>
        <v>David Lozano</v>
      </c>
      <c r="N1345">
        <f>VLOOKUP(Table8_16[[#This Row],[Customer_ID]],Table1__2[],3,FALSE)</f>
        <v>23</v>
      </c>
      <c r="O1345" t="str">
        <f>VLOOKUP(Table8_16[[#This Row],[Customer_ID]],Table1__2[],4,FALSE)</f>
        <v>Female</v>
      </c>
      <c r="P1345" t="str">
        <f>VLOOKUP(Table8_16[[#This Row],[Customer_ID]],Table1__2[],5,FALSE)</f>
        <v>North Michaelfurt</v>
      </c>
      <c r="Q1345" t="str">
        <f>VLOOKUP(Table8_16[[#This Row],[Customer_ID]],Table1__2[],6,FALSE)</f>
        <v>Wisconsin</v>
      </c>
      <c r="R1345" t="str">
        <f>VLOOKUP(Table8_16[[#This Row],[Customer_ID]],Table1__2[],7,FALSE)</f>
        <v>USA</v>
      </c>
      <c r="S1345" t="str">
        <f>VLOOKUP(Table8_16[[#This Row],[Customer_ID]],Table1__2[],8,FALSE)</f>
        <v>Gold</v>
      </c>
      <c r="T1345" t="str">
        <f>VLOOKUP(Table8_16[[#This Row],[Customer_ID]],Table1__2[],9,FALSE)</f>
        <v>Students</v>
      </c>
      <c r="U1345" t="str">
        <f>VLOOKUP(Table8_16[[#This Row],[Product_ID]],Table3__211[],2,FALSE)</f>
        <v>Cricket</v>
      </c>
      <c r="V1345" t="str">
        <f>VLOOKUP(Table8_16[[#This Row],[Product_ID]],Table3__211[],3,FALSE)</f>
        <v>Bat</v>
      </c>
      <c r="W1345" t="str">
        <f>VLOOKUP(Table8_16[[#This Row],[Product_ID]],Table3__211[],4,FALSE)</f>
        <v>Sports</v>
      </c>
      <c r="X1345" t="str">
        <f>VLOOKUP(Table8_16[[#This Row],[Product_ID]],Table3__211[],5,FALSE)</f>
        <v>Team Sports</v>
      </c>
      <c r="Y1345" t="str">
        <f>VLOOKUP(Table8_16[[#This Row],[Product_ID]],Table3__211[],6,FALSE)</f>
        <v>Khan LLC</v>
      </c>
      <c r="Z1345">
        <f>VLOOKUP(Table8_16[[#This Row],[Product_ID]],Table3__211[],7,FALSE)</f>
        <v>245.98</v>
      </c>
      <c r="AA1345">
        <f>VLOOKUP(Table8_16[[#This Row],[Product_ID]],Table3__211[],8,FALSE)</f>
        <v>471</v>
      </c>
      <c r="AB1345" t="str">
        <f>VLOOKUP(Table8_16[[#This Row],[Store_ID]],Store!$A$2:$E$21,2,FALSE)</f>
        <v>Martinez, Adkins and Johnson</v>
      </c>
      <c r="AC1345" t="str">
        <f>VLOOKUP(Table8_16[[#This Row],[Store_ID]],Store!$A$2:$E$21,3,FALSE)</f>
        <v>North</v>
      </c>
      <c r="AD1345" t="str">
        <f>VLOOKUP(Table8_16[[#This Row],[Store_ID]],Store!$A$2:$E$21,4,FALSE)</f>
        <v>Danielmouth</v>
      </c>
      <c r="AE1345" t="str">
        <f>VLOOKUP(Table8_16[[#This Row],[Store_ID]],Store!$A$2:$E$21,5,FALSE)</f>
        <v>Flagship</v>
      </c>
      <c r="AF1345" s="22" t="str">
        <f>VLOOKUP(Table8_16[[#This Row],[Store_ID]],Store!$A$2:$F$21,6,FALSE)</f>
        <v>Physical Store</v>
      </c>
    </row>
    <row r="1346" spans="1:32" x14ac:dyDescent="0.3">
      <c r="A1346" t="s">
        <v>3311</v>
      </c>
      <c r="B1346" s="5">
        <v>45362</v>
      </c>
      <c r="C1346" t="s">
        <v>953</v>
      </c>
      <c r="D1346" t="s">
        <v>1874</v>
      </c>
      <c r="E1346" t="s">
        <v>1911</v>
      </c>
      <c r="F1346">
        <v>3</v>
      </c>
      <c r="G1346">
        <v>612.53</v>
      </c>
      <c r="H1346">
        <v>0.21</v>
      </c>
      <c r="I1346" t="s">
        <v>1964</v>
      </c>
      <c r="J1346">
        <v>1451.6960999999999</v>
      </c>
      <c r="K1346">
        <v>1451.6960999999999</v>
      </c>
      <c r="L1346" t="str">
        <f>_xlfn.IFS(Table8_1[[#This Row],[Unit_Price]]&lt;500,"Low Price",Table8_1[[#This Row],[Unit_Price]]&lt;2000,"Medium Price",Table8_1[[#This Row],[Unit_Price]]&gt;=2000, "High Price")</f>
        <v>Medium Price</v>
      </c>
      <c r="M1346" t="str">
        <f>VLOOKUP(Table8_16[[#This Row],[Customer_ID]],Table1__2[],2,FALSE)</f>
        <v>Tracy Stephens</v>
      </c>
      <c r="N1346">
        <f>VLOOKUP(Table8_16[[#This Row],[Customer_ID]],Table1__2[],3,FALSE)</f>
        <v>64</v>
      </c>
      <c r="O1346" t="str">
        <f>VLOOKUP(Table8_16[[#This Row],[Customer_ID]],Table1__2[],4,FALSE)</f>
        <v>Male</v>
      </c>
      <c r="P1346" t="str">
        <f>VLOOKUP(Table8_16[[#This Row],[Customer_ID]],Table1__2[],5,FALSE)</f>
        <v>New Joshuatown</v>
      </c>
      <c r="Q1346" t="str">
        <f>VLOOKUP(Table8_16[[#This Row],[Customer_ID]],Table1__2[],6,FALSE)</f>
        <v>Maine</v>
      </c>
      <c r="R1346" t="str">
        <f>VLOOKUP(Table8_16[[#This Row],[Customer_ID]],Table1__2[],7,FALSE)</f>
        <v>USA</v>
      </c>
      <c r="S1346" t="str">
        <f>VLOOKUP(Table8_16[[#This Row],[Customer_ID]],Table1__2[],8,FALSE)</f>
        <v>Platinum</v>
      </c>
      <c r="T1346" t="str">
        <f>VLOOKUP(Table8_16[[#This Row],[Customer_ID]],Table1__2[],9,FALSE)</f>
        <v>Retired</v>
      </c>
      <c r="U1346" t="str">
        <f>VLOOKUP(Table8_16[[#This Row],[Product_ID]],Table3__211[],2,FALSE)</f>
        <v>Cricket</v>
      </c>
      <c r="V1346" t="str">
        <f>VLOOKUP(Table8_16[[#This Row],[Product_ID]],Table3__211[],3,FALSE)</f>
        <v>Bat</v>
      </c>
      <c r="W1346" t="str">
        <f>VLOOKUP(Table8_16[[#This Row],[Product_ID]],Table3__211[],4,FALSE)</f>
        <v>Sports</v>
      </c>
      <c r="X1346" t="str">
        <f>VLOOKUP(Table8_16[[#This Row],[Product_ID]],Table3__211[],5,FALSE)</f>
        <v>Team Sports</v>
      </c>
      <c r="Y1346" t="str">
        <f>VLOOKUP(Table8_16[[#This Row],[Product_ID]],Table3__211[],6,FALSE)</f>
        <v>Khan LLC</v>
      </c>
      <c r="Z1346">
        <f>VLOOKUP(Table8_16[[#This Row],[Product_ID]],Table3__211[],7,FALSE)</f>
        <v>245.98</v>
      </c>
      <c r="AA1346">
        <f>VLOOKUP(Table8_16[[#This Row],[Product_ID]],Table3__211[],8,FALSE)</f>
        <v>471</v>
      </c>
      <c r="AB1346" t="str">
        <f>VLOOKUP(Table8_16[[#This Row],[Store_ID]],Store!$A$2:$E$21,2,FALSE)</f>
        <v>Benson-Elliott</v>
      </c>
      <c r="AC1346" t="str">
        <f>VLOOKUP(Table8_16[[#This Row],[Store_ID]],Store!$A$2:$E$21,3,FALSE)</f>
        <v>East</v>
      </c>
      <c r="AD1346" t="str">
        <f>VLOOKUP(Table8_16[[#This Row],[Store_ID]],Store!$A$2:$E$21,4,FALSE)</f>
        <v>Port Josephberg</v>
      </c>
      <c r="AE1346" t="str">
        <f>VLOOKUP(Table8_16[[#This Row],[Store_ID]],Store!$A$2:$E$21,5,FALSE)</f>
        <v>Online</v>
      </c>
      <c r="AF1346" s="22" t="str">
        <f>VLOOKUP(Table8_16[[#This Row],[Store_ID]],Store!$A$2:$F$21,6,FALSE)</f>
        <v>Digital Store</v>
      </c>
    </row>
    <row r="1347" spans="1:32" x14ac:dyDescent="0.3">
      <c r="A1347" t="s">
        <v>3312</v>
      </c>
      <c r="B1347" s="5">
        <v>45544</v>
      </c>
      <c r="C1347" t="s">
        <v>164</v>
      </c>
      <c r="D1347" t="s">
        <v>1771</v>
      </c>
      <c r="E1347" t="s">
        <v>1939</v>
      </c>
      <c r="F1347">
        <v>3</v>
      </c>
      <c r="G1347">
        <v>841.37</v>
      </c>
      <c r="H1347">
        <v>0.28999999999999998</v>
      </c>
      <c r="I1347" t="s">
        <v>1961</v>
      </c>
      <c r="J1347">
        <v>1792.1180999999999</v>
      </c>
      <c r="K1347">
        <v>1792.1181000000001</v>
      </c>
      <c r="L1347" t="str">
        <f>_xlfn.IFS(Table8_1[[#This Row],[Unit_Price]]&lt;500,"Low Price",Table8_1[[#This Row],[Unit_Price]]&lt;2000,"Medium Price",Table8_1[[#This Row],[Unit_Price]]&gt;=2000, "High Price")</f>
        <v>Medium Price</v>
      </c>
      <c r="M1347" t="str">
        <f>VLOOKUP(Table8_16[[#This Row],[Customer_ID]],Table1__2[],2,FALSE)</f>
        <v>James Gibbs</v>
      </c>
      <c r="N1347">
        <f>VLOOKUP(Table8_16[[#This Row],[Customer_ID]],Table1__2[],3,FALSE)</f>
        <v>21</v>
      </c>
      <c r="O1347" t="str">
        <f>VLOOKUP(Table8_16[[#This Row],[Customer_ID]],Table1__2[],4,FALSE)</f>
        <v>Male</v>
      </c>
      <c r="P1347" t="str">
        <f>VLOOKUP(Table8_16[[#This Row],[Customer_ID]],Table1__2[],5,FALSE)</f>
        <v>Mooneyshire</v>
      </c>
      <c r="Q1347" t="str">
        <f>VLOOKUP(Table8_16[[#This Row],[Customer_ID]],Table1__2[],6,FALSE)</f>
        <v>Alaska</v>
      </c>
      <c r="R1347" t="str">
        <f>VLOOKUP(Table8_16[[#This Row],[Customer_ID]],Table1__2[],7,FALSE)</f>
        <v>USA</v>
      </c>
      <c r="S1347" t="str">
        <f>VLOOKUP(Table8_16[[#This Row],[Customer_ID]],Table1__2[],8,FALSE)</f>
        <v>Platinum</v>
      </c>
      <c r="T1347" t="str">
        <f>VLOOKUP(Table8_16[[#This Row],[Customer_ID]],Table1__2[],9,FALSE)</f>
        <v>Students</v>
      </c>
      <c r="U1347" t="str">
        <f>VLOOKUP(Table8_16[[#This Row],[Product_ID]],Table3__211[],2,FALSE)</f>
        <v>Organic Sunscreen</v>
      </c>
      <c r="V1347" t="str">
        <f>VLOOKUP(Table8_16[[#This Row],[Product_ID]],Table3__211[],3,FALSE)</f>
        <v>Lotion</v>
      </c>
      <c r="W1347" t="str">
        <f>VLOOKUP(Table8_16[[#This Row],[Product_ID]],Table3__211[],4,FALSE)</f>
        <v>Beauty</v>
      </c>
      <c r="X1347" t="str">
        <f>VLOOKUP(Table8_16[[#This Row],[Product_ID]],Table3__211[],5,FALSE)</f>
        <v>Skincare</v>
      </c>
      <c r="Y1347" t="str">
        <f>VLOOKUP(Table8_16[[#This Row],[Product_ID]],Table3__211[],6,FALSE)</f>
        <v>Anderson-Riley</v>
      </c>
      <c r="Z1347">
        <f>VLOOKUP(Table8_16[[#This Row],[Product_ID]],Table3__211[],7,FALSE)</f>
        <v>266.86</v>
      </c>
      <c r="AA1347">
        <f>VLOOKUP(Table8_16[[#This Row],[Product_ID]],Table3__211[],8,FALSE)</f>
        <v>458</v>
      </c>
      <c r="AB1347" t="str">
        <f>VLOOKUP(Table8_16[[#This Row],[Store_ID]],Store!$A$2:$E$21,2,FALSE)</f>
        <v>Frederick-Wright</v>
      </c>
      <c r="AC1347" t="str">
        <f>VLOOKUP(Table8_16[[#This Row],[Store_ID]],Store!$A$2:$E$21,3,FALSE)</f>
        <v>West</v>
      </c>
      <c r="AD1347" t="str">
        <f>VLOOKUP(Table8_16[[#This Row],[Store_ID]],Store!$A$2:$E$21,4,FALSE)</f>
        <v>New Jimmymouth</v>
      </c>
      <c r="AE1347" t="str">
        <f>VLOOKUP(Table8_16[[#This Row],[Store_ID]],Store!$A$2:$E$21,5,FALSE)</f>
        <v>Flagship</v>
      </c>
      <c r="AF1347" s="22" t="str">
        <f>VLOOKUP(Table8_16[[#This Row],[Store_ID]],Store!$A$2:$F$21,6,FALSE)</f>
        <v>Physical Store</v>
      </c>
    </row>
    <row r="1348" spans="1:32" x14ac:dyDescent="0.3">
      <c r="A1348" t="s">
        <v>3313</v>
      </c>
      <c r="B1348" s="5">
        <v>45249</v>
      </c>
      <c r="C1348" t="s">
        <v>844</v>
      </c>
      <c r="D1348" t="s">
        <v>1725</v>
      </c>
      <c r="E1348" t="s">
        <v>1921</v>
      </c>
      <c r="F1348">
        <v>2</v>
      </c>
      <c r="G1348">
        <v>636.51</v>
      </c>
      <c r="H1348">
        <v>0.25</v>
      </c>
      <c r="I1348" t="s">
        <v>1959</v>
      </c>
      <c r="J1348">
        <v>954.76499999999999</v>
      </c>
      <c r="K1348">
        <v>954.76499999999999</v>
      </c>
      <c r="L1348" t="str">
        <f>_xlfn.IFS(Table8_1[[#This Row],[Unit_Price]]&lt;500,"Low Price",Table8_1[[#This Row],[Unit_Price]]&lt;2000,"Medium Price",Table8_1[[#This Row],[Unit_Price]]&gt;=2000, "High Price")</f>
        <v>Medium Price</v>
      </c>
      <c r="M1348" t="str">
        <f>VLOOKUP(Table8_16[[#This Row],[Customer_ID]],Table1__2[],2,FALSE)</f>
        <v>Carol Bishop</v>
      </c>
      <c r="N1348">
        <f>VLOOKUP(Table8_16[[#This Row],[Customer_ID]],Table1__2[],3,FALSE)</f>
        <v>27</v>
      </c>
      <c r="O1348" t="str">
        <f>VLOOKUP(Table8_16[[#This Row],[Customer_ID]],Table1__2[],4,FALSE)</f>
        <v>Female</v>
      </c>
      <c r="P1348" t="str">
        <f>VLOOKUP(Table8_16[[#This Row],[Customer_ID]],Table1__2[],5,FALSE)</f>
        <v>Lake Saramouth</v>
      </c>
      <c r="Q1348" t="str">
        <f>VLOOKUP(Table8_16[[#This Row],[Customer_ID]],Table1__2[],6,FALSE)</f>
        <v>Oregon</v>
      </c>
      <c r="R1348" t="str">
        <f>VLOOKUP(Table8_16[[#This Row],[Customer_ID]],Table1__2[],7,FALSE)</f>
        <v>USA</v>
      </c>
      <c r="S1348" t="str">
        <f>VLOOKUP(Table8_16[[#This Row],[Customer_ID]],Table1__2[],8,FALSE)</f>
        <v>Silver</v>
      </c>
      <c r="T1348" t="str">
        <f>VLOOKUP(Table8_16[[#This Row],[Customer_ID]],Table1__2[],9,FALSE)</f>
        <v>Entry level Professionel</v>
      </c>
      <c r="U1348" t="str">
        <f>VLOOKUP(Table8_16[[#This Row],[Product_ID]],Table3__211[],2,FALSE)</f>
        <v>Car Dashboard Phone</v>
      </c>
      <c r="V1348" t="str">
        <f>VLOOKUP(Table8_16[[#This Row],[Product_ID]],Table3__211[],3,FALSE)</f>
        <v>Holder</v>
      </c>
      <c r="W1348" t="str">
        <f>VLOOKUP(Table8_16[[#This Row],[Product_ID]],Table3__211[],4,FALSE)</f>
        <v>Electronics</v>
      </c>
      <c r="X1348" t="str">
        <f>VLOOKUP(Table8_16[[#This Row],[Product_ID]],Table3__211[],5,FALSE)</f>
        <v>Accessories</v>
      </c>
      <c r="Y1348" t="str">
        <f>VLOOKUP(Table8_16[[#This Row],[Product_ID]],Table3__211[],6,FALSE)</f>
        <v>Byrd, Stewart and Valdez</v>
      </c>
      <c r="Z1348">
        <f>VLOOKUP(Table8_16[[#This Row],[Product_ID]],Table3__211[],7,FALSE)</f>
        <v>177.98</v>
      </c>
      <c r="AA1348">
        <f>VLOOKUP(Table8_16[[#This Row],[Product_ID]],Table3__211[],8,FALSE)</f>
        <v>103</v>
      </c>
      <c r="AB1348" t="str">
        <f>VLOOKUP(Table8_16[[#This Row],[Store_ID]],Store!$A$2:$E$21,2,FALSE)</f>
        <v>Moore, Padilla and Butler</v>
      </c>
      <c r="AC1348" t="str">
        <f>VLOOKUP(Table8_16[[#This Row],[Store_ID]],Store!$A$2:$E$21,3,FALSE)</f>
        <v>South</v>
      </c>
      <c r="AD1348" t="str">
        <f>VLOOKUP(Table8_16[[#This Row],[Store_ID]],Store!$A$2:$E$21,4,FALSE)</f>
        <v>East Johnstad</v>
      </c>
      <c r="AE1348" t="str">
        <f>VLOOKUP(Table8_16[[#This Row],[Store_ID]],Store!$A$2:$E$21,5,FALSE)</f>
        <v>Flagship</v>
      </c>
      <c r="AF1348" s="22" t="str">
        <f>VLOOKUP(Table8_16[[#This Row],[Store_ID]],Store!$A$2:$F$21,6,FALSE)</f>
        <v>Physical Store</v>
      </c>
    </row>
    <row r="1349" spans="1:32" x14ac:dyDescent="0.3">
      <c r="A1349" t="s">
        <v>3314</v>
      </c>
      <c r="B1349" s="5">
        <v>45659</v>
      </c>
      <c r="C1349" t="s">
        <v>333</v>
      </c>
      <c r="D1349" t="s">
        <v>1715</v>
      </c>
      <c r="E1349" t="s">
        <v>1917</v>
      </c>
      <c r="F1349">
        <v>2</v>
      </c>
      <c r="G1349">
        <v>732.37</v>
      </c>
      <c r="H1349">
        <v>0.22</v>
      </c>
      <c r="I1349" t="s">
        <v>1964</v>
      </c>
      <c r="J1349">
        <v>1142.4972</v>
      </c>
      <c r="K1349">
        <v>1142.4972</v>
      </c>
      <c r="L1349" t="str">
        <f>_xlfn.IFS(Table8_1[[#This Row],[Unit_Price]]&lt;500,"Low Price",Table8_1[[#This Row],[Unit_Price]]&lt;2000,"Medium Price",Table8_1[[#This Row],[Unit_Price]]&gt;=2000, "High Price")</f>
        <v>Medium Price</v>
      </c>
      <c r="M1349" t="str">
        <f>VLOOKUP(Table8_16[[#This Row],[Customer_ID]],Table1__2[],2,FALSE)</f>
        <v>Donna Gregory</v>
      </c>
      <c r="N1349">
        <f>VLOOKUP(Table8_16[[#This Row],[Customer_ID]],Table1__2[],3,FALSE)</f>
        <v>29</v>
      </c>
      <c r="O1349" t="str">
        <f>VLOOKUP(Table8_16[[#This Row],[Customer_ID]],Table1__2[],4,FALSE)</f>
        <v>Female</v>
      </c>
      <c r="P1349" t="str">
        <f>VLOOKUP(Table8_16[[#This Row],[Customer_ID]],Table1__2[],5,FALSE)</f>
        <v>South Amandahaven</v>
      </c>
      <c r="Q1349" t="str">
        <f>VLOOKUP(Table8_16[[#This Row],[Customer_ID]],Table1__2[],6,FALSE)</f>
        <v>Arizona</v>
      </c>
      <c r="R1349" t="str">
        <f>VLOOKUP(Table8_16[[#This Row],[Customer_ID]],Table1__2[],7,FALSE)</f>
        <v>USA</v>
      </c>
      <c r="S1349" t="str">
        <f>VLOOKUP(Table8_16[[#This Row],[Customer_ID]],Table1__2[],8,FALSE)</f>
        <v>Silver</v>
      </c>
      <c r="T1349" t="str">
        <f>VLOOKUP(Table8_16[[#This Row],[Customer_ID]],Table1__2[],9,FALSE)</f>
        <v>Entry level Professionel</v>
      </c>
      <c r="U1349" t="str">
        <f>VLOOKUP(Table8_16[[#This Row],[Product_ID]],Table3__211[],2,FALSE)</f>
        <v>High-Grip</v>
      </c>
      <c r="V1349" t="str">
        <f>VLOOKUP(Table8_16[[#This Row],[Product_ID]],Table3__211[],3,FALSE)</f>
        <v>Football</v>
      </c>
      <c r="W1349" t="str">
        <f>VLOOKUP(Table8_16[[#This Row],[Product_ID]],Table3__211[],4,FALSE)</f>
        <v>Sports</v>
      </c>
      <c r="X1349" t="str">
        <f>VLOOKUP(Table8_16[[#This Row],[Product_ID]],Table3__211[],5,FALSE)</f>
        <v>Team Sports</v>
      </c>
      <c r="Y1349" t="str">
        <f>VLOOKUP(Table8_16[[#This Row],[Product_ID]],Table3__211[],6,FALSE)</f>
        <v>Bridges, Banks and Cummings</v>
      </c>
      <c r="Z1349">
        <f>VLOOKUP(Table8_16[[#This Row],[Product_ID]],Table3__211[],7,FALSE)</f>
        <v>318.91000000000003</v>
      </c>
      <c r="AA1349">
        <f>VLOOKUP(Table8_16[[#This Row],[Product_ID]],Table3__211[],8,FALSE)</f>
        <v>114</v>
      </c>
      <c r="AB1349" t="str">
        <f>VLOOKUP(Table8_16[[#This Row],[Store_ID]],Store!$A$2:$E$21,2,FALSE)</f>
        <v>Bean, Jones and Park</v>
      </c>
      <c r="AC1349" t="str">
        <f>VLOOKUP(Table8_16[[#This Row],[Store_ID]],Store!$A$2:$E$21,3,FALSE)</f>
        <v>West</v>
      </c>
      <c r="AD1349" t="str">
        <f>VLOOKUP(Table8_16[[#This Row],[Store_ID]],Store!$A$2:$E$21,4,FALSE)</f>
        <v>Thompsonborough</v>
      </c>
      <c r="AE1349" t="str">
        <f>VLOOKUP(Table8_16[[#This Row],[Store_ID]],Store!$A$2:$E$21,5,FALSE)</f>
        <v>Online</v>
      </c>
      <c r="AF1349" s="22" t="str">
        <f>VLOOKUP(Table8_16[[#This Row],[Store_ID]],Store!$A$2:$F$21,6,FALSE)</f>
        <v>Digital Store</v>
      </c>
    </row>
    <row r="1350" spans="1:32" x14ac:dyDescent="0.3">
      <c r="A1350" t="s">
        <v>3315</v>
      </c>
      <c r="B1350" s="5">
        <v>45927</v>
      </c>
      <c r="C1350" t="s">
        <v>554</v>
      </c>
      <c r="D1350" t="s">
        <v>1744</v>
      </c>
      <c r="E1350" t="s">
        <v>1939</v>
      </c>
      <c r="F1350">
        <v>3</v>
      </c>
      <c r="G1350">
        <v>183.44</v>
      </c>
      <c r="H1350">
        <v>0.28000000000000003</v>
      </c>
      <c r="I1350" t="s">
        <v>1964</v>
      </c>
      <c r="J1350">
        <v>396.23039999999997</v>
      </c>
      <c r="K1350">
        <v>396.23039999999992</v>
      </c>
      <c r="L1350" t="str">
        <f>_xlfn.IFS(Table8_1[[#This Row],[Unit_Price]]&lt;500,"Low Price",Table8_1[[#This Row],[Unit_Price]]&lt;2000,"Medium Price",Table8_1[[#This Row],[Unit_Price]]&gt;=2000, "High Price")</f>
        <v>Low Price</v>
      </c>
      <c r="M1350" t="str">
        <f>VLOOKUP(Table8_16[[#This Row],[Customer_ID]],Table1__2[],2,FALSE)</f>
        <v>Daniel Rivas</v>
      </c>
      <c r="N1350">
        <f>VLOOKUP(Table8_16[[#This Row],[Customer_ID]],Table1__2[],3,FALSE)</f>
        <v>39</v>
      </c>
      <c r="O1350" t="str">
        <f>VLOOKUP(Table8_16[[#This Row],[Customer_ID]],Table1__2[],4,FALSE)</f>
        <v>Female</v>
      </c>
      <c r="P1350" t="str">
        <f>VLOOKUP(Table8_16[[#This Row],[Customer_ID]],Table1__2[],5,FALSE)</f>
        <v>Dominiquefort</v>
      </c>
      <c r="Q1350" t="str">
        <f>VLOOKUP(Table8_16[[#This Row],[Customer_ID]],Table1__2[],6,FALSE)</f>
        <v>Georgia</v>
      </c>
      <c r="R1350" t="str">
        <f>VLOOKUP(Table8_16[[#This Row],[Customer_ID]],Table1__2[],7,FALSE)</f>
        <v>USA</v>
      </c>
      <c r="S1350" t="str">
        <f>VLOOKUP(Table8_16[[#This Row],[Customer_ID]],Table1__2[],8,FALSE)</f>
        <v>Silver</v>
      </c>
      <c r="T1350" t="str">
        <f>VLOOKUP(Table8_16[[#This Row],[Customer_ID]],Table1__2[],9,FALSE)</f>
        <v>Experienced</v>
      </c>
      <c r="U1350" t="str">
        <f>VLOOKUP(Table8_16[[#This Row],[Product_ID]],Table3__211[],2,FALSE)</f>
        <v>Sports Stopwatch</v>
      </c>
      <c r="V1350" t="str">
        <f>VLOOKUP(Table8_16[[#This Row],[Product_ID]],Table3__211[],3,FALSE)</f>
        <v>Pro</v>
      </c>
      <c r="W1350" t="str">
        <f>VLOOKUP(Table8_16[[#This Row],[Product_ID]],Table3__211[],4,FALSE)</f>
        <v>Sports</v>
      </c>
      <c r="X1350" t="str">
        <f>VLOOKUP(Table8_16[[#This Row],[Product_ID]],Table3__211[],5,FALSE)</f>
        <v>Accessories</v>
      </c>
      <c r="Y1350" t="str">
        <f>VLOOKUP(Table8_16[[#This Row],[Product_ID]],Table3__211[],6,FALSE)</f>
        <v>Thompson-French</v>
      </c>
      <c r="Z1350">
        <f>VLOOKUP(Table8_16[[#This Row],[Product_ID]],Table3__211[],7,FALSE)</f>
        <v>434.84</v>
      </c>
      <c r="AA1350">
        <f>VLOOKUP(Table8_16[[#This Row],[Product_ID]],Table3__211[],8,FALSE)</f>
        <v>185</v>
      </c>
      <c r="AB1350" t="str">
        <f>VLOOKUP(Table8_16[[#This Row],[Store_ID]],Store!$A$2:$E$21,2,FALSE)</f>
        <v>Frederick-Wright</v>
      </c>
      <c r="AC1350" t="str">
        <f>VLOOKUP(Table8_16[[#This Row],[Store_ID]],Store!$A$2:$E$21,3,FALSE)</f>
        <v>West</v>
      </c>
      <c r="AD1350" t="str">
        <f>VLOOKUP(Table8_16[[#This Row],[Store_ID]],Store!$A$2:$E$21,4,FALSE)</f>
        <v>New Jimmymouth</v>
      </c>
      <c r="AE1350" t="str">
        <f>VLOOKUP(Table8_16[[#This Row],[Store_ID]],Store!$A$2:$E$21,5,FALSE)</f>
        <v>Flagship</v>
      </c>
      <c r="AF1350" s="22" t="str">
        <f>VLOOKUP(Table8_16[[#This Row],[Store_ID]],Store!$A$2:$F$21,6,FALSE)</f>
        <v>Physical Store</v>
      </c>
    </row>
    <row r="1351" spans="1:32" x14ac:dyDescent="0.3">
      <c r="A1351" t="s">
        <v>3316</v>
      </c>
      <c r="B1351" s="5">
        <v>45373</v>
      </c>
      <c r="C1351" t="s">
        <v>245</v>
      </c>
      <c r="D1351" t="s">
        <v>1603</v>
      </c>
      <c r="E1351" t="s">
        <v>1932</v>
      </c>
      <c r="F1351">
        <v>4</v>
      </c>
      <c r="G1351">
        <v>898.58</v>
      </c>
      <c r="H1351">
        <v>0.16</v>
      </c>
      <c r="I1351" t="s">
        <v>1961</v>
      </c>
      <c r="J1351">
        <v>3019.2287999999999</v>
      </c>
      <c r="K1351">
        <v>3019.2287999999999</v>
      </c>
      <c r="L1351" t="str">
        <f>_xlfn.IFS(Table8_1[[#This Row],[Unit_Price]]&lt;500,"Low Price",Table8_1[[#This Row],[Unit_Price]]&lt;2000,"Medium Price",Table8_1[[#This Row],[Unit_Price]]&gt;=2000, "High Price")</f>
        <v>Medium Price</v>
      </c>
      <c r="M1351" t="str">
        <f>VLOOKUP(Table8_16[[#This Row],[Customer_ID]],Table1__2[],2,FALSE)</f>
        <v>Michael Thomas</v>
      </c>
      <c r="N1351">
        <f>VLOOKUP(Table8_16[[#This Row],[Customer_ID]],Table1__2[],3,FALSE)</f>
        <v>21</v>
      </c>
      <c r="O1351" t="str">
        <f>VLOOKUP(Table8_16[[#This Row],[Customer_ID]],Table1__2[],4,FALSE)</f>
        <v>Female</v>
      </c>
      <c r="P1351" t="str">
        <f>VLOOKUP(Table8_16[[#This Row],[Customer_ID]],Table1__2[],5,FALSE)</f>
        <v>Woodmouth</v>
      </c>
      <c r="Q1351" t="str">
        <f>VLOOKUP(Table8_16[[#This Row],[Customer_ID]],Table1__2[],6,FALSE)</f>
        <v>Nevada</v>
      </c>
      <c r="R1351" t="str">
        <f>VLOOKUP(Table8_16[[#This Row],[Customer_ID]],Table1__2[],7,FALSE)</f>
        <v>USA</v>
      </c>
      <c r="S1351" t="str">
        <f>VLOOKUP(Table8_16[[#This Row],[Customer_ID]],Table1__2[],8,FALSE)</f>
        <v>Silver</v>
      </c>
      <c r="T1351" t="str">
        <f>VLOOKUP(Table8_16[[#This Row],[Customer_ID]],Table1__2[],9,FALSE)</f>
        <v>Students</v>
      </c>
      <c r="U1351" t="str">
        <f>VLOOKUP(Table8_16[[#This Row],[Product_ID]],Table3__211[],2,FALSE)</f>
        <v>HD Smart TV</v>
      </c>
      <c r="V1351" t="str">
        <f>VLOOKUP(Table8_16[[#This Row],[Product_ID]],Table3__211[],3,FALSE)</f>
        <v>Stick</v>
      </c>
      <c r="W1351" t="str">
        <f>VLOOKUP(Table8_16[[#This Row],[Product_ID]],Table3__211[],4,FALSE)</f>
        <v>Electronics</v>
      </c>
      <c r="X1351" t="str">
        <f>VLOOKUP(Table8_16[[#This Row],[Product_ID]],Table3__211[],5,FALSE)</f>
        <v>Accessories</v>
      </c>
      <c r="Y1351" t="str">
        <f>VLOOKUP(Table8_16[[#This Row],[Product_ID]],Table3__211[],6,FALSE)</f>
        <v>Gibson, Hobbs and Weaver</v>
      </c>
      <c r="Z1351">
        <f>VLOOKUP(Table8_16[[#This Row],[Product_ID]],Table3__211[],7,FALSE)</f>
        <v>449.4</v>
      </c>
      <c r="AA1351">
        <f>VLOOKUP(Table8_16[[#This Row],[Product_ID]],Table3__211[],8,FALSE)</f>
        <v>273</v>
      </c>
      <c r="AB1351" t="str">
        <f>VLOOKUP(Table8_16[[#This Row],[Store_ID]],Store!$A$2:$E$21,2,FALSE)</f>
        <v>Gardner, Humphrey and Contreras</v>
      </c>
      <c r="AC1351" t="str">
        <f>VLOOKUP(Table8_16[[#This Row],[Store_ID]],Store!$A$2:$E$21,3,FALSE)</f>
        <v>East</v>
      </c>
      <c r="AD1351" t="str">
        <f>VLOOKUP(Table8_16[[#This Row],[Store_ID]],Store!$A$2:$E$21,4,FALSE)</f>
        <v>Johnsonville</v>
      </c>
      <c r="AE1351" t="str">
        <f>VLOOKUP(Table8_16[[#This Row],[Store_ID]],Store!$A$2:$E$21,5,FALSE)</f>
        <v>Flagship</v>
      </c>
      <c r="AF1351" s="22" t="str">
        <f>VLOOKUP(Table8_16[[#This Row],[Store_ID]],Store!$A$2:$F$21,6,FALSE)</f>
        <v>Physical Store</v>
      </c>
    </row>
    <row r="1352" spans="1:32" x14ac:dyDescent="0.3">
      <c r="A1352" t="s">
        <v>3317</v>
      </c>
      <c r="B1352" s="5">
        <v>45529</v>
      </c>
      <c r="C1352" t="s">
        <v>1229</v>
      </c>
      <c r="D1352" t="s">
        <v>1645</v>
      </c>
      <c r="E1352" t="s">
        <v>1896</v>
      </c>
      <c r="F1352">
        <v>3</v>
      </c>
      <c r="G1352">
        <v>152.41</v>
      </c>
      <c r="H1352">
        <v>0.25</v>
      </c>
      <c r="I1352" t="s">
        <v>1959</v>
      </c>
      <c r="J1352">
        <v>342.92250000000001</v>
      </c>
      <c r="K1352">
        <v>342.92250000000001</v>
      </c>
      <c r="L1352" t="str">
        <f>_xlfn.IFS(Table8_1[[#This Row],[Unit_Price]]&lt;500,"Low Price",Table8_1[[#This Row],[Unit_Price]]&lt;2000,"Medium Price",Table8_1[[#This Row],[Unit_Price]]&gt;=2000, "High Price")</f>
        <v>Low Price</v>
      </c>
      <c r="M1352" t="str">
        <f>VLOOKUP(Table8_16[[#This Row],[Customer_ID]],Table1__2[],2,FALSE)</f>
        <v>Daniel Bell</v>
      </c>
      <c r="N1352">
        <f>VLOOKUP(Table8_16[[#This Row],[Customer_ID]],Table1__2[],3,FALSE)</f>
        <v>56</v>
      </c>
      <c r="O1352" t="str">
        <f>VLOOKUP(Table8_16[[#This Row],[Customer_ID]],Table1__2[],4,FALSE)</f>
        <v>Male</v>
      </c>
      <c r="P1352" t="str">
        <f>VLOOKUP(Table8_16[[#This Row],[Customer_ID]],Table1__2[],5,FALSE)</f>
        <v>Deniseberg</v>
      </c>
      <c r="Q1352" t="str">
        <f>VLOOKUP(Table8_16[[#This Row],[Customer_ID]],Table1__2[],6,FALSE)</f>
        <v>Arkansas</v>
      </c>
      <c r="R1352" t="str">
        <f>VLOOKUP(Table8_16[[#This Row],[Customer_ID]],Table1__2[],7,FALSE)</f>
        <v>USA</v>
      </c>
      <c r="S1352" t="str">
        <f>VLOOKUP(Table8_16[[#This Row],[Customer_ID]],Table1__2[],8,FALSE)</f>
        <v>Silver</v>
      </c>
      <c r="T1352" t="str">
        <f>VLOOKUP(Table8_16[[#This Row],[Customer_ID]],Table1__2[],9,FALSE)</f>
        <v>Experienced</v>
      </c>
      <c r="U1352" t="str">
        <f>VLOOKUP(Table8_16[[#This Row],[Product_ID]],Table3__211[],2,FALSE)</f>
        <v>Men's Formal</v>
      </c>
      <c r="V1352" t="str">
        <f>VLOOKUP(Table8_16[[#This Row],[Product_ID]],Table3__211[],3,FALSE)</f>
        <v>Shirt</v>
      </c>
      <c r="W1352" t="str">
        <f>VLOOKUP(Table8_16[[#This Row],[Product_ID]],Table3__211[],4,FALSE)</f>
        <v>Clothing</v>
      </c>
      <c r="X1352" t="str">
        <f>VLOOKUP(Table8_16[[#This Row],[Product_ID]],Table3__211[],5,FALSE)</f>
        <v>Tops</v>
      </c>
      <c r="Y1352" t="str">
        <f>VLOOKUP(Table8_16[[#This Row],[Product_ID]],Table3__211[],6,FALSE)</f>
        <v>Moon, Mora and Santos</v>
      </c>
      <c r="Z1352">
        <f>VLOOKUP(Table8_16[[#This Row],[Product_ID]],Table3__211[],7,FALSE)</f>
        <v>254.04</v>
      </c>
      <c r="AA1352">
        <f>VLOOKUP(Table8_16[[#This Row],[Product_ID]],Table3__211[],8,FALSE)</f>
        <v>360</v>
      </c>
      <c r="AB1352" t="str">
        <f>VLOOKUP(Table8_16[[#This Row],[Store_ID]],Store!$A$2:$E$21,2,FALSE)</f>
        <v>Black-Horn</v>
      </c>
      <c r="AC1352" t="str">
        <f>VLOOKUP(Table8_16[[#This Row],[Store_ID]],Store!$A$2:$E$21,3,FALSE)</f>
        <v>South</v>
      </c>
      <c r="AD1352" t="str">
        <f>VLOOKUP(Table8_16[[#This Row],[Store_ID]],Store!$A$2:$E$21,4,FALSE)</f>
        <v>North Nancyview</v>
      </c>
      <c r="AE1352" t="str">
        <f>VLOOKUP(Table8_16[[#This Row],[Store_ID]],Store!$A$2:$E$21,5,FALSE)</f>
        <v>Outlet</v>
      </c>
      <c r="AF1352" s="22" t="str">
        <f>VLOOKUP(Table8_16[[#This Row],[Store_ID]],Store!$A$2:$F$21,6,FALSE)</f>
        <v>Physical Store</v>
      </c>
    </row>
    <row r="1353" spans="1:32" x14ac:dyDescent="0.3">
      <c r="A1353" t="s">
        <v>3318</v>
      </c>
      <c r="B1353" s="5">
        <v>45872</v>
      </c>
      <c r="C1353" t="s">
        <v>732</v>
      </c>
      <c r="D1353" t="s">
        <v>1859</v>
      </c>
      <c r="E1353" t="s">
        <v>1934</v>
      </c>
      <c r="F1353">
        <v>3</v>
      </c>
      <c r="G1353">
        <v>972.58</v>
      </c>
      <c r="H1353">
        <v>0.28000000000000003</v>
      </c>
      <c r="I1353" t="s">
        <v>1964</v>
      </c>
      <c r="J1353">
        <v>2100.7728000000002</v>
      </c>
      <c r="K1353">
        <v>2100.7728000000002</v>
      </c>
      <c r="L1353" t="str">
        <f>_xlfn.IFS(Table8_1[[#This Row],[Unit_Price]]&lt;500,"Low Price",Table8_1[[#This Row],[Unit_Price]]&lt;2000,"Medium Price",Table8_1[[#This Row],[Unit_Price]]&gt;=2000, "High Price")</f>
        <v>Medium Price</v>
      </c>
      <c r="M1353" t="str">
        <f>VLOOKUP(Table8_16[[#This Row],[Customer_ID]],Table1__2[],2,FALSE)</f>
        <v>Robert Harris</v>
      </c>
      <c r="N1353">
        <f>VLOOKUP(Table8_16[[#This Row],[Customer_ID]],Table1__2[],3,FALSE)</f>
        <v>50</v>
      </c>
      <c r="O1353" t="str">
        <f>VLOOKUP(Table8_16[[#This Row],[Customer_ID]],Table1__2[],4,FALSE)</f>
        <v>Male</v>
      </c>
      <c r="P1353" t="str">
        <f>VLOOKUP(Table8_16[[#This Row],[Customer_ID]],Table1__2[],5,FALSE)</f>
        <v>East jeremy</v>
      </c>
      <c r="Q1353" t="str">
        <f>VLOOKUP(Table8_16[[#This Row],[Customer_ID]],Table1__2[],6,FALSE)</f>
        <v>Iowa</v>
      </c>
      <c r="R1353" t="str">
        <f>VLOOKUP(Table8_16[[#This Row],[Customer_ID]],Table1__2[],7,FALSE)</f>
        <v>USA</v>
      </c>
      <c r="S1353" t="str">
        <f>VLOOKUP(Table8_16[[#This Row],[Customer_ID]],Table1__2[],8,FALSE)</f>
        <v>Platinum</v>
      </c>
      <c r="T1353" t="str">
        <f>VLOOKUP(Table8_16[[#This Row],[Customer_ID]],Table1__2[],9,FALSE)</f>
        <v>Experienced</v>
      </c>
      <c r="U1353" t="str">
        <f>VLOOKUP(Table8_16[[#This Row],[Product_ID]],Table3__211[],2,FALSE)</f>
        <v>Microwave</v>
      </c>
      <c r="V1353" t="str">
        <f>VLOOKUP(Table8_16[[#This Row],[Product_ID]],Table3__211[],3,FALSE)</f>
        <v>Oven</v>
      </c>
      <c r="W1353" t="str">
        <f>VLOOKUP(Table8_16[[#This Row],[Product_ID]],Table3__211[],4,FALSE)</f>
        <v>Home</v>
      </c>
      <c r="X1353" t="str">
        <f>VLOOKUP(Table8_16[[#This Row],[Product_ID]],Table3__211[],5,FALSE)</f>
        <v>Appliances</v>
      </c>
      <c r="Y1353" t="str">
        <f>VLOOKUP(Table8_16[[#This Row],[Product_ID]],Table3__211[],6,FALSE)</f>
        <v>Green, Powell and Palmer</v>
      </c>
      <c r="Z1353">
        <f>VLOOKUP(Table8_16[[#This Row],[Product_ID]],Table3__211[],7,FALSE)</f>
        <v>447.43</v>
      </c>
      <c r="AA1353">
        <f>VLOOKUP(Table8_16[[#This Row],[Product_ID]],Table3__211[],8,FALSE)</f>
        <v>191</v>
      </c>
      <c r="AB1353" t="str">
        <f>VLOOKUP(Table8_16[[#This Row],[Store_ID]],Store!$A$2:$E$21,2,FALSE)</f>
        <v>Mcdonald Inc</v>
      </c>
      <c r="AC1353" t="str">
        <f>VLOOKUP(Table8_16[[#This Row],[Store_ID]],Store!$A$2:$E$21,3,FALSE)</f>
        <v>South</v>
      </c>
      <c r="AD1353" t="str">
        <f>VLOOKUP(Table8_16[[#This Row],[Store_ID]],Store!$A$2:$E$21,4,FALSE)</f>
        <v>Christopherland</v>
      </c>
      <c r="AE1353" t="str">
        <f>VLOOKUP(Table8_16[[#This Row],[Store_ID]],Store!$A$2:$E$21,5,FALSE)</f>
        <v>Outlet</v>
      </c>
      <c r="AF1353" s="22" t="str">
        <f>VLOOKUP(Table8_16[[#This Row],[Store_ID]],Store!$A$2:$F$21,6,FALSE)</f>
        <v>Physical Store</v>
      </c>
    </row>
    <row r="1354" spans="1:32" x14ac:dyDescent="0.3">
      <c r="A1354" t="s">
        <v>3319</v>
      </c>
      <c r="B1354" s="5">
        <v>45267</v>
      </c>
      <c r="C1354" t="s">
        <v>1449</v>
      </c>
      <c r="D1354" t="s">
        <v>1790</v>
      </c>
      <c r="E1354" t="s">
        <v>1927</v>
      </c>
      <c r="F1354">
        <v>4</v>
      </c>
      <c r="G1354">
        <v>136.4</v>
      </c>
      <c r="H1354">
        <v>0.04</v>
      </c>
      <c r="I1354" t="s">
        <v>1964</v>
      </c>
      <c r="J1354">
        <v>523.77599999999995</v>
      </c>
      <c r="K1354">
        <v>523.77600000000007</v>
      </c>
      <c r="L1354" t="str">
        <f>_xlfn.IFS(Table8_1[[#This Row],[Unit_Price]]&lt;500,"Low Price",Table8_1[[#This Row],[Unit_Price]]&lt;2000,"Medium Price",Table8_1[[#This Row],[Unit_Price]]&gt;=2000, "High Price")</f>
        <v>Low Price</v>
      </c>
      <c r="M1354" t="str">
        <f>VLOOKUP(Table8_16[[#This Row],[Customer_ID]],Table1__2[],2,FALSE)</f>
        <v>Cynthia Parrish</v>
      </c>
      <c r="N1354">
        <f>VLOOKUP(Table8_16[[#This Row],[Customer_ID]],Table1__2[],3,FALSE)</f>
        <v>18</v>
      </c>
      <c r="O1354" t="str">
        <f>VLOOKUP(Table8_16[[#This Row],[Customer_ID]],Table1__2[],4,FALSE)</f>
        <v>Male</v>
      </c>
      <c r="P1354" t="str">
        <f>VLOOKUP(Table8_16[[#This Row],[Customer_ID]],Table1__2[],5,FALSE)</f>
        <v>Espinozaberg</v>
      </c>
      <c r="Q1354" t="str">
        <f>VLOOKUP(Table8_16[[#This Row],[Customer_ID]],Table1__2[],6,FALSE)</f>
        <v>Minnesota</v>
      </c>
      <c r="R1354" t="str">
        <f>VLOOKUP(Table8_16[[#This Row],[Customer_ID]],Table1__2[],7,FALSE)</f>
        <v>USA</v>
      </c>
      <c r="S1354" t="str">
        <f>VLOOKUP(Table8_16[[#This Row],[Customer_ID]],Table1__2[],8,FALSE)</f>
        <v>Silver</v>
      </c>
      <c r="T1354" t="str">
        <f>VLOOKUP(Table8_16[[#This Row],[Customer_ID]],Table1__2[],9,FALSE)</f>
        <v>Teenage</v>
      </c>
      <c r="U1354" t="str">
        <f>VLOOKUP(Table8_16[[#This Row],[Product_ID]],Table3__211[],2,FALSE)</f>
        <v>Men's Sports</v>
      </c>
      <c r="V1354" t="str">
        <f>VLOOKUP(Table8_16[[#This Row],[Product_ID]],Table3__211[],3,FALSE)</f>
        <v>Shorts</v>
      </c>
      <c r="W1354" t="str">
        <f>VLOOKUP(Table8_16[[#This Row],[Product_ID]],Table3__211[],4,FALSE)</f>
        <v>Clothing</v>
      </c>
      <c r="X1354" t="str">
        <f>VLOOKUP(Table8_16[[#This Row],[Product_ID]],Table3__211[],5,FALSE)</f>
        <v>Bottoms</v>
      </c>
      <c r="Y1354" t="str">
        <f>VLOOKUP(Table8_16[[#This Row],[Product_ID]],Table3__211[],6,FALSE)</f>
        <v>Fitzpatrick Ltd</v>
      </c>
      <c r="Z1354">
        <f>VLOOKUP(Table8_16[[#This Row],[Product_ID]],Table3__211[],7,FALSE)</f>
        <v>218.22</v>
      </c>
      <c r="AA1354">
        <f>VLOOKUP(Table8_16[[#This Row],[Product_ID]],Table3__211[],8,FALSE)</f>
        <v>224</v>
      </c>
      <c r="AB1354" t="str">
        <f>VLOOKUP(Table8_16[[#This Row],[Store_ID]],Store!$A$2:$E$21,2,FALSE)</f>
        <v>Aguirre-Keller</v>
      </c>
      <c r="AC1354" t="str">
        <f>VLOOKUP(Table8_16[[#This Row],[Store_ID]],Store!$A$2:$E$21,3,FALSE)</f>
        <v>South</v>
      </c>
      <c r="AD1354" t="str">
        <f>VLOOKUP(Table8_16[[#This Row],[Store_ID]],Store!$A$2:$E$21,4,FALSE)</f>
        <v>Lake Michael</v>
      </c>
      <c r="AE1354" t="str">
        <f>VLOOKUP(Table8_16[[#This Row],[Store_ID]],Store!$A$2:$E$21,5,FALSE)</f>
        <v>Online</v>
      </c>
      <c r="AF1354" s="22" t="str">
        <f>VLOOKUP(Table8_16[[#This Row],[Store_ID]],Store!$A$2:$F$21,6,FALSE)</f>
        <v>Digital Store</v>
      </c>
    </row>
    <row r="1355" spans="1:32" x14ac:dyDescent="0.3">
      <c r="A1355" t="s">
        <v>3320</v>
      </c>
      <c r="B1355" s="5">
        <v>45894</v>
      </c>
      <c r="C1355" t="s">
        <v>1258</v>
      </c>
      <c r="D1355" t="s">
        <v>1865</v>
      </c>
      <c r="E1355" t="s">
        <v>1936</v>
      </c>
      <c r="F1355">
        <v>1</v>
      </c>
      <c r="G1355">
        <v>509.63</v>
      </c>
      <c r="H1355">
        <v>0.27</v>
      </c>
      <c r="I1355" t="s">
        <v>1964</v>
      </c>
      <c r="J1355">
        <v>372.0299</v>
      </c>
      <c r="K1355">
        <v>372.0299</v>
      </c>
      <c r="L1355" t="str">
        <f>_xlfn.IFS(Table8_1[[#This Row],[Unit_Price]]&lt;500,"Low Price",Table8_1[[#This Row],[Unit_Price]]&lt;2000,"Medium Price",Table8_1[[#This Row],[Unit_Price]]&gt;=2000, "High Price")</f>
        <v>Medium Price</v>
      </c>
      <c r="M1355" t="str">
        <f>VLOOKUP(Table8_16[[#This Row],[Customer_ID]],Table1__2[],2,FALSE)</f>
        <v>Mark Rogers</v>
      </c>
      <c r="N1355">
        <f>VLOOKUP(Table8_16[[#This Row],[Customer_ID]],Table1__2[],3,FALSE)</f>
        <v>57</v>
      </c>
      <c r="O1355" t="str">
        <f>VLOOKUP(Table8_16[[#This Row],[Customer_ID]],Table1__2[],4,FALSE)</f>
        <v>Female</v>
      </c>
      <c r="P1355" t="str">
        <f>VLOOKUP(Table8_16[[#This Row],[Customer_ID]],Table1__2[],5,FALSE)</f>
        <v>Bookertown</v>
      </c>
      <c r="Q1355" t="str">
        <f>VLOOKUP(Table8_16[[#This Row],[Customer_ID]],Table1__2[],6,FALSE)</f>
        <v>Oklahoma</v>
      </c>
      <c r="R1355" t="str">
        <f>VLOOKUP(Table8_16[[#This Row],[Customer_ID]],Table1__2[],7,FALSE)</f>
        <v>USA</v>
      </c>
      <c r="S1355" t="str">
        <f>VLOOKUP(Table8_16[[#This Row],[Customer_ID]],Table1__2[],8,FALSE)</f>
        <v>Platinum</v>
      </c>
      <c r="T1355" t="str">
        <f>VLOOKUP(Table8_16[[#This Row],[Customer_ID]],Table1__2[],9,FALSE)</f>
        <v>Experienced</v>
      </c>
      <c r="U1355" t="str">
        <f>VLOOKUP(Table8_16[[#This Row],[Product_ID]],Table3__211[],2,FALSE)</f>
        <v>Vitamin E Body</v>
      </c>
      <c r="V1355" t="str">
        <f>VLOOKUP(Table8_16[[#This Row],[Product_ID]],Table3__211[],3,FALSE)</f>
        <v>Lotion</v>
      </c>
      <c r="W1355" t="str">
        <f>VLOOKUP(Table8_16[[#This Row],[Product_ID]],Table3__211[],4,FALSE)</f>
        <v>Beauty</v>
      </c>
      <c r="X1355" t="str">
        <f>VLOOKUP(Table8_16[[#This Row],[Product_ID]],Table3__211[],5,FALSE)</f>
        <v>Skincare</v>
      </c>
      <c r="Y1355" t="str">
        <f>VLOOKUP(Table8_16[[#This Row],[Product_ID]],Table3__211[],6,FALSE)</f>
        <v>Hoffman-Williams</v>
      </c>
      <c r="Z1355">
        <f>VLOOKUP(Table8_16[[#This Row],[Product_ID]],Table3__211[],7,FALSE)</f>
        <v>358.47</v>
      </c>
      <c r="AA1355">
        <f>VLOOKUP(Table8_16[[#This Row],[Product_ID]],Table3__211[],8,FALSE)</f>
        <v>213</v>
      </c>
      <c r="AB1355" t="str">
        <f>VLOOKUP(Table8_16[[#This Row],[Store_ID]],Store!$A$2:$E$21,2,FALSE)</f>
        <v>Shelton PLC</v>
      </c>
      <c r="AC1355" t="str">
        <f>VLOOKUP(Table8_16[[#This Row],[Store_ID]],Store!$A$2:$E$21,3,FALSE)</f>
        <v>North</v>
      </c>
      <c r="AD1355" t="str">
        <f>VLOOKUP(Table8_16[[#This Row],[Store_ID]],Store!$A$2:$E$21,4,FALSE)</f>
        <v>East Jenniferstad</v>
      </c>
      <c r="AE1355" t="str">
        <f>VLOOKUP(Table8_16[[#This Row],[Store_ID]],Store!$A$2:$E$21,5,FALSE)</f>
        <v>Flagship</v>
      </c>
      <c r="AF1355" s="22" t="str">
        <f>VLOOKUP(Table8_16[[#This Row],[Store_ID]],Store!$A$2:$F$21,6,FALSE)</f>
        <v>Physical Store</v>
      </c>
    </row>
    <row r="1356" spans="1:32" x14ac:dyDescent="0.3">
      <c r="A1356" t="s">
        <v>3321</v>
      </c>
      <c r="B1356" s="5">
        <v>45331</v>
      </c>
      <c r="C1356" t="s">
        <v>24</v>
      </c>
      <c r="D1356" t="s">
        <v>1874</v>
      </c>
      <c r="E1356" t="s">
        <v>1901</v>
      </c>
      <c r="F1356">
        <v>4</v>
      </c>
      <c r="G1356">
        <v>360.28</v>
      </c>
      <c r="H1356">
        <v>0.09</v>
      </c>
      <c r="I1356" t="s">
        <v>1964</v>
      </c>
      <c r="J1356">
        <v>1311.4192</v>
      </c>
      <c r="K1356">
        <v>1311.4191999999998</v>
      </c>
      <c r="L1356" t="str">
        <f>_xlfn.IFS(Table8_1[[#This Row],[Unit_Price]]&lt;500,"Low Price",Table8_1[[#This Row],[Unit_Price]]&lt;2000,"Medium Price",Table8_1[[#This Row],[Unit_Price]]&gt;=2000, "High Price")</f>
        <v>Low Price</v>
      </c>
      <c r="M1356" t="str">
        <f>VLOOKUP(Table8_16[[#This Row],[Customer_ID]],Table1__2[],2,FALSE)</f>
        <v>Jeremy Harris</v>
      </c>
      <c r="N1356">
        <f>VLOOKUP(Table8_16[[#This Row],[Customer_ID]],Table1__2[],3,FALSE)</f>
        <v>59</v>
      </c>
      <c r="O1356" t="str">
        <f>VLOOKUP(Table8_16[[#This Row],[Customer_ID]],Table1__2[],4,FALSE)</f>
        <v>Female</v>
      </c>
      <c r="P1356" t="str">
        <f>VLOOKUP(Table8_16[[#This Row],[Customer_ID]],Table1__2[],5,FALSE)</f>
        <v>Thomastown</v>
      </c>
      <c r="Q1356" t="str">
        <f>VLOOKUP(Table8_16[[#This Row],[Customer_ID]],Table1__2[],6,FALSE)</f>
        <v>Ohio</v>
      </c>
      <c r="R1356" t="str">
        <f>VLOOKUP(Table8_16[[#This Row],[Customer_ID]],Table1__2[],7,FALSE)</f>
        <v>USA</v>
      </c>
      <c r="S1356" t="str">
        <f>VLOOKUP(Table8_16[[#This Row],[Customer_ID]],Table1__2[],8,FALSE)</f>
        <v>Bronze</v>
      </c>
      <c r="T1356" t="str">
        <f>VLOOKUP(Table8_16[[#This Row],[Customer_ID]],Table1__2[],9,FALSE)</f>
        <v>Experienced</v>
      </c>
      <c r="U1356" t="str">
        <f>VLOOKUP(Table8_16[[#This Row],[Product_ID]],Table3__211[],2,FALSE)</f>
        <v>Cricket</v>
      </c>
      <c r="V1356" t="str">
        <f>VLOOKUP(Table8_16[[#This Row],[Product_ID]],Table3__211[],3,FALSE)</f>
        <v>Bat</v>
      </c>
      <c r="W1356" t="str">
        <f>VLOOKUP(Table8_16[[#This Row],[Product_ID]],Table3__211[],4,FALSE)</f>
        <v>Sports</v>
      </c>
      <c r="X1356" t="str">
        <f>VLOOKUP(Table8_16[[#This Row],[Product_ID]],Table3__211[],5,FALSE)</f>
        <v>Team Sports</v>
      </c>
      <c r="Y1356" t="str">
        <f>VLOOKUP(Table8_16[[#This Row],[Product_ID]],Table3__211[],6,FALSE)</f>
        <v>Khan LLC</v>
      </c>
      <c r="Z1356">
        <f>VLOOKUP(Table8_16[[#This Row],[Product_ID]],Table3__211[],7,FALSE)</f>
        <v>245.98</v>
      </c>
      <c r="AA1356">
        <f>VLOOKUP(Table8_16[[#This Row],[Product_ID]],Table3__211[],8,FALSE)</f>
        <v>471</v>
      </c>
      <c r="AB1356" t="str">
        <f>VLOOKUP(Table8_16[[#This Row],[Store_ID]],Store!$A$2:$E$21,2,FALSE)</f>
        <v>Johnson-Wright</v>
      </c>
      <c r="AC1356" t="str">
        <f>VLOOKUP(Table8_16[[#This Row],[Store_ID]],Store!$A$2:$E$21,3,FALSE)</f>
        <v>North</v>
      </c>
      <c r="AD1356" t="str">
        <f>VLOOKUP(Table8_16[[#This Row],[Store_ID]],Store!$A$2:$E$21,4,FALSE)</f>
        <v>Hoodberg</v>
      </c>
      <c r="AE1356" t="str">
        <f>VLOOKUP(Table8_16[[#This Row],[Store_ID]],Store!$A$2:$E$21,5,FALSE)</f>
        <v>Outlet</v>
      </c>
      <c r="AF1356" s="22" t="str">
        <f>VLOOKUP(Table8_16[[#This Row],[Store_ID]],Store!$A$2:$F$21,6,FALSE)</f>
        <v>Physical Store</v>
      </c>
    </row>
    <row r="1357" spans="1:32" x14ac:dyDescent="0.3">
      <c r="A1357" t="s">
        <v>3322</v>
      </c>
      <c r="B1357" s="5">
        <v>45910</v>
      </c>
      <c r="C1357" t="s">
        <v>296</v>
      </c>
      <c r="D1357" t="s">
        <v>1850</v>
      </c>
      <c r="E1357" t="s">
        <v>1936</v>
      </c>
      <c r="F1357">
        <v>3</v>
      </c>
      <c r="G1357">
        <v>882.05</v>
      </c>
      <c r="H1357">
        <v>0.06</v>
      </c>
      <c r="I1357" t="s">
        <v>1961</v>
      </c>
      <c r="J1357">
        <v>2487.3809999999999</v>
      </c>
      <c r="K1357">
        <v>2487.3809999999999</v>
      </c>
      <c r="L1357" t="str">
        <f>_xlfn.IFS(Table8_1[[#This Row],[Unit_Price]]&lt;500,"Low Price",Table8_1[[#This Row],[Unit_Price]]&lt;2000,"Medium Price",Table8_1[[#This Row],[Unit_Price]]&gt;=2000, "High Price")</f>
        <v>Medium Price</v>
      </c>
      <c r="M1357" t="str">
        <f>VLOOKUP(Table8_16[[#This Row],[Customer_ID]],Table1__2[],2,FALSE)</f>
        <v>Jennifer Garcia</v>
      </c>
      <c r="N1357">
        <f>VLOOKUP(Table8_16[[#This Row],[Customer_ID]],Table1__2[],3,FALSE)</f>
        <v>61</v>
      </c>
      <c r="O1357" t="str">
        <f>VLOOKUP(Table8_16[[#This Row],[Customer_ID]],Table1__2[],4,FALSE)</f>
        <v>Female</v>
      </c>
      <c r="P1357" t="str">
        <f>VLOOKUP(Table8_16[[#This Row],[Customer_ID]],Table1__2[],5,FALSE)</f>
        <v>New Sean</v>
      </c>
      <c r="Q1357" t="str">
        <f>VLOOKUP(Table8_16[[#This Row],[Customer_ID]],Table1__2[],6,FALSE)</f>
        <v>New Mexico</v>
      </c>
      <c r="R1357" t="str">
        <f>VLOOKUP(Table8_16[[#This Row],[Customer_ID]],Table1__2[],7,FALSE)</f>
        <v>USA</v>
      </c>
      <c r="S1357" t="str">
        <f>VLOOKUP(Table8_16[[#This Row],[Customer_ID]],Table1__2[],8,FALSE)</f>
        <v>Bronze</v>
      </c>
      <c r="T1357" t="str">
        <f>VLOOKUP(Table8_16[[#This Row],[Customer_ID]],Table1__2[],9,FALSE)</f>
        <v>Retired</v>
      </c>
      <c r="U1357" t="str">
        <f>VLOOKUP(Table8_16[[#This Row],[Product_ID]],Table3__211[],2,FALSE)</f>
        <v>Face Foundation</v>
      </c>
      <c r="V1357" t="str">
        <f>VLOOKUP(Table8_16[[#This Row],[Product_ID]],Table3__211[],3,FALSE)</f>
        <v>Kit</v>
      </c>
      <c r="W1357" t="str">
        <f>VLOOKUP(Table8_16[[#This Row],[Product_ID]],Table3__211[],4,FALSE)</f>
        <v>Beauty</v>
      </c>
      <c r="X1357" t="str">
        <f>VLOOKUP(Table8_16[[#This Row],[Product_ID]],Table3__211[],5,FALSE)</f>
        <v>Makeup</v>
      </c>
      <c r="Y1357" t="str">
        <f>VLOOKUP(Table8_16[[#This Row],[Product_ID]],Table3__211[],6,FALSE)</f>
        <v>Taylor-Elliott</v>
      </c>
      <c r="Z1357">
        <f>VLOOKUP(Table8_16[[#This Row],[Product_ID]],Table3__211[],7,FALSE)</f>
        <v>183.04</v>
      </c>
      <c r="AA1357">
        <f>VLOOKUP(Table8_16[[#This Row],[Product_ID]],Table3__211[],8,FALSE)</f>
        <v>457</v>
      </c>
      <c r="AB1357" t="str">
        <f>VLOOKUP(Table8_16[[#This Row],[Store_ID]],Store!$A$2:$E$21,2,FALSE)</f>
        <v>Shelton PLC</v>
      </c>
      <c r="AC1357" t="str">
        <f>VLOOKUP(Table8_16[[#This Row],[Store_ID]],Store!$A$2:$E$21,3,FALSE)</f>
        <v>North</v>
      </c>
      <c r="AD1357" t="str">
        <f>VLOOKUP(Table8_16[[#This Row],[Store_ID]],Store!$A$2:$E$21,4,FALSE)</f>
        <v>East Jenniferstad</v>
      </c>
      <c r="AE1357" t="str">
        <f>VLOOKUP(Table8_16[[#This Row],[Store_ID]],Store!$A$2:$E$21,5,FALSE)</f>
        <v>Flagship</v>
      </c>
      <c r="AF1357" s="22" t="str">
        <f>VLOOKUP(Table8_16[[#This Row],[Store_ID]],Store!$A$2:$F$21,6,FALSE)</f>
        <v>Physical Store</v>
      </c>
    </row>
    <row r="1358" spans="1:32" x14ac:dyDescent="0.3">
      <c r="A1358" t="s">
        <v>3323</v>
      </c>
      <c r="B1358" s="5">
        <v>45564</v>
      </c>
      <c r="C1358" t="s">
        <v>648</v>
      </c>
      <c r="D1358" t="s">
        <v>1820</v>
      </c>
      <c r="E1358" t="s">
        <v>1917</v>
      </c>
      <c r="F1358">
        <v>3</v>
      </c>
      <c r="G1358">
        <v>141.54</v>
      </c>
      <c r="H1358">
        <v>0.12</v>
      </c>
      <c r="I1358" t="s">
        <v>1961</v>
      </c>
      <c r="J1358">
        <v>373.66559999999998</v>
      </c>
      <c r="K1358">
        <v>373.66559999999998</v>
      </c>
      <c r="L1358" t="str">
        <f>_xlfn.IFS(Table8_1[[#This Row],[Unit_Price]]&lt;500,"Low Price",Table8_1[[#This Row],[Unit_Price]]&lt;2000,"Medium Price",Table8_1[[#This Row],[Unit_Price]]&gt;=2000, "High Price")</f>
        <v>Low Price</v>
      </c>
      <c r="M1358" t="str">
        <f>VLOOKUP(Table8_16[[#This Row],[Customer_ID]],Table1__2[],2,FALSE)</f>
        <v>Anthony Garcia</v>
      </c>
      <c r="N1358">
        <f>VLOOKUP(Table8_16[[#This Row],[Customer_ID]],Table1__2[],3,FALSE)</f>
        <v>60</v>
      </c>
      <c r="O1358" t="str">
        <f>VLOOKUP(Table8_16[[#This Row],[Customer_ID]],Table1__2[],4,FALSE)</f>
        <v>Male</v>
      </c>
      <c r="P1358" t="str">
        <f>VLOOKUP(Table8_16[[#This Row],[Customer_ID]],Table1__2[],5,FALSE)</f>
        <v>Taraberg</v>
      </c>
      <c r="Q1358" t="str">
        <f>VLOOKUP(Table8_16[[#This Row],[Customer_ID]],Table1__2[],6,FALSE)</f>
        <v>Arizona</v>
      </c>
      <c r="R1358" t="str">
        <f>VLOOKUP(Table8_16[[#This Row],[Customer_ID]],Table1__2[],7,FALSE)</f>
        <v>USA</v>
      </c>
      <c r="S1358" t="str">
        <f>VLOOKUP(Table8_16[[#This Row],[Customer_ID]],Table1__2[],8,FALSE)</f>
        <v>Silver</v>
      </c>
      <c r="T1358" t="str">
        <f>VLOOKUP(Table8_16[[#This Row],[Customer_ID]],Table1__2[],9,FALSE)</f>
        <v>Experienced</v>
      </c>
      <c r="U1358" t="str">
        <f>VLOOKUP(Table8_16[[#This Row],[Product_ID]],Table3__211[],2,FALSE)</f>
        <v>Decorative Lamp</v>
      </c>
      <c r="V1358" t="str">
        <f>VLOOKUP(Table8_16[[#This Row],[Product_ID]],Table3__211[],3,FALSE)</f>
        <v>Shade</v>
      </c>
      <c r="W1358" t="str">
        <f>VLOOKUP(Table8_16[[#This Row],[Product_ID]],Table3__211[],4,FALSE)</f>
        <v>Home</v>
      </c>
      <c r="X1358" t="str">
        <f>VLOOKUP(Table8_16[[#This Row],[Product_ID]],Table3__211[],5,FALSE)</f>
        <v>Lighting</v>
      </c>
      <c r="Y1358" t="str">
        <f>VLOOKUP(Table8_16[[#This Row],[Product_ID]],Table3__211[],6,FALSE)</f>
        <v>Ramirez-Hanson</v>
      </c>
      <c r="Z1358">
        <f>VLOOKUP(Table8_16[[#This Row],[Product_ID]],Table3__211[],7,FALSE)</f>
        <v>228.53</v>
      </c>
      <c r="AA1358">
        <f>VLOOKUP(Table8_16[[#This Row],[Product_ID]],Table3__211[],8,FALSE)</f>
        <v>469</v>
      </c>
      <c r="AB1358" t="str">
        <f>VLOOKUP(Table8_16[[#This Row],[Store_ID]],Store!$A$2:$E$21,2,FALSE)</f>
        <v>Bean, Jones and Park</v>
      </c>
      <c r="AC1358" t="str">
        <f>VLOOKUP(Table8_16[[#This Row],[Store_ID]],Store!$A$2:$E$21,3,FALSE)</f>
        <v>West</v>
      </c>
      <c r="AD1358" t="str">
        <f>VLOOKUP(Table8_16[[#This Row],[Store_ID]],Store!$A$2:$E$21,4,FALSE)</f>
        <v>Thompsonborough</v>
      </c>
      <c r="AE1358" t="str">
        <f>VLOOKUP(Table8_16[[#This Row],[Store_ID]],Store!$A$2:$E$21,5,FALSE)</f>
        <v>Online</v>
      </c>
      <c r="AF1358" s="22" t="str">
        <f>VLOOKUP(Table8_16[[#This Row],[Store_ID]],Store!$A$2:$F$21,6,FALSE)</f>
        <v>Digital Store</v>
      </c>
    </row>
    <row r="1359" spans="1:32" x14ac:dyDescent="0.3">
      <c r="A1359" t="s">
        <v>3324</v>
      </c>
      <c r="B1359" s="5">
        <v>45461</v>
      </c>
      <c r="C1359" t="s">
        <v>172</v>
      </c>
      <c r="D1359" t="s">
        <v>1617</v>
      </c>
      <c r="E1359" t="s">
        <v>1904</v>
      </c>
      <c r="F1359">
        <v>3</v>
      </c>
      <c r="G1359">
        <v>83.5</v>
      </c>
      <c r="H1359">
        <v>0.23</v>
      </c>
      <c r="I1359" t="s">
        <v>1964</v>
      </c>
      <c r="J1359">
        <v>192.88499999999999</v>
      </c>
      <c r="K1359">
        <v>192.88499999999999</v>
      </c>
      <c r="L1359" t="str">
        <f>_xlfn.IFS(Table8_1[[#This Row],[Unit_Price]]&lt;500,"Low Price",Table8_1[[#This Row],[Unit_Price]]&lt;2000,"Medium Price",Table8_1[[#This Row],[Unit_Price]]&gt;=2000, "High Price")</f>
        <v>Low Price</v>
      </c>
      <c r="M1359" t="str">
        <f>VLOOKUP(Table8_16[[#This Row],[Customer_ID]],Table1__2[],2,FALSE)</f>
        <v>Joseph Snow</v>
      </c>
      <c r="N1359">
        <f>VLOOKUP(Table8_16[[#This Row],[Customer_ID]],Table1__2[],3,FALSE)</f>
        <v>45</v>
      </c>
      <c r="O1359" t="str">
        <f>VLOOKUP(Table8_16[[#This Row],[Customer_ID]],Table1__2[],4,FALSE)</f>
        <v>Male</v>
      </c>
      <c r="P1359" t="str">
        <f>VLOOKUP(Table8_16[[#This Row],[Customer_ID]],Table1__2[],5,FALSE)</f>
        <v>South Michaelfort</v>
      </c>
      <c r="Q1359" t="str">
        <f>VLOOKUP(Table8_16[[#This Row],[Customer_ID]],Table1__2[],6,FALSE)</f>
        <v>Vermont</v>
      </c>
      <c r="R1359" t="str">
        <f>VLOOKUP(Table8_16[[#This Row],[Customer_ID]],Table1__2[],7,FALSE)</f>
        <v>USA</v>
      </c>
      <c r="S1359" t="str">
        <f>VLOOKUP(Table8_16[[#This Row],[Customer_ID]],Table1__2[],8,FALSE)</f>
        <v>Gold</v>
      </c>
      <c r="T1359" t="str">
        <f>VLOOKUP(Table8_16[[#This Row],[Customer_ID]],Table1__2[],9,FALSE)</f>
        <v>Experienced</v>
      </c>
      <c r="U1359" t="str">
        <f>VLOOKUP(Table8_16[[#This Row],[Product_ID]],Table3__211[],2,FALSE)</f>
        <v>4K Home</v>
      </c>
      <c r="V1359" t="str">
        <f>VLOOKUP(Table8_16[[#This Row],[Product_ID]],Table3__211[],3,FALSE)</f>
        <v>Projector</v>
      </c>
      <c r="W1359" t="str">
        <f>VLOOKUP(Table8_16[[#This Row],[Product_ID]],Table3__211[],4,FALSE)</f>
        <v>Electronics</v>
      </c>
      <c r="X1359" t="str">
        <f>VLOOKUP(Table8_16[[#This Row],[Product_ID]],Table3__211[],5,FALSE)</f>
        <v>Appliances</v>
      </c>
      <c r="Y1359" t="str">
        <f>VLOOKUP(Table8_16[[#This Row],[Product_ID]],Table3__211[],6,FALSE)</f>
        <v>Thomas LLC</v>
      </c>
      <c r="Z1359">
        <f>VLOOKUP(Table8_16[[#This Row],[Product_ID]],Table3__211[],7,FALSE)</f>
        <v>465.34</v>
      </c>
      <c r="AA1359">
        <f>VLOOKUP(Table8_16[[#This Row],[Product_ID]],Table3__211[],8,FALSE)</f>
        <v>301</v>
      </c>
      <c r="AB1359" t="str">
        <f>VLOOKUP(Table8_16[[#This Row],[Store_ID]],Store!$A$2:$E$21,2,FALSE)</f>
        <v>Alexander Group</v>
      </c>
      <c r="AC1359" t="str">
        <f>VLOOKUP(Table8_16[[#This Row],[Store_ID]],Store!$A$2:$E$21,3,FALSE)</f>
        <v>South</v>
      </c>
      <c r="AD1359" t="str">
        <f>VLOOKUP(Table8_16[[#This Row],[Store_ID]],Store!$A$2:$E$21,4,FALSE)</f>
        <v>Port Sharon</v>
      </c>
      <c r="AE1359" t="str">
        <f>VLOOKUP(Table8_16[[#This Row],[Store_ID]],Store!$A$2:$E$21,5,FALSE)</f>
        <v>Online</v>
      </c>
      <c r="AF1359" s="22" t="str">
        <f>VLOOKUP(Table8_16[[#This Row],[Store_ID]],Store!$A$2:$F$21,6,FALSE)</f>
        <v>Digital Store</v>
      </c>
    </row>
    <row r="1360" spans="1:32" x14ac:dyDescent="0.3">
      <c r="A1360" t="s">
        <v>3325</v>
      </c>
      <c r="B1360" s="5">
        <v>45258</v>
      </c>
      <c r="C1360" t="s">
        <v>430</v>
      </c>
      <c r="D1360" t="s">
        <v>1613</v>
      </c>
      <c r="E1360" t="s">
        <v>1911</v>
      </c>
      <c r="F1360">
        <v>2</v>
      </c>
      <c r="G1360">
        <v>629.73</v>
      </c>
      <c r="H1360">
        <v>7.0000000000000007E-2</v>
      </c>
      <c r="I1360" t="s">
        <v>1961</v>
      </c>
      <c r="J1360">
        <v>1171.2978000000001</v>
      </c>
      <c r="K1360">
        <v>1171.2978000000001</v>
      </c>
      <c r="L1360" t="str">
        <f>_xlfn.IFS(Table8_1[[#This Row],[Unit_Price]]&lt;500,"Low Price",Table8_1[[#This Row],[Unit_Price]]&lt;2000,"Medium Price",Table8_1[[#This Row],[Unit_Price]]&gt;=2000, "High Price")</f>
        <v>Medium Price</v>
      </c>
      <c r="M1360" t="str">
        <f>VLOOKUP(Table8_16[[#This Row],[Customer_ID]],Table1__2[],2,FALSE)</f>
        <v>Erin Hopkins</v>
      </c>
      <c r="N1360">
        <f>VLOOKUP(Table8_16[[#This Row],[Customer_ID]],Table1__2[],3,FALSE)</f>
        <v>40</v>
      </c>
      <c r="O1360" t="str">
        <f>VLOOKUP(Table8_16[[#This Row],[Customer_ID]],Table1__2[],4,FALSE)</f>
        <v>Male</v>
      </c>
      <c r="P1360" t="str">
        <f>VLOOKUP(Table8_16[[#This Row],[Customer_ID]],Table1__2[],5,FALSE)</f>
        <v>North Sabrina</v>
      </c>
      <c r="Q1360" t="str">
        <f>VLOOKUP(Table8_16[[#This Row],[Customer_ID]],Table1__2[],6,FALSE)</f>
        <v>Iowa</v>
      </c>
      <c r="R1360" t="str">
        <f>VLOOKUP(Table8_16[[#This Row],[Customer_ID]],Table1__2[],7,FALSE)</f>
        <v>USA</v>
      </c>
      <c r="S1360" t="str">
        <f>VLOOKUP(Table8_16[[#This Row],[Customer_ID]],Table1__2[],8,FALSE)</f>
        <v>Silver</v>
      </c>
      <c r="T1360" t="str">
        <f>VLOOKUP(Table8_16[[#This Row],[Customer_ID]],Table1__2[],9,FALSE)</f>
        <v>Experienced</v>
      </c>
      <c r="U1360" t="str">
        <f>VLOOKUP(Table8_16[[#This Row],[Product_ID]],Table3__211[],2,FALSE)</f>
        <v>Decorative Wall</v>
      </c>
      <c r="V1360" t="str">
        <f>VLOOKUP(Table8_16[[#This Row],[Product_ID]],Table3__211[],3,FALSE)</f>
        <v>Mirror</v>
      </c>
      <c r="W1360" t="str">
        <f>VLOOKUP(Table8_16[[#This Row],[Product_ID]],Table3__211[],4,FALSE)</f>
        <v>Home</v>
      </c>
      <c r="X1360" t="str">
        <f>VLOOKUP(Table8_16[[#This Row],[Product_ID]],Table3__211[],5,FALSE)</f>
        <v>Decor</v>
      </c>
      <c r="Y1360" t="str">
        <f>VLOOKUP(Table8_16[[#This Row],[Product_ID]],Table3__211[],6,FALSE)</f>
        <v>Luna, Anderson and Bowman</v>
      </c>
      <c r="Z1360">
        <f>VLOOKUP(Table8_16[[#This Row],[Product_ID]],Table3__211[],7,FALSE)</f>
        <v>48.01</v>
      </c>
      <c r="AA1360">
        <f>VLOOKUP(Table8_16[[#This Row],[Product_ID]],Table3__211[],8,FALSE)</f>
        <v>439</v>
      </c>
      <c r="AB1360" t="str">
        <f>VLOOKUP(Table8_16[[#This Row],[Store_ID]],Store!$A$2:$E$21,2,FALSE)</f>
        <v>Benson-Elliott</v>
      </c>
      <c r="AC1360" t="str">
        <f>VLOOKUP(Table8_16[[#This Row],[Store_ID]],Store!$A$2:$E$21,3,FALSE)</f>
        <v>East</v>
      </c>
      <c r="AD1360" t="str">
        <f>VLOOKUP(Table8_16[[#This Row],[Store_ID]],Store!$A$2:$E$21,4,FALSE)</f>
        <v>Port Josephberg</v>
      </c>
      <c r="AE1360" t="str">
        <f>VLOOKUP(Table8_16[[#This Row],[Store_ID]],Store!$A$2:$E$21,5,FALSE)</f>
        <v>Online</v>
      </c>
      <c r="AF1360" s="22" t="str">
        <f>VLOOKUP(Table8_16[[#This Row],[Store_ID]],Store!$A$2:$F$21,6,FALSE)</f>
        <v>Digital Store</v>
      </c>
    </row>
    <row r="1361" spans="1:32" x14ac:dyDescent="0.3">
      <c r="A1361" t="s">
        <v>3326</v>
      </c>
      <c r="B1361" s="5">
        <v>45228</v>
      </c>
      <c r="C1361" t="s">
        <v>62</v>
      </c>
      <c r="D1361" t="s">
        <v>1677</v>
      </c>
      <c r="E1361" t="s">
        <v>1911</v>
      </c>
      <c r="F1361">
        <v>2</v>
      </c>
      <c r="G1361">
        <v>159.93</v>
      </c>
      <c r="H1361">
        <v>0.2</v>
      </c>
      <c r="I1361" t="s">
        <v>1964</v>
      </c>
      <c r="J1361">
        <v>255.88800000000001</v>
      </c>
      <c r="K1361">
        <v>255.88800000000001</v>
      </c>
      <c r="L1361" t="str">
        <f>_xlfn.IFS(Table8_1[[#This Row],[Unit_Price]]&lt;500,"Low Price",Table8_1[[#This Row],[Unit_Price]]&lt;2000,"Medium Price",Table8_1[[#This Row],[Unit_Price]]&gt;=2000, "High Price")</f>
        <v>Low Price</v>
      </c>
      <c r="M1361" t="str">
        <f>VLOOKUP(Table8_16[[#This Row],[Customer_ID]],Table1__2[],2,FALSE)</f>
        <v>Kenneth Lambert</v>
      </c>
      <c r="N1361">
        <f>VLOOKUP(Table8_16[[#This Row],[Customer_ID]],Table1__2[],3,FALSE)</f>
        <v>55</v>
      </c>
      <c r="O1361" t="str">
        <f>VLOOKUP(Table8_16[[#This Row],[Customer_ID]],Table1__2[],4,FALSE)</f>
        <v>Female</v>
      </c>
      <c r="P1361" t="str">
        <f>VLOOKUP(Table8_16[[#This Row],[Customer_ID]],Table1__2[],5,FALSE)</f>
        <v>North Kathryn</v>
      </c>
      <c r="Q1361" t="str">
        <f>VLOOKUP(Table8_16[[#This Row],[Customer_ID]],Table1__2[],6,FALSE)</f>
        <v>Kansas</v>
      </c>
      <c r="R1361" t="str">
        <f>VLOOKUP(Table8_16[[#This Row],[Customer_ID]],Table1__2[],7,FALSE)</f>
        <v>USA</v>
      </c>
      <c r="S1361" t="str">
        <f>VLOOKUP(Table8_16[[#This Row],[Customer_ID]],Table1__2[],8,FALSE)</f>
        <v>Platinum</v>
      </c>
      <c r="T1361" t="str">
        <f>VLOOKUP(Table8_16[[#This Row],[Customer_ID]],Table1__2[],9,FALSE)</f>
        <v>Experienced</v>
      </c>
      <c r="U1361" t="str">
        <f>VLOOKUP(Table8_16[[#This Row],[Product_ID]],Table3__211[],2,FALSE)</f>
        <v>Modern Wall</v>
      </c>
      <c r="V1361" t="str">
        <f>VLOOKUP(Table8_16[[#This Row],[Product_ID]],Table3__211[],3,FALSE)</f>
        <v>Clock</v>
      </c>
      <c r="W1361" t="str">
        <f>VLOOKUP(Table8_16[[#This Row],[Product_ID]],Table3__211[],4,FALSE)</f>
        <v>Home</v>
      </c>
      <c r="X1361" t="str">
        <f>VLOOKUP(Table8_16[[#This Row],[Product_ID]],Table3__211[],5,FALSE)</f>
        <v>Decor</v>
      </c>
      <c r="Y1361" t="str">
        <f>VLOOKUP(Table8_16[[#This Row],[Product_ID]],Table3__211[],6,FALSE)</f>
        <v>Weiss-Watson</v>
      </c>
      <c r="Z1361">
        <f>VLOOKUP(Table8_16[[#This Row],[Product_ID]],Table3__211[],7,FALSE)</f>
        <v>179.77</v>
      </c>
      <c r="AA1361">
        <f>VLOOKUP(Table8_16[[#This Row],[Product_ID]],Table3__211[],8,FALSE)</f>
        <v>305</v>
      </c>
      <c r="AB1361" t="str">
        <f>VLOOKUP(Table8_16[[#This Row],[Store_ID]],Store!$A$2:$E$21,2,FALSE)</f>
        <v>Benson-Elliott</v>
      </c>
      <c r="AC1361" t="str">
        <f>VLOOKUP(Table8_16[[#This Row],[Store_ID]],Store!$A$2:$E$21,3,FALSE)</f>
        <v>East</v>
      </c>
      <c r="AD1361" t="str">
        <f>VLOOKUP(Table8_16[[#This Row],[Store_ID]],Store!$A$2:$E$21,4,FALSE)</f>
        <v>Port Josephberg</v>
      </c>
      <c r="AE1361" t="str">
        <f>VLOOKUP(Table8_16[[#This Row],[Store_ID]],Store!$A$2:$E$21,5,FALSE)</f>
        <v>Online</v>
      </c>
      <c r="AF1361" s="22" t="str">
        <f>VLOOKUP(Table8_16[[#This Row],[Store_ID]],Store!$A$2:$F$21,6,FALSE)</f>
        <v>Digital Store</v>
      </c>
    </row>
    <row r="1362" spans="1:32" x14ac:dyDescent="0.3">
      <c r="A1362" t="s">
        <v>3327</v>
      </c>
      <c r="B1362" s="5">
        <v>45858</v>
      </c>
      <c r="C1362" t="s">
        <v>62</v>
      </c>
      <c r="D1362" t="s">
        <v>1715</v>
      </c>
      <c r="E1362" t="s">
        <v>1945</v>
      </c>
      <c r="F1362">
        <v>1</v>
      </c>
      <c r="G1362">
        <v>459.89</v>
      </c>
      <c r="H1362">
        <v>0.18</v>
      </c>
      <c r="I1362" t="s">
        <v>1964</v>
      </c>
      <c r="J1362">
        <v>377.10980000000001</v>
      </c>
      <c r="K1362">
        <v>377.10980000000001</v>
      </c>
      <c r="L1362" t="str">
        <f>_xlfn.IFS(Table8_1[[#This Row],[Unit_Price]]&lt;500,"Low Price",Table8_1[[#This Row],[Unit_Price]]&lt;2000,"Medium Price",Table8_1[[#This Row],[Unit_Price]]&gt;=2000, "High Price")</f>
        <v>Low Price</v>
      </c>
      <c r="M1362" t="str">
        <f>VLOOKUP(Table8_16[[#This Row],[Customer_ID]],Table1__2[],2,FALSE)</f>
        <v>Kenneth Lambert</v>
      </c>
      <c r="N1362">
        <f>VLOOKUP(Table8_16[[#This Row],[Customer_ID]],Table1__2[],3,FALSE)</f>
        <v>55</v>
      </c>
      <c r="O1362" t="str">
        <f>VLOOKUP(Table8_16[[#This Row],[Customer_ID]],Table1__2[],4,FALSE)</f>
        <v>Female</v>
      </c>
      <c r="P1362" t="str">
        <f>VLOOKUP(Table8_16[[#This Row],[Customer_ID]],Table1__2[],5,FALSE)</f>
        <v>North Kathryn</v>
      </c>
      <c r="Q1362" t="str">
        <f>VLOOKUP(Table8_16[[#This Row],[Customer_ID]],Table1__2[],6,FALSE)</f>
        <v>Kansas</v>
      </c>
      <c r="R1362" t="str">
        <f>VLOOKUP(Table8_16[[#This Row],[Customer_ID]],Table1__2[],7,FALSE)</f>
        <v>USA</v>
      </c>
      <c r="S1362" t="str">
        <f>VLOOKUP(Table8_16[[#This Row],[Customer_ID]],Table1__2[],8,FALSE)</f>
        <v>Platinum</v>
      </c>
      <c r="T1362" t="str">
        <f>VLOOKUP(Table8_16[[#This Row],[Customer_ID]],Table1__2[],9,FALSE)</f>
        <v>Experienced</v>
      </c>
      <c r="U1362" t="str">
        <f>VLOOKUP(Table8_16[[#This Row],[Product_ID]],Table3__211[],2,FALSE)</f>
        <v>High-Grip</v>
      </c>
      <c r="V1362" t="str">
        <f>VLOOKUP(Table8_16[[#This Row],[Product_ID]],Table3__211[],3,FALSE)</f>
        <v>Football</v>
      </c>
      <c r="W1362" t="str">
        <f>VLOOKUP(Table8_16[[#This Row],[Product_ID]],Table3__211[],4,FALSE)</f>
        <v>Sports</v>
      </c>
      <c r="X1362" t="str">
        <f>VLOOKUP(Table8_16[[#This Row],[Product_ID]],Table3__211[],5,FALSE)</f>
        <v>Team Sports</v>
      </c>
      <c r="Y1362" t="str">
        <f>VLOOKUP(Table8_16[[#This Row],[Product_ID]],Table3__211[],6,FALSE)</f>
        <v>Bridges, Banks and Cummings</v>
      </c>
      <c r="Z1362">
        <f>VLOOKUP(Table8_16[[#This Row],[Product_ID]],Table3__211[],7,FALSE)</f>
        <v>318.91000000000003</v>
      </c>
      <c r="AA1362">
        <f>VLOOKUP(Table8_16[[#This Row],[Product_ID]],Table3__211[],8,FALSE)</f>
        <v>114</v>
      </c>
      <c r="AB1362" t="str">
        <f>VLOOKUP(Table8_16[[#This Row],[Store_ID]],Store!$A$2:$E$21,2,FALSE)</f>
        <v>Guerrero-Schmitt</v>
      </c>
      <c r="AC1362" t="str">
        <f>VLOOKUP(Table8_16[[#This Row],[Store_ID]],Store!$A$2:$E$21,3,FALSE)</f>
        <v>East</v>
      </c>
      <c r="AD1362" t="str">
        <f>VLOOKUP(Table8_16[[#This Row],[Store_ID]],Store!$A$2:$E$21,4,FALSE)</f>
        <v>East Stevechester</v>
      </c>
      <c r="AE1362" t="str">
        <f>VLOOKUP(Table8_16[[#This Row],[Store_ID]],Store!$A$2:$E$21,5,FALSE)</f>
        <v>Flagship</v>
      </c>
      <c r="AF1362" s="22" t="str">
        <f>VLOOKUP(Table8_16[[#This Row],[Store_ID]],Store!$A$2:$F$21,6,FALSE)</f>
        <v>Physical Store</v>
      </c>
    </row>
    <row r="1363" spans="1:32" x14ac:dyDescent="0.3">
      <c r="A1363" t="s">
        <v>3328</v>
      </c>
      <c r="B1363" s="5">
        <v>45532</v>
      </c>
      <c r="C1363" t="s">
        <v>627</v>
      </c>
      <c r="D1363" t="s">
        <v>1677</v>
      </c>
      <c r="E1363" t="s">
        <v>1948</v>
      </c>
      <c r="F1363">
        <v>4</v>
      </c>
      <c r="G1363">
        <v>885.57</v>
      </c>
      <c r="H1363">
        <v>0.27</v>
      </c>
      <c r="I1363" t="s">
        <v>1959</v>
      </c>
      <c r="J1363">
        <v>2585.8643999999999</v>
      </c>
      <c r="K1363">
        <v>2585.8643999999999</v>
      </c>
      <c r="L1363" t="str">
        <f>_xlfn.IFS(Table8_1[[#This Row],[Unit_Price]]&lt;500,"Low Price",Table8_1[[#This Row],[Unit_Price]]&lt;2000,"Medium Price",Table8_1[[#This Row],[Unit_Price]]&gt;=2000, "High Price")</f>
        <v>Medium Price</v>
      </c>
      <c r="M1363" t="str">
        <f>VLOOKUP(Table8_16[[#This Row],[Customer_ID]],Table1__2[],2,FALSE)</f>
        <v>Kimberly Brooks</v>
      </c>
      <c r="N1363">
        <f>VLOOKUP(Table8_16[[#This Row],[Customer_ID]],Table1__2[],3,FALSE)</f>
        <v>42</v>
      </c>
      <c r="O1363" t="str">
        <f>VLOOKUP(Table8_16[[#This Row],[Customer_ID]],Table1__2[],4,FALSE)</f>
        <v>Male</v>
      </c>
      <c r="P1363" t="str">
        <f>VLOOKUP(Table8_16[[#This Row],[Customer_ID]],Table1__2[],5,FALSE)</f>
        <v>Kingfort</v>
      </c>
      <c r="Q1363" t="str">
        <f>VLOOKUP(Table8_16[[#This Row],[Customer_ID]],Table1__2[],6,FALSE)</f>
        <v>New Mexico</v>
      </c>
      <c r="R1363" t="str">
        <f>VLOOKUP(Table8_16[[#This Row],[Customer_ID]],Table1__2[],7,FALSE)</f>
        <v>USA</v>
      </c>
      <c r="S1363" t="str">
        <f>VLOOKUP(Table8_16[[#This Row],[Customer_ID]],Table1__2[],8,FALSE)</f>
        <v>Silver</v>
      </c>
      <c r="T1363" t="str">
        <f>VLOOKUP(Table8_16[[#This Row],[Customer_ID]],Table1__2[],9,FALSE)</f>
        <v>Experienced</v>
      </c>
      <c r="U1363" t="str">
        <f>VLOOKUP(Table8_16[[#This Row],[Product_ID]],Table3__211[],2,FALSE)</f>
        <v>Modern Wall</v>
      </c>
      <c r="V1363" t="str">
        <f>VLOOKUP(Table8_16[[#This Row],[Product_ID]],Table3__211[],3,FALSE)</f>
        <v>Clock</v>
      </c>
      <c r="W1363" t="str">
        <f>VLOOKUP(Table8_16[[#This Row],[Product_ID]],Table3__211[],4,FALSE)</f>
        <v>Home</v>
      </c>
      <c r="X1363" t="str">
        <f>VLOOKUP(Table8_16[[#This Row],[Product_ID]],Table3__211[],5,FALSE)</f>
        <v>Decor</v>
      </c>
      <c r="Y1363" t="str">
        <f>VLOOKUP(Table8_16[[#This Row],[Product_ID]],Table3__211[],6,FALSE)</f>
        <v>Weiss-Watson</v>
      </c>
      <c r="Z1363">
        <f>VLOOKUP(Table8_16[[#This Row],[Product_ID]],Table3__211[],7,FALSE)</f>
        <v>179.77</v>
      </c>
      <c r="AA1363">
        <f>VLOOKUP(Table8_16[[#This Row],[Product_ID]],Table3__211[],8,FALSE)</f>
        <v>305</v>
      </c>
      <c r="AB1363" t="str">
        <f>VLOOKUP(Table8_16[[#This Row],[Store_ID]],Store!$A$2:$E$21,2,FALSE)</f>
        <v>Mann-Austin</v>
      </c>
      <c r="AC1363" t="str">
        <f>VLOOKUP(Table8_16[[#This Row],[Store_ID]],Store!$A$2:$E$21,3,FALSE)</f>
        <v>East</v>
      </c>
      <c r="AD1363" t="str">
        <f>VLOOKUP(Table8_16[[#This Row],[Store_ID]],Store!$A$2:$E$21,4,FALSE)</f>
        <v>Vasquezborough</v>
      </c>
      <c r="AE1363" t="str">
        <f>VLOOKUP(Table8_16[[#This Row],[Store_ID]],Store!$A$2:$E$21,5,FALSE)</f>
        <v>Online</v>
      </c>
      <c r="AF1363" s="22" t="str">
        <f>VLOOKUP(Table8_16[[#This Row],[Store_ID]],Store!$A$2:$F$21,6,FALSE)</f>
        <v>Digital Store</v>
      </c>
    </row>
    <row r="1364" spans="1:32" x14ac:dyDescent="0.3">
      <c r="A1364" t="s">
        <v>3329</v>
      </c>
      <c r="B1364" s="5">
        <v>45454</v>
      </c>
      <c r="C1364" t="s">
        <v>1264</v>
      </c>
      <c r="D1364" t="s">
        <v>1744</v>
      </c>
      <c r="E1364" t="s">
        <v>1936</v>
      </c>
      <c r="F1364">
        <v>3</v>
      </c>
      <c r="G1364">
        <v>789.05</v>
      </c>
      <c r="H1364">
        <v>0</v>
      </c>
      <c r="I1364" t="s">
        <v>1961</v>
      </c>
      <c r="J1364">
        <v>2367.15</v>
      </c>
      <c r="K1364">
        <v>2367.1499999999996</v>
      </c>
      <c r="L1364" t="str">
        <f>_xlfn.IFS(Table8_1[[#This Row],[Unit_Price]]&lt;500,"Low Price",Table8_1[[#This Row],[Unit_Price]]&lt;2000,"Medium Price",Table8_1[[#This Row],[Unit_Price]]&gt;=2000, "High Price")</f>
        <v>Medium Price</v>
      </c>
      <c r="M1364" t="str">
        <f>VLOOKUP(Table8_16[[#This Row],[Customer_ID]],Table1__2[],2,FALSE)</f>
        <v>Cassandra Perez</v>
      </c>
      <c r="N1364">
        <f>VLOOKUP(Table8_16[[#This Row],[Customer_ID]],Table1__2[],3,FALSE)</f>
        <v>31</v>
      </c>
      <c r="O1364" t="str">
        <f>VLOOKUP(Table8_16[[#This Row],[Customer_ID]],Table1__2[],4,FALSE)</f>
        <v>Male</v>
      </c>
      <c r="P1364" t="str">
        <f>VLOOKUP(Table8_16[[#This Row],[Customer_ID]],Table1__2[],5,FALSE)</f>
        <v>Brandonville</v>
      </c>
      <c r="Q1364" t="str">
        <f>VLOOKUP(Table8_16[[#This Row],[Customer_ID]],Table1__2[],6,FALSE)</f>
        <v>Mississippi</v>
      </c>
      <c r="R1364" t="str">
        <f>VLOOKUP(Table8_16[[#This Row],[Customer_ID]],Table1__2[],7,FALSE)</f>
        <v>USA</v>
      </c>
      <c r="S1364" t="str">
        <f>VLOOKUP(Table8_16[[#This Row],[Customer_ID]],Table1__2[],8,FALSE)</f>
        <v>Bronze</v>
      </c>
      <c r="T1364" t="str">
        <f>VLOOKUP(Table8_16[[#This Row],[Customer_ID]],Table1__2[],9,FALSE)</f>
        <v>Experienced</v>
      </c>
      <c r="U1364" t="str">
        <f>VLOOKUP(Table8_16[[#This Row],[Product_ID]],Table3__211[],2,FALSE)</f>
        <v>Sports Stopwatch</v>
      </c>
      <c r="V1364" t="str">
        <f>VLOOKUP(Table8_16[[#This Row],[Product_ID]],Table3__211[],3,FALSE)</f>
        <v>Pro</v>
      </c>
      <c r="W1364" t="str">
        <f>VLOOKUP(Table8_16[[#This Row],[Product_ID]],Table3__211[],4,FALSE)</f>
        <v>Sports</v>
      </c>
      <c r="X1364" t="str">
        <f>VLOOKUP(Table8_16[[#This Row],[Product_ID]],Table3__211[],5,FALSE)</f>
        <v>Accessories</v>
      </c>
      <c r="Y1364" t="str">
        <f>VLOOKUP(Table8_16[[#This Row],[Product_ID]],Table3__211[],6,FALSE)</f>
        <v>Thompson-French</v>
      </c>
      <c r="Z1364">
        <f>VLOOKUP(Table8_16[[#This Row],[Product_ID]],Table3__211[],7,FALSE)</f>
        <v>434.84</v>
      </c>
      <c r="AA1364">
        <f>VLOOKUP(Table8_16[[#This Row],[Product_ID]],Table3__211[],8,FALSE)</f>
        <v>185</v>
      </c>
      <c r="AB1364" t="str">
        <f>VLOOKUP(Table8_16[[#This Row],[Store_ID]],Store!$A$2:$E$21,2,FALSE)</f>
        <v>Shelton PLC</v>
      </c>
      <c r="AC1364" t="str">
        <f>VLOOKUP(Table8_16[[#This Row],[Store_ID]],Store!$A$2:$E$21,3,FALSE)</f>
        <v>North</v>
      </c>
      <c r="AD1364" t="str">
        <f>VLOOKUP(Table8_16[[#This Row],[Store_ID]],Store!$A$2:$E$21,4,FALSE)</f>
        <v>East Jenniferstad</v>
      </c>
      <c r="AE1364" t="str">
        <f>VLOOKUP(Table8_16[[#This Row],[Store_ID]],Store!$A$2:$E$21,5,FALSE)</f>
        <v>Flagship</v>
      </c>
      <c r="AF1364" s="22" t="str">
        <f>VLOOKUP(Table8_16[[#This Row],[Store_ID]],Store!$A$2:$F$21,6,FALSE)</f>
        <v>Physical Store</v>
      </c>
    </row>
    <row r="1365" spans="1:32" x14ac:dyDescent="0.3">
      <c r="A1365" t="s">
        <v>3330</v>
      </c>
      <c r="B1365" s="5">
        <v>45244</v>
      </c>
      <c r="C1365" t="s">
        <v>524</v>
      </c>
      <c r="D1365" t="s">
        <v>1780</v>
      </c>
      <c r="E1365" t="s">
        <v>1887</v>
      </c>
      <c r="F1365">
        <v>1</v>
      </c>
      <c r="G1365">
        <v>570.52</v>
      </c>
      <c r="H1365">
        <v>0</v>
      </c>
      <c r="I1365" t="s">
        <v>1961</v>
      </c>
      <c r="J1365">
        <v>570.52</v>
      </c>
      <c r="K1365">
        <v>570.52</v>
      </c>
      <c r="L1365" t="str">
        <f>_xlfn.IFS(Table8_1[[#This Row],[Unit_Price]]&lt;500,"Low Price",Table8_1[[#This Row],[Unit_Price]]&lt;2000,"Medium Price",Table8_1[[#This Row],[Unit_Price]]&gt;=2000, "High Price")</f>
        <v>Medium Price</v>
      </c>
      <c r="M1365" t="str">
        <f>VLOOKUP(Table8_16[[#This Row],[Customer_ID]],Table1__2[],2,FALSE)</f>
        <v>Julie Hale</v>
      </c>
      <c r="N1365">
        <f>VLOOKUP(Table8_16[[#This Row],[Customer_ID]],Table1__2[],3,FALSE)</f>
        <v>35</v>
      </c>
      <c r="O1365" t="str">
        <f>VLOOKUP(Table8_16[[#This Row],[Customer_ID]],Table1__2[],4,FALSE)</f>
        <v>Female</v>
      </c>
      <c r="P1365" t="str">
        <f>VLOOKUP(Table8_16[[#This Row],[Customer_ID]],Table1__2[],5,FALSE)</f>
        <v>Owensview</v>
      </c>
      <c r="Q1365" t="str">
        <f>VLOOKUP(Table8_16[[#This Row],[Customer_ID]],Table1__2[],6,FALSE)</f>
        <v>Vermont</v>
      </c>
      <c r="R1365" t="str">
        <f>VLOOKUP(Table8_16[[#This Row],[Customer_ID]],Table1__2[],7,FALSE)</f>
        <v>USA</v>
      </c>
      <c r="S1365" t="str">
        <f>VLOOKUP(Table8_16[[#This Row],[Customer_ID]],Table1__2[],8,FALSE)</f>
        <v>Gold</v>
      </c>
      <c r="T1365" t="str">
        <f>VLOOKUP(Table8_16[[#This Row],[Customer_ID]],Table1__2[],9,FALSE)</f>
        <v>Experienced</v>
      </c>
      <c r="U1365" t="str">
        <f>VLOOKUP(Table8_16[[#This Row],[Product_ID]],Table3__211[],2,FALSE)</f>
        <v>Women's Hair Dryer</v>
      </c>
      <c r="V1365" t="str">
        <f>VLOOKUP(Table8_16[[#This Row],[Product_ID]],Table3__211[],3,FALSE)</f>
        <v>Brush</v>
      </c>
      <c r="W1365" t="str">
        <f>VLOOKUP(Table8_16[[#This Row],[Product_ID]],Table3__211[],4,FALSE)</f>
        <v>Beauty</v>
      </c>
      <c r="X1365" t="str">
        <f>VLOOKUP(Table8_16[[#This Row],[Product_ID]],Table3__211[],5,FALSE)</f>
        <v>Haircare</v>
      </c>
      <c r="Y1365" t="str">
        <f>VLOOKUP(Table8_16[[#This Row],[Product_ID]],Table3__211[],6,FALSE)</f>
        <v>Torres, Spencer and Potter</v>
      </c>
      <c r="Z1365">
        <f>VLOOKUP(Table8_16[[#This Row],[Product_ID]],Table3__211[],7,FALSE)</f>
        <v>340.39</v>
      </c>
      <c r="AA1365">
        <f>VLOOKUP(Table8_16[[#This Row],[Product_ID]],Table3__211[],8,FALSE)</f>
        <v>177</v>
      </c>
      <c r="AB1365" t="str">
        <f>VLOOKUP(Table8_16[[#This Row],[Store_ID]],Store!$A$2:$E$21,2,FALSE)</f>
        <v>Rivera-Warner</v>
      </c>
      <c r="AC1365" t="str">
        <f>VLOOKUP(Table8_16[[#This Row],[Store_ID]],Store!$A$2:$E$21,3,FALSE)</f>
        <v>East</v>
      </c>
      <c r="AD1365" t="str">
        <f>VLOOKUP(Table8_16[[#This Row],[Store_ID]],Store!$A$2:$E$21,4,FALSE)</f>
        <v>Washingtonfurt</v>
      </c>
      <c r="AE1365" t="str">
        <f>VLOOKUP(Table8_16[[#This Row],[Store_ID]],Store!$A$2:$E$21,5,FALSE)</f>
        <v>Flagship</v>
      </c>
      <c r="AF1365" s="22" t="str">
        <f>VLOOKUP(Table8_16[[#This Row],[Store_ID]],Store!$A$2:$F$21,6,FALSE)</f>
        <v>Physical Store</v>
      </c>
    </row>
    <row r="1366" spans="1:32" x14ac:dyDescent="0.3">
      <c r="A1366" t="s">
        <v>3331</v>
      </c>
      <c r="B1366" s="5">
        <v>45322</v>
      </c>
      <c r="C1366" t="s">
        <v>600</v>
      </c>
      <c r="D1366" t="s">
        <v>1658</v>
      </c>
      <c r="E1366" t="s">
        <v>1939</v>
      </c>
      <c r="F1366">
        <v>4</v>
      </c>
      <c r="G1366">
        <v>310.79000000000002</v>
      </c>
      <c r="H1366">
        <v>0.22</v>
      </c>
      <c r="I1366" t="s">
        <v>1964</v>
      </c>
      <c r="J1366">
        <v>969.66480000000001</v>
      </c>
      <c r="K1366">
        <v>969.66480000000001</v>
      </c>
      <c r="L1366" t="str">
        <f>_xlfn.IFS(Table8_1[[#This Row],[Unit_Price]]&lt;500,"Low Price",Table8_1[[#This Row],[Unit_Price]]&lt;2000,"Medium Price",Table8_1[[#This Row],[Unit_Price]]&gt;=2000, "High Price")</f>
        <v>Low Price</v>
      </c>
      <c r="M1366" t="str">
        <f>VLOOKUP(Table8_16[[#This Row],[Customer_ID]],Table1__2[],2,FALSE)</f>
        <v>Nicholas Bradshaw</v>
      </c>
      <c r="N1366">
        <f>VLOOKUP(Table8_16[[#This Row],[Customer_ID]],Table1__2[],3,FALSE)</f>
        <v>43</v>
      </c>
      <c r="O1366" t="str">
        <f>VLOOKUP(Table8_16[[#This Row],[Customer_ID]],Table1__2[],4,FALSE)</f>
        <v>Female</v>
      </c>
      <c r="P1366" t="str">
        <f>VLOOKUP(Table8_16[[#This Row],[Customer_ID]],Table1__2[],5,FALSE)</f>
        <v>Murphyfurt</v>
      </c>
      <c r="Q1366" t="str">
        <f>VLOOKUP(Table8_16[[#This Row],[Customer_ID]],Table1__2[],6,FALSE)</f>
        <v>Utah</v>
      </c>
      <c r="R1366" t="str">
        <f>VLOOKUP(Table8_16[[#This Row],[Customer_ID]],Table1__2[],7,FALSE)</f>
        <v>USA</v>
      </c>
      <c r="S1366" t="str">
        <f>VLOOKUP(Table8_16[[#This Row],[Customer_ID]],Table1__2[],8,FALSE)</f>
        <v>Silver</v>
      </c>
      <c r="T1366" t="str">
        <f>VLOOKUP(Table8_16[[#This Row],[Customer_ID]],Table1__2[],9,FALSE)</f>
        <v>Experienced</v>
      </c>
      <c r="U1366" t="str">
        <f>VLOOKUP(Table8_16[[#This Row],[Product_ID]],Table3__211[],2,FALSE)</f>
        <v>Decorative Floor</v>
      </c>
      <c r="V1366" t="str">
        <f>VLOOKUP(Table8_16[[#This Row],[Product_ID]],Table3__211[],3,FALSE)</f>
        <v>Vase</v>
      </c>
      <c r="W1366" t="str">
        <f>VLOOKUP(Table8_16[[#This Row],[Product_ID]],Table3__211[],4,FALSE)</f>
        <v>Home</v>
      </c>
      <c r="X1366" t="str">
        <f>VLOOKUP(Table8_16[[#This Row],[Product_ID]],Table3__211[],5,FALSE)</f>
        <v>Decor</v>
      </c>
      <c r="Y1366" t="str">
        <f>VLOOKUP(Table8_16[[#This Row],[Product_ID]],Table3__211[],6,FALSE)</f>
        <v>Khan, Jones and Paul</v>
      </c>
      <c r="Z1366">
        <f>VLOOKUP(Table8_16[[#This Row],[Product_ID]],Table3__211[],7,FALSE)</f>
        <v>254.04</v>
      </c>
      <c r="AA1366">
        <f>VLOOKUP(Table8_16[[#This Row],[Product_ID]],Table3__211[],8,FALSE)</f>
        <v>378</v>
      </c>
      <c r="AB1366" t="str">
        <f>VLOOKUP(Table8_16[[#This Row],[Store_ID]],Store!$A$2:$E$21,2,FALSE)</f>
        <v>Frederick-Wright</v>
      </c>
      <c r="AC1366" t="str">
        <f>VLOOKUP(Table8_16[[#This Row],[Store_ID]],Store!$A$2:$E$21,3,FALSE)</f>
        <v>West</v>
      </c>
      <c r="AD1366" t="str">
        <f>VLOOKUP(Table8_16[[#This Row],[Store_ID]],Store!$A$2:$E$21,4,FALSE)</f>
        <v>New Jimmymouth</v>
      </c>
      <c r="AE1366" t="str">
        <f>VLOOKUP(Table8_16[[#This Row],[Store_ID]],Store!$A$2:$E$21,5,FALSE)</f>
        <v>Flagship</v>
      </c>
      <c r="AF1366" s="22" t="str">
        <f>VLOOKUP(Table8_16[[#This Row],[Store_ID]],Store!$A$2:$F$21,6,FALSE)</f>
        <v>Physical Store</v>
      </c>
    </row>
    <row r="1367" spans="1:32" x14ac:dyDescent="0.3">
      <c r="A1367" t="s">
        <v>3332</v>
      </c>
      <c r="B1367" s="5">
        <v>45757</v>
      </c>
      <c r="C1367" t="s">
        <v>218</v>
      </c>
      <c r="D1367" t="s">
        <v>1786</v>
      </c>
      <c r="E1367" t="s">
        <v>1942</v>
      </c>
      <c r="F1367">
        <v>4</v>
      </c>
      <c r="G1367">
        <v>255.67</v>
      </c>
      <c r="H1367">
        <v>0.17</v>
      </c>
      <c r="I1367" t="s">
        <v>1959</v>
      </c>
      <c r="J1367">
        <v>848.82439999999997</v>
      </c>
      <c r="K1367">
        <v>848.82439999999997</v>
      </c>
      <c r="L1367" t="str">
        <f>_xlfn.IFS(Table8_1[[#This Row],[Unit_Price]]&lt;500,"Low Price",Table8_1[[#This Row],[Unit_Price]]&lt;2000,"Medium Price",Table8_1[[#This Row],[Unit_Price]]&gt;=2000, "High Price")</f>
        <v>Low Price</v>
      </c>
      <c r="M1367" t="str">
        <f>VLOOKUP(Table8_16[[#This Row],[Customer_ID]],Table1__2[],2,FALSE)</f>
        <v>Jay Patel</v>
      </c>
      <c r="N1367">
        <f>VLOOKUP(Table8_16[[#This Row],[Customer_ID]],Table1__2[],3,FALSE)</f>
        <v>43</v>
      </c>
      <c r="O1367" t="str">
        <f>VLOOKUP(Table8_16[[#This Row],[Customer_ID]],Table1__2[],4,FALSE)</f>
        <v>Female</v>
      </c>
      <c r="P1367" t="str">
        <f>VLOOKUP(Table8_16[[#This Row],[Customer_ID]],Table1__2[],5,FALSE)</f>
        <v>Morrisbury</v>
      </c>
      <c r="Q1367" t="str">
        <f>VLOOKUP(Table8_16[[#This Row],[Customer_ID]],Table1__2[],6,FALSE)</f>
        <v>Rhode Island</v>
      </c>
      <c r="R1367" t="str">
        <f>VLOOKUP(Table8_16[[#This Row],[Customer_ID]],Table1__2[],7,FALSE)</f>
        <v>USA</v>
      </c>
      <c r="S1367" t="str">
        <f>VLOOKUP(Table8_16[[#This Row],[Customer_ID]],Table1__2[],8,FALSE)</f>
        <v>Platinum</v>
      </c>
      <c r="T1367" t="str">
        <f>VLOOKUP(Table8_16[[#This Row],[Customer_ID]],Table1__2[],9,FALSE)</f>
        <v>Experienced</v>
      </c>
      <c r="U1367" t="str">
        <f>VLOOKUP(Table8_16[[#This Row],[Product_ID]],Table3__211[],2,FALSE)</f>
        <v>Wooden</v>
      </c>
      <c r="V1367" t="str">
        <f>VLOOKUP(Table8_16[[#This Row],[Product_ID]],Table3__211[],3,FALSE)</f>
        <v>Nightstand</v>
      </c>
      <c r="W1367" t="str">
        <f>VLOOKUP(Table8_16[[#This Row],[Product_ID]],Table3__211[],4,FALSE)</f>
        <v>Home</v>
      </c>
      <c r="X1367" t="str">
        <f>VLOOKUP(Table8_16[[#This Row],[Product_ID]],Table3__211[],5,FALSE)</f>
        <v>Furniture</v>
      </c>
      <c r="Y1367" t="str">
        <f>VLOOKUP(Table8_16[[#This Row],[Product_ID]],Table3__211[],6,FALSE)</f>
        <v>Wolfe, Ross and Hester</v>
      </c>
      <c r="Z1367">
        <f>VLOOKUP(Table8_16[[#This Row],[Product_ID]],Table3__211[],7,FALSE)</f>
        <v>243.7</v>
      </c>
      <c r="AA1367">
        <f>VLOOKUP(Table8_16[[#This Row],[Product_ID]],Table3__211[],8,FALSE)</f>
        <v>130</v>
      </c>
      <c r="AB1367" t="str">
        <f>VLOOKUP(Table8_16[[#This Row],[Store_ID]],Store!$A$2:$E$21,2,FALSE)</f>
        <v>Holloway Ltd</v>
      </c>
      <c r="AC1367" t="str">
        <f>VLOOKUP(Table8_16[[#This Row],[Store_ID]],Store!$A$2:$E$21,3,FALSE)</f>
        <v>North</v>
      </c>
      <c r="AD1367" t="str">
        <f>VLOOKUP(Table8_16[[#This Row],[Store_ID]],Store!$A$2:$E$21,4,FALSE)</f>
        <v>Bensonhaven</v>
      </c>
      <c r="AE1367" t="str">
        <f>VLOOKUP(Table8_16[[#This Row],[Store_ID]],Store!$A$2:$E$21,5,FALSE)</f>
        <v>Flagship</v>
      </c>
      <c r="AF1367" s="22" t="str">
        <f>VLOOKUP(Table8_16[[#This Row],[Store_ID]],Store!$A$2:$F$21,6,FALSE)</f>
        <v>Physical Store</v>
      </c>
    </row>
    <row r="1368" spans="1:32" x14ac:dyDescent="0.3">
      <c r="A1368" t="s">
        <v>3333</v>
      </c>
      <c r="B1368" s="5">
        <v>45397</v>
      </c>
      <c r="C1368" t="s">
        <v>449</v>
      </c>
      <c r="D1368" t="s">
        <v>1658</v>
      </c>
      <c r="E1368" t="s">
        <v>1939</v>
      </c>
      <c r="F1368">
        <v>2</v>
      </c>
      <c r="G1368">
        <v>270.66000000000003</v>
      </c>
      <c r="H1368">
        <v>0.1</v>
      </c>
      <c r="I1368" t="s">
        <v>1964</v>
      </c>
      <c r="J1368">
        <v>487.18799999999999</v>
      </c>
      <c r="K1368">
        <v>487.18800000000005</v>
      </c>
      <c r="L1368" t="str">
        <f>_xlfn.IFS(Table8_1[[#This Row],[Unit_Price]]&lt;500,"Low Price",Table8_1[[#This Row],[Unit_Price]]&lt;2000,"Medium Price",Table8_1[[#This Row],[Unit_Price]]&gt;=2000, "High Price")</f>
        <v>Low Price</v>
      </c>
      <c r="M1368" t="str">
        <f>VLOOKUP(Table8_16[[#This Row],[Customer_ID]],Table1__2[],2,FALSE)</f>
        <v>Jessica Mitchell</v>
      </c>
      <c r="N1368">
        <f>VLOOKUP(Table8_16[[#This Row],[Customer_ID]],Table1__2[],3,FALSE)</f>
        <v>43</v>
      </c>
      <c r="O1368" t="str">
        <f>VLOOKUP(Table8_16[[#This Row],[Customer_ID]],Table1__2[],4,FALSE)</f>
        <v>Female</v>
      </c>
      <c r="P1368" t="str">
        <f>VLOOKUP(Table8_16[[#This Row],[Customer_ID]],Table1__2[],5,FALSE)</f>
        <v>Matthewbury</v>
      </c>
      <c r="Q1368" t="str">
        <f>VLOOKUP(Table8_16[[#This Row],[Customer_ID]],Table1__2[],6,FALSE)</f>
        <v>South Dakota</v>
      </c>
      <c r="R1368" t="str">
        <f>VLOOKUP(Table8_16[[#This Row],[Customer_ID]],Table1__2[],7,FALSE)</f>
        <v>USA</v>
      </c>
      <c r="S1368" t="str">
        <f>VLOOKUP(Table8_16[[#This Row],[Customer_ID]],Table1__2[],8,FALSE)</f>
        <v>Silver</v>
      </c>
      <c r="T1368" t="str">
        <f>VLOOKUP(Table8_16[[#This Row],[Customer_ID]],Table1__2[],9,FALSE)</f>
        <v>Experienced</v>
      </c>
      <c r="U1368" t="str">
        <f>VLOOKUP(Table8_16[[#This Row],[Product_ID]],Table3__211[],2,FALSE)</f>
        <v>Decorative Floor</v>
      </c>
      <c r="V1368" t="str">
        <f>VLOOKUP(Table8_16[[#This Row],[Product_ID]],Table3__211[],3,FALSE)</f>
        <v>Vase</v>
      </c>
      <c r="W1368" t="str">
        <f>VLOOKUP(Table8_16[[#This Row],[Product_ID]],Table3__211[],4,FALSE)</f>
        <v>Home</v>
      </c>
      <c r="X1368" t="str">
        <f>VLOOKUP(Table8_16[[#This Row],[Product_ID]],Table3__211[],5,FALSE)</f>
        <v>Decor</v>
      </c>
      <c r="Y1368" t="str">
        <f>VLOOKUP(Table8_16[[#This Row],[Product_ID]],Table3__211[],6,FALSE)</f>
        <v>Khan, Jones and Paul</v>
      </c>
      <c r="Z1368">
        <f>VLOOKUP(Table8_16[[#This Row],[Product_ID]],Table3__211[],7,FALSE)</f>
        <v>254.04</v>
      </c>
      <c r="AA1368">
        <f>VLOOKUP(Table8_16[[#This Row],[Product_ID]],Table3__211[],8,FALSE)</f>
        <v>378</v>
      </c>
      <c r="AB1368" t="str">
        <f>VLOOKUP(Table8_16[[#This Row],[Store_ID]],Store!$A$2:$E$21,2,FALSE)</f>
        <v>Frederick-Wright</v>
      </c>
      <c r="AC1368" t="str">
        <f>VLOOKUP(Table8_16[[#This Row],[Store_ID]],Store!$A$2:$E$21,3,FALSE)</f>
        <v>West</v>
      </c>
      <c r="AD1368" t="str">
        <f>VLOOKUP(Table8_16[[#This Row],[Store_ID]],Store!$A$2:$E$21,4,FALSE)</f>
        <v>New Jimmymouth</v>
      </c>
      <c r="AE1368" t="str">
        <f>VLOOKUP(Table8_16[[#This Row],[Store_ID]],Store!$A$2:$E$21,5,FALSE)</f>
        <v>Flagship</v>
      </c>
      <c r="AF1368" s="22" t="str">
        <f>VLOOKUP(Table8_16[[#This Row],[Store_ID]],Store!$A$2:$F$21,6,FALSE)</f>
        <v>Physical Store</v>
      </c>
    </row>
    <row r="1369" spans="1:32" x14ac:dyDescent="0.3">
      <c r="A1369" t="s">
        <v>3334</v>
      </c>
      <c r="B1369" s="5">
        <v>45914</v>
      </c>
      <c r="C1369" t="s">
        <v>956</v>
      </c>
      <c r="D1369" t="s">
        <v>1645</v>
      </c>
      <c r="E1369" t="s">
        <v>1942</v>
      </c>
      <c r="F1369">
        <v>3</v>
      </c>
      <c r="G1369">
        <v>373.35</v>
      </c>
      <c r="H1369">
        <v>0.2</v>
      </c>
      <c r="I1369" t="s">
        <v>1964</v>
      </c>
      <c r="J1369">
        <v>896.04</v>
      </c>
      <c r="K1369">
        <v>896.04000000000019</v>
      </c>
      <c r="L1369" t="str">
        <f>_xlfn.IFS(Table8_1[[#This Row],[Unit_Price]]&lt;500,"Low Price",Table8_1[[#This Row],[Unit_Price]]&lt;2000,"Medium Price",Table8_1[[#This Row],[Unit_Price]]&gt;=2000, "High Price")</f>
        <v>Low Price</v>
      </c>
      <c r="M1369" t="str">
        <f>VLOOKUP(Table8_16[[#This Row],[Customer_ID]],Table1__2[],2,FALSE)</f>
        <v>Stephanie Jacobs</v>
      </c>
      <c r="N1369">
        <f>VLOOKUP(Table8_16[[#This Row],[Customer_ID]],Table1__2[],3,FALSE)</f>
        <v>48</v>
      </c>
      <c r="O1369" t="str">
        <f>VLOOKUP(Table8_16[[#This Row],[Customer_ID]],Table1__2[],4,FALSE)</f>
        <v>Female</v>
      </c>
      <c r="P1369" t="str">
        <f>VLOOKUP(Table8_16[[#This Row],[Customer_ID]],Table1__2[],5,FALSE)</f>
        <v>West Robinmouth</v>
      </c>
      <c r="Q1369" t="str">
        <f>VLOOKUP(Table8_16[[#This Row],[Customer_ID]],Table1__2[],6,FALSE)</f>
        <v>Louisiana</v>
      </c>
      <c r="R1369" t="str">
        <f>VLOOKUP(Table8_16[[#This Row],[Customer_ID]],Table1__2[],7,FALSE)</f>
        <v>USA</v>
      </c>
      <c r="S1369" t="str">
        <f>VLOOKUP(Table8_16[[#This Row],[Customer_ID]],Table1__2[],8,FALSE)</f>
        <v>Platinum</v>
      </c>
      <c r="T1369" t="str">
        <f>VLOOKUP(Table8_16[[#This Row],[Customer_ID]],Table1__2[],9,FALSE)</f>
        <v>Experienced</v>
      </c>
      <c r="U1369" t="str">
        <f>VLOOKUP(Table8_16[[#This Row],[Product_ID]],Table3__211[],2,FALSE)</f>
        <v>Men's Formal</v>
      </c>
      <c r="V1369" t="str">
        <f>VLOOKUP(Table8_16[[#This Row],[Product_ID]],Table3__211[],3,FALSE)</f>
        <v>Shirt</v>
      </c>
      <c r="W1369" t="str">
        <f>VLOOKUP(Table8_16[[#This Row],[Product_ID]],Table3__211[],4,FALSE)</f>
        <v>Clothing</v>
      </c>
      <c r="X1369" t="str">
        <f>VLOOKUP(Table8_16[[#This Row],[Product_ID]],Table3__211[],5,FALSE)</f>
        <v>Tops</v>
      </c>
      <c r="Y1369" t="str">
        <f>VLOOKUP(Table8_16[[#This Row],[Product_ID]],Table3__211[],6,FALSE)</f>
        <v>Moon, Mora and Santos</v>
      </c>
      <c r="Z1369">
        <f>VLOOKUP(Table8_16[[#This Row],[Product_ID]],Table3__211[],7,FALSE)</f>
        <v>254.04</v>
      </c>
      <c r="AA1369">
        <f>VLOOKUP(Table8_16[[#This Row],[Product_ID]],Table3__211[],8,FALSE)</f>
        <v>360</v>
      </c>
      <c r="AB1369" t="str">
        <f>VLOOKUP(Table8_16[[#This Row],[Store_ID]],Store!$A$2:$E$21,2,FALSE)</f>
        <v>Holloway Ltd</v>
      </c>
      <c r="AC1369" t="str">
        <f>VLOOKUP(Table8_16[[#This Row],[Store_ID]],Store!$A$2:$E$21,3,FALSE)</f>
        <v>North</v>
      </c>
      <c r="AD1369" t="str">
        <f>VLOOKUP(Table8_16[[#This Row],[Store_ID]],Store!$A$2:$E$21,4,FALSE)</f>
        <v>Bensonhaven</v>
      </c>
      <c r="AE1369" t="str">
        <f>VLOOKUP(Table8_16[[#This Row],[Store_ID]],Store!$A$2:$E$21,5,FALSE)</f>
        <v>Flagship</v>
      </c>
      <c r="AF1369" s="22" t="str">
        <f>VLOOKUP(Table8_16[[#This Row],[Store_ID]],Store!$A$2:$F$21,6,FALSE)</f>
        <v>Physical Store</v>
      </c>
    </row>
    <row r="1370" spans="1:32" x14ac:dyDescent="0.3">
      <c r="A1370" t="s">
        <v>3335</v>
      </c>
      <c r="B1370" s="5">
        <v>45432</v>
      </c>
      <c r="C1370" t="s">
        <v>148</v>
      </c>
      <c r="D1370" t="s">
        <v>1759</v>
      </c>
      <c r="E1370" t="s">
        <v>1927</v>
      </c>
      <c r="F1370">
        <v>2</v>
      </c>
      <c r="G1370">
        <v>23.58</v>
      </c>
      <c r="H1370">
        <v>0.02</v>
      </c>
      <c r="I1370" t="s">
        <v>1961</v>
      </c>
      <c r="J1370">
        <v>46.216799999999999</v>
      </c>
      <c r="K1370">
        <v>46.216799999999999</v>
      </c>
      <c r="L1370" t="str">
        <f>_xlfn.IFS(Table8_1[[#This Row],[Unit_Price]]&lt;500,"Low Price",Table8_1[[#This Row],[Unit_Price]]&lt;2000,"Medium Price",Table8_1[[#This Row],[Unit_Price]]&gt;=2000, "High Price")</f>
        <v>Low Price</v>
      </c>
      <c r="M1370" t="str">
        <f>VLOOKUP(Table8_16[[#This Row],[Customer_ID]],Table1__2[],2,FALSE)</f>
        <v>Thomas Phillips</v>
      </c>
      <c r="N1370">
        <f>VLOOKUP(Table8_16[[#This Row],[Customer_ID]],Table1__2[],3,FALSE)</f>
        <v>20</v>
      </c>
      <c r="O1370" t="str">
        <f>VLOOKUP(Table8_16[[#This Row],[Customer_ID]],Table1__2[],4,FALSE)</f>
        <v>Female</v>
      </c>
      <c r="P1370" t="str">
        <f>VLOOKUP(Table8_16[[#This Row],[Customer_ID]],Table1__2[],5,FALSE)</f>
        <v>Luisfurt</v>
      </c>
      <c r="Q1370" t="str">
        <f>VLOOKUP(Table8_16[[#This Row],[Customer_ID]],Table1__2[],6,FALSE)</f>
        <v>Georgia</v>
      </c>
      <c r="R1370" t="str">
        <f>VLOOKUP(Table8_16[[#This Row],[Customer_ID]],Table1__2[],7,FALSE)</f>
        <v>USA</v>
      </c>
      <c r="S1370" t="str">
        <f>VLOOKUP(Table8_16[[#This Row],[Customer_ID]],Table1__2[],8,FALSE)</f>
        <v>Gold</v>
      </c>
      <c r="T1370" t="str">
        <f>VLOOKUP(Table8_16[[#This Row],[Customer_ID]],Table1__2[],9,FALSE)</f>
        <v>Students</v>
      </c>
      <c r="U1370" t="str">
        <f>VLOOKUP(Table8_16[[#This Row],[Product_ID]],Table3__211[],2,FALSE)</f>
        <v>Men's Hair Styling</v>
      </c>
      <c r="V1370" t="str">
        <f>VLOOKUP(Table8_16[[#This Row],[Product_ID]],Table3__211[],3,FALSE)</f>
        <v>Gel</v>
      </c>
      <c r="W1370" t="str">
        <f>VLOOKUP(Table8_16[[#This Row],[Product_ID]],Table3__211[],4,FALSE)</f>
        <v>Beauty</v>
      </c>
      <c r="X1370" t="str">
        <f>VLOOKUP(Table8_16[[#This Row],[Product_ID]],Table3__211[],5,FALSE)</f>
        <v>Haircare</v>
      </c>
      <c r="Y1370" t="str">
        <f>VLOOKUP(Table8_16[[#This Row],[Product_ID]],Table3__211[],6,FALSE)</f>
        <v>Cline-Mccarthy</v>
      </c>
      <c r="Z1370">
        <f>VLOOKUP(Table8_16[[#This Row],[Product_ID]],Table3__211[],7,FALSE)</f>
        <v>17.309999999999999</v>
      </c>
      <c r="AA1370">
        <f>VLOOKUP(Table8_16[[#This Row],[Product_ID]],Table3__211[],8,FALSE)</f>
        <v>399</v>
      </c>
      <c r="AB1370" t="str">
        <f>VLOOKUP(Table8_16[[#This Row],[Store_ID]],Store!$A$2:$E$21,2,FALSE)</f>
        <v>Aguirre-Keller</v>
      </c>
      <c r="AC1370" t="str">
        <f>VLOOKUP(Table8_16[[#This Row],[Store_ID]],Store!$A$2:$E$21,3,FALSE)</f>
        <v>South</v>
      </c>
      <c r="AD1370" t="str">
        <f>VLOOKUP(Table8_16[[#This Row],[Store_ID]],Store!$A$2:$E$21,4,FALSE)</f>
        <v>Lake Michael</v>
      </c>
      <c r="AE1370" t="str">
        <f>VLOOKUP(Table8_16[[#This Row],[Store_ID]],Store!$A$2:$E$21,5,FALSE)</f>
        <v>Online</v>
      </c>
      <c r="AF1370" s="22" t="str">
        <f>VLOOKUP(Table8_16[[#This Row],[Store_ID]],Store!$A$2:$F$21,6,FALSE)</f>
        <v>Digital Store</v>
      </c>
    </row>
    <row r="1371" spans="1:32" x14ac:dyDescent="0.3">
      <c r="A1371" t="s">
        <v>3336</v>
      </c>
      <c r="B1371" s="5">
        <v>45798</v>
      </c>
      <c r="C1371" t="s">
        <v>34</v>
      </c>
      <c r="D1371" t="s">
        <v>1683</v>
      </c>
      <c r="E1371" t="s">
        <v>1914</v>
      </c>
      <c r="F1371">
        <v>4</v>
      </c>
      <c r="G1371">
        <v>185.67</v>
      </c>
      <c r="H1371">
        <v>0.21</v>
      </c>
      <c r="I1371" t="s">
        <v>1961</v>
      </c>
      <c r="J1371">
        <v>586.71720000000005</v>
      </c>
      <c r="K1371">
        <v>586.71719999999993</v>
      </c>
      <c r="L1371" t="str">
        <f>_xlfn.IFS(Table8_1[[#This Row],[Unit_Price]]&lt;500,"Low Price",Table8_1[[#This Row],[Unit_Price]]&lt;2000,"Medium Price",Table8_1[[#This Row],[Unit_Price]]&gt;=2000, "High Price")</f>
        <v>Low Price</v>
      </c>
      <c r="M1371" t="str">
        <f>VLOOKUP(Table8_16[[#This Row],[Customer_ID]],Table1__2[],2,FALSE)</f>
        <v>Christine Vaughn</v>
      </c>
      <c r="N1371">
        <f>VLOOKUP(Table8_16[[#This Row],[Customer_ID]],Table1__2[],3,FALSE)</f>
        <v>24</v>
      </c>
      <c r="O1371" t="str">
        <f>VLOOKUP(Table8_16[[#This Row],[Customer_ID]],Table1__2[],4,FALSE)</f>
        <v>Male</v>
      </c>
      <c r="P1371" t="str">
        <f>VLOOKUP(Table8_16[[#This Row],[Customer_ID]],Table1__2[],5,FALSE)</f>
        <v>East Amandamouth</v>
      </c>
      <c r="Q1371" t="str">
        <f>VLOOKUP(Table8_16[[#This Row],[Customer_ID]],Table1__2[],6,FALSE)</f>
        <v>Oregon</v>
      </c>
      <c r="R1371" t="str">
        <f>VLOOKUP(Table8_16[[#This Row],[Customer_ID]],Table1__2[],7,FALSE)</f>
        <v>USA</v>
      </c>
      <c r="S1371" t="str">
        <f>VLOOKUP(Table8_16[[#This Row],[Customer_ID]],Table1__2[],8,FALSE)</f>
        <v>Bronze</v>
      </c>
      <c r="T1371" t="str">
        <f>VLOOKUP(Table8_16[[#This Row],[Customer_ID]],Table1__2[],9,FALSE)</f>
        <v>Students</v>
      </c>
      <c r="U1371" t="str">
        <f>VLOOKUP(Table8_16[[#This Row],[Product_ID]],Table3__211[],2,FALSE)</f>
        <v>Bedroom Table</v>
      </c>
      <c r="V1371" t="str">
        <f>VLOOKUP(Table8_16[[#This Row],[Product_ID]],Table3__211[],3,FALSE)</f>
        <v>Lamp</v>
      </c>
      <c r="W1371" t="str">
        <f>VLOOKUP(Table8_16[[#This Row],[Product_ID]],Table3__211[],4,FALSE)</f>
        <v>Home</v>
      </c>
      <c r="X1371" t="str">
        <f>VLOOKUP(Table8_16[[#This Row],[Product_ID]],Table3__211[],5,FALSE)</f>
        <v>Lighting</v>
      </c>
      <c r="Y1371" t="str">
        <f>VLOOKUP(Table8_16[[#This Row],[Product_ID]],Table3__211[],6,FALSE)</f>
        <v>Jones LLC</v>
      </c>
      <c r="Z1371">
        <f>VLOOKUP(Table8_16[[#This Row],[Product_ID]],Table3__211[],7,FALSE)</f>
        <v>382.22</v>
      </c>
      <c r="AA1371">
        <f>VLOOKUP(Table8_16[[#This Row],[Product_ID]],Table3__211[],8,FALSE)</f>
        <v>329</v>
      </c>
      <c r="AB1371" t="str">
        <f>VLOOKUP(Table8_16[[#This Row],[Store_ID]],Store!$A$2:$E$21,2,FALSE)</f>
        <v>Martinez-Mullins</v>
      </c>
      <c r="AC1371" t="str">
        <f>VLOOKUP(Table8_16[[#This Row],[Store_ID]],Store!$A$2:$E$21,3,FALSE)</f>
        <v>South</v>
      </c>
      <c r="AD1371" t="str">
        <f>VLOOKUP(Table8_16[[#This Row],[Store_ID]],Store!$A$2:$E$21,4,FALSE)</f>
        <v>Williamsfurt</v>
      </c>
      <c r="AE1371" t="str">
        <f>VLOOKUP(Table8_16[[#This Row],[Store_ID]],Store!$A$2:$E$21,5,FALSE)</f>
        <v>Online</v>
      </c>
      <c r="AF1371" s="22" t="str">
        <f>VLOOKUP(Table8_16[[#This Row],[Store_ID]],Store!$A$2:$F$21,6,FALSE)</f>
        <v>Digital Store</v>
      </c>
    </row>
    <row r="1372" spans="1:32" x14ac:dyDescent="0.3">
      <c r="A1372" t="s">
        <v>3337</v>
      </c>
      <c r="B1372" s="5">
        <v>45396</v>
      </c>
      <c r="C1372" t="s">
        <v>421</v>
      </c>
      <c r="D1372" t="s">
        <v>1628</v>
      </c>
      <c r="E1372" t="s">
        <v>1932</v>
      </c>
      <c r="F1372">
        <v>3</v>
      </c>
      <c r="G1372">
        <v>928.74</v>
      </c>
      <c r="H1372">
        <v>0.27</v>
      </c>
      <c r="I1372" t="s">
        <v>1961</v>
      </c>
      <c r="J1372">
        <v>2033.9405999999999</v>
      </c>
      <c r="K1372">
        <v>2033.9406000000001</v>
      </c>
      <c r="L1372" t="str">
        <f>_xlfn.IFS(Table8_1[[#This Row],[Unit_Price]]&lt;500,"Low Price",Table8_1[[#This Row],[Unit_Price]]&lt;2000,"Medium Price",Table8_1[[#This Row],[Unit_Price]]&gt;=2000, "High Price")</f>
        <v>Medium Price</v>
      </c>
      <c r="M1372" t="str">
        <f>VLOOKUP(Table8_16[[#This Row],[Customer_ID]],Table1__2[],2,FALSE)</f>
        <v>Jacob Hopkins</v>
      </c>
      <c r="N1372">
        <f>VLOOKUP(Table8_16[[#This Row],[Customer_ID]],Table1__2[],3,FALSE)</f>
        <v>44</v>
      </c>
      <c r="O1372" t="str">
        <f>VLOOKUP(Table8_16[[#This Row],[Customer_ID]],Table1__2[],4,FALSE)</f>
        <v>Female</v>
      </c>
      <c r="P1372" t="str">
        <f>VLOOKUP(Table8_16[[#This Row],[Customer_ID]],Table1__2[],5,FALSE)</f>
        <v>lake tylerfort</v>
      </c>
      <c r="Q1372" t="str">
        <f>VLOOKUP(Table8_16[[#This Row],[Customer_ID]],Table1__2[],6,FALSE)</f>
        <v>Pennsylvania</v>
      </c>
      <c r="R1372" t="str">
        <f>VLOOKUP(Table8_16[[#This Row],[Customer_ID]],Table1__2[],7,FALSE)</f>
        <v>USA</v>
      </c>
      <c r="S1372" t="str">
        <f>VLOOKUP(Table8_16[[#This Row],[Customer_ID]],Table1__2[],8,FALSE)</f>
        <v>Platinum</v>
      </c>
      <c r="T1372" t="str">
        <f>VLOOKUP(Table8_16[[#This Row],[Customer_ID]],Table1__2[],9,FALSE)</f>
        <v>Experienced</v>
      </c>
      <c r="U1372" t="str">
        <f>VLOOKUP(Table8_16[[#This Row],[Product_ID]],Table3__211[],2,FALSE)</f>
        <v>Women's Denim</v>
      </c>
      <c r="V1372" t="str">
        <f>VLOOKUP(Table8_16[[#This Row],[Product_ID]],Table3__211[],3,FALSE)</f>
        <v>Jeans</v>
      </c>
      <c r="W1372" t="str">
        <f>VLOOKUP(Table8_16[[#This Row],[Product_ID]],Table3__211[],4,FALSE)</f>
        <v>Clothing</v>
      </c>
      <c r="X1372" t="str">
        <f>VLOOKUP(Table8_16[[#This Row],[Product_ID]],Table3__211[],5,FALSE)</f>
        <v>Bottoms</v>
      </c>
      <c r="Y1372" t="str">
        <f>VLOOKUP(Table8_16[[#This Row],[Product_ID]],Table3__211[],6,FALSE)</f>
        <v>Guerra-Hendrix</v>
      </c>
      <c r="Z1372">
        <f>VLOOKUP(Table8_16[[#This Row],[Product_ID]],Table3__211[],7,FALSE)</f>
        <v>254.04</v>
      </c>
      <c r="AA1372">
        <f>VLOOKUP(Table8_16[[#This Row],[Product_ID]],Table3__211[],8,FALSE)</f>
        <v>343</v>
      </c>
      <c r="AB1372" t="str">
        <f>VLOOKUP(Table8_16[[#This Row],[Store_ID]],Store!$A$2:$E$21,2,FALSE)</f>
        <v>Gardner, Humphrey and Contreras</v>
      </c>
      <c r="AC1372" t="str">
        <f>VLOOKUP(Table8_16[[#This Row],[Store_ID]],Store!$A$2:$E$21,3,FALSE)</f>
        <v>East</v>
      </c>
      <c r="AD1372" t="str">
        <f>VLOOKUP(Table8_16[[#This Row],[Store_ID]],Store!$A$2:$E$21,4,FALSE)</f>
        <v>Johnsonville</v>
      </c>
      <c r="AE1372" t="str">
        <f>VLOOKUP(Table8_16[[#This Row],[Store_ID]],Store!$A$2:$E$21,5,FALSE)</f>
        <v>Flagship</v>
      </c>
      <c r="AF1372" s="22" t="str">
        <f>VLOOKUP(Table8_16[[#This Row],[Store_ID]],Store!$A$2:$F$21,6,FALSE)</f>
        <v>Physical Store</v>
      </c>
    </row>
    <row r="1373" spans="1:32" x14ac:dyDescent="0.3">
      <c r="A1373" t="s">
        <v>3338</v>
      </c>
      <c r="B1373" s="5">
        <v>45235</v>
      </c>
      <c r="C1373" t="s">
        <v>125</v>
      </c>
      <c r="D1373" t="s">
        <v>1835</v>
      </c>
      <c r="E1373" t="s">
        <v>1908</v>
      </c>
      <c r="F1373">
        <v>3</v>
      </c>
      <c r="G1373">
        <v>923.38</v>
      </c>
      <c r="H1373">
        <v>7.0000000000000007E-2</v>
      </c>
      <c r="I1373" t="s">
        <v>1964</v>
      </c>
      <c r="J1373">
        <v>2576.2302</v>
      </c>
      <c r="K1373">
        <v>2576.2302</v>
      </c>
      <c r="L1373" t="str">
        <f>_xlfn.IFS(Table8_1[[#This Row],[Unit_Price]]&lt;500,"Low Price",Table8_1[[#This Row],[Unit_Price]]&lt;2000,"Medium Price",Table8_1[[#This Row],[Unit_Price]]&gt;=2000, "High Price")</f>
        <v>Medium Price</v>
      </c>
      <c r="M1373" t="str">
        <f>VLOOKUP(Table8_16[[#This Row],[Customer_ID]],Table1__2[],2,FALSE)</f>
        <v>David Arnold</v>
      </c>
      <c r="N1373">
        <f>VLOOKUP(Table8_16[[#This Row],[Customer_ID]],Table1__2[],3,FALSE)</f>
        <v>54</v>
      </c>
      <c r="O1373" t="str">
        <f>VLOOKUP(Table8_16[[#This Row],[Customer_ID]],Table1__2[],4,FALSE)</f>
        <v>Female</v>
      </c>
      <c r="P1373" t="str">
        <f>VLOOKUP(Table8_16[[#This Row],[Customer_ID]],Table1__2[],5,FALSE)</f>
        <v>East Jennifer</v>
      </c>
      <c r="Q1373" t="str">
        <f>VLOOKUP(Table8_16[[#This Row],[Customer_ID]],Table1__2[],6,FALSE)</f>
        <v>California</v>
      </c>
      <c r="R1373" t="str">
        <f>VLOOKUP(Table8_16[[#This Row],[Customer_ID]],Table1__2[],7,FALSE)</f>
        <v>USA</v>
      </c>
      <c r="S1373" t="str">
        <f>VLOOKUP(Table8_16[[#This Row],[Customer_ID]],Table1__2[],8,FALSE)</f>
        <v>Silver</v>
      </c>
      <c r="T1373" t="str">
        <f>VLOOKUP(Table8_16[[#This Row],[Customer_ID]],Table1__2[],9,FALSE)</f>
        <v>Experienced</v>
      </c>
      <c r="U1373" t="str">
        <f>VLOOKUP(Table8_16[[#This Row],[Product_ID]],Table3__211[],2,FALSE)</f>
        <v>Wooden</v>
      </c>
      <c r="V1373" t="str">
        <f>VLOOKUP(Table8_16[[#This Row],[Product_ID]],Table3__211[],3,FALSE)</f>
        <v>Bookshelf</v>
      </c>
      <c r="W1373" t="str">
        <f>VLOOKUP(Table8_16[[#This Row],[Product_ID]],Table3__211[],4,FALSE)</f>
        <v>Home</v>
      </c>
      <c r="X1373" t="str">
        <f>VLOOKUP(Table8_16[[#This Row],[Product_ID]],Table3__211[],5,FALSE)</f>
        <v>Furniture</v>
      </c>
      <c r="Y1373" t="str">
        <f>VLOOKUP(Table8_16[[#This Row],[Product_ID]],Table3__211[],6,FALSE)</f>
        <v>Collins-Stephenson</v>
      </c>
      <c r="Z1373">
        <f>VLOOKUP(Table8_16[[#This Row],[Product_ID]],Table3__211[],7,FALSE)</f>
        <v>388.46</v>
      </c>
      <c r="AA1373">
        <f>VLOOKUP(Table8_16[[#This Row],[Product_ID]],Table3__211[],8,FALSE)</f>
        <v>208</v>
      </c>
      <c r="AB1373" t="str">
        <f>VLOOKUP(Table8_16[[#This Row],[Store_ID]],Store!$A$2:$E$21,2,FALSE)</f>
        <v>Gray Ltd</v>
      </c>
      <c r="AC1373" t="str">
        <f>VLOOKUP(Table8_16[[#This Row],[Store_ID]],Store!$A$2:$E$21,3,FALSE)</f>
        <v>North</v>
      </c>
      <c r="AD1373" t="str">
        <f>VLOOKUP(Table8_16[[#This Row],[Store_ID]],Store!$A$2:$E$21,4,FALSE)</f>
        <v>New Michaelchester</v>
      </c>
      <c r="AE1373" t="str">
        <f>VLOOKUP(Table8_16[[#This Row],[Store_ID]],Store!$A$2:$E$21,5,FALSE)</f>
        <v>Outlet</v>
      </c>
      <c r="AF1373" s="22" t="str">
        <f>VLOOKUP(Table8_16[[#This Row],[Store_ID]],Store!$A$2:$F$21,6,FALSE)</f>
        <v>Physical Store</v>
      </c>
    </row>
    <row r="1374" spans="1:32" x14ac:dyDescent="0.3">
      <c r="A1374" t="s">
        <v>3339</v>
      </c>
      <c r="B1374" s="5">
        <v>45499</v>
      </c>
      <c r="C1374" t="s">
        <v>1437</v>
      </c>
      <c r="D1374" t="s">
        <v>1572</v>
      </c>
      <c r="E1374" t="s">
        <v>1921</v>
      </c>
      <c r="F1374">
        <v>2</v>
      </c>
      <c r="G1374">
        <v>409.26</v>
      </c>
      <c r="H1374">
        <v>0.1</v>
      </c>
      <c r="I1374" t="s">
        <v>1961</v>
      </c>
      <c r="J1374">
        <v>736.66800000000001</v>
      </c>
      <c r="K1374">
        <v>736.66800000000001</v>
      </c>
      <c r="L1374" t="str">
        <f>_xlfn.IFS(Table8_1[[#This Row],[Unit_Price]]&lt;500,"Low Price",Table8_1[[#This Row],[Unit_Price]]&lt;2000,"Medium Price",Table8_1[[#This Row],[Unit_Price]]&gt;=2000, "High Price")</f>
        <v>Low Price</v>
      </c>
      <c r="M1374" t="str">
        <f>VLOOKUP(Table8_16[[#This Row],[Customer_ID]],Table1__2[],2,FALSE)</f>
        <v>Beth Martin</v>
      </c>
      <c r="N1374">
        <f>VLOOKUP(Table8_16[[#This Row],[Customer_ID]],Table1__2[],3,FALSE)</f>
        <v>34</v>
      </c>
      <c r="O1374" t="str">
        <f>VLOOKUP(Table8_16[[#This Row],[Customer_ID]],Table1__2[],4,FALSE)</f>
        <v>Female</v>
      </c>
      <c r="P1374" t="str">
        <f>VLOOKUP(Table8_16[[#This Row],[Customer_ID]],Table1__2[],5,FALSE)</f>
        <v>Burkefurt</v>
      </c>
      <c r="Q1374" t="str">
        <f>VLOOKUP(Table8_16[[#This Row],[Customer_ID]],Table1__2[],6,FALSE)</f>
        <v>West Virginia</v>
      </c>
      <c r="R1374" t="str">
        <f>VLOOKUP(Table8_16[[#This Row],[Customer_ID]],Table1__2[],7,FALSE)</f>
        <v>USA</v>
      </c>
      <c r="S1374" t="str">
        <f>VLOOKUP(Table8_16[[#This Row],[Customer_ID]],Table1__2[],8,FALSE)</f>
        <v>Silver</v>
      </c>
      <c r="T1374" t="str">
        <f>VLOOKUP(Table8_16[[#This Row],[Customer_ID]],Table1__2[],9,FALSE)</f>
        <v>Experienced</v>
      </c>
      <c r="U1374" t="str">
        <f>VLOOKUP(Table8_16[[#This Row],[Product_ID]],Table3__211[],2,FALSE)</f>
        <v>Women's Yoga</v>
      </c>
      <c r="V1374" t="str">
        <f>VLOOKUP(Table8_16[[#This Row],[Product_ID]],Table3__211[],3,FALSE)</f>
        <v>Pants</v>
      </c>
      <c r="W1374" t="str">
        <f>VLOOKUP(Table8_16[[#This Row],[Product_ID]],Table3__211[],4,FALSE)</f>
        <v>Clothing</v>
      </c>
      <c r="X1374" t="str">
        <f>VLOOKUP(Table8_16[[#This Row],[Product_ID]],Table3__211[],5,FALSE)</f>
        <v>Bottoms</v>
      </c>
      <c r="Y1374" t="str">
        <f>VLOOKUP(Table8_16[[#This Row],[Product_ID]],Table3__211[],6,FALSE)</f>
        <v>Gonzales-Davis</v>
      </c>
      <c r="Z1374">
        <f>VLOOKUP(Table8_16[[#This Row],[Product_ID]],Table3__211[],7,FALSE)</f>
        <v>306.45999999999998</v>
      </c>
      <c r="AA1374">
        <f>VLOOKUP(Table8_16[[#This Row],[Product_ID]],Table3__211[],8,FALSE)</f>
        <v>487</v>
      </c>
      <c r="AB1374" t="str">
        <f>VLOOKUP(Table8_16[[#This Row],[Store_ID]],Store!$A$2:$E$21,2,FALSE)</f>
        <v>Moore, Padilla and Butler</v>
      </c>
      <c r="AC1374" t="str">
        <f>VLOOKUP(Table8_16[[#This Row],[Store_ID]],Store!$A$2:$E$21,3,FALSE)</f>
        <v>South</v>
      </c>
      <c r="AD1374" t="str">
        <f>VLOOKUP(Table8_16[[#This Row],[Store_ID]],Store!$A$2:$E$21,4,FALSE)</f>
        <v>East Johnstad</v>
      </c>
      <c r="AE1374" t="str">
        <f>VLOOKUP(Table8_16[[#This Row],[Store_ID]],Store!$A$2:$E$21,5,FALSE)</f>
        <v>Flagship</v>
      </c>
      <c r="AF1374" s="22" t="str">
        <f>VLOOKUP(Table8_16[[#This Row],[Store_ID]],Store!$A$2:$F$21,6,FALSE)</f>
        <v>Physical Store</v>
      </c>
    </row>
    <row r="1375" spans="1:32" x14ac:dyDescent="0.3">
      <c r="A1375" t="s">
        <v>3340</v>
      </c>
      <c r="B1375" s="5">
        <v>45272</v>
      </c>
      <c r="C1375" t="s">
        <v>823</v>
      </c>
      <c r="D1375" t="s">
        <v>1645</v>
      </c>
      <c r="E1375" t="s">
        <v>1914</v>
      </c>
      <c r="F1375">
        <v>2</v>
      </c>
      <c r="G1375">
        <v>608.46</v>
      </c>
      <c r="H1375">
        <v>0.16</v>
      </c>
      <c r="I1375" t="s">
        <v>1959</v>
      </c>
      <c r="J1375">
        <v>1022.2128</v>
      </c>
      <c r="K1375">
        <v>1022.2128</v>
      </c>
      <c r="L1375" t="str">
        <f>_xlfn.IFS(Table8_1[[#This Row],[Unit_Price]]&lt;500,"Low Price",Table8_1[[#This Row],[Unit_Price]]&lt;2000,"Medium Price",Table8_1[[#This Row],[Unit_Price]]&gt;=2000, "High Price")</f>
        <v>Medium Price</v>
      </c>
      <c r="M1375" t="str">
        <f>VLOOKUP(Table8_16[[#This Row],[Customer_ID]],Table1__2[],2,FALSE)</f>
        <v>Linda Kline</v>
      </c>
      <c r="N1375">
        <f>VLOOKUP(Table8_16[[#This Row],[Customer_ID]],Table1__2[],3,FALSE)</f>
        <v>34</v>
      </c>
      <c r="O1375" t="str">
        <f>VLOOKUP(Table8_16[[#This Row],[Customer_ID]],Table1__2[],4,FALSE)</f>
        <v>Male</v>
      </c>
      <c r="P1375" t="str">
        <f>VLOOKUP(Table8_16[[#This Row],[Customer_ID]],Table1__2[],5,FALSE)</f>
        <v>Masseyland</v>
      </c>
      <c r="Q1375" t="str">
        <f>VLOOKUP(Table8_16[[#This Row],[Customer_ID]],Table1__2[],6,FALSE)</f>
        <v>Alaska</v>
      </c>
      <c r="R1375" t="str">
        <f>VLOOKUP(Table8_16[[#This Row],[Customer_ID]],Table1__2[],7,FALSE)</f>
        <v>USA</v>
      </c>
      <c r="S1375" t="str">
        <f>VLOOKUP(Table8_16[[#This Row],[Customer_ID]],Table1__2[],8,FALSE)</f>
        <v>Silver</v>
      </c>
      <c r="T1375" t="str">
        <f>VLOOKUP(Table8_16[[#This Row],[Customer_ID]],Table1__2[],9,FALSE)</f>
        <v>Experienced</v>
      </c>
      <c r="U1375" t="str">
        <f>VLOOKUP(Table8_16[[#This Row],[Product_ID]],Table3__211[],2,FALSE)</f>
        <v>Men's Formal</v>
      </c>
      <c r="V1375" t="str">
        <f>VLOOKUP(Table8_16[[#This Row],[Product_ID]],Table3__211[],3,FALSE)</f>
        <v>Shirt</v>
      </c>
      <c r="W1375" t="str">
        <f>VLOOKUP(Table8_16[[#This Row],[Product_ID]],Table3__211[],4,FALSE)</f>
        <v>Clothing</v>
      </c>
      <c r="X1375" t="str">
        <f>VLOOKUP(Table8_16[[#This Row],[Product_ID]],Table3__211[],5,FALSE)</f>
        <v>Tops</v>
      </c>
      <c r="Y1375" t="str">
        <f>VLOOKUP(Table8_16[[#This Row],[Product_ID]],Table3__211[],6,FALSE)</f>
        <v>Moon, Mora and Santos</v>
      </c>
      <c r="Z1375">
        <f>VLOOKUP(Table8_16[[#This Row],[Product_ID]],Table3__211[],7,FALSE)</f>
        <v>254.04</v>
      </c>
      <c r="AA1375">
        <f>VLOOKUP(Table8_16[[#This Row],[Product_ID]],Table3__211[],8,FALSE)</f>
        <v>360</v>
      </c>
      <c r="AB1375" t="str">
        <f>VLOOKUP(Table8_16[[#This Row],[Store_ID]],Store!$A$2:$E$21,2,FALSE)</f>
        <v>Martinez-Mullins</v>
      </c>
      <c r="AC1375" t="str">
        <f>VLOOKUP(Table8_16[[#This Row],[Store_ID]],Store!$A$2:$E$21,3,FALSE)</f>
        <v>South</v>
      </c>
      <c r="AD1375" t="str">
        <f>VLOOKUP(Table8_16[[#This Row],[Store_ID]],Store!$A$2:$E$21,4,FALSE)</f>
        <v>Williamsfurt</v>
      </c>
      <c r="AE1375" t="str">
        <f>VLOOKUP(Table8_16[[#This Row],[Store_ID]],Store!$A$2:$E$21,5,FALSE)</f>
        <v>Online</v>
      </c>
      <c r="AF1375" s="22" t="str">
        <f>VLOOKUP(Table8_16[[#This Row],[Store_ID]],Store!$A$2:$F$21,6,FALSE)</f>
        <v>Digital Store</v>
      </c>
    </row>
    <row r="1376" spans="1:32" x14ac:dyDescent="0.3">
      <c r="A1376" t="s">
        <v>3341</v>
      </c>
      <c r="B1376" s="5">
        <v>45785</v>
      </c>
      <c r="C1376" t="s">
        <v>698</v>
      </c>
      <c r="D1376" t="s">
        <v>1706</v>
      </c>
      <c r="E1376" t="s">
        <v>1948</v>
      </c>
      <c r="F1376">
        <v>4</v>
      </c>
      <c r="G1376">
        <v>150.47999999999999</v>
      </c>
      <c r="H1376">
        <v>0.09</v>
      </c>
      <c r="I1376" t="s">
        <v>1959</v>
      </c>
      <c r="J1376">
        <v>547.74720000000002</v>
      </c>
      <c r="K1376">
        <v>547.74720000000002</v>
      </c>
      <c r="L1376" t="str">
        <f>_xlfn.IFS(Table8_1[[#This Row],[Unit_Price]]&lt;500,"Low Price",Table8_1[[#This Row],[Unit_Price]]&lt;2000,"Medium Price",Table8_1[[#This Row],[Unit_Price]]&gt;=2000, "High Price")</f>
        <v>Low Price</v>
      </c>
      <c r="M1376" t="str">
        <f>VLOOKUP(Table8_16[[#This Row],[Customer_ID]],Table1__2[],2,FALSE)</f>
        <v>Blake Harrison</v>
      </c>
      <c r="N1376">
        <f>VLOOKUP(Table8_16[[#This Row],[Customer_ID]],Table1__2[],3,FALSE)</f>
        <v>63</v>
      </c>
      <c r="O1376" t="str">
        <f>VLOOKUP(Table8_16[[#This Row],[Customer_ID]],Table1__2[],4,FALSE)</f>
        <v>Female</v>
      </c>
      <c r="P1376" t="str">
        <f>VLOOKUP(Table8_16[[#This Row],[Customer_ID]],Table1__2[],5,FALSE)</f>
        <v>Lyonsfort</v>
      </c>
      <c r="Q1376" t="str">
        <f>VLOOKUP(Table8_16[[#This Row],[Customer_ID]],Table1__2[],6,FALSE)</f>
        <v>Washington</v>
      </c>
      <c r="R1376" t="str">
        <f>VLOOKUP(Table8_16[[#This Row],[Customer_ID]],Table1__2[],7,FALSE)</f>
        <v>USA</v>
      </c>
      <c r="S1376" t="str">
        <f>VLOOKUP(Table8_16[[#This Row],[Customer_ID]],Table1__2[],8,FALSE)</f>
        <v>Platinum</v>
      </c>
      <c r="T1376" t="str">
        <f>VLOOKUP(Table8_16[[#This Row],[Customer_ID]],Table1__2[],9,FALSE)</f>
        <v>Retired</v>
      </c>
      <c r="U1376" t="str">
        <f>VLOOKUP(Table8_16[[#This Row],[Product_ID]],Table3__211[],2,FALSE)</f>
        <v>Smart Home WiFi</v>
      </c>
      <c r="V1376" t="str">
        <f>VLOOKUP(Table8_16[[#This Row],[Product_ID]],Table3__211[],3,FALSE)</f>
        <v>Camera</v>
      </c>
      <c r="W1376" t="str">
        <f>VLOOKUP(Table8_16[[#This Row],[Product_ID]],Table3__211[],4,FALSE)</f>
        <v>Electronics</v>
      </c>
      <c r="X1376" t="str">
        <f>VLOOKUP(Table8_16[[#This Row],[Product_ID]],Table3__211[],5,FALSE)</f>
        <v>Accessories</v>
      </c>
      <c r="Y1376" t="str">
        <f>VLOOKUP(Table8_16[[#This Row],[Product_ID]],Table3__211[],6,FALSE)</f>
        <v>Holmes LLC</v>
      </c>
      <c r="Z1376">
        <f>VLOOKUP(Table8_16[[#This Row],[Product_ID]],Table3__211[],7,FALSE)</f>
        <v>450.71</v>
      </c>
      <c r="AA1376">
        <f>VLOOKUP(Table8_16[[#This Row],[Product_ID]],Table3__211[],8,FALSE)</f>
        <v>389</v>
      </c>
      <c r="AB1376" t="str">
        <f>VLOOKUP(Table8_16[[#This Row],[Store_ID]],Store!$A$2:$E$21,2,FALSE)</f>
        <v>Mann-Austin</v>
      </c>
      <c r="AC1376" t="str">
        <f>VLOOKUP(Table8_16[[#This Row],[Store_ID]],Store!$A$2:$E$21,3,FALSE)</f>
        <v>East</v>
      </c>
      <c r="AD1376" t="str">
        <f>VLOOKUP(Table8_16[[#This Row],[Store_ID]],Store!$A$2:$E$21,4,FALSE)</f>
        <v>Vasquezborough</v>
      </c>
      <c r="AE1376" t="str">
        <f>VLOOKUP(Table8_16[[#This Row],[Store_ID]],Store!$A$2:$E$21,5,FALSE)</f>
        <v>Online</v>
      </c>
      <c r="AF1376" s="22" t="str">
        <f>VLOOKUP(Table8_16[[#This Row],[Store_ID]],Store!$A$2:$F$21,6,FALSE)</f>
        <v>Digital Store</v>
      </c>
    </row>
    <row r="1377" spans="1:32" x14ac:dyDescent="0.3">
      <c r="A1377" t="s">
        <v>3342</v>
      </c>
      <c r="B1377" s="5">
        <v>45534</v>
      </c>
      <c r="C1377" t="s">
        <v>796</v>
      </c>
      <c r="D1377" t="s">
        <v>1786</v>
      </c>
      <c r="E1377" t="s">
        <v>1934</v>
      </c>
      <c r="F1377">
        <v>4</v>
      </c>
      <c r="G1377">
        <v>207.41</v>
      </c>
      <c r="H1377">
        <v>0.02</v>
      </c>
      <c r="I1377" t="s">
        <v>1959</v>
      </c>
      <c r="J1377">
        <v>813.04719999999998</v>
      </c>
      <c r="K1377">
        <v>813.04719999999998</v>
      </c>
      <c r="L1377" t="str">
        <f>_xlfn.IFS(Table8_1[[#This Row],[Unit_Price]]&lt;500,"Low Price",Table8_1[[#This Row],[Unit_Price]]&lt;2000,"Medium Price",Table8_1[[#This Row],[Unit_Price]]&gt;=2000, "High Price")</f>
        <v>Low Price</v>
      </c>
      <c r="M1377" t="str">
        <f>VLOOKUP(Table8_16[[#This Row],[Customer_ID]],Table1__2[],2,FALSE)</f>
        <v>Laura Soto</v>
      </c>
      <c r="N1377">
        <f>VLOOKUP(Table8_16[[#This Row],[Customer_ID]],Table1__2[],3,FALSE)</f>
        <v>57</v>
      </c>
      <c r="O1377" t="str">
        <f>VLOOKUP(Table8_16[[#This Row],[Customer_ID]],Table1__2[],4,FALSE)</f>
        <v>Female</v>
      </c>
      <c r="P1377" t="str">
        <f>VLOOKUP(Table8_16[[#This Row],[Customer_ID]],Table1__2[],5,FALSE)</f>
        <v>Rodriguezton</v>
      </c>
      <c r="Q1377" t="str">
        <f>VLOOKUP(Table8_16[[#This Row],[Customer_ID]],Table1__2[],6,FALSE)</f>
        <v>Michigan</v>
      </c>
      <c r="R1377" t="str">
        <f>VLOOKUP(Table8_16[[#This Row],[Customer_ID]],Table1__2[],7,FALSE)</f>
        <v>USA</v>
      </c>
      <c r="S1377" t="str">
        <f>VLOOKUP(Table8_16[[#This Row],[Customer_ID]],Table1__2[],8,FALSE)</f>
        <v>Platinum</v>
      </c>
      <c r="T1377" t="str">
        <f>VLOOKUP(Table8_16[[#This Row],[Customer_ID]],Table1__2[],9,FALSE)</f>
        <v>Experienced</v>
      </c>
      <c r="U1377" t="str">
        <f>VLOOKUP(Table8_16[[#This Row],[Product_ID]],Table3__211[],2,FALSE)</f>
        <v>Wooden</v>
      </c>
      <c r="V1377" t="str">
        <f>VLOOKUP(Table8_16[[#This Row],[Product_ID]],Table3__211[],3,FALSE)</f>
        <v>Nightstand</v>
      </c>
      <c r="W1377" t="str">
        <f>VLOOKUP(Table8_16[[#This Row],[Product_ID]],Table3__211[],4,FALSE)</f>
        <v>Home</v>
      </c>
      <c r="X1377" t="str">
        <f>VLOOKUP(Table8_16[[#This Row],[Product_ID]],Table3__211[],5,FALSE)</f>
        <v>Furniture</v>
      </c>
      <c r="Y1377" t="str">
        <f>VLOOKUP(Table8_16[[#This Row],[Product_ID]],Table3__211[],6,FALSE)</f>
        <v>Wolfe, Ross and Hester</v>
      </c>
      <c r="Z1377">
        <f>VLOOKUP(Table8_16[[#This Row],[Product_ID]],Table3__211[],7,FALSE)</f>
        <v>243.7</v>
      </c>
      <c r="AA1377">
        <f>VLOOKUP(Table8_16[[#This Row],[Product_ID]],Table3__211[],8,FALSE)</f>
        <v>130</v>
      </c>
      <c r="AB1377" t="str">
        <f>VLOOKUP(Table8_16[[#This Row],[Store_ID]],Store!$A$2:$E$21,2,FALSE)</f>
        <v>Mcdonald Inc</v>
      </c>
      <c r="AC1377" t="str">
        <f>VLOOKUP(Table8_16[[#This Row],[Store_ID]],Store!$A$2:$E$21,3,FALSE)</f>
        <v>South</v>
      </c>
      <c r="AD1377" t="str">
        <f>VLOOKUP(Table8_16[[#This Row],[Store_ID]],Store!$A$2:$E$21,4,FALSE)</f>
        <v>Christopherland</v>
      </c>
      <c r="AE1377" t="str">
        <f>VLOOKUP(Table8_16[[#This Row],[Store_ID]],Store!$A$2:$E$21,5,FALSE)</f>
        <v>Outlet</v>
      </c>
      <c r="AF1377" s="22" t="str">
        <f>VLOOKUP(Table8_16[[#This Row],[Store_ID]],Store!$A$2:$F$21,6,FALSE)</f>
        <v>Physical Store</v>
      </c>
    </row>
    <row r="1378" spans="1:32" x14ac:dyDescent="0.3">
      <c r="A1378" t="s">
        <v>3343</v>
      </c>
      <c r="B1378" s="5">
        <v>45803</v>
      </c>
      <c r="C1378" t="s">
        <v>578</v>
      </c>
      <c r="D1378" t="s">
        <v>1603</v>
      </c>
      <c r="E1378" t="s">
        <v>1911</v>
      </c>
      <c r="F1378">
        <v>1</v>
      </c>
      <c r="G1378">
        <v>56.59</v>
      </c>
      <c r="H1378">
        <v>0.15</v>
      </c>
      <c r="I1378" t="s">
        <v>1961</v>
      </c>
      <c r="J1378">
        <v>48.101500000000001</v>
      </c>
      <c r="K1378">
        <v>48.101500000000001</v>
      </c>
      <c r="L1378" t="str">
        <f>_xlfn.IFS(Table8_1[[#This Row],[Unit_Price]]&lt;500,"Low Price",Table8_1[[#This Row],[Unit_Price]]&lt;2000,"Medium Price",Table8_1[[#This Row],[Unit_Price]]&gt;=2000, "High Price")</f>
        <v>Low Price</v>
      </c>
      <c r="M1378" t="str">
        <f>VLOOKUP(Table8_16[[#This Row],[Customer_ID]],Table1__2[],2,FALSE)</f>
        <v>Thomas Rhodes</v>
      </c>
      <c r="N1378">
        <f>VLOOKUP(Table8_16[[#This Row],[Customer_ID]],Table1__2[],3,FALSE)</f>
        <v>41</v>
      </c>
      <c r="O1378" t="str">
        <f>VLOOKUP(Table8_16[[#This Row],[Customer_ID]],Table1__2[],4,FALSE)</f>
        <v>Female</v>
      </c>
      <c r="P1378" t="str">
        <f>VLOOKUP(Table8_16[[#This Row],[Customer_ID]],Table1__2[],5,FALSE)</f>
        <v>Port Richard</v>
      </c>
      <c r="Q1378" t="str">
        <f>VLOOKUP(Table8_16[[#This Row],[Customer_ID]],Table1__2[],6,FALSE)</f>
        <v>West Virginia</v>
      </c>
      <c r="R1378" t="str">
        <f>VLOOKUP(Table8_16[[#This Row],[Customer_ID]],Table1__2[],7,FALSE)</f>
        <v>USA</v>
      </c>
      <c r="S1378" t="str">
        <f>VLOOKUP(Table8_16[[#This Row],[Customer_ID]],Table1__2[],8,FALSE)</f>
        <v>Bronze</v>
      </c>
      <c r="T1378" t="str">
        <f>VLOOKUP(Table8_16[[#This Row],[Customer_ID]],Table1__2[],9,FALSE)</f>
        <v>Experienced</v>
      </c>
      <c r="U1378" t="str">
        <f>VLOOKUP(Table8_16[[#This Row],[Product_ID]],Table3__211[],2,FALSE)</f>
        <v>HD Smart TV</v>
      </c>
      <c r="V1378" t="str">
        <f>VLOOKUP(Table8_16[[#This Row],[Product_ID]],Table3__211[],3,FALSE)</f>
        <v>Stick</v>
      </c>
      <c r="W1378" t="str">
        <f>VLOOKUP(Table8_16[[#This Row],[Product_ID]],Table3__211[],4,FALSE)</f>
        <v>Electronics</v>
      </c>
      <c r="X1378" t="str">
        <f>VLOOKUP(Table8_16[[#This Row],[Product_ID]],Table3__211[],5,FALSE)</f>
        <v>Accessories</v>
      </c>
      <c r="Y1378" t="str">
        <f>VLOOKUP(Table8_16[[#This Row],[Product_ID]],Table3__211[],6,FALSE)</f>
        <v>Gibson, Hobbs and Weaver</v>
      </c>
      <c r="Z1378">
        <f>VLOOKUP(Table8_16[[#This Row],[Product_ID]],Table3__211[],7,FALSE)</f>
        <v>449.4</v>
      </c>
      <c r="AA1378">
        <f>VLOOKUP(Table8_16[[#This Row],[Product_ID]],Table3__211[],8,FALSE)</f>
        <v>273</v>
      </c>
      <c r="AB1378" t="str">
        <f>VLOOKUP(Table8_16[[#This Row],[Store_ID]],Store!$A$2:$E$21,2,FALSE)</f>
        <v>Benson-Elliott</v>
      </c>
      <c r="AC1378" t="str">
        <f>VLOOKUP(Table8_16[[#This Row],[Store_ID]],Store!$A$2:$E$21,3,FALSE)</f>
        <v>East</v>
      </c>
      <c r="AD1378" t="str">
        <f>VLOOKUP(Table8_16[[#This Row],[Store_ID]],Store!$A$2:$E$21,4,FALSE)</f>
        <v>Port Josephberg</v>
      </c>
      <c r="AE1378" t="str">
        <f>VLOOKUP(Table8_16[[#This Row],[Store_ID]],Store!$A$2:$E$21,5,FALSE)</f>
        <v>Online</v>
      </c>
      <c r="AF1378" s="22" t="str">
        <f>VLOOKUP(Table8_16[[#This Row],[Store_ID]],Store!$A$2:$F$21,6,FALSE)</f>
        <v>Digital Store</v>
      </c>
    </row>
    <row r="1379" spans="1:32" x14ac:dyDescent="0.3">
      <c r="A1379" t="s">
        <v>3344</v>
      </c>
      <c r="B1379" s="5">
        <v>45667</v>
      </c>
      <c r="C1379" t="s">
        <v>1272</v>
      </c>
      <c r="D1379" t="s">
        <v>1696</v>
      </c>
      <c r="E1379" t="s">
        <v>1904</v>
      </c>
      <c r="F1379">
        <v>4</v>
      </c>
      <c r="G1379">
        <v>995.4</v>
      </c>
      <c r="H1379">
        <v>0.27</v>
      </c>
      <c r="I1379" t="s">
        <v>1959</v>
      </c>
      <c r="J1379">
        <v>2906.5680000000002</v>
      </c>
      <c r="K1379">
        <v>2906.5679999999998</v>
      </c>
      <c r="L1379" t="str">
        <f>_xlfn.IFS(Table8_1[[#This Row],[Unit_Price]]&lt;500,"Low Price",Table8_1[[#This Row],[Unit_Price]]&lt;2000,"Medium Price",Table8_1[[#This Row],[Unit_Price]]&gt;=2000, "High Price")</f>
        <v>Medium Price</v>
      </c>
      <c r="M1379" t="str">
        <f>VLOOKUP(Table8_16[[#This Row],[Customer_ID]],Table1__2[],2,FALSE)</f>
        <v>Eric Wolfe</v>
      </c>
      <c r="N1379">
        <f>VLOOKUP(Table8_16[[#This Row],[Customer_ID]],Table1__2[],3,FALSE)</f>
        <v>18</v>
      </c>
      <c r="O1379" t="str">
        <f>VLOOKUP(Table8_16[[#This Row],[Customer_ID]],Table1__2[],4,FALSE)</f>
        <v>Female</v>
      </c>
      <c r="P1379" t="str">
        <f>VLOOKUP(Table8_16[[#This Row],[Customer_ID]],Table1__2[],5,FALSE)</f>
        <v>Garciaview</v>
      </c>
      <c r="Q1379" t="str">
        <f>VLOOKUP(Table8_16[[#This Row],[Customer_ID]],Table1__2[],6,FALSE)</f>
        <v>Louisiana</v>
      </c>
      <c r="R1379" t="str">
        <f>VLOOKUP(Table8_16[[#This Row],[Customer_ID]],Table1__2[],7,FALSE)</f>
        <v>USA</v>
      </c>
      <c r="S1379" t="str">
        <f>VLOOKUP(Table8_16[[#This Row],[Customer_ID]],Table1__2[],8,FALSE)</f>
        <v>Gold</v>
      </c>
      <c r="T1379" t="str">
        <f>VLOOKUP(Table8_16[[#This Row],[Customer_ID]],Table1__2[],9,FALSE)</f>
        <v>Teenage</v>
      </c>
      <c r="U1379" t="str">
        <f>VLOOKUP(Table8_16[[#This Row],[Product_ID]],Table3__211[],2,FALSE)</f>
        <v>Portable Power</v>
      </c>
      <c r="V1379" t="str">
        <f>VLOOKUP(Table8_16[[#This Row],[Product_ID]],Table3__211[],3,FALSE)</f>
        <v>Bank</v>
      </c>
      <c r="W1379" t="str">
        <f>VLOOKUP(Table8_16[[#This Row],[Product_ID]],Table3__211[],4,FALSE)</f>
        <v>Electronics</v>
      </c>
      <c r="X1379" t="str">
        <f>VLOOKUP(Table8_16[[#This Row],[Product_ID]],Table3__211[],5,FALSE)</f>
        <v>Mobile</v>
      </c>
      <c r="Y1379" t="str">
        <f>VLOOKUP(Table8_16[[#This Row],[Product_ID]],Table3__211[],6,FALSE)</f>
        <v>Cummings and Sons</v>
      </c>
      <c r="Z1379">
        <f>VLOOKUP(Table8_16[[#This Row],[Product_ID]],Table3__211[],7,FALSE)</f>
        <v>326.06</v>
      </c>
      <c r="AA1379">
        <f>VLOOKUP(Table8_16[[#This Row],[Product_ID]],Table3__211[],8,FALSE)</f>
        <v>301</v>
      </c>
      <c r="AB1379" t="str">
        <f>VLOOKUP(Table8_16[[#This Row],[Store_ID]],Store!$A$2:$E$21,2,FALSE)</f>
        <v>Alexander Group</v>
      </c>
      <c r="AC1379" t="str">
        <f>VLOOKUP(Table8_16[[#This Row],[Store_ID]],Store!$A$2:$E$21,3,FALSE)</f>
        <v>South</v>
      </c>
      <c r="AD1379" t="str">
        <f>VLOOKUP(Table8_16[[#This Row],[Store_ID]],Store!$A$2:$E$21,4,FALSE)</f>
        <v>Port Sharon</v>
      </c>
      <c r="AE1379" t="str">
        <f>VLOOKUP(Table8_16[[#This Row],[Store_ID]],Store!$A$2:$E$21,5,FALSE)</f>
        <v>Online</v>
      </c>
      <c r="AF1379" s="22" t="str">
        <f>VLOOKUP(Table8_16[[#This Row],[Store_ID]],Store!$A$2:$F$21,6,FALSE)</f>
        <v>Digital Store</v>
      </c>
    </row>
    <row r="1380" spans="1:32" x14ac:dyDescent="0.3">
      <c r="A1380" t="s">
        <v>3345</v>
      </c>
      <c r="B1380" s="5">
        <v>45656</v>
      </c>
      <c r="C1380" t="s">
        <v>242</v>
      </c>
      <c r="D1380" t="s">
        <v>1721</v>
      </c>
      <c r="E1380" t="s">
        <v>1929</v>
      </c>
      <c r="F1380">
        <v>2</v>
      </c>
      <c r="G1380">
        <v>591.33000000000004</v>
      </c>
      <c r="H1380">
        <v>0.24</v>
      </c>
      <c r="I1380" t="s">
        <v>1959</v>
      </c>
      <c r="J1380">
        <v>898.82159999999999</v>
      </c>
      <c r="K1380">
        <v>898.82159999999999</v>
      </c>
      <c r="L1380" t="str">
        <f>_xlfn.IFS(Table8_1[[#This Row],[Unit_Price]]&lt;500,"Low Price",Table8_1[[#This Row],[Unit_Price]]&lt;2000,"Medium Price",Table8_1[[#This Row],[Unit_Price]]&gt;=2000, "High Price")</f>
        <v>Medium Price</v>
      </c>
      <c r="M1380" t="str">
        <f>VLOOKUP(Table8_16[[#This Row],[Customer_ID]],Table1__2[],2,FALSE)</f>
        <v>Mr. Mason Butler</v>
      </c>
      <c r="N1380">
        <f>VLOOKUP(Table8_16[[#This Row],[Customer_ID]],Table1__2[],3,FALSE)</f>
        <v>33</v>
      </c>
      <c r="O1380" t="str">
        <f>VLOOKUP(Table8_16[[#This Row],[Customer_ID]],Table1__2[],4,FALSE)</f>
        <v>Male</v>
      </c>
      <c r="P1380" t="str">
        <f>VLOOKUP(Table8_16[[#This Row],[Customer_ID]],Table1__2[],5,FALSE)</f>
        <v>Port Kathrynhaven</v>
      </c>
      <c r="Q1380" t="str">
        <f>VLOOKUP(Table8_16[[#This Row],[Customer_ID]],Table1__2[],6,FALSE)</f>
        <v>Arizona</v>
      </c>
      <c r="R1380" t="str">
        <f>VLOOKUP(Table8_16[[#This Row],[Customer_ID]],Table1__2[],7,FALSE)</f>
        <v>USA</v>
      </c>
      <c r="S1380" t="str">
        <f>VLOOKUP(Table8_16[[#This Row],[Customer_ID]],Table1__2[],8,FALSE)</f>
        <v>Gold</v>
      </c>
      <c r="T1380" t="str">
        <f>VLOOKUP(Table8_16[[#This Row],[Customer_ID]],Table1__2[],9,FALSE)</f>
        <v>Experienced</v>
      </c>
      <c r="U1380" t="str">
        <f>VLOOKUP(Table8_16[[#This Row],[Product_ID]],Table3__211[],2,FALSE)</f>
        <v>Makeup Brush</v>
      </c>
      <c r="V1380" t="str">
        <f>VLOOKUP(Table8_16[[#This Row],[Product_ID]],Table3__211[],3,FALSE)</f>
        <v>Set</v>
      </c>
      <c r="W1380" t="str">
        <f>VLOOKUP(Table8_16[[#This Row],[Product_ID]],Table3__211[],4,FALSE)</f>
        <v>Beauty</v>
      </c>
      <c r="X1380" t="str">
        <f>VLOOKUP(Table8_16[[#This Row],[Product_ID]],Table3__211[],5,FALSE)</f>
        <v>Makeup</v>
      </c>
      <c r="Y1380" t="str">
        <f>VLOOKUP(Table8_16[[#This Row],[Product_ID]],Table3__211[],6,FALSE)</f>
        <v>Cook Inc</v>
      </c>
      <c r="Z1380">
        <f>VLOOKUP(Table8_16[[#This Row],[Product_ID]],Table3__211[],7,FALSE)</f>
        <v>254.04</v>
      </c>
      <c r="AA1380">
        <f>VLOOKUP(Table8_16[[#This Row],[Product_ID]],Table3__211[],8,FALSE)</f>
        <v>431</v>
      </c>
      <c r="AB1380" t="str">
        <f>VLOOKUP(Table8_16[[#This Row],[Store_ID]],Store!$A$2:$E$21,2,FALSE)</f>
        <v>Thomas, Bridges and Harris</v>
      </c>
      <c r="AC1380" t="str">
        <f>VLOOKUP(Table8_16[[#This Row],[Store_ID]],Store!$A$2:$E$21,3,FALSE)</f>
        <v>North</v>
      </c>
      <c r="AD1380" t="str">
        <f>VLOOKUP(Table8_16[[#This Row],[Store_ID]],Store!$A$2:$E$21,4,FALSE)</f>
        <v>Sabrinatown</v>
      </c>
      <c r="AE1380" t="str">
        <f>VLOOKUP(Table8_16[[#This Row],[Store_ID]],Store!$A$2:$E$21,5,FALSE)</f>
        <v>Online</v>
      </c>
      <c r="AF1380" s="22" t="str">
        <f>VLOOKUP(Table8_16[[#This Row],[Store_ID]],Store!$A$2:$F$21,6,FALSE)</f>
        <v>Digital Store</v>
      </c>
    </row>
    <row r="1381" spans="1:32" x14ac:dyDescent="0.3">
      <c r="A1381" t="s">
        <v>3346</v>
      </c>
      <c r="B1381" s="5">
        <v>45869</v>
      </c>
      <c r="C1381" t="s">
        <v>1193</v>
      </c>
      <c r="D1381" t="s">
        <v>1725</v>
      </c>
      <c r="E1381" t="s">
        <v>1942</v>
      </c>
      <c r="F1381">
        <v>2</v>
      </c>
      <c r="G1381">
        <v>204.89</v>
      </c>
      <c r="H1381">
        <v>0.24</v>
      </c>
      <c r="I1381" t="s">
        <v>1959</v>
      </c>
      <c r="J1381">
        <v>311.43279999999999</v>
      </c>
      <c r="K1381">
        <v>311.43279999999999</v>
      </c>
      <c r="L1381" t="str">
        <f>_xlfn.IFS(Table8_1[[#This Row],[Unit_Price]]&lt;500,"Low Price",Table8_1[[#This Row],[Unit_Price]]&lt;2000,"Medium Price",Table8_1[[#This Row],[Unit_Price]]&gt;=2000, "High Price")</f>
        <v>Low Price</v>
      </c>
      <c r="M1381" t="str">
        <f>VLOOKUP(Table8_16[[#This Row],[Customer_ID]],Table1__2[],2,FALSE)</f>
        <v>Frank Stewart</v>
      </c>
      <c r="N1381">
        <f>VLOOKUP(Table8_16[[#This Row],[Customer_ID]],Table1__2[],3,FALSE)</f>
        <v>44</v>
      </c>
      <c r="O1381" t="str">
        <f>VLOOKUP(Table8_16[[#This Row],[Customer_ID]],Table1__2[],4,FALSE)</f>
        <v>Female</v>
      </c>
      <c r="P1381" t="str">
        <f>VLOOKUP(Table8_16[[#This Row],[Customer_ID]],Table1__2[],5,FALSE)</f>
        <v>Fischerborough</v>
      </c>
      <c r="Q1381" t="str">
        <f>VLOOKUP(Table8_16[[#This Row],[Customer_ID]],Table1__2[],6,FALSE)</f>
        <v>Delaware</v>
      </c>
      <c r="R1381" t="str">
        <f>VLOOKUP(Table8_16[[#This Row],[Customer_ID]],Table1__2[],7,FALSE)</f>
        <v>USA</v>
      </c>
      <c r="S1381" t="str">
        <f>VLOOKUP(Table8_16[[#This Row],[Customer_ID]],Table1__2[],8,FALSE)</f>
        <v>Bronze</v>
      </c>
      <c r="T1381" t="str">
        <f>VLOOKUP(Table8_16[[#This Row],[Customer_ID]],Table1__2[],9,FALSE)</f>
        <v>Experienced</v>
      </c>
      <c r="U1381" t="str">
        <f>VLOOKUP(Table8_16[[#This Row],[Product_ID]],Table3__211[],2,FALSE)</f>
        <v>Car Dashboard Phone</v>
      </c>
      <c r="V1381" t="str">
        <f>VLOOKUP(Table8_16[[#This Row],[Product_ID]],Table3__211[],3,FALSE)</f>
        <v>Holder</v>
      </c>
      <c r="W1381" t="str">
        <f>VLOOKUP(Table8_16[[#This Row],[Product_ID]],Table3__211[],4,FALSE)</f>
        <v>Electronics</v>
      </c>
      <c r="X1381" t="str">
        <f>VLOOKUP(Table8_16[[#This Row],[Product_ID]],Table3__211[],5,FALSE)</f>
        <v>Accessories</v>
      </c>
      <c r="Y1381" t="str">
        <f>VLOOKUP(Table8_16[[#This Row],[Product_ID]],Table3__211[],6,FALSE)</f>
        <v>Byrd, Stewart and Valdez</v>
      </c>
      <c r="Z1381">
        <f>VLOOKUP(Table8_16[[#This Row],[Product_ID]],Table3__211[],7,FALSE)</f>
        <v>177.98</v>
      </c>
      <c r="AA1381">
        <f>VLOOKUP(Table8_16[[#This Row],[Product_ID]],Table3__211[],8,FALSE)</f>
        <v>103</v>
      </c>
      <c r="AB1381" t="str">
        <f>VLOOKUP(Table8_16[[#This Row],[Store_ID]],Store!$A$2:$E$21,2,FALSE)</f>
        <v>Holloway Ltd</v>
      </c>
      <c r="AC1381" t="str">
        <f>VLOOKUP(Table8_16[[#This Row],[Store_ID]],Store!$A$2:$E$21,3,FALSE)</f>
        <v>North</v>
      </c>
      <c r="AD1381" t="str">
        <f>VLOOKUP(Table8_16[[#This Row],[Store_ID]],Store!$A$2:$E$21,4,FALSE)</f>
        <v>Bensonhaven</v>
      </c>
      <c r="AE1381" t="str">
        <f>VLOOKUP(Table8_16[[#This Row],[Store_ID]],Store!$A$2:$E$21,5,FALSE)</f>
        <v>Flagship</v>
      </c>
      <c r="AF1381" s="22" t="str">
        <f>VLOOKUP(Table8_16[[#This Row],[Store_ID]],Store!$A$2:$F$21,6,FALSE)</f>
        <v>Physical Store</v>
      </c>
    </row>
    <row r="1382" spans="1:32" x14ac:dyDescent="0.3">
      <c r="A1382" t="s">
        <v>3347</v>
      </c>
      <c r="B1382" s="5">
        <v>45549</v>
      </c>
      <c r="C1382" t="s">
        <v>329</v>
      </c>
      <c r="D1382" t="s">
        <v>1777</v>
      </c>
      <c r="E1382" t="s">
        <v>1934</v>
      </c>
      <c r="F1382">
        <v>2</v>
      </c>
      <c r="G1382">
        <v>546.41</v>
      </c>
      <c r="H1382">
        <v>0.08</v>
      </c>
      <c r="I1382" t="s">
        <v>1964</v>
      </c>
      <c r="J1382">
        <v>1005.3944</v>
      </c>
      <c r="K1382">
        <v>1005.3943999999999</v>
      </c>
      <c r="L1382" t="str">
        <f>_xlfn.IFS(Table8_1[[#This Row],[Unit_Price]]&lt;500,"Low Price",Table8_1[[#This Row],[Unit_Price]]&lt;2000,"Medium Price",Table8_1[[#This Row],[Unit_Price]]&gt;=2000, "High Price")</f>
        <v>Medium Price</v>
      </c>
      <c r="M1382" t="str">
        <f>VLOOKUP(Table8_16[[#This Row],[Customer_ID]],Table1__2[],2,FALSE)</f>
        <v>Oscar Moon</v>
      </c>
      <c r="N1382">
        <f>VLOOKUP(Table8_16[[#This Row],[Customer_ID]],Table1__2[],3,FALSE)</f>
        <v>58</v>
      </c>
      <c r="O1382" t="str">
        <f>VLOOKUP(Table8_16[[#This Row],[Customer_ID]],Table1__2[],4,FALSE)</f>
        <v>Female</v>
      </c>
      <c r="P1382" t="str">
        <f>VLOOKUP(Table8_16[[#This Row],[Customer_ID]],Table1__2[],5,FALSE)</f>
        <v>West Cody</v>
      </c>
      <c r="Q1382" t="str">
        <f>VLOOKUP(Table8_16[[#This Row],[Customer_ID]],Table1__2[],6,FALSE)</f>
        <v>Louisiana</v>
      </c>
      <c r="R1382" t="str">
        <f>VLOOKUP(Table8_16[[#This Row],[Customer_ID]],Table1__2[],7,FALSE)</f>
        <v>USA</v>
      </c>
      <c r="S1382" t="str">
        <f>VLOOKUP(Table8_16[[#This Row],[Customer_ID]],Table1__2[],8,FALSE)</f>
        <v>Platinum</v>
      </c>
      <c r="T1382" t="str">
        <f>VLOOKUP(Table8_16[[#This Row],[Customer_ID]],Table1__2[],9,FALSE)</f>
        <v>Experienced</v>
      </c>
      <c r="U1382" t="str">
        <f>VLOOKUP(Table8_16[[#This Row],[Product_ID]],Table3__211[],2,FALSE)</f>
        <v>Adjustable Dumbbells</v>
      </c>
      <c r="V1382" t="str">
        <f>VLOOKUP(Table8_16[[#This Row],[Product_ID]],Table3__211[],3,FALSE)</f>
        <v>20kg</v>
      </c>
      <c r="W1382" t="str">
        <f>VLOOKUP(Table8_16[[#This Row],[Product_ID]],Table3__211[],4,FALSE)</f>
        <v>Sports</v>
      </c>
      <c r="X1382" t="str">
        <f>VLOOKUP(Table8_16[[#This Row],[Product_ID]],Table3__211[],5,FALSE)</f>
        <v>Fitness</v>
      </c>
      <c r="Y1382" t="str">
        <f>VLOOKUP(Table8_16[[#This Row],[Product_ID]],Table3__211[],6,FALSE)</f>
        <v>Montgomery, Benton and Miller</v>
      </c>
      <c r="Z1382">
        <f>VLOOKUP(Table8_16[[#This Row],[Product_ID]],Table3__211[],7,FALSE)</f>
        <v>240.63</v>
      </c>
      <c r="AA1382">
        <f>VLOOKUP(Table8_16[[#This Row],[Product_ID]],Table3__211[],8,FALSE)</f>
        <v>423</v>
      </c>
      <c r="AB1382" t="str">
        <f>VLOOKUP(Table8_16[[#This Row],[Store_ID]],Store!$A$2:$E$21,2,FALSE)</f>
        <v>Mcdonald Inc</v>
      </c>
      <c r="AC1382" t="str">
        <f>VLOOKUP(Table8_16[[#This Row],[Store_ID]],Store!$A$2:$E$21,3,FALSE)</f>
        <v>South</v>
      </c>
      <c r="AD1382" t="str">
        <f>VLOOKUP(Table8_16[[#This Row],[Store_ID]],Store!$A$2:$E$21,4,FALSE)</f>
        <v>Christopherland</v>
      </c>
      <c r="AE1382" t="str">
        <f>VLOOKUP(Table8_16[[#This Row],[Store_ID]],Store!$A$2:$E$21,5,FALSE)</f>
        <v>Outlet</v>
      </c>
      <c r="AF1382" s="22" t="str">
        <f>VLOOKUP(Table8_16[[#This Row],[Store_ID]],Store!$A$2:$F$21,6,FALSE)</f>
        <v>Physical Store</v>
      </c>
    </row>
    <row r="1383" spans="1:32" x14ac:dyDescent="0.3">
      <c r="A1383" t="s">
        <v>3348</v>
      </c>
      <c r="B1383" s="5">
        <v>45409</v>
      </c>
      <c r="C1383" t="s">
        <v>215</v>
      </c>
      <c r="D1383" t="s">
        <v>1628</v>
      </c>
      <c r="E1383" t="s">
        <v>1929</v>
      </c>
      <c r="F1383">
        <v>4</v>
      </c>
      <c r="G1383">
        <v>455.49</v>
      </c>
      <c r="H1383">
        <v>0.17</v>
      </c>
      <c r="I1383" t="s">
        <v>1959</v>
      </c>
      <c r="J1383">
        <v>1512.2267999999999</v>
      </c>
      <c r="K1383">
        <v>1512.2267999999999</v>
      </c>
      <c r="L1383" t="str">
        <f>_xlfn.IFS(Table8_1[[#This Row],[Unit_Price]]&lt;500,"Low Price",Table8_1[[#This Row],[Unit_Price]]&lt;2000,"Medium Price",Table8_1[[#This Row],[Unit_Price]]&gt;=2000, "High Price")</f>
        <v>Low Price</v>
      </c>
      <c r="M1383" t="str">
        <f>VLOOKUP(Table8_16[[#This Row],[Customer_ID]],Table1__2[],2,FALSE)</f>
        <v>Christopher Sutton</v>
      </c>
      <c r="N1383">
        <f>VLOOKUP(Table8_16[[#This Row],[Customer_ID]],Table1__2[],3,FALSE)</f>
        <v>49</v>
      </c>
      <c r="O1383" t="str">
        <f>VLOOKUP(Table8_16[[#This Row],[Customer_ID]],Table1__2[],4,FALSE)</f>
        <v>Female</v>
      </c>
      <c r="P1383" t="str">
        <f>VLOOKUP(Table8_16[[#This Row],[Customer_ID]],Table1__2[],5,FALSE)</f>
        <v>Deborahberg</v>
      </c>
      <c r="Q1383" t="str">
        <f>VLOOKUP(Table8_16[[#This Row],[Customer_ID]],Table1__2[],6,FALSE)</f>
        <v>Pennsylvania</v>
      </c>
      <c r="R1383" t="str">
        <f>VLOOKUP(Table8_16[[#This Row],[Customer_ID]],Table1__2[],7,FALSE)</f>
        <v>USA</v>
      </c>
      <c r="S1383" t="str">
        <f>VLOOKUP(Table8_16[[#This Row],[Customer_ID]],Table1__2[],8,FALSE)</f>
        <v>Gold</v>
      </c>
      <c r="T1383" t="str">
        <f>VLOOKUP(Table8_16[[#This Row],[Customer_ID]],Table1__2[],9,FALSE)</f>
        <v>Experienced</v>
      </c>
      <c r="U1383" t="str">
        <f>VLOOKUP(Table8_16[[#This Row],[Product_ID]],Table3__211[],2,FALSE)</f>
        <v>Women's Denim</v>
      </c>
      <c r="V1383" t="str">
        <f>VLOOKUP(Table8_16[[#This Row],[Product_ID]],Table3__211[],3,FALSE)</f>
        <v>Jeans</v>
      </c>
      <c r="W1383" t="str">
        <f>VLOOKUP(Table8_16[[#This Row],[Product_ID]],Table3__211[],4,FALSE)</f>
        <v>Clothing</v>
      </c>
      <c r="X1383" t="str">
        <f>VLOOKUP(Table8_16[[#This Row],[Product_ID]],Table3__211[],5,FALSE)</f>
        <v>Bottoms</v>
      </c>
      <c r="Y1383" t="str">
        <f>VLOOKUP(Table8_16[[#This Row],[Product_ID]],Table3__211[],6,FALSE)</f>
        <v>Guerra-Hendrix</v>
      </c>
      <c r="Z1383">
        <f>VLOOKUP(Table8_16[[#This Row],[Product_ID]],Table3__211[],7,FALSE)</f>
        <v>254.04</v>
      </c>
      <c r="AA1383">
        <f>VLOOKUP(Table8_16[[#This Row],[Product_ID]],Table3__211[],8,FALSE)</f>
        <v>343</v>
      </c>
      <c r="AB1383" t="str">
        <f>VLOOKUP(Table8_16[[#This Row],[Store_ID]],Store!$A$2:$E$21,2,FALSE)</f>
        <v>Thomas, Bridges and Harris</v>
      </c>
      <c r="AC1383" t="str">
        <f>VLOOKUP(Table8_16[[#This Row],[Store_ID]],Store!$A$2:$E$21,3,FALSE)</f>
        <v>North</v>
      </c>
      <c r="AD1383" t="str">
        <f>VLOOKUP(Table8_16[[#This Row],[Store_ID]],Store!$A$2:$E$21,4,FALSE)</f>
        <v>Sabrinatown</v>
      </c>
      <c r="AE1383" t="str">
        <f>VLOOKUP(Table8_16[[#This Row],[Store_ID]],Store!$A$2:$E$21,5,FALSE)</f>
        <v>Online</v>
      </c>
      <c r="AF1383" s="22" t="str">
        <f>VLOOKUP(Table8_16[[#This Row],[Store_ID]],Store!$A$2:$F$21,6,FALSE)</f>
        <v>Digital Store</v>
      </c>
    </row>
    <row r="1384" spans="1:32" x14ac:dyDescent="0.3">
      <c r="A1384" t="s">
        <v>3349</v>
      </c>
      <c r="B1384" s="5">
        <v>45374</v>
      </c>
      <c r="C1384" t="s">
        <v>1322</v>
      </c>
      <c r="D1384" t="s">
        <v>1599</v>
      </c>
      <c r="E1384" t="s">
        <v>1939</v>
      </c>
      <c r="F1384">
        <v>2</v>
      </c>
      <c r="G1384">
        <v>700.27</v>
      </c>
      <c r="H1384">
        <v>0.16</v>
      </c>
      <c r="I1384" t="s">
        <v>1959</v>
      </c>
      <c r="J1384">
        <v>1176.4536000000001</v>
      </c>
      <c r="K1384">
        <v>1176.4536000000001</v>
      </c>
      <c r="L1384" t="str">
        <f>_xlfn.IFS(Table8_1[[#This Row],[Unit_Price]]&lt;500,"Low Price",Table8_1[[#This Row],[Unit_Price]]&lt;2000,"Medium Price",Table8_1[[#This Row],[Unit_Price]]&gt;=2000, "High Price")</f>
        <v>Medium Price</v>
      </c>
      <c r="M1384" t="str">
        <f>VLOOKUP(Table8_16[[#This Row],[Customer_ID]],Table1__2[],2,FALSE)</f>
        <v>Brittany Edwards Dds</v>
      </c>
      <c r="N1384">
        <f>VLOOKUP(Table8_16[[#This Row],[Customer_ID]],Table1__2[],3,FALSE)</f>
        <v>42</v>
      </c>
      <c r="O1384" t="str">
        <f>VLOOKUP(Table8_16[[#This Row],[Customer_ID]],Table1__2[],4,FALSE)</f>
        <v>Female</v>
      </c>
      <c r="P1384" t="str">
        <f>VLOOKUP(Table8_16[[#This Row],[Customer_ID]],Table1__2[],5,FALSE)</f>
        <v>Aliciahaven</v>
      </c>
      <c r="Q1384" t="str">
        <f>VLOOKUP(Table8_16[[#This Row],[Customer_ID]],Table1__2[],6,FALSE)</f>
        <v>Kansas</v>
      </c>
      <c r="R1384" t="str">
        <f>VLOOKUP(Table8_16[[#This Row],[Customer_ID]],Table1__2[],7,FALSE)</f>
        <v>USA</v>
      </c>
      <c r="S1384" t="str">
        <f>VLOOKUP(Table8_16[[#This Row],[Customer_ID]],Table1__2[],8,FALSE)</f>
        <v>Platinum</v>
      </c>
      <c r="T1384" t="str">
        <f>VLOOKUP(Table8_16[[#This Row],[Customer_ID]],Table1__2[],9,FALSE)</f>
        <v>Experienced</v>
      </c>
      <c r="U1384" t="str">
        <f>VLOOKUP(Table8_16[[#This Row],[Product_ID]],Table3__211[],2,FALSE)</f>
        <v>Ceramic Kitchen Bowl</v>
      </c>
      <c r="V1384" t="str">
        <f>VLOOKUP(Table8_16[[#This Row],[Product_ID]],Table3__211[],3,FALSE)</f>
        <v>Set</v>
      </c>
      <c r="W1384" t="str">
        <f>VLOOKUP(Table8_16[[#This Row],[Product_ID]],Table3__211[],4,FALSE)</f>
        <v>Home</v>
      </c>
      <c r="X1384" t="str">
        <f>VLOOKUP(Table8_16[[#This Row],[Product_ID]],Table3__211[],5,FALSE)</f>
        <v>Kitchen</v>
      </c>
      <c r="Y1384" t="str">
        <f>VLOOKUP(Table8_16[[#This Row],[Product_ID]],Table3__211[],6,FALSE)</f>
        <v>Hamilton Group</v>
      </c>
      <c r="Z1384">
        <f>VLOOKUP(Table8_16[[#This Row],[Product_ID]],Table3__211[],7,FALSE)</f>
        <v>298.86</v>
      </c>
      <c r="AA1384">
        <f>VLOOKUP(Table8_16[[#This Row],[Product_ID]],Table3__211[],8,FALSE)</f>
        <v>308</v>
      </c>
      <c r="AB1384" t="str">
        <f>VLOOKUP(Table8_16[[#This Row],[Store_ID]],Store!$A$2:$E$21,2,FALSE)</f>
        <v>Frederick-Wright</v>
      </c>
      <c r="AC1384" t="str">
        <f>VLOOKUP(Table8_16[[#This Row],[Store_ID]],Store!$A$2:$E$21,3,FALSE)</f>
        <v>West</v>
      </c>
      <c r="AD1384" t="str">
        <f>VLOOKUP(Table8_16[[#This Row],[Store_ID]],Store!$A$2:$E$21,4,FALSE)</f>
        <v>New Jimmymouth</v>
      </c>
      <c r="AE1384" t="str">
        <f>VLOOKUP(Table8_16[[#This Row],[Store_ID]],Store!$A$2:$E$21,5,FALSE)</f>
        <v>Flagship</v>
      </c>
      <c r="AF1384" s="22" t="str">
        <f>VLOOKUP(Table8_16[[#This Row],[Store_ID]],Store!$A$2:$F$21,6,FALSE)</f>
        <v>Physical Store</v>
      </c>
    </row>
    <row r="1385" spans="1:32" x14ac:dyDescent="0.3">
      <c r="A1385" t="s">
        <v>3350</v>
      </c>
      <c r="B1385" s="5">
        <v>45282</v>
      </c>
      <c r="C1385" t="s">
        <v>1094</v>
      </c>
      <c r="D1385" t="s">
        <v>1829</v>
      </c>
      <c r="E1385" t="s">
        <v>1942</v>
      </c>
      <c r="F1385">
        <v>2</v>
      </c>
      <c r="G1385">
        <v>160.21</v>
      </c>
      <c r="H1385">
        <v>0.09</v>
      </c>
      <c r="I1385" t="s">
        <v>1959</v>
      </c>
      <c r="J1385">
        <v>291.5822</v>
      </c>
      <c r="K1385">
        <v>291.5822</v>
      </c>
      <c r="L1385" t="str">
        <f>_xlfn.IFS(Table8_1[[#This Row],[Unit_Price]]&lt;500,"Low Price",Table8_1[[#This Row],[Unit_Price]]&lt;2000,"Medium Price",Table8_1[[#This Row],[Unit_Price]]&gt;=2000, "High Price")</f>
        <v>Low Price</v>
      </c>
      <c r="M1385" t="str">
        <f>VLOOKUP(Table8_16[[#This Row],[Customer_ID]],Table1__2[],2,FALSE)</f>
        <v>Daniel Nelson</v>
      </c>
      <c r="N1385">
        <f>VLOOKUP(Table8_16[[#This Row],[Customer_ID]],Table1__2[],3,FALSE)</f>
        <v>33</v>
      </c>
      <c r="O1385" t="str">
        <f>VLOOKUP(Table8_16[[#This Row],[Customer_ID]],Table1__2[],4,FALSE)</f>
        <v>Male</v>
      </c>
      <c r="P1385" t="str">
        <f>VLOOKUP(Table8_16[[#This Row],[Customer_ID]],Table1__2[],5,FALSE)</f>
        <v>North Jonathan</v>
      </c>
      <c r="Q1385" t="str">
        <f>VLOOKUP(Table8_16[[#This Row],[Customer_ID]],Table1__2[],6,FALSE)</f>
        <v>Oklahoma</v>
      </c>
      <c r="R1385" t="str">
        <f>VLOOKUP(Table8_16[[#This Row],[Customer_ID]],Table1__2[],7,FALSE)</f>
        <v>USA</v>
      </c>
      <c r="S1385" t="str">
        <f>VLOOKUP(Table8_16[[#This Row],[Customer_ID]],Table1__2[],8,FALSE)</f>
        <v>Bronze</v>
      </c>
      <c r="T1385" t="str">
        <f>VLOOKUP(Table8_16[[#This Row],[Customer_ID]],Table1__2[],9,FALSE)</f>
        <v>Experienced</v>
      </c>
      <c r="U1385" t="str">
        <f>VLOOKUP(Table8_16[[#This Row],[Product_ID]],Table3__211[],2,FALSE)</f>
        <v>Fitness Resistance</v>
      </c>
      <c r="V1385" t="str">
        <f>VLOOKUP(Table8_16[[#This Row],[Product_ID]],Table3__211[],3,FALSE)</f>
        <v>Bands</v>
      </c>
      <c r="W1385" t="str">
        <f>VLOOKUP(Table8_16[[#This Row],[Product_ID]],Table3__211[],4,FALSE)</f>
        <v>Sports</v>
      </c>
      <c r="X1385" t="str">
        <f>VLOOKUP(Table8_16[[#This Row],[Product_ID]],Table3__211[],5,FALSE)</f>
        <v>Fitness</v>
      </c>
      <c r="Y1385" t="str">
        <f>VLOOKUP(Table8_16[[#This Row],[Product_ID]],Table3__211[],6,FALSE)</f>
        <v>Reese-Watson</v>
      </c>
      <c r="Z1385">
        <f>VLOOKUP(Table8_16[[#This Row],[Product_ID]],Table3__211[],7,FALSE)</f>
        <v>152.91999999999999</v>
      </c>
      <c r="AA1385">
        <f>VLOOKUP(Table8_16[[#This Row],[Product_ID]],Table3__211[],8,FALSE)</f>
        <v>281</v>
      </c>
      <c r="AB1385" t="str">
        <f>VLOOKUP(Table8_16[[#This Row],[Store_ID]],Store!$A$2:$E$21,2,FALSE)</f>
        <v>Holloway Ltd</v>
      </c>
      <c r="AC1385" t="str">
        <f>VLOOKUP(Table8_16[[#This Row],[Store_ID]],Store!$A$2:$E$21,3,FALSE)</f>
        <v>North</v>
      </c>
      <c r="AD1385" t="str">
        <f>VLOOKUP(Table8_16[[#This Row],[Store_ID]],Store!$A$2:$E$21,4,FALSE)</f>
        <v>Bensonhaven</v>
      </c>
      <c r="AE1385" t="str">
        <f>VLOOKUP(Table8_16[[#This Row],[Store_ID]],Store!$A$2:$E$21,5,FALSE)</f>
        <v>Flagship</v>
      </c>
      <c r="AF1385" s="22" t="str">
        <f>VLOOKUP(Table8_16[[#This Row],[Store_ID]],Store!$A$2:$F$21,6,FALSE)</f>
        <v>Physical Store</v>
      </c>
    </row>
    <row r="1386" spans="1:32" x14ac:dyDescent="0.3">
      <c r="A1386" t="s">
        <v>3351</v>
      </c>
      <c r="B1386" s="5">
        <v>45742</v>
      </c>
      <c r="C1386" t="s">
        <v>131</v>
      </c>
      <c r="D1386" t="s">
        <v>1721</v>
      </c>
      <c r="E1386" t="s">
        <v>1927</v>
      </c>
      <c r="F1386">
        <v>1</v>
      </c>
      <c r="G1386">
        <v>713.63</v>
      </c>
      <c r="H1386">
        <v>0.28000000000000003</v>
      </c>
      <c r="I1386" t="s">
        <v>1964</v>
      </c>
      <c r="J1386">
        <v>513.81359999999995</v>
      </c>
      <c r="K1386">
        <v>513.81359999999995</v>
      </c>
      <c r="L1386" t="str">
        <f>_xlfn.IFS(Table8_1[[#This Row],[Unit_Price]]&lt;500,"Low Price",Table8_1[[#This Row],[Unit_Price]]&lt;2000,"Medium Price",Table8_1[[#This Row],[Unit_Price]]&gt;=2000, "High Price")</f>
        <v>Medium Price</v>
      </c>
      <c r="M1386" t="str">
        <f>VLOOKUP(Table8_16[[#This Row],[Customer_ID]],Table1__2[],2,FALSE)</f>
        <v>Sarah Vance</v>
      </c>
      <c r="N1386">
        <f>VLOOKUP(Table8_16[[#This Row],[Customer_ID]],Table1__2[],3,FALSE)</f>
        <v>41</v>
      </c>
      <c r="O1386" t="str">
        <f>VLOOKUP(Table8_16[[#This Row],[Customer_ID]],Table1__2[],4,FALSE)</f>
        <v>Male</v>
      </c>
      <c r="P1386" t="str">
        <f>VLOOKUP(Table8_16[[#This Row],[Customer_ID]],Table1__2[],5,FALSE)</f>
        <v>Johnsonville</v>
      </c>
      <c r="Q1386" t="str">
        <f>VLOOKUP(Table8_16[[#This Row],[Customer_ID]],Table1__2[],6,FALSE)</f>
        <v>Oregon</v>
      </c>
      <c r="R1386" t="str">
        <f>VLOOKUP(Table8_16[[#This Row],[Customer_ID]],Table1__2[],7,FALSE)</f>
        <v>USA</v>
      </c>
      <c r="S1386" t="str">
        <f>VLOOKUP(Table8_16[[#This Row],[Customer_ID]],Table1__2[],8,FALSE)</f>
        <v>Silver</v>
      </c>
      <c r="T1386" t="str">
        <f>VLOOKUP(Table8_16[[#This Row],[Customer_ID]],Table1__2[],9,FALSE)</f>
        <v>Experienced</v>
      </c>
      <c r="U1386" t="str">
        <f>VLOOKUP(Table8_16[[#This Row],[Product_ID]],Table3__211[],2,FALSE)</f>
        <v>Makeup Brush</v>
      </c>
      <c r="V1386" t="str">
        <f>VLOOKUP(Table8_16[[#This Row],[Product_ID]],Table3__211[],3,FALSE)</f>
        <v>Set</v>
      </c>
      <c r="W1386" t="str">
        <f>VLOOKUP(Table8_16[[#This Row],[Product_ID]],Table3__211[],4,FALSE)</f>
        <v>Beauty</v>
      </c>
      <c r="X1386" t="str">
        <f>VLOOKUP(Table8_16[[#This Row],[Product_ID]],Table3__211[],5,FALSE)</f>
        <v>Makeup</v>
      </c>
      <c r="Y1386" t="str">
        <f>VLOOKUP(Table8_16[[#This Row],[Product_ID]],Table3__211[],6,FALSE)</f>
        <v>Cook Inc</v>
      </c>
      <c r="Z1386">
        <f>VLOOKUP(Table8_16[[#This Row],[Product_ID]],Table3__211[],7,FALSE)</f>
        <v>254.04</v>
      </c>
      <c r="AA1386">
        <f>VLOOKUP(Table8_16[[#This Row],[Product_ID]],Table3__211[],8,FALSE)</f>
        <v>431</v>
      </c>
      <c r="AB1386" t="str">
        <f>VLOOKUP(Table8_16[[#This Row],[Store_ID]],Store!$A$2:$E$21,2,FALSE)</f>
        <v>Aguirre-Keller</v>
      </c>
      <c r="AC1386" t="str">
        <f>VLOOKUP(Table8_16[[#This Row],[Store_ID]],Store!$A$2:$E$21,3,FALSE)</f>
        <v>South</v>
      </c>
      <c r="AD1386" t="str">
        <f>VLOOKUP(Table8_16[[#This Row],[Store_ID]],Store!$A$2:$E$21,4,FALSE)</f>
        <v>Lake Michael</v>
      </c>
      <c r="AE1386" t="str">
        <f>VLOOKUP(Table8_16[[#This Row],[Store_ID]],Store!$A$2:$E$21,5,FALSE)</f>
        <v>Online</v>
      </c>
      <c r="AF1386" s="22" t="str">
        <f>VLOOKUP(Table8_16[[#This Row],[Store_ID]],Store!$A$2:$F$21,6,FALSE)</f>
        <v>Digital Store</v>
      </c>
    </row>
    <row r="1387" spans="1:32" x14ac:dyDescent="0.3">
      <c r="A1387" t="s">
        <v>3352</v>
      </c>
      <c r="B1387" s="5">
        <v>45447</v>
      </c>
      <c r="C1387" t="s">
        <v>743</v>
      </c>
      <c r="D1387" t="s">
        <v>1862</v>
      </c>
      <c r="E1387" t="s">
        <v>1914</v>
      </c>
      <c r="F1387">
        <v>2</v>
      </c>
      <c r="G1387">
        <v>224.69</v>
      </c>
      <c r="H1387">
        <v>0.2</v>
      </c>
      <c r="I1387" t="s">
        <v>1964</v>
      </c>
      <c r="J1387">
        <v>359.50400000000002</v>
      </c>
      <c r="K1387">
        <v>359.50400000000002</v>
      </c>
      <c r="L1387" t="str">
        <f>_xlfn.IFS(Table8_1[[#This Row],[Unit_Price]]&lt;500,"Low Price",Table8_1[[#This Row],[Unit_Price]]&lt;2000,"Medium Price",Table8_1[[#This Row],[Unit_Price]]&gt;=2000, "High Price")</f>
        <v>Low Price</v>
      </c>
      <c r="M1387" t="str">
        <f>VLOOKUP(Table8_16[[#This Row],[Customer_ID]],Table1__2[],2,FALSE)</f>
        <v>Gregory Pham</v>
      </c>
      <c r="N1387">
        <f>VLOOKUP(Table8_16[[#This Row],[Customer_ID]],Table1__2[],3,FALSE)</f>
        <v>63</v>
      </c>
      <c r="O1387" t="str">
        <f>VLOOKUP(Table8_16[[#This Row],[Customer_ID]],Table1__2[],4,FALSE)</f>
        <v>Female</v>
      </c>
      <c r="P1387" t="str">
        <f>VLOOKUP(Table8_16[[#This Row],[Customer_ID]],Table1__2[],5,FALSE)</f>
        <v>Pollardton</v>
      </c>
      <c r="Q1387" t="str">
        <f>VLOOKUP(Table8_16[[#This Row],[Customer_ID]],Table1__2[],6,FALSE)</f>
        <v>Kansas</v>
      </c>
      <c r="R1387" t="str">
        <f>VLOOKUP(Table8_16[[#This Row],[Customer_ID]],Table1__2[],7,FALSE)</f>
        <v>USA</v>
      </c>
      <c r="S1387" t="str">
        <f>VLOOKUP(Table8_16[[#This Row],[Customer_ID]],Table1__2[],8,FALSE)</f>
        <v>Gold</v>
      </c>
      <c r="T1387" t="str">
        <f>VLOOKUP(Table8_16[[#This Row],[Customer_ID]],Table1__2[],9,FALSE)</f>
        <v>Retired</v>
      </c>
      <c r="U1387" t="str">
        <f>VLOOKUP(Table8_16[[#This Row],[Product_ID]],Table3__211[],2,FALSE)</f>
        <v>USB-C Laptop</v>
      </c>
      <c r="V1387" t="str">
        <f>VLOOKUP(Table8_16[[#This Row],[Product_ID]],Table3__211[],3,FALSE)</f>
        <v>Charger</v>
      </c>
      <c r="W1387" t="str">
        <f>VLOOKUP(Table8_16[[#This Row],[Product_ID]],Table3__211[],4,FALSE)</f>
        <v>Electronics</v>
      </c>
      <c r="X1387" t="str">
        <f>VLOOKUP(Table8_16[[#This Row],[Product_ID]],Table3__211[],5,FALSE)</f>
        <v>Computer</v>
      </c>
      <c r="Y1387" t="str">
        <f>VLOOKUP(Table8_16[[#This Row],[Product_ID]],Table3__211[],6,FALSE)</f>
        <v>Martin LLC</v>
      </c>
      <c r="Z1387">
        <f>VLOOKUP(Table8_16[[#This Row],[Product_ID]],Table3__211[],7,FALSE)</f>
        <v>377.52</v>
      </c>
      <c r="AA1387">
        <f>VLOOKUP(Table8_16[[#This Row],[Product_ID]],Table3__211[],8,FALSE)</f>
        <v>485</v>
      </c>
      <c r="AB1387" t="str">
        <f>VLOOKUP(Table8_16[[#This Row],[Store_ID]],Store!$A$2:$E$21,2,FALSE)</f>
        <v>Martinez-Mullins</v>
      </c>
      <c r="AC1387" t="str">
        <f>VLOOKUP(Table8_16[[#This Row],[Store_ID]],Store!$A$2:$E$21,3,FALSE)</f>
        <v>South</v>
      </c>
      <c r="AD1387" t="str">
        <f>VLOOKUP(Table8_16[[#This Row],[Store_ID]],Store!$A$2:$E$21,4,FALSE)</f>
        <v>Williamsfurt</v>
      </c>
      <c r="AE1387" t="str">
        <f>VLOOKUP(Table8_16[[#This Row],[Store_ID]],Store!$A$2:$E$21,5,FALSE)</f>
        <v>Online</v>
      </c>
      <c r="AF1387" s="22" t="str">
        <f>VLOOKUP(Table8_16[[#This Row],[Store_ID]],Store!$A$2:$F$21,6,FALSE)</f>
        <v>Digital Store</v>
      </c>
    </row>
    <row r="1388" spans="1:32" x14ac:dyDescent="0.3">
      <c r="A1388" t="s">
        <v>3353</v>
      </c>
      <c r="B1388" s="5">
        <v>45733</v>
      </c>
      <c r="C1388" t="s">
        <v>1412</v>
      </c>
      <c r="D1388" t="s">
        <v>1635</v>
      </c>
      <c r="E1388" t="s">
        <v>1934</v>
      </c>
      <c r="F1388">
        <v>2</v>
      </c>
      <c r="G1388">
        <v>740.57</v>
      </c>
      <c r="H1388">
        <v>0.06</v>
      </c>
      <c r="I1388" t="s">
        <v>1959</v>
      </c>
      <c r="J1388">
        <v>1392.2716</v>
      </c>
      <c r="K1388">
        <v>1392.2716</v>
      </c>
      <c r="L1388" t="str">
        <f>_xlfn.IFS(Table8_1[[#This Row],[Unit_Price]]&lt;500,"Low Price",Table8_1[[#This Row],[Unit_Price]]&lt;2000,"Medium Price",Table8_1[[#This Row],[Unit_Price]]&gt;=2000, "High Price")</f>
        <v>Medium Price</v>
      </c>
      <c r="M1388" t="str">
        <f>VLOOKUP(Table8_16[[#This Row],[Customer_ID]],Table1__2[],2,FALSE)</f>
        <v>April Phillips</v>
      </c>
      <c r="N1388">
        <f>VLOOKUP(Table8_16[[#This Row],[Customer_ID]],Table1__2[],3,FALSE)</f>
        <v>62</v>
      </c>
      <c r="O1388" t="str">
        <f>VLOOKUP(Table8_16[[#This Row],[Customer_ID]],Table1__2[],4,FALSE)</f>
        <v>Female</v>
      </c>
      <c r="P1388" t="str">
        <f>VLOOKUP(Table8_16[[#This Row],[Customer_ID]],Table1__2[],5,FALSE)</f>
        <v>Lake Carolyn</v>
      </c>
      <c r="Q1388" t="str">
        <f>VLOOKUP(Table8_16[[#This Row],[Customer_ID]],Table1__2[],6,FALSE)</f>
        <v>Hawaii</v>
      </c>
      <c r="R1388" t="str">
        <f>VLOOKUP(Table8_16[[#This Row],[Customer_ID]],Table1__2[],7,FALSE)</f>
        <v>USA</v>
      </c>
      <c r="S1388" t="str">
        <f>VLOOKUP(Table8_16[[#This Row],[Customer_ID]],Table1__2[],8,FALSE)</f>
        <v>Platinum</v>
      </c>
      <c r="T1388" t="str">
        <f>VLOOKUP(Table8_16[[#This Row],[Customer_ID]],Table1__2[],9,FALSE)</f>
        <v>Retired</v>
      </c>
      <c r="U1388" t="str">
        <f>VLOOKUP(Table8_16[[#This Row],[Product_ID]],Table3__211[],2,FALSE)</f>
        <v>Outdoor Sports Water</v>
      </c>
      <c r="V1388" t="str">
        <f>VLOOKUP(Table8_16[[#This Row],[Product_ID]],Table3__211[],3,FALSE)</f>
        <v>Bottle</v>
      </c>
      <c r="W1388" t="str">
        <f>VLOOKUP(Table8_16[[#This Row],[Product_ID]],Table3__211[],4,FALSE)</f>
        <v>Sports</v>
      </c>
      <c r="X1388" t="str">
        <f>VLOOKUP(Table8_16[[#This Row],[Product_ID]],Table3__211[],5,FALSE)</f>
        <v>Accessories</v>
      </c>
      <c r="Y1388" t="str">
        <f>VLOOKUP(Table8_16[[#This Row],[Product_ID]],Table3__211[],6,FALSE)</f>
        <v>Soto-Ellis</v>
      </c>
      <c r="Z1388">
        <f>VLOOKUP(Table8_16[[#This Row],[Product_ID]],Table3__211[],7,FALSE)</f>
        <v>131.51</v>
      </c>
      <c r="AA1388">
        <f>VLOOKUP(Table8_16[[#This Row],[Product_ID]],Table3__211[],8,FALSE)</f>
        <v>273</v>
      </c>
      <c r="AB1388" t="str">
        <f>VLOOKUP(Table8_16[[#This Row],[Store_ID]],Store!$A$2:$E$21,2,FALSE)</f>
        <v>Mcdonald Inc</v>
      </c>
      <c r="AC1388" t="str">
        <f>VLOOKUP(Table8_16[[#This Row],[Store_ID]],Store!$A$2:$E$21,3,FALSE)</f>
        <v>South</v>
      </c>
      <c r="AD1388" t="str">
        <f>VLOOKUP(Table8_16[[#This Row],[Store_ID]],Store!$A$2:$E$21,4,FALSE)</f>
        <v>Christopherland</v>
      </c>
      <c r="AE1388" t="str">
        <f>VLOOKUP(Table8_16[[#This Row],[Store_ID]],Store!$A$2:$E$21,5,FALSE)</f>
        <v>Outlet</v>
      </c>
      <c r="AF1388" s="22" t="str">
        <f>VLOOKUP(Table8_16[[#This Row],[Store_ID]],Store!$A$2:$F$21,6,FALSE)</f>
        <v>Physical Store</v>
      </c>
    </row>
    <row r="1389" spans="1:32" x14ac:dyDescent="0.3">
      <c r="A1389" t="s">
        <v>3354</v>
      </c>
      <c r="B1389" s="5">
        <v>45373</v>
      </c>
      <c r="C1389" t="s">
        <v>488</v>
      </c>
      <c r="D1389" t="s">
        <v>1603</v>
      </c>
      <c r="E1389" t="s">
        <v>1901</v>
      </c>
      <c r="F1389">
        <v>3</v>
      </c>
      <c r="G1389">
        <v>250.14</v>
      </c>
      <c r="H1389">
        <v>0.23</v>
      </c>
      <c r="I1389" t="s">
        <v>1961</v>
      </c>
      <c r="J1389">
        <v>577.82339999999999</v>
      </c>
      <c r="K1389">
        <v>577.82339999999999</v>
      </c>
      <c r="L1389" t="str">
        <f>_xlfn.IFS(Table8_1[[#This Row],[Unit_Price]]&lt;500,"Low Price",Table8_1[[#This Row],[Unit_Price]]&lt;2000,"Medium Price",Table8_1[[#This Row],[Unit_Price]]&gt;=2000, "High Price")</f>
        <v>Low Price</v>
      </c>
      <c r="M1389" t="str">
        <f>VLOOKUP(Table8_16[[#This Row],[Customer_ID]],Table1__2[],2,FALSE)</f>
        <v>Maria Ramirez</v>
      </c>
      <c r="N1389">
        <f>VLOOKUP(Table8_16[[#This Row],[Customer_ID]],Table1__2[],3,FALSE)</f>
        <v>37</v>
      </c>
      <c r="O1389" t="str">
        <f>VLOOKUP(Table8_16[[#This Row],[Customer_ID]],Table1__2[],4,FALSE)</f>
        <v>Male</v>
      </c>
      <c r="P1389" t="str">
        <f>VLOOKUP(Table8_16[[#This Row],[Customer_ID]],Table1__2[],5,FALSE)</f>
        <v>West Brandon</v>
      </c>
      <c r="Q1389" t="str">
        <f>VLOOKUP(Table8_16[[#This Row],[Customer_ID]],Table1__2[],6,FALSE)</f>
        <v>Montana</v>
      </c>
      <c r="R1389" t="str">
        <f>VLOOKUP(Table8_16[[#This Row],[Customer_ID]],Table1__2[],7,FALSE)</f>
        <v>USA</v>
      </c>
      <c r="S1389" t="str">
        <f>VLOOKUP(Table8_16[[#This Row],[Customer_ID]],Table1__2[],8,FALSE)</f>
        <v>Bronze</v>
      </c>
      <c r="T1389" t="str">
        <f>VLOOKUP(Table8_16[[#This Row],[Customer_ID]],Table1__2[],9,FALSE)</f>
        <v>Experienced</v>
      </c>
      <c r="U1389" t="str">
        <f>VLOOKUP(Table8_16[[#This Row],[Product_ID]],Table3__211[],2,FALSE)</f>
        <v>HD Smart TV</v>
      </c>
      <c r="V1389" t="str">
        <f>VLOOKUP(Table8_16[[#This Row],[Product_ID]],Table3__211[],3,FALSE)</f>
        <v>Stick</v>
      </c>
      <c r="W1389" t="str">
        <f>VLOOKUP(Table8_16[[#This Row],[Product_ID]],Table3__211[],4,FALSE)</f>
        <v>Electronics</v>
      </c>
      <c r="X1389" t="str">
        <f>VLOOKUP(Table8_16[[#This Row],[Product_ID]],Table3__211[],5,FALSE)</f>
        <v>Accessories</v>
      </c>
      <c r="Y1389" t="str">
        <f>VLOOKUP(Table8_16[[#This Row],[Product_ID]],Table3__211[],6,FALSE)</f>
        <v>Gibson, Hobbs and Weaver</v>
      </c>
      <c r="Z1389">
        <f>VLOOKUP(Table8_16[[#This Row],[Product_ID]],Table3__211[],7,FALSE)</f>
        <v>449.4</v>
      </c>
      <c r="AA1389">
        <f>VLOOKUP(Table8_16[[#This Row],[Product_ID]],Table3__211[],8,FALSE)</f>
        <v>273</v>
      </c>
      <c r="AB1389" t="str">
        <f>VLOOKUP(Table8_16[[#This Row],[Store_ID]],Store!$A$2:$E$21,2,FALSE)</f>
        <v>Johnson-Wright</v>
      </c>
      <c r="AC1389" t="str">
        <f>VLOOKUP(Table8_16[[#This Row],[Store_ID]],Store!$A$2:$E$21,3,FALSE)</f>
        <v>North</v>
      </c>
      <c r="AD1389" t="str">
        <f>VLOOKUP(Table8_16[[#This Row],[Store_ID]],Store!$A$2:$E$21,4,FALSE)</f>
        <v>Hoodberg</v>
      </c>
      <c r="AE1389" t="str">
        <f>VLOOKUP(Table8_16[[#This Row],[Store_ID]],Store!$A$2:$E$21,5,FALSE)</f>
        <v>Outlet</v>
      </c>
      <c r="AF1389" s="22" t="str">
        <f>VLOOKUP(Table8_16[[#This Row],[Store_ID]],Store!$A$2:$F$21,6,FALSE)</f>
        <v>Physical Store</v>
      </c>
    </row>
    <row r="1390" spans="1:32" x14ac:dyDescent="0.3">
      <c r="A1390" t="s">
        <v>3355</v>
      </c>
      <c r="B1390" s="5">
        <v>45655</v>
      </c>
      <c r="C1390" t="s">
        <v>92</v>
      </c>
      <c r="D1390" t="s">
        <v>1877</v>
      </c>
      <c r="E1390" t="s">
        <v>1948</v>
      </c>
      <c r="F1390">
        <v>3</v>
      </c>
      <c r="G1390">
        <v>34.97</v>
      </c>
      <c r="H1390">
        <v>0.01</v>
      </c>
      <c r="I1390" t="s">
        <v>1959</v>
      </c>
      <c r="J1390">
        <v>103.8609</v>
      </c>
      <c r="K1390">
        <v>103.8609</v>
      </c>
      <c r="L1390" t="str">
        <f>_xlfn.IFS(Table8_1[[#This Row],[Unit_Price]]&lt;500,"Low Price",Table8_1[[#This Row],[Unit_Price]]&lt;2000,"Medium Price",Table8_1[[#This Row],[Unit_Price]]&gt;=2000, "High Price")</f>
        <v>Low Price</v>
      </c>
      <c r="M1390" t="str">
        <f>VLOOKUP(Table8_16[[#This Row],[Customer_ID]],Table1__2[],2,FALSE)</f>
        <v>Bridget Allen</v>
      </c>
      <c r="N1390">
        <f>VLOOKUP(Table8_16[[#This Row],[Customer_ID]],Table1__2[],3,FALSE)</f>
        <v>59</v>
      </c>
      <c r="O1390" t="str">
        <f>VLOOKUP(Table8_16[[#This Row],[Customer_ID]],Table1__2[],4,FALSE)</f>
        <v>Male</v>
      </c>
      <c r="P1390" t="str">
        <f>VLOOKUP(Table8_16[[#This Row],[Customer_ID]],Table1__2[],5,FALSE)</f>
        <v>Lake Shaneburgh</v>
      </c>
      <c r="Q1390" t="str">
        <f>VLOOKUP(Table8_16[[#This Row],[Customer_ID]],Table1__2[],6,FALSE)</f>
        <v>Delaware</v>
      </c>
      <c r="R1390" t="str">
        <f>VLOOKUP(Table8_16[[#This Row],[Customer_ID]],Table1__2[],7,FALSE)</f>
        <v>USA</v>
      </c>
      <c r="S1390" t="str">
        <f>VLOOKUP(Table8_16[[#This Row],[Customer_ID]],Table1__2[],8,FALSE)</f>
        <v>Silver</v>
      </c>
      <c r="T1390" t="str">
        <f>VLOOKUP(Table8_16[[#This Row],[Customer_ID]],Table1__2[],9,FALSE)</f>
        <v>Experienced</v>
      </c>
      <c r="U1390" t="str">
        <f>VLOOKUP(Table8_16[[#This Row],[Product_ID]],Table3__211[],2,FALSE)</f>
        <v>Portable Bluetooth</v>
      </c>
      <c r="V1390" t="str">
        <f>VLOOKUP(Table8_16[[#This Row],[Product_ID]],Table3__211[],3,FALSE)</f>
        <v>Speaker</v>
      </c>
      <c r="W1390" t="str">
        <f>VLOOKUP(Table8_16[[#This Row],[Product_ID]],Table3__211[],4,FALSE)</f>
        <v>Electronics</v>
      </c>
      <c r="X1390" t="str">
        <f>VLOOKUP(Table8_16[[#This Row],[Product_ID]],Table3__211[],5,FALSE)</f>
        <v>Audio</v>
      </c>
      <c r="Y1390" t="str">
        <f>VLOOKUP(Table8_16[[#This Row],[Product_ID]],Table3__211[],6,FALSE)</f>
        <v>Flores-King</v>
      </c>
      <c r="Z1390">
        <f>VLOOKUP(Table8_16[[#This Row],[Product_ID]],Table3__211[],7,FALSE)</f>
        <v>431.67</v>
      </c>
      <c r="AA1390">
        <f>VLOOKUP(Table8_16[[#This Row],[Product_ID]],Table3__211[],8,FALSE)</f>
        <v>73</v>
      </c>
      <c r="AB1390" t="str">
        <f>VLOOKUP(Table8_16[[#This Row],[Store_ID]],Store!$A$2:$E$21,2,FALSE)</f>
        <v>Mann-Austin</v>
      </c>
      <c r="AC1390" t="str">
        <f>VLOOKUP(Table8_16[[#This Row],[Store_ID]],Store!$A$2:$E$21,3,FALSE)</f>
        <v>East</v>
      </c>
      <c r="AD1390" t="str">
        <f>VLOOKUP(Table8_16[[#This Row],[Store_ID]],Store!$A$2:$E$21,4,FALSE)</f>
        <v>Vasquezborough</v>
      </c>
      <c r="AE1390" t="str">
        <f>VLOOKUP(Table8_16[[#This Row],[Store_ID]],Store!$A$2:$E$21,5,FALSE)</f>
        <v>Online</v>
      </c>
      <c r="AF1390" s="22" t="str">
        <f>VLOOKUP(Table8_16[[#This Row],[Store_ID]],Store!$A$2:$F$21,6,FALSE)</f>
        <v>Digital Store</v>
      </c>
    </row>
    <row r="1391" spans="1:32" x14ac:dyDescent="0.3">
      <c r="A1391" t="s">
        <v>3356</v>
      </c>
      <c r="B1391" s="5">
        <v>45868</v>
      </c>
      <c r="C1391" t="s">
        <v>971</v>
      </c>
      <c r="D1391" t="s">
        <v>1706</v>
      </c>
      <c r="E1391" t="s">
        <v>1939</v>
      </c>
      <c r="F1391">
        <v>1</v>
      </c>
      <c r="G1391">
        <v>653.91</v>
      </c>
      <c r="H1391">
        <v>0.3</v>
      </c>
      <c r="I1391" t="s">
        <v>1961</v>
      </c>
      <c r="J1391">
        <v>457.73700000000002</v>
      </c>
      <c r="K1391">
        <v>457.73699999999997</v>
      </c>
      <c r="L1391" t="str">
        <f>_xlfn.IFS(Table8_1[[#This Row],[Unit_Price]]&lt;500,"Low Price",Table8_1[[#This Row],[Unit_Price]]&lt;2000,"Medium Price",Table8_1[[#This Row],[Unit_Price]]&gt;=2000, "High Price")</f>
        <v>Medium Price</v>
      </c>
      <c r="M1391" t="str">
        <f>VLOOKUP(Table8_16[[#This Row],[Customer_ID]],Table1__2[],2,FALSE)</f>
        <v>Miss Alexandria Li Dvm</v>
      </c>
      <c r="N1391">
        <f>VLOOKUP(Table8_16[[#This Row],[Customer_ID]],Table1__2[],3,FALSE)</f>
        <v>41</v>
      </c>
      <c r="O1391" t="str">
        <f>VLOOKUP(Table8_16[[#This Row],[Customer_ID]],Table1__2[],4,FALSE)</f>
        <v>Male</v>
      </c>
      <c r="P1391" t="str">
        <f>VLOOKUP(Table8_16[[#This Row],[Customer_ID]],Table1__2[],5,FALSE)</f>
        <v>Port Jenniferton</v>
      </c>
      <c r="Q1391" t="str">
        <f>VLOOKUP(Table8_16[[#This Row],[Customer_ID]],Table1__2[],6,FALSE)</f>
        <v>Kansas</v>
      </c>
      <c r="R1391" t="str">
        <f>VLOOKUP(Table8_16[[#This Row],[Customer_ID]],Table1__2[],7,FALSE)</f>
        <v>USA</v>
      </c>
      <c r="S1391" t="str">
        <f>VLOOKUP(Table8_16[[#This Row],[Customer_ID]],Table1__2[],8,FALSE)</f>
        <v>Silver</v>
      </c>
      <c r="T1391" t="str">
        <f>VLOOKUP(Table8_16[[#This Row],[Customer_ID]],Table1__2[],9,FALSE)</f>
        <v>Experienced</v>
      </c>
      <c r="U1391" t="str">
        <f>VLOOKUP(Table8_16[[#This Row],[Product_ID]],Table3__211[],2,FALSE)</f>
        <v>Smart Home WiFi</v>
      </c>
      <c r="V1391" t="str">
        <f>VLOOKUP(Table8_16[[#This Row],[Product_ID]],Table3__211[],3,FALSE)</f>
        <v>Camera</v>
      </c>
      <c r="W1391" t="str">
        <f>VLOOKUP(Table8_16[[#This Row],[Product_ID]],Table3__211[],4,FALSE)</f>
        <v>Electronics</v>
      </c>
      <c r="X1391" t="str">
        <f>VLOOKUP(Table8_16[[#This Row],[Product_ID]],Table3__211[],5,FALSE)</f>
        <v>Accessories</v>
      </c>
      <c r="Y1391" t="str">
        <f>VLOOKUP(Table8_16[[#This Row],[Product_ID]],Table3__211[],6,FALSE)</f>
        <v>Holmes LLC</v>
      </c>
      <c r="Z1391">
        <f>VLOOKUP(Table8_16[[#This Row],[Product_ID]],Table3__211[],7,FALSE)</f>
        <v>450.71</v>
      </c>
      <c r="AA1391">
        <f>VLOOKUP(Table8_16[[#This Row],[Product_ID]],Table3__211[],8,FALSE)</f>
        <v>389</v>
      </c>
      <c r="AB1391" t="str">
        <f>VLOOKUP(Table8_16[[#This Row],[Store_ID]],Store!$A$2:$E$21,2,FALSE)</f>
        <v>Frederick-Wright</v>
      </c>
      <c r="AC1391" t="str">
        <f>VLOOKUP(Table8_16[[#This Row],[Store_ID]],Store!$A$2:$E$21,3,FALSE)</f>
        <v>West</v>
      </c>
      <c r="AD1391" t="str">
        <f>VLOOKUP(Table8_16[[#This Row],[Store_ID]],Store!$A$2:$E$21,4,FALSE)</f>
        <v>New Jimmymouth</v>
      </c>
      <c r="AE1391" t="str">
        <f>VLOOKUP(Table8_16[[#This Row],[Store_ID]],Store!$A$2:$E$21,5,FALSE)</f>
        <v>Flagship</v>
      </c>
      <c r="AF1391" s="22" t="str">
        <f>VLOOKUP(Table8_16[[#This Row],[Store_ID]],Store!$A$2:$F$21,6,FALSE)</f>
        <v>Physical Store</v>
      </c>
    </row>
    <row r="1392" spans="1:32" x14ac:dyDescent="0.3">
      <c r="A1392" t="s">
        <v>3357</v>
      </c>
      <c r="B1392" s="5">
        <v>45338</v>
      </c>
      <c r="C1392" t="s">
        <v>1148</v>
      </c>
      <c r="D1392" t="s">
        <v>1780</v>
      </c>
      <c r="E1392" t="s">
        <v>1901</v>
      </c>
      <c r="F1392">
        <v>1</v>
      </c>
      <c r="G1392">
        <v>997.87</v>
      </c>
      <c r="H1392">
        <v>0.24</v>
      </c>
      <c r="I1392" t="s">
        <v>1959</v>
      </c>
      <c r="J1392">
        <v>758.38120000000004</v>
      </c>
      <c r="K1392">
        <v>758.38120000000004</v>
      </c>
      <c r="L1392" t="str">
        <f>_xlfn.IFS(Table8_1[[#This Row],[Unit_Price]]&lt;500,"Low Price",Table8_1[[#This Row],[Unit_Price]]&lt;2000,"Medium Price",Table8_1[[#This Row],[Unit_Price]]&gt;=2000, "High Price")</f>
        <v>Medium Price</v>
      </c>
      <c r="M1392" t="str">
        <f>VLOOKUP(Table8_16[[#This Row],[Customer_ID]],Table1__2[],2,FALSE)</f>
        <v>Elizabeth Smith</v>
      </c>
      <c r="N1392">
        <f>VLOOKUP(Table8_16[[#This Row],[Customer_ID]],Table1__2[],3,FALSE)</f>
        <v>23</v>
      </c>
      <c r="O1392" t="str">
        <f>VLOOKUP(Table8_16[[#This Row],[Customer_ID]],Table1__2[],4,FALSE)</f>
        <v>Male</v>
      </c>
      <c r="P1392" t="str">
        <f>VLOOKUP(Table8_16[[#This Row],[Customer_ID]],Table1__2[],5,FALSE)</f>
        <v>Murphytown</v>
      </c>
      <c r="Q1392" t="str">
        <f>VLOOKUP(Table8_16[[#This Row],[Customer_ID]],Table1__2[],6,FALSE)</f>
        <v>Ohio</v>
      </c>
      <c r="R1392" t="str">
        <f>VLOOKUP(Table8_16[[#This Row],[Customer_ID]],Table1__2[],7,FALSE)</f>
        <v>USA</v>
      </c>
      <c r="S1392" t="str">
        <f>VLOOKUP(Table8_16[[#This Row],[Customer_ID]],Table1__2[],8,FALSE)</f>
        <v>Bronze</v>
      </c>
      <c r="T1392" t="str">
        <f>VLOOKUP(Table8_16[[#This Row],[Customer_ID]],Table1__2[],9,FALSE)</f>
        <v>Students</v>
      </c>
      <c r="U1392" t="str">
        <f>VLOOKUP(Table8_16[[#This Row],[Product_ID]],Table3__211[],2,FALSE)</f>
        <v>Women's Hair Dryer</v>
      </c>
      <c r="V1392" t="str">
        <f>VLOOKUP(Table8_16[[#This Row],[Product_ID]],Table3__211[],3,FALSE)</f>
        <v>Brush</v>
      </c>
      <c r="W1392" t="str">
        <f>VLOOKUP(Table8_16[[#This Row],[Product_ID]],Table3__211[],4,FALSE)</f>
        <v>Beauty</v>
      </c>
      <c r="X1392" t="str">
        <f>VLOOKUP(Table8_16[[#This Row],[Product_ID]],Table3__211[],5,FALSE)</f>
        <v>Haircare</v>
      </c>
      <c r="Y1392" t="str">
        <f>VLOOKUP(Table8_16[[#This Row],[Product_ID]],Table3__211[],6,FALSE)</f>
        <v>Torres, Spencer and Potter</v>
      </c>
      <c r="Z1392">
        <f>VLOOKUP(Table8_16[[#This Row],[Product_ID]],Table3__211[],7,FALSE)</f>
        <v>340.39</v>
      </c>
      <c r="AA1392">
        <f>VLOOKUP(Table8_16[[#This Row],[Product_ID]],Table3__211[],8,FALSE)</f>
        <v>177</v>
      </c>
      <c r="AB1392" t="str">
        <f>VLOOKUP(Table8_16[[#This Row],[Store_ID]],Store!$A$2:$E$21,2,FALSE)</f>
        <v>Johnson-Wright</v>
      </c>
      <c r="AC1392" t="str">
        <f>VLOOKUP(Table8_16[[#This Row],[Store_ID]],Store!$A$2:$E$21,3,FALSE)</f>
        <v>North</v>
      </c>
      <c r="AD1392" t="str">
        <f>VLOOKUP(Table8_16[[#This Row],[Store_ID]],Store!$A$2:$E$21,4,FALSE)</f>
        <v>Hoodberg</v>
      </c>
      <c r="AE1392" t="str">
        <f>VLOOKUP(Table8_16[[#This Row],[Store_ID]],Store!$A$2:$E$21,5,FALSE)</f>
        <v>Outlet</v>
      </c>
      <c r="AF1392" s="22" t="str">
        <f>VLOOKUP(Table8_16[[#This Row],[Store_ID]],Store!$A$2:$F$21,6,FALSE)</f>
        <v>Physical Store</v>
      </c>
    </row>
    <row r="1393" spans="1:32" x14ac:dyDescent="0.3">
      <c r="A1393" t="s">
        <v>3358</v>
      </c>
      <c r="B1393" s="5">
        <v>45349</v>
      </c>
      <c r="C1393" t="s">
        <v>686</v>
      </c>
      <c r="D1393" t="s">
        <v>1850</v>
      </c>
      <c r="E1393" t="s">
        <v>1934</v>
      </c>
      <c r="F1393">
        <v>1</v>
      </c>
      <c r="G1393">
        <v>174.27</v>
      </c>
      <c r="H1393">
        <v>0.27</v>
      </c>
      <c r="I1393" t="s">
        <v>1964</v>
      </c>
      <c r="J1393">
        <v>127.2171</v>
      </c>
      <c r="K1393">
        <v>127.2171</v>
      </c>
      <c r="L1393" t="str">
        <f>_xlfn.IFS(Table8_1[[#This Row],[Unit_Price]]&lt;500,"Low Price",Table8_1[[#This Row],[Unit_Price]]&lt;2000,"Medium Price",Table8_1[[#This Row],[Unit_Price]]&gt;=2000, "High Price")</f>
        <v>Low Price</v>
      </c>
      <c r="M1393" t="str">
        <f>VLOOKUP(Table8_16[[#This Row],[Customer_ID]],Table1__2[],2,FALSE)</f>
        <v>John Perez</v>
      </c>
      <c r="N1393">
        <f>VLOOKUP(Table8_16[[#This Row],[Customer_ID]],Table1__2[],3,FALSE)</f>
        <v>54</v>
      </c>
      <c r="O1393" t="str">
        <f>VLOOKUP(Table8_16[[#This Row],[Customer_ID]],Table1__2[],4,FALSE)</f>
        <v>Male</v>
      </c>
      <c r="P1393" t="str">
        <f>VLOOKUP(Table8_16[[#This Row],[Customer_ID]],Table1__2[],5,FALSE)</f>
        <v>Kathrynview</v>
      </c>
      <c r="Q1393" t="str">
        <f>VLOOKUP(Table8_16[[#This Row],[Customer_ID]],Table1__2[],6,FALSE)</f>
        <v>Louisiana</v>
      </c>
      <c r="R1393" t="str">
        <f>VLOOKUP(Table8_16[[#This Row],[Customer_ID]],Table1__2[],7,FALSE)</f>
        <v>USA</v>
      </c>
      <c r="S1393" t="str">
        <f>VLOOKUP(Table8_16[[#This Row],[Customer_ID]],Table1__2[],8,FALSE)</f>
        <v>Platinum</v>
      </c>
      <c r="T1393" t="str">
        <f>VLOOKUP(Table8_16[[#This Row],[Customer_ID]],Table1__2[],9,FALSE)</f>
        <v>Experienced</v>
      </c>
      <c r="U1393" t="str">
        <f>VLOOKUP(Table8_16[[#This Row],[Product_ID]],Table3__211[],2,FALSE)</f>
        <v>Face Foundation</v>
      </c>
      <c r="V1393" t="str">
        <f>VLOOKUP(Table8_16[[#This Row],[Product_ID]],Table3__211[],3,FALSE)</f>
        <v>Kit</v>
      </c>
      <c r="W1393" t="str">
        <f>VLOOKUP(Table8_16[[#This Row],[Product_ID]],Table3__211[],4,FALSE)</f>
        <v>Beauty</v>
      </c>
      <c r="X1393" t="str">
        <f>VLOOKUP(Table8_16[[#This Row],[Product_ID]],Table3__211[],5,FALSE)</f>
        <v>Makeup</v>
      </c>
      <c r="Y1393" t="str">
        <f>VLOOKUP(Table8_16[[#This Row],[Product_ID]],Table3__211[],6,FALSE)</f>
        <v>Taylor-Elliott</v>
      </c>
      <c r="Z1393">
        <f>VLOOKUP(Table8_16[[#This Row],[Product_ID]],Table3__211[],7,FALSE)</f>
        <v>183.04</v>
      </c>
      <c r="AA1393">
        <f>VLOOKUP(Table8_16[[#This Row],[Product_ID]],Table3__211[],8,FALSE)</f>
        <v>457</v>
      </c>
      <c r="AB1393" t="str">
        <f>VLOOKUP(Table8_16[[#This Row],[Store_ID]],Store!$A$2:$E$21,2,FALSE)</f>
        <v>Mcdonald Inc</v>
      </c>
      <c r="AC1393" t="str">
        <f>VLOOKUP(Table8_16[[#This Row],[Store_ID]],Store!$A$2:$E$21,3,FALSE)</f>
        <v>South</v>
      </c>
      <c r="AD1393" t="str">
        <f>VLOOKUP(Table8_16[[#This Row],[Store_ID]],Store!$A$2:$E$21,4,FALSE)</f>
        <v>Christopherland</v>
      </c>
      <c r="AE1393" t="str">
        <f>VLOOKUP(Table8_16[[#This Row],[Store_ID]],Store!$A$2:$E$21,5,FALSE)</f>
        <v>Outlet</v>
      </c>
      <c r="AF1393" s="22" t="str">
        <f>VLOOKUP(Table8_16[[#This Row],[Store_ID]],Store!$A$2:$F$21,6,FALSE)</f>
        <v>Physical Store</v>
      </c>
    </row>
    <row r="1394" spans="1:32" x14ac:dyDescent="0.3">
      <c r="A1394" t="s">
        <v>3359</v>
      </c>
      <c r="B1394" s="5">
        <v>45368</v>
      </c>
      <c r="C1394" t="s">
        <v>406</v>
      </c>
      <c r="D1394" t="s">
        <v>1728</v>
      </c>
      <c r="E1394" t="s">
        <v>1914</v>
      </c>
      <c r="F1394">
        <v>3</v>
      </c>
      <c r="G1394">
        <v>847.44</v>
      </c>
      <c r="H1394">
        <v>0.17</v>
      </c>
      <c r="I1394" t="s">
        <v>1959</v>
      </c>
      <c r="J1394">
        <v>2110.1255999999998</v>
      </c>
      <c r="K1394">
        <v>2110.1256000000003</v>
      </c>
      <c r="L1394" t="str">
        <f>_xlfn.IFS(Table8_1[[#This Row],[Unit_Price]]&lt;500,"Low Price",Table8_1[[#This Row],[Unit_Price]]&lt;2000,"Medium Price",Table8_1[[#This Row],[Unit_Price]]&gt;=2000, "High Price")</f>
        <v>Medium Price</v>
      </c>
      <c r="M1394" t="str">
        <f>VLOOKUP(Table8_16[[#This Row],[Customer_ID]],Table1__2[],2,FALSE)</f>
        <v>Tyler Conrad</v>
      </c>
      <c r="N1394">
        <f>VLOOKUP(Table8_16[[#This Row],[Customer_ID]],Table1__2[],3,FALSE)</f>
        <v>53</v>
      </c>
      <c r="O1394" t="str">
        <f>VLOOKUP(Table8_16[[#This Row],[Customer_ID]],Table1__2[],4,FALSE)</f>
        <v>Female</v>
      </c>
      <c r="P1394" t="str">
        <f>VLOOKUP(Table8_16[[#This Row],[Customer_ID]],Table1__2[],5,FALSE)</f>
        <v>North Curtischester</v>
      </c>
      <c r="Q1394" t="str">
        <f>VLOOKUP(Table8_16[[#This Row],[Customer_ID]],Table1__2[],6,FALSE)</f>
        <v>North Dakota</v>
      </c>
      <c r="R1394" t="str">
        <f>VLOOKUP(Table8_16[[#This Row],[Customer_ID]],Table1__2[],7,FALSE)</f>
        <v>USA</v>
      </c>
      <c r="S1394" t="str">
        <f>VLOOKUP(Table8_16[[#This Row],[Customer_ID]],Table1__2[],8,FALSE)</f>
        <v>Platinum</v>
      </c>
      <c r="T1394" t="str">
        <f>VLOOKUP(Table8_16[[#This Row],[Customer_ID]],Table1__2[],9,FALSE)</f>
        <v>Experienced</v>
      </c>
      <c r="U1394" t="str">
        <f>VLOOKUP(Table8_16[[#This Row],[Product_ID]],Table3__211[],2,FALSE)</f>
        <v>Men's Roll-On</v>
      </c>
      <c r="V1394" t="str">
        <f>VLOOKUP(Table8_16[[#This Row],[Product_ID]],Table3__211[],3,FALSE)</f>
        <v>Perfume</v>
      </c>
      <c r="W1394" t="str">
        <f>VLOOKUP(Table8_16[[#This Row],[Product_ID]],Table3__211[],4,FALSE)</f>
        <v>Beauty</v>
      </c>
      <c r="X1394" t="str">
        <f>VLOOKUP(Table8_16[[#This Row],[Product_ID]],Table3__211[],5,FALSE)</f>
        <v>Fragrance</v>
      </c>
      <c r="Y1394" t="str">
        <f>VLOOKUP(Table8_16[[#This Row],[Product_ID]],Table3__211[],6,FALSE)</f>
        <v>Sullivan and Sons</v>
      </c>
      <c r="Z1394">
        <f>VLOOKUP(Table8_16[[#This Row],[Product_ID]],Table3__211[],7,FALSE)</f>
        <v>43.29</v>
      </c>
      <c r="AA1394">
        <f>VLOOKUP(Table8_16[[#This Row],[Product_ID]],Table3__211[],8,FALSE)</f>
        <v>267</v>
      </c>
      <c r="AB1394" t="str">
        <f>VLOOKUP(Table8_16[[#This Row],[Store_ID]],Store!$A$2:$E$21,2,FALSE)</f>
        <v>Martinez-Mullins</v>
      </c>
      <c r="AC1394" t="str">
        <f>VLOOKUP(Table8_16[[#This Row],[Store_ID]],Store!$A$2:$E$21,3,FALSE)</f>
        <v>South</v>
      </c>
      <c r="AD1394" t="str">
        <f>VLOOKUP(Table8_16[[#This Row],[Store_ID]],Store!$A$2:$E$21,4,FALSE)</f>
        <v>Williamsfurt</v>
      </c>
      <c r="AE1394" t="str">
        <f>VLOOKUP(Table8_16[[#This Row],[Store_ID]],Store!$A$2:$E$21,5,FALSE)</f>
        <v>Online</v>
      </c>
      <c r="AF1394" s="22" t="str">
        <f>VLOOKUP(Table8_16[[#This Row],[Store_ID]],Store!$A$2:$F$21,6,FALSE)</f>
        <v>Digital Store</v>
      </c>
    </row>
    <row r="1395" spans="1:32" x14ac:dyDescent="0.3">
      <c r="A1395" t="s">
        <v>3360</v>
      </c>
      <c r="B1395" s="5">
        <v>45243</v>
      </c>
      <c r="C1395" t="s">
        <v>1340</v>
      </c>
      <c r="D1395" t="s">
        <v>1565</v>
      </c>
      <c r="E1395" t="s">
        <v>1896</v>
      </c>
      <c r="F1395">
        <v>1</v>
      </c>
      <c r="G1395">
        <v>493.45</v>
      </c>
      <c r="H1395">
        <v>0.09</v>
      </c>
      <c r="I1395" t="s">
        <v>1959</v>
      </c>
      <c r="J1395">
        <v>449.03949999999998</v>
      </c>
      <c r="K1395">
        <v>449.03949999999998</v>
      </c>
      <c r="L1395" t="str">
        <f>_xlfn.IFS(Table8_1[[#This Row],[Unit_Price]]&lt;500,"Low Price",Table8_1[[#This Row],[Unit_Price]]&lt;2000,"Medium Price",Table8_1[[#This Row],[Unit_Price]]&gt;=2000, "High Price")</f>
        <v>Low Price</v>
      </c>
      <c r="M1395" t="str">
        <f>VLOOKUP(Table8_16[[#This Row],[Customer_ID]],Table1__2[],2,FALSE)</f>
        <v>Samuel Mullins</v>
      </c>
      <c r="N1395">
        <f>VLOOKUP(Table8_16[[#This Row],[Customer_ID]],Table1__2[],3,FALSE)</f>
        <v>27</v>
      </c>
      <c r="O1395" t="str">
        <f>VLOOKUP(Table8_16[[#This Row],[Customer_ID]],Table1__2[],4,FALSE)</f>
        <v>Female</v>
      </c>
      <c r="P1395" t="str">
        <f>VLOOKUP(Table8_16[[#This Row],[Customer_ID]],Table1__2[],5,FALSE)</f>
        <v>Hartmouth</v>
      </c>
      <c r="Q1395" t="str">
        <f>VLOOKUP(Table8_16[[#This Row],[Customer_ID]],Table1__2[],6,FALSE)</f>
        <v>Louisiana</v>
      </c>
      <c r="R1395" t="str">
        <f>VLOOKUP(Table8_16[[#This Row],[Customer_ID]],Table1__2[],7,FALSE)</f>
        <v>USA</v>
      </c>
      <c r="S1395" t="str">
        <f>VLOOKUP(Table8_16[[#This Row],[Customer_ID]],Table1__2[],8,FALSE)</f>
        <v>Bronze</v>
      </c>
      <c r="T1395" t="str">
        <f>VLOOKUP(Table8_16[[#This Row],[Customer_ID]],Table1__2[],9,FALSE)</f>
        <v>Entry level Professionel</v>
      </c>
      <c r="U1395" t="str">
        <f>VLOOKUP(Table8_16[[#This Row],[Product_ID]],Table3__211[],2,FALSE)</f>
        <v>Women's Casual</v>
      </c>
      <c r="V1395" t="str">
        <f>VLOOKUP(Table8_16[[#This Row],[Product_ID]],Table3__211[],3,FALSE)</f>
        <v>Hoodie</v>
      </c>
      <c r="W1395" t="str">
        <f>VLOOKUP(Table8_16[[#This Row],[Product_ID]],Table3__211[],4,FALSE)</f>
        <v>Clothing</v>
      </c>
      <c r="X1395" t="str">
        <f>VLOOKUP(Table8_16[[#This Row],[Product_ID]],Table3__211[],5,FALSE)</f>
        <v>Outerwear</v>
      </c>
      <c r="Y1395" t="str">
        <f>VLOOKUP(Table8_16[[#This Row],[Product_ID]],Table3__211[],6,FALSE)</f>
        <v>Sims Inc</v>
      </c>
      <c r="Z1395">
        <f>VLOOKUP(Table8_16[[#This Row],[Product_ID]],Table3__211[],7,FALSE)</f>
        <v>254.04</v>
      </c>
      <c r="AA1395">
        <f>VLOOKUP(Table8_16[[#This Row],[Product_ID]],Table3__211[],8,FALSE)</f>
        <v>352</v>
      </c>
      <c r="AB1395" t="str">
        <f>VLOOKUP(Table8_16[[#This Row],[Store_ID]],Store!$A$2:$E$21,2,FALSE)</f>
        <v>Black-Horn</v>
      </c>
      <c r="AC1395" t="str">
        <f>VLOOKUP(Table8_16[[#This Row],[Store_ID]],Store!$A$2:$E$21,3,FALSE)</f>
        <v>South</v>
      </c>
      <c r="AD1395" t="str">
        <f>VLOOKUP(Table8_16[[#This Row],[Store_ID]],Store!$A$2:$E$21,4,FALSE)</f>
        <v>North Nancyview</v>
      </c>
      <c r="AE1395" t="str">
        <f>VLOOKUP(Table8_16[[#This Row],[Store_ID]],Store!$A$2:$E$21,5,FALSE)</f>
        <v>Outlet</v>
      </c>
      <c r="AF1395" s="22" t="str">
        <f>VLOOKUP(Table8_16[[#This Row],[Store_ID]],Store!$A$2:$F$21,6,FALSE)</f>
        <v>Physical Store</v>
      </c>
    </row>
    <row r="1396" spans="1:32" x14ac:dyDescent="0.3">
      <c r="A1396" t="s">
        <v>3361</v>
      </c>
      <c r="B1396" s="5">
        <v>45577</v>
      </c>
      <c r="C1396" t="s">
        <v>757</v>
      </c>
      <c r="D1396" t="s">
        <v>1768</v>
      </c>
      <c r="E1396" t="s">
        <v>1896</v>
      </c>
      <c r="F1396">
        <v>4</v>
      </c>
      <c r="G1396">
        <v>111.66</v>
      </c>
      <c r="H1396">
        <v>0.14000000000000001</v>
      </c>
      <c r="I1396" t="s">
        <v>1959</v>
      </c>
      <c r="J1396">
        <v>384.11040000000003</v>
      </c>
      <c r="K1396">
        <v>384.11039999999997</v>
      </c>
      <c r="L1396" t="str">
        <f>_xlfn.IFS(Table8_1[[#This Row],[Unit_Price]]&lt;500,"Low Price",Table8_1[[#This Row],[Unit_Price]]&lt;2000,"Medium Price",Table8_1[[#This Row],[Unit_Price]]&gt;=2000, "High Price")</f>
        <v>Low Price</v>
      </c>
      <c r="M1396" t="str">
        <f>VLOOKUP(Table8_16[[#This Row],[Customer_ID]],Table1__2[],2,FALSE)</f>
        <v>Christy Hill</v>
      </c>
      <c r="N1396">
        <f>VLOOKUP(Table8_16[[#This Row],[Customer_ID]],Table1__2[],3,FALSE)</f>
        <v>27</v>
      </c>
      <c r="O1396" t="str">
        <f>VLOOKUP(Table8_16[[#This Row],[Customer_ID]],Table1__2[],4,FALSE)</f>
        <v>Female</v>
      </c>
      <c r="P1396" t="str">
        <f>VLOOKUP(Table8_16[[#This Row],[Customer_ID]],Table1__2[],5,FALSE)</f>
        <v>Tammyton</v>
      </c>
      <c r="Q1396" t="str">
        <f>VLOOKUP(Table8_16[[#This Row],[Customer_ID]],Table1__2[],6,FALSE)</f>
        <v>New Jersey</v>
      </c>
      <c r="R1396" t="str">
        <f>VLOOKUP(Table8_16[[#This Row],[Customer_ID]],Table1__2[],7,FALSE)</f>
        <v>USA</v>
      </c>
      <c r="S1396" t="str">
        <f>VLOOKUP(Table8_16[[#This Row],[Customer_ID]],Table1__2[],8,FALSE)</f>
        <v>Platinum</v>
      </c>
      <c r="T1396" t="str">
        <f>VLOOKUP(Table8_16[[#This Row],[Customer_ID]],Table1__2[],9,FALSE)</f>
        <v>Entry level Professionel</v>
      </c>
      <c r="U1396" t="str">
        <f>VLOOKUP(Table8_16[[#This Row],[Product_ID]],Table3__211[],2,FALSE)</f>
        <v>Laptop Cooling</v>
      </c>
      <c r="V1396" t="str">
        <f>VLOOKUP(Table8_16[[#This Row],[Product_ID]],Table3__211[],3,FALSE)</f>
        <v>Pad</v>
      </c>
      <c r="W1396" t="str">
        <f>VLOOKUP(Table8_16[[#This Row],[Product_ID]],Table3__211[],4,FALSE)</f>
        <v>Electronics</v>
      </c>
      <c r="X1396" t="str">
        <f>VLOOKUP(Table8_16[[#This Row],[Product_ID]],Table3__211[],5,FALSE)</f>
        <v>Computer</v>
      </c>
      <c r="Y1396" t="str">
        <f>VLOOKUP(Table8_16[[#This Row],[Product_ID]],Table3__211[],6,FALSE)</f>
        <v>Murray, Gould and Ware</v>
      </c>
      <c r="Z1396">
        <f>VLOOKUP(Table8_16[[#This Row],[Product_ID]],Table3__211[],7,FALSE)</f>
        <v>86.42</v>
      </c>
      <c r="AA1396">
        <f>VLOOKUP(Table8_16[[#This Row],[Product_ID]],Table3__211[],8,FALSE)</f>
        <v>222</v>
      </c>
      <c r="AB1396" t="str">
        <f>VLOOKUP(Table8_16[[#This Row],[Store_ID]],Store!$A$2:$E$21,2,FALSE)</f>
        <v>Black-Horn</v>
      </c>
      <c r="AC1396" t="str">
        <f>VLOOKUP(Table8_16[[#This Row],[Store_ID]],Store!$A$2:$E$21,3,FALSE)</f>
        <v>South</v>
      </c>
      <c r="AD1396" t="str">
        <f>VLOOKUP(Table8_16[[#This Row],[Store_ID]],Store!$A$2:$E$21,4,FALSE)</f>
        <v>North Nancyview</v>
      </c>
      <c r="AE1396" t="str">
        <f>VLOOKUP(Table8_16[[#This Row],[Store_ID]],Store!$A$2:$E$21,5,FALSE)</f>
        <v>Outlet</v>
      </c>
      <c r="AF1396" s="22" t="str">
        <f>VLOOKUP(Table8_16[[#This Row],[Store_ID]],Store!$A$2:$F$21,6,FALSE)</f>
        <v>Physical Store</v>
      </c>
    </row>
    <row r="1397" spans="1:32" x14ac:dyDescent="0.3">
      <c r="A1397" t="s">
        <v>3362</v>
      </c>
      <c r="B1397" s="5">
        <v>45343</v>
      </c>
      <c r="C1397" t="s">
        <v>895</v>
      </c>
      <c r="D1397" t="s">
        <v>1853</v>
      </c>
      <c r="E1397" t="s">
        <v>1927</v>
      </c>
      <c r="F1397">
        <v>1</v>
      </c>
      <c r="G1397">
        <v>413.65</v>
      </c>
      <c r="H1397">
        <v>0.1</v>
      </c>
      <c r="I1397" t="s">
        <v>1964</v>
      </c>
      <c r="J1397">
        <v>372.28500000000003</v>
      </c>
      <c r="K1397">
        <v>372.28499999999997</v>
      </c>
      <c r="L1397" t="str">
        <f>_xlfn.IFS(Table8_1[[#This Row],[Unit_Price]]&lt;500,"Low Price",Table8_1[[#This Row],[Unit_Price]]&lt;2000,"Medium Price",Table8_1[[#This Row],[Unit_Price]]&gt;=2000, "High Price")</f>
        <v>Low Price</v>
      </c>
      <c r="M1397" t="str">
        <f>VLOOKUP(Table8_16[[#This Row],[Customer_ID]],Table1__2[],2,FALSE)</f>
        <v>Stephen Fowler</v>
      </c>
      <c r="N1397">
        <f>VLOOKUP(Table8_16[[#This Row],[Customer_ID]],Table1__2[],3,FALSE)</f>
        <v>42</v>
      </c>
      <c r="O1397" t="str">
        <f>VLOOKUP(Table8_16[[#This Row],[Customer_ID]],Table1__2[],4,FALSE)</f>
        <v>Female</v>
      </c>
      <c r="P1397" t="str">
        <f>VLOOKUP(Table8_16[[#This Row],[Customer_ID]],Table1__2[],5,FALSE)</f>
        <v>Port Mariastad</v>
      </c>
      <c r="Q1397" t="str">
        <f>VLOOKUP(Table8_16[[#This Row],[Customer_ID]],Table1__2[],6,FALSE)</f>
        <v>Rhode Island</v>
      </c>
      <c r="R1397" t="str">
        <f>VLOOKUP(Table8_16[[#This Row],[Customer_ID]],Table1__2[],7,FALSE)</f>
        <v>USA</v>
      </c>
      <c r="S1397" t="str">
        <f>VLOOKUP(Table8_16[[#This Row],[Customer_ID]],Table1__2[],8,FALSE)</f>
        <v>Platinum</v>
      </c>
      <c r="T1397" t="str">
        <f>VLOOKUP(Table8_16[[#This Row],[Customer_ID]],Table1__2[],9,FALSE)</f>
        <v>Experienced</v>
      </c>
      <c r="U1397" t="str">
        <f>VLOOKUP(Table8_16[[#This Row],[Product_ID]],Table3__211[],2,FALSE)</f>
        <v>Gaming Mouse Pad</v>
      </c>
      <c r="V1397" t="str">
        <f>VLOOKUP(Table8_16[[#This Row],[Product_ID]],Table3__211[],3,FALSE)</f>
        <v>XL</v>
      </c>
      <c r="W1397" t="str">
        <f>VLOOKUP(Table8_16[[#This Row],[Product_ID]],Table3__211[],4,FALSE)</f>
        <v>Electronics</v>
      </c>
      <c r="X1397" t="str">
        <f>VLOOKUP(Table8_16[[#This Row],[Product_ID]],Table3__211[],5,FALSE)</f>
        <v>Accessories</v>
      </c>
      <c r="Y1397" t="str">
        <f>VLOOKUP(Table8_16[[#This Row],[Product_ID]],Table3__211[],6,FALSE)</f>
        <v>Sharp, Taylor and Rodriguez</v>
      </c>
      <c r="Z1397">
        <f>VLOOKUP(Table8_16[[#This Row],[Product_ID]],Table3__211[],7,FALSE)</f>
        <v>340.14</v>
      </c>
      <c r="AA1397">
        <f>VLOOKUP(Table8_16[[#This Row],[Product_ID]],Table3__211[],8,FALSE)</f>
        <v>361</v>
      </c>
      <c r="AB1397" t="str">
        <f>VLOOKUP(Table8_16[[#This Row],[Store_ID]],Store!$A$2:$E$21,2,FALSE)</f>
        <v>Aguirre-Keller</v>
      </c>
      <c r="AC1397" t="str">
        <f>VLOOKUP(Table8_16[[#This Row],[Store_ID]],Store!$A$2:$E$21,3,FALSE)</f>
        <v>South</v>
      </c>
      <c r="AD1397" t="str">
        <f>VLOOKUP(Table8_16[[#This Row],[Store_ID]],Store!$A$2:$E$21,4,FALSE)</f>
        <v>Lake Michael</v>
      </c>
      <c r="AE1397" t="str">
        <f>VLOOKUP(Table8_16[[#This Row],[Store_ID]],Store!$A$2:$E$21,5,FALSE)</f>
        <v>Online</v>
      </c>
      <c r="AF1397" s="22" t="str">
        <f>VLOOKUP(Table8_16[[#This Row],[Store_ID]],Store!$A$2:$F$21,6,FALSE)</f>
        <v>Digital Store</v>
      </c>
    </row>
    <row r="1398" spans="1:32" x14ac:dyDescent="0.3">
      <c r="A1398" t="s">
        <v>3363</v>
      </c>
      <c r="B1398" s="5">
        <v>45744</v>
      </c>
      <c r="C1398" t="s">
        <v>1476</v>
      </c>
      <c r="D1398" t="s">
        <v>1850</v>
      </c>
      <c r="E1398" t="s">
        <v>1921</v>
      </c>
      <c r="F1398">
        <v>1</v>
      </c>
      <c r="G1398">
        <v>317.14999999999998</v>
      </c>
      <c r="H1398">
        <v>0.24</v>
      </c>
      <c r="I1398" t="s">
        <v>1964</v>
      </c>
      <c r="J1398">
        <v>241.03399999999999</v>
      </c>
      <c r="K1398">
        <v>241.03399999999999</v>
      </c>
      <c r="L1398" t="str">
        <f>_xlfn.IFS(Table8_1[[#This Row],[Unit_Price]]&lt;500,"Low Price",Table8_1[[#This Row],[Unit_Price]]&lt;2000,"Medium Price",Table8_1[[#This Row],[Unit_Price]]&gt;=2000, "High Price")</f>
        <v>Low Price</v>
      </c>
      <c r="M1398" t="str">
        <f>VLOOKUP(Table8_16[[#This Row],[Customer_ID]],Table1__2[],2,FALSE)</f>
        <v>Barbara Berry</v>
      </c>
      <c r="N1398">
        <f>VLOOKUP(Table8_16[[#This Row],[Customer_ID]],Table1__2[],3,FALSE)</f>
        <v>18</v>
      </c>
      <c r="O1398" t="str">
        <f>VLOOKUP(Table8_16[[#This Row],[Customer_ID]],Table1__2[],4,FALSE)</f>
        <v>Female</v>
      </c>
      <c r="P1398" t="str">
        <f>VLOOKUP(Table8_16[[#This Row],[Customer_ID]],Table1__2[],5,FALSE)</f>
        <v>Lake Michael</v>
      </c>
      <c r="Q1398" t="str">
        <f>VLOOKUP(Table8_16[[#This Row],[Customer_ID]],Table1__2[],6,FALSE)</f>
        <v>Vermont</v>
      </c>
      <c r="R1398" t="str">
        <f>VLOOKUP(Table8_16[[#This Row],[Customer_ID]],Table1__2[],7,FALSE)</f>
        <v>USA</v>
      </c>
      <c r="S1398" t="str">
        <f>VLOOKUP(Table8_16[[#This Row],[Customer_ID]],Table1__2[],8,FALSE)</f>
        <v>Platinum</v>
      </c>
      <c r="T1398" t="str">
        <f>VLOOKUP(Table8_16[[#This Row],[Customer_ID]],Table1__2[],9,FALSE)</f>
        <v>Teenage</v>
      </c>
      <c r="U1398" t="str">
        <f>VLOOKUP(Table8_16[[#This Row],[Product_ID]],Table3__211[],2,FALSE)</f>
        <v>Face Foundation</v>
      </c>
      <c r="V1398" t="str">
        <f>VLOOKUP(Table8_16[[#This Row],[Product_ID]],Table3__211[],3,FALSE)</f>
        <v>Kit</v>
      </c>
      <c r="W1398" t="str">
        <f>VLOOKUP(Table8_16[[#This Row],[Product_ID]],Table3__211[],4,FALSE)</f>
        <v>Beauty</v>
      </c>
      <c r="X1398" t="str">
        <f>VLOOKUP(Table8_16[[#This Row],[Product_ID]],Table3__211[],5,FALSE)</f>
        <v>Makeup</v>
      </c>
      <c r="Y1398" t="str">
        <f>VLOOKUP(Table8_16[[#This Row],[Product_ID]],Table3__211[],6,FALSE)</f>
        <v>Taylor-Elliott</v>
      </c>
      <c r="Z1398">
        <f>VLOOKUP(Table8_16[[#This Row],[Product_ID]],Table3__211[],7,FALSE)</f>
        <v>183.04</v>
      </c>
      <c r="AA1398">
        <f>VLOOKUP(Table8_16[[#This Row],[Product_ID]],Table3__211[],8,FALSE)</f>
        <v>457</v>
      </c>
      <c r="AB1398" t="str">
        <f>VLOOKUP(Table8_16[[#This Row],[Store_ID]],Store!$A$2:$E$21,2,FALSE)</f>
        <v>Moore, Padilla and Butler</v>
      </c>
      <c r="AC1398" t="str">
        <f>VLOOKUP(Table8_16[[#This Row],[Store_ID]],Store!$A$2:$E$21,3,FALSE)</f>
        <v>South</v>
      </c>
      <c r="AD1398" t="str">
        <f>VLOOKUP(Table8_16[[#This Row],[Store_ID]],Store!$A$2:$E$21,4,FALSE)</f>
        <v>East Johnstad</v>
      </c>
      <c r="AE1398" t="str">
        <f>VLOOKUP(Table8_16[[#This Row],[Store_ID]],Store!$A$2:$E$21,5,FALSE)</f>
        <v>Flagship</v>
      </c>
      <c r="AF1398" s="22" t="str">
        <f>VLOOKUP(Table8_16[[#This Row],[Store_ID]],Store!$A$2:$F$21,6,FALSE)</f>
        <v>Physical Store</v>
      </c>
    </row>
    <row r="1399" spans="1:32" x14ac:dyDescent="0.3">
      <c r="A1399" t="s">
        <v>3364</v>
      </c>
      <c r="B1399" s="5">
        <v>45873</v>
      </c>
      <c r="C1399" t="s">
        <v>1136</v>
      </c>
      <c r="D1399" t="s">
        <v>1847</v>
      </c>
      <c r="E1399" t="s">
        <v>1892</v>
      </c>
      <c r="F1399">
        <v>3</v>
      </c>
      <c r="G1399">
        <v>642.94000000000005</v>
      </c>
      <c r="H1399">
        <v>0.05</v>
      </c>
      <c r="I1399" t="s">
        <v>1964</v>
      </c>
      <c r="J1399">
        <v>1832.3789999999999</v>
      </c>
      <c r="K1399">
        <v>1832.3790000000001</v>
      </c>
      <c r="L1399" t="str">
        <f>_xlfn.IFS(Table8_1[[#This Row],[Unit_Price]]&lt;500,"Low Price",Table8_1[[#This Row],[Unit_Price]]&lt;2000,"Medium Price",Table8_1[[#This Row],[Unit_Price]]&gt;=2000, "High Price")</f>
        <v>Medium Price</v>
      </c>
      <c r="M1399" t="str">
        <f>VLOOKUP(Table8_16[[#This Row],[Customer_ID]],Table1__2[],2,FALSE)</f>
        <v>Melanie Lam</v>
      </c>
      <c r="N1399">
        <f>VLOOKUP(Table8_16[[#This Row],[Customer_ID]],Table1__2[],3,FALSE)</f>
        <v>32</v>
      </c>
      <c r="O1399" t="str">
        <f>VLOOKUP(Table8_16[[#This Row],[Customer_ID]],Table1__2[],4,FALSE)</f>
        <v>Male</v>
      </c>
      <c r="P1399" t="str">
        <f>VLOOKUP(Table8_16[[#This Row],[Customer_ID]],Table1__2[],5,FALSE)</f>
        <v>East Michaelton</v>
      </c>
      <c r="Q1399" t="str">
        <f>VLOOKUP(Table8_16[[#This Row],[Customer_ID]],Table1__2[],6,FALSE)</f>
        <v>Kansas</v>
      </c>
      <c r="R1399" t="str">
        <f>VLOOKUP(Table8_16[[#This Row],[Customer_ID]],Table1__2[],7,FALSE)</f>
        <v>USA</v>
      </c>
      <c r="S1399" t="str">
        <f>VLOOKUP(Table8_16[[#This Row],[Customer_ID]],Table1__2[],8,FALSE)</f>
        <v>Silver</v>
      </c>
      <c r="T1399" t="str">
        <f>VLOOKUP(Table8_16[[#This Row],[Customer_ID]],Table1__2[],9,FALSE)</f>
        <v>Experienced</v>
      </c>
      <c r="U1399" t="str">
        <f>VLOOKUP(Table8_16[[#This Row],[Product_ID]],Table3__211[],2,FALSE)</f>
        <v>Sports Wrist</v>
      </c>
      <c r="V1399" t="str">
        <f>VLOOKUP(Table8_16[[#This Row],[Product_ID]],Table3__211[],3,FALSE)</f>
        <v>Sweatbands</v>
      </c>
      <c r="W1399" t="str">
        <f>VLOOKUP(Table8_16[[#This Row],[Product_ID]],Table3__211[],4,FALSE)</f>
        <v>Sports</v>
      </c>
      <c r="X1399" t="str">
        <f>VLOOKUP(Table8_16[[#This Row],[Product_ID]],Table3__211[],5,FALSE)</f>
        <v>Accessories</v>
      </c>
      <c r="Y1399" t="str">
        <f>VLOOKUP(Table8_16[[#This Row],[Product_ID]],Table3__211[],6,FALSE)</f>
        <v>Olsen-Daniels</v>
      </c>
      <c r="Z1399">
        <f>VLOOKUP(Table8_16[[#This Row],[Product_ID]],Table3__211[],7,FALSE)</f>
        <v>131.24</v>
      </c>
      <c r="AA1399">
        <f>VLOOKUP(Table8_16[[#This Row],[Product_ID]],Table3__211[],8,FALSE)</f>
        <v>232</v>
      </c>
      <c r="AB1399" t="str">
        <f>VLOOKUP(Table8_16[[#This Row],[Store_ID]],Store!$A$2:$E$21,2,FALSE)</f>
        <v>Martinez, Adkins and Johnson</v>
      </c>
      <c r="AC1399" t="str">
        <f>VLOOKUP(Table8_16[[#This Row],[Store_ID]],Store!$A$2:$E$21,3,FALSE)</f>
        <v>North</v>
      </c>
      <c r="AD1399" t="str">
        <f>VLOOKUP(Table8_16[[#This Row],[Store_ID]],Store!$A$2:$E$21,4,FALSE)</f>
        <v>Danielmouth</v>
      </c>
      <c r="AE1399" t="str">
        <f>VLOOKUP(Table8_16[[#This Row],[Store_ID]],Store!$A$2:$E$21,5,FALSE)</f>
        <v>Flagship</v>
      </c>
      <c r="AF1399" s="22" t="str">
        <f>VLOOKUP(Table8_16[[#This Row],[Store_ID]],Store!$A$2:$F$21,6,FALSE)</f>
        <v>Physical Store</v>
      </c>
    </row>
    <row r="1400" spans="1:32" x14ac:dyDescent="0.3">
      <c r="A1400" t="s">
        <v>3365</v>
      </c>
      <c r="B1400" s="5">
        <v>45601</v>
      </c>
      <c r="C1400" t="s">
        <v>462</v>
      </c>
      <c r="D1400" t="s">
        <v>1753</v>
      </c>
      <c r="E1400" t="s">
        <v>1924</v>
      </c>
      <c r="F1400">
        <v>4</v>
      </c>
      <c r="G1400">
        <v>559.59</v>
      </c>
      <c r="H1400">
        <v>0.19</v>
      </c>
      <c r="I1400" t="s">
        <v>1964</v>
      </c>
      <c r="J1400">
        <v>1813.0716</v>
      </c>
      <c r="K1400">
        <v>1813.0716000000002</v>
      </c>
      <c r="L1400" t="str">
        <f>_xlfn.IFS(Table8_1[[#This Row],[Unit_Price]]&lt;500,"Low Price",Table8_1[[#This Row],[Unit_Price]]&lt;2000,"Medium Price",Table8_1[[#This Row],[Unit_Price]]&gt;=2000, "High Price")</f>
        <v>Medium Price</v>
      </c>
      <c r="M1400" t="str">
        <f>VLOOKUP(Table8_16[[#This Row],[Customer_ID]],Table1__2[],2,FALSE)</f>
        <v>Hayley Pope</v>
      </c>
      <c r="N1400">
        <f>VLOOKUP(Table8_16[[#This Row],[Customer_ID]],Table1__2[],3,FALSE)</f>
        <v>62</v>
      </c>
      <c r="O1400" t="str">
        <f>VLOOKUP(Table8_16[[#This Row],[Customer_ID]],Table1__2[],4,FALSE)</f>
        <v>Female</v>
      </c>
      <c r="P1400" t="str">
        <f>VLOOKUP(Table8_16[[#This Row],[Customer_ID]],Table1__2[],5,FALSE)</f>
        <v>West Stephenville</v>
      </c>
      <c r="Q1400" t="str">
        <f>VLOOKUP(Table8_16[[#This Row],[Customer_ID]],Table1__2[],6,FALSE)</f>
        <v>Florida</v>
      </c>
      <c r="R1400" t="str">
        <f>VLOOKUP(Table8_16[[#This Row],[Customer_ID]],Table1__2[],7,FALSE)</f>
        <v>USA</v>
      </c>
      <c r="S1400" t="str">
        <f>VLOOKUP(Table8_16[[#This Row],[Customer_ID]],Table1__2[],8,FALSE)</f>
        <v>Bronze</v>
      </c>
      <c r="T1400" t="str">
        <f>VLOOKUP(Table8_16[[#This Row],[Customer_ID]],Table1__2[],9,FALSE)</f>
        <v>Retired</v>
      </c>
      <c r="U1400" t="str">
        <f>VLOOKUP(Table8_16[[#This Row],[Product_ID]],Table3__211[],2,FALSE)</f>
        <v>Foam</v>
      </c>
      <c r="V1400" t="str">
        <f>VLOOKUP(Table8_16[[#This Row],[Product_ID]],Table3__211[],3,FALSE)</f>
        <v>Roller</v>
      </c>
      <c r="W1400" t="str">
        <f>VLOOKUP(Table8_16[[#This Row],[Product_ID]],Table3__211[],4,FALSE)</f>
        <v>Sports</v>
      </c>
      <c r="X1400" t="str">
        <f>VLOOKUP(Table8_16[[#This Row],[Product_ID]],Table3__211[],5,FALSE)</f>
        <v>Fitness</v>
      </c>
      <c r="Y1400" t="str">
        <f>VLOOKUP(Table8_16[[#This Row],[Product_ID]],Table3__211[],6,FALSE)</f>
        <v>Atkinson, Camacho and Oliver</v>
      </c>
      <c r="Z1400">
        <f>VLOOKUP(Table8_16[[#This Row],[Product_ID]],Table3__211[],7,FALSE)</f>
        <v>30.62</v>
      </c>
      <c r="AA1400">
        <f>VLOOKUP(Table8_16[[#This Row],[Product_ID]],Table3__211[],8,FALSE)</f>
        <v>138</v>
      </c>
      <c r="AB1400" t="str">
        <f>VLOOKUP(Table8_16[[#This Row],[Store_ID]],Store!$A$2:$E$21,2,FALSE)</f>
        <v>Hill, Wagner and Ballard</v>
      </c>
      <c r="AC1400" t="str">
        <f>VLOOKUP(Table8_16[[#This Row],[Store_ID]],Store!$A$2:$E$21,3,FALSE)</f>
        <v>East</v>
      </c>
      <c r="AD1400" t="str">
        <f>VLOOKUP(Table8_16[[#This Row],[Store_ID]],Store!$A$2:$E$21,4,FALSE)</f>
        <v>East Davidville</v>
      </c>
      <c r="AE1400" t="str">
        <f>VLOOKUP(Table8_16[[#This Row],[Store_ID]],Store!$A$2:$E$21,5,FALSE)</f>
        <v>Online</v>
      </c>
      <c r="AF1400" s="22" t="str">
        <f>VLOOKUP(Table8_16[[#This Row],[Store_ID]],Store!$A$2:$F$21,6,FALSE)</f>
        <v>Digital Store</v>
      </c>
    </row>
    <row r="1401" spans="1:32" x14ac:dyDescent="0.3">
      <c r="A1401" t="s">
        <v>3366</v>
      </c>
      <c r="B1401" s="5">
        <v>45458</v>
      </c>
      <c r="C1401" t="s">
        <v>403</v>
      </c>
      <c r="D1401" t="s">
        <v>1664</v>
      </c>
      <c r="E1401" t="s">
        <v>1945</v>
      </c>
      <c r="F1401">
        <v>1</v>
      </c>
      <c r="G1401">
        <v>758.54</v>
      </c>
      <c r="H1401">
        <v>0.28999999999999998</v>
      </c>
      <c r="I1401" t="s">
        <v>1961</v>
      </c>
      <c r="J1401">
        <v>538.5634</v>
      </c>
      <c r="K1401">
        <v>538.5634</v>
      </c>
      <c r="L1401" t="str">
        <f>_xlfn.IFS(Table8_1[[#This Row],[Unit_Price]]&lt;500,"Low Price",Table8_1[[#This Row],[Unit_Price]]&lt;2000,"Medium Price",Table8_1[[#This Row],[Unit_Price]]&gt;=2000, "High Price")</f>
        <v>Medium Price</v>
      </c>
      <c r="M1401" t="str">
        <f>VLOOKUP(Table8_16[[#This Row],[Customer_ID]],Table1__2[],2,FALSE)</f>
        <v>Ryan Hernandez</v>
      </c>
      <c r="N1401">
        <f>VLOOKUP(Table8_16[[#This Row],[Customer_ID]],Table1__2[],3,FALSE)</f>
        <v>30</v>
      </c>
      <c r="O1401" t="str">
        <f>VLOOKUP(Table8_16[[#This Row],[Customer_ID]],Table1__2[],4,FALSE)</f>
        <v>Male</v>
      </c>
      <c r="P1401" t="str">
        <f>VLOOKUP(Table8_16[[#This Row],[Customer_ID]],Table1__2[],5,FALSE)</f>
        <v>East Donna</v>
      </c>
      <c r="Q1401" t="str">
        <f>VLOOKUP(Table8_16[[#This Row],[Customer_ID]],Table1__2[],6,FALSE)</f>
        <v>Nevada</v>
      </c>
      <c r="R1401" t="str">
        <f>VLOOKUP(Table8_16[[#This Row],[Customer_ID]],Table1__2[],7,FALSE)</f>
        <v>USA</v>
      </c>
      <c r="S1401" t="str">
        <f>VLOOKUP(Table8_16[[#This Row],[Customer_ID]],Table1__2[],8,FALSE)</f>
        <v>Bronze</v>
      </c>
      <c r="T1401" t="str">
        <f>VLOOKUP(Table8_16[[#This Row],[Customer_ID]],Table1__2[],9,FALSE)</f>
        <v>Entry level Professionel</v>
      </c>
      <c r="U1401" t="str">
        <f>VLOOKUP(Table8_16[[#This Row],[Product_ID]],Table3__211[],2,FALSE)</f>
        <v>Fabric Sofa Throw</v>
      </c>
      <c r="V1401" t="str">
        <f>VLOOKUP(Table8_16[[#This Row],[Product_ID]],Table3__211[],3,FALSE)</f>
        <v>Blanket</v>
      </c>
      <c r="W1401" t="str">
        <f>VLOOKUP(Table8_16[[#This Row],[Product_ID]],Table3__211[],4,FALSE)</f>
        <v>Home</v>
      </c>
      <c r="X1401" t="str">
        <f>VLOOKUP(Table8_16[[#This Row],[Product_ID]],Table3__211[],5,FALSE)</f>
        <v>Decor</v>
      </c>
      <c r="Y1401" t="str">
        <f>VLOOKUP(Table8_16[[#This Row],[Product_ID]],Table3__211[],6,FALSE)</f>
        <v>Hoffman Group</v>
      </c>
      <c r="Z1401">
        <f>VLOOKUP(Table8_16[[#This Row],[Product_ID]],Table3__211[],7,FALSE)</f>
        <v>218.48</v>
      </c>
      <c r="AA1401">
        <f>VLOOKUP(Table8_16[[#This Row],[Product_ID]],Table3__211[],8,FALSE)</f>
        <v>276</v>
      </c>
      <c r="AB1401" t="str">
        <f>VLOOKUP(Table8_16[[#This Row],[Store_ID]],Store!$A$2:$E$21,2,FALSE)</f>
        <v>Guerrero-Schmitt</v>
      </c>
      <c r="AC1401" t="str">
        <f>VLOOKUP(Table8_16[[#This Row],[Store_ID]],Store!$A$2:$E$21,3,FALSE)</f>
        <v>East</v>
      </c>
      <c r="AD1401" t="str">
        <f>VLOOKUP(Table8_16[[#This Row],[Store_ID]],Store!$A$2:$E$21,4,FALSE)</f>
        <v>East Stevechester</v>
      </c>
      <c r="AE1401" t="str">
        <f>VLOOKUP(Table8_16[[#This Row],[Store_ID]],Store!$A$2:$E$21,5,FALSE)</f>
        <v>Flagship</v>
      </c>
      <c r="AF1401" s="22" t="str">
        <f>VLOOKUP(Table8_16[[#This Row],[Store_ID]],Store!$A$2:$F$21,6,FALSE)</f>
        <v>Physical Store</v>
      </c>
    </row>
    <row r="1402" spans="1:32" x14ac:dyDescent="0.3">
      <c r="A1402" t="s">
        <v>3367</v>
      </c>
      <c r="B1402" s="5">
        <v>45649</v>
      </c>
      <c r="C1402" t="s">
        <v>1437</v>
      </c>
      <c r="D1402" t="s">
        <v>1823</v>
      </c>
      <c r="E1402" t="s">
        <v>1936</v>
      </c>
      <c r="F1402">
        <v>4</v>
      </c>
      <c r="G1402">
        <v>643.96</v>
      </c>
      <c r="H1402">
        <v>0.16</v>
      </c>
      <c r="I1402" t="s">
        <v>1961</v>
      </c>
      <c r="J1402">
        <v>2163.7055999999998</v>
      </c>
      <c r="K1402">
        <v>2163.7056000000002</v>
      </c>
      <c r="L1402" t="str">
        <f>_xlfn.IFS(Table8_1[[#This Row],[Unit_Price]]&lt;500,"Low Price",Table8_1[[#This Row],[Unit_Price]]&lt;2000,"Medium Price",Table8_1[[#This Row],[Unit_Price]]&gt;=2000, "High Price")</f>
        <v>Medium Price</v>
      </c>
      <c r="M1402" t="str">
        <f>VLOOKUP(Table8_16[[#This Row],[Customer_ID]],Table1__2[],2,FALSE)</f>
        <v>Beth Martin</v>
      </c>
      <c r="N1402">
        <f>VLOOKUP(Table8_16[[#This Row],[Customer_ID]],Table1__2[],3,FALSE)</f>
        <v>34</v>
      </c>
      <c r="O1402" t="str">
        <f>VLOOKUP(Table8_16[[#This Row],[Customer_ID]],Table1__2[],4,FALSE)</f>
        <v>Female</v>
      </c>
      <c r="P1402" t="str">
        <f>VLOOKUP(Table8_16[[#This Row],[Customer_ID]],Table1__2[],5,FALSE)</f>
        <v>Burkefurt</v>
      </c>
      <c r="Q1402" t="str">
        <f>VLOOKUP(Table8_16[[#This Row],[Customer_ID]],Table1__2[],6,FALSE)</f>
        <v>West Virginia</v>
      </c>
      <c r="R1402" t="str">
        <f>VLOOKUP(Table8_16[[#This Row],[Customer_ID]],Table1__2[],7,FALSE)</f>
        <v>USA</v>
      </c>
      <c r="S1402" t="str">
        <f>VLOOKUP(Table8_16[[#This Row],[Customer_ID]],Table1__2[],8,FALSE)</f>
        <v>Silver</v>
      </c>
      <c r="T1402" t="str">
        <f>VLOOKUP(Table8_16[[#This Row],[Customer_ID]],Table1__2[],9,FALSE)</f>
        <v>Experienced</v>
      </c>
      <c r="U1402" t="str">
        <f>VLOOKUP(Table8_16[[#This Row],[Product_ID]],Table3__211[],2,FALSE)</f>
        <v>Wall-Mounted Spice</v>
      </c>
      <c r="V1402" t="str">
        <f>VLOOKUP(Table8_16[[#This Row],[Product_ID]],Table3__211[],3,FALSE)</f>
        <v>Rack</v>
      </c>
      <c r="W1402" t="str">
        <f>VLOOKUP(Table8_16[[#This Row],[Product_ID]],Table3__211[],4,FALSE)</f>
        <v>Home</v>
      </c>
      <c r="X1402" t="str">
        <f>VLOOKUP(Table8_16[[#This Row],[Product_ID]],Table3__211[],5,FALSE)</f>
        <v>Kitchen</v>
      </c>
      <c r="Y1402" t="str">
        <f>VLOOKUP(Table8_16[[#This Row],[Product_ID]],Table3__211[],6,FALSE)</f>
        <v>Allison Ltd</v>
      </c>
      <c r="Z1402">
        <f>VLOOKUP(Table8_16[[#This Row],[Product_ID]],Table3__211[],7,FALSE)</f>
        <v>143.43</v>
      </c>
      <c r="AA1402">
        <f>VLOOKUP(Table8_16[[#This Row],[Product_ID]],Table3__211[],8,FALSE)</f>
        <v>58</v>
      </c>
      <c r="AB1402" t="str">
        <f>VLOOKUP(Table8_16[[#This Row],[Store_ID]],Store!$A$2:$E$21,2,FALSE)</f>
        <v>Shelton PLC</v>
      </c>
      <c r="AC1402" t="str">
        <f>VLOOKUP(Table8_16[[#This Row],[Store_ID]],Store!$A$2:$E$21,3,FALSE)</f>
        <v>North</v>
      </c>
      <c r="AD1402" t="str">
        <f>VLOOKUP(Table8_16[[#This Row],[Store_ID]],Store!$A$2:$E$21,4,FALSE)</f>
        <v>East Jenniferstad</v>
      </c>
      <c r="AE1402" t="str">
        <f>VLOOKUP(Table8_16[[#This Row],[Store_ID]],Store!$A$2:$E$21,5,FALSE)</f>
        <v>Flagship</v>
      </c>
      <c r="AF1402" s="22" t="str">
        <f>VLOOKUP(Table8_16[[#This Row],[Store_ID]],Store!$A$2:$F$21,6,FALSE)</f>
        <v>Physical Store</v>
      </c>
    </row>
    <row r="1403" spans="1:32" x14ac:dyDescent="0.3">
      <c r="A1403" t="s">
        <v>3368</v>
      </c>
      <c r="B1403" s="5">
        <v>45653</v>
      </c>
      <c r="C1403" t="s">
        <v>790</v>
      </c>
      <c r="D1403" t="s">
        <v>1648</v>
      </c>
      <c r="E1403" t="s">
        <v>1921</v>
      </c>
      <c r="F1403">
        <v>1</v>
      </c>
      <c r="G1403">
        <v>882.73</v>
      </c>
      <c r="H1403">
        <v>0.1</v>
      </c>
      <c r="I1403" t="s">
        <v>1959</v>
      </c>
      <c r="J1403">
        <v>794.45699999999999</v>
      </c>
      <c r="K1403">
        <v>794.45699999999999</v>
      </c>
      <c r="L1403" t="str">
        <f>_xlfn.IFS(Table8_1[[#This Row],[Unit_Price]]&lt;500,"Low Price",Table8_1[[#This Row],[Unit_Price]]&lt;2000,"Medium Price",Table8_1[[#This Row],[Unit_Price]]&gt;=2000, "High Price")</f>
        <v>Medium Price</v>
      </c>
      <c r="M1403" t="str">
        <f>VLOOKUP(Table8_16[[#This Row],[Customer_ID]],Table1__2[],2,FALSE)</f>
        <v>Brian Hammond</v>
      </c>
      <c r="N1403">
        <f>VLOOKUP(Table8_16[[#This Row],[Customer_ID]],Table1__2[],3,FALSE)</f>
        <v>56</v>
      </c>
      <c r="O1403" t="str">
        <f>VLOOKUP(Table8_16[[#This Row],[Customer_ID]],Table1__2[],4,FALSE)</f>
        <v>Female</v>
      </c>
      <c r="P1403" t="str">
        <f>VLOOKUP(Table8_16[[#This Row],[Customer_ID]],Table1__2[],5,FALSE)</f>
        <v>North Nicholas</v>
      </c>
      <c r="Q1403" t="str">
        <f>VLOOKUP(Table8_16[[#This Row],[Customer_ID]],Table1__2[],6,FALSE)</f>
        <v>Texas</v>
      </c>
      <c r="R1403" t="str">
        <f>VLOOKUP(Table8_16[[#This Row],[Customer_ID]],Table1__2[],7,FALSE)</f>
        <v>USA</v>
      </c>
      <c r="S1403" t="str">
        <f>VLOOKUP(Table8_16[[#This Row],[Customer_ID]],Table1__2[],8,FALSE)</f>
        <v>Gold</v>
      </c>
      <c r="T1403" t="str">
        <f>VLOOKUP(Table8_16[[#This Row],[Customer_ID]],Table1__2[],9,FALSE)</f>
        <v>Experienced</v>
      </c>
      <c r="U1403" t="str">
        <f>VLOOKUP(Table8_16[[#This Row],[Product_ID]],Table3__211[],2,FALSE)</f>
        <v>Foldable Camping</v>
      </c>
      <c r="V1403" t="str">
        <f>VLOOKUP(Table8_16[[#This Row],[Product_ID]],Table3__211[],3,FALSE)</f>
        <v>Chair</v>
      </c>
      <c r="W1403" t="str">
        <f>VLOOKUP(Table8_16[[#This Row],[Product_ID]],Table3__211[],4,FALSE)</f>
        <v>Sports</v>
      </c>
      <c r="X1403" t="str">
        <f>VLOOKUP(Table8_16[[#This Row],[Product_ID]],Table3__211[],5,FALSE)</f>
        <v>Outdoor</v>
      </c>
      <c r="Y1403" t="str">
        <f>VLOOKUP(Table8_16[[#This Row],[Product_ID]],Table3__211[],6,FALSE)</f>
        <v>Cook Ltd</v>
      </c>
      <c r="Z1403">
        <f>VLOOKUP(Table8_16[[#This Row],[Product_ID]],Table3__211[],7,FALSE)</f>
        <v>166.06</v>
      </c>
      <c r="AA1403">
        <f>VLOOKUP(Table8_16[[#This Row],[Product_ID]],Table3__211[],8,FALSE)</f>
        <v>340</v>
      </c>
      <c r="AB1403" t="str">
        <f>VLOOKUP(Table8_16[[#This Row],[Store_ID]],Store!$A$2:$E$21,2,FALSE)</f>
        <v>Moore, Padilla and Butler</v>
      </c>
      <c r="AC1403" t="str">
        <f>VLOOKUP(Table8_16[[#This Row],[Store_ID]],Store!$A$2:$E$21,3,FALSE)</f>
        <v>South</v>
      </c>
      <c r="AD1403" t="str">
        <f>VLOOKUP(Table8_16[[#This Row],[Store_ID]],Store!$A$2:$E$21,4,FALSE)</f>
        <v>East Johnstad</v>
      </c>
      <c r="AE1403" t="str">
        <f>VLOOKUP(Table8_16[[#This Row],[Store_ID]],Store!$A$2:$E$21,5,FALSE)</f>
        <v>Flagship</v>
      </c>
      <c r="AF1403" s="22" t="str">
        <f>VLOOKUP(Table8_16[[#This Row],[Store_ID]],Store!$A$2:$F$21,6,FALSE)</f>
        <v>Physical Store</v>
      </c>
    </row>
    <row r="1404" spans="1:32" x14ac:dyDescent="0.3">
      <c r="A1404" t="s">
        <v>3369</v>
      </c>
      <c r="B1404" s="5">
        <v>45378</v>
      </c>
      <c r="C1404" t="s">
        <v>1034</v>
      </c>
      <c r="D1404" t="s">
        <v>1856</v>
      </c>
      <c r="E1404" t="s">
        <v>1948</v>
      </c>
      <c r="F1404">
        <v>2</v>
      </c>
      <c r="G1404">
        <v>600.03</v>
      </c>
      <c r="H1404">
        <v>0.26</v>
      </c>
      <c r="I1404" t="s">
        <v>1961</v>
      </c>
      <c r="J1404">
        <v>888.0444</v>
      </c>
      <c r="K1404">
        <v>888.0444</v>
      </c>
      <c r="L1404" t="str">
        <f>_xlfn.IFS(Table8_1[[#This Row],[Unit_Price]]&lt;500,"Low Price",Table8_1[[#This Row],[Unit_Price]]&lt;2000,"Medium Price",Table8_1[[#This Row],[Unit_Price]]&gt;=2000, "High Price")</f>
        <v>Medium Price</v>
      </c>
      <c r="M1404" t="str">
        <f>VLOOKUP(Table8_16[[#This Row],[Customer_ID]],Table1__2[],2,FALSE)</f>
        <v>Andrew Smith</v>
      </c>
      <c r="N1404">
        <f>VLOOKUP(Table8_16[[#This Row],[Customer_ID]],Table1__2[],3,FALSE)</f>
        <v>60</v>
      </c>
      <c r="O1404" t="str">
        <f>VLOOKUP(Table8_16[[#This Row],[Customer_ID]],Table1__2[],4,FALSE)</f>
        <v>Male</v>
      </c>
      <c r="P1404" t="str">
        <f>VLOOKUP(Table8_16[[#This Row],[Customer_ID]],Table1__2[],5,FALSE)</f>
        <v>East Matthew</v>
      </c>
      <c r="Q1404" t="str">
        <f>VLOOKUP(Table8_16[[#This Row],[Customer_ID]],Table1__2[],6,FALSE)</f>
        <v>Wisconsin</v>
      </c>
      <c r="R1404" t="str">
        <f>VLOOKUP(Table8_16[[#This Row],[Customer_ID]],Table1__2[],7,FALSE)</f>
        <v>USA</v>
      </c>
      <c r="S1404" t="str">
        <f>VLOOKUP(Table8_16[[#This Row],[Customer_ID]],Table1__2[],8,FALSE)</f>
        <v>Bronze</v>
      </c>
      <c r="T1404" t="str">
        <f>VLOOKUP(Table8_16[[#This Row],[Customer_ID]],Table1__2[],9,FALSE)</f>
        <v>Experienced</v>
      </c>
      <c r="U1404" t="str">
        <f>VLOOKUP(Table8_16[[#This Row],[Product_ID]],Table3__211[],2,FALSE)</f>
        <v>Women's High</v>
      </c>
      <c r="V1404" t="str">
        <f>VLOOKUP(Table8_16[[#This Row],[Product_ID]],Table3__211[],3,FALSE)</f>
        <v>Heels</v>
      </c>
      <c r="W1404" t="str">
        <f>VLOOKUP(Table8_16[[#This Row],[Product_ID]],Table3__211[],4,FALSE)</f>
        <v>Clothing</v>
      </c>
      <c r="X1404" t="str">
        <f>VLOOKUP(Table8_16[[#This Row],[Product_ID]],Table3__211[],5,FALSE)</f>
        <v>Footwear</v>
      </c>
      <c r="Y1404" t="str">
        <f>VLOOKUP(Table8_16[[#This Row],[Product_ID]],Table3__211[],6,FALSE)</f>
        <v>Smith-Charles</v>
      </c>
      <c r="Z1404">
        <f>VLOOKUP(Table8_16[[#This Row],[Product_ID]],Table3__211[],7,FALSE)</f>
        <v>438.25</v>
      </c>
      <c r="AA1404">
        <f>VLOOKUP(Table8_16[[#This Row],[Product_ID]],Table3__211[],8,FALSE)</f>
        <v>496</v>
      </c>
      <c r="AB1404" t="str">
        <f>VLOOKUP(Table8_16[[#This Row],[Store_ID]],Store!$A$2:$E$21,2,FALSE)</f>
        <v>Mann-Austin</v>
      </c>
      <c r="AC1404" t="str">
        <f>VLOOKUP(Table8_16[[#This Row],[Store_ID]],Store!$A$2:$E$21,3,FALSE)</f>
        <v>East</v>
      </c>
      <c r="AD1404" t="str">
        <f>VLOOKUP(Table8_16[[#This Row],[Store_ID]],Store!$A$2:$E$21,4,FALSE)</f>
        <v>Vasquezborough</v>
      </c>
      <c r="AE1404" t="str">
        <f>VLOOKUP(Table8_16[[#This Row],[Store_ID]],Store!$A$2:$E$21,5,FALSE)</f>
        <v>Online</v>
      </c>
      <c r="AF1404" s="22" t="str">
        <f>VLOOKUP(Table8_16[[#This Row],[Store_ID]],Store!$A$2:$F$21,6,FALSE)</f>
        <v>Digital Store</v>
      </c>
    </row>
    <row r="1405" spans="1:32" x14ac:dyDescent="0.3">
      <c r="A1405" t="s">
        <v>3370</v>
      </c>
      <c r="B1405" s="5">
        <v>45638</v>
      </c>
      <c r="C1405" t="s">
        <v>533</v>
      </c>
      <c r="D1405" t="s">
        <v>1744</v>
      </c>
      <c r="E1405" t="s">
        <v>1908</v>
      </c>
      <c r="F1405">
        <v>2</v>
      </c>
      <c r="G1405">
        <v>628.83000000000004</v>
      </c>
      <c r="H1405">
        <v>7.0000000000000007E-2</v>
      </c>
      <c r="I1405" t="s">
        <v>1961</v>
      </c>
      <c r="J1405">
        <v>1169.6238000000001</v>
      </c>
      <c r="K1405">
        <v>1169.6238000000001</v>
      </c>
      <c r="L1405" t="str">
        <f>_xlfn.IFS(Table8_1[[#This Row],[Unit_Price]]&lt;500,"Low Price",Table8_1[[#This Row],[Unit_Price]]&lt;2000,"Medium Price",Table8_1[[#This Row],[Unit_Price]]&gt;=2000, "High Price")</f>
        <v>Medium Price</v>
      </c>
      <c r="M1405" t="str">
        <f>VLOOKUP(Table8_16[[#This Row],[Customer_ID]],Table1__2[],2,FALSE)</f>
        <v>Paul Zamora</v>
      </c>
      <c r="N1405">
        <f>VLOOKUP(Table8_16[[#This Row],[Customer_ID]],Table1__2[],3,FALSE)</f>
        <v>59</v>
      </c>
      <c r="O1405" t="str">
        <f>VLOOKUP(Table8_16[[#This Row],[Customer_ID]],Table1__2[],4,FALSE)</f>
        <v>Male</v>
      </c>
      <c r="P1405" t="str">
        <f>VLOOKUP(Table8_16[[#This Row],[Customer_ID]],Table1__2[],5,FALSE)</f>
        <v>North Larryfurt</v>
      </c>
      <c r="Q1405" t="str">
        <f>VLOOKUP(Table8_16[[#This Row],[Customer_ID]],Table1__2[],6,FALSE)</f>
        <v>North Dakota</v>
      </c>
      <c r="R1405" t="str">
        <f>VLOOKUP(Table8_16[[#This Row],[Customer_ID]],Table1__2[],7,FALSE)</f>
        <v>USA</v>
      </c>
      <c r="S1405" t="str">
        <f>VLOOKUP(Table8_16[[#This Row],[Customer_ID]],Table1__2[],8,FALSE)</f>
        <v>Platinum</v>
      </c>
      <c r="T1405" t="str">
        <f>VLOOKUP(Table8_16[[#This Row],[Customer_ID]],Table1__2[],9,FALSE)</f>
        <v>Experienced</v>
      </c>
      <c r="U1405" t="str">
        <f>VLOOKUP(Table8_16[[#This Row],[Product_ID]],Table3__211[],2,FALSE)</f>
        <v>Sports Stopwatch</v>
      </c>
      <c r="V1405" t="str">
        <f>VLOOKUP(Table8_16[[#This Row],[Product_ID]],Table3__211[],3,FALSE)</f>
        <v>Pro</v>
      </c>
      <c r="W1405" t="str">
        <f>VLOOKUP(Table8_16[[#This Row],[Product_ID]],Table3__211[],4,FALSE)</f>
        <v>Sports</v>
      </c>
      <c r="X1405" t="str">
        <f>VLOOKUP(Table8_16[[#This Row],[Product_ID]],Table3__211[],5,FALSE)</f>
        <v>Accessories</v>
      </c>
      <c r="Y1405" t="str">
        <f>VLOOKUP(Table8_16[[#This Row],[Product_ID]],Table3__211[],6,FALSE)</f>
        <v>Thompson-French</v>
      </c>
      <c r="Z1405">
        <f>VLOOKUP(Table8_16[[#This Row],[Product_ID]],Table3__211[],7,FALSE)</f>
        <v>434.84</v>
      </c>
      <c r="AA1405">
        <f>VLOOKUP(Table8_16[[#This Row],[Product_ID]],Table3__211[],8,FALSE)</f>
        <v>185</v>
      </c>
      <c r="AB1405" t="str">
        <f>VLOOKUP(Table8_16[[#This Row],[Store_ID]],Store!$A$2:$E$21,2,FALSE)</f>
        <v>Gray Ltd</v>
      </c>
      <c r="AC1405" t="str">
        <f>VLOOKUP(Table8_16[[#This Row],[Store_ID]],Store!$A$2:$E$21,3,FALSE)</f>
        <v>North</v>
      </c>
      <c r="AD1405" t="str">
        <f>VLOOKUP(Table8_16[[#This Row],[Store_ID]],Store!$A$2:$E$21,4,FALSE)</f>
        <v>New Michaelchester</v>
      </c>
      <c r="AE1405" t="str">
        <f>VLOOKUP(Table8_16[[#This Row],[Store_ID]],Store!$A$2:$E$21,5,FALSE)</f>
        <v>Outlet</v>
      </c>
      <c r="AF1405" s="22" t="str">
        <f>VLOOKUP(Table8_16[[#This Row],[Store_ID]],Store!$A$2:$F$21,6,FALSE)</f>
        <v>Physical Store</v>
      </c>
    </row>
    <row r="1406" spans="1:32" x14ac:dyDescent="0.3">
      <c r="A1406" t="s">
        <v>3371</v>
      </c>
      <c r="B1406" s="5">
        <v>45277</v>
      </c>
      <c r="C1406" t="s">
        <v>587</v>
      </c>
      <c r="D1406" t="s">
        <v>1826</v>
      </c>
      <c r="E1406" t="s">
        <v>1921</v>
      </c>
      <c r="F1406">
        <v>3</v>
      </c>
      <c r="G1406">
        <v>113.87</v>
      </c>
      <c r="H1406">
        <v>0.21</v>
      </c>
      <c r="I1406" t="s">
        <v>1964</v>
      </c>
      <c r="J1406">
        <v>269.87189999999998</v>
      </c>
      <c r="K1406">
        <v>269.87189999999998</v>
      </c>
      <c r="L1406" t="str">
        <f>_xlfn.IFS(Table8_1[[#This Row],[Unit_Price]]&lt;500,"Low Price",Table8_1[[#This Row],[Unit_Price]]&lt;2000,"Medium Price",Table8_1[[#This Row],[Unit_Price]]&gt;=2000, "High Price")</f>
        <v>Low Price</v>
      </c>
      <c r="M1406" t="str">
        <f>VLOOKUP(Table8_16[[#This Row],[Customer_ID]],Table1__2[],2,FALSE)</f>
        <v>Michelle Rogers</v>
      </c>
      <c r="N1406">
        <f>VLOOKUP(Table8_16[[#This Row],[Customer_ID]],Table1__2[],3,FALSE)</f>
        <v>56</v>
      </c>
      <c r="O1406" t="str">
        <f>VLOOKUP(Table8_16[[#This Row],[Customer_ID]],Table1__2[],4,FALSE)</f>
        <v>Male</v>
      </c>
      <c r="P1406" t="str">
        <f>VLOOKUP(Table8_16[[#This Row],[Customer_ID]],Table1__2[],5,FALSE)</f>
        <v>East Jessicaborough</v>
      </c>
      <c r="Q1406" t="str">
        <f>VLOOKUP(Table8_16[[#This Row],[Customer_ID]],Table1__2[],6,FALSE)</f>
        <v>Hawaii</v>
      </c>
      <c r="R1406" t="str">
        <f>VLOOKUP(Table8_16[[#This Row],[Customer_ID]],Table1__2[],7,FALSE)</f>
        <v>USA</v>
      </c>
      <c r="S1406" t="str">
        <f>VLOOKUP(Table8_16[[#This Row],[Customer_ID]],Table1__2[],8,FALSE)</f>
        <v>Platinum</v>
      </c>
      <c r="T1406" t="str">
        <f>VLOOKUP(Table8_16[[#This Row],[Customer_ID]],Table1__2[],9,FALSE)</f>
        <v>Experienced</v>
      </c>
      <c r="U1406" t="str">
        <f>VLOOKUP(Table8_16[[#This Row],[Product_ID]],Table3__211[],2,FALSE)</f>
        <v>Badminton Racket</v>
      </c>
      <c r="V1406" t="str">
        <f>VLOOKUP(Table8_16[[#This Row],[Product_ID]],Table3__211[],3,FALSE)</f>
        <v>Set</v>
      </c>
      <c r="W1406" t="str">
        <f>VLOOKUP(Table8_16[[#This Row],[Product_ID]],Table3__211[],4,FALSE)</f>
        <v>Sports</v>
      </c>
      <c r="X1406" t="str">
        <f>VLOOKUP(Table8_16[[#This Row],[Product_ID]],Table3__211[],5,FALSE)</f>
        <v>Equipment</v>
      </c>
      <c r="Y1406" t="str">
        <f>VLOOKUP(Table8_16[[#This Row],[Product_ID]],Table3__211[],6,FALSE)</f>
        <v>Robinson-Brown</v>
      </c>
      <c r="Z1406">
        <f>VLOOKUP(Table8_16[[#This Row],[Product_ID]],Table3__211[],7,FALSE)</f>
        <v>285.54000000000002</v>
      </c>
      <c r="AA1406">
        <f>VLOOKUP(Table8_16[[#This Row],[Product_ID]],Table3__211[],8,FALSE)</f>
        <v>358</v>
      </c>
      <c r="AB1406" t="str">
        <f>VLOOKUP(Table8_16[[#This Row],[Store_ID]],Store!$A$2:$E$21,2,FALSE)</f>
        <v>Moore, Padilla and Butler</v>
      </c>
      <c r="AC1406" t="str">
        <f>VLOOKUP(Table8_16[[#This Row],[Store_ID]],Store!$A$2:$E$21,3,FALSE)</f>
        <v>South</v>
      </c>
      <c r="AD1406" t="str">
        <f>VLOOKUP(Table8_16[[#This Row],[Store_ID]],Store!$A$2:$E$21,4,FALSE)</f>
        <v>East Johnstad</v>
      </c>
      <c r="AE1406" t="str">
        <f>VLOOKUP(Table8_16[[#This Row],[Store_ID]],Store!$A$2:$E$21,5,FALSE)</f>
        <v>Flagship</v>
      </c>
      <c r="AF1406" s="22" t="str">
        <f>VLOOKUP(Table8_16[[#This Row],[Store_ID]],Store!$A$2:$F$21,6,FALSE)</f>
        <v>Physical Store</v>
      </c>
    </row>
    <row r="1407" spans="1:32" x14ac:dyDescent="0.3">
      <c r="A1407" t="s">
        <v>3372</v>
      </c>
      <c r="B1407" s="5">
        <v>45351</v>
      </c>
      <c r="C1407" t="s">
        <v>1310</v>
      </c>
      <c r="D1407" t="s">
        <v>1799</v>
      </c>
      <c r="E1407" t="s">
        <v>1914</v>
      </c>
      <c r="F1407">
        <v>4</v>
      </c>
      <c r="G1407">
        <v>282.07</v>
      </c>
      <c r="H1407">
        <v>0.18</v>
      </c>
      <c r="I1407" t="s">
        <v>1961</v>
      </c>
      <c r="J1407">
        <v>925.18960000000004</v>
      </c>
      <c r="K1407">
        <v>925.18959999999993</v>
      </c>
      <c r="L1407" t="str">
        <f>_xlfn.IFS(Table8_1[[#This Row],[Unit_Price]]&lt;500,"Low Price",Table8_1[[#This Row],[Unit_Price]]&lt;2000,"Medium Price",Table8_1[[#This Row],[Unit_Price]]&gt;=2000, "High Price")</f>
        <v>Low Price</v>
      </c>
      <c r="M1407" t="str">
        <f>VLOOKUP(Table8_16[[#This Row],[Customer_ID]],Table1__2[],2,FALSE)</f>
        <v>Luke Parks</v>
      </c>
      <c r="N1407">
        <f>VLOOKUP(Table8_16[[#This Row],[Customer_ID]],Table1__2[],3,FALSE)</f>
        <v>60</v>
      </c>
      <c r="O1407" t="str">
        <f>VLOOKUP(Table8_16[[#This Row],[Customer_ID]],Table1__2[],4,FALSE)</f>
        <v>Female</v>
      </c>
      <c r="P1407" t="str">
        <f>VLOOKUP(Table8_16[[#This Row],[Customer_ID]],Table1__2[],5,FALSE)</f>
        <v>West Mario</v>
      </c>
      <c r="Q1407" t="str">
        <f>VLOOKUP(Table8_16[[#This Row],[Customer_ID]],Table1__2[],6,FALSE)</f>
        <v>New Hampshire</v>
      </c>
      <c r="R1407" t="str">
        <f>VLOOKUP(Table8_16[[#This Row],[Customer_ID]],Table1__2[],7,FALSE)</f>
        <v>USA</v>
      </c>
      <c r="S1407" t="str">
        <f>VLOOKUP(Table8_16[[#This Row],[Customer_ID]],Table1__2[],8,FALSE)</f>
        <v>Silver</v>
      </c>
      <c r="T1407" t="str">
        <f>VLOOKUP(Table8_16[[#This Row],[Customer_ID]],Table1__2[],9,FALSE)</f>
        <v>Experienced</v>
      </c>
      <c r="U1407" t="str">
        <f>VLOOKUP(Table8_16[[#This Row],[Product_ID]],Table3__211[],2,FALSE)</f>
        <v>Professional Jump</v>
      </c>
      <c r="V1407" t="str">
        <f>VLOOKUP(Table8_16[[#This Row],[Product_ID]],Table3__211[],3,FALSE)</f>
        <v>Rope</v>
      </c>
      <c r="W1407" t="str">
        <f>VLOOKUP(Table8_16[[#This Row],[Product_ID]],Table3__211[],4,FALSE)</f>
        <v>Sports</v>
      </c>
      <c r="X1407" t="str">
        <f>VLOOKUP(Table8_16[[#This Row],[Product_ID]],Table3__211[],5,FALSE)</f>
        <v>Fitness</v>
      </c>
      <c r="Y1407" t="str">
        <f>VLOOKUP(Table8_16[[#This Row],[Product_ID]],Table3__211[],6,FALSE)</f>
        <v>Davis PLC</v>
      </c>
      <c r="Z1407">
        <f>VLOOKUP(Table8_16[[#This Row],[Product_ID]],Table3__211[],7,FALSE)</f>
        <v>477.61</v>
      </c>
      <c r="AA1407">
        <f>VLOOKUP(Table8_16[[#This Row],[Product_ID]],Table3__211[],8,FALSE)</f>
        <v>300</v>
      </c>
      <c r="AB1407" t="str">
        <f>VLOOKUP(Table8_16[[#This Row],[Store_ID]],Store!$A$2:$E$21,2,FALSE)</f>
        <v>Martinez-Mullins</v>
      </c>
      <c r="AC1407" t="str">
        <f>VLOOKUP(Table8_16[[#This Row],[Store_ID]],Store!$A$2:$E$21,3,FALSE)</f>
        <v>South</v>
      </c>
      <c r="AD1407" t="str">
        <f>VLOOKUP(Table8_16[[#This Row],[Store_ID]],Store!$A$2:$E$21,4,FALSE)</f>
        <v>Williamsfurt</v>
      </c>
      <c r="AE1407" t="str">
        <f>VLOOKUP(Table8_16[[#This Row],[Store_ID]],Store!$A$2:$E$21,5,FALSE)</f>
        <v>Online</v>
      </c>
      <c r="AF1407" s="22" t="str">
        <f>VLOOKUP(Table8_16[[#This Row],[Store_ID]],Store!$A$2:$F$21,6,FALSE)</f>
        <v>Digital Store</v>
      </c>
    </row>
    <row r="1408" spans="1:32" x14ac:dyDescent="0.3">
      <c r="A1408" t="s">
        <v>3373</v>
      </c>
      <c r="B1408" s="5">
        <v>45290</v>
      </c>
      <c r="C1408" t="s">
        <v>530</v>
      </c>
      <c r="D1408" t="s">
        <v>1744</v>
      </c>
      <c r="E1408" t="s">
        <v>1911</v>
      </c>
      <c r="F1408">
        <v>3</v>
      </c>
      <c r="G1408">
        <v>676.77</v>
      </c>
      <c r="H1408">
        <v>0.17</v>
      </c>
      <c r="I1408" t="s">
        <v>1961</v>
      </c>
      <c r="J1408">
        <v>1685.1573000000001</v>
      </c>
      <c r="K1408">
        <v>1685.1572999999999</v>
      </c>
      <c r="L1408" t="str">
        <f>_xlfn.IFS(Table8_1[[#This Row],[Unit_Price]]&lt;500,"Low Price",Table8_1[[#This Row],[Unit_Price]]&lt;2000,"Medium Price",Table8_1[[#This Row],[Unit_Price]]&gt;=2000, "High Price")</f>
        <v>Medium Price</v>
      </c>
      <c r="M1408" t="str">
        <f>VLOOKUP(Table8_16[[#This Row],[Customer_ID]],Table1__2[],2,FALSE)</f>
        <v>Maria Sanchez</v>
      </c>
      <c r="N1408">
        <f>VLOOKUP(Table8_16[[#This Row],[Customer_ID]],Table1__2[],3,FALSE)</f>
        <v>46</v>
      </c>
      <c r="O1408" t="str">
        <f>VLOOKUP(Table8_16[[#This Row],[Customer_ID]],Table1__2[],4,FALSE)</f>
        <v>Male</v>
      </c>
      <c r="P1408" t="str">
        <f>VLOOKUP(Table8_16[[#This Row],[Customer_ID]],Table1__2[],5,FALSE)</f>
        <v>East Peterbury</v>
      </c>
      <c r="Q1408" t="str">
        <f>VLOOKUP(Table8_16[[#This Row],[Customer_ID]],Table1__2[],6,FALSE)</f>
        <v>North Dakota</v>
      </c>
      <c r="R1408" t="str">
        <f>VLOOKUP(Table8_16[[#This Row],[Customer_ID]],Table1__2[],7,FALSE)</f>
        <v>USA</v>
      </c>
      <c r="S1408" t="str">
        <f>VLOOKUP(Table8_16[[#This Row],[Customer_ID]],Table1__2[],8,FALSE)</f>
        <v>Bronze</v>
      </c>
      <c r="T1408" t="str">
        <f>VLOOKUP(Table8_16[[#This Row],[Customer_ID]],Table1__2[],9,FALSE)</f>
        <v>Experienced</v>
      </c>
      <c r="U1408" t="str">
        <f>VLOOKUP(Table8_16[[#This Row],[Product_ID]],Table3__211[],2,FALSE)</f>
        <v>Sports Stopwatch</v>
      </c>
      <c r="V1408" t="str">
        <f>VLOOKUP(Table8_16[[#This Row],[Product_ID]],Table3__211[],3,FALSE)</f>
        <v>Pro</v>
      </c>
      <c r="W1408" t="str">
        <f>VLOOKUP(Table8_16[[#This Row],[Product_ID]],Table3__211[],4,FALSE)</f>
        <v>Sports</v>
      </c>
      <c r="X1408" t="str">
        <f>VLOOKUP(Table8_16[[#This Row],[Product_ID]],Table3__211[],5,FALSE)</f>
        <v>Accessories</v>
      </c>
      <c r="Y1408" t="str">
        <f>VLOOKUP(Table8_16[[#This Row],[Product_ID]],Table3__211[],6,FALSE)</f>
        <v>Thompson-French</v>
      </c>
      <c r="Z1408">
        <f>VLOOKUP(Table8_16[[#This Row],[Product_ID]],Table3__211[],7,FALSE)</f>
        <v>434.84</v>
      </c>
      <c r="AA1408">
        <f>VLOOKUP(Table8_16[[#This Row],[Product_ID]],Table3__211[],8,FALSE)</f>
        <v>185</v>
      </c>
      <c r="AB1408" t="str">
        <f>VLOOKUP(Table8_16[[#This Row],[Store_ID]],Store!$A$2:$E$21,2,FALSE)</f>
        <v>Benson-Elliott</v>
      </c>
      <c r="AC1408" t="str">
        <f>VLOOKUP(Table8_16[[#This Row],[Store_ID]],Store!$A$2:$E$21,3,FALSE)</f>
        <v>East</v>
      </c>
      <c r="AD1408" t="str">
        <f>VLOOKUP(Table8_16[[#This Row],[Store_ID]],Store!$A$2:$E$21,4,FALSE)</f>
        <v>Port Josephberg</v>
      </c>
      <c r="AE1408" t="str">
        <f>VLOOKUP(Table8_16[[#This Row],[Store_ID]],Store!$A$2:$E$21,5,FALSE)</f>
        <v>Online</v>
      </c>
      <c r="AF1408" s="22" t="str">
        <f>VLOOKUP(Table8_16[[#This Row],[Store_ID]],Store!$A$2:$F$21,6,FALSE)</f>
        <v>Digital Store</v>
      </c>
    </row>
    <row r="1409" spans="1:32" x14ac:dyDescent="0.3">
      <c r="A1409" t="s">
        <v>3374</v>
      </c>
      <c r="B1409" s="5">
        <v>45638</v>
      </c>
      <c r="C1409" t="s">
        <v>722</v>
      </c>
      <c r="D1409" t="s">
        <v>1585</v>
      </c>
      <c r="E1409" t="s">
        <v>1939</v>
      </c>
      <c r="F1409">
        <v>2</v>
      </c>
      <c r="G1409">
        <v>362.7</v>
      </c>
      <c r="H1409">
        <v>0.09</v>
      </c>
      <c r="I1409" t="s">
        <v>1959</v>
      </c>
      <c r="J1409">
        <v>660.11400000000003</v>
      </c>
      <c r="K1409">
        <v>660.11400000000003</v>
      </c>
      <c r="L1409" t="str">
        <f>_xlfn.IFS(Table8_1[[#This Row],[Unit_Price]]&lt;500,"Low Price",Table8_1[[#This Row],[Unit_Price]]&lt;2000,"Medium Price",Table8_1[[#This Row],[Unit_Price]]&gt;=2000, "High Price")</f>
        <v>Low Price</v>
      </c>
      <c r="M1409" t="str">
        <f>VLOOKUP(Table8_16[[#This Row],[Customer_ID]],Table1__2[],2,FALSE)</f>
        <v>George Davis</v>
      </c>
      <c r="N1409">
        <f>VLOOKUP(Table8_16[[#This Row],[Customer_ID]],Table1__2[],3,FALSE)</f>
        <v>50</v>
      </c>
      <c r="O1409" t="str">
        <f>VLOOKUP(Table8_16[[#This Row],[Customer_ID]],Table1__2[],4,FALSE)</f>
        <v>Female</v>
      </c>
      <c r="P1409" t="str">
        <f>VLOOKUP(Table8_16[[#This Row],[Customer_ID]],Table1__2[],5,FALSE)</f>
        <v xml:space="preserve">    lake lisa</v>
      </c>
      <c r="Q1409" t="str">
        <f>VLOOKUP(Table8_16[[#This Row],[Customer_ID]],Table1__2[],6,FALSE)</f>
        <v>Massachusetts</v>
      </c>
      <c r="R1409" t="str">
        <f>VLOOKUP(Table8_16[[#This Row],[Customer_ID]],Table1__2[],7,FALSE)</f>
        <v>USA</v>
      </c>
      <c r="S1409" t="str">
        <f>VLOOKUP(Table8_16[[#This Row],[Customer_ID]],Table1__2[],8,FALSE)</f>
        <v>Bronze</v>
      </c>
      <c r="T1409" t="str">
        <f>VLOOKUP(Table8_16[[#This Row],[Customer_ID]],Table1__2[],9,FALSE)</f>
        <v>Experienced</v>
      </c>
      <c r="U1409" t="str">
        <f>VLOOKUP(Table8_16[[#This Row],[Product_ID]],Table3__211[],2,FALSE)</f>
        <v>LED Table</v>
      </c>
      <c r="V1409" t="str">
        <f>VLOOKUP(Table8_16[[#This Row],[Product_ID]],Table3__211[],3,FALSE)</f>
        <v>Lamp</v>
      </c>
      <c r="W1409" t="str">
        <f>VLOOKUP(Table8_16[[#This Row],[Product_ID]],Table3__211[],4,FALSE)</f>
        <v>Home</v>
      </c>
      <c r="X1409" t="str">
        <f>VLOOKUP(Table8_16[[#This Row],[Product_ID]],Table3__211[],5,FALSE)</f>
        <v>Lighting</v>
      </c>
      <c r="Y1409" t="str">
        <f>VLOOKUP(Table8_16[[#This Row],[Product_ID]],Table3__211[],6,FALSE)</f>
        <v>Harrell LLC</v>
      </c>
      <c r="Z1409">
        <f>VLOOKUP(Table8_16[[#This Row],[Product_ID]],Table3__211[],7,FALSE)</f>
        <v>218.86</v>
      </c>
      <c r="AA1409">
        <f>VLOOKUP(Table8_16[[#This Row],[Product_ID]],Table3__211[],8,FALSE)</f>
        <v>170</v>
      </c>
      <c r="AB1409" t="str">
        <f>VLOOKUP(Table8_16[[#This Row],[Store_ID]],Store!$A$2:$E$21,2,FALSE)</f>
        <v>Frederick-Wright</v>
      </c>
      <c r="AC1409" t="str">
        <f>VLOOKUP(Table8_16[[#This Row],[Store_ID]],Store!$A$2:$E$21,3,FALSE)</f>
        <v>West</v>
      </c>
      <c r="AD1409" t="str">
        <f>VLOOKUP(Table8_16[[#This Row],[Store_ID]],Store!$A$2:$E$21,4,FALSE)</f>
        <v>New Jimmymouth</v>
      </c>
      <c r="AE1409" t="str">
        <f>VLOOKUP(Table8_16[[#This Row],[Store_ID]],Store!$A$2:$E$21,5,FALSE)</f>
        <v>Flagship</v>
      </c>
      <c r="AF1409" s="22" t="str">
        <f>VLOOKUP(Table8_16[[#This Row],[Store_ID]],Store!$A$2:$F$21,6,FALSE)</f>
        <v>Physical Store</v>
      </c>
    </row>
    <row r="1410" spans="1:32" x14ac:dyDescent="0.3">
      <c r="A1410" t="s">
        <v>3375</v>
      </c>
      <c r="B1410" s="5">
        <v>45679</v>
      </c>
      <c r="C1410" t="s">
        <v>468</v>
      </c>
      <c r="D1410" t="s">
        <v>1610</v>
      </c>
      <c r="E1410" t="s">
        <v>1896</v>
      </c>
      <c r="F1410">
        <v>1</v>
      </c>
      <c r="G1410">
        <v>908.5</v>
      </c>
      <c r="H1410">
        <v>0.2</v>
      </c>
      <c r="I1410" t="s">
        <v>1964</v>
      </c>
      <c r="J1410">
        <v>726.8</v>
      </c>
      <c r="K1410">
        <v>726.8</v>
      </c>
      <c r="L1410" t="str">
        <f>_xlfn.IFS(Table8_1[[#This Row],[Unit_Price]]&lt;500,"Low Price",Table8_1[[#This Row],[Unit_Price]]&lt;2000,"Medium Price",Table8_1[[#This Row],[Unit_Price]]&gt;=2000, "High Price")</f>
        <v>Medium Price</v>
      </c>
      <c r="M1410" t="str">
        <f>VLOOKUP(Table8_16[[#This Row],[Customer_ID]],Table1__2[],2,FALSE)</f>
        <v>Matthew Hanna</v>
      </c>
      <c r="N1410">
        <f>VLOOKUP(Table8_16[[#This Row],[Customer_ID]],Table1__2[],3,FALSE)</f>
        <v>33</v>
      </c>
      <c r="O1410" t="str">
        <f>VLOOKUP(Table8_16[[#This Row],[Customer_ID]],Table1__2[],4,FALSE)</f>
        <v>Female</v>
      </c>
      <c r="P1410" t="str">
        <f>VLOOKUP(Table8_16[[#This Row],[Customer_ID]],Table1__2[],5,FALSE)</f>
        <v>Gonzalezbury</v>
      </c>
      <c r="Q1410" t="str">
        <f>VLOOKUP(Table8_16[[#This Row],[Customer_ID]],Table1__2[],6,FALSE)</f>
        <v>Michigan</v>
      </c>
      <c r="R1410" t="str">
        <f>VLOOKUP(Table8_16[[#This Row],[Customer_ID]],Table1__2[],7,FALSE)</f>
        <v>USA</v>
      </c>
      <c r="S1410" t="str">
        <f>VLOOKUP(Table8_16[[#This Row],[Customer_ID]],Table1__2[],8,FALSE)</f>
        <v>Platinum</v>
      </c>
      <c r="T1410" t="str">
        <f>VLOOKUP(Table8_16[[#This Row],[Customer_ID]],Table1__2[],9,FALSE)</f>
        <v>Experienced</v>
      </c>
      <c r="U1410" t="str">
        <f>VLOOKUP(Table8_16[[#This Row],[Product_ID]],Table3__211[],2,FALSE)</f>
        <v>USB-C Fast</v>
      </c>
      <c r="V1410" t="str">
        <f>VLOOKUP(Table8_16[[#This Row],[Product_ID]],Table3__211[],3,FALSE)</f>
        <v>Charger</v>
      </c>
      <c r="W1410" t="str">
        <f>VLOOKUP(Table8_16[[#This Row],[Product_ID]],Table3__211[],4,FALSE)</f>
        <v>Electronics</v>
      </c>
      <c r="X1410" t="str">
        <f>VLOOKUP(Table8_16[[#This Row],[Product_ID]],Table3__211[],5,FALSE)</f>
        <v>Accessories</v>
      </c>
      <c r="Y1410" t="str">
        <f>VLOOKUP(Table8_16[[#This Row],[Product_ID]],Table3__211[],6,FALSE)</f>
        <v>Dawson-Perkins</v>
      </c>
      <c r="Z1410">
        <f>VLOOKUP(Table8_16[[#This Row],[Product_ID]],Table3__211[],7,FALSE)</f>
        <v>242.23</v>
      </c>
      <c r="AA1410">
        <f>VLOOKUP(Table8_16[[#This Row],[Product_ID]],Table3__211[],8,FALSE)</f>
        <v>453</v>
      </c>
      <c r="AB1410" t="str">
        <f>VLOOKUP(Table8_16[[#This Row],[Store_ID]],Store!$A$2:$E$21,2,FALSE)</f>
        <v>Black-Horn</v>
      </c>
      <c r="AC1410" t="str">
        <f>VLOOKUP(Table8_16[[#This Row],[Store_ID]],Store!$A$2:$E$21,3,FALSE)</f>
        <v>South</v>
      </c>
      <c r="AD1410" t="str">
        <f>VLOOKUP(Table8_16[[#This Row],[Store_ID]],Store!$A$2:$E$21,4,FALSE)</f>
        <v>North Nancyview</v>
      </c>
      <c r="AE1410" t="str">
        <f>VLOOKUP(Table8_16[[#This Row],[Store_ID]],Store!$A$2:$E$21,5,FALSE)</f>
        <v>Outlet</v>
      </c>
      <c r="AF1410" s="22" t="str">
        <f>VLOOKUP(Table8_16[[#This Row],[Store_ID]],Store!$A$2:$F$21,6,FALSE)</f>
        <v>Physical Store</v>
      </c>
    </row>
    <row r="1411" spans="1:32" x14ac:dyDescent="0.3">
      <c r="A1411" t="s">
        <v>3376</v>
      </c>
      <c r="B1411" s="5">
        <v>45296</v>
      </c>
      <c r="C1411" t="s">
        <v>251</v>
      </c>
      <c r="D1411" t="s">
        <v>1652</v>
      </c>
      <c r="E1411" t="s">
        <v>1936</v>
      </c>
      <c r="F1411">
        <v>2</v>
      </c>
      <c r="G1411">
        <v>795.37</v>
      </c>
      <c r="H1411">
        <v>0.2</v>
      </c>
      <c r="I1411" t="s">
        <v>1964</v>
      </c>
      <c r="J1411">
        <v>1272.5920000000001</v>
      </c>
      <c r="K1411">
        <v>1272.5920000000001</v>
      </c>
      <c r="L1411" t="str">
        <f>_xlfn.IFS(Table8_1[[#This Row],[Unit_Price]]&lt;500,"Low Price",Table8_1[[#This Row],[Unit_Price]]&lt;2000,"Medium Price",Table8_1[[#This Row],[Unit_Price]]&gt;=2000, "High Price")</f>
        <v>Medium Price</v>
      </c>
      <c r="M1411" t="str">
        <f>VLOOKUP(Table8_16[[#This Row],[Customer_ID]],Table1__2[],2,FALSE)</f>
        <v>Amber Mcclain</v>
      </c>
      <c r="N1411">
        <f>VLOOKUP(Table8_16[[#This Row],[Customer_ID]],Table1__2[],3,FALSE)</f>
        <v>58</v>
      </c>
      <c r="O1411" t="str">
        <f>VLOOKUP(Table8_16[[#This Row],[Customer_ID]],Table1__2[],4,FALSE)</f>
        <v>Male</v>
      </c>
      <c r="P1411" t="str">
        <f>VLOOKUP(Table8_16[[#This Row],[Customer_ID]],Table1__2[],5,FALSE)</f>
        <v>Brendaburgh</v>
      </c>
      <c r="Q1411" t="str">
        <f>VLOOKUP(Table8_16[[#This Row],[Customer_ID]],Table1__2[],6,FALSE)</f>
        <v>Florida</v>
      </c>
      <c r="R1411" t="str">
        <f>VLOOKUP(Table8_16[[#This Row],[Customer_ID]],Table1__2[],7,FALSE)</f>
        <v>USA</v>
      </c>
      <c r="S1411" t="str">
        <f>VLOOKUP(Table8_16[[#This Row],[Customer_ID]],Table1__2[],8,FALSE)</f>
        <v>Silver</v>
      </c>
      <c r="T1411" t="str">
        <f>VLOOKUP(Table8_16[[#This Row],[Customer_ID]],Table1__2[],9,FALSE)</f>
        <v>Experienced</v>
      </c>
      <c r="U1411" t="str">
        <f>VLOOKUP(Table8_16[[#This Row],[Product_ID]],Table3__211[],2,FALSE)</f>
        <v>Women's Scarf</v>
      </c>
      <c r="V1411" t="str">
        <f>VLOOKUP(Table8_16[[#This Row],[Product_ID]],Table3__211[],3,FALSE)</f>
        <v>Set</v>
      </c>
      <c r="W1411" t="str">
        <f>VLOOKUP(Table8_16[[#This Row],[Product_ID]],Table3__211[],4,FALSE)</f>
        <v>Clothing</v>
      </c>
      <c r="X1411" t="str">
        <f>VLOOKUP(Table8_16[[#This Row],[Product_ID]],Table3__211[],5,FALSE)</f>
        <v>Accessories</v>
      </c>
      <c r="Y1411" t="str">
        <f>VLOOKUP(Table8_16[[#This Row],[Product_ID]],Table3__211[],6,FALSE)</f>
        <v>Brown and Sons</v>
      </c>
      <c r="Z1411">
        <f>VLOOKUP(Table8_16[[#This Row],[Product_ID]],Table3__211[],7,FALSE)</f>
        <v>174.02</v>
      </c>
      <c r="AA1411">
        <f>VLOOKUP(Table8_16[[#This Row],[Product_ID]],Table3__211[],8,FALSE)</f>
        <v>268</v>
      </c>
      <c r="AB1411" t="str">
        <f>VLOOKUP(Table8_16[[#This Row],[Store_ID]],Store!$A$2:$E$21,2,FALSE)</f>
        <v>Shelton PLC</v>
      </c>
      <c r="AC1411" t="str">
        <f>VLOOKUP(Table8_16[[#This Row],[Store_ID]],Store!$A$2:$E$21,3,FALSE)</f>
        <v>North</v>
      </c>
      <c r="AD1411" t="str">
        <f>VLOOKUP(Table8_16[[#This Row],[Store_ID]],Store!$A$2:$E$21,4,FALSE)</f>
        <v>East Jenniferstad</v>
      </c>
      <c r="AE1411" t="str">
        <f>VLOOKUP(Table8_16[[#This Row],[Store_ID]],Store!$A$2:$E$21,5,FALSE)</f>
        <v>Flagship</v>
      </c>
      <c r="AF1411" s="22" t="str">
        <f>VLOOKUP(Table8_16[[#This Row],[Store_ID]],Store!$A$2:$F$21,6,FALSE)</f>
        <v>Physical Store</v>
      </c>
    </row>
    <row r="1412" spans="1:32" x14ac:dyDescent="0.3">
      <c r="A1412" t="s">
        <v>3377</v>
      </c>
      <c r="B1412" s="5">
        <v>45760</v>
      </c>
      <c r="C1412" t="s">
        <v>494</v>
      </c>
      <c r="D1412" t="s">
        <v>1683</v>
      </c>
      <c r="E1412" t="s">
        <v>1904</v>
      </c>
      <c r="F1412">
        <v>2</v>
      </c>
      <c r="G1412">
        <v>326.85000000000002</v>
      </c>
      <c r="H1412">
        <v>0.17</v>
      </c>
      <c r="I1412" t="s">
        <v>1964</v>
      </c>
      <c r="J1412">
        <v>542.57100000000003</v>
      </c>
      <c r="K1412">
        <v>542.57100000000003</v>
      </c>
      <c r="L1412" t="str">
        <f>_xlfn.IFS(Table8_1[[#This Row],[Unit_Price]]&lt;500,"Low Price",Table8_1[[#This Row],[Unit_Price]]&lt;2000,"Medium Price",Table8_1[[#This Row],[Unit_Price]]&gt;=2000, "High Price")</f>
        <v>Low Price</v>
      </c>
      <c r="M1412" t="str">
        <f>VLOOKUP(Table8_16[[#This Row],[Customer_ID]],Table1__2[],2,FALSE)</f>
        <v>Justin Cross</v>
      </c>
      <c r="N1412">
        <f>VLOOKUP(Table8_16[[#This Row],[Customer_ID]],Table1__2[],3,FALSE)</f>
        <v>62</v>
      </c>
      <c r="O1412" t="str">
        <f>VLOOKUP(Table8_16[[#This Row],[Customer_ID]],Table1__2[],4,FALSE)</f>
        <v>Female</v>
      </c>
      <c r="P1412" t="str">
        <f>VLOOKUP(Table8_16[[#This Row],[Customer_ID]],Table1__2[],5,FALSE)</f>
        <v>North Anthonychester</v>
      </c>
      <c r="Q1412" t="str">
        <f>VLOOKUP(Table8_16[[#This Row],[Customer_ID]],Table1__2[],6,FALSE)</f>
        <v>Nevada</v>
      </c>
      <c r="R1412" t="str">
        <f>VLOOKUP(Table8_16[[#This Row],[Customer_ID]],Table1__2[],7,FALSE)</f>
        <v>USA</v>
      </c>
      <c r="S1412" t="str">
        <f>VLOOKUP(Table8_16[[#This Row],[Customer_ID]],Table1__2[],8,FALSE)</f>
        <v>Bronze</v>
      </c>
      <c r="T1412" t="str">
        <f>VLOOKUP(Table8_16[[#This Row],[Customer_ID]],Table1__2[],9,FALSE)</f>
        <v>Retired</v>
      </c>
      <c r="U1412" t="str">
        <f>VLOOKUP(Table8_16[[#This Row],[Product_ID]],Table3__211[],2,FALSE)</f>
        <v>Bedroom Table</v>
      </c>
      <c r="V1412" t="str">
        <f>VLOOKUP(Table8_16[[#This Row],[Product_ID]],Table3__211[],3,FALSE)</f>
        <v>Lamp</v>
      </c>
      <c r="W1412" t="str">
        <f>VLOOKUP(Table8_16[[#This Row],[Product_ID]],Table3__211[],4,FALSE)</f>
        <v>Home</v>
      </c>
      <c r="X1412" t="str">
        <f>VLOOKUP(Table8_16[[#This Row],[Product_ID]],Table3__211[],5,FALSE)</f>
        <v>Lighting</v>
      </c>
      <c r="Y1412" t="str">
        <f>VLOOKUP(Table8_16[[#This Row],[Product_ID]],Table3__211[],6,FALSE)</f>
        <v>Jones LLC</v>
      </c>
      <c r="Z1412">
        <f>VLOOKUP(Table8_16[[#This Row],[Product_ID]],Table3__211[],7,FALSE)</f>
        <v>382.22</v>
      </c>
      <c r="AA1412">
        <f>VLOOKUP(Table8_16[[#This Row],[Product_ID]],Table3__211[],8,FALSE)</f>
        <v>329</v>
      </c>
      <c r="AB1412" t="str">
        <f>VLOOKUP(Table8_16[[#This Row],[Store_ID]],Store!$A$2:$E$21,2,FALSE)</f>
        <v>Alexander Group</v>
      </c>
      <c r="AC1412" t="str">
        <f>VLOOKUP(Table8_16[[#This Row],[Store_ID]],Store!$A$2:$E$21,3,FALSE)</f>
        <v>South</v>
      </c>
      <c r="AD1412" t="str">
        <f>VLOOKUP(Table8_16[[#This Row],[Store_ID]],Store!$A$2:$E$21,4,FALSE)</f>
        <v>Port Sharon</v>
      </c>
      <c r="AE1412" t="str">
        <f>VLOOKUP(Table8_16[[#This Row],[Store_ID]],Store!$A$2:$E$21,5,FALSE)</f>
        <v>Online</v>
      </c>
      <c r="AF1412" s="22" t="str">
        <f>VLOOKUP(Table8_16[[#This Row],[Store_ID]],Store!$A$2:$F$21,6,FALSE)</f>
        <v>Digital Store</v>
      </c>
    </row>
    <row r="1413" spans="1:32" x14ac:dyDescent="0.3">
      <c r="A1413" t="s">
        <v>3378</v>
      </c>
      <c r="B1413" s="5">
        <v>45603</v>
      </c>
      <c r="C1413" t="s">
        <v>1109</v>
      </c>
      <c r="D1413" t="s">
        <v>1750</v>
      </c>
      <c r="E1413" t="s">
        <v>1934</v>
      </c>
      <c r="F1413">
        <v>3</v>
      </c>
      <c r="G1413">
        <v>169.43</v>
      </c>
      <c r="H1413">
        <v>0.19</v>
      </c>
      <c r="I1413" t="s">
        <v>1959</v>
      </c>
      <c r="J1413">
        <v>411.7149</v>
      </c>
      <c r="K1413">
        <v>411.7149</v>
      </c>
      <c r="L1413" t="str">
        <f>_xlfn.IFS(Table8_1[[#This Row],[Unit_Price]]&lt;500,"Low Price",Table8_1[[#This Row],[Unit_Price]]&lt;2000,"Medium Price",Table8_1[[#This Row],[Unit_Price]]&gt;=2000, "High Price")</f>
        <v>Low Price</v>
      </c>
      <c r="M1413" t="str">
        <f>VLOOKUP(Table8_16[[#This Row],[Customer_ID]],Table1__2[],2,FALSE)</f>
        <v>Charles Miller</v>
      </c>
      <c r="N1413">
        <f>VLOOKUP(Table8_16[[#This Row],[Customer_ID]],Table1__2[],3,FALSE)</f>
        <v>26</v>
      </c>
      <c r="O1413" t="str">
        <f>VLOOKUP(Table8_16[[#This Row],[Customer_ID]],Table1__2[],4,FALSE)</f>
        <v>Male</v>
      </c>
      <c r="P1413" t="str">
        <f>VLOOKUP(Table8_16[[#This Row],[Customer_ID]],Table1__2[],5,FALSE)</f>
        <v>Lake Allisonborough</v>
      </c>
      <c r="Q1413" t="str">
        <f>VLOOKUP(Table8_16[[#This Row],[Customer_ID]],Table1__2[],6,FALSE)</f>
        <v>Iowa</v>
      </c>
      <c r="R1413" t="str">
        <f>VLOOKUP(Table8_16[[#This Row],[Customer_ID]],Table1__2[],7,FALSE)</f>
        <v>USA</v>
      </c>
      <c r="S1413" t="str">
        <f>VLOOKUP(Table8_16[[#This Row],[Customer_ID]],Table1__2[],8,FALSE)</f>
        <v>Silver</v>
      </c>
      <c r="T1413" t="str">
        <f>VLOOKUP(Table8_16[[#This Row],[Customer_ID]],Table1__2[],9,FALSE)</f>
        <v>Entry level Professionel</v>
      </c>
      <c r="U1413" t="str">
        <f>VLOOKUP(Table8_16[[#This Row],[Product_ID]],Table3__211[],2,FALSE)</f>
        <v>Premium Blanket</v>
      </c>
      <c r="V1413" t="str">
        <f>VLOOKUP(Table8_16[[#This Row],[Product_ID]],Table3__211[],3,FALSE)</f>
        <v>Throw</v>
      </c>
      <c r="W1413" t="str">
        <f>VLOOKUP(Table8_16[[#This Row],[Product_ID]],Table3__211[],4,FALSE)</f>
        <v>Home</v>
      </c>
      <c r="X1413" t="str">
        <f>VLOOKUP(Table8_16[[#This Row],[Product_ID]],Table3__211[],5,FALSE)</f>
        <v>Decor</v>
      </c>
      <c r="Y1413" t="str">
        <f>VLOOKUP(Table8_16[[#This Row],[Product_ID]],Table3__211[],6,FALSE)</f>
        <v>Hernandez, Kennedy and Porter</v>
      </c>
      <c r="Z1413">
        <f>VLOOKUP(Table8_16[[#This Row],[Product_ID]],Table3__211[],7,FALSE)</f>
        <v>461.47</v>
      </c>
      <c r="AA1413">
        <f>VLOOKUP(Table8_16[[#This Row],[Product_ID]],Table3__211[],8,FALSE)</f>
        <v>190</v>
      </c>
      <c r="AB1413" t="str">
        <f>VLOOKUP(Table8_16[[#This Row],[Store_ID]],Store!$A$2:$E$21,2,FALSE)</f>
        <v>Mcdonald Inc</v>
      </c>
      <c r="AC1413" t="str">
        <f>VLOOKUP(Table8_16[[#This Row],[Store_ID]],Store!$A$2:$E$21,3,FALSE)</f>
        <v>South</v>
      </c>
      <c r="AD1413" t="str">
        <f>VLOOKUP(Table8_16[[#This Row],[Store_ID]],Store!$A$2:$E$21,4,FALSE)</f>
        <v>Christopherland</v>
      </c>
      <c r="AE1413" t="str">
        <f>VLOOKUP(Table8_16[[#This Row],[Store_ID]],Store!$A$2:$E$21,5,FALSE)</f>
        <v>Outlet</v>
      </c>
      <c r="AF1413" s="22" t="str">
        <f>VLOOKUP(Table8_16[[#This Row],[Store_ID]],Store!$A$2:$F$21,6,FALSE)</f>
        <v>Physical Store</v>
      </c>
    </row>
    <row r="1414" spans="1:32" x14ac:dyDescent="0.3">
      <c r="A1414" t="s">
        <v>3379</v>
      </c>
      <c r="B1414" s="5">
        <v>45413</v>
      </c>
      <c r="C1414" t="s">
        <v>551</v>
      </c>
      <c r="D1414" t="s">
        <v>1832</v>
      </c>
      <c r="E1414" t="s">
        <v>1911</v>
      </c>
      <c r="F1414">
        <v>1</v>
      </c>
      <c r="G1414">
        <v>254.47</v>
      </c>
      <c r="H1414">
        <v>0.1</v>
      </c>
      <c r="I1414" t="s">
        <v>1959</v>
      </c>
      <c r="J1414">
        <v>229.023</v>
      </c>
      <c r="K1414">
        <v>229.023</v>
      </c>
      <c r="L1414" t="str">
        <f>_xlfn.IFS(Table8_1[[#This Row],[Unit_Price]]&lt;500,"Low Price",Table8_1[[#This Row],[Unit_Price]]&lt;2000,"Medium Price",Table8_1[[#This Row],[Unit_Price]]&gt;=2000, "High Price")</f>
        <v>Low Price</v>
      </c>
      <c r="M1414" t="str">
        <f>VLOOKUP(Table8_16[[#This Row],[Customer_ID]],Table1__2[],2,FALSE)</f>
        <v>Joseph Jones</v>
      </c>
      <c r="N1414">
        <f>VLOOKUP(Table8_16[[#This Row],[Customer_ID]],Table1__2[],3,FALSE)</f>
        <v>21</v>
      </c>
      <c r="O1414" t="str">
        <f>VLOOKUP(Table8_16[[#This Row],[Customer_ID]],Table1__2[],4,FALSE)</f>
        <v>Male</v>
      </c>
      <c r="P1414" t="str">
        <f>VLOOKUP(Table8_16[[#This Row],[Customer_ID]],Table1__2[],5,FALSE)</f>
        <v>North Matthew</v>
      </c>
      <c r="Q1414" t="str">
        <f>VLOOKUP(Table8_16[[#This Row],[Customer_ID]],Table1__2[],6,FALSE)</f>
        <v>Illinois</v>
      </c>
      <c r="R1414" t="str">
        <f>VLOOKUP(Table8_16[[#This Row],[Customer_ID]],Table1__2[],7,FALSE)</f>
        <v>USA</v>
      </c>
      <c r="S1414" t="str">
        <f>VLOOKUP(Table8_16[[#This Row],[Customer_ID]],Table1__2[],8,FALSE)</f>
        <v>Bronze</v>
      </c>
      <c r="T1414" t="str">
        <f>VLOOKUP(Table8_16[[#This Row],[Customer_ID]],Table1__2[],9,FALSE)</f>
        <v>Students</v>
      </c>
      <c r="U1414" t="str">
        <f>VLOOKUP(Table8_16[[#This Row],[Product_ID]],Table3__211[],2,FALSE)</f>
        <v>Hydrating Face</v>
      </c>
      <c r="V1414" t="str">
        <f>VLOOKUP(Table8_16[[#This Row],[Product_ID]],Table3__211[],3,FALSE)</f>
        <v>Cleanser</v>
      </c>
      <c r="W1414" t="str">
        <f>VLOOKUP(Table8_16[[#This Row],[Product_ID]],Table3__211[],4,FALSE)</f>
        <v>Beauty</v>
      </c>
      <c r="X1414" t="str">
        <f>VLOOKUP(Table8_16[[#This Row],[Product_ID]],Table3__211[],5,FALSE)</f>
        <v>Skincare</v>
      </c>
      <c r="Y1414" t="str">
        <f>VLOOKUP(Table8_16[[#This Row],[Product_ID]],Table3__211[],6,FALSE)</f>
        <v>Butler Group</v>
      </c>
      <c r="Z1414">
        <f>VLOOKUP(Table8_16[[#This Row],[Product_ID]],Table3__211[],7,FALSE)</f>
        <v>254.04</v>
      </c>
      <c r="AA1414">
        <f>VLOOKUP(Table8_16[[#This Row],[Product_ID]],Table3__211[],8,FALSE)</f>
        <v>159</v>
      </c>
      <c r="AB1414" t="str">
        <f>VLOOKUP(Table8_16[[#This Row],[Store_ID]],Store!$A$2:$E$21,2,FALSE)</f>
        <v>Benson-Elliott</v>
      </c>
      <c r="AC1414" t="str">
        <f>VLOOKUP(Table8_16[[#This Row],[Store_ID]],Store!$A$2:$E$21,3,FALSE)</f>
        <v>East</v>
      </c>
      <c r="AD1414" t="str">
        <f>VLOOKUP(Table8_16[[#This Row],[Store_ID]],Store!$A$2:$E$21,4,FALSE)</f>
        <v>Port Josephberg</v>
      </c>
      <c r="AE1414" t="str">
        <f>VLOOKUP(Table8_16[[#This Row],[Store_ID]],Store!$A$2:$E$21,5,FALSE)</f>
        <v>Online</v>
      </c>
      <c r="AF1414" s="22" t="str">
        <f>VLOOKUP(Table8_16[[#This Row],[Store_ID]],Store!$A$2:$F$21,6,FALSE)</f>
        <v>Digital Store</v>
      </c>
    </row>
    <row r="1415" spans="1:32" x14ac:dyDescent="0.3">
      <c r="A1415" t="s">
        <v>3380</v>
      </c>
      <c r="B1415" s="5">
        <v>45506</v>
      </c>
      <c r="C1415" t="s">
        <v>1310</v>
      </c>
      <c r="D1415" t="s">
        <v>1652</v>
      </c>
      <c r="E1415" t="s">
        <v>1939</v>
      </c>
      <c r="F1415">
        <v>4</v>
      </c>
      <c r="G1415">
        <v>627.73</v>
      </c>
      <c r="H1415">
        <v>0.11</v>
      </c>
      <c r="I1415" t="s">
        <v>1964</v>
      </c>
      <c r="J1415">
        <v>2234.7188000000001</v>
      </c>
      <c r="K1415">
        <v>2234.7188000000001</v>
      </c>
      <c r="L1415" t="str">
        <f>_xlfn.IFS(Table8_1[[#This Row],[Unit_Price]]&lt;500,"Low Price",Table8_1[[#This Row],[Unit_Price]]&lt;2000,"Medium Price",Table8_1[[#This Row],[Unit_Price]]&gt;=2000, "High Price")</f>
        <v>Medium Price</v>
      </c>
      <c r="M1415" t="str">
        <f>VLOOKUP(Table8_16[[#This Row],[Customer_ID]],Table1__2[],2,FALSE)</f>
        <v>Luke Parks</v>
      </c>
      <c r="N1415">
        <f>VLOOKUP(Table8_16[[#This Row],[Customer_ID]],Table1__2[],3,FALSE)</f>
        <v>60</v>
      </c>
      <c r="O1415" t="str">
        <f>VLOOKUP(Table8_16[[#This Row],[Customer_ID]],Table1__2[],4,FALSE)</f>
        <v>Female</v>
      </c>
      <c r="P1415" t="str">
        <f>VLOOKUP(Table8_16[[#This Row],[Customer_ID]],Table1__2[],5,FALSE)</f>
        <v>West Mario</v>
      </c>
      <c r="Q1415" t="str">
        <f>VLOOKUP(Table8_16[[#This Row],[Customer_ID]],Table1__2[],6,FALSE)</f>
        <v>New Hampshire</v>
      </c>
      <c r="R1415" t="str">
        <f>VLOOKUP(Table8_16[[#This Row],[Customer_ID]],Table1__2[],7,FALSE)</f>
        <v>USA</v>
      </c>
      <c r="S1415" t="str">
        <f>VLOOKUP(Table8_16[[#This Row],[Customer_ID]],Table1__2[],8,FALSE)</f>
        <v>Silver</v>
      </c>
      <c r="T1415" t="str">
        <f>VLOOKUP(Table8_16[[#This Row],[Customer_ID]],Table1__2[],9,FALSE)</f>
        <v>Experienced</v>
      </c>
      <c r="U1415" t="str">
        <f>VLOOKUP(Table8_16[[#This Row],[Product_ID]],Table3__211[],2,FALSE)</f>
        <v>Women's Scarf</v>
      </c>
      <c r="V1415" t="str">
        <f>VLOOKUP(Table8_16[[#This Row],[Product_ID]],Table3__211[],3,FALSE)</f>
        <v>Set</v>
      </c>
      <c r="W1415" t="str">
        <f>VLOOKUP(Table8_16[[#This Row],[Product_ID]],Table3__211[],4,FALSE)</f>
        <v>Clothing</v>
      </c>
      <c r="X1415" t="str">
        <f>VLOOKUP(Table8_16[[#This Row],[Product_ID]],Table3__211[],5,FALSE)</f>
        <v>Accessories</v>
      </c>
      <c r="Y1415" t="str">
        <f>VLOOKUP(Table8_16[[#This Row],[Product_ID]],Table3__211[],6,FALSE)</f>
        <v>Brown and Sons</v>
      </c>
      <c r="Z1415">
        <f>VLOOKUP(Table8_16[[#This Row],[Product_ID]],Table3__211[],7,FALSE)</f>
        <v>174.02</v>
      </c>
      <c r="AA1415">
        <f>VLOOKUP(Table8_16[[#This Row],[Product_ID]],Table3__211[],8,FALSE)</f>
        <v>268</v>
      </c>
      <c r="AB1415" t="str">
        <f>VLOOKUP(Table8_16[[#This Row],[Store_ID]],Store!$A$2:$E$21,2,FALSE)</f>
        <v>Frederick-Wright</v>
      </c>
      <c r="AC1415" t="str">
        <f>VLOOKUP(Table8_16[[#This Row],[Store_ID]],Store!$A$2:$E$21,3,FALSE)</f>
        <v>West</v>
      </c>
      <c r="AD1415" t="str">
        <f>VLOOKUP(Table8_16[[#This Row],[Store_ID]],Store!$A$2:$E$21,4,FALSE)</f>
        <v>New Jimmymouth</v>
      </c>
      <c r="AE1415" t="str">
        <f>VLOOKUP(Table8_16[[#This Row],[Store_ID]],Store!$A$2:$E$21,5,FALSE)</f>
        <v>Flagship</v>
      </c>
      <c r="AF1415" s="22" t="str">
        <f>VLOOKUP(Table8_16[[#This Row],[Store_ID]],Store!$A$2:$F$21,6,FALSE)</f>
        <v>Physical Store</v>
      </c>
    </row>
    <row r="1416" spans="1:32" x14ac:dyDescent="0.3">
      <c r="A1416" t="s">
        <v>3381</v>
      </c>
      <c r="B1416" s="5">
        <v>45394</v>
      </c>
      <c r="C1416" t="s">
        <v>1172</v>
      </c>
      <c r="D1416" t="s">
        <v>1670</v>
      </c>
      <c r="E1416" t="s">
        <v>1948</v>
      </c>
      <c r="F1416">
        <v>4</v>
      </c>
      <c r="G1416">
        <v>327.25</v>
      </c>
      <c r="H1416">
        <v>0.13</v>
      </c>
      <c r="I1416" t="s">
        <v>1964</v>
      </c>
      <c r="J1416">
        <v>1138.83</v>
      </c>
      <c r="K1416">
        <v>1138.83</v>
      </c>
      <c r="L1416" t="str">
        <f>_xlfn.IFS(Table8_1[[#This Row],[Unit_Price]]&lt;500,"Low Price",Table8_1[[#This Row],[Unit_Price]]&lt;2000,"Medium Price",Table8_1[[#This Row],[Unit_Price]]&gt;=2000, "High Price")</f>
        <v>Low Price</v>
      </c>
      <c r="M1416" t="str">
        <f>VLOOKUP(Table8_16[[#This Row],[Customer_ID]],Table1__2[],2,FALSE)</f>
        <v>Michael Garner</v>
      </c>
      <c r="N1416">
        <f>VLOOKUP(Table8_16[[#This Row],[Customer_ID]],Table1__2[],3,FALSE)</f>
        <v>21</v>
      </c>
      <c r="O1416" t="str">
        <f>VLOOKUP(Table8_16[[#This Row],[Customer_ID]],Table1__2[],4,FALSE)</f>
        <v>Female</v>
      </c>
      <c r="P1416" t="str">
        <f>VLOOKUP(Table8_16[[#This Row],[Customer_ID]],Table1__2[],5,FALSE)</f>
        <v>Port Crystal</v>
      </c>
      <c r="Q1416" t="str">
        <f>VLOOKUP(Table8_16[[#This Row],[Customer_ID]],Table1__2[],6,FALSE)</f>
        <v>New Hampshire</v>
      </c>
      <c r="R1416" t="str">
        <f>VLOOKUP(Table8_16[[#This Row],[Customer_ID]],Table1__2[],7,FALSE)</f>
        <v>USA</v>
      </c>
      <c r="S1416" t="str">
        <f>VLOOKUP(Table8_16[[#This Row],[Customer_ID]],Table1__2[],8,FALSE)</f>
        <v>Platinum</v>
      </c>
      <c r="T1416" t="str">
        <f>VLOOKUP(Table8_16[[#This Row],[Customer_ID]],Table1__2[],9,FALSE)</f>
        <v>Students</v>
      </c>
      <c r="U1416" t="str">
        <f>VLOOKUP(Table8_16[[#This Row],[Product_ID]],Table3__211[],2,FALSE)</f>
        <v>Basketball</v>
      </c>
      <c r="V1416" t="str">
        <f>VLOOKUP(Table8_16[[#This Row],[Product_ID]],Table3__211[],3,FALSE)</f>
        <v>Ball</v>
      </c>
      <c r="W1416" t="str">
        <f>VLOOKUP(Table8_16[[#This Row],[Product_ID]],Table3__211[],4,FALSE)</f>
        <v>Sports</v>
      </c>
      <c r="X1416" t="str">
        <f>VLOOKUP(Table8_16[[#This Row],[Product_ID]],Table3__211[],5,FALSE)</f>
        <v>Team Sports</v>
      </c>
      <c r="Y1416" t="str">
        <f>VLOOKUP(Table8_16[[#This Row],[Product_ID]],Table3__211[],6,FALSE)</f>
        <v>Nolan-Snow</v>
      </c>
      <c r="Z1416">
        <f>VLOOKUP(Table8_16[[#This Row],[Product_ID]],Table3__211[],7,FALSE)</f>
        <v>204.39</v>
      </c>
      <c r="AA1416">
        <f>VLOOKUP(Table8_16[[#This Row],[Product_ID]],Table3__211[],8,FALSE)</f>
        <v>281</v>
      </c>
      <c r="AB1416" t="str">
        <f>VLOOKUP(Table8_16[[#This Row],[Store_ID]],Store!$A$2:$E$21,2,FALSE)</f>
        <v>Mann-Austin</v>
      </c>
      <c r="AC1416" t="str">
        <f>VLOOKUP(Table8_16[[#This Row],[Store_ID]],Store!$A$2:$E$21,3,FALSE)</f>
        <v>East</v>
      </c>
      <c r="AD1416" t="str">
        <f>VLOOKUP(Table8_16[[#This Row],[Store_ID]],Store!$A$2:$E$21,4,FALSE)</f>
        <v>Vasquezborough</v>
      </c>
      <c r="AE1416" t="str">
        <f>VLOOKUP(Table8_16[[#This Row],[Store_ID]],Store!$A$2:$E$21,5,FALSE)</f>
        <v>Online</v>
      </c>
      <c r="AF1416" s="22" t="str">
        <f>VLOOKUP(Table8_16[[#This Row],[Store_ID]],Store!$A$2:$F$21,6,FALSE)</f>
        <v>Digital Store</v>
      </c>
    </row>
    <row r="1417" spans="1:32" x14ac:dyDescent="0.3">
      <c r="A1417" t="s">
        <v>3382</v>
      </c>
      <c r="B1417" s="5">
        <v>45755</v>
      </c>
      <c r="C1417" t="s">
        <v>497</v>
      </c>
      <c r="D1417" t="s">
        <v>1759</v>
      </c>
      <c r="E1417" t="s">
        <v>1927</v>
      </c>
      <c r="F1417">
        <v>4</v>
      </c>
      <c r="G1417">
        <v>511.43</v>
      </c>
      <c r="H1417">
        <v>0.18</v>
      </c>
      <c r="I1417" t="s">
        <v>1964</v>
      </c>
      <c r="J1417">
        <v>1677.4903999999999</v>
      </c>
      <c r="K1417">
        <v>1677.4904000000001</v>
      </c>
      <c r="L1417" t="str">
        <f>_xlfn.IFS(Table8_1[[#This Row],[Unit_Price]]&lt;500,"Low Price",Table8_1[[#This Row],[Unit_Price]]&lt;2000,"Medium Price",Table8_1[[#This Row],[Unit_Price]]&gt;=2000, "High Price")</f>
        <v>Medium Price</v>
      </c>
      <c r="M1417" t="str">
        <f>VLOOKUP(Table8_16[[#This Row],[Customer_ID]],Table1__2[],2,FALSE)</f>
        <v>Cameron Simpson</v>
      </c>
      <c r="N1417">
        <f>VLOOKUP(Table8_16[[#This Row],[Customer_ID]],Table1__2[],3,FALSE)</f>
        <v>46</v>
      </c>
      <c r="O1417" t="str">
        <f>VLOOKUP(Table8_16[[#This Row],[Customer_ID]],Table1__2[],4,FALSE)</f>
        <v>Male</v>
      </c>
      <c r="P1417" t="str">
        <f>VLOOKUP(Table8_16[[#This Row],[Customer_ID]],Table1__2[],5,FALSE)</f>
        <v>Michaelfort</v>
      </c>
      <c r="Q1417" t="str">
        <f>VLOOKUP(Table8_16[[#This Row],[Customer_ID]],Table1__2[],6,FALSE)</f>
        <v>Indiana</v>
      </c>
      <c r="R1417" t="str">
        <f>VLOOKUP(Table8_16[[#This Row],[Customer_ID]],Table1__2[],7,FALSE)</f>
        <v>USA</v>
      </c>
      <c r="S1417" t="str">
        <f>VLOOKUP(Table8_16[[#This Row],[Customer_ID]],Table1__2[],8,FALSE)</f>
        <v>Platinum</v>
      </c>
      <c r="T1417" t="str">
        <f>VLOOKUP(Table8_16[[#This Row],[Customer_ID]],Table1__2[],9,FALSE)</f>
        <v>Experienced</v>
      </c>
      <c r="U1417" t="str">
        <f>VLOOKUP(Table8_16[[#This Row],[Product_ID]],Table3__211[],2,FALSE)</f>
        <v>Men's Hair Styling</v>
      </c>
      <c r="V1417" t="str">
        <f>VLOOKUP(Table8_16[[#This Row],[Product_ID]],Table3__211[],3,FALSE)</f>
        <v>Gel</v>
      </c>
      <c r="W1417" t="str">
        <f>VLOOKUP(Table8_16[[#This Row],[Product_ID]],Table3__211[],4,FALSE)</f>
        <v>Beauty</v>
      </c>
      <c r="X1417" t="str">
        <f>VLOOKUP(Table8_16[[#This Row],[Product_ID]],Table3__211[],5,FALSE)</f>
        <v>Haircare</v>
      </c>
      <c r="Y1417" t="str">
        <f>VLOOKUP(Table8_16[[#This Row],[Product_ID]],Table3__211[],6,FALSE)</f>
        <v>Cline-Mccarthy</v>
      </c>
      <c r="Z1417">
        <f>VLOOKUP(Table8_16[[#This Row],[Product_ID]],Table3__211[],7,FALSE)</f>
        <v>17.309999999999999</v>
      </c>
      <c r="AA1417">
        <f>VLOOKUP(Table8_16[[#This Row],[Product_ID]],Table3__211[],8,FALSE)</f>
        <v>399</v>
      </c>
      <c r="AB1417" t="str">
        <f>VLOOKUP(Table8_16[[#This Row],[Store_ID]],Store!$A$2:$E$21,2,FALSE)</f>
        <v>Aguirre-Keller</v>
      </c>
      <c r="AC1417" t="str">
        <f>VLOOKUP(Table8_16[[#This Row],[Store_ID]],Store!$A$2:$E$21,3,FALSE)</f>
        <v>South</v>
      </c>
      <c r="AD1417" t="str">
        <f>VLOOKUP(Table8_16[[#This Row],[Store_ID]],Store!$A$2:$E$21,4,FALSE)</f>
        <v>Lake Michael</v>
      </c>
      <c r="AE1417" t="str">
        <f>VLOOKUP(Table8_16[[#This Row],[Store_ID]],Store!$A$2:$E$21,5,FALSE)</f>
        <v>Online</v>
      </c>
      <c r="AF1417" s="22" t="str">
        <f>VLOOKUP(Table8_16[[#This Row],[Store_ID]],Store!$A$2:$F$21,6,FALSE)</f>
        <v>Digital Store</v>
      </c>
    </row>
    <row r="1418" spans="1:32" x14ac:dyDescent="0.3">
      <c r="A1418" t="s">
        <v>3383</v>
      </c>
      <c r="B1418" s="5">
        <v>45473</v>
      </c>
      <c r="C1418" t="s">
        <v>557</v>
      </c>
      <c r="D1418" t="s">
        <v>1771</v>
      </c>
      <c r="E1418" t="s">
        <v>1942</v>
      </c>
      <c r="F1418">
        <v>4</v>
      </c>
      <c r="G1418">
        <v>194.67</v>
      </c>
      <c r="H1418">
        <v>0.23</v>
      </c>
      <c r="I1418" t="s">
        <v>1961</v>
      </c>
      <c r="J1418">
        <v>599.58360000000005</v>
      </c>
      <c r="K1418">
        <v>599.58359999999993</v>
      </c>
      <c r="L1418" t="str">
        <f>_xlfn.IFS(Table8_1[[#This Row],[Unit_Price]]&lt;500,"Low Price",Table8_1[[#This Row],[Unit_Price]]&lt;2000,"Medium Price",Table8_1[[#This Row],[Unit_Price]]&gt;=2000, "High Price")</f>
        <v>Low Price</v>
      </c>
      <c r="M1418" t="str">
        <f>VLOOKUP(Table8_16[[#This Row],[Customer_ID]],Table1__2[],2,FALSE)</f>
        <v>Jason Wheeler</v>
      </c>
      <c r="N1418">
        <f>VLOOKUP(Table8_16[[#This Row],[Customer_ID]],Table1__2[],3,FALSE)</f>
        <v>47</v>
      </c>
      <c r="O1418" t="str">
        <f>VLOOKUP(Table8_16[[#This Row],[Customer_ID]],Table1__2[],4,FALSE)</f>
        <v>Female</v>
      </c>
      <c r="P1418" t="str">
        <f>VLOOKUP(Table8_16[[#This Row],[Customer_ID]],Table1__2[],5,FALSE)</f>
        <v>Carolview</v>
      </c>
      <c r="Q1418" t="str">
        <f>VLOOKUP(Table8_16[[#This Row],[Customer_ID]],Table1__2[],6,FALSE)</f>
        <v>Illinois</v>
      </c>
      <c r="R1418" t="str">
        <f>VLOOKUP(Table8_16[[#This Row],[Customer_ID]],Table1__2[],7,FALSE)</f>
        <v>USA</v>
      </c>
      <c r="S1418" t="str">
        <f>VLOOKUP(Table8_16[[#This Row],[Customer_ID]],Table1__2[],8,FALSE)</f>
        <v>Platinum</v>
      </c>
      <c r="T1418" t="str">
        <f>VLOOKUP(Table8_16[[#This Row],[Customer_ID]],Table1__2[],9,FALSE)</f>
        <v>Experienced</v>
      </c>
      <c r="U1418" t="str">
        <f>VLOOKUP(Table8_16[[#This Row],[Product_ID]],Table3__211[],2,FALSE)</f>
        <v>Organic Sunscreen</v>
      </c>
      <c r="V1418" t="str">
        <f>VLOOKUP(Table8_16[[#This Row],[Product_ID]],Table3__211[],3,FALSE)</f>
        <v>Lotion</v>
      </c>
      <c r="W1418" t="str">
        <f>VLOOKUP(Table8_16[[#This Row],[Product_ID]],Table3__211[],4,FALSE)</f>
        <v>Beauty</v>
      </c>
      <c r="X1418" t="str">
        <f>VLOOKUP(Table8_16[[#This Row],[Product_ID]],Table3__211[],5,FALSE)</f>
        <v>Skincare</v>
      </c>
      <c r="Y1418" t="str">
        <f>VLOOKUP(Table8_16[[#This Row],[Product_ID]],Table3__211[],6,FALSE)</f>
        <v>Anderson-Riley</v>
      </c>
      <c r="Z1418">
        <f>VLOOKUP(Table8_16[[#This Row],[Product_ID]],Table3__211[],7,FALSE)</f>
        <v>266.86</v>
      </c>
      <c r="AA1418">
        <f>VLOOKUP(Table8_16[[#This Row],[Product_ID]],Table3__211[],8,FALSE)</f>
        <v>458</v>
      </c>
      <c r="AB1418" t="str">
        <f>VLOOKUP(Table8_16[[#This Row],[Store_ID]],Store!$A$2:$E$21,2,FALSE)</f>
        <v>Holloway Ltd</v>
      </c>
      <c r="AC1418" t="str">
        <f>VLOOKUP(Table8_16[[#This Row],[Store_ID]],Store!$A$2:$E$21,3,FALSE)</f>
        <v>North</v>
      </c>
      <c r="AD1418" t="str">
        <f>VLOOKUP(Table8_16[[#This Row],[Store_ID]],Store!$A$2:$E$21,4,FALSE)</f>
        <v>Bensonhaven</v>
      </c>
      <c r="AE1418" t="str">
        <f>VLOOKUP(Table8_16[[#This Row],[Store_ID]],Store!$A$2:$E$21,5,FALSE)</f>
        <v>Flagship</v>
      </c>
      <c r="AF1418" s="22" t="str">
        <f>VLOOKUP(Table8_16[[#This Row],[Store_ID]],Store!$A$2:$F$21,6,FALSE)</f>
        <v>Physical Store</v>
      </c>
    </row>
    <row r="1419" spans="1:32" x14ac:dyDescent="0.3">
      <c r="A1419" t="s">
        <v>3384</v>
      </c>
      <c r="B1419" s="5">
        <v>45304</v>
      </c>
      <c r="C1419" t="s">
        <v>225</v>
      </c>
      <c r="D1419" t="s">
        <v>1645</v>
      </c>
      <c r="E1419" t="s">
        <v>1892</v>
      </c>
      <c r="F1419">
        <v>2</v>
      </c>
      <c r="G1419">
        <v>54.51</v>
      </c>
      <c r="H1419">
        <v>7.0000000000000007E-2</v>
      </c>
      <c r="I1419" t="s">
        <v>1959</v>
      </c>
      <c r="J1419">
        <v>101.3886</v>
      </c>
      <c r="K1419">
        <v>101.3886</v>
      </c>
      <c r="L1419" t="str">
        <f>_xlfn.IFS(Table8_1[[#This Row],[Unit_Price]]&lt;500,"Low Price",Table8_1[[#This Row],[Unit_Price]]&lt;2000,"Medium Price",Table8_1[[#This Row],[Unit_Price]]&gt;=2000, "High Price")</f>
        <v>Low Price</v>
      </c>
      <c r="M1419" t="str">
        <f>VLOOKUP(Table8_16[[#This Row],[Customer_ID]],Table1__2[],2,FALSE)</f>
        <v>Alyssa Vargas</v>
      </c>
      <c r="N1419">
        <f>VLOOKUP(Table8_16[[#This Row],[Customer_ID]],Table1__2[],3,FALSE)</f>
        <v>53</v>
      </c>
      <c r="O1419" t="str">
        <f>VLOOKUP(Table8_16[[#This Row],[Customer_ID]],Table1__2[],4,FALSE)</f>
        <v>Male</v>
      </c>
      <c r="P1419" t="str">
        <f>VLOOKUP(Table8_16[[#This Row],[Customer_ID]],Table1__2[],5,FALSE)</f>
        <v>New Kathrynland</v>
      </c>
      <c r="Q1419" t="str">
        <f>VLOOKUP(Table8_16[[#This Row],[Customer_ID]],Table1__2[],6,FALSE)</f>
        <v>Montana</v>
      </c>
      <c r="R1419" t="str">
        <f>VLOOKUP(Table8_16[[#This Row],[Customer_ID]],Table1__2[],7,FALSE)</f>
        <v>USA</v>
      </c>
      <c r="S1419" t="str">
        <f>VLOOKUP(Table8_16[[#This Row],[Customer_ID]],Table1__2[],8,FALSE)</f>
        <v>Platinum</v>
      </c>
      <c r="T1419" t="str">
        <f>VLOOKUP(Table8_16[[#This Row],[Customer_ID]],Table1__2[],9,FALSE)</f>
        <v>Experienced</v>
      </c>
      <c r="U1419" t="str">
        <f>VLOOKUP(Table8_16[[#This Row],[Product_ID]],Table3__211[],2,FALSE)</f>
        <v>Men's Formal</v>
      </c>
      <c r="V1419" t="str">
        <f>VLOOKUP(Table8_16[[#This Row],[Product_ID]],Table3__211[],3,FALSE)</f>
        <v>Shirt</v>
      </c>
      <c r="W1419" t="str">
        <f>VLOOKUP(Table8_16[[#This Row],[Product_ID]],Table3__211[],4,FALSE)</f>
        <v>Clothing</v>
      </c>
      <c r="X1419" t="str">
        <f>VLOOKUP(Table8_16[[#This Row],[Product_ID]],Table3__211[],5,FALSE)</f>
        <v>Tops</v>
      </c>
      <c r="Y1419" t="str">
        <f>VLOOKUP(Table8_16[[#This Row],[Product_ID]],Table3__211[],6,FALSE)</f>
        <v>Moon, Mora and Santos</v>
      </c>
      <c r="Z1419">
        <f>VLOOKUP(Table8_16[[#This Row],[Product_ID]],Table3__211[],7,FALSE)</f>
        <v>254.04</v>
      </c>
      <c r="AA1419">
        <f>VLOOKUP(Table8_16[[#This Row],[Product_ID]],Table3__211[],8,FALSE)</f>
        <v>360</v>
      </c>
      <c r="AB1419" t="str">
        <f>VLOOKUP(Table8_16[[#This Row],[Store_ID]],Store!$A$2:$E$21,2,FALSE)</f>
        <v>Martinez, Adkins and Johnson</v>
      </c>
      <c r="AC1419" t="str">
        <f>VLOOKUP(Table8_16[[#This Row],[Store_ID]],Store!$A$2:$E$21,3,FALSE)</f>
        <v>North</v>
      </c>
      <c r="AD1419" t="str">
        <f>VLOOKUP(Table8_16[[#This Row],[Store_ID]],Store!$A$2:$E$21,4,FALSE)</f>
        <v>Danielmouth</v>
      </c>
      <c r="AE1419" t="str">
        <f>VLOOKUP(Table8_16[[#This Row],[Store_ID]],Store!$A$2:$E$21,5,FALSE)</f>
        <v>Flagship</v>
      </c>
      <c r="AF1419" s="22" t="str">
        <f>VLOOKUP(Table8_16[[#This Row],[Store_ID]],Store!$A$2:$F$21,6,FALSE)</f>
        <v>Physical Store</v>
      </c>
    </row>
    <row r="1420" spans="1:32" x14ac:dyDescent="0.3">
      <c r="A1420" t="s">
        <v>3385</v>
      </c>
      <c r="B1420" s="5">
        <v>45557</v>
      </c>
      <c r="C1420" t="s">
        <v>282</v>
      </c>
      <c r="D1420" t="s">
        <v>1768</v>
      </c>
      <c r="E1420" t="s">
        <v>1927</v>
      </c>
      <c r="F1420">
        <v>4</v>
      </c>
      <c r="G1420">
        <v>964</v>
      </c>
      <c r="H1420">
        <v>0.14000000000000001</v>
      </c>
      <c r="I1420" t="s">
        <v>1961</v>
      </c>
      <c r="J1420">
        <v>3316.16</v>
      </c>
      <c r="K1420">
        <v>3316.16</v>
      </c>
      <c r="L1420" t="str">
        <f>_xlfn.IFS(Table8_1[[#This Row],[Unit_Price]]&lt;500,"Low Price",Table8_1[[#This Row],[Unit_Price]]&lt;2000,"Medium Price",Table8_1[[#This Row],[Unit_Price]]&gt;=2000, "High Price")</f>
        <v>Medium Price</v>
      </c>
      <c r="M1420" t="str">
        <f>VLOOKUP(Table8_16[[#This Row],[Customer_ID]],Table1__2[],2,FALSE)</f>
        <v>Nathan Campbell</v>
      </c>
      <c r="N1420">
        <f>VLOOKUP(Table8_16[[#This Row],[Customer_ID]],Table1__2[],3,FALSE)</f>
        <v>37</v>
      </c>
      <c r="O1420" t="str">
        <f>VLOOKUP(Table8_16[[#This Row],[Customer_ID]],Table1__2[],4,FALSE)</f>
        <v>Male</v>
      </c>
      <c r="P1420" t="str">
        <f>VLOOKUP(Table8_16[[#This Row],[Customer_ID]],Table1__2[],5,FALSE)</f>
        <v>Rodrigueztown</v>
      </c>
      <c r="Q1420" t="str">
        <f>VLOOKUP(Table8_16[[#This Row],[Customer_ID]],Table1__2[],6,FALSE)</f>
        <v>Oklahoma</v>
      </c>
      <c r="R1420" t="str">
        <f>VLOOKUP(Table8_16[[#This Row],[Customer_ID]],Table1__2[],7,FALSE)</f>
        <v>USA</v>
      </c>
      <c r="S1420" t="str">
        <f>VLOOKUP(Table8_16[[#This Row],[Customer_ID]],Table1__2[],8,FALSE)</f>
        <v>Gold</v>
      </c>
      <c r="T1420" t="str">
        <f>VLOOKUP(Table8_16[[#This Row],[Customer_ID]],Table1__2[],9,FALSE)</f>
        <v>Experienced</v>
      </c>
      <c r="U1420" t="str">
        <f>VLOOKUP(Table8_16[[#This Row],[Product_ID]],Table3__211[],2,FALSE)</f>
        <v>Laptop Cooling</v>
      </c>
      <c r="V1420" t="str">
        <f>VLOOKUP(Table8_16[[#This Row],[Product_ID]],Table3__211[],3,FALSE)</f>
        <v>Pad</v>
      </c>
      <c r="W1420" t="str">
        <f>VLOOKUP(Table8_16[[#This Row],[Product_ID]],Table3__211[],4,FALSE)</f>
        <v>Electronics</v>
      </c>
      <c r="X1420" t="str">
        <f>VLOOKUP(Table8_16[[#This Row],[Product_ID]],Table3__211[],5,FALSE)</f>
        <v>Computer</v>
      </c>
      <c r="Y1420" t="str">
        <f>VLOOKUP(Table8_16[[#This Row],[Product_ID]],Table3__211[],6,FALSE)</f>
        <v>Murray, Gould and Ware</v>
      </c>
      <c r="Z1420">
        <f>VLOOKUP(Table8_16[[#This Row],[Product_ID]],Table3__211[],7,FALSE)</f>
        <v>86.42</v>
      </c>
      <c r="AA1420">
        <f>VLOOKUP(Table8_16[[#This Row],[Product_ID]],Table3__211[],8,FALSE)</f>
        <v>222</v>
      </c>
      <c r="AB1420" t="str">
        <f>VLOOKUP(Table8_16[[#This Row],[Store_ID]],Store!$A$2:$E$21,2,FALSE)</f>
        <v>Aguirre-Keller</v>
      </c>
      <c r="AC1420" t="str">
        <f>VLOOKUP(Table8_16[[#This Row],[Store_ID]],Store!$A$2:$E$21,3,FALSE)</f>
        <v>South</v>
      </c>
      <c r="AD1420" t="str">
        <f>VLOOKUP(Table8_16[[#This Row],[Store_ID]],Store!$A$2:$E$21,4,FALSE)</f>
        <v>Lake Michael</v>
      </c>
      <c r="AE1420" t="str">
        <f>VLOOKUP(Table8_16[[#This Row],[Store_ID]],Store!$A$2:$E$21,5,FALSE)</f>
        <v>Online</v>
      </c>
      <c r="AF1420" s="22" t="str">
        <f>VLOOKUP(Table8_16[[#This Row],[Store_ID]],Store!$A$2:$F$21,6,FALSE)</f>
        <v>Digital Store</v>
      </c>
    </row>
    <row r="1421" spans="1:32" x14ac:dyDescent="0.3">
      <c r="A1421" t="s">
        <v>3386</v>
      </c>
      <c r="B1421" s="5">
        <v>45527</v>
      </c>
      <c r="C1421" t="s">
        <v>161</v>
      </c>
      <c r="D1421" t="s">
        <v>1850</v>
      </c>
      <c r="E1421" t="s">
        <v>1904</v>
      </c>
      <c r="F1421">
        <v>1</v>
      </c>
      <c r="G1421">
        <v>170.12</v>
      </c>
      <c r="H1421">
        <v>0.26</v>
      </c>
      <c r="I1421" t="s">
        <v>1961</v>
      </c>
      <c r="J1421">
        <v>125.8888</v>
      </c>
      <c r="K1421">
        <v>125.8888</v>
      </c>
      <c r="L1421" t="str">
        <f>_xlfn.IFS(Table8_1[[#This Row],[Unit_Price]]&lt;500,"Low Price",Table8_1[[#This Row],[Unit_Price]]&lt;2000,"Medium Price",Table8_1[[#This Row],[Unit_Price]]&gt;=2000, "High Price")</f>
        <v>Low Price</v>
      </c>
      <c r="M1421" t="str">
        <f>VLOOKUP(Table8_16[[#This Row],[Customer_ID]],Table1__2[],2,FALSE)</f>
        <v>Eric Vega</v>
      </c>
      <c r="N1421">
        <f>VLOOKUP(Table8_16[[#This Row],[Customer_ID]],Table1__2[],3,FALSE)</f>
        <v>50</v>
      </c>
      <c r="O1421" t="str">
        <f>VLOOKUP(Table8_16[[#This Row],[Customer_ID]],Table1__2[],4,FALSE)</f>
        <v>Male</v>
      </c>
      <c r="P1421" t="str">
        <f>VLOOKUP(Table8_16[[#This Row],[Customer_ID]],Table1__2[],5,FALSE)</f>
        <v>Williamsonland</v>
      </c>
      <c r="Q1421" t="str">
        <f>VLOOKUP(Table8_16[[#This Row],[Customer_ID]],Table1__2[],6,FALSE)</f>
        <v>Kansas</v>
      </c>
      <c r="R1421" t="str">
        <f>VLOOKUP(Table8_16[[#This Row],[Customer_ID]],Table1__2[],7,FALSE)</f>
        <v>USA</v>
      </c>
      <c r="S1421" t="str">
        <f>VLOOKUP(Table8_16[[#This Row],[Customer_ID]],Table1__2[],8,FALSE)</f>
        <v>Gold</v>
      </c>
      <c r="T1421" t="str">
        <f>VLOOKUP(Table8_16[[#This Row],[Customer_ID]],Table1__2[],9,FALSE)</f>
        <v>Experienced</v>
      </c>
      <c r="U1421" t="str">
        <f>VLOOKUP(Table8_16[[#This Row],[Product_ID]],Table3__211[],2,FALSE)</f>
        <v>Face Foundation</v>
      </c>
      <c r="V1421" t="str">
        <f>VLOOKUP(Table8_16[[#This Row],[Product_ID]],Table3__211[],3,FALSE)</f>
        <v>Kit</v>
      </c>
      <c r="W1421" t="str">
        <f>VLOOKUP(Table8_16[[#This Row],[Product_ID]],Table3__211[],4,FALSE)</f>
        <v>Beauty</v>
      </c>
      <c r="X1421" t="str">
        <f>VLOOKUP(Table8_16[[#This Row],[Product_ID]],Table3__211[],5,FALSE)</f>
        <v>Makeup</v>
      </c>
      <c r="Y1421" t="str">
        <f>VLOOKUP(Table8_16[[#This Row],[Product_ID]],Table3__211[],6,FALSE)</f>
        <v>Taylor-Elliott</v>
      </c>
      <c r="Z1421">
        <f>VLOOKUP(Table8_16[[#This Row],[Product_ID]],Table3__211[],7,FALSE)</f>
        <v>183.04</v>
      </c>
      <c r="AA1421">
        <f>VLOOKUP(Table8_16[[#This Row],[Product_ID]],Table3__211[],8,FALSE)</f>
        <v>457</v>
      </c>
      <c r="AB1421" t="str">
        <f>VLOOKUP(Table8_16[[#This Row],[Store_ID]],Store!$A$2:$E$21,2,FALSE)</f>
        <v>Alexander Group</v>
      </c>
      <c r="AC1421" t="str">
        <f>VLOOKUP(Table8_16[[#This Row],[Store_ID]],Store!$A$2:$E$21,3,FALSE)</f>
        <v>South</v>
      </c>
      <c r="AD1421" t="str">
        <f>VLOOKUP(Table8_16[[#This Row],[Store_ID]],Store!$A$2:$E$21,4,FALSE)</f>
        <v>Port Sharon</v>
      </c>
      <c r="AE1421" t="str">
        <f>VLOOKUP(Table8_16[[#This Row],[Store_ID]],Store!$A$2:$E$21,5,FALSE)</f>
        <v>Online</v>
      </c>
      <c r="AF1421" s="22" t="str">
        <f>VLOOKUP(Table8_16[[#This Row],[Store_ID]],Store!$A$2:$F$21,6,FALSE)</f>
        <v>Digital Store</v>
      </c>
    </row>
    <row r="1422" spans="1:32" x14ac:dyDescent="0.3">
      <c r="A1422" t="s">
        <v>3387</v>
      </c>
      <c r="B1422" s="5">
        <v>45875</v>
      </c>
      <c r="C1422" t="s">
        <v>518</v>
      </c>
      <c r="D1422" t="s">
        <v>1741</v>
      </c>
      <c r="E1422" t="s">
        <v>1948</v>
      </c>
      <c r="F1422">
        <v>2</v>
      </c>
      <c r="G1422">
        <v>664.5</v>
      </c>
      <c r="H1422">
        <v>0.23</v>
      </c>
      <c r="I1422" t="s">
        <v>1959</v>
      </c>
      <c r="J1422">
        <v>1023.33</v>
      </c>
      <c r="K1422">
        <v>1023.3299999999999</v>
      </c>
      <c r="L1422" t="str">
        <f>_xlfn.IFS(Table8_1[[#This Row],[Unit_Price]]&lt;500,"Low Price",Table8_1[[#This Row],[Unit_Price]]&lt;2000,"Medium Price",Table8_1[[#This Row],[Unit_Price]]&gt;=2000, "High Price")</f>
        <v>Medium Price</v>
      </c>
      <c r="M1422" t="str">
        <f>VLOOKUP(Table8_16[[#This Row],[Customer_ID]],Table1__2[],2,FALSE)</f>
        <v>Patrick Roberts</v>
      </c>
      <c r="N1422">
        <f>VLOOKUP(Table8_16[[#This Row],[Customer_ID]],Table1__2[],3,FALSE)</f>
        <v>41</v>
      </c>
      <c r="O1422" t="str">
        <f>VLOOKUP(Table8_16[[#This Row],[Customer_ID]],Table1__2[],4,FALSE)</f>
        <v>Female</v>
      </c>
      <c r="P1422" t="str">
        <f>VLOOKUP(Table8_16[[#This Row],[Customer_ID]],Table1__2[],5,FALSE)</f>
        <v>Jaredville</v>
      </c>
      <c r="Q1422" t="str">
        <f>VLOOKUP(Table8_16[[#This Row],[Customer_ID]],Table1__2[],6,FALSE)</f>
        <v>Missouri</v>
      </c>
      <c r="R1422" t="str">
        <f>VLOOKUP(Table8_16[[#This Row],[Customer_ID]],Table1__2[],7,FALSE)</f>
        <v>USA</v>
      </c>
      <c r="S1422" t="str">
        <f>VLOOKUP(Table8_16[[#This Row],[Customer_ID]],Table1__2[],8,FALSE)</f>
        <v>Platinum</v>
      </c>
      <c r="T1422" t="str">
        <f>VLOOKUP(Table8_16[[#This Row],[Customer_ID]],Table1__2[],9,FALSE)</f>
        <v>Experienced</v>
      </c>
      <c r="U1422" t="str">
        <f>VLOOKUP(Table8_16[[#This Row],[Product_ID]],Table3__211[],2,FALSE)</f>
        <v>Men's Track</v>
      </c>
      <c r="V1422" t="str">
        <f>VLOOKUP(Table8_16[[#This Row],[Product_ID]],Table3__211[],3,FALSE)</f>
        <v>Pants</v>
      </c>
      <c r="W1422" t="str">
        <f>VLOOKUP(Table8_16[[#This Row],[Product_ID]],Table3__211[],4,FALSE)</f>
        <v>Clothing</v>
      </c>
      <c r="X1422" t="str">
        <f>VLOOKUP(Table8_16[[#This Row],[Product_ID]],Table3__211[],5,FALSE)</f>
        <v>Bottoms</v>
      </c>
      <c r="Y1422" t="str">
        <f>VLOOKUP(Table8_16[[#This Row],[Product_ID]],Table3__211[],6,FALSE)</f>
        <v>Hamilton, Woods and Walker</v>
      </c>
      <c r="Z1422">
        <f>VLOOKUP(Table8_16[[#This Row],[Product_ID]],Table3__211[],7,FALSE)</f>
        <v>386.56</v>
      </c>
      <c r="AA1422">
        <f>VLOOKUP(Table8_16[[#This Row],[Product_ID]],Table3__211[],8,FALSE)</f>
        <v>125</v>
      </c>
      <c r="AB1422" t="str">
        <f>VLOOKUP(Table8_16[[#This Row],[Store_ID]],Store!$A$2:$E$21,2,FALSE)</f>
        <v>Mann-Austin</v>
      </c>
      <c r="AC1422" t="str">
        <f>VLOOKUP(Table8_16[[#This Row],[Store_ID]],Store!$A$2:$E$21,3,FALSE)</f>
        <v>East</v>
      </c>
      <c r="AD1422" t="str">
        <f>VLOOKUP(Table8_16[[#This Row],[Store_ID]],Store!$A$2:$E$21,4,FALSE)</f>
        <v>Vasquezborough</v>
      </c>
      <c r="AE1422" t="str">
        <f>VLOOKUP(Table8_16[[#This Row],[Store_ID]],Store!$A$2:$E$21,5,FALSE)</f>
        <v>Online</v>
      </c>
      <c r="AF1422" s="22" t="str">
        <f>VLOOKUP(Table8_16[[#This Row],[Store_ID]],Store!$A$2:$F$21,6,FALSE)</f>
        <v>Digital Store</v>
      </c>
    </row>
    <row r="1423" spans="1:32" x14ac:dyDescent="0.3">
      <c r="A1423" t="s">
        <v>3388</v>
      </c>
      <c r="B1423" s="5">
        <v>45936</v>
      </c>
      <c r="C1423" t="s">
        <v>1172</v>
      </c>
      <c r="D1423" t="s">
        <v>1715</v>
      </c>
      <c r="E1423" t="s">
        <v>1924</v>
      </c>
      <c r="F1423">
        <v>4</v>
      </c>
      <c r="G1423">
        <v>557.51</v>
      </c>
      <c r="H1423">
        <v>0.11</v>
      </c>
      <c r="I1423" t="s">
        <v>1959</v>
      </c>
      <c r="J1423">
        <v>1984.7356</v>
      </c>
      <c r="K1423">
        <v>1984.7356</v>
      </c>
      <c r="L1423" t="str">
        <f>_xlfn.IFS(Table8_1[[#This Row],[Unit_Price]]&lt;500,"Low Price",Table8_1[[#This Row],[Unit_Price]]&lt;2000,"Medium Price",Table8_1[[#This Row],[Unit_Price]]&gt;=2000, "High Price")</f>
        <v>Medium Price</v>
      </c>
      <c r="M1423" t="str">
        <f>VLOOKUP(Table8_16[[#This Row],[Customer_ID]],Table1__2[],2,FALSE)</f>
        <v>Michael Garner</v>
      </c>
      <c r="N1423">
        <f>VLOOKUP(Table8_16[[#This Row],[Customer_ID]],Table1__2[],3,FALSE)</f>
        <v>21</v>
      </c>
      <c r="O1423" t="str">
        <f>VLOOKUP(Table8_16[[#This Row],[Customer_ID]],Table1__2[],4,FALSE)</f>
        <v>Female</v>
      </c>
      <c r="P1423" t="str">
        <f>VLOOKUP(Table8_16[[#This Row],[Customer_ID]],Table1__2[],5,FALSE)</f>
        <v>Port Crystal</v>
      </c>
      <c r="Q1423" t="str">
        <f>VLOOKUP(Table8_16[[#This Row],[Customer_ID]],Table1__2[],6,FALSE)</f>
        <v>New Hampshire</v>
      </c>
      <c r="R1423" t="str">
        <f>VLOOKUP(Table8_16[[#This Row],[Customer_ID]],Table1__2[],7,FALSE)</f>
        <v>USA</v>
      </c>
      <c r="S1423" t="str">
        <f>VLOOKUP(Table8_16[[#This Row],[Customer_ID]],Table1__2[],8,FALSE)</f>
        <v>Platinum</v>
      </c>
      <c r="T1423" t="str">
        <f>VLOOKUP(Table8_16[[#This Row],[Customer_ID]],Table1__2[],9,FALSE)</f>
        <v>Students</v>
      </c>
      <c r="U1423" t="str">
        <f>VLOOKUP(Table8_16[[#This Row],[Product_ID]],Table3__211[],2,FALSE)</f>
        <v>High-Grip</v>
      </c>
      <c r="V1423" t="str">
        <f>VLOOKUP(Table8_16[[#This Row],[Product_ID]],Table3__211[],3,FALSE)</f>
        <v>Football</v>
      </c>
      <c r="W1423" t="str">
        <f>VLOOKUP(Table8_16[[#This Row],[Product_ID]],Table3__211[],4,FALSE)</f>
        <v>Sports</v>
      </c>
      <c r="X1423" t="str">
        <f>VLOOKUP(Table8_16[[#This Row],[Product_ID]],Table3__211[],5,FALSE)</f>
        <v>Team Sports</v>
      </c>
      <c r="Y1423" t="str">
        <f>VLOOKUP(Table8_16[[#This Row],[Product_ID]],Table3__211[],6,FALSE)</f>
        <v>Bridges, Banks and Cummings</v>
      </c>
      <c r="Z1423">
        <f>VLOOKUP(Table8_16[[#This Row],[Product_ID]],Table3__211[],7,FALSE)</f>
        <v>318.91000000000003</v>
      </c>
      <c r="AA1423">
        <f>VLOOKUP(Table8_16[[#This Row],[Product_ID]],Table3__211[],8,FALSE)</f>
        <v>114</v>
      </c>
      <c r="AB1423" t="str">
        <f>VLOOKUP(Table8_16[[#This Row],[Store_ID]],Store!$A$2:$E$21,2,FALSE)</f>
        <v>Hill, Wagner and Ballard</v>
      </c>
      <c r="AC1423" t="str">
        <f>VLOOKUP(Table8_16[[#This Row],[Store_ID]],Store!$A$2:$E$21,3,FALSE)</f>
        <v>East</v>
      </c>
      <c r="AD1423" t="str">
        <f>VLOOKUP(Table8_16[[#This Row],[Store_ID]],Store!$A$2:$E$21,4,FALSE)</f>
        <v>East Davidville</v>
      </c>
      <c r="AE1423" t="str">
        <f>VLOOKUP(Table8_16[[#This Row],[Store_ID]],Store!$A$2:$E$21,5,FALSE)</f>
        <v>Online</v>
      </c>
      <c r="AF1423" s="22" t="str">
        <f>VLOOKUP(Table8_16[[#This Row],[Store_ID]],Store!$A$2:$F$21,6,FALSE)</f>
        <v>Digital Store</v>
      </c>
    </row>
    <row r="1424" spans="1:32" x14ac:dyDescent="0.3">
      <c r="A1424" t="s">
        <v>3389</v>
      </c>
      <c r="B1424" s="5">
        <v>45807</v>
      </c>
      <c r="C1424" t="s">
        <v>1250</v>
      </c>
      <c r="D1424" t="s">
        <v>1853</v>
      </c>
      <c r="E1424" t="s">
        <v>1892</v>
      </c>
      <c r="F1424">
        <v>2</v>
      </c>
      <c r="G1424">
        <v>410</v>
      </c>
      <c r="H1424">
        <v>0.13</v>
      </c>
      <c r="I1424" t="s">
        <v>1964</v>
      </c>
      <c r="J1424">
        <v>713.4</v>
      </c>
      <c r="K1424">
        <v>713.4</v>
      </c>
      <c r="L1424" t="str">
        <f>_xlfn.IFS(Table8_1[[#This Row],[Unit_Price]]&lt;500,"Low Price",Table8_1[[#This Row],[Unit_Price]]&lt;2000,"Medium Price",Table8_1[[#This Row],[Unit_Price]]&gt;=2000, "High Price")</f>
        <v>Low Price</v>
      </c>
      <c r="M1424" t="str">
        <f>VLOOKUP(Table8_16[[#This Row],[Customer_ID]],Table1__2[],2,FALSE)</f>
        <v>Charles Norman Phd</v>
      </c>
      <c r="N1424">
        <f>VLOOKUP(Table8_16[[#This Row],[Customer_ID]],Table1__2[],3,FALSE)</f>
        <v>62</v>
      </c>
      <c r="O1424" t="str">
        <f>VLOOKUP(Table8_16[[#This Row],[Customer_ID]],Table1__2[],4,FALSE)</f>
        <v>Female</v>
      </c>
      <c r="P1424" t="str">
        <f>VLOOKUP(Table8_16[[#This Row],[Customer_ID]],Table1__2[],5,FALSE)</f>
        <v>East Jennifer</v>
      </c>
      <c r="Q1424" t="str">
        <f>VLOOKUP(Table8_16[[#This Row],[Customer_ID]],Table1__2[],6,FALSE)</f>
        <v>Kansas</v>
      </c>
      <c r="R1424" t="str">
        <f>VLOOKUP(Table8_16[[#This Row],[Customer_ID]],Table1__2[],7,FALSE)</f>
        <v>USA</v>
      </c>
      <c r="S1424" t="str">
        <f>VLOOKUP(Table8_16[[#This Row],[Customer_ID]],Table1__2[],8,FALSE)</f>
        <v>Platinum</v>
      </c>
      <c r="T1424" t="str">
        <f>VLOOKUP(Table8_16[[#This Row],[Customer_ID]],Table1__2[],9,FALSE)</f>
        <v>Retired</v>
      </c>
      <c r="U1424" t="str">
        <f>VLOOKUP(Table8_16[[#This Row],[Product_ID]],Table3__211[],2,FALSE)</f>
        <v>Gaming Mouse Pad</v>
      </c>
      <c r="V1424" t="str">
        <f>VLOOKUP(Table8_16[[#This Row],[Product_ID]],Table3__211[],3,FALSE)</f>
        <v>XL</v>
      </c>
      <c r="W1424" t="str">
        <f>VLOOKUP(Table8_16[[#This Row],[Product_ID]],Table3__211[],4,FALSE)</f>
        <v>Electronics</v>
      </c>
      <c r="X1424" t="str">
        <f>VLOOKUP(Table8_16[[#This Row],[Product_ID]],Table3__211[],5,FALSE)</f>
        <v>Accessories</v>
      </c>
      <c r="Y1424" t="str">
        <f>VLOOKUP(Table8_16[[#This Row],[Product_ID]],Table3__211[],6,FALSE)</f>
        <v>Sharp, Taylor and Rodriguez</v>
      </c>
      <c r="Z1424">
        <f>VLOOKUP(Table8_16[[#This Row],[Product_ID]],Table3__211[],7,FALSE)</f>
        <v>340.14</v>
      </c>
      <c r="AA1424">
        <f>VLOOKUP(Table8_16[[#This Row],[Product_ID]],Table3__211[],8,FALSE)</f>
        <v>361</v>
      </c>
      <c r="AB1424" t="str">
        <f>VLOOKUP(Table8_16[[#This Row],[Store_ID]],Store!$A$2:$E$21,2,FALSE)</f>
        <v>Martinez, Adkins and Johnson</v>
      </c>
      <c r="AC1424" t="str">
        <f>VLOOKUP(Table8_16[[#This Row],[Store_ID]],Store!$A$2:$E$21,3,FALSE)</f>
        <v>North</v>
      </c>
      <c r="AD1424" t="str">
        <f>VLOOKUP(Table8_16[[#This Row],[Store_ID]],Store!$A$2:$E$21,4,FALSE)</f>
        <v>Danielmouth</v>
      </c>
      <c r="AE1424" t="str">
        <f>VLOOKUP(Table8_16[[#This Row],[Store_ID]],Store!$A$2:$E$21,5,FALSE)</f>
        <v>Flagship</v>
      </c>
      <c r="AF1424" s="22" t="str">
        <f>VLOOKUP(Table8_16[[#This Row],[Store_ID]],Store!$A$2:$F$21,6,FALSE)</f>
        <v>Physical Store</v>
      </c>
    </row>
    <row r="1425" spans="1:32" x14ac:dyDescent="0.3">
      <c r="A1425" t="s">
        <v>3390</v>
      </c>
      <c r="B1425" s="5">
        <v>45473</v>
      </c>
      <c r="C1425" t="s">
        <v>977</v>
      </c>
      <c r="D1425" t="s">
        <v>1832</v>
      </c>
      <c r="E1425" t="s">
        <v>1908</v>
      </c>
      <c r="F1425">
        <v>2</v>
      </c>
      <c r="G1425">
        <v>879.93</v>
      </c>
      <c r="H1425">
        <v>0.28999999999999998</v>
      </c>
      <c r="I1425" t="s">
        <v>1964</v>
      </c>
      <c r="J1425">
        <v>1249.5006000000001</v>
      </c>
      <c r="K1425">
        <v>1249.5005999999998</v>
      </c>
      <c r="L1425" t="str">
        <f>_xlfn.IFS(Table8_1[[#This Row],[Unit_Price]]&lt;500,"Low Price",Table8_1[[#This Row],[Unit_Price]]&lt;2000,"Medium Price",Table8_1[[#This Row],[Unit_Price]]&gt;=2000, "High Price")</f>
        <v>Medium Price</v>
      </c>
      <c r="M1425" t="str">
        <f>VLOOKUP(Table8_16[[#This Row],[Customer_ID]],Table1__2[],2,FALSE)</f>
        <v>Angela Robinson</v>
      </c>
      <c r="N1425">
        <f>VLOOKUP(Table8_16[[#This Row],[Customer_ID]],Table1__2[],3,FALSE)</f>
        <v>44</v>
      </c>
      <c r="O1425" t="str">
        <f>VLOOKUP(Table8_16[[#This Row],[Customer_ID]],Table1__2[],4,FALSE)</f>
        <v>Male</v>
      </c>
      <c r="P1425" t="str">
        <f>VLOOKUP(Table8_16[[#This Row],[Customer_ID]],Table1__2[],5,FALSE)</f>
        <v>New Nicholasstad</v>
      </c>
      <c r="Q1425" t="str">
        <f>VLOOKUP(Table8_16[[#This Row],[Customer_ID]],Table1__2[],6,FALSE)</f>
        <v>Tennessee</v>
      </c>
      <c r="R1425" t="str">
        <f>VLOOKUP(Table8_16[[#This Row],[Customer_ID]],Table1__2[],7,FALSE)</f>
        <v>USA</v>
      </c>
      <c r="S1425" t="str">
        <f>VLOOKUP(Table8_16[[#This Row],[Customer_ID]],Table1__2[],8,FALSE)</f>
        <v>Platinum</v>
      </c>
      <c r="T1425" t="str">
        <f>VLOOKUP(Table8_16[[#This Row],[Customer_ID]],Table1__2[],9,FALSE)</f>
        <v>Experienced</v>
      </c>
      <c r="U1425" t="str">
        <f>VLOOKUP(Table8_16[[#This Row],[Product_ID]],Table3__211[],2,FALSE)</f>
        <v>Hydrating Face</v>
      </c>
      <c r="V1425" t="str">
        <f>VLOOKUP(Table8_16[[#This Row],[Product_ID]],Table3__211[],3,FALSE)</f>
        <v>Cleanser</v>
      </c>
      <c r="W1425" t="str">
        <f>VLOOKUP(Table8_16[[#This Row],[Product_ID]],Table3__211[],4,FALSE)</f>
        <v>Beauty</v>
      </c>
      <c r="X1425" t="str">
        <f>VLOOKUP(Table8_16[[#This Row],[Product_ID]],Table3__211[],5,FALSE)</f>
        <v>Skincare</v>
      </c>
      <c r="Y1425" t="str">
        <f>VLOOKUP(Table8_16[[#This Row],[Product_ID]],Table3__211[],6,FALSE)</f>
        <v>Butler Group</v>
      </c>
      <c r="Z1425">
        <f>VLOOKUP(Table8_16[[#This Row],[Product_ID]],Table3__211[],7,FALSE)</f>
        <v>254.04</v>
      </c>
      <c r="AA1425">
        <f>VLOOKUP(Table8_16[[#This Row],[Product_ID]],Table3__211[],8,FALSE)</f>
        <v>159</v>
      </c>
      <c r="AB1425" t="str">
        <f>VLOOKUP(Table8_16[[#This Row],[Store_ID]],Store!$A$2:$E$21,2,FALSE)</f>
        <v>Gray Ltd</v>
      </c>
      <c r="AC1425" t="str">
        <f>VLOOKUP(Table8_16[[#This Row],[Store_ID]],Store!$A$2:$E$21,3,FALSE)</f>
        <v>North</v>
      </c>
      <c r="AD1425" t="str">
        <f>VLOOKUP(Table8_16[[#This Row],[Store_ID]],Store!$A$2:$E$21,4,FALSE)</f>
        <v>New Michaelchester</v>
      </c>
      <c r="AE1425" t="str">
        <f>VLOOKUP(Table8_16[[#This Row],[Store_ID]],Store!$A$2:$E$21,5,FALSE)</f>
        <v>Outlet</v>
      </c>
      <c r="AF1425" s="22" t="str">
        <f>VLOOKUP(Table8_16[[#This Row],[Store_ID]],Store!$A$2:$F$21,6,FALSE)</f>
        <v>Physical Store</v>
      </c>
    </row>
    <row r="1426" spans="1:32" x14ac:dyDescent="0.3">
      <c r="A1426" t="s">
        <v>3391</v>
      </c>
      <c r="B1426" s="5">
        <v>45664</v>
      </c>
      <c r="C1426" t="s">
        <v>42</v>
      </c>
      <c r="D1426" t="s">
        <v>1610</v>
      </c>
      <c r="E1426" t="s">
        <v>1945</v>
      </c>
      <c r="F1426">
        <v>1</v>
      </c>
      <c r="G1426">
        <v>350.58</v>
      </c>
      <c r="H1426">
        <v>0.03</v>
      </c>
      <c r="I1426" t="s">
        <v>1964</v>
      </c>
      <c r="J1426">
        <v>340.06259999999997</v>
      </c>
      <c r="K1426">
        <v>340.06259999999997</v>
      </c>
      <c r="L1426" t="str">
        <f>_xlfn.IFS(Table8_1[[#This Row],[Unit_Price]]&lt;500,"Low Price",Table8_1[[#This Row],[Unit_Price]]&lt;2000,"Medium Price",Table8_1[[#This Row],[Unit_Price]]&gt;=2000, "High Price")</f>
        <v>Low Price</v>
      </c>
      <c r="M1426" t="str">
        <f>VLOOKUP(Table8_16[[#This Row],[Customer_ID]],Table1__2[],2,FALSE)</f>
        <v>Daniel Boyd</v>
      </c>
      <c r="N1426">
        <f>VLOOKUP(Table8_16[[#This Row],[Customer_ID]],Table1__2[],3,FALSE)</f>
        <v>29</v>
      </c>
      <c r="O1426" t="str">
        <f>VLOOKUP(Table8_16[[#This Row],[Customer_ID]],Table1__2[],4,FALSE)</f>
        <v>Female</v>
      </c>
      <c r="P1426" t="str">
        <f>VLOOKUP(Table8_16[[#This Row],[Customer_ID]],Table1__2[],5,FALSE)</f>
        <v>West Pamelafurt</v>
      </c>
      <c r="Q1426" t="str">
        <f>VLOOKUP(Table8_16[[#This Row],[Customer_ID]],Table1__2[],6,FALSE)</f>
        <v>West Virginia</v>
      </c>
      <c r="R1426" t="str">
        <f>VLOOKUP(Table8_16[[#This Row],[Customer_ID]],Table1__2[],7,FALSE)</f>
        <v>USA</v>
      </c>
      <c r="S1426" t="str">
        <f>VLOOKUP(Table8_16[[#This Row],[Customer_ID]],Table1__2[],8,FALSE)</f>
        <v>Bronze</v>
      </c>
      <c r="T1426" t="str">
        <f>VLOOKUP(Table8_16[[#This Row],[Customer_ID]],Table1__2[],9,FALSE)</f>
        <v>Entry level Professionel</v>
      </c>
      <c r="U1426" t="str">
        <f>VLOOKUP(Table8_16[[#This Row],[Product_ID]],Table3__211[],2,FALSE)</f>
        <v>USB-C Fast</v>
      </c>
      <c r="V1426" t="str">
        <f>VLOOKUP(Table8_16[[#This Row],[Product_ID]],Table3__211[],3,FALSE)</f>
        <v>Charger</v>
      </c>
      <c r="W1426" t="str">
        <f>VLOOKUP(Table8_16[[#This Row],[Product_ID]],Table3__211[],4,FALSE)</f>
        <v>Electronics</v>
      </c>
      <c r="X1426" t="str">
        <f>VLOOKUP(Table8_16[[#This Row],[Product_ID]],Table3__211[],5,FALSE)</f>
        <v>Accessories</v>
      </c>
      <c r="Y1426" t="str">
        <f>VLOOKUP(Table8_16[[#This Row],[Product_ID]],Table3__211[],6,FALSE)</f>
        <v>Dawson-Perkins</v>
      </c>
      <c r="Z1426">
        <f>VLOOKUP(Table8_16[[#This Row],[Product_ID]],Table3__211[],7,FALSE)</f>
        <v>242.23</v>
      </c>
      <c r="AA1426">
        <f>VLOOKUP(Table8_16[[#This Row],[Product_ID]],Table3__211[],8,FALSE)</f>
        <v>453</v>
      </c>
      <c r="AB1426" t="str">
        <f>VLOOKUP(Table8_16[[#This Row],[Store_ID]],Store!$A$2:$E$21,2,FALSE)</f>
        <v>Guerrero-Schmitt</v>
      </c>
      <c r="AC1426" t="str">
        <f>VLOOKUP(Table8_16[[#This Row],[Store_ID]],Store!$A$2:$E$21,3,FALSE)</f>
        <v>East</v>
      </c>
      <c r="AD1426" t="str">
        <f>VLOOKUP(Table8_16[[#This Row],[Store_ID]],Store!$A$2:$E$21,4,FALSE)</f>
        <v>East Stevechester</v>
      </c>
      <c r="AE1426" t="str">
        <f>VLOOKUP(Table8_16[[#This Row],[Store_ID]],Store!$A$2:$E$21,5,FALSE)</f>
        <v>Flagship</v>
      </c>
      <c r="AF1426" s="22" t="str">
        <f>VLOOKUP(Table8_16[[#This Row],[Store_ID]],Store!$A$2:$F$21,6,FALSE)</f>
        <v>Physical Store</v>
      </c>
    </row>
    <row r="1427" spans="1:32" x14ac:dyDescent="0.3">
      <c r="A1427" t="s">
        <v>3392</v>
      </c>
      <c r="B1427" s="5">
        <v>45633</v>
      </c>
      <c r="C1427" t="s">
        <v>1109</v>
      </c>
      <c r="D1427" t="s">
        <v>1756</v>
      </c>
      <c r="E1427" t="s">
        <v>1901</v>
      </c>
      <c r="F1427">
        <v>4</v>
      </c>
      <c r="G1427">
        <v>348.58</v>
      </c>
      <c r="H1427">
        <v>0.16</v>
      </c>
      <c r="I1427" t="s">
        <v>1959</v>
      </c>
      <c r="J1427">
        <v>1171.2288000000001</v>
      </c>
      <c r="K1427">
        <v>1171.2287999999999</v>
      </c>
      <c r="L1427" t="str">
        <f>_xlfn.IFS(Table8_1[[#This Row],[Unit_Price]]&lt;500,"Low Price",Table8_1[[#This Row],[Unit_Price]]&lt;2000,"Medium Price",Table8_1[[#This Row],[Unit_Price]]&gt;=2000, "High Price")</f>
        <v>Low Price</v>
      </c>
      <c r="M1427" t="str">
        <f>VLOOKUP(Table8_16[[#This Row],[Customer_ID]],Table1__2[],2,FALSE)</f>
        <v>Charles Miller</v>
      </c>
      <c r="N1427">
        <f>VLOOKUP(Table8_16[[#This Row],[Customer_ID]],Table1__2[],3,FALSE)</f>
        <v>26</v>
      </c>
      <c r="O1427" t="str">
        <f>VLOOKUP(Table8_16[[#This Row],[Customer_ID]],Table1__2[],4,FALSE)</f>
        <v>Male</v>
      </c>
      <c r="P1427" t="str">
        <f>VLOOKUP(Table8_16[[#This Row],[Customer_ID]],Table1__2[],5,FALSE)</f>
        <v>Lake Allisonborough</v>
      </c>
      <c r="Q1427" t="str">
        <f>VLOOKUP(Table8_16[[#This Row],[Customer_ID]],Table1__2[],6,FALSE)</f>
        <v>Iowa</v>
      </c>
      <c r="R1427" t="str">
        <f>VLOOKUP(Table8_16[[#This Row],[Customer_ID]],Table1__2[],7,FALSE)</f>
        <v>USA</v>
      </c>
      <c r="S1427" t="str">
        <f>VLOOKUP(Table8_16[[#This Row],[Customer_ID]],Table1__2[],8,FALSE)</f>
        <v>Silver</v>
      </c>
      <c r="T1427" t="str">
        <f>VLOOKUP(Table8_16[[#This Row],[Customer_ID]],Table1__2[],9,FALSE)</f>
        <v>Entry level Professionel</v>
      </c>
      <c r="U1427" t="str">
        <f>VLOOKUP(Table8_16[[#This Row],[Product_ID]],Table3__211[],2,FALSE)</f>
        <v>Womens Cotton</v>
      </c>
      <c r="V1427" t="str">
        <f>VLOOKUP(Table8_16[[#This Row],[Product_ID]],Table3__211[],3,FALSE)</f>
        <v>Scarf</v>
      </c>
      <c r="W1427" t="str">
        <f>VLOOKUP(Table8_16[[#This Row],[Product_ID]],Table3__211[],4,FALSE)</f>
        <v>Clothing</v>
      </c>
      <c r="X1427" t="str">
        <f>VLOOKUP(Table8_16[[#This Row],[Product_ID]],Table3__211[],5,FALSE)</f>
        <v>Accessories</v>
      </c>
      <c r="Y1427" t="str">
        <f>VLOOKUP(Table8_16[[#This Row],[Product_ID]],Table3__211[],6,FALSE)</f>
        <v>Shepherd-Gould</v>
      </c>
      <c r="Z1427">
        <f>VLOOKUP(Table8_16[[#This Row],[Product_ID]],Table3__211[],7,FALSE)</f>
        <v>113.83</v>
      </c>
      <c r="AA1427">
        <f>VLOOKUP(Table8_16[[#This Row],[Product_ID]],Table3__211[],8,FALSE)</f>
        <v>485</v>
      </c>
      <c r="AB1427" t="str">
        <f>VLOOKUP(Table8_16[[#This Row],[Store_ID]],Store!$A$2:$E$21,2,FALSE)</f>
        <v>Johnson-Wright</v>
      </c>
      <c r="AC1427" t="str">
        <f>VLOOKUP(Table8_16[[#This Row],[Store_ID]],Store!$A$2:$E$21,3,FALSE)</f>
        <v>North</v>
      </c>
      <c r="AD1427" t="str">
        <f>VLOOKUP(Table8_16[[#This Row],[Store_ID]],Store!$A$2:$E$21,4,FALSE)</f>
        <v>Hoodberg</v>
      </c>
      <c r="AE1427" t="str">
        <f>VLOOKUP(Table8_16[[#This Row],[Store_ID]],Store!$A$2:$E$21,5,FALSE)</f>
        <v>Outlet</v>
      </c>
      <c r="AF1427" s="22" t="str">
        <f>VLOOKUP(Table8_16[[#This Row],[Store_ID]],Store!$A$2:$F$21,6,FALSE)</f>
        <v>Physical Store</v>
      </c>
    </row>
    <row r="1428" spans="1:32" x14ac:dyDescent="0.3">
      <c r="A1428" t="s">
        <v>3393</v>
      </c>
      <c r="B1428" s="5">
        <v>45548</v>
      </c>
      <c r="C1428" t="s">
        <v>1429</v>
      </c>
      <c r="D1428" t="s">
        <v>1652</v>
      </c>
      <c r="E1428" t="s">
        <v>1901</v>
      </c>
      <c r="F1428">
        <v>3</v>
      </c>
      <c r="G1428">
        <v>247.66</v>
      </c>
      <c r="H1428">
        <v>0.02</v>
      </c>
      <c r="I1428" t="s">
        <v>1964</v>
      </c>
      <c r="J1428">
        <v>728.12040000000002</v>
      </c>
      <c r="K1428">
        <v>728.12040000000002</v>
      </c>
      <c r="L1428" t="str">
        <f>_xlfn.IFS(Table8_1[[#This Row],[Unit_Price]]&lt;500,"Low Price",Table8_1[[#This Row],[Unit_Price]]&lt;2000,"Medium Price",Table8_1[[#This Row],[Unit_Price]]&gt;=2000, "High Price")</f>
        <v>Low Price</v>
      </c>
      <c r="M1428" t="str">
        <f>VLOOKUP(Table8_16[[#This Row],[Customer_ID]],Table1__2[],2,FALSE)</f>
        <v>John Perez</v>
      </c>
      <c r="N1428">
        <f>VLOOKUP(Table8_16[[#This Row],[Customer_ID]],Table1__2[],3,FALSE)</f>
        <v>29</v>
      </c>
      <c r="O1428" t="str">
        <f>VLOOKUP(Table8_16[[#This Row],[Customer_ID]],Table1__2[],4,FALSE)</f>
        <v>Female</v>
      </c>
      <c r="P1428" t="str">
        <f>VLOOKUP(Table8_16[[#This Row],[Customer_ID]],Table1__2[],5,FALSE)</f>
        <v>Brandontown</v>
      </c>
      <c r="Q1428" t="str">
        <f>VLOOKUP(Table8_16[[#This Row],[Customer_ID]],Table1__2[],6,FALSE)</f>
        <v>South Carolina</v>
      </c>
      <c r="R1428" t="str">
        <f>VLOOKUP(Table8_16[[#This Row],[Customer_ID]],Table1__2[],7,FALSE)</f>
        <v>USA</v>
      </c>
      <c r="S1428" t="str">
        <f>VLOOKUP(Table8_16[[#This Row],[Customer_ID]],Table1__2[],8,FALSE)</f>
        <v>Gold</v>
      </c>
      <c r="T1428" t="str">
        <f>VLOOKUP(Table8_16[[#This Row],[Customer_ID]],Table1__2[],9,FALSE)</f>
        <v>Entry level Professionel</v>
      </c>
      <c r="U1428" t="str">
        <f>VLOOKUP(Table8_16[[#This Row],[Product_ID]],Table3__211[],2,FALSE)</f>
        <v>Women's Scarf</v>
      </c>
      <c r="V1428" t="str">
        <f>VLOOKUP(Table8_16[[#This Row],[Product_ID]],Table3__211[],3,FALSE)</f>
        <v>Set</v>
      </c>
      <c r="W1428" t="str">
        <f>VLOOKUP(Table8_16[[#This Row],[Product_ID]],Table3__211[],4,FALSE)</f>
        <v>Clothing</v>
      </c>
      <c r="X1428" t="str">
        <f>VLOOKUP(Table8_16[[#This Row],[Product_ID]],Table3__211[],5,FALSE)</f>
        <v>Accessories</v>
      </c>
      <c r="Y1428" t="str">
        <f>VLOOKUP(Table8_16[[#This Row],[Product_ID]],Table3__211[],6,FALSE)</f>
        <v>Brown and Sons</v>
      </c>
      <c r="Z1428">
        <f>VLOOKUP(Table8_16[[#This Row],[Product_ID]],Table3__211[],7,FALSE)</f>
        <v>174.02</v>
      </c>
      <c r="AA1428">
        <f>VLOOKUP(Table8_16[[#This Row],[Product_ID]],Table3__211[],8,FALSE)</f>
        <v>268</v>
      </c>
      <c r="AB1428" t="str">
        <f>VLOOKUP(Table8_16[[#This Row],[Store_ID]],Store!$A$2:$E$21,2,FALSE)</f>
        <v>Johnson-Wright</v>
      </c>
      <c r="AC1428" t="str">
        <f>VLOOKUP(Table8_16[[#This Row],[Store_ID]],Store!$A$2:$E$21,3,FALSE)</f>
        <v>North</v>
      </c>
      <c r="AD1428" t="str">
        <f>VLOOKUP(Table8_16[[#This Row],[Store_ID]],Store!$A$2:$E$21,4,FALSE)</f>
        <v>Hoodberg</v>
      </c>
      <c r="AE1428" t="str">
        <f>VLOOKUP(Table8_16[[#This Row],[Store_ID]],Store!$A$2:$E$21,5,FALSE)</f>
        <v>Outlet</v>
      </c>
      <c r="AF1428" s="22" t="str">
        <f>VLOOKUP(Table8_16[[#This Row],[Store_ID]],Store!$A$2:$F$21,6,FALSE)</f>
        <v>Physical Store</v>
      </c>
    </row>
    <row r="1429" spans="1:32" x14ac:dyDescent="0.3">
      <c r="A1429" t="s">
        <v>3394</v>
      </c>
      <c r="B1429" s="5">
        <v>45244</v>
      </c>
      <c r="C1429" t="s">
        <v>1223</v>
      </c>
      <c r="D1429" t="s">
        <v>1696</v>
      </c>
      <c r="E1429" t="s">
        <v>1936</v>
      </c>
      <c r="F1429">
        <v>3</v>
      </c>
      <c r="G1429">
        <v>836.27</v>
      </c>
      <c r="H1429">
        <v>0.16</v>
      </c>
      <c r="I1429" t="s">
        <v>1959</v>
      </c>
      <c r="J1429">
        <v>2107.4004</v>
      </c>
      <c r="K1429">
        <v>2107.4004</v>
      </c>
      <c r="L1429" t="str">
        <f>_xlfn.IFS(Table8_1[[#This Row],[Unit_Price]]&lt;500,"Low Price",Table8_1[[#This Row],[Unit_Price]]&lt;2000,"Medium Price",Table8_1[[#This Row],[Unit_Price]]&gt;=2000, "High Price")</f>
        <v>Medium Price</v>
      </c>
      <c r="M1429" t="str">
        <f>VLOOKUP(Table8_16[[#This Row],[Customer_ID]],Table1__2[],2,FALSE)</f>
        <v>Timothy Valenzuela</v>
      </c>
      <c r="N1429">
        <f>VLOOKUP(Table8_16[[#This Row],[Customer_ID]],Table1__2[],3,FALSE)</f>
        <v>53</v>
      </c>
      <c r="O1429" t="str">
        <f>VLOOKUP(Table8_16[[#This Row],[Customer_ID]],Table1__2[],4,FALSE)</f>
        <v>Male</v>
      </c>
      <c r="P1429" t="str">
        <f>VLOOKUP(Table8_16[[#This Row],[Customer_ID]],Table1__2[],5,FALSE)</f>
        <v>Stevensshire</v>
      </c>
      <c r="Q1429" t="str">
        <f>VLOOKUP(Table8_16[[#This Row],[Customer_ID]],Table1__2[],6,FALSE)</f>
        <v>Missouri</v>
      </c>
      <c r="R1429" t="str">
        <f>VLOOKUP(Table8_16[[#This Row],[Customer_ID]],Table1__2[],7,FALSE)</f>
        <v>USA</v>
      </c>
      <c r="S1429" t="str">
        <f>VLOOKUP(Table8_16[[#This Row],[Customer_ID]],Table1__2[],8,FALSE)</f>
        <v>Platinum</v>
      </c>
      <c r="T1429" t="str">
        <f>VLOOKUP(Table8_16[[#This Row],[Customer_ID]],Table1__2[],9,FALSE)</f>
        <v>Experienced</v>
      </c>
      <c r="U1429" t="str">
        <f>VLOOKUP(Table8_16[[#This Row],[Product_ID]],Table3__211[],2,FALSE)</f>
        <v>Portable Power</v>
      </c>
      <c r="V1429" t="str">
        <f>VLOOKUP(Table8_16[[#This Row],[Product_ID]],Table3__211[],3,FALSE)</f>
        <v>Bank</v>
      </c>
      <c r="W1429" t="str">
        <f>VLOOKUP(Table8_16[[#This Row],[Product_ID]],Table3__211[],4,FALSE)</f>
        <v>Electronics</v>
      </c>
      <c r="X1429" t="str">
        <f>VLOOKUP(Table8_16[[#This Row],[Product_ID]],Table3__211[],5,FALSE)</f>
        <v>Mobile</v>
      </c>
      <c r="Y1429" t="str">
        <f>VLOOKUP(Table8_16[[#This Row],[Product_ID]],Table3__211[],6,FALSE)</f>
        <v>Cummings and Sons</v>
      </c>
      <c r="Z1429">
        <f>VLOOKUP(Table8_16[[#This Row],[Product_ID]],Table3__211[],7,FALSE)</f>
        <v>326.06</v>
      </c>
      <c r="AA1429">
        <f>VLOOKUP(Table8_16[[#This Row],[Product_ID]],Table3__211[],8,FALSE)</f>
        <v>301</v>
      </c>
      <c r="AB1429" t="str">
        <f>VLOOKUP(Table8_16[[#This Row],[Store_ID]],Store!$A$2:$E$21,2,FALSE)</f>
        <v>Shelton PLC</v>
      </c>
      <c r="AC1429" t="str">
        <f>VLOOKUP(Table8_16[[#This Row],[Store_ID]],Store!$A$2:$E$21,3,FALSE)</f>
        <v>North</v>
      </c>
      <c r="AD1429" t="str">
        <f>VLOOKUP(Table8_16[[#This Row],[Store_ID]],Store!$A$2:$E$21,4,FALSE)</f>
        <v>East Jenniferstad</v>
      </c>
      <c r="AE1429" t="str">
        <f>VLOOKUP(Table8_16[[#This Row],[Store_ID]],Store!$A$2:$E$21,5,FALSE)</f>
        <v>Flagship</v>
      </c>
      <c r="AF1429" s="22" t="str">
        <f>VLOOKUP(Table8_16[[#This Row],[Store_ID]],Store!$A$2:$F$21,6,FALSE)</f>
        <v>Physical Store</v>
      </c>
    </row>
    <row r="1430" spans="1:32" x14ac:dyDescent="0.3">
      <c r="A1430" t="s">
        <v>3395</v>
      </c>
      <c r="B1430" s="5">
        <v>45753</v>
      </c>
      <c r="C1430" t="s">
        <v>648</v>
      </c>
      <c r="D1430" t="s">
        <v>1613</v>
      </c>
      <c r="E1430" t="s">
        <v>1924</v>
      </c>
      <c r="F1430">
        <v>3</v>
      </c>
      <c r="G1430">
        <v>696.74</v>
      </c>
      <c r="H1430">
        <v>0.13</v>
      </c>
      <c r="I1430" t="s">
        <v>1964</v>
      </c>
      <c r="J1430">
        <v>1818.4914000000001</v>
      </c>
      <c r="K1430">
        <v>1818.4914000000003</v>
      </c>
      <c r="L1430" t="str">
        <f>_xlfn.IFS(Table8_1[[#This Row],[Unit_Price]]&lt;500,"Low Price",Table8_1[[#This Row],[Unit_Price]]&lt;2000,"Medium Price",Table8_1[[#This Row],[Unit_Price]]&gt;=2000, "High Price")</f>
        <v>Medium Price</v>
      </c>
      <c r="M1430" t="str">
        <f>VLOOKUP(Table8_16[[#This Row],[Customer_ID]],Table1__2[],2,FALSE)</f>
        <v>Anthony Garcia</v>
      </c>
      <c r="N1430">
        <f>VLOOKUP(Table8_16[[#This Row],[Customer_ID]],Table1__2[],3,FALSE)</f>
        <v>60</v>
      </c>
      <c r="O1430" t="str">
        <f>VLOOKUP(Table8_16[[#This Row],[Customer_ID]],Table1__2[],4,FALSE)</f>
        <v>Male</v>
      </c>
      <c r="P1430" t="str">
        <f>VLOOKUP(Table8_16[[#This Row],[Customer_ID]],Table1__2[],5,FALSE)</f>
        <v>Taraberg</v>
      </c>
      <c r="Q1430" t="str">
        <f>VLOOKUP(Table8_16[[#This Row],[Customer_ID]],Table1__2[],6,FALSE)</f>
        <v>Arizona</v>
      </c>
      <c r="R1430" t="str">
        <f>VLOOKUP(Table8_16[[#This Row],[Customer_ID]],Table1__2[],7,FALSE)</f>
        <v>USA</v>
      </c>
      <c r="S1430" t="str">
        <f>VLOOKUP(Table8_16[[#This Row],[Customer_ID]],Table1__2[],8,FALSE)</f>
        <v>Silver</v>
      </c>
      <c r="T1430" t="str">
        <f>VLOOKUP(Table8_16[[#This Row],[Customer_ID]],Table1__2[],9,FALSE)</f>
        <v>Experienced</v>
      </c>
      <c r="U1430" t="str">
        <f>VLOOKUP(Table8_16[[#This Row],[Product_ID]],Table3__211[],2,FALSE)</f>
        <v>Decorative Wall</v>
      </c>
      <c r="V1430" t="str">
        <f>VLOOKUP(Table8_16[[#This Row],[Product_ID]],Table3__211[],3,FALSE)</f>
        <v>Mirror</v>
      </c>
      <c r="W1430" t="str">
        <f>VLOOKUP(Table8_16[[#This Row],[Product_ID]],Table3__211[],4,FALSE)</f>
        <v>Home</v>
      </c>
      <c r="X1430" t="str">
        <f>VLOOKUP(Table8_16[[#This Row],[Product_ID]],Table3__211[],5,FALSE)</f>
        <v>Decor</v>
      </c>
      <c r="Y1430" t="str">
        <f>VLOOKUP(Table8_16[[#This Row],[Product_ID]],Table3__211[],6,FALSE)</f>
        <v>Luna, Anderson and Bowman</v>
      </c>
      <c r="Z1430">
        <f>VLOOKUP(Table8_16[[#This Row],[Product_ID]],Table3__211[],7,FALSE)</f>
        <v>48.01</v>
      </c>
      <c r="AA1430">
        <f>VLOOKUP(Table8_16[[#This Row],[Product_ID]],Table3__211[],8,FALSE)</f>
        <v>439</v>
      </c>
      <c r="AB1430" t="str">
        <f>VLOOKUP(Table8_16[[#This Row],[Store_ID]],Store!$A$2:$E$21,2,FALSE)</f>
        <v>Hill, Wagner and Ballard</v>
      </c>
      <c r="AC1430" t="str">
        <f>VLOOKUP(Table8_16[[#This Row],[Store_ID]],Store!$A$2:$E$21,3,FALSE)</f>
        <v>East</v>
      </c>
      <c r="AD1430" t="str">
        <f>VLOOKUP(Table8_16[[#This Row],[Store_ID]],Store!$A$2:$E$21,4,FALSE)</f>
        <v>East Davidville</v>
      </c>
      <c r="AE1430" t="str">
        <f>VLOOKUP(Table8_16[[#This Row],[Store_ID]],Store!$A$2:$E$21,5,FALSE)</f>
        <v>Online</v>
      </c>
      <c r="AF1430" s="22" t="str">
        <f>VLOOKUP(Table8_16[[#This Row],[Store_ID]],Store!$A$2:$F$21,6,FALSE)</f>
        <v>Digital Store</v>
      </c>
    </row>
    <row r="1431" spans="1:32" x14ac:dyDescent="0.3">
      <c r="A1431" t="s">
        <v>3396</v>
      </c>
      <c r="B1431" s="5">
        <v>45804</v>
      </c>
      <c r="C1431" t="s">
        <v>796</v>
      </c>
      <c r="D1431" t="s">
        <v>1865</v>
      </c>
      <c r="E1431" t="s">
        <v>1932</v>
      </c>
      <c r="F1431">
        <v>2</v>
      </c>
      <c r="G1431">
        <v>822.59</v>
      </c>
      <c r="H1431">
        <v>0.22</v>
      </c>
      <c r="I1431" t="s">
        <v>1961</v>
      </c>
      <c r="J1431">
        <v>1283.2403999999999</v>
      </c>
      <c r="K1431">
        <v>1283.2404000000001</v>
      </c>
      <c r="L1431" t="str">
        <f>_xlfn.IFS(Table8_1[[#This Row],[Unit_Price]]&lt;500,"Low Price",Table8_1[[#This Row],[Unit_Price]]&lt;2000,"Medium Price",Table8_1[[#This Row],[Unit_Price]]&gt;=2000, "High Price")</f>
        <v>Medium Price</v>
      </c>
      <c r="M1431" t="str">
        <f>VLOOKUP(Table8_16[[#This Row],[Customer_ID]],Table1__2[],2,FALSE)</f>
        <v>Laura Soto</v>
      </c>
      <c r="N1431">
        <f>VLOOKUP(Table8_16[[#This Row],[Customer_ID]],Table1__2[],3,FALSE)</f>
        <v>57</v>
      </c>
      <c r="O1431" t="str">
        <f>VLOOKUP(Table8_16[[#This Row],[Customer_ID]],Table1__2[],4,FALSE)</f>
        <v>Female</v>
      </c>
      <c r="P1431" t="str">
        <f>VLOOKUP(Table8_16[[#This Row],[Customer_ID]],Table1__2[],5,FALSE)</f>
        <v>Rodriguezton</v>
      </c>
      <c r="Q1431" t="str">
        <f>VLOOKUP(Table8_16[[#This Row],[Customer_ID]],Table1__2[],6,FALSE)</f>
        <v>Michigan</v>
      </c>
      <c r="R1431" t="str">
        <f>VLOOKUP(Table8_16[[#This Row],[Customer_ID]],Table1__2[],7,FALSE)</f>
        <v>USA</v>
      </c>
      <c r="S1431" t="str">
        <f>VLOOKUP(Table8_16[[#This Row],[Customer_ID]],Table1__2[],8,FALSE)</f>
        <v>Platinum</v>
      </c>
      <c r="T1431" t="str">
        <f>VLOOKUP(Table8_16[[#This Row],[Customer_ID]],Table1__2[],9,FALSE)</f>
        <v>Experienced</v>
      </c>
      <c r="U1431" t="str">
        <f>VLOOKUP(Table8_16[[#This Row],[Product_ID]],Table3__211[],2,FALSE)</f>
        <v>Vitamin E Body</v>
      </c>
      <c r="V1431" t="str">
        <f>VLOOKUP(Table8_16[[#This Row],[Product_ID]],Table3__211[],3,FALSE)</f>
        <v>Lotion</v>
      </c>
      <c r="W1431" t="str">
        <f>VLOOKUP(Table8_16[[#This Row],[Product_ID]],Table3__211[],4,FALSE)</f>
        <v>Beauty</v>
      </c>
      <c r="X1431" t="str">
        <f>VLOOKUP(Table8_16[[#This Row],[Product_ID]],Table3__211[],5,FALSE)</f>
        <v>Skincare</v>
      </c>
      <c r="Y1431" t="str">
        <f>VLOOKUP(Table8_16[[#This Row],[Product_ID]],Table3__211[],6,FALSE)</f>
        <v>Hoffman-Williams</v>
      </c>
      <c r="Z1431">
        <f>VLOOKUP(Table8_16[[#This Row],[Product_ID]],Table3__211[],7,FALSE)</f>
        <v>358.47</v>
      </c>
      <c r="AA1431">
        <f>VLOOKUP(Table8_16[[#This Row],[Product_ID]],Table3__211[],8,FALSE)</f>
        <v>213</v>
      </c>
      <c r="AB1431" t="str">
        <f>VLOOKUP(Table8_16[[#This Row],[Store_ID]],Store!$A$2:$E$21,2,FALSE)</f>
        <v>Gardner, Humphrey and Contreras</v>
      </c>
      <c r="AC1431" t="str">
        <f>VLOOKUP(Table8_16[[#This Row],[Store_ID]],Store!$A$2:$E$21,3,FALSE)</f>
        <v>East</v>
      </c>
      <c r="AD1431" t="str">
        <f>VLOOKUP(Table8_16[[#This Row],[Store_ID]],Store!$A$2:$E$21,4,FALSE)</f>
        <v>Johnsonville</v>
      </c>
      <c r="AE1431" t="str">
        <f>VLOOKUP(Table8_16[[#This Row],[Store_ID]],Store!$A$2:$E$21,5,FALSE)</f>
        <v>Flagship</v>
      </c>
      <c r="AF1431" s="22" t="str">
        <f>VLOOKUP(Table8_16[[#This Row],[Store_ID]],Store!$A$2:$F$21,6,FALSE)</f>
        <v>Physical Store</v>
      </c>
    </row>
    <row r="1432" spans="1:32" x14ac:dyDescent="0.3">
      <c r="A1432" t="s">
        <v>3397</v>
      </c>
      <c r="B1432" s="5">
        <v>45263</v>
      </c>
      <c r="C1432" t="s">
        <v>729</v>
      </c>
      <c r="D1432" t="s">
        <v>1820</v>
      </c>
      <c r="E1432" t="s">
        <v>1896</v>
      </c>
      <c r="F1432">
        <v>1</v>
      </c>
      <c r="G1432">
        <v>462.23</v>
      </c>
      <c r="H1432">
        <v>0.3</v>
      </c>
      <c r="I1432" t="s">
        <v>1961</v>
      </c>
      <c r="J1432">
        <v>323.56099999999998</v>
      </c>
      <c r="K1432">
        <v>323.56100000000004</v>
      </c>
      <c r="L1432" t="str">
        <f>_xlfn.IFS(Table8_1[[#This Row],[Unit_Price]]&lt;500,"Low Price",Table8_1[[#This Row],[Unit_Price]]&lt;2000,"Medium Price",Table8_1[[#This Row],[Unit_Price]]&gt;=2000, "High Price")</f>
        <v>Low Price</v>
      </c>
      <c r="M1432" t="str">
        <f>VLOOKUP(Table8_16[[#This Row],[Customer_ID]],Table1__2[],2,FALSE)</f>
        <v>Alejandro Doyle</v>
      </c>
      <c r="N1432">
        <f>VLOOKUP(Table8_16[[#This Row],[Customer_ID]],Table1__2[],3,FALSE)</f>
        <v>35</v>
      </c>
      <c r="O1432" t="str">
        <f>VLOOKUP(Table8_16[[#This Row],[Customer_ID]],Table1__2[],4,FALSE)</f>
        <v>Male</v>
      </c>
      <c r="P1432" t="str">
        <f>VLOOKUP(Table8_16[[#This Row],[Customer_ID]],Table1__2[],5,FALSE)</f>
        <v>East Crystalton</v>
      </c>
      <c r="Q1432" t="str">
        <f>VLOOKUP(Table8_16[[#This Row],[Customer_ID]],Table1__2[],6,FALSE)</f>
        <v>New Mexico</v>
      </c>
      <c r="R1432" t="str">
        <f>VLOOKUP(Table8_16[[#This Row],[Customer_ID]],Table1__2[],7,FALSE)</f>
        <v>USA</v>
      </c>
      <c r="S1432" t="str">
        <f>VLOOKUP(Table8_16[[#This Row],[Customer_ID]],Table1__2[],8,FALSE)</f>
        <v>Platinum</v>
      </c>
      <c r="T1432" t="str">
        <f>VLOOKUP(Table8_16[[#This Row],[Customer_ID]],Table1__2[],9,FALSE)</f>
        <v>Experienced</v>
      </c>
      <c r="U1432" t="str">
        <f>VLOOKUP(Table8_16[[#This Row],[Product_ID]],Table3__211[],2,FALSE)</f>
        <v>Decorative Lamp</v>
      </c>
      <c r="V1432" t="str">
        <f>VLOOKUP(Table8_16[[#This Row],[Product_ID]],Table3__211[],3,FALSE)</f>
        <v>Shade</v>
      </c>
      <c r="W1432" t="str">
        <f>VLOOKUP(Table8_16[[#This Row],[Product_ID]],Table3__211[],4,FALSE)</f>
        <v>Home</v>
      </c>
      <c r="X1432" t="str">
        <f>VLOOKUP(Table8_16[[#This Row],[Product_ID]],Table3__211[],5,FALSE)</f>
        <v>Lighting</v>
      </c>
      <c r="Y1432" t="str">
        <f>VLOOKUP(Table8_16[[#This Row],[Product_ID]],Table3__211[],6,FALSE)</f>
        <v>Ramirez-Hanson</v>
      </c>
      <c r="Z1432">
        <f>VLOOKUP(Table8_16[[#This Row],[Product_ID]],Table3__211[],7,FALSE)</f>
        <v>228.53</v>
      </c>
      <c r="AA1432">
        <f>VLOOKUP(Table8_16[[#This Row],[Product_ID]],Table3__211[],8,FALSE)</f>
        <v>469</v>
      </c>
      <c r="AB1432" t="str">
        <f>VLOOKUP(Table8_16[[#This Row],[Store_ID]],Store!$A$2:$E$21,2,FALSE)</f>
        <v>Black-Horn</v>
      </c>
      <c r="AC1432" t="str">
        <f>VLOOKUP(Table8_16[[#This Row],[Store_ID]],Store!$A$2:$E$21,3,FALSE)</f>
        <v>South</v>
      </c>
      <c r="AD1432" t="str">
        <f>VLOOKUP(Table8_16[[#This Row],[Store_ID]],Store!$A$2:$E$21,4,FALSE)</f>
        <v>North Nancyview</v>
      </c>
      <c r="AE1432" t="str">
        <f>VLOOKUP(Table8_16[[#This Row],[Store_ID]],Store!$A$2:$E$21,5,FALSE)</f>
        <v>Outlet</v>
      </c>
      <c r="AF1432" s="22" t="str">
        <f>VLOOKUP(Table8_16[[#This Row],[Store_ID]],Store!$A$2:$F$21,6,FALSE)</f>
        <v>Physical Store</v>
      </c>
    </row>
    <row r="1433" spans="1:32" x14ac:dyDescent="0.3">
      <c r="A1433" t="s">
        <v>3398</v>
      </c>
      <c r="B1433" s="5">
        <v>45906</v>
      </c>
      <c r="C1433" t="s">
        <v>1395</v>
      </c>
      <c r="D1433" t="s">
        <v>1706</v>
      </c>
      <c r="E1433" t="s">
        <v>1942</v>
      </c>
      <c r="F1433">
        <v>1</v>
      </c>
      <c r="G1433">
        <v>361.09</v>
      </c>
      <c r="H1433">
        <v>0.06</v>
      </c>
      <c r="I1433" t="s">
        <v>1961</v>
      </c>
      <c r="J1433">
        <v>339.4246</v>
      </c>
      <c r="K1433">
        <v>339.4246</v>
      </c>
      <c r="L1433" t="str">
        <f>_xlfn.IFS(Table8_1[[#This Row],[Unit_Price]]&lt;500,"Low Price",Table8_1[[#This Row],[Unit_Price]]&lt;2000,"Medium Price",Table8_1[[#This Row],[Unit_Price]]&gt;=2000, "High Price")</f>
        <v>Low Price</v>
      </c>
      <c r="M1433" t="str">
        <f>VLOOKUP(Table8_16[[#This Row],[Customer_ID]],Table1__2[],2,FALSE)</f>
        <v>Monica Wright</v>
      </c>
      <c r="N1433">
        <f>VLOOKUP(Table8_16[[#This Row],[Customer_ID]],Table1__2[],3,FALSE)</f>
        <v>45</v>
      </c>
      <c r="O1433" t="str">
        <f>VLOOKUP(Table8_16[[#This Row],[Customer_ID]],Table1__2[],4,FALSE)</f>
        <v>Male</v>
      </c>
      <c r="P1433" t="str">
        <f>VLOOKUP(Table8_16[[#This Row],[Customer_ID]],Table1__2[],5,FALSE)</f>
        <v>Paulside</v>
      </c>
      <c r="Q1433" t="str">
        <f>VLOOKUP(Table8_16[[#This Row],[Customer_ID]],Table1__2[],6,FALSE)</f>
        <v>North Carolina</v>
      </c>
      <c r="R1433" t="str">
        <f>VLOOKUP(Table8_16[[#This Row],[Customer_ID]],Table1__2[],7,FALSE)</f>
        <v>USA</v>
      </c>
      <c r="S1433" t="str">
        <f>VLOOKUP(Table8_16[[#This Row],[Customer_ID]],Table1__2[],8,FALSE)</f>
        <v>Gold</v>
      </c>
      <c r="T1433" t="str">
        <f>VLOOKUP(Table8_16[[#This Row],[Customer_ID]],Table1__2[],9,FALSE)</f>
        <v>Experienced</v>
      </c>
      <c r="U1433" t="str">
        <f>VLOOKUP(Table8_16[[#This Row],[Product_ID]],Table3__211[],2,FALSE)</f>
        <v>Smart Home WiFi</v>
      </c>
      <c r="V1433" t="str">
        <f>VLOOKUP(Table8_16[[#This Row],[Product_ID]],Table3__211[],3,FALSE)</f>
        <v>Camera</v>
      </c>
      <c r="W1433" t="str">
        <f>VLOOKUP(Table8_16[[#This Row],[Product_ID]],Table3__211[],4,FALSE)</f>
        <v>Electronics</v>
      </c>
      <c r="X1433" t="str">
        <f>VLOOKUP(Table8_16[[#This Row],[Product_ID]],Table3__211[],5,FALSE)</f>
        <v>Accessories</v>
      </c>
      <c r="Y1433" t="str">
        <f>VLOOKUP(Table8_16[[#This Row],[Product_ID]],Table3__211[],6,FALSE)</f>
        <v>Holmes LLC</v>
      </c>
      <c r="Z1433">
        <f>VLOOKUP(Table8_16[[#This Row],[Product_ID]],Table3__211[],7,FALSE)</f>
        <v>450.71</v>
      </c>
      <c r="AA1433">
        <f>VLOOKUP(Table8_16[[#This Row],[Product_ID]],Table3__211[],8,FALSE)</f>
        <v>389</v>
      </c>
      <c r="AB1433" t="str">
        <f>VLOOKUP(Table8_16[[#This Row],[Store_ID]],Store!$A$2:$E$21,2,FALSE)</f>
        <v>Holloway Ltd</v>
      </c>
      <c r="AC1433" t="str">
        <f>VLOOKUP(Table8_16[[#This Row],[Store_ID]],Store!$A$2:$E$21,3,FALSE)</f>
        <v>North</v>
      </c>
      <c r="AD1433" t="str">
        <f>VLOOKUP(Table8_16[[#This Row],[Store_ID]],Store!$A$2:$E$21,4,FALSE)</f>
        <v>Bensonhaven</v>
      </c>
      <c r="AE1433" t="str">
        <f>VLOOKUP(Table8_16[[#This Row],[Store_ID]],Store!$A$2:$E$21,5,FALSE)</f>
        <v>Flagship</v>
      </c>
      <c r="AF1433" s="22" t="str">
        <f>VLOOKUP(Table8_16[[#This Row],[Store_ID]],Store!$A$2:$F$21,6,FALSE)</f>
        <v>Physical Store</v>
      </c>
    </row>
    <row r="1434" spans="1:32" x14ac:dyDescent="0.3">
      <c r="A1434" t="s">
        <v>3399</v>
      </c>
      <c r="B1434" s="5">
        <v>45243</v>
      </c>
      <c r="C1434" t="s">
        <v>1208</v>
      </c>
      <c r="D1434" t="s">
        <v>1802</v>
      </c>
      <c r="E1434" t="s">
        <v>1948</v>
      </c>
      <c r="F1434">
        <v>3</v>
      </c>
      <c r="G1434">
        <v>59.37</v>
      </c>
      <c r="H1434">
        <v>0.03</v>
      </c>
      <c r="I1434" t="s">
        <v>1961</v>
      </c>
      <c r="J1434">
        <v>172.76669999999999</v>
      </c>
      <c r="K1434">
        <v>172.76669999999999</v>
      </c>
      <c r="L1434" t="str">
        <f>_xlfn.IFS(Table8_1[[#This Row],[Unit_Price]]&lt;500,"Low Price",Table8_1[[#This Row],[Unit_Price]]&lt;2000,"Medium Price",Table8_1[[#This Row],[Unit_Price]]&gt;=2000, "High Price")</f>
        <v>Low Price</v>
      </c>
      <c r="M1434" t="str">
        <f>VLOOKUP(Table8_16[[#This Row],[Customer_ID]],Table1__2[],2,FALSE)</f>
        <v>Kristine Higgins</v>
      </c>
      <c r="N1434">
        <f>VLOOKUP(Table8_16[[#This Row],[Customer_ID]],Table1__2[],3,FALSE)</f>
        <v>27</v>
      </c>
      <c r="O1434" t="str">
        <f>VLOOKUP(Table8_16[[#This Row],[Customer_ID]],Table1__2[],4,FALSE)</f>
        <v>Female</v>
      </c>
      <c r="P1434" t="str">
        <f>VLOOKUP(Table8_16[[#This Row],[Customer_ID]],Table1__2[],5,FALSE)</f>
        <v>Jennifertown</v>
      </c>
      <c r="Q1434" t="str">
        <f>VLOOKUP(Table8_16[[#This Row],[Customer_ID]],Table1__2[],6,FALSE)</f>
        <v>South Carolina</v>
      </c>
      <c r="R1434" t="str">
        <f>VLOOKUP(Table8_16[[#This Row],[Customer_ID]],Table1__2[],7,FALSE)</f>
        <v>USA</v>
      </c>
      <c r="S1434" t="str">
        <f>VLOOKUP(Table8_16[[#This Row],[Customer_ID]],Table1__2[],8,FALSE)</f>
        <v>Silver</v>
      </c>
      <c r="T1434" t="str">
        <f>VLOOKUP(Table8_16[[#This Row],[Customer_ID]],Table1__2[],9,FALSE)</f>
        <v>Entry level Professionel</v>
      </c>
      <c r="U1434" t="str">
        <f>VLOOKUP(Table8_16[[#This Row],[Product_ID]],Table3__211[],2,FALSE)</f>
        <v>Shin Guards –</v>
      </c>
      <c r="V1434" t="str">
        <f>VLOOKUP(Table8_16[[#This Row],[Product_ID]],Table3__211[],3,FALSE)</f>
        <v>Adult</v>
      </c>
      <c r="W1434" t="str">
        <f>VLOOKUP(Table8_16[[#This Row],[Product_ID]],Table3__211[],4,FALSE)</f>
        <v>Sports</v>
      </c>
      <c r="X1434" t="str">
        <f>VLOOKUP(Table8_16[[#This Row],[Product_ID]],Table3__211[],5,FALSE)</f>
        <v>Team Sports</v>
      </c>
      <c r="Y1434" t="str">
        <f>VLOOKUP(Table8_16[[#This Row],[Product_ID]],Table3__211[],6,FALSE)</f>
        <v>French Ltd</v>
      </c>
      <c r="Z1434">
        <f>VLOOKUP(Table8_16[[#This Row],[Product_ID]],Table3__211[],7,FALSE)</f>
        <v>107.06</v>
      </c>
      <c r="AA1434">
        <f>VLOOKUP(Table8_16[[#This Row],[Product_ID]],Table3__211[],8,FALSE)</f>
        <v>359</v>
      </c>
      <c r="AB1434" t="str">
        <f>VLOOKUP(Table8_16[[#This Row],[Store_ID]],Store!$A$2:$E$21,2,FALSE)</f>
        <v>Mann-Austin</v>
      </c>
      <c r="AC1434" t="str">
        <f>VLOOKUP(Table8_16[[#This Row],[Store_ID]],Store!$A$2:$E$21,3,FALSE)</f>
        <v>East</v>
      </c>
      <c r="AD1434" t="str">
        <f>VLOOKUP(Table8_16[[#This Row],[Store_ID]],Store!$A$2:$E$21,4,FALSE)</f>
        <v>Vasquezborough</v>
      </c>
      <c r="AE1434" t="str">
        <f>VLOOKUP(Table8_16[[#This Row],[Store_ID]],Store!$A$2:$E$21,5,FALSE)</f>
        <v>Online</v>
      </c>
      <c r="AF1434" s="22" t="str">
        <f>VLOOKUP(Table8_16[[#This Row],[Store_ID]],Store!$A$2:$F$21,6,FALSE)</f>
        <v>Digital Store</v>
      </c>
    </row>
    <row r="1435" spans="1:32" x14ac:dyDescent="0.3">
      <c r="A1435" t="s">
        <v>3400</v>
      </c>
      <c r="B1435" s="5">
        <v>45686</v>
      </c>
      <c r="C1435" t="s">
        <v>148</v>
      </c>
      <c r="D1435" t="s">
        <v>1700</v>
      </c>
      <c r="E1435" t="s">
        <v>1892</v>
      </c>
      <c r="F1435">
        <v>3</v>
      </c>
      <c r="G1435">
        <v>765.21</v>
      </c>
      <c r="H1435">
        <v>0.14000000000000001</v>
      </c>
      <c r="I1435" t="s">
        <v>1964</v>
      </c>
      <c r="J1435">
        <v>1974.2418</v>
      </c>
      <c r="K1435">
        <v>1974.2418</v>
      </c>
      <c r="L1435" t="str">
        <f>_xlfn.IFS(Table8_1[[#This Row],[Unit_Price]]&lt;500,"Low Price",Table8_1[[#This Row],[Unit_Price]]&lt;2000,"Medium Price",Table8_1[[#This Row],[Unit_Price]]&gt;=2000, "High Price")</f>
        <v>Medium Price</v>
      </c>
      <c r="M1435" t="str">
        <f>VLOOKUP(Table8_16[[#This Row],[Customer_ID]],Table1__2[],2,FALSE)</f>
        <v>Thomas Phillips</v>
      </c>
      <c r="N1435">
        <f>VLOOKUP(Table8_16[[#This Row],[Customer_ID]],Table1__2[],3,FALSE)</f>
        <v>20</v>
      </c>
      <c r="O1435" t="str">
        <f>VLOOKUP(Table8_16[[#This Row],[Customer_ID]],Table1__2[],4,FALSE)</f>
        <v>Female</v>
      </c>
      <c r="P1435" t="str">
        <f>VLOOKUP(Table8_16[[#This Row],[Customer_ID]],Table1__2[],5,FALSE)</f>
        <v>Luisfurt</v>
      </c>
      <c r="Q1435" t="str">
        <f>VLOOKUP(Table8_16[[#This Row],[Customer_ID]],Table1__2[],6,FALSE)</f>
        <v>Georgia</v>
      </c>
      <c r="R1435" t="str">
        <f>VLOOKUP(Table8_16[[#This Row],[Customer_ID]],Table1__2[],7,FALSE)</f>
        <v>USA</v>
      </c>
      <c r="S1435" t="str">
        <f>VLOOKUP(Table8_16[[#This Row],[Customer_ID]],Table1__2[],8,FALSE)</f>
        <v>Gold</v>
      </c>
      <c r="T1435" t="str">
        <f>VLOOKUP(Table8_16[[#This Row],[Customer_ID]],Table1__2[],9,FALSE)</f>
        <v>Students</v>
      </c>
      <c r="U1435" t="str">
        <f>VLOOKUP(Table8_16[[#This Row],[Product_ID]],Table3__211[],2,FALSE)</f>
        <v>Noise-Canceling</v>
      </c>
      <c r="V1435" t="str">
        <f>VLOOKUP(Table8_16[[#This Row],[Product_ID]],Table3__211[],3,FALSE)</f>
        <v>Headphones</v>
      </c>
      <c r="W1435" t="str">
        <f>VLOOKUP(Table8_16[[#This Row],[Product_ID]],Table3__211[],4,FALSE)</f>
        <v>Electronics</v>
      </c>
      <c r="X1435" t="str">
        <f>VLOOKUP(Table8_16[[#This Row],[Product_ID]],Table3__211[],5,FALSE)</f>
        <v>Audio</v>
      </c>
      <c r="Y1435" t="str">
        <f>VLOOKUP(Table8_16[[#This Row],[Product_ID]],Table3__211[],6,FALSE)</f>
        <v>Taylor-Hart</v>
      </c>
      <c r="Z1435">
        <f>VLOOKUP(Table8_16[[#This Row],[Product_ID]],Table3__211[],7,FALSE)</f>
        <v>38.520000000000003</v>
      </c>
      <c r="AA1435">
        <f>VLOOKUP(Table8_16[[#This Row],[Product_ID]],Table3__211[],8,FALSE)</f>
        <v>378</v>
      </c>
      <c r="AB1435" t="str">
        <f>VLOOKUP(Table8_16[[#This Row],[Store_ID]],Store!$A$2:$E$21,2,FALSE)</f>
        <v>Martinez, Adkins and Johnson</v>
      </c>
      <c r="AC1435" t="str">
        <f>VLOOKUP(Table8_16[[#This Row],[Store_ID]],Store!$A$2:$E$21,3,FALSE)</f>
        <v>North</v>
      </c>
      <c r="AD1435" t="str">
        <f>VLOOKUP(Table8_16[[#This Row],[Store_ID]],Store!$A$2:$E$21,4,FALSE)</f>
        <v>Danielmouth</v>
      </c>
      <c r="AE1435" t="str">
        <f>VLOOKUP(Table8_16[[#This Row],[Store_ID]],Store!$A$2:$E$21,5,FALSE)</f>
        <v>Flagship</v>
      </c>
      <c r="AF1435" s="22" t="str">
        <f>VLOOKUP(Table8_16[[#This Row],[Store_ID]],Store!$A$2:$F$21,6,FALSE)</f>
        <v>Physical Store</v>
      </c>
    </row>
    <row r="1436" spans="1:32" x14ac:dyDescent="0.3">
      <c r="A1436" t="s">
        <v>3401</v>
      </c>
      <c r="B1436" s="5">
        <v>45472</v>
      </c>
      <c r="C1436" t="s">
        <v>790</v>
      </c>
      <c r="D1436" t="s">
        <v>1674</v>
      </c>
      <c r="E1436" t="s">
        <v>1929</v>
      </c>
      <c r="F1436">
        <v>4</v>
      </c>
      <c r="G1436">
        <v>303.56</v>
      </c>
      <c r="H1436">
        <v>0.2</v>
      </c>
      <c r="I1436" t="s">
        <v>1964</v>
      </c>
      <c r="J1436">
        <v>971.39200000000005</v>
      </c>
      <c r="K1436">
        <v>971.39200000000005</v>
      </c>
      <c r="L1436" t="str">
        <f>_xlfn.IFS(Table8_1[[#This Row],[Unit_Price]]&lt;500,"Low Price",Table8_1[[#This Row],[Unit_Price]]&lt;2000,"Medium Price",Table8_1[[#This Row],[Unit_Price]]&gt;=2000, "High Price")</f>
        <v>Low Price</v>
      </c>
      <c r="M1436" t="str">
        <f>VLOOKUP(Table8_16[[#This Row],[Customer_ID]],Table1__2[],2,FALSE)</f>
        <v>Brian Hammond</v>
      </c>
      <c r="N1436">
        <f>VLOOKUP(Table8_16[[#This Row],[Customer_ID]],Table1__2[],3,FALSE)</f>
        <v>56</v>
      </c>
      <c r="O1436" t="str">
        <f>VLOOKUP(Table8_16[[#This Row],[Customer_ID]],Table1__2[],4,FALSE)</f>
        <v>Female</v>
      </c>
      <c r="P1436" t="str">
        <f>VLOOKUP(Table8_16[[#This Row],[Customer_ID]],Table1__2[],5,FALSE)</f>
        <v>North Nicholas</v>
      </c>
      <c r="Q1436" t="str">
        <f>VLOOKUP(Table8_16[[#This Row],[Customer_ID]],Table1__2[],6,FALSE)</f>
        <v>Texas</v>
      </c>
      <c r="R1436" t="str">
        <f>VLOOKUP(Table8_16[[#This Row],[Customer_ID]],Table1__2[],7,FALSE)</f>
        <v>USA</v>
      </c>
      <c r="S1436" t="str">
        <f>VLOOKUP(Table8_16[[#This Row],[Customer_ID]],Table1__2[],8,FALSE)</f>
        <v>Gold</v>
      </c>
      <c r="T1436" t="str">
        <f>VLOOKUP(Table8_16[[#This Row],[Customer_ID]],Table1__2[],9,FALSE)</f>
        <v>Experienced</v>
      </c>
      <c r="U1436" t="str">
        <f>VLOOKUP(Table8_16[[#This Row],[Product_ID]],Table3__211[],2,FALSE)</f>
        <v>Vitamin C Face</v>
      </c>
      <c r="V1436" t="str">
        <f>VLOOKUP(Table8_16[[#This Row],[Product_ID]],Table3__211[],3,FALSE)</f>
        <v>Serum</v>
      </c>
      <c r="W1436" t="str">
        <f>VLOOKUP(Table8_16[[#This Row],[Product_ID]],Table3__211[],4,FALSE)</f>
        <v>Beauty</v>
      </c>
      <c r="X1436" t="str">
        <f>VLOOKUP(Table8_16[[#This Row],[Product_ID]],Table3__211[],5,FALSE)</f>
        <v>Skincare</v>
      </c>
      <c r="Y1436" t="str">
        <f>VLOOKUP(Table8_16[[#This Row],[Product_ID]],Table3__211[],6,FALSE)</f>
        <v>Griffin Ltd</v>
      </c>
      <c r="Z1436">
        <f>VLOOKUP(Table8_16[[#This Row],[Product_ID]],Table3__211[],7,FALSE)</f>
        <v>283.83</v>
      </c>
      <c r="AA1436">
        <f>VLOOKUP(Table8_16[[#This Row],[Product_ID]],Table3__211[],8,FALSE)</f>
        <v>244</v>
      </c>
      <c r="AB1436" t="str">
        <f>VLOOKUP(Table8_16[[#This Row],[Store_ID]],Store!$A$2:$E$21,2,FALSE)</f>
        <v>Thomas, Bridges and Harris</v>
      </c>
      <c r="AC1436" t="str">
        <f>VLOOKUP(Table8_16[[#This Row],[Store_ID]],Store!$A$2:$E$21,3,FALSE)</f>
        <v>North</v>
      </c>
      <c r="AD1436" t="str">
        <f>VLOOKUP(Table8_16[[#This Row],[Store_ID]],Store!$A$2:$E$21,4,FALSE)</f>
        <v>Sabrinatown</v>
      </c>
      <c r="AE1436" t="str">
        <f>VLOOKUP(Table8_16[[#This Row],[Store_ID]],Store!$A$2:$E$21,5,FALSE)</f>
        <v>Online</v>
      </c>
      <c r="AF1436" s="22" t="str">
        <f>VLOOKUP(Table8_16[[#This Row],[Store_ID]],Store!$A$2:$F$21,6,FALSE)</f>
        <v>Digital Store</v>
      </c>
    </row>
    <row r="1437" spans="1:32" x14ac:dyDescent="0.3">
      <c r="A1437" t="s">
        <v>3402</v>
      </c>
      <c r="B1437" s="5">
        <v>45779</v>
      </c>
      <c r="C1437" t="s">
        <v>1383</v>
      </c>
      <c r="D1437" t="s">
        <v>1658</v>
      </c>
      <c r="E1437" t="s">
        <v>1887</v>
      </c>
      <c r="F1437">
        <v>1</v>
      </c>
      <c r="G1437">
        <v>640.92999999999995</v>
      </c>
      <c r="H1437">
        <v>0.19</v>
      </c>
      <c r="I1437" t="s">
        <v>1961</v>
      </c>
      <c r="J1437">
        <v>519.15329999999994</v>
      </c>
      <c r="K1437">
        <v>519.15329999999994</v>
      </c>
      <c r="L1437" t="str">
        <f>_xlfn.IFS(Table8_1[[#This Row],[Unit_Price]]&lt;500,"Low Price",Table8_1[[#This Row],[Unit_Price]]&lt;2000,"Medium Price",Table8_1[[#This Row],[Unit_Price]]&gt;=2000, "High Price")</f>
        <v>Medium Price</v>
      </c>
      <c r="M1437" t="str">
        <f>VLOOKUP(Table8_16[[#This Row],[Customer_ID]],Table1__2[],2,FALSE)</f>
        <v>Adam Castro</v>
      </c>
      <c r="N1437">
        <f>VLOOKUP(Table8_16[[#This Row],[Customer_ID]],Table1__2[],3,FALSE)</f>
        <v>51</v>
      </c>
      <c r="O1437" t="str">
        <f>VLOOKUP(Table8_16[[#This Row],[Customer_ID]],Table1__2[],4,FALSE)</f>
        <v>Male</v>
      </c>
      <c r="P1437" t="str">
        <f>VLOOKUP(Table8_16[[#This Row],[Customer_ID]],Table1__2[],5,FALSE)</f>
        <v>New Donnabury</v>
      </c>
      <c r="Q1437" t="str">
        <f>VLOOKUP(Table8_16[[#This Row],[Customer_ID]],Table1__2[],6,FALSE)</f>
        <v>Texas</v>
      </c>
      <c r="R1437" t="str">
        <f>VLOOKUP(Table8_16[[#This Row],[Customer_ID]],Table1__2[],7,FALSE)</f>
        <v>USA</v>
      </c>
      <c r="S1437" t="str">
        <f>VLOOKUP(Table8_16[[#This Row],[Customer_ID]],Table1__2[],8,FALSE)</f>
        <v>Silver</v>
      </c>
      <c r="T1437" t="str">
        <f>VLOOKUP(Table8_16[[#This Row],[Customer_ID]],Table1__2[],9,FALSE)</f>
        <v>Experienced</v>
      </c>
      <c r="U1437" t="str">
        <f>VLOOKUP(Table8_16[[#This Row],[Product_ID]],Table3__211[],2,FALSE)</f>
        <v>Decorative Floor</v>
      </c>
      <c r="V1437" t="str">
        <f>VLOOKUP(Table8_16[[#This Row],[Product_ID]],Table3__211[],3,FALSE)</f>
        <v>Vase</v>
      </c>
      <c r="W1437" t="str">
        <f>VLOOKUP(Table8_16[[#This Row],[Product_ID]],Table3__211[],4,FALSE)</f>
        <v>Home</v>
      </c>
      <c r="X1437" t="str">
        <f>VLOOKUP(Table8_16[[#This Row],[Product_ID]],Table3__211[],5,FALSE)</f>
        <v>Decor</v>
      </c>
      <c r="Y1437" t="str">
        <f>VLOOKUP(Table8_16[[#This Row],[Product_ID]],Table3__211[],6,FALSE)</f>
        <v>Khan, Jones and Paul</v>
      </c>
      <c r="Z1437">
        <f>VLOOKUP(Table8_16[[#This Row],[Product_ID]],Table3__211[],7,FALSE)</f>
        <v>254.04</v>
      </c>
      <c r="AA1437">
        <f>VLOOKUP(Table8_16[[#This Row],[Product_ID]],Table3__211[],8,FALSE)</f>
        <v>378</v>
      </c>
      <c r="AB1437" t="str">
        <f>VLOOKUP(Table8_16[[#This Row],[Store_ID]],Store!$A$2:$E$21,2,FALSE)</f>
        <v>Rivera-Warner</v>
      </c>
      <c r="AC1437" t="str">
        <f>VLOOKUP(Table8_16[[#This Row],[Store_ID]],Store!$A$2:$E$21,3,FALSE)</f>
        <v>East</v>
      </c>
      <c r="AD1437" t="str">
        <f>VLOOKUP(Table8_16[[#This Row],[Store_ID]],Store!$A$2:$E$21,4,FALSE)</f>
        <v>Washingtonfurt</v>
      </c>
      <c r="AE1437" t="str">
        <f>VLOOKUP(Table8_16[[#This Row],[Store_ID]],Store!$A$2:$E$21,5,FALSE)</f>
        <v>Flagship</v>
      </c>
      <c r="AF1437" s="22" t="str">
        <f>VLOOKUP(Table8_16[[#This Row],[Store_ID]],Store!$A$2:$F$21,6,FALSE)</f>
        <v>Physical Store</v>
      </c>
    </row>
    <row r="1438" spans="1:32" x14ac:dyDescent="0.3">
      <c r="A1438" t="s">
        <v>3403</v>
      </c>
      <c r="B1438" s="5">
        <v>45830</v>
      </c>
      <c r="C1438" t="s">
        <v>584</v>
      </c>
      <c r="D1438" t="s">
        <v>1841</v>
      </c>
      <c r="E1438" t="s">
        <v>1924</v>
      </c>
      <c r="F1438">
        <v>2</v>
      </c>
      <c r="G1438">
        <v>611.25</v>
      </c>
      <c r="H1438">
        <v>0.22</v>
      </c>
      <c r="I1438" t="s">
        <v>1959</v>
      </c>
      <c r="J1438">
        <v>953.55</v>
      </c>
      <c r="K1438">
        <v>953.55</v>
      </c>
      <c r="L1438" t="str">
        <f>_xlfn.IFS(Table8_1[[#This Row],[Unit_Price]]&lt;500,"Low Price",Table8_1[[#This Row],[Unit_Price]]&lt;2000,"Medium Price",Table8_1[[#This Row],[Unit_Price]]&gt;=2000, "High Price")</f>
        <v>Medium Price</v>
      </c>
      <c r="M1438" t="str">
        <f>VLOOKUP(Table8_16[[#This Row],[Customer_ID]],Table1__2[],2,FALSE)</f>
        <v>Maria Davis</v>
      </c>
      <c r="N1438">
        <f>VLOOKUP(Table8_16[[#This Row],[Customer_ID]],Table1__2[],3,FALSE)</f>
        <v>26</v>
      </c>
      <c r="O1438" t="str">
        <f>VLOOKUP(Table8_16[[#This Row],[Customer_ID]],Table1__2[],4,FALSE)</f>
        <v>Female</v>
      </c>
      <c r="P1438" t="str">
        <f>VLOOKUP(Table8_16[[#This Row],[Customer_ID]],Table1__2[],5,FALSE)</f>
        <v>Avilahaven</v>
      </c>
      <c r="Q1438" t="str">
        <f>VLOOKUP(Table8_16[[#This Row],[Customer_ID]],Table1__2[],6,FALSE)</f>
        <v>Vermont</v>
      </c>
      <c r="R1438" t="str">
        <f>VLOOKUP(Table8_16[[#This Row],[Customer_ID]],Table1__2[],7,FALSE)</f>
        <v>USA</v>
      </c>
      <c r="S1438" t="str">
        <f>VLOOKUP(Table8_16[[#This Row],[Customer_ID]],Table1__2[],8,FALSE)</f>
        <v>Gold</v>
      </c>
      <c r="T1438" t="str">
        <f>VLOOKUP(Table8_16[[#This Row],[Customer_ID]],Table1__2[],9,FALSE)</f>
        <v>Entry level Professionel</v>
      </c>
      <c r="U1438" t="str">
        <f>VLOOKUP(Table8_16[[#This Row],[Product_ID]],Table3__211[],2,FALSE)</f>
        <v>Kitchen Cutting</v>
      </c>
      <c r="V1438" t="str">
        <f>VLOOKUP(Table8_16[[#This Row],[Product_ID]],Table3__211[],3,FALSE)</f>
        <v>Board</v>
      </c>
      <c r="W1438" t="str">
        <f>VLOOKUP(Table8_16[[#This Row],[Product_ID]],Table3__211[],4,FALSE)</f>
        <v>Home</v>
      </c>
      <c r="X1438" t="str">
        <f>VLOOKUP(Table8_16[[#This Row],[Product_ID]],Table3__211[],5,FALSE)</f>
        <v>Kitchen</v>
      </c>
      <c r="Y1438" t="str">
        <f>VLOOKUP(Table8_16[[#This Row],[Product_ID]],Table3__211[],6,FALSE)</f>
        <v>Taylor, Dodson and Johnston</v>
      </c>
      <c r="Z1438">
        <f>VLOOKUP(Table8_16[[#This Row],[Product_ID]],Table3__211[],7,FALSE)</f>
        <v>176.07</v>
      </c>
      <c r="AA1438">
        <f>VLOOKUP(Table8_16[[#This Row],[Product_ID]],Table3__211[],8,FALSE)</f>
        <v>82</v>
      </c>
      <c r="AB1438" t="str">
        <f>VLOOKUP(Table8_16[[#This Row],[Store_ID]],Store!$A$2:$E$21,2,FALSE)</f>
        <v>Hill, Wagner and Ballard</v>
      </c>
      <c r="AC1438" t="str">
        <f>VLOOKUP(Table8_16[[#This Row],[Store_ID]],Store!$A$2:$E$21,3,FALSE)</f>
        <v>East</v>
      </c>
      <c r="AD1438" t="str">
        <f>VLOOKUP(Table8_16[[#This Row],[Store_ID]],Store!$A$2:$E$21,4,FALSE)</f>
        <v>East Davidville</v>
      </c>
      <c r="AE1438" t="str">
        <f>VLOOKUP(Table8_16[[#This Row],[Store_ID]],Store!$A$2:$E$21,5,FALSE)</f>
        <v>Online</v>
      </c>
      <c r="AF1438" s="22" t="str">
        <f>VLOOKUP(Table8_16[[#This Row],[Store_ID]],Store!$A$2:$F$21,6,FALSE)</f>
        <v>Digital Store</v>
      </c>
    </row>
    <row r="1439" spans="1:32" x14ac:dyDescent="0.3">
      <c r="A1439" t="s">
        <v>3404</v>
      </c>
      <c r="B1439" s="5">
        <v>45756</v>
      </c>
      <c r="C1439" t="s">
        <v>1434</v>
      </c>
      <c r="D1439" t="s">
        <v>1780</v>
      </c>
      <c r="E1439" t="s">
        <v>1892</v>
      </c>
      <c r="F1439">
        <v>1</v>
      </c>
      <c r="G1439">
        <v>209.93</v>
      </c>
      <c r="H1439">
        <v>0.21</v>
      </c>
      <c r="I1439" t="s">
        <v>1959</v>
      </c>
      <c r="J1439">
        <v>165.84469999999999</v>
      </c>
      <c r="K1439">
        <v>165.84470000000002</v>
      </c>
      <c r="L1439" t="str">
        <f>_xlfn.IFS(Table8_1[[#This Row],[Unit_Price]]&lt;500,"Low Price",Table8_1[[#This Row],[Unit_Price]]&lt;2000,"Medium Price",Table8_1[[#This Row],[Unit_Price]]&gt;=2000, "High Price")</f>
        <v>Low Price</v>
      </c>
      <c r="M1439" t="str">
        <f>VLOOKUP(Table8_16[[#This Row],[Customer_ID]],Table1__2[],2,FALSE)</f>
        <v>Paul Cox</v>
      </c>
      <c r="N1439">
        <f>VLOOKUP(Table8_16[[#This Row],[Customer_ID]],Table1__2[],3,FALSE)</f>
        <v>60</v>
      </c>
      <c r="O1439" t="str">
        <f>VLOOKUP(Table8_16[[#This Row],[Customer_ID]],Table1__2[],4,FALSE)</f>
        <v>Female</v>
      </c>
      <c r="P1439" t="str">
        <f>VLOOKUP(Table8_16[[#This Row],[Customer_ID]],Table1__2[],5,FALSE)</f>
        <v>East Julie</v>
      </c>
      <c r="Q1439" t="str">
        <f>VLOOKUP(Table8_16[[#This Row],[Customer_ID]],Table1__2[],6,FALSE)</f>
        <v>Kansas</v>
      </c>
      <c r="R1439" t="str">
        <f>VLOOKUP(Table8_16[[#This Row],[Customer_ID]],Table1__2[],7,FALSE)</f>
        <v>USA</v>
      </c>
      <c r="S1439" t="str">
        <f>VLOOKUP(Table8_16[[#This Row],[Customer_ID]],Table1__2[],8,FALSE)</f>
        <v>Silver</v>
      </c>
      <c r="T1439" t="str">
        <f>VLOOKUP(Table8_16[[#This Row],[Customer_ID]],Table1__2[],9,FALSE)</f>
        <v>Experienced</v>
      </c>
      <c r="U1439" t="str">
        <f>VLOOKUP(Table8_16[[#This Row],[Product_ID]],Table3__211[],2,FALSE)</f>
        <v>Women's Hair Dryer</v>
      </c>
      <c r="V1439" t="str">
        <f>VLOOKUP(Table8_16[[#This Row],[Product_ID]],Table3__211[],3,FALSE)</f>
        <v>Brush</v>
      </c>
      <c r="W1439" t="str">
        <f>VLOOKUP(Table8_16[[#This Row],[Product_ID]],Table3__211[],4,FALSE)</f>
        <v>Beauty</v>
      </c>
      <c r="X1439" t="str">
        <f>VLOOKUP(Table8_16[[#This Row],[Product_ID]],Table3__211[],5,FALSE)</f>
        <v>Haircare</v>
      </c>
      <c r="Y1439" t="str">
        <f>VLOOKUP(Table8_16[[#This Row],[Product_ID]],Table3__211[],6,FALSE)</f>
        <v>Torres, Spencer and Potter</v>
      </c>
      <c r="Z1439">
        <f>VLOOKUP(Table8_16[[#This Row],[Product_ID]],Table3__211[],7,FALSE)</f>
        <v>340.39</v>
      </c>
      <c r="AA1439">
        <f>VLOOKUP(Table8_16[[#This Row],[Product_ID]],Table3__211[],8,FALSE)</f>
        <v>177</v>
      </c>
      <c r="AB1439" t="str">
        <f>VLOOKUP(Table8_16[[#This Row],[Store_ID]],Store!$A$2:$E$21,2,FALSE)</f>
        <v>Martinez, Adkins and Johnson</v>
      </c>
      <c r="AC1439" t="str">
        <f>VLOOKUP(Table8_16[[#This Row],[Store_ID]],Store!$A$2:$E$21,3,FALSE)</f>
        <v>North</v>
      </c>
      <c r="AD1439" t="str">
        <f>VLOOKUP(Table8_16[[#This Row],[Store_ID]],Store!$A$2:$E$21,4,FALSE)</f>
        <v>Danielmouth</v>
      </c>
      <c r="AE1439" t="str">
        <f>VLOOKUP(Table8_16[[#This Row],[Store_ID]],Store!$A$2:$E$21,5,FALSE)</f>
        <v>Flagship</v>
      </c>
      <c r="AF1439" s="22" t="str">
        <f>VLOOKUP(Table8_16[[#This Row],[Store_ID]],Store!$A$2:$F$21,6,FALSE)</f>
        <v>Physical Store</v>
      </c>
    </row>
    <row r="1440" spans="1:32" x14ac:dyDescent="0.3">
      <c r="A1440" t="s">
        <v>3405</v>
      </c>
      <c r="B1440" s="5">
        <v>45847</v>
      </c>
      <c r="C1440" t="s">
        <v>391</v>
      </c>
      <c r="D1440" t="s">
        <v>1880</v>
      </c>
      <c r="E1440" t="s">
        <v>1924</v>
      </c>
      <c r="F1440">
        <v>3</v>
      </c>
      <c r="G1440">
        <v>130.38999999999999</v>
      </c>
      <c r="H1440">
        <v>0.24</v>
      </c>
      <c r="I1440" t="s">
        <v>1961</v>
      </c>
      <c r="J1440">
        <v>297.28919999999999</v>
      </c>
      <c r="K1440">
        <v>297.28919999999994</v>
      </c>
      <c r="L1440" t="str">
        <f>_xlfn.IFS(Table8_1[[#This Row],[Unit_Price]]&lt;500,"Low Price",Table8_1[[#This Row],[Unit_Price]]&lt;2000,"Medium Price",Table8_1[[#This Row],[Unit_Price]]&gt;=2000, "High Price")</f>
        <v>Low Price</v>
      </c>
      <c r="M1440" t="str">
        <f>VLOOKUP(Table8_16[[#This Row],[Customer_ID]],Table1__2[],2,FALSE)</f>
        <v>Ashley Griffin</v>
      </c>
      <c r="N1440">
        <f>VLOOKUP(Table8_16[[#This Row],[Customer_ID]],Table1__2[],3,FALSE)</f>
        <v>40</v>
      </c>
      <c r="O1440" t="str">
        <f>VLOOKUP(Table8_16[[#This Row],[Customer_ID]],Table1__2[],4,FALSE)</f>
        <v>Female</v>
      </c>
      <c r="P1440" t="str">
        <f>VLOOKUP(Table8_16[[#This Row],[Customer_ID]],Table1__2[],5,FALSE)</f>
        <v>New Dawnton</v>
      </c>
      <c r="Q1440" t="str">
        <f>VLOOKUP(Table8_16[[#This Row],[Customer_ID]],Table1__2[],6,FALSE)</f>
        <v>Maryland</v>
      </c>
      <c r="R1440" t="str">
        <f>VLOOKUP(Table8_16[[#This Row],[Customer_ID]],Table1__2[],7,FALSE)</f>
        <v>USA</v>
      </c>
      <c r="S1440" t="str">
        <f>VLOOKUP(Table8_16[[#This Row],[Customer_ID]],Table1__2[],8,FALSE)</f>
        <v>Gold</v>
      </c>
      <c r="T1440" t="str">
        <f>VLOOKUP(Table8_16[[#This Row],[Customer_ID]],Table1__2[],9,FALSE)</f>
        <v>Experienced</v>
      </c>
      <c r="U1440" t="str">
        <f>VLOOKUP(Table8_16[[#This Row],[Product_ID]],Table3__211[],2,FALSE)</f>
        <v>Stainless Steel Cookware</v>
      </c>
      <c r="V1440" t="str">
        <f>VLOOKUP(Table8_16[[#This Row],[Product_ID]],Table3__211[],3,FALSE)</f>
        <v>Set</v>
      </c>
      <c r="W1440" t="str">
        <f>VLOOKUP(Table8_16[[#This Row],[Product_ID]],Table3__211[],4,FALSE)</f>
        <v>Home</v>
      </c>
      <c r="X1440" t="str">
        <f>VLOOKUP(Table8_16[[#This Row],[Product_ID]],Table3__211[],5,FALSE)</f>
        <v>Kitchen</v>
      </c>
      <c r="Y1440" t="str">
        <f>VLOOKUP(Table8_16[[#This Row],[Product_ID]],Table3__211[],6,FALSE)</f>
        <v>Campbell Ltd</v>
      </c>
      <c r="Z1440">
        <f>VLOOKUP(Table8_16[[#This Row],[Product_ID]],Table3__211[],7,FALSE)</f>
        <v>201.41</v>
      </c>
      <c r="AA1440">
        <f>VLOOKUP(Table8_16[[#This Row],[Product_ID]],Table3__211[],8,FALSE)</f>
        <v>146</v>
      </c>
      <c r="AB1440" t="str">
        <f>VLOOKUP(Table8_16[[#This Row],[Store_ID]],Store!$A$2:$E$21,2,FALSE)</f>
        <v>Hill, Wagner and Ballard</v>
      </c>
      <c r="AC1440" t="str">
        <f>VLOOKUP(Table8_16[[#This Row],[Store_ID]],Store!$A$2:$E$21,3,FALSE)</f>
        <v>East</v>
      </c>
      <c r="AD1440" t="str">
        <f>VLOOKUP(Table8_16[[#This Row],[Store_ID]],Store!$A$2:$E$21,4,FALSE)</f>
        <v>East Davidville</v>
      </c>
      <c r="AE1440" t="str">
        <f>VLOOKUP(Table8_16[[#This Row],[Store_ID]],Store!$A$2:$E$21,5,FALSE)</f>
        <v>Online</v>
      </c>
      <c r="AF1440" s="22" t="str">
        <f>VLOOKUP(Table8_16[[#This Row],[Store_ID]],Store!$A$2:$F$21,6,FALSE)</f>
        <v>Digital Store</v>
      </c>
    </row>
    <row r="1441" spans="1:32" x14ac:dyDescent="0.3">
      <c r="A1441" t="s">
        <v>3406</v>
      </c>
      <c r="B1441" s="5">
        <v>45322</v>
      </c>
      <c r="C1441" t="s">
        <v>934</v>
      </c>
      <c r="D1441" t="s">
        <v>1862</v>
      </c>
      <c r="E1441" t="s">
        <v>1914</v>
      </c>
      <c r="F1441">
        <v>2</v>
      </c>
      <c r="G1441">
        <v>846.18</v>
      </c>
      <c r="H1441">
        <v>0.1</v>
      </c>
      <c r="I1441" t="s">
        <v>1964</v>
      </c>
      <c r="J1441">
        <v>1523.124</v>
      </c>
      <c r="K1441">
        <v>1523.1239999999998</v>
      </c>
      <c r="L1441" t="str">
        <f>_xlfn.IFS(Table8_1[[#This Row],[Unit_Price]]&lt;500,"Low Price",Table8_1[[#This Row],[Unit_Price]]&lt;2000,"Medium Price",Table8_1[[#This Row],[Unit_Price]]&gt;=2000, "High Price")</f>
        <v>Medium Price</v>
      </c>
      <c r="M1441" t="str">
        <f>VLOOKUP(Table8_16[[#This Row],[Customer_ID]],Table1__2[],2,FALSE)</f>
        <v>James Powell</v>
      </c>
      <c r="N1441">
        <f>VLOOKUP(Table8_16[[#This Row],[Customer_ID]],Table1__2[],3,FALSE)</f>
        <v>40</v>
      </c>
      <c r="O1441" t="str">
        <f>VLOOKUP(Table8_16[[#This Row],[Customer_ID]],Table1__2[],4,FALSE)</f>
        <v>Female</v>
      </c>
      <c r="P1441" t="str">
        <f>VLOOKUP(Table8_16[[#This Row],[Customer_ID]],Table1__2[],5,FALSE)</f>
        <v>West Beverlymouth</v>
      </c>
      <c r="Q1441" t="str">
        <f>VLOOKUP(Table8_16[[#This Row],[Customer_ID]],Table1__2[],6,FALSE)</f>
        <v>Missouri</v>
      </c>
      <c r="R1441" t="str">
        <f>VLOOKUP(Table8_16[[#This Row],[Customer_ID]],Table1__2[],7,FALSE)</f>
        <v>USA</v>
      </c>
      <c r="S1441" t="str">
        <f>VLOOKUP(Table8_16[[#This Row],[Customer_ID]],Table1__2[],8,FALSE)</f>
        <v>Bronze</v>
      </c>
      <c r="T1441" t="str">
        <f>VLOOKUP(Table8_16[[#This Row],[Customer_ID]],Table1__2[],9,FALSE)</f>
        <v>Experienced</v>
      </c>
      <c r="U1441" t="str">
        <f>VLOOKUP(Table8_16[[#This Row],[Product_ID]],Table3__211[],2,FALSE)</f>
        <v>USB-C Laptop</v>
      </c>
      <c r="V1441" t="str">
        <f>VLOOKUP(Table8_16[[#This Row],[Product_ID]],Table3__211[],3,FALSE)</f>
        <v>Charger</v>
      </c>
      <c r="W1441" t="str">
        <f>VLOOKUP(Table8_16[[#This Row],[Product_ID]],Table3__211[],4,FALSE)</f>
        <v>Electronics</v>
      </c>
      <c r="X1441" t="str">
        <f>VLOOKUP(Table8_16[[#This Row],[Product_ID]],Table3__211[],5,FALSE)</f>
        <v>Computer</v>
      </c>
      <c r="Y1441" t="str">
        <f>VLOOKUP(Table8_16[[#This Row],[Product_ID]],Table3__211[],6,FALSE)</f>
        <v>Martin LLC</v>
      </c>
      <c r="Z1441">
        <f>VLOOKUP(Table8_16[[#This Row],[Product_ID]],Table3__211[],7,FALSE)</f>
        <v>377.52</v>
      </c>
      <c r="AA1441">
        <f>VLOOKUP(Table8_16[[#This Row],[Product_ID]],Table3__211[],8,FALSE)</f>
        <v>485</v>
      </c>
      <c r="AB1441" t="str">
        <f>VLOOKUP(Table8_16[[#This Row],[Store_ID]],Store!$A$2:$E$21,2,FALSE)</f>
        <v>Martinez-Mullins</v>
      </c>
      <c r="AC1441" t="str">
        <f>VLOOKUP(Table8_16[[#This Row],[Store_ID]],Store!$A$2:$E$21,3,FALSE)</f>
        <v>South</v>
      </c>
      <c r="AD1441" t="str">
        <f>VLOOKUP(Table8_16[[#This Row],[Store_ID]],Store!$A$2:$E$21,4,FALSE)</f>
        <v>Williamsfurt</v>
      </c>
      <c r="AE1441" t="str">
        <f>VLOOKUP(Table8_16[[#This Row],[Store_ID]],Store!$A$2:$E$21,5,FALSE)</f>
        <v>Online</v>
      </c>
      <c r="AF1441" s="22" t="str">
        <f>VLOOKUP(Table8_16[[#This Row],[Store_ID]],Store!$A$2:$F$21,6,FALSE)</f>
        <v>Digital Store</v>
      </c>
    </row>
    <row r="1442" spans="1:32" x14ac:dyDescent="0.3">
      <c r="A1442" t="s">
        <v>3407</v>
      </c>
      <c r="B1442" s="5">
        <v>45829</v>
      </c>
      <c r="C1442" t="s">
        <v>1121</v>
      </c>
      <c r="D1442" t="s">
        <v>1793</v>
      </c>
      <c r="E1442" t="s">
        <v>1934</v>
      </c>
      <c r="F1442">
        <v>2</v>
      </c>
      <c r="G1442">
        <v>424.53</v>
      </c>
      <c r="H1442">
        <v>0.14000000000000001</v>
      </c>
      <c r="I1442" t="s">
        <v>1964</v>
      </c>
      <c r="J1442">
        <v>730.19159999999999</v>
      </c>
      <c r="K1442">
        <v>730.19159999999988</v>
      </c>
      <c r="L1442" t="str">
        <f>_xlfn.IFS(Table8_1[[#This Row],[Unit_Price]]&lt;500,"Low Price",Table8_1[[#This Row],[Unit_Price]]&lt;2000,"Medium Price",Table8_1[[#This Row],[Unit_Price]]&gt;=2000, "High Price")</f>
        <v>Low Price</v>
      </c>
      <c r="M1442" t="str">
        <f>VLOOKUP(Table8_16[[#This Row],[Customer_ID]],Table1__2[],2,FALSE)</f>
        <v>Ryan Torres</v>
      </c>
      <c r="N1442">
        <f>VLOOKUP(Table8_16[[#This Row],[Customer_ID]],Table1__2[],3,FALSE)</f>
        <v>38</v>
      </c>
      <c r="O1442" t="str">
        <f>VLOOKUP(Table8_16[[#This Row],[Customer_ID]],Table1__2[],4,FALSE)</f>
        <v>Male</v>
      </c>
      <c r="P1442" t="str">
        <f>VLOOKUP(Table8_16[[#This Row],[Customer_ID]],Table1__2[],5,FALSE)</f>
        <v>Guerreroport</v>
      </c>
      <c r="Q1442" t="str">
        <f>VLOOKUP(Table8_16[[#This Row],[Customer_ID]],Table1__2[],6,FALSE)</f>
        <v>Connecticut</v>
      </c>
      <c r="R1442" t="str">
        <f>VLOOKUP(Table8_16[[#This Row],[Customer_ID]],Table1__2[],7,FALSE)</f>
        <v>USA</v>
      </c>
      <c r="S1442" t="str">
        <f>VLOOKUP(Table8_16[[#This Row],[Customer_ID]],Table1__2[],8,FALSE)</f>
        <v>Silver</v>
      </c>
      <c r="T1442" t="str">
        <f>VLOOKUP(Table8_16[[#This Row],[Customer_ID]],Table1__2[],9,FALSE)</f>
        <v>Experienced</v>
      </c>
      <c r="U1442" t="str">
        <f>VLOOKUP(Table8_16[[#This Row],[Product_ID]],Table3__211[],2,FALSE)</f>
        <v>Kitchen Storage</v>
      </c>
      <c r="V1442" t="str">
        <f>VLOOKUP(Table8_16[[#This Row],[Product_ID]],Table3__211[],3,FALSE)</f>
        <v>Rack</v>
      </c>
      <c r="W1442" t="str">
        <f>VLOOKUP(Table8_16[[#This Row],[Product_ID]],Table3__211[],4,FALSE)</f>
        <v>Home</v>
      </c>
      <c r="X1442" t="str">
        <f>VLOOKUP(Table8_16[[#This Row],[Product_ID]],Table3__211[],5,FALSE)</f>
        <v>Storage</v>
      </c>
      <c r="Y1442" t="str">
        <f>VLOOKUP(Table8_16[[#This Row],[Product_ID]],Table3__211[],6,FALSE)</f>
        <v>Duran Group</v>
      </c>
      <c r="Z1442">
        <f>VLOOKUP(Table8_16[[#This Row],[Product_ID]],Table3__211[],7,FALSE)</f>
        <v>138.05000000000001</v>
      </c>
      <c r="AA1442">
        <f>VLOOKUP(Table8_16[[#This Row],[Product_ID]],Table3__211[],8,FALSE)</f>
        <v>89</v>
      </c>
      <c r="AB1442" t="str">
        <f>VLOOKUP(Table8_16[[#This Row],[Store_ID]],Store!$A$2:$E$21,2,FALSE)</f>
        <v>Mcdonald Inc</v>
      </c>
      <c r="AC1442" t="str">
        <f>VLOOKUP(Table8_16[[#This Row],[Store_ID]],Store!$A$2:$E$21,3,FALSE)</f>
        <v>South</v>
      </c>
      <c r="AD1442" t="str">
        <f>VLOOKUP(Table8_16[[#This Row],[Store_ID]],Store!$A$2:$E$21,4,FALSE)</f>
        <v>Christopherland</v>
      </c>
      <c r="AE1442" t="str">
        <f>VLOOKUP(Table8_16[[#This Row],[Store_ID]],Store!$A$2:$E$21,5,FALSE)</f>
        <v>Outlet</v>
      </c>
      <c r="AF1442" s="22" t="str">
        <f>VLOOKUP(Table8_16[[#This Row],[Store_ID]],Store!$A$2:$F$21,6,FALSE)</f>
        <v>Physical Store</v>
      </c>
    </row>
    <row r="1443" spans="1:32" x14ac:dyDescent="0.3">
      <c r="A1443" t="s">
        <v>3408</v>
      </c>
      <c r="B1443" s="5">
        <v>45539</v>
      </c>
      <c r="C1443" t="s">
        <v>835</v>
      </c>
      <c r="D1443" t="s">
        <v>1847</v>
      </c>
      <c r="E1443" t="s">
        <v>1934</v>
      </c>
      <c r="F1443">
        <v>4</v>
      </c>
      <c r="G1443">
        <v>450.42</v>
      </c>
      <c r="H1443">
        <v>0.08</v>
      </c>
      <c r="I1443" t="s">
        <v>1964</v>
      </c>
      <c r="J1443">
        <v>1657.5455999999999</v>
      </c>
      <c r="K1443">
        <v>1657.5456000000001</v>
      </c>
      <c r="L1443" t="str">
        <f>_xlfn.IFS(Table8_1[[#This Row],[Unit_Price]]&lt;500,"Low Price",Table8_1[[#This Row],[Unit_Price]]&lt;2000,"Medium Price",Table8_1[[#This Row],[Unit_Price]]&gt;=2000, "High Price")</f>
        <v>Low Price</v>
      </c>
      <c r="M1443" t="str">
        <f>VLOOKUP(Table8_16[[#This Row],[Customer_ID]],Table1__2[],2,FALSE)</f>
        <v>Sarah Stewart</v>
      </c>
      <c r="N1443">
        <f>VLOOKUP(Table8_16[[#This Row],[Customer_ID]],Table1__2[],3,FALSE)</f>
        <v>24</v>
      </c>
      <c r="O1443" t="str">
        <f>VLOOKUP(Table8_16[[#This Row],[Customer_ID]],Table1__2[],4,FALSE)</f>
        <v>Female</v>
      </c>
      <c r="P1443" t="str">
        <f>VLOOKUP(Table8_16[[#This Row],[Customer_ID]],Table1__2[],5,FALSE)</f>
        <v>East Richard</v>
      </c>
      <c r="Q1443" t="str">
        <f>VLOOKUP(Table8_16[[#This Row],[Customer_ID]],Table1__2[],6,FALSE)</f>
        <v>Texas</v>
      </c>
      <c r="R1443" t="str">
        <f>VLOOKUP(Table8_16[[#This Row],[Customer_ID]],Table1__2[],7,FALSE)</f>
        <v>USA</v>
      </c>
      <c r="S1443" t="str">
        <f>VLOOKUP(Table8_16[[#This Row],[Customer_ID]],Table1__2[],8,FALSE)</f>
        <v>Platinum</v>
      </c>
      <c r="T1443" t="str">
        <f>VLOOKUP(Table8_16[[#This Row],[Customer_ID]],Table1__2[],9,FALSE)</f>
        <v>Students</v>
      </c>
      <c r="U1443" t="str">
        <f>VLOOKUP(Table8_16[[#This Row],[Product_ID]],Table3__211[],2,FALSE)</f>
        <v>Sports Wrist</v>
      </c>
      <c r="V1443" t="str">
        <f>VLOOKUP(Table8_16[[#This Row],[Product_ID]],Table3__211[],3,FALSE)</f>
        <v>Sweatbands</v>
      </c>
      <c r="W1443" t="str">
        <f>VLOOKUP(Table8_16[[#This Row],[Product_ID]],Table3__211[],4,FALSE)</f>
        <v>Sports</v>
      </c>
      <c r="X1443" t="str">
        <f>VLOOKUP(Table8_16[[#This Row],[Product_ID]],Table3__211[],5,FALSE)</f>
        <v>Accessories</v>
      </c>
      <c r="Y1443" t="str">
        <f>VLOOKUP(Table8_16[[#This Row],[Product_ID]],Table3__211[],6,FALSE)</f>
        <v>Olsen-Daniels</v>
      </c>
      <c r="Z1443">
        <f>VLOOKUP(Table8_16[[#This Row],[Product_ID]],Table3__211[],7,FALSE)</f>
        <v>131.24</v>
      </c>
      <c r="AA1443">
        <f>VLOOKUP(Table8_16[[#This Row],[Product_ID]],Table3__211[],8,FALSE)</f>
        <v>232</v>
      </c>
      <c r="AB1443" t="str">
        <f>VLOOKUP(Table8_16[[#This Row],[Store_ID]],Store!$A$2:$E$21,2,FALSE)</f>
        <v>Mcdonald Inc</v>
      </c>
      <c r="AC1443" t="str">
        <f>VLOOKUP(Table8_16[[#This Row],[Store_ID]],Store!$A$2:$E$21,3,FALSE)</f>
        <v>South</v>
      </c>
      <c r="AD1443" t="str">
        <f>VLOOKUP(Table8_16[[#This Row],[Store_ID]],Store!$A$2:$E$21,4,FALSE)</f>
        <v>Christopherland</v>
      </c>
      <c r="AE1443" t="str">
        <f>VLOOKUP(Table8_16[[#This Row],[Store_ID]],Store!$A$2:$E$21,5,FALSE)</f>
        <v>Outlet</v>
      </c>
      <c r="AF1443" s="22" t="str">
        <f>VLOOKUP(Table8_16[[#This Row],[Store_ID]],Store!$A$2:$F$21,6,FALSE)</f>
        <v>Physical Store</v>
      </c>
    </row>
    <row r="1444" spans="1:32" x14ac:dyDescent="0.3">
      <c r="A1444" t="s">
        <v>3409</v>
      </c>
      <c r="B1444" s="5">
        <v>45893</v>
      </c>
      <c r="C1444" t="s">
        <v>530</v>
      </c>
      <c r="D1444" t="s">
        <v>1655</v>
      </c>
      <c r="E1444" t="s">
        <v>1921</v>
      </c>
      <c r="F1444">
        <v>4</v>
      </c>
      <c r="G1444">
        <v>896.91</v>
      </c>
      <c r="H1444">
        <v>0.1</v>
      </c>
      <c r="I1444" t="s">
        <v>1959</v>
      </c>
      <c r="J1444">
        <v>3228.8760000000002</v>
      </c>
      <c r="K1444">
        <v>3228.8759999999997</v>
      </c>
      <c r="L1444" t="str">
        <f>_xlfn.IFS(Table8_1[[#This Row],[Unit_Price]]&lt;500,"Low Price",Table8_1[[#This Row],[Unit_Price]]&lt;2000,"Medium Price",Table8_1[[#This Row],[Unit_Price]]&gt;=2000, "High Price")</f>
        <v>Medium Price</v>
      </c>
      <c r="M1444" t="str">
        <f>VLOOKUP(Table8_16[[#This Row],[Customer_ID]],Table1__2[],2,FALSE)</f>
        <v>Maria Sanchez</v>
      </c>
      <c r="N1444">
        <f>VLOOKUP(Table8_16[[#This Row],[Customer_ID]],Table1__2[],3,FALSE)</f>
        <v>46</v>
      </c>
      <c r="O1444" t="str">
        <f>VLOOKUP(Table8_16[[#This Row],[Customer_ID]],Table1__2[],4,FALSE)</f>
        <v>Male</v>
      </c>
      <c r="P1444" t="str">
        <f>VLOOKUP(Table8_16[[#This Row],[Customer_ID]],Table1__2[],5,FALSE)</f>
        <v>East Peterbury</v>
      </c>
      <c r="Q1444" t="str">
        <f>VLOOKUP(Table8_16[[#This Row],[Customer_ID]],Table1__2[],6,FALSE)</f>
        <v>North Dakota</v>
      </c>
      <c r="R1444" t="str">
        <f>VLOOKUP(Table8_16[[#This Row],[Customer_ID]],Table1__2[],7,FALSE)</f>
        <v>USA</v>
      </c>
      <c r="S1444" t="str">
        <f>VLOOKUP(Table8_16[[#This Row],[Customer_ID]],Table1__2[],8,FALSE)</f>
        <v>Bronze</v>
      </c>
      <c r="T1444" t="str">
        <f>VLOOKUP(Table8_16[[#This Row],[Customer_ID]],Table1__2[],9,FALSE)</f>
        <v>Experienced</v>
      </c>
      <c r="U1444" t="str">
        <f>VLOOKUP(Table8_16[[#This Row],[Product_ID]],Table3__211[],2,FALSE)</f>
        <v>Wireless Bluetooth</v>
      </c>
      <c r="V1444" t="str">
        <f>VLOOKUP(Table8_16[[#This Row],[Product_ID]],Table3__211[],3,FALSE)</f>
        <v>Speaker</v>
      </c>
      <c r="W1444" t="str">
        <f>VLOOKUP(Table8_16[[#This Row],[Product_ID]],Table3__211[],4,FALSE)</f>
        <v>Electronics</v>
      </c>
      <c r="X1444" t="str">
        <f>VLOOKUP(Table8_16[[#This Row],[Product_ID]],Table3__211[],5,FALSE)</f>
        <v>Audio</v>
      </c>
      <c r="Y1444" t="str">
        <f>VLOOKUP(Table8_16[[#This Row],[Product_ID]],Table3__211[],6,FALSE)</f>
        <v>Reed-Schmidt</v>
      </c>
      <c r="Z1444">
        <f>VLOOKUP(Table8_16[[#This Row],[Product_ID]],Table3__211[],7,FALSE)</f>
        <v>322.41000000000003</v>
      </c>
      <c r="AA1444">
        <f>VLOOKUP(Table8_16[[#This Row],[Product_ID]],Table3__211[],8,FALSE)</f>
        <v>213</v>
      </c>
      <c r="AB1444" t="str">
        <f>VLOOKUP(Table8_16[[#This Row],[Store_ID]],Store!$A$2:$E$21,2,FALSE)</f>
        <v>Moore, Padilla and Butler</v>
      </c>
      <c r="AC1444" t="str">
        <f>VLOOKUP(Table8_16[[#This Row],[Store_ID]],Store!$A$2:$E$21,3,FALSE)</f>
        <v>South</v>
      </c>
      <c r="AD1444" t="str">
        <f>VLOOKUP(Table8_16[[#This Row],[Store_ID]],Store!$A$2:$E$21,4,FALSE)</f>
        <v>East Johnstad</v>
      </c>
      <c r="AE1444" t="str">
        <f>VLOOKUP(Table8_16[[#This Row],[Store_ID]],Store!$A$2:$E$21,5,FALSE)</f>
        <v>Flagship</v>
      </c>
      <c r="AF1444" s="22" t="str">
        <f>VLOOKUP(Table8_16[[#This Row],[Store_ID]],Store!$A$2:$F$21,6,FALSE)</f>
        <v>Physical Store</v>
      </c>
    </row>
    <row r="1445" spans="1:32" x14ac:dyDescent="0.3">
      <c r="A1445" t="s">
        <v>3410</v>
      </c>
      <c r="B1445" s="5">
        <v>45814</v>
      </c>
      <c r="C1445" t="s">
        <v>1504</v>
      </c>
      <c r="D1445" t="s">
        <v>1874</v>
      </c>
      <c r="E1445" t="s">
        <v>1924</v>
      </c>
      <c r="F1445">
        <v>3</v>
      </c>
      <c r="G1445">
        <v>679.38</v>
      </c>
      <c r="H1445">
        <v>0.3</v>
      </c>
      <c r="I1445" t="s">
        <v>1964</v>
      </c>
      <c r="J1445">
        <v>1426.6980000000001</v>
      </c>
      <c r="K1445">
        <v>1426.6979999999999</v>
      </c>
      <c r="L1445" t="str">
        <f>_xlfn.IFS(Table8_1[[#This Row],[Unit_Price]]&lt;500,"Low Price",Table8_1[[#This Row],[Unit_Price]]&lt;2000,"Medium Price",Table8_1[[#This Row],[Unit_Price]]&gt;=2000, "High Price")</f>
        <v>Medium Price</v>
      </c>
      <c r="M1445" t="str">
        <f>VLOOKUP(Table8_16[[#This Row],[Customer_ID]],Table1__2[],2,FALSE)</f>
        <v>Sara Ingram</v>
      </c>
      <c r="N1445">
        <f>VLOOKUP(Table8_16[[#This Row],[Customer_ID]],Table1__2[],3,FALSE)</f>
        <v>46</v>
      </c>
      <c r="O1445" t="str">
        <f>VLOOKUP(Table8_16[[#This Row],[Customer_ID]],Table1__2[],4,FALSE)</f>
        <v>Female</v>
      </c>
      <c r="P1445" t="str">
        <f>VLOOKUP(Table8_16[[#This Row],[Customer_ID]],Table1__2[],5,FALSE)</f>
        <v>East Dillonview</v>
      </c>
      <c r="Q1445" t="str">
        <f>VLOOKUP(Table8_16[[#This Row],[Customer_ID]],Table1__2[],6,FALSE)</f>
        <v>Virginia</v>
      </c>
      <c r="R1445" t="str">
        <f>VLOOKUP(Table8_16[[#This Row],[Customer_ID]],Table1__2[],7,FALSE)</f>
        <v>USA</v>
      </c>
      <c r="S1445" t="str">
        <f>VLOOKUP(Table8_16[[#This Row],[Customer_ID]],Table1__2[],8,FALSE)</f>
        <v>Bronze</v>
      </c>
      <c r="T1445" t="str">
        <f>VLOOKUP(Table8_16[[#This Row],[Customer_ID]],Table1__2[],9,FALSE)</f>
        <v>Experienced</v>
      </c>
      <c r="U1445" t="str">
        <f>VLOOKUP(Table8_16[[#This Row],[Product_ID]],Table3__211[],2,FALSE)</f>
        <v>Cricket</v>
      </c>
      <c r="V1445" t="str">
        <f>VLOOKUP(Table8_16[[#This Row],[Product_ID]],Table3__211[],3,FALSE)</f>
        <v>Bat</v>
      </c>
      <c r="W1445" t="str">
        <f>VLOOKUP(Table8_16[[#This Row],[Product_ID]],Table3__211[],4,FALSE)</f>
        <v>Sports</v>
      </c>
      <c r="X1445" t="str">
        <f>VLOOKUP(Table8_16[[#This Row],[Product_ID]],Table3__211[],5,FALSE)</f>
        <v>Team Sports</v>
      </c>
      <c r="Y1445" t="str">
        <f>VLOOKUP(Table8_16[[#This Row],[Product_ID]],Table3__211[],6,FALSE)</f>
        <v>Khan LLC</v>
      </c>
      <c r="Z1445">
        <f>VLOOKUP(Table8_16[[#This Row],[Product_ID]],Table3__211[],7,FALSE)</f>
        <v>245.98</v>
      </c>
      <c r="AA1445">
        <f>VLOOKUP(Table8_16[[#This Row],[Product_ID]],Table3__211[],8,FALSE)</f>
        <v>471</v>
      </c>
      <c r="AB1445" t="str">
        <f>VLOOKUP(Table8_16[[#This Row],[Store_ID]],Store!$A$2:$E$21,2,FALSE)</f>
        <v>Hill, Wagner and Ballard</v>
      </c>
      <c r="AC1445" t="str">
        <f>VLOOKUP(Table8_16[[#This Row],[Store_ID]],Store!$A$2:$E$21,3,FALSE)</f>
        <v>East</v>
      </c>
      <c r="AD1445" t="str">
        <f>VLOOKUP(Table8_16[[#This Row],[Store_ID]],Store!$A$2:$E$21,4,FALSE)</f>
        <v>East Davidville</v>
      </c>
      <c r="AE1445" t="str">
        <f>VLOOKUP(Table8_16[[#This Row],[Store_ID]],Store!$A$2:$E$21,5,FALSE)</f>
        <v>Online</v>
      </c>
      <c r="AF1445" s="22" t="str">
        <f>VLOOKUP(Table8_16[[#This Row],[Store_ID]],Store!$A$2:$F$21,6,FALSE)</f>
        <v>Digital Store</v>
      </c>
    </row>
    <row r="1446" spans="1:32" x14ac:dyDescent="0.3">
      <c r="A1446" t="s">
        <v>3411</v>
      </c>
      <c r="B1446" s="5">
        <v>45571</v>
      </c>
      <c r="C1446" t="s">
        <v>78</v>
      </c>
      <c r="D1446" t="s">
        <v>1823</v>
      </c>
      <c r="E1446" t="s">
        <v>1939</v>
      </c>
      <c r="F1446">
        <v>3</v>
      </c>
      <c r="G1446">
        <v>483.63</v>
      </c>
      <c r="H1446">
        <v>0</v>
      </c>
      <c r="I1446" t="s">
        <v>1959</v>
      </c>
      <c r="J1446">
        <v>1450.89</v>
      </c>
      <c r="K1446">
        <v>1450.8899999999999</v>
      </c>
      <c r="L1446" t="str">
        <f>_xlfn.IFS(Table8_1[[#This Row],[Unit_Price]]&lt;500,"Low Price",Table8_1[[#This Row],[Unit_Price]]&lt;2000,"Medium Price",Table8_1[[#This Row],[Unit_Price]]&gt;=2000, "High Price")</f>
        <v>Low Price</v>
      </c>
      <c r="M1446" t="str">
        <f>VLOOKUP(Table8_16[[#This Row],[Customer_ID]],Table1__2[],2,FALSE)</f>
        <v>John Scott</v>
      </c>
      <c r="N1446">
        <f>VLOOKUP(Table8_16[[#This Row],[Customer_ID]],Table1__2[],3,FALSE)</f>
        <v>24</v>
      </c>
      <c r="O1446" t="str">
        <f>VLOOKUP(Table8_16[[#This Row],[Customer_ID]],Table1__2[],4,FALSE)</f>
        <v>Female</v>
      </c>
      <c r="P1446" t="str">
        <f>VLOOKUP(Table8_16[[#This Row],[Customer_ID]],Table1__2[],5,FALSE)</f>
        <v>South Christopher</v>
      </c>
      <c r="Q1446" t="str">
        <f>VLOOKUP(Table8_16[[#This Row],[Customer_ID]],Table1__2[],6,FALSE)</f>
        <v>Pennsylvania</v>
      </c>
      <c r="R1446" t="str">
        <f>VLOOKUP(Table8_16[[#This Row],[Customer_ID]],Table1__2[],7,FALSE)</f>
        <v>USA</v>
      </c>
      <c r="S1446" t="str">
        <f>VLOOKUP(Table8_16[[#This Row],[Customer_ID]],Table1__2[],8,FALSE)</f>
        <v>Bronze</v>
      </c>
      <c r="T1446" t="str">
        <f>VLOOKUP(Table8_16[[#This Row],[Customer_ID]],Table1__2[],9,FALSE)</f>
        <v>Students</v>
      </c>
      <c r="U1446" t="str">
        <f>VLOOKUP(Table8_16[[#This Row],[Product_ID]],Table3__211[],2,FALSE)</f>
        <v>Wall-Mounted Spice</v>
      </c>
      <c r="V1446" t="str">
        <f>VLOOKUP(Table8_16[[#This Row],[Product_ID]],Table3__211[],3,FALSE)</f>
        <v>Rack</v>
      </c>
      <c r="W1446" t="str">
        <f>VLOOKUP(Table8_16[[#This Row],[Product_ID]],Table3__211[],4,FALSE)</f>
        <v>Home</v>
      </c>
      <c r="X1446" t="str">
        <f>VLOOKUP(Table8_16[[#This Row],[Product_ID]],Table3__211[],5,FALSE)</f>
        <v>Kitchen</v>
      </c>
      <c r="Y1446" t="str">
        <f>VLOOKUP(Table8_16[[#This Row],[Product_ID]],Table3__211[],6,FALSE)</f>
        <v>Allison Ltd</v>
      </c>
      <c r="Z1446">
        <f>VLOOKUP(Table8_16[[#This Row],[Product_ID]],Table3__211[],7,FALSE)</f>
        <v>143.43</v>
      </c>
      <c r="AA1446">
        <f>VLOOKUP(Table8_16[[#This Row],[Product_ID]],Table3__211[],8,FALSE)</f>
        <v>58</v>
      </c>
      <c r="AB1446" t="str">
        <f>VLOOKUP(Table8_16[[#This Row],[Store_ID]],Store!$A$2:$E$21,2,FALSE)</f>
        <v>Frederick-Wright</v>
      </c>
      <c r="AC1446" t="str">
        <f>VLOOKUP(Table8_16[[#This Row],[Store_ID]],Store!$A$2:$E$21,3,FALSE)</f>
        <v>West</v>
      </c>
      <c r="AD1446" t="str">
        <f>VLOOKUP(Table8_16[[#This Row],[Store_ID]],Store!$A$2:$E$21,4,FALSE)</f>
        <v>New Jimmymouth</v>
      </c>
      <c r="AE1446" t="str">
        <f>VLOOKUP(Table8_16[[#This Row],[Store_ID]],Store!$A$2:$E$21,5,FALSE)</f>
        <v>Flagship</v>
      </c>
      <c r="AF1446" s="22" t="str">
        <f>VLOOKUP(Table8_16[[#This Row],[Store_ID]],Store!$A$2:$F$21,6,FALSE)</f>
        <v>Physical Store</v>
      </c>
    </row>
    <row r="1447" spans="1:32" x14ac:dyDescent="0.3">
      <c r="A1447" t="s">
        <v>3412</v>
      </c>
      <c r="B1447" s="5">
        <v>45542</v>
      </c>
      <c r="C1447" t="s">
        <v>128</v>
      </c>
      <c r="D1447" t="s">
        <v>1696</v>
      </c>
      <c r="E1447" t="s">
        <v>1887</v>
      </c>
      <c r="F1447">
        <v>3</v>
      </c>
      <c r="G1447">
        <v>158.27000000000001</v>
      </c>
      <c r="H1447">
        <v>0.24</v>
      </c>
      <c r="I1447" t="s">
        <v>1964</v>
      </c>
      <c r="J1447">
        <v>360.85559999999998</v>
      </c>
      <c r="K1447">
        <v>360.85560000000004</v>
      </c>
      <c r="L1447" t="str">
        <f>_xlfn.IFS(Table8_1[[#This Row],[Unit_Price]]&lt;500,"Low Price",Table8_1[[#This Row],[Unit_Price]]&lt;2000,"Medium Price",Table8_1[[#This Row],[Unit_Price]]&gt;=2000, "High Price")</f>
        <v>Low Price</v>
      </c>
      <c r="M1447" t="str">
        <f>VLOOKUP(Table8_16[[#This Row],[Customer_ID]],Table1__2[],2,FALSE)</f>
        <v>Jessica Acevedo</v>
      </c>
      <c r="N1447">
        <f>VLOOKUP(Table8_16[[#This Row],[Customer_ID]],Table1__2[],3,FALSE)</f>
        <v>64</v>
      </c>
      <c r="O1447" t="str">
        <f>VLOOKUP(Table8_16[[#This Row],[Customer_ID]],Table1__2[],4,FALSE)</f>
        <v>Female</v>
      </c>
      <c r="P1447" t="str">
        <f>VLOOKUP(Table8_16[[#This Row],[Customer_ID]],Table1__2[],5,FALSE)</f>
        <v>Amybury</v>
      </c>
      <c r="Q1447" t="str">
        <f>VLOOKUP(Table8_16[[#This Row],[Customer_ID]],Table1__2[],6,FALSE)</f>
        <v>Pennsylvania</v>
      </c>
      <c r="R1447" t="str">
        <f>VLOOKUP(Table8_16[[#This Row],[Customer_ID]],Table1__2[],7,FALSE)</f>
        <v>USA</v>
      </c>
      <c r="S1447" t="str">
        <f>VLOOKUP(Table8_16[[#This Row],[Customer_ID]],Table1__2[],8,FALSE)</f>
        <v>Bronze</v>
      </c>
      <c r="T1447" t="str">
        <f>VLOOKUP(Table8_16[[#This Row],[Customer_ID]],Table1__2[],9,FALSE)</f>
        <v>Retired</v>
      </c>
      <c r="U1447" t="str">
        <f>VLOOKUP(Table8_16[[#This Row],[Product_ID]],Table3__211[],2,FALSE)</f>
        <v>Portable Power</v>
      </c>
      <c r="V1447" t="str">
        <f>VLOOKUP(Table8_16[[#This Row],[Product_ID]],Table3__211[],3,FALSE)</f>
        <v>Bank</v>
      </c>
      <c r="W1447" t="str">
        <f>VLOOKUP(Table8_16[[#This Row],[Product_ID]],Table3__211[],4,FALSE)</f>
        <v>Electronics</v>
      </c>
      <c r="X1447" t="str">
        <f>VLOOKUP(Table8_16[[#This Row],[Product_ID]],Table3__211[],5,FALSE)</f>
        <v>Mobile</v>
      </c>
      <c r="Y1447" t="str">
        <f>VLOOKUP(Table8_16[[#This Row],[Product_ID]],Table3__211[],6,FALSE)</f>
        <v>Cummings and Sons</v>
      </c>
      <c r="Z1447">
        <f>VLOOKUP(Table8_16[[#This Row],[Product_ID]],Table3__211[],7,FALSE)</f>
        <v>326.06</v>
      </c>
      <c r="AA1447">
        <f>VLOOKUP(Table8_16[[#This Row],[Product_ID]],Table3__211[],8,FALSE)</f>
        <v>301</v>
      </c>
      <c r="AB1447" t="str">
        <f>VLOOKUP(Table8_16[[#This Row],[Store_ID]],Store!$A$2:$E$21,2,FALSE)</f>
        <v>Rivera-Warner</v>
      </c>
      <c r="AC1447" t="str">
        <f>VLOOKUP(Table8_16[[#This Row],[Store_ID]],Store!$A$2:$E$21,3,FALSE)</f>
        <v>East</v>
      </c>
      <c r="AD1447" t="str">
        <f>VLOOKUP(Table8_16[[#This Row],[Store_ID]],Store!$A$2:$E$21,4,FALSE)</f>
        <v>Washingtonfurt</v>
      </c>
      <c r="AE1447" t="str">
        <f>VLOOKUP(Table8_16[[#This Row],[Store_ID]],Store!$A$2:$E$21,5,FALSE)</f>
        <v>Flagship</v>
      </c>
      <c r="AF1447" s="22" t="str">
        <f>VLOOKUP(Table8_16[[#This Row],[Store_ID]],Store!$A$2:$F$21,6,FALSE)</f>
        <v>Physical Store</v>
      </c>
    </row>
    <row r="1448" spans="1:32" x14ac:dyDescent="0.3">
      <c r="A1448" t="s">
        <v>3413</v>
      </c>
      <c r="B1448" s="5">
        <v>45758</v>
      </c>
      <c r="C1448" t="s">
        <v>406</v>
      </c>
      <c r="D1448" t="s">
        <v>1565</v>
      </c>
      <c r="E1448" t="s">
        <v>1936</v>
      </c>
      <c r="F1448">
        <v>4</v>
      </c>
      <c r="G1448">
        <v>601.5</v>
      </c>
      <c r="H1448">
        <v>0.18</v>
      </c>
      <c r="I1448" t="s">
        <v>1959</v>
      </c>
      <c r="J1448">
        <v>1972.92</v>
      </c>
      <c r="K1448">
        <v>1972.92</v>
      </c>
      <c r="L1448" t="str">
        <f>_xlfn.IFS(Table8_1[[#This Row],[Unit_Price]]&lt;500,"Low Price",Table8_1[[#This Row],[Unit_Price]]&lt;2000,"Medium Price",Table8_1[[#This Row],[Unit_Price]]&gt;=2000, "High Price")</f>
        <v>Medium Price</v>
      </c>
      <c r="M1448" t="str">
        <f>VLOOKUP(Table8_16[[#This Row],[Customer_ID]],Table1__2[],2,FALSE)</f>
        <v>Tyler Conrad</v>
      </c>
      <c r="N1448">
        <f>VLOOKUP(Table8_16[[#This Row],[Customer_ID]],Table1__2[],3,FALSE)</f>
        <v>53</v>
      </c>
      <c r="O1448" t="str">
        <f>VLOOKUP(Table8_16[[#This Row],[Customer_ID]],Table1__2[],4,FALSE)</f>
        <v>Female</v>
      </c>
      <c r="P1448" t="str">
        <f>VLOOKUP(Table8_16[[#This Row],[Customer_ID]],Table1__2[],5,FALSE)</f>
        <v>North Curtischester</v>
      </c>
      <c r="Q1448" t="str">
        <f>VLOOKUP(Table8_16[[#This Row],[Customer_ID]],Table1__2[],6,FALSE)</f>
        <v>North Dakota</v>
      </c>
      <c r="R1448" t="str">
        <f>VLOOKUP(Table8_16[[#This Row],[Customer_ID]],Table1__2[],7,FALSE)</f>
        <v>USA</v>
      </c>
      <c r="S1448" t="str">
        <f>VLOOKUP(Table8_16[[#This Row],[Customer_ID]],Table1__2[],8,FALSE)</f>
        <v>Platinum</v>
      </c>
      <c r="T1448" t="str">
        <f>VLOOKUP(Table8_16[[#This Row],[Customer_ID]],Table1__2[],9,FALSE)</f>
        <v>Experienced</v>
      </c>
      <c r="U1448" t="str">
        <f>VLOOKUP(Table8_16[[#This Row],[Product_ID]],Table3__211[],2,FALSE)</f>
        <v>Women's Casual</v>
      </c>
      <c r="V1448" t="str">
        <f>VLOOKUP(Table8_16[[#This Row],[Product_ID]],Table3__211[],3,FALSE)</f>
        <v>Hoodie</v>
      </c>
      <c r="W1448" t="str">
        <f>VLOOKUP(Table8_16[[#This Row],[Product_ID]],Table3__211[],4,FALSE)</f>
        <v>Clothing</v>
      </c>
      <c r="X1448" t="str">
        <f>VLOOKUP(Table8_16[[#This Row],[Product_ID]],Table3__211[],5,FALSE)</f>
        <v>Outerwear</v>
      </c>
      <c r="Y1448" t="str">
        <f>VLOOKUP(Table8_16[[#This Row],[Product_ID]],Table3__211[],6,FALSE)</f>
        <v>Sims Inc</v>
      </c>
      <c r="Z1448">
        <f>VLOOKUP(Table8_16[[#This Row],[Product_ID]],Table3__211[],7,FALSE)</f>
        <v>254.04</v>
      </c>
      <c r="AA1448">
        <f>VLOOKUP(Table8_16[[#This Row],[Product_ID]],Table3__211[],8,FALSE)</f>
        <v>352</v>
      </c>
      <c r="AB1448" t="str">
        <f>VLOOKUP(Table8_16[[#This Row],[Store_ID]],Store!$A$2:$E$21,2,FALSE)</f>
        <v>Shelton PLC</v>
      </c>
      <c r="AC1448" t="str">
        <f>VLOOKUP(Table8_16[[#This Row],[Store_ID]],Store!$A$2:$E$21,3,FALSE)</f>
        <v>North</v>
      </c>
      <c r="AD1448" t="str">
        <f>VLOOKUP(Table8_16[[#This Row],[Store_ID]],Store!$A$2:$E$21,4,FALSE)</f>
        <v>East Jenniferstad</v>
      </c>
      <c r="AE1448" t="str">
        <f>VLOOKUP(Table8_16[[#This Row],[Store_ID]],Store!$A$2:$E$21,5,FALSE)</f>
        <v>Flagship</v>
      </c>
      <c r="AF1448" s="22" t="str">
        <f>VLOOKUP(Table8_16[[#This Row],[Store_ID]],Store!$A$2:$F$21,6,FALSE)</f>
        <v>Physical Store</v>
      </c>
    </row>
    <row r="1449" spans="1:32" x14ac:dyDescent="0.3">
      <c r="A1449" t="s">
        <v>3414</v>
      </c>
      <c r="B1449" s="5">
        <v>45709</v>
      </c>
      <c r="C1449" t="s">
        <v>259</v>
      </c>
      <c r="D1449" t="s">
        <v>1670</v>
      </c>
      <c r="E1449" t="s">
        <v>1945</v>
      </c>
      <c r="F1449">
        <v>2</v>
      </c>
      <c r="G1449">
        <v>46.39</v>
      </c>
      <c r="H1449">
        <v>7.0000000000000007E-2</v>
      </c>
      <c r="I1449" t="s">
        <v>1959</v>
      </c>
      <c r="J1449">
        <v>86.285399999999996</v>
      </c>
      <c r="K1449">
        <v>86.285399999999996</v>
      </c>
      <c r="L1449" t="str">
        <f>_xlfn.IFS(Table8_1[[#This Row],[Unit_Price]]&lt;500,"Low Price",Table8_1[[#This Row],[Unit_Price]]&lt;2000,"Medium Price",Table8_1[[#This Row],[Unit_Price]]&gt;=2000, "High Price")</f>
        <v>Low Price</v>
      </c>
      <c r="M1449" t="str">
        <f>VLOOKUP(Table8_16[[#This Row],[Customer_ID]],Table1__2[],2,FALSE)</f>
        <v>Roy Cole</v>
      </c>
      <c r="N1449">
        <f>VLOOKUP(Table8_16[[#This Row],[Customer_ID]],Table1__2[],3,FALSE)</f>
        <v>24</v>
      </c>
      <c r="O1449" t="str">
        <f>VLOOKUP(Table8_16[[#This Row],[Customer_ID]],Table1__2[],4,FALSE)</f>
        <v>Female</v>
      </c>
      <c r="P1449" t="str">
        <f>VLOOKUP(Table8_16[[#This Row],[Customer_ID]],Table1__2[],5,FALSE)</f>
        <v>North Cynthiatown</v>
      </c>
      <c r="Q1449" t="str">
        <f>VLOOKUP(Table8_16[[#This Row],[Customer_ID]],Table1__2[],6,FALSE)</f>
        <v>New Jersey</v>
      </c>
      <c r="R1449" t="str">
        <f>VLOOKUP(Table8_16[[#This Row],[Customer_ID]],Table1__2[],7,FALSE)</f>
        <v>USA</v>
      </c>
      <c r="S1449" t="str">
        <f>VLOOKUP(Table8_16[[#This Row],[Customer_ID]],Table1__2[],8,FALSE)</f>
        <v>Platinum</v>
      </c>
      <c r="T1449" t="str">
        <f>VLOOKUP(Table8_16[[#This Row],[Customer_ID]],Table1__2[],9,FALSE)</f>
        <v>Students</v>
      </c>
      <c r="U1449" t="str">
        <f>VLOOKUP(Table8_16[[#This Row],[Product_ID]],Table3__211[],2,FALSE)</f>
        <v>Basketball</v>
      </c>
      <c r="V1449" t="str">
        <f>VLOOKUP(Table8_16[[#This Row],[Product_ID]],Table3__211[],3,FALSE)</f>
        <v>Ball</v>
      </c>
      <c r="W1449" t="str">
        <f>VLOOKUP(Table8_16[[#This Row],[Product_ID]],Table3__211[],4,FALSE)</f>
        <v>Sports</v>
      </c>
      <c r="X1449" t="str">
        <f>VLOOKUP(Table8_16[[#This Row],[Product_ID]],Table3__211[],5,FALSE)</f>
        <v>Team Sports</v>
      </c>
      <c r="Y1449" t="str">
        <f>VLOOKUP(Table8_16[[#This Row],[Product_ID]],Table3__211[],6,FALSE)</f>
        <v>Nolan-Snow</v>
      </c>
      <c r="Z1449">
        <f>VLOOKUP(Table8_16[[#This Row],[Product_ID]],Table3__211[],7,FALSE)</f>
        <v>204.39</v>
      </c>
      <c r="AA1449">
        <f>VLOOKUP(Table8_16[[#This Row],[Product_ID]],Table3__211[],8,FALSE)</f>
        <v>281</v>
      </c>
      <c r="AB1449" t="str">
        <f>VLOOKUP(Table8_16[[#This Row],[Store_ID]],Store!$A$2:$E$21,2,FALSE)</f>
        <v>Guerrero-Schmitt</v>
      </c>
      <c r="AC1449" t="str">
        <f>VLOOKUP(Table8_16[[#This Row],[Store_ID]],Store!$A$2:$E$21,3,FALSE)</f>
        <v>East</v>
      </c>
      <c r="AD1449" t="str">
        <f>VLOOKUP(Table8_16[[#This Row],[Store_ID]],Store!$A$2:$E$21,4,FALSE)</f>
        <v>East Stevechester</v>
      </c>
      <c r="AE1449" t="str">
        <f>VLOOKUP(Table8_16[[#This Row],[Store_ID]],Store!$A$2:$E$21,5,FALSE)</f>
        <v>Flagship</v>
      </c>
      <c r="AF1449" s="22" t="str">
        <f>VLOOKUP(Table8_16[[#This Row],[Store_ID]],Store!$A$2:$F$21,6,FALSE)</f>
        <v>Physical Store</v>
      </c>
    </row>
    <row r="1450" spans="1:32" x14ac:dyDescent="0.3">
      <c r="A1450" t="s">
        <v>3415</v>
      </c>
      <c r="B1450" s="5">
        <v>45587</v>
      </c>
      <c r="C1450" t="s">
        <v>418</v>
      </c>
      <c r="D1450" t="s">
        <v>1829</v>
      </c>
      <c r="E1450" t="s">
        <v>1917</v>
      </c>
      <c r="F1450">
        <v>4</v>
      </c>
      <c r="G1450">
        <v>892.28</v>
      </c>
      <c r="H1450">
        <v>0.23</v>
      </c>
      <c r="I1450" t="s">
        <v>1959</v>
      </c>
      <c r="J1450">
        <v>2748.2224000000001</v>
      </c>
      <c r="K1450">
        <v>2748.2223999999997</v>
      </c>
      <c r="L1450" t="str">
        <f>_xlfn.IFS(Table8_1[[#This Row],[Unit_Price]]&lt;500,"Low Price",Table8_1[[#This Row],[Unit_Price]]&lt;2000,"Medium Price",Table8_1[[#This Row],[Unit_Price]]&gt;=2000, "High Price")</f>
        <v>Medium Price</v>
      </c>
      <c r="M1450" t="str">
        <f>VLOOKUP(Table8_16[[#This Row],[Customer_ID]],Table1__2[],2,FALSE)</f>
        <v>Michael Jones</v>
      </c>
      <c r="N1450">
        <f>VLOOKUP(Table8_16[[#This Row],[Customer_ID]],Table1__2[],3,FALSE)</f>
        <v>40</v>
      </c>
      <c r="O1450" t="str">
        <f>VLOOKUP(Table8_16[[#This Row],[Customer_ID]],Table1__2[],4,FALSE)</f>
        <v>Male</v>
      </c>
      <c r="P1450" t="str">
        <f>VLOOKUP(Table8_16[[#This Row],[Customer_ID]],Table1__2[],5,FALSE)</f>
        <v>North Edwardton</v>
      </c>
      <c r="Q1450" t="str">
        <f>VLOOKUP(Table8_16[[#This Row],[Customer_ID]],Table1__2[],6,FALSE)</f>
        <v>Tennessee</v>
      </c>
      <c r="R1450" t="str">
        <f>VLOOKUP(Table8_16[[#This Row],[Customer_ID]],Table1__2[],7,FALSE)</f>
        <v>USA</v>
      </c>
      <c r="S1450" t="str">
        <f>VLOOKUP(Table8_16[[#This Row],[Customer_ID]],Table1__2[],8,FALSE)</f>
        <v>Bronze</v>
      </c>
      <c r="T1450" t="str">
        <f>VLOOKUP(Table8_16[[#This Row],[Customer_ID]],Table1__2[],9,FALSE)</f>
        <v>Experienced</v>
      </c>
      <c r="U1450" t="str">
        <f>VLOOKUP(Table8_16[[#This Row],[Product_ID]],Table3__211[],2,FALSE)</f>
        <v>Fitness Resistance</v>
      </c>
      <c r="V1450" t="str">
        <f>VLOOKUP(Table8_16[[#This Row],[Product_ID]],Table3__211[],3,FALSE)</f>
        <v>Bands</v>
      </c>
      <c r="W1450" t="str">
        <f>VLOOKUP(Table8_16[[#This Row],[Product_ID]],Table3__211[],4,FALSE)</f>
        <v>Sports</v>
      </c>
      <c r="X1450" t="str">
        <f>VLOOKUP(Table8_16[[#This Row],[Product_ID]],Table3__211[],5,FALSE)</f>
        <v>Fitness</v>
      </c>
      <c r="Y1450" t="str">
        <f>VLOOKUP(Table8_16[[#This Row],[Product_ID]],Table3__211[],6,FALSE)</f>
        <v>Reese-Watson</v>
      </c>
      <c r="Z1450">
        <f>VLOOKUP(Table8_16[[#This Row],[Product_ID]],Table3__211[],7,FALSE)</f>
        <v>152.91999999999999</v>
      </c>
      <c r="AA1450">
        <f>VLOOKUP(Table8_16[[#This Row],[Product_ID]],Table3__211[],8,FALSE)</f>
        <v>281</v>
      </c>
      <c r="AB1450" t="str">
        <f>VLOOKUP(Table8_16[[#This Row],[Store_ID]],Store!$A$2:$E$21,2,FALSE)</f>
        <v>Bean, Jones and Park</v>
      </c>
      <c r="AC1450" t="str">
        <f>VLOOKUP(Table8_16[[#This Row],[Store_ID]],Store!$A$2:$E$21,3,FALSE)</f>
        <v>West</v>
      </c>
      <c r="AD1450" t="str">
        <f>VLOOKUP(Table8_16[[#This Row],[Store_ID]],Store!$A$2:$E$21,4,FALSE)</f>
        <v>Thompsonborough</v>
      </c>
      <c r="AE1450" t="str">
        <f>VLOOKUP(Table8_16[[#This Row],[Store_ID]],Store!$A$2:$E$21,5,FALSE)</f>
        <v>Online</v>
      </c>
      <c r="AF1450" s="22" t="str">
        <f>VLOOKUP(Table8_16[[#This Row],[Store_ID]],Store!$A$2:$F$21,6,FALSE)</f>
        <v>Digital Store</v>
      </c>
    </row>
    <row r="1451" spans="1:32" x14ac:dyDescent="0.3">
      <c r="A1451" t="s">
        <v>3416</v>
      </c>
      <c r="B1451" s="5">
        <v>45494</v>
      </c>
      <c r="C1451" t="s">
        <v>726</v>
      </c>
      <c r="D1451" t="s">
        <v>1599</v>
      </c>
      <c r="E1451" t="s">
        <v>1914</v>
      </c>
      <c r="F1451">
        <v>2</v>
      </c>
      <c r="G1451">
        <v>164.23</v>
      </c>
      <c r="H1451">
        <v>0.17</v>
      </c>
      <c r="I1451" t="s">
        <v>1959</v>
      </c>
      <c r="J1451">
        <v>272.62180000000001</v>
      </c>
      <c r="K1451">
        <v>272.62180000000001</v>
      </c>
      <c r="L1451" t="str">
        <f>_xlfn.IFS(Table8_1[[#This Row],[Unit_Price]]&lt;500,"Low Price",Table8_1[[#This Row],[Unit_Price]]&lt;2000,"Medium Price",Table8_1[[#This Row],[Unit_Price]]&gt;=2000, "High Price")</f>
        <v>Low Price</v>
      </c>
      <c r="M1451" t="str">
        <f>VLOOKUP(Table8_16[[#This Row],[Customer_ID]],Table1__2[],2,FALSE)</f>
        <v>Lisa Young</v>
      </c>
      <c r="N1451">
        <f>VLOOKUP(Table8_16[[#This Row],[Customer_ID]],Table1__2[],3,FALSE)</f>
        <v>38</v>
      </c>
      <c r="O1451" t="str">
        <f>VLOOKUP(Table8_16[[#This Row],[Customer_ID]],Table1__2[],4,FALSE)</f>
        <v>Male</v>
      </c>
      <c r="P1451" t="str">
        <f>VLOOKUP(Table8_16[[#This Row],[Customer_ID]],Table1__2[],5,FALSE)</f>
        <v>Maybury</v>
      </c>
      <c r="Q1451" t="str">
        <f>VLOOKUP(Table8_16[[#This Row],[Customer_ID]],Table1__2[],6,FALSE)</f>
        <v>Georgia</v>
      </c>
      <c r="R1451" t="str">
        <f>VLOOKUP(Table8_16[[#This Row],[Customer_ID]],Table1__2[],7,FALSE)</f>
        <v>USA</v>
      </c>
      <c r="S1451" t="str">
        <f>VLOOKUP(Table8_16[[#This Row],[Customer_ID]],Table1__2[],8,FALSE)</f>
        <v>Platinum</v>
      </c>
      <c r="T1451" t="str">
        <f>VLOOKUP(Table8_16[[#This Row],[Customer_ID]],Table1__2[],9,FALSE)</f>
        <v>Experienced</v>
      </c>
      <c r="U1451" t="str">
        <f>VLOOKUP(Table8_16[[#This Row],[Product_ID]],Table3__211[],2,FALSE)</f>
        <v>Ceramic Kitchen Bowl</v>
      </c>
      <c r="V1451" t="str">
        <f>VLOOKUP(Table8_16[[#This Row],[Product_ID]],Table3__211[],3,FALSE)</f>
        <v>Set</v>
      </c>
      <c r="W1451" t="str">
        <f>VLOOKUP(Table8_16[[#This Row],[Product_ID]],Table3__211[],4,FALSE)</f>
        <v>Home</v>
      </c>
      <c r="X1451" t="str">
        <f>VLOOKUP(Table8_16[[#This Row],[Product_ID]],Table3__211[],5,FALSE)</f>
        <v>Kitchen</v>
      </c>
      <c r="Y1451" t="str">
        <f>VLOOKUP(Table8_16[[#This Row],[Product_ID]],Table3__211[],6,FALSE)</f>
        <v>Hamilton Group</v>
      </c>
      <c r="Z1451">
        <f>VLOOKUP(Table8_16[[#This Row],[Product_ID]],Table3__211[],7,FALSE)</f>
        <v>298.86</v>
      </c>
      <c r="AA1451">
        <f>VLOOKUP(Table8_16[[#This Row],[Product_ID]],Table3__211[],8,FALSE)</f>
        <v>308</v>
      </c>
      <c r="AB1451" t="str">
        <f>VLOOKUP(Table8_16[[#This Row],[Store_ID]],Store!$A$2:$E$21,2,FALSE)</f>
        <v>Martinez-Mullins</v>
      </c>
      <c r="AC1451" t="str">
        <f>VLOOKUP(Table8_16[[#This Row],[Store_ID]],Store!$A$2:$E$21,3,FALSE)</f>
        <v>South</v>
      </c>
      <c r="AD1451" t="str">
        <f>VLOOKUP(Table8_16[[#This Row],[Store_ID]],Store!$A$2:$E$21,4,FALSE)</f>
        <v>Williamsfurt</v>
      </c>
      <c r="AE1451" t="str">
        <f>VLOOKUP(Table8_16[[#This Row],[Store_ID]],Store!$A$2:$E$21,5,FALSE)</f>
        <v>Online</v>
      </c>
      <c r="AF1451" s="22" t="str">
        <f>VLOOKUP(Table8_16[[#This Row],[Store_ID]],Store!$A$2:$F$21,6,FALSE)</f>
        <v>Digital Store</v>
      </c>
    </row>
    <row r="1452" spans="1:32" x14ac:dyDescent="0.3">
      <c r="A1452" t="s">
        <v>3417</v>
      </c>
      <c r="B1452" s="5">
        <v>45305</v>
      </c>
      <c r="C1452" t="s">
        <v>1409</v>
      </c>
      <c r="D1452" t="s">
        <v>1594</v>
      </c>
      <c r="E1452" t="s">
        <v>1914</v>
      </c>
      <c r="F1452">
        <v>1</v>
      </c>
      <c r="G1452">
        <v>484.23</v>
      </c>
      <c r="H1452">
        <v>0.12</v>
      </c>
      <c r="I1452" t="s">
        <v>1964</v>
      </c>
      <c r="J1452">
        <v>426.12240000000003</v>
      </c>
      <c r="K1452">
        <v>426.12240000000003</v>
      </c>
      <c r="L1452" t="str">
        <f>_xlfn.IFS(Table8_1[[#This Row],[Unit_Price]]&lt;500,"Low Price",Table8_1[[#This Row],[Unit_Price]]&lt;2000,"Medium Price",Table8_1[[#This Row],[Unit_Price]]&gt;=2000, "High Price")</f>
        <v>Low Price</v>
      </c>
      <c r="M1452" t="str">
        <f>VLOOKUP(Table8_16[[#This Row],[Customer_ID]],Table1__2[],2,FALSE)</f>
        <v>Jeffery Wolf</v>
      </c>
      <c r="N1452">
        <f>VLOOKUP(Table8_16[[#This Row],[Customer_ID]],Table1__2[],3,FALSE)</f>
        <v>60</v>
      </c>
      <c r="O1452" t="str">
        <f>VLOOKUP(Table8_16[[#This Row],[Customer_ID]],Table1__2[],4,FALSE)</f>
        <v>Female</v>
      </c>
      <c r="P1452" t="str">
        <f>VLOOKUP(Table8_16[[#This Row],[Customer_ID]],Table1__2[],5,FALSE)</f>
        <v>New Laura</v>
      </c>
      <c r="Q1452" t="str">
        <f>VLOOKUP(Table8_16[[#This Row],[Customer_ID]],Table1__2[],6,FALSE)</f>
        <v>Mississippi</v>
      </c>
      <c r="R1452" t="str">
        <f>VLOOKUP(Table8_16[[#This Row],[Customer_ID]],Table1__2[],7,FALSE)</f>
        <v>USA</v>
      </c>
      <c r="S1452" t="str">
        <f>VLOOKUP(Table8_16[[#This Row],[Customer_ID]],Table1__2[],8,FALSE)</f>
        <v>Bronze</v>
      </c>
      <c r="T1452" t="str">
        <f>VLOOKUP(Table8_16[[#This Row],[Customer_ID]],Table1__2[],9,FALSE)</f>
        <v>Experienced</v>
      </c>
      <c r="U1452" t="str">
        <f>VLOOKUP(Table8_16[[#This Row],[Product_ID]],Table3__211[],2,FALSE)</f>
        <v>Adjustable Dumbbell</v>
      </c>
      <c r="V1452" t="str">
        <f>VLOOKUP(Table8_16[[#This Row],[Product_ID]],Table3__211[],3,FALSE)</f>
        <v>Set</v>
      </c>
      <c r="W1452" t="str">
        <f>VLOOKUP(Table8_16[[#This Row],[Product_ID]],Table3__211[],4,FALSE)</f>
        <v>Sports</v>
      </c>
      <c r="X1452" t="str">
        <f>VLOOKUP(Table8_16[[#This Row],[Product_ID]],Table3__211[],5,FALSE)</f>
        <v>Fitness</v>
      </c>
      <c r="Y1452" t="str">
        <f>VLOOKUP(Table8_16[[#This Row],[Product_ID]],Table3__211[],6,FALSE)</f>
        <v>Hill PLC</v>
      </c>
      <c r="Z1452">
        <f>VLOOKUP(Table8_16[[#This Row],[Product_ID]],Table3__211[],7,FALSE)</f>
        <v>495.72</v>
      </c>
      <c r="AA1452">
        <f>VLOOKUP(Table8_16[[#This Row],[Product_ID]],Table3__211[],8,FALSE)</f>
        <v>323</v>
      </c>
      <c r="AB1452" t="str">
        <f>VLOOKUP(Table8_16[[#This Row],[Store_ID]],Store!$A$2:$E$21,2,FALSE)</f>
        <v>Martinez-Mullins</v>
      </c>
      <c r="AC1452" t="str">
        <f>VLOOKUP(Table8_16[[#This Row],[Store_ID]],Store!$A$2:$E$21,3,FALSE)</f>
        <v>South</v>
      </c>
      <c r="AD1452" t="str">
        <f>VLOOKUP(Table8_16[[#This Row],[Store_ID]],Store!$A$2:$E$21,4,FALSE)</f>
        <v>Williamsfurt</v>
      </c>
      <c r="AE1452" t="str">
        <f>VLOOKUP(Table8_16[[#This Row],[Store_ID]],Store!$A$2:$E$21,5,FALSE)</f>
        <v>Online</v>
      </c>
      <c r="AF1452" s="22" t="str">
        <f>VLOOKUP(Table8_16[[#This Row],[Store_ID]],Store!$A$2:$F$21,6,FALSE)</f>
        <v>Digital Store</v>
      </c>
    </row>
    <row r="1453" spans="1:32" x14ac:dyDescent="0.3">
      <c r="A1453" t="s">
        <v>3418</v>
      </c>
      <c r="B1453" s="5">
        <v>45383</v>
      </c>
      <c r="C1453" t="s">
        <v>34</v>
      </c>
      <c r="D1453" t="s">
        <v>1683</v>
      </c>
      <c r="E1453" t="s">
        <v>1945</v>
      </c>
      <c r="F1453">
        <v>3</v>
      </c>
      <c r="G1453">
        <v>341.51</v>
      </c>
      <c r="H1453">
        <v>0.22</v>
      </c>
      <c r="I1453" t="s">
        <v>1964</v>
      </c>
      <c r="J1453">
        <v>799.13340000000005</v>
      </c>
      <c r="K1453">
        <v>799.13339999999994</v>
      </c>
      <c r="L1453" t="str">
        <f>_xlfn.IFS(Table8_1[[#This Row],[Unit_Price]]&lt;500,"Low Price",Table8_1[[#This Row],[Unit_Price]]&lt;2000,"Medium Price",Table8_1[[#This Row],[Unit_Price]]&gt;=2000, "High Price")</f>
        <v>Low Price</v>
      </c>
      <c r="M1453" t="str">
        <f>VLOOKUP(Table8_16[[#This Row],[Customer_ID]],Table1__2[],2,FALSE)</f>
        <v>Christine Vaughn</v>
      </c>
      <c r="N1453">
        <f>VLOOKUP(Table8_16[[#This Row],[Customer_ID]],Table1__2[],3,FALSE)</f>
        <v>24</v>
      </c>
      <c r="O1453" t="str">
        <f>VLOOKUP(Table8_16[[#This Row],[Customer_ID]],Table1__2[],4,FALSE)</f>
        <v>Male</v>
      </c>
      <c r="P1453" t="str">
        <f>VLOOKUP(Table8_16[[#This Row],[Customer_ID]],Table1__2[],5,FALSE)</f>
        <v>East Amandamouth</v>
      </c>
      <c r="Q1453" t="str">
        <f>VLOOKUP(Table8_16[[#This Row],[Customer_ID]],Table1__2[],6,FALSE)</f>
        <v>Oregon</v>
      </c>
      <c r="R1453" t="str">
        <f>VLOOKUP(Table8_16[[#This Row],[Customer_ID]],Table1__2[],7,FALSE)</f>
        <v>USA</v>
      </c>
      <c r="S1453" t="str">
        <f>VLOOKUP(Table8_16[[#This Row],[Customer_ID]],Table1__2[],8,FALSE)</f>
        <v>Bronze</v>
      </c>
      <c r="T1453" t="str">
        <f>VLOOKUP(Table8_16[[#This Row],[Customer_ID]],Table1__2[],9,FALSE)</f>
        <v>Students</v>
      </c>
      <c r="U1453" t="str">
        <f>VLOOKUP(Table8_16[[#This Row],[Product_ID]],Table3__211[],2,FALSE)</f>
        <v>Bedroom Table</v>
      </c>
      <c r="V1453" t="str">
        <f>VLOOKUP(Table8_16[[#This Row],[Product_ID]],Table3__211[],3,FALSE)</f>
        <v>Lamp</v>
      </c>
      <c r="W1453" t="str">
        <f>VLOOKUP(Table8_16[[#This Row],[Product_ID]],Table3__211[],4,FALSE)</f>
        <v>Home</v>
      </c>
      <c r="X1453" t="str">
        <f>VLOOKUP(Table8_16[[#This Row],[Product_ID]],Table3__211[],5,FALSE)</f>
        <v>Lighting</v>
      </c>
      <c r="Y1453" t="str">
        <f>VLOOKUP(Table8_16[[#This Row],[Product_ID]],Table3__211[],6,FALSE)</f>
        <v>Jones LLC</v>
      </c>
      <c r="Z1453">
        <f>VLOOKUP(Table8_16[[#This Row],[Product_ID]],Table3__211[],7,FALSE)</f>
        <v>382.22</v>
      </c>
      <c r="AA1453">
        <f>VLOOKUP(Table8_16[[#This Row],[Product_ID]],Table3__211[],8,FALSE)</f>
        <v>329</v>
      </c>
      <c r="AB1453" t="str">
        <f>VLOOKUP(Table8_16[[#This Row],[Store_ID]],Store!$A$2:$E$21,2,FALSE)</f>
        <v>Guerrero-Schmitt</v>
      </c>
      <c r="AC1453" t="str">
        <f>VLOOKUP(Table8_16[[#This Row],[Store_ID]],Store!$A$2:$E$21,3,FALSE)</f>
        <v>East</v>
      </c>
      <c r="AD1453" t="str">
        <f>VLOOKUP(Table8_16[[#This Row],[Store_ID]],Store!$A$2:$E$21,4,FALSE)</f>
        <v>East Stevechester</v>
      </c>
      <c r="AE1453" t="str">
        <f>VLOOKUP(Table8_16[[#This Row],[Store_ID]],Store!$A$2:$E$21,5,FALSE)</f>
        <v>Flagship</v>
      </c>
      <c r="AF1453" s="22" t="str">
        <f>VLOOKUP(Table8_16[[#This Row],[Store_ID]],Store!$A$2:$F$21,6,FALSE)</f>
        <v>Physical Store</v>
      </c>
    </row>
    <row r="1454" spans="1:32" x14ac:dyDescent="0.3">
      <c r="A1454" t="s">
        <v>3419</v>
      </c>
      <c r="B1454" s="5">
        <v>45788</v>
      </c>
      <c r="C1454" t="s">
        <v>388</v>
      </c>
      <c r="D1454" t="s">
        <v>1877</v>
      </c>
      <c r="E1454" t="s">
        <v>1932</v>
      </c>
      <c r="F1454">
        <v>3</v>
      </c>
      <c r="G1454">
        <v>758.87</v>
      </c>
      <c r="H1454">
        <v>0.11</v>
      </c>
      <c r="I1454" t="s">
        <v>1961</v>
      </c>
      <c r="J1454">
        <v>2026.1829</v>
      </c>
      <c r="K1454">
        <v>2026.1829</v>
      </c>
      <c r="L1454" t="str">
        <f>_xlfn.IFS(Table8_1[[#This Row],[Unit_Price]]&lt;500,"Low Price",Table8_1[[#This Row],[Unit_Price]]&lt;2000,"Medium Price",Table8_1[[#This Row],[Unit_Price]]&gt;=2000, "High Price")</f>
        <v>Medium Price</v>
      </c>
      <c r="M1454" t="str">
        <f>VLOOKUP(Table8_16[[#This Row],[Customer_ID]],Table1__2[],2,FALSE)</f>
        <v>Amy Walker</v>
      </c>
      <c r="N1454">
        <f>VLOOKUP(Table8_16[[#This Row],[Customer_ID]],Table1__2[],3,FALSE)</f>
        <v>27</v>
      </c>
      <c r="O1454" t="str">
        <f>VLOOKUP(Table8_16[[#This Row],[Customer_ID]],Table1__2[],4,FALSE)</f>
        <v>Male</v>
      </c>
      <c r="P1454" t="str">
        <f>VLOOKUP(Table8_16[[#This Row],[Customer_ID]],Table1__2[],5,FALSE)</f>
        <v>Smithland</v>
      </c>
      <c r="Q1454" t="str">
        <f>VLOOKUP(Table8_16[[#This Row],[Customer_ID]],Table1__2[],6,FALSE)</f>
        <v>West Virginia</v>
      </c>
      <c r="R1454" t="str">
        <f>VLOOKUP(Table8_16[[#This Row],[Customer_ID]],Table1__2[],7,FALSE)</f>
        <v>USA</v>
      </c>
      <c r="S1454" t="str">
        <f>VLOOKUP(Table8_16[[#This Row],[Customer_ID]],Table1__2[],8,FALSE)</f>
        <v>Silver</v>
      </c>
      <c r="T1454" t="str">
        <f>VLOOKUP(Table8_16[[#This Row],[Customer_ID]],Table1__2[],9,FALSE)</f>
        <v>Entry level Professionel</v>
      </c>
      <c r="U1454" t="str">
        <f>VLOOKUP(Table8_16[[#This Row],[Product_ID]],Table3__211[],2,FALSE)</f>
        <v>Portable Bluetooth</v>
      </c>
      <c r="V1454" t="str">
        <f>VLOOKUP(Table8_16[[#This Row],[Product_ID]],Table3__211[],3,FALSE)</f>
        <v>Speaker</v>
      </c>
      <c r="W1454" t="str">
        <f>VLOOKUP(Table8_16[[#This Row],[Product_ID]],Table3__211[],4,FALSE)</f>
        <v>Electronics</v>
      </c>
      <c r="X1454" t="str">
        <f>VLOOKUP(Table8_16[[#This Row],[Product_ID]],Table3__211[],5,FALSE)</f>
        <v>Audio</v>
      </c>
      <c r="Y1454" t="str">
        <f>VLOOKUP(Table8_16[[#This Row],[Product_ID]],Table3__211[],6,FALSE)</f>
        <v>Flores-King</v>
      </c>
      <c r="Z1454">
        <f>VLOOKUP(Table8_16[[#This Row],[Product_ID]],Table3__211[],7,FALSE)</f>
        <v>431.67</v>
      </c>
      <c r="AA1454">
        <f>VLOOKUP(Table8_16[[#This Row],[Product_ID]],Table3__211[],8,FALSE)</f>
        <v>73</v>
      </c>
      <c r="AB1454" t="str">
        <f>VLOOKUP(Table8_16[[#This Row],[Store_ID]],Store!$A$2:$E$21,2,FALSE)</f>
        <v>Gardner, Humphrey and Contreras</v>
      </c>
      <c r="AC1454" t="str">
        <f>VLOOKUP(Table8_16[[#This Row],[Store_ID]],Store!$A$2:$E$21,3,FALSE)</f>
        <v>East</v>
      </c>
      <c r="AD1454" t="str">
        <f>VLOOKUP(Table8_16[[#This Row],[Store_ID]],Store!$A$2:$E$21,4,FALSE)</f>
        <v>Johnsonville</v>
      </c>
      <c r="AE1454" t="str">
        <f>VLOOKUP(Table8_16[[#This Row],[Store_ID]],Store!$A$2:$E$21,5,FALSE)</f>
        <v>Flagship</v>
      </c>
      <c r="AF1454" s="22" t="str">
        <f>VLOOKUP(Table8_16[[#This Row],[Store_ID]],Store!$A$2:$F$21,6,FALSE)</f>
        <v>Physical Store</v>
      </c>
    </row>
    <row r="1455" spans="1:32" x14ac:dyDescent="0.3">
      <c r="A1455" t="s">
        <v>3420</v>
      </c>
      <c r="B1455" s="5">
        <v>45855</v>
      </c>
      <c r="C1455" t="s">
        <v>1461</v>
      </c>
      <c r="D1455" t="s">
        <v>1750</v>
      </c>
      <c r="E1455" t="s">
        <v>1929</v>
      </c>
      <c r="F1455">
        <v>3</v>
      </c>
      <c r="G1455">
        <v>560.52</v>
      </c>
      <c r="H1455">
        <v>0.17</v>
      </c>
      <c r="I1455" t="s">
        <v>1959</v>
      </c>
      <c r="J1455">
        <v>1395.6948</v>
      </c>
      <c r="K1455">
        <v>1395.6948</v>
      </c>
      <c r="L1455" t="str">
        <f>_xlfn.IFS(Table8_1[[#This Row],[Unit_Price]]&lt;500,"Low Price",Table8_1[[#This Row],[Unit_Price]]&lt;2000,"Medium Price",Table8_1[[#This Row],[Unit_Price]]&gt;=2000, "High Price")</f>
        <v>Medium Price</v>
      </c>
      <c r="M1455" t="str">
        <f>VLOOKUP(Table8_16[[#This Row],[Customer_ID]],Table1__2[],2,FALSE)</f>
        <v>Manuel Fisher</v>
      </c>
      <c r="N1455">
        <f>VLOOKUP(Table8_16[[#This Row],[Customer_ID]],Table1__2[],3,FALSE)</f>
        <v>21</v>
      </c>
      <c r="O1455" t="str">
        <f>VLOOKUP(Table8_16[[#This Row],[Customer_ID]],Table1__2[],4,FALSE)</f>
        <v>Female</v>
      </c>
      <c r="P1455" t="str">
        <f>VLOOKUP(Table8_16[[#This Row],[Customer_ID]],Table1__2[],5,FALSE)</f>
        <v>Kanebury</v>
      </c>
      <c r="Q1455" t="str">
        <f>VLOOKUP(Table8_16[[#This Row],[Customer_ID]],Table1__2[],6,FALSE)</f>
        <v>New Hampshire</v>
      </c>
      <c r="R1455" t="str">
        <f>VLOOKUP(Table8_16[[#This Row],[Customer_ID]],Table1__2[],7,FALSE)</f>
        <v>USA</v>
      </c>
      <c r="S1455" t="str">
        <f>VLOOKUP(Table8_16[[#This Row],[Customer_ID]],Table1__2[],8,FALSE)</f>
        <v>Gold</v>
      </c>
      <c r="T1455" t="str">
        <f>VLOOKUP(Table8_16[[#This Row],[Customer_ID]],Table1__2[],9,FALSE)</f>
        <v>Students</v>
      </c>
      <c r="U1455" t="str">
        <f>VLOOKUP(Table8_16[[#This Row],[Product_ID]],Table3__211[],2,FALSE)</f>
        <v>Premium Blanket</v>
      </c>
      <c r="V1455" t="str">
        <f>VLOOKUP(Table8_16[[#This Row],[Product_ID]],Table3__211[],3,FALSE)</f>
        <v>Throw</v>
      </c>
      <c r="W1455" t="str">
        <f>VLOOKUP(Table8_16[[#This Row],[Product_ID]],Table3__211[],4,FALSE)</f>
        <v>Home</v>
      </c>
      <c r="X1455" t="str">
        <f>VLOOKUP(Table8_16[[#This Row],[Product_ID]],Table3__211[],5,FALSE)</f>
        <v>Decor</v>
      </c>
      <c r="Y1455" t="str">
        <f>VLOOKUP(Table8_16[[#This Row],[Product_ID]],Table3__211[],6,FALSE)</f>
        <v>Hernandez, Kennedy and Porter</v>
      </c>
      <c r="Z1455">
        <f>VLOOKUP(Table8_16[[#This Row],[Product_ID]],Table3__211[],7,FALSE)</f>
        <v>461.47</v>
      </c>
      <c r="AA1455">
        <f>VLOOKUP(Table8_16[[#This Row],[Product_ID]],Table3__211[],8,FALSE)</f>
        <v>190</v>
      </c>
      <c r="AB1455" t="str">
        <f>VLOOKUP(Table8_16[[#This Row],[Store_ID]],Store!$A$2:$E$21,2,FALSE)</f>
        <v>Thomas, Bridges and Harris</v>
      </c>
      <c r="AC1455" t="str">
        <f>VLOOKUP(Table8_16[[#This Row],[Store_ID]],Store!$A$2:$E$21,3,FALSE)</f>
        <v>North</v>
      </c>
      <c r="AD1455" t="str">
        <f>VLOOKUP(Table8_16[[#This Row],[Store_ID]],Store!$A$2:$E$21,4,FALSE)</f>
        <v>Sabrinatown</v>
      </c>
      <c r="AE1455" t="str">
        <f>VLOOKUP(Table8_16[[#This Row],[Store_ID]],Store!$A$2:$E$21,5,FALSE)</f>
        <v>Online</v>
      </c>
      <c r="AF1455" s="22" t="str">
        <f>VLOOKUP(Table8_16[[#This Row],[Store_ID]],Store!$A$2:$F$21,6,FALSE)</f>
        <v>Digital Store</v>
      </c>
    </row>
    <row r="1456" spans="1:32" x14ac:dyDescent="0.3">
      <c r="A1456" t="s">
        <v>3421</v>
      </c>
      <c r="B1456" s="5">
        <v>45533</v>
      </c>
      <c r="C1456" t="s">
        <v>1112</v>
      </c>
      <c r="D1456" t="s">
        <v>1871</v>
      </c>
      <c r="E1456" t="s">
        <v>1942</v>
      </c>
      <c r="F1456">
        <v>2</v>
      </c>
      <c r="G1456">
        <v>977.18</v>
      </c>
      <c r="H1456">
        <v>0.19</v>
      </c>
      <c r="I1456" t="s">
        <v>1959</v>
      </c>
      <c r="J1456">
        <v>1583.0316</v>
      </c>
      <c r="K1456">
        <v>1583.0315999999998</v>
      </c>
      <c r="L1456" t="str">
        <f>_xlfn.IFS(Table8_1[[#This Row],[Unit_Price]]&lt;500,"Low Price",Table8_1[[#This Row],[Unit_Price]]&lt;2000,"Medium Price",Table8_1[[#This Row],[Unit_Price]]&gt;=2000, "High Price")</f>
        <v>Medium Price</v>
      </c>
      <c r="M1456" t="str">
        <f>VLOOKUP(Table8_16[[#This Row],[Customer_ID]],Table1__2[],2,FALSE)</f>
        <v>Jeffrey Mccarthy</v>
      </c>
      <c r="N1456">
        <f>VLOOKUP(Table8_16[[#This Row],[Customer_ID]],Table1__2[],3,FALSE)</f>
        <v>25</v>
      </c>
      <c r="O1456" t="str">
        <f>VLOOKUP(Table8_16[[#This Row],[Customer_ID]],Table1__2[],4,FALSE)</f>
        <v>Female</v>
      </c>
      <c r="P1456" t="str">
        <f>VLOOKUP(Table8_16[[#This Row],[Customer_ID]],Table1__2[],5,FALSE)</f>
        <v>North Samuel</v>
      </c>
      <c r="Q1456" t="str">
        <f>VLOOKUP(Table8_16[[#This Row],[Customer_ID]],Table1__2[],6,FALSE)</f>
        <v>Nebraska</v>
      </c>
      <c r="R1456" t="str">
        <f>VLOOKUP(Table8_16[[#This Row],[Customer_ID]],Table1__2[],7,FALSE)</f>
        <v>USA</v>
      </c>
      <c r="S1456" t="str">
        <f>VLOOKUP(Table8_16[[#This Row],[Customer_ID]],Table1__2[],8,FALSE)</f>
        <v>Bronze</v>
      </c>
      <c r="T1456" t="str">
        <f>VLOOKUP(Table8_16[[#This Row],[Customer_ID]],Table1__2[],9,FALSE)</f>
        <v>Entry level Professionel</v>
      </c>
      <c r="U1456" t="str">
        <f>VLOOKUP(Table8_16[[#This Row],[Product_ID]],Table3__211[],2,FALSE)</f>
        <v>Women's Formal</v>
      </c>
      <c r="V1456" t="str">
        <f>VLOOKUP(Table8_16[[#This Row],[Product_ID]],Table3__211[],3,FALSE)</f>
        <v>Blazer</v>
      </c>
      <c r="W1456" t="str">
        <f>VLOOKUP(Table8_16[[#This Row],[Product_ID]],Table3__211[],4,FALSE)</f>
        <v>Clothing</v>
      </c>
      <c r="X1456" t="str">
        <f>VLOOKUP(Table8_16[[#This Row],[Product_ID]],Table3__211[],5,FALSE)</f>
        <v>Outerwear</v>
      </c>
      <c r="Y1456" t="str">
        <f>VLOOKUP(Table8_16[[#This Row],[Product_ID]],Table3__211[],6,FALSE)</f>
        <v>Phillips and Sons</v>
      </c>
      <c r="Z1456">
        <f>VLOOKUP(Table8_16[[#This Row],[Product_ID]],Table3__211[],7,FALSE)</f>
        <v>358.47</v>
      </c>
      <c r="AA1456">
        <f>VLOOKUP(Table8_16[[#This Row],[Product_ID]],Table3__211[],8,FALSE)</f>
        <v>143</v>
      </c>
      <c r="AB1456" t="str">
        <f>VLOOKUP(Table8_16[[#This Row],[Store_ID]],Store!$A$2:$E$21,2,FALSE)</f>
        <v>Holloway Ltd</v>
      </c>
      <c r="AC1456" t="str">
        <f>VLOOKUP(Table8_16[[#This Row],[Store_ID]],Store!$A$2:$E$21,3,FALSE)</f>
        <v>North</v>
      </c>
      <c r="AD1456" t="str">
        <f>VLOOKUP(Table8_16[[#This Row],[Store_ID]],Store!$A$2:$E$21,4,FALSE)</f>
        <v>Bensonhaven</v>
      </c>
      <c r="AE1456" t="str">
        <f>VLOOKUP(Table8_16[[#This Row],[Store_ID]],Store!$A$2:$E$21,5,FALSE)</f>
        <v>Flagship</v>
      </c>
      <c r="AF1456" s="22" t="str">
        <f>VLOOKUP(Table8_16[[#This Row],[Store_ID]],Store!$A$2:$F$21,6,FALSE)</f>
        <v>Physical Store</v>
      </c>
    </row>
    <row r="1457" spans="1:32" x14ac:dyDescent="0.3">
      <c r="A1457" t="s">
        <v>3422</v>
      </c>
      <c r="B1457" s="5">
        <v>45763</v>
      </c>
      <c r="C1457" t="s">
        <v>769</v>
      </c>
      <c r="D1457" t="s">
        <v>1998</v>
      </c>
      <c r="E1457" t="s">
        <v>1934</v>
      </c>
      <c r="F1457">
        <v>4</v>
      </c>
      <c r="G1457">
        <v>761.35</v>
      </c>
      <c r="H1457">
        <v>0.08</v>
      </c>
      <c r="I1457" t="s">
        <v>1959</v>
      </c>
      <c r="J1457">
        <v>2801.768</v>
      </c>
      <c r="K1457">
        <v>2801.768</v>
      </c>
      <c r="L1457" t="str">
        <f>_xlfn.IFS(Table8_1[[#This Row],[Unit_Price]]&lt;500,"Low Price",Table8_1[[#This Row],[Unit_Price]]&lt;2000,"Medium Price",Table8_1[[#This Row],[Unit_Price]]&gt;=2000, "High Price")</f>
        <v>Medium Price</v>
      </c>
      <c r="M1457" t="str">
        <f>VLOOKUP(Table8_16[[#This Row],[Customer_ID]],Table1__2[],2,FALSE)</f>
        <v>Joshua Wilson</v>
      </c>
      <c r="N1457">
        <f>VLOOKUP(Table8_16[[#This Row],[Customer_ID]],Table1__2[],3,FALSE)</f>
        <v>42</v>
      </c>
      <c r="O1457" t="str">
        <f>VLOOKUP(Table8_16[[#This Row],[Customer_ID]],Table1__2[],4,FALSE)</f>
        <v>Female</v>
      </c>
      <c r="P1457" t="str">
        <f>VLOOKUP(Table8_16[[#This Row],[Customer_ID]],Table1__2[],5,FALSE)</f>
        <v>North Larryport</v>
      </c>
      <c r="Q1457" t="str">
        <f>VLOOKUP(Table8_16[[#This Row],[Customer_ID]],Table1__2[],6,FALSE)</f>
        <v>Virginia</v>
      </c>
      <c r="R1457" t="str">
        <f>VLOOKUP(Table8_16[[#This Row],[Customer_ID]],Table1__2[],7,FALSE)</f>
        <v>USA</v>
      </c>
      <c r="S1457" t="str">
        <f>VLOOKUP(Table8_16[[#This Row],[Customer_ID]],Table1__2[],8,FALSE)</f>
        <v>Bronze</v>
      </c>
      <c r="T1457" t="str">
        <f>VLOOKUP(Table8_16[[#This Row],[Customer_ID]],Table1__2[],9,FALSE)</f>
        <v>Experienced</v>
      </c>
      <c r="U1457" t="str">
        <f>VLOOKUP(Table8_16[[#This Row],[Product_ID]],Table3__211[],2,FALSE)</f>
        <v>Beard Grooming</v>
      </c>
      <c r="V1457" t="str">
        <f>VLOOKUP(Table8_16[[#This Row],[Product_ID]],Table3__211[],3,FALSE)</f>
        <v>Kit</v>
      </c>
      <c r="W1457" t="str">
        <f>VLOOKUP(Table8_16[[#This Row],[Product_ID]],Table3__211[],4,FALSE)</f>
        <v>Beauty</v>
      </c>
      <c r="X1457" t="str">
        <f>VLOOKUP(Table8_16[[#This Row],[Product_ID]],Table3__211[],5,FALSE)</f>
        <v>Grooming</v>
      </c>
      <c r="Y1457" t="str">
        <f>VLOOKUP(Table8_16[[#This Row],[Product_ID]],Table3__211[],6,FALSE)</f>
        <v>Erickson-Green</v>
      </c>
      <c r="Z1457">
        <f>VLOOKUP(Table8_16[[#This Row],[Product_ID]],Table3__211[],7,FALSE)</f>
        <v>337.42</v>
      </c>
      <c r="AA1457">
        <f>VLOOKUP(Table8_16[[#This Row],[Product_ID]],Table3__211[],8,FALSE)</f>
        <v>256</v>
      </c>
      <c r="AB1457" t="str">
        <f>VLOOKUP(Table8_16[[#This Row],[Store_ID]],Store!$A$2:$E$21,2,FALSE)</f>
        <v>Mcdonald Inc</v>
      </c>
      <c r="AC1457" t="str">
        <f>VLOOKUP(Table8_16[[#This Row],[Store_ID]],Store!$A$2:$E$21,3,FALSE)</f>
        <v>South</v>
      </c>
      <c r="AD1457" t="str">
        <f>VLOOKUP(Table8_16[[#This Row],[Store_ID]],Store!$A$2:$E$21,4,FALSE)</f>
        <v>Christopherland</v>
      </c>
      <c r="AE1457" t="str">
        <f>VLOOKUP(Table8_16[[#This Row],[Store_ID]],Store!$A$2:$E$21,5,FALSE)</f>
        <v>Outlet</v>
      </c>
      <c r="AF1457" s="22" t="str">
        <f>VLOOKUP(Table8_16[[#This Row],[Store_ID]],Store!$A$2:$F$21,6,FALSE)</f>
        <v>Physical Store</v>
      </c>
    </row>
    <row r="1458" spans="1:32" x14ac:dyDescent="0.3">
      <c r="A1458" t="s">
        <v>3423</v>
      </c>
      <c r="B1458" s="5">
        <v>45900</v>
      </c>
      <c r="C1458" t="s">
        <v>600</v>
      </c>
      <c r="D1458" t="s">
        <v>1783</v>
      </c>
      <c r="E1458" t="s">
        <v>1945</v>
      </c>
      <c r="F1458">
        <v>2</v>
      </c>
      <c r="G1458">
        <v>947.56</v>
      </c>
      <c r="H1458">
        <v>0.02</v>
      </c>
      <c r="I1458" t="s">
        <v>1964</v>
      </c>
      <c r="J1458">
        <v>1857.2175999999999</v>
      </c>
      <c r="K1458">
        <v>1857.2175999999999</v>
      </c>
      <c r="L1458" t="str">
        <f>_xlfn.IFS(Table8_1[[#This Row],[Unit_Price]]&lt;500,"Low Price",Table8_1[[#This Row],[Unit_Price]]&lt;2000,"Medium Price",Table8_1[[#This Row],[Unit_Price]]&gt;=2000, "High Price")</f>
        <v>Medium Price</v>
      </c>
      <c r="M1458" t="str">
        <f>VLOOKUP(Table8_16[[#This Row],[Customer_ID]],Table1__2[],2,FALSE)</f>
        <v>Nicholas Bradshaw</v>
      </c>
      <c r="N1458">
        <f>VLOOKUP(Table8_16[[#This Row],[Customer_ID]],Table1__2[],3,FALSE)</f>
        <v>43</v>
      </c>
      <c r="O1458" t="str">
        <f>VLOOKUP(Table8_16[[#This Row],[Customer_ID]],Table1__2[],4,FALSE)</f>
        <v>Female</v>
      </c>
      <c r="P1458" t="str">
        <f>VLOOKUP(Table8_16[[#This Row],[Customer_ID]],Table1__2[],5,FALSE)</f>
        <v>Murphyfurt</v>
      </c>
      <c r="Q1458" t="str">
        <f>VLOOKUP(Table8_16[[#This Row],[Customer_ID]],Table1__2[],6,FALSE)</f>
        <v>Utah</v>
      </c>
      <c r="R1458" t="str">
        <f>VLOOKUP(Table8_16[[#This Row],[Customer_ID]],Table1__2[],7,FALSE)</f>
        <v>USA</v>
      </c>
      <c r="S1458" t="str">
        <f>VLOOKUP(Table8_16[[#This Row],[Customer_ID]],Table1__2[],8,FALSE)</f>
        <v>Silver</v>
      </c>
      <c r="T1458" t="str">
        <f>VLOOKUP(Table8_16[[#This Row],[Customer_ID]],Table1__2[],9,FALSE)</f>
        <v>Experienced</v>
      </c>
      <c r="U1458" t="str">
        <f>VLOOKUP(Table8_16[[#This Row],[Product_ID]],Table3__211[],2,FALSE)</f>
        <v>Smart LED Light</v>
      </c>
      <c r="V1458" t="str">
        <f>VLOOKUP(Table8_16[[#This Row],[Product_ID]],Table3__211[],3,FALSE)</f>
        <v>Strip</v>
      </c>
      <c r="W1458" t="str">
        <f>VLOOKUP(Table8_16[[#This Row],[Product_ID]],Table3__211[],4,FALSE)</f>
        <v>Electronics</v>
      </c>
      <c r="X1458" t="str">
        <f>VLOOKUP(Table8_16[[#This Row],[Product_ID]],Table3__211[],5,FALSE)</f>
        <v>Accessories</v>
      </c>
      <c r="Y1458" t="str">
        <f>VLOOKUP(Table8_16[[#This Row],[Product_ID]],Table3__211[],6,FALSE)</f>
        <v>Flores-Davis</v>
      </c>
      <c r="Z1458">
        <f>VLOOKUP(Table8_16[[#This Row],[Product_ID]],Table3__211[],7,FALSE)</f>
        <v>349.17</v>
      </c>
      <c r="AA1458">
        <f>VLOOKUP(Table8_16[[#This Row],[Product_ID]],Table3__211[],8,FALSE)</f>
        <v>476</v>
      </c>
      <c r="AB1458" t="str">
        <f>VLOOKUP(Table8_16[[#This Row],[Store_ID]],Store!$A$2:$E$21,2,FALSE)</f>
        <v>Guerrero-Schmitt</v>
      </c>
      <c r="AC1458" t="str">
        <f>VLOOKUP(Table8_16[[#This Row],[Store_ID]],Store!$A$2:$E$21,3,FALSE)</f>
        <v>East</v>
      </c>
      <c r="AD1458" t="str">
        <f>VLOOKUP(Table8_16[[#This Row],[Store_ID]],Store!$A$2:$E$21,4,FALSE)</f>
        <v>East Stevechester</v>
      </c>
      <c r="AE1458" t="str">
        <f>VLOOKUP(Table8_16[[#This Row],[Store_ID]],Store!$A$2:$E$21,5,FALSE)</f>
        <v>Flagship</v>
      </c>
      <c r="AF1458" s="22" t="str">
        <f>VLOOKUP(Table8_16[[#This Row],[Store_ID]],Store!$A$2:$F$21,6,FALSE)</f>
        <v>Physical Store</v>
      </c>
    </row>
    <row r="1459" spans="1:32" x14ac:dyDescent="0.3">
      <c r="A1459" t="s">
        <v>3424</v>
      </c>
      <c r="B1459" s="5">
        <v>45943</v>
      </c>
      <c r="C1459" t="s">
        <v>775</v>
      </c>
      <c r="D1459" t="s">
        <v>1709</v>
      </c>
      <c r="E1459" t="s">
        <v>1945</v>
      </c>
      <c r="F1459">
        <v>4</v>
      </c>
      <c r="G1459">
        <v>975.47</v>
      </c>
      <c r="H1459">
        <v>0.04</v>
      </c>
      <c r="I1459" t="s">
        <v>1959</v>
      </c>
      <c r="J1459">
        <v>3745.8047999999999</v>
      </c>
      <c r="K1459">
        <v>3745.8047999999999</v>
      </c>
      <c r="L1459" t="str">
        <f>_xlfn.IFS(Table8_1[[#This Row],[Unit_Price]]&lt;500,"Low Price",Table8_1[[#This Row],[Unit_Price]]&lt;2000,"Medium Price",Table8_1[[#This Row],[Unit_Price]]&gt;=2000, "High Price")</f>
        <v>Medium Price</v>
      </c>
      <c r="M1459" t="str">
        <f>VLOOKUP(Table8_16[[#This Row],[Customer_ID]],Table1__2[],2,FALSE)</f>
        <v>Steven Smith</v>
      </c>
      <c r="N1459">
        <f>VLOOKUP(Table8_16[[#This Row],[Customer_ID]],Table1__2[],3,FALSE)</f>
        <v>40</v>
      </c>
      <c r="O1459" t="str">
        <f>VLOOKUP(Table8_16[[#This Row],[Customer_ID]],Table1__2[],4,FALSE)</f>
        <v>Male</v>
      </c>
      <c r="P1459" t="str">
        <f>VLOOKUP(Table8_16[[#This Row],[Customer_ID]],Table1__2[],5,FALSE)</f>
        <v>Port Krista</v>
      </c>
      <c r="Q1459" t="str">
        <f>VLOOKUP(Table8_16[[#This Row],[Customer_ID]],Table1__2[],6,FALSE)</f>
        <v>West Virginia</v>
      </c>
      <c r="R1459" t="str">
        <f>VLOOKUP(Table8_16[[#This Row],[Customer_ID]],Table1__2[],7,FALSE)</f>
        <v>USA</v>
      </c>
      <c r="S1459" t="str">
        <f>VLOOKUP(Table8_16[[#This Row],[Customer_ID]],Table1__2[],8,FALSE)</f>
        <v>Platinum</v>
      </c>
      <c r="T1459" t="str">
        <f>VLOOKUP(Table8_16[[#This Row],[Customer_ID]],Table1__2[],9,FALSE)</f>
        <v>Experienced</v>
      </c>
      <c r="U1459" t="str">
        <f>VLOOKUP(Table8_16[[#This Row],[Product_ID]],Table3__211[],2,FALSE)</f>
        <v>USB External Hard</v>
      </c>
      <c r="V1459" t="str">
        <f>VLOOKUP(Table8_16[[#This Row],[Product_ID]],Table3__211[],3,FALSE)</f>
        <v>Drive</v>
      </c>
      <c r="W1459" t="str">
        <f>VLOOKUP(Table8_16[[#This Row],[Product_ID]],Table3__211[],4,FALSE)</f>
        <v>Electronics</v>
      </c>
      <c r="X1459" t="str">
        <f>VLOOKUP(Table8_16[[#This Row],[Product_ID]],Table3__211[],5,FALSE)</f>
        <v>Computer</v>
      </c>
      <c r="Y1459" t="str">
        <f>VLOOKUP(Table8_16[[#This Row],[Product_ID]],Table3__211[],6,FALSE)</f>
        <v>Robinson Inc</v>
      </c>
      <c r="Z1459">
        <f>VLOOKUP(Table8_16[[#This Row],[Product_ID]],Table3__211[],7,FALSE)</f>
        <v>253.33</v>
      </c>
      <c r="AA1459">
        <f>VLOOKUP(Table8_16[[#This Row],[Product_ID]],Table3__211[],8,FALSE)</f>
        <v>266</v>
      </c>
      <c r="AB1459" t="str">
        <f>VLOOKUP(Table8_16[[#This Row],[Store_ID]],Store!$A$2:$E$21,2,FALSE)</f>
        <v>Guerrero-Schmitt</v>
      </c>
      <c r="AC1459" t="str">
        <f>VLOOKUP(Table8_16[[#This Row],[Store_ID]],Store!$A$2:$E$21,3,FALSE)</f>
        <v>East</v>
      </c>
      <c r="AD1459" t="str">
        <f>VLOOKUP(Table8_16[[#This Row],[Store_ID]],Store!$A$2:$E$21,4,FALSE)</f>
        <v>East Stevechester</v>
      </c>
      <c r="AE1459" t="str">
        <f>VLOOKUP(Table8_16[[#This Row],[Store_ID]],Store!$A$2:$E$21,5,FALSE)</f>
        <v>Flagship</v>
      </c>
      <c r="AF1459" s="22" t="str">
        <f>VLOOKUP(Table8_16[[#This Row],[Store_ID]],Store!$A$2:$F$21,6,FALSE)</f>
        <v>Physical Store</v>
      </c>
    </row>
    <row r="1460" spans="1:32" x14ac:dyDescent="0.3">
      <c r="A1460" t="s">
        <v>3425</v>
      </c>
      <c r="B1460" s="5">
        <v>45448</v>
      </c>
      <c r="C1460" t="s">
        <v>1481</v>
      </c>
      <c r="D1460" t="s">
        <v>1610</v>
      </c>
      <c r="E1460" t="s">
        <v>1921</v>
      </c>
      <c r="F1460">
        <v>3</v>
      </c>
      <c r="G1460">
        <v>769.06</v>
      </c>
      <c r="H1460">
        <v>0.23</v>
      </c>
      <c r="I1460" t="s">
        <v>1964</v>
      </c>
      <c r="J1460">
        <v>1776.5286000000001</v>
      </c>
      <c r="K1460">
        <v>1776.5285999999999</v>
      </c>
      <c r="L1460" t="str">
        <f>_xlfn.IFS(Table8_1[[#This Row],[Unit_Price]]&lt;500,"Low Price",Table8_1[[#This Row],[Unit_Price]]&lt;2000,"Medium Price",Table8_1[[#This Row],[Unit_Price]]&gt;=2000, "High Price")</f>
        <v>Medium Price</v>
      </c>
      <c r="M1460" t="str">
        <f>VLOOKUP(Table8_16[[#This Row],[Customer_ID]],Table1__2[],2,FALSE)</f>
        <v>Andrea Harris</v>
      </c>
      <c r="N1460">
        <f>VLOOKUP(Table8_16[[#This Row],[Customer_ID]],Table1__2[],3,FALSE)</f>
        <v>41</v>
      </c>
      <c r="O1460" t="str">
        <f>VLOOKUP(Table8_16[[#This Row],[Customer_ID]],Table1__2[],4,FALSE)</f>
        <v>Female</v>
      </c>
      <c r="P1460" t="str">
        <f>VLOOKUP(Table8_16[[#This Row],[Customer_ID]],Table1__2[],5,FALSE)</f>
        <v>West Kelseyberg</v>
      </c>
      <c r="Q1460" t="str">
        <f>VLOOKUP(Table8_16[[#This Row],[Customer_ID]],Table1__2[],6,FALSE)</f>
        <v>Kansas</v>
      </c>
      <c r="R1460" t="str">
        <f>VLOOKUP(Table8_16[[#This Row],[Customer_ID]],Table1__2[],7,FALSE)</f>
        <v>USA</v>
      </c>
      <c r="S1460" t="str">
        <f>VLOOKUP(Table8_16[[#This Row],[Customer_ID]],Table1__2[],8,FALSE)</f>
        <v>Platinum</v>
      </c>
      <c r="T1460" t="str">
        <f>VLOOKUP(Table8_16[[#This Row],[Customer_ID]],Table1__2[],9,FALSE)</f>
        <v>Experienced</v>
      </c>
      <c r="U1460" t="str">
        <f>VLOOKUP(Table8_16[[#This Row],[Product_ID]],Table3__211[],2,FALSE)</f>
        <v>USB-C Fast</v>
      </c>
      <c r="V1460" t="str">
        <f>VLOOKUP(Table8_16[[#This Row],[Product_ID]],Table3__211[],3,FALSE)</f>
        <v>Charger</v>
      </c>
      <c r="W1460" t="str">
        <f>VLOOKUP(Table8_16[[#This Row],[Product_ID]],Table3__211[],4,FALSE)</f>
        <v>Electronics</v>
      </c>
      <c r="X1460" t="str">
        <f>VLOOKUP(Table8_16[[#This Row],[Product_ID]],Table3__211[],5,FALSE)</f>
        <v>Accessories</v>
      </c>
      <c r="Y1460" t="str">
        <f>VLOOKUP(Table8_16[[#This Row],[Product_ID]],Table3__211[],6,FALSE)</f>
        <v>Dawson-Perkins</v>
      </c>
      <c r="Z1460">
        <f>VLOOKUP(Table8_16[[#This Row],[Product_ID]],Table3__211[],7,FALSE)</f>
        <v>242.23</v>
      </c>
      <c r="AA1460">
        <f>VLOOKUP(Table8_16[[#This Row],[Product_ID]],Table3__211[],8,FALSE)</f>
        <v>453</v>
      </c>
      <c r="AB1460" t="str">
        <f>VLOOKUP(Table8_16[[#This Row],[Store_ID]],Store!$A$2:$E$21,2,FALSE)</f>
        <v>Moore, Padilla and Butler</v>
      </c>
      <c r="AC1460" t="str">
        <f>VLOOKUP(Table8_16[[#This Row],[Store_ID]],Store!$A$2:$E$21,3,FALSE)</f>
        <v>South</v>
      </c>
      <c r="AD1460" t="str">
        <f>VLOOKUP(Table8_16[[#This Row],[Store_ID]],Store!$A$2:$E$21,4,FALSE)</f>
        <v>East Johnstad</v>
      </c>
      <c r="AE1460" t="str">
        <f>VLOOKUP(Table8_16[[#This Row],[Store_ID]],Store!$A$2:$E$21,5,FALSE)</f>
        <v>Flagship</v>
      </c>
      <c r="AF1460" s="22" t="str">
        <f>VLOOKUP(Table8_16[[#This Row],[Store_ID]],Store!$A$2:$F$21,6,FALSE)</f>
        <v>Physical Store</v>
      </c>
    </row>
    <row r="1461" spans="1:32" x14ac:dyDescent="0.3">
      <c r="A1461" t="s">
        <v>3426</v>
      </c>
      <c r="B1461" s="5">
        <v>45929</v>
      </c>
      <c r="C1461" t="s">
        <v>2639</v>
      </c>
      <c r="D1461" t="s">
        <v>1696</v>
      </c>
      <c r="E1461" t="s">
        <v>1896</v>
      </c>
      <c r="F1461">
        <v>3</v>
      </c>
      <c r="G1461">
        <v>824.75</v>
      </c>
      <c r="H1461">
        <v>0.23</v>
      </c>
      <c r="I1461" t="s">
        <v>1959</v>
      </c>
      <c r="J1461">
        <v>1905.1724999999999</v>
      </c>
      <c r="K1461">
        <v>1905.1725000000001</v>
      </c>
      <c r="L1461" t="str">
        <f>_xlfn.IFS(Table8_1[[#This Row],[Unit_Price]]&lt;500,"Low Price",Table8_1[[#This Row],[Unit_Price]]&lt;2000,"Medium Price",Table8_1[[#This Row],[Unit_Price]]&gt;=2000, "High Price")</f>
        <v>Medium Price</v>
      </c>
      <c r="M1461" t="str">
        <f>VLOOKUP(Table8_16[[#This Row],[Customer_ID]],Table1__2[],2,FALSE)</f>
        <v>Eric Lee</v>
      </c>
      <c r="N1461">
        <f>VLOOKUP(Table8_16[[#This Row],[Customer_ID]],Table1__2[],3,FALSE)</f>
        <v>22</v>
      </c>
      <c r="O1461" t="str">
        <f>VLOOKUP(Table8_16[[#This Row],[Customer_ID]],Table1__2[],4,FALSE)</f>
        <v>Female</v>
      </c>
      <c r="P1461" t="str">
        <f>VLOOKUP(Table8_16[[#This Row],[Customer_ID]],Table1__2[],5,FALSE)</f>
        <v>Lake April</v>
      </c>
      <c r="Q1461" t="str">
        <f>VLOOKUP(Table8_16[[#This Row],[Customer_ID]],Table1__2[],6,FALSE)</f>
        <v>Vermont</v>
      </c>
      <c r="R1461" t="str">
        <f>VLOOKUP(Table8_16[[#This Row],[Customer_ID]],Table1__2[],7,FALSE)</f>
        <v>USA</v>
      </c>
      <c r="S1461" t="str">
        <f>VLOOKUP(Table8_16[[#This Row],[Customer_ID]],Table1__2[],8,FALSE)</f>
        <v>Bronze</v>
      </c>
      <c r="T1461" t="str">
        <f>VLOOKUP(Table8_16[[#This Row],[Customer_ID]],Table1__2[],9,FALSE)</f>
        <v>Students</v>
      </c>
      <c r="U1461" t="str">
        <f>VLOOKUP(Table8_16[[#This Row],[Product_ID]],Table3__211[],2,FALSE)</f>
        <v>Portable Power</v>
      </c>
      <c r="V1461" t="str">
        <f>VLOOKUP(Table8_16[[#This Row],[Product_ID]],Table3__211[],3,FALSE)</f>
        <v>Bank</v>
      </c>
      <c r="W1461" t="str">
        <f>VLOOKUP(Table8_16[[#This Row],[Product_ID]],Table3__211[],4,FALSE)</f>
        <v>Electronics</v>
      </c>
      <c r="X1461" t="str">
        <f>VLOOKUP(Table8_16[[#This Row],[Product_ID]],Table3__211[],5,FALSE)</f>
        <v>Mobile</v>
      </c>
      <c r="Y1461" t="str">
        <f>VLOOKUP(Table8_16[[#This Row],[Product_ID]],Table3__211[],6,FALSE)</f>
        <v>Cummings and Sons</v>
      </c>
      <c r="Z1461">
        <f>VLOOKUP(Table8_16[[#This Row],[Product_ID]],Table3__211[],7,FALSE)</f>
        <v>326.06</v>
      </c>
      <c r="AA1461">
        <f>VLOOKUP(Table8_16[[#This Row],[Product_ID]],Table3__211[],8,FALSE)</f>
        <v>301</v>
      </c>
      <c r="AB1461" t="str">
        <f>VLOOKUP(Table8_16[[#This Row],[Store_ID]],Store!$A$2:$E$21,2,FALSE)</f>
        <v>Black-Horn</v>
      </c>
      <c r="AC1461" t="str">
        <f>VLOOKUP(Table8_16[[#This Row],[Store_ID]],Store!$A$2:$E$21,3,FALSE)</f>
        <v>South</v>
      </c>
      <c r="AD1461" t="str">
        <f>VLOOKUP(Table8_16[[#This Row],[Store_ID]],Store!$A$2:$E$21,4,FALSE)</f>
        <v>North Nancyview</v>
      </c>
      <c r="AE1461" t="str">
        <f>VLOOKUP(Table8_16[[#This Row],[Store_ID]],Store!$A$2:$E$21,5,FALSE)</f>
        <v>Outlet</v>
      </c>
      <c r="AF1461" s="22" t="str">
        <f>VLOOKUP(Table8_16[[#This Row],[Store_ID]],Store!$A$2:$F$21,6,FALSE)</f>
        <v>Physical Store</v>
      </c>
    </row>
    <row r="1462" spans="1:32" x14ac:dyDescent="0.3">
      <c r="A1462" t="s">
        <v>3427</v>
      </c>
      <c r="B1462" s="5">
        <v>45478</v>
      </c>
      <c r="C1462" t="s">
        <v>1261</v>
      </c>
      <c r="D1462" t="s">
        <v>1786</v>
      </c>
      <c r="E1462" t="s">
        <v>1904</v>
      </c>
      <c r="F1462">
        <v>2</v>
      </c>
      <c r="G1462">
        <v>821.35</v>
      </c>
      <c r="H1462">
        <v>0.11</v>
      </c>
      <c r="I1462" t="s">
        <v>1961</v>
      </c>
      <c r="J1462">
        <v>1462.0029999999999</v>
      </c>
      <c r="K1462">
        <v>1462.0030000000002</v>
      </c>
      <c r="L1462" t="str">
        <f>_xlfn.IFS(Table8_1[[#This Row],[Unit_Price]]&lt;500,"Low Price",Table8_1[[#This Row],[Unit_Price]]&lt;2000,"Medium Price",Table8_1[[#This Row],[Unit_Price]]&gt;=2000, "High Price")</f>
        <v>Medium Price</v>
      </c>
      <c r="M1462" t="str">
        <f>VLOOKUP(Table8_16[[#This Row],[Customer_ID]],Table1__2[],2,FALSE)</f>
        <v>Terry Moses</v>
      </c>
      <c r="N1462">
        <f>VLOOKUP(Table8_16[[#This Row],[Customer_ID]],Table1__2[],3,FALSE)</f>
        <v>51</v>
      </c>
      <c r="O1462" t="str">
        <f>VLOOKUP(Table8_16[[#This Row],[Customer_ID]],Table1__2[],4,FALSE)</f>
        <v>Female</v>
      </c>
      <c r="P1462" t="str">
        <f>VLOOKUP(Table8_16[[#This Row],[Customer_ID]],Table1__2[],5,FALSE)</f>
        <v>Leahmouth</v>
      </c>
      <c r="Q1462" t="str">
        <f>VLOOKUP(Table8_16[[#This Row],[Customer_ID]],Table1__2[],6,FALSE)</f>
        <v>Nevada</v>
      </c>
      <c r="R1462" t="str">
        <f>VLOOKUP(Table8_16[[#This Row],[Customer_ID]],Table1__2[],7,FALSE)</f>
        <v>USA</v>
      </c>
      <c r="S1462" t="str">
        <f>VLOOKUP(Table8_16[[#This Row],[Customer_ID]],Table1__2[],8,FALSE)</f>
        <v>Platinum</v>
      </c>
      <c r="T1462" t="str">
        <f>VLOOKUP(Table8_16[[#This Row],[Customer_ID]],Table1__2[],9,FALSE)</f>
        <v>Experienced</v>
      </c>
      <c r="U1462" t="str">
        <f>VLOOKUP(Table8_16[[#This Row],[Product_ID]],Table3__211[],2,FALSE)</f>
        <v>Wooden</v>
      </c>
      <c r="V1462" t="str">
        <f>VLOOKUP(Table8_16[[#This Row],[Product_ID]],Table3__211[],3,FALSE)</f>
        <v>Nightstand</v>
      </c>
      <c r="W1462" t="str">
        <f>VLOOKUP(Table8_16[[#This Row],[Product_ID]],Table3__211[],4,FALSE)</f>
        <v>Home</v>
      </c>
      <c r="X1462" t="str">
        <f>VLOOKUP(Table8_16[[#This Row],[Product_ID]],Table3__211[],5,FALSE)</f>
        <v>Furniture</v>
      </c>
      <c r="Y1462" t="str">
        <f>VLOOKUP(Table8_16[[#This Row],[Product_ID]],Table3__211[],6,FALSE)</f>
        <v>Wolfe, Ross and Hester</v>
      </c>
      <c r="Z1462">
        <f>VLOOKUP(Table8_16[[#This Row],[Product_ID]],Table3__211[],7,FALSE)</f>
        <v>243.7</v>
      </c>
      <c r="AA1462">
        <f>VLOOKUP(Table8_16[[#This Row],[Product_ID]],Table3__211[],8,FALSE)</f>
        <v>130</v>
      </c>
      <c r="AB1462" t="str">
        <f>VLOOKUP(Table8_16[[#This Row],[Store_ID]],Store!$A$2:$E$21,2,FALSE)</f>
        <v>Alexander Group</v>
      </c>
      <c r="AC1462" t="str">
        <f>VLOOKUP(Table8_16[[#This Row],[Store_ID]],Store!$A$2:$E$21,3,FALSE)</f>
        <v>South</v>
      </c>
      <c r="AD1462" t="str">
        <f>VLOOKUP(Table8_16[[#This Row],[Store_ID]],Store!$A$2:$E$21,4,FALSE)</f>
        <v>Port Sharon</v>
      </c>
      <c r="AE1462" t="str">
        <f>VLOOKUP(Table8_16[[#This Row],[Store_ID]],Store!$A$2:$E$21,5,FALSE)</f>
        <v>Online</v>
      </c>
      <c r="AF1462" s="22" t="str">
        <f>VLOOKUP(Table8_16[[#This Row],[Store_ID]],Store!$A$2:$F$21,6,FALSE)</f>
        <v>Digital Store</v>
      </c>
    </row>
    <row r="1463" spans="1:32" x14ac:dyDescent="0.3">
      <c r="A1463" t="s">
        <v>3428</v>
      </c>
      <c r="B1463" s="5">
        <v>45723</v>
      </c>
      <c r="C1463" t="s">
        <v>1272</v>
      </c>
      <c r="D1463" t="s">
        <v>1610</v>
      </c>
      <c r="E1463" t="s">
        <v>1924</v>
      </c>
      <c r="F1463">
        <v>1</v>
      </c>
      <c r="G1463">
        <v>120.57</v>
      </c>
      <c r="H1463">
        <v>0.06</v>
      </c>
      <c r="I1463" t="s">
        <v>1961</v>
      </c>
      <c r="J1463">
        <v>113.33580000000001</v>
      </c>
      <c r="K1463">
        <v>113.33579999999999</v>
      </c>
      <c r="L1463" t="str">
        <f>_xlfn.IFS(Table8_1[[#This Row],[Unit_Price]]&lt;500,"Low Price",Table8_1[[#This Row],[Unit_Price]]&lt;2000,"Medium Price",Table8_1[[#This Row],[Unit_Price]]&gt;=2000, "High Price")</f>
        <v>Low Price</v>
      </c>
      <c r="M1463" t="str">
        <f>VLOOKUP(Table8_16[[#This Row],[Customer_ID]],Table1__2[],2,FALSE)</f>
        <v>Eric Wolfe</v>
      </c>
      <c r="N1463">
        <f>VLOOKUP(Table8_16[[#This Row],[Customer_ID]],Table1__2[],3,FALSE)</f>
        <v>18</v>
      </c>
      <c r="O1463" t="str">
        <f>VLOOKUP(Table8_16[[#This Row],[Customer_ID]],Table1__2[],4,FALSE)</f>
        <v>Female</v>
      </c>
      <c r="P1463" t="str">
        <f>VLOOKUP(Table8_16[[#This Row],[Customer_ID]],Table1__2[],5,FALSE)</f>
        <v>Garciaview</v>
      </c>
      <c r="Q1463" t="str">
        <f>VLOOKUP(Table8_16[[#This Row],[Customer_ID]],Table1__2[],6,FALSE)</f>
        <v>Louisiana</v>
      </c>
      <c r="R1463" t="str">
        <f>VLOOKUP(Table8_16[[#This Row],[Customer_ID]],Table1__2[],7,FALSE)</f>
        <v>USA</v>
      </c>
      <c r="S1463" t="str">
        <f>VLOOKUP(Table8_16[[#This Row],[Customer_ID]],Table1__2[],8,FALSE)</f>
        <v>Gold</v>
      </c>
      <c r="T1463" t="str">
        <f>VLOOKUP(Table8_16[[#This Row],[Customer_ID]],Table1__2[],9,FALSE)</f>
        <v>Teenage</v>
      </c>
      <c r="U1463" t="str">
        <f>VLOOKUP(Table8_16[[#This Row],[Product_ID]],Table3__211[],2,FALSE)</f>
        <v>USB-C Fast</v>
      </c>
      <c r="V1463" t="str">
        <f>VLOOKUP(Table8_16[[#This Row],[Product_ID]],Table3__211[],3,FALSE)</f>
        <v>Charger</v>
      </c>
      <c r="W1463" t="str">
        <f>VLOOKUP(Table8_16[[#This Row],[Product_ID]],Table3__211[],4,FALSE)</f>
        <v>Electronics</v>
      </c>
      <c r="X1463" t="str">
        <f>VLOOKUP(Table8_16[[#This Row],[Product_ID]],Table3__211[],5,FALSE)</f>
        <v>Accessories</v>
      </c>
      <c r="Y1463" t="str">
        <f>VLOOKUP(Table8_16[[#This Row],[Product_ID]],Table3__211[],6,FALSE)</f>
        <v>Dawson-Perkins</v>
      </c>
      <c r="Z1463">
        <f>VLOOKUP(Table8_16[[#This Row],[Product_ID]],Table3__211[],7,FALSE)</f>
        <v>242.23</v>
      </c>
      <c r="AA1463">
        <f>VLOOKUP(Table8_16[[#This Row],[Product_ID]],Table3__211[],8,FALSE)</f>
        <v>453</v>
      </c>
      <c r="AB1463" t="str">
        <f>VLOOKUP(Table8_16[[#This Row],[Store_ID]],Store!$A$2:$E$21,2,FALSE)</f>
        <v>Hill, Wagner and Ballard</v>
      </c>
      <c r="AC1463" t="str">
        <f>VLOOKUP(Table8_16[[#This Row],[Store_ID]],Store!$A$2:$E$21,3,FALSE)</f>
        <v>East</v>
      </c>
      <c r="AD1463" t="str">
        <f>VLOOKUP(Table8_16[[#This Row],[Store_ID]],Store!$A$2:$E$21,4,FALSE)</f>
        <v>East Davidville</v>
      </c>
      <c r="AE1463" t="str">
        <f>VLOOKUP(Table8_16[[#This Row],[Store_ID]],Store!$A$2:$E$21,5,FALSE)</f>
        <v>Online</v>
      </c>
      <c r="AF1463" s="22" t="str">
        <f>VLOOKUP(Table8_16[[#This Row],[Store_ID]],Store!$A$2:$F$21,6,FALSE)</f>
        <v>Digital Store</v>
      </c>
    </row>
    <row r="1464" spans="1:32" x14ac:dyDescent="0.3">
      <c r="A1464" t="s">
        <v>3429</v>
      </c>
      <c r="B1464" s="5">
        <v>45240</v>
      </c>
      <c r="C1464" t="s">
        <v>1064</v>
      </c>
      <c r="D1464" t="s">
        <v>1850</v>
      </c>
      <c r="E1464" t="s">
        <v>1892</v>
      </c>
      <c r="F1464">
        <v>1</v>
      </c>
      <c r="G1464">
        <v>122.27</v>
      </c>
      <c r="H1464">
        <v>0.26</v>
      </c>
      <c r="I1464" t="s">
        <v>1961</v>
      </c>
      <c r="J1464">
        <v>90.479799999999997</v>
      </c>
      <c r="K1464">
        <v>90.479799999999997</v>
      </c>
      <c r="L1464" t="str">
        <f>_xlfn.IFS(Table8_1[[#This Row],[Unit_Price]]&lt;500,"Low Price",Table8_1[[#This Row],[Unit_Price]]&lt;2000,"Medium Price",Table8_1[[#This Row],[Unit_Price]]&gt;=2000, "High Price")</f>
        <v>Low Price</v>
      </c>
      <c r="M1464" t="str">
        <f>VLOOKUP(Table8_16[[#This Row],[Customer_ID]],Table1__2[],2,FALSE)</f>
        <v>Jennifer Woods</v>
      </c>
      <c r="N1464">
        <f>VLOOKUP(Table8_16[[#This Row],[Customer_ID]],Table1__2[],3,FALSE)</f>
        <v>37</v>
      </c>
      <c r="O1464" t="str">
        <f>VLOOKUP(Table8_16[[#This Row],[Customer_ID]],Table1__2[],4,FALSE)</f>
        <v>Male</v>
      </c>
      <c r="P1464" t="str">
        <f>VLOOKUP(Table8_16[[#This Row],[Customer_ID]],Table1__2[],5,FALSE)</f>
        <v>West Brendamouth</v>
      </c>
      <c r="Q1464" t="str">
        <f>VLOOKUP(Table8_16[[#This Row],[Customer_ID]],Table1__2[],6,FALSE)</f>
        <v>North Carolina</v>
      </c>
      <c r="R1464" t="str">
        <f>VLOOKUP(Table8_16[[#This Row],[Customer_ID]],Table1__2[],7,FALSE)</f>
        <v>USA</v>
      </c>
      <c r="S1464" t="str">
        <f>VLOOKUP(Table8_16[[#This Row],[Customer_ID]],Table1__2[],8,FALSE)</f>
        <v>Platinum</v>
      </c>
      <c r="T1464" t="str">
        <f>VLOOKUP(Table8_16[[#This Row],[Customer_ID]],Table1__2[],9,FALSE)</f>
        <v>Experienced</v>
      </c>
      <c r="U1464" t="str">
        <f>VLOOKUP(Table8_16[[#This Row],[Product_ID]],Table3__211[],2,FALSE)</f>
        <v>Face Foundation</v>
      </c>
      <c r="V1464" t="str">
        <f>VLOOKUP(Table8_16[[#This Row],[Product_ID]],Table3__211[],3,FALSE)</f>
        <v>Kit</v>
      </c>
      <c r="W1464" t="str">
        <f>VLOOKUP(Table8_16[[#This Row],[Product_ID]],Table3__211[],4,FALSE)</f>
        <v>Beauty</v>
      </c>
      <c r="X1464" t="str">
        <f>VLOOKUP(Table8_16[[#This Row],[Product_ID]],Table3__211[],5,FALSE)</f>
        <v>Makeup</v>
      </c>
      <c r="Y1464" t="str">
        <f>VLOOKUP(Table8_16[[#This Row],[Product_ID]],Table3__211[],6,FALSE)</f>
        <v>Taylor-Elliott</v>
      </c>
      <c r="Z1464">
        <f>VLOOKUP(Table8_16[[#This Row],[Product_ID]],Table3__211[],7,FALSE)</f>
        <v>183.04</v>
      </c>
      <c r="AA1464">
        <f>VLOOKUP(Table8_16[[#This Row],[Product_ID]],Table3__211[],8,FALSE)</f>
        <v>457</v>
      </c>
      <c r="AB1464" t="str">
        <f>VLOOKUP(Table8_16[[#This Row],[Store_ID]],Store!$A$2:$E$21,2,FALSE)</f>
        <v>Martinez, Adkins and Johnson</v>
      </c>
      <c r="AC1464" t="str">
        <f>VLOOKUP(Table8_16[[#This Row],[Store_ID]],Store!$A$2:$E$21,3,FALSE)</f>
        <v>North</v>
      </c>
      <c r="AD1464" t="str">
        <f>VLOOKUP(Table8_16[[#This Row],[Store_ID]],Store!$A$2:$E$21,4,FALSE)</f>
        <v>Danielmouth</v>
      </c>
      <c r="AE1464" t="str">
        <f>VLOOKUP(Table8_16[[#This Row],[Store_ID]],Store!$A$2:$E$21,5,FALSE)</f>
        <v>Flagship</v>
      </c>
      <c r="AF1464" s="22" t="str">
        <f>VLOOKUP(Table8_16[[#This Row],[Store_ID]],Store!$A$2:$F$21,6,FALSE)</f>
        <v>Physical Store</v>
      </c>
    </row>
    <row r="1465" spans="1:32" x14ac:dyDescent="0.3">
      <c r="A1465" t="s">
        <v>3430</v>
      </c>
      <c r="B1465" s="5">
        <v>45890</v>
      </c>
      <c r="C1465" t="s">
        <v>572</v>
      </c>
      <c r="D1465" t="s">
        <v>1655</v>
      </c>
      <c r="E1465" t="s">
        <v>1896</v>
      </c>
      <c r="F1465">
        <v>2</v>
      </c>
      <c r="G1465">
        <v>182.89</v>
      </c>
      <c r="H1465">
        <v>0.11</v>
      </c>
      <c r="I1465" t="s">
        <v>1959</v>
      </c>
      <c r="J1465">
        <v>325.54419999999999</v>
      </c>
      <c r="K1465">
        <v>325.54419999999999</v>
      </c>
      <c r="L1465" t="str">
        <f>_xlfn.IFS(Table8_1[[#This Row],[Unit_Price]]&lt;500,"Low Price",Table8_1[[#This Row],[Unit_Price]]&lt;2000,"Medium Price",Table8_1[[#This Row],[Unit_Price]]&gt;=2000, "High Price")</f>
        <v>Low Price</v>
      </c>
      <c r="M1465" t="str">
        <f>VLOOKUP(Table8_16[[#This Row],[Customer_ID]],Table1__2[],2,FALSE)</f>
        <v>Christopher Garcia Dds</v>
      </c>
      <c r="N1465">
        <f>VLOOKUP(Table8_16[[#This Row],[Customer_ID]],Table1__2[],3,FALSE)</f>
        <v>18</v>
      </c>
      <c r="O1465" t="str">
        <f>VLOOKUP(Table8_16[[#This Row],[Customer_ID]],Table1__2[],4,FALSE)</f>
        <v>Male</v>
      </c>
      <c r="P1465" t="str">
        <f>VLOOKUP(Table8_16[[#This Row],[Customer_ID]],Table1__2[],5,FALSE)</f>
        <v>New Joseph</v>
      </c>
      <c r="Q1465" t="str">
        <f>VLOOKUP(Table8_16[[#This Row],[Customer_ID]],Table1__2[],6,FALSE)</f>
        <v>Missouri</v>
      </c>
      <c r="R1465" t="str">
        <f>VLOOKUP(Table8_16[[#This Row],[Customer_ID]],Table1__2[],7,FALSE)</f>
        <v>USA</v>
      </c>
      <c r="S1465" t="str">
        <f>VLOOKUP(Table8_16[[#This Row],[Customer_ID]],Table1__2[],8,FALSE)</f>
        <v>Gold</v>
      </c>
      <c r="T1465" t="str">
        <f>VLOOKUP(Table8_16[[#This Row],[Customer_ID]],Table1__2[],9,FALSE)</f>
        <v>Teenage</v>
      </c>
      <c r="U1465" t="str">
        <f>VLOOKUP(Table8_16[[#This Row],[Product_ID]],Table3__211[],2,FALSE)</f>
        <v>Wireless Bluetooth</v>
      </c>
      <c r="V1465" t="str">
        <f>VLOOKUP(Table8_16[[#This Row],[Product_ID]],Table3__211[],3,FALSE)</f>
        <v>Speaker</v>
      </c>
      <c r="W1465" t="str">
        <f>VLOOKUP(Table8_16[[#This Row],[Product_ID]],Table3__211[],4,FALSE)</f>
        <v>Electronics</v>
      </c>
      <c r="X1465" t="str">
        <f>VLOOKUP(Table8_16[[#This Row],[Product_ID]],Table3__211[],5,FALSE)</f>
        <v>Audio</v>
      </c>
      <c r="Y1465" t="str">
        <f>VLOOKUP(Table8_16[[#This Row],[Product_ID]],Table3__211[],6,FALSE)</f>
        <v>Reed-Schmidt</v>
      </c>
      <c r="Z1465">
        <f>VLOOKUP(Table8_16[[#This Row],[Product_ID]],Table3__211[],7,FALSE)</f>
        <v>322.41000000000003</v>
      </c>
      <c r="AA1465">
        <f>VLOOKUP(Table8_16[[#This Row],[Product_ID]],Table3__211[],8,FALSE)</f>
        <v>213</v>
      </c>
      <c r="AB1465" t="str">
        <f>VLOOKUP(Table8_16[[#This Row],[Store_ID]],Store!$A$2:$E$21,2,FALSE)</f>
        <v>Black-Horn</v>
      </c>
      <c r="AC1465" t="str">
        <f>VLOOKUP(Table8_16[[#This Row],[Store_ID]],Store!$A$2:$E$21,3,FALSE)</f>
        <v>South</v>
      </c>
      <c r="AD1465" t="str">
        <f>VLOOKUP(Table8_16[[#This Row],[Store_ID]],Store!$A$2:$E$21,4,FALSE)</f>
        <v>North Nancyview</v>
      </c>
      <c r="AE1465" t="str">
        <f>VLOOKUP(Table8_16[[#This Row],[Store_ID]],Store!$A$2:$E$21,5,FALSE)</f>
        <v>Outlet</v>
      </c>
      <c r="AF1465" s="22" t="str">
        <f>VLOOKUP(Table8_16[[#This Row],[Store_ID]],Store!$A$2:$F$21,6,FALSE)</f>
        <v>Physical Store</v>
      </c>
    </row>
    <row r="1466" spans="1:32" x14ac:dyDescent="0.3">
      <c r="A1466" t="s">
        <v>3431</v>
      </c>
      <c r="B1466" s="5">
        <v>45796</v>
      </c>
      <c r="C1466" t="s">
        <v>1172</v>
      </c>
      <c r="D1466" t="s">
        <v>1718</v>
      </c>
      <c r="E1466" t="s">
        <v>1904</v>
      </c>
      <c r="F1466">
        <v>1</v>
      </c>
      <c r="G1466">
        <v>695.26</v>
      </c>
      <c r="H1466">
        <v>0.23</v>
      </c>
      <c r="I1466" t="s">
        <v>1961</v>
      </c>
      <c r="J1466">
        <v>535.35019999999997</v>
      </c>
      <c r="K1466">
        <v>535.35019999999997</v>
      </c>
      <c r="L1466" t="str">
        <f>_xlfn.IFS(Table8_1[[#This Row],[Unit_Price]]&lt;500,"Low Price",Table8_1[[#This Row],[Unit_Price]]&lt;2000,"Medium Price",Table8_1[[#This Row],[Unit_Price]]&gt;=2000, "High Price")</f>
        <v>Medium Price</v>
      </c>
      <c r="M1466" t="str">
        <f>VLOOKUP(Table8_16[[#This Row],[Customer_ID]],Table1__2[],2,FALSE)</f>
        <v>Michael Garner</v>
      </c>
      <c r="N1466">
        <f>VLOOKUP(Table8_16[[#This Row],[Customer_ID]],Table1__2[],3,FALSE)</f>
        <v>21</v>
      </c>
      <c r="O1466" t="str">
        <f>VLOOKUP(Table8_16[[#This Row],[Customer_ID]],Table1__2[],4,FALSE)</f>
        <v>Female</v>
      </c>
      <c r="P1466" t="str">
        <f>VLOOKUP(Table8_16[[#This Row],[Customer_ID]],Table1__2[],5,FALSE)</f>
        <v>Port Crystal</v>
      </c>
      <c r="Q1466" t="str">
        <f>VLOOKUP(Table8_16[[#This Row],[Customer_ID]],Table1__2[],6,FALSE)</f>
        <v>New Hampshire</v>
      </c>
      <c r="R1466" t="str">
        <f>VLOOKUP(Table8_16[[#This Row],[Customer_ID]],Table1__2[],7,FALSE)</f>
        <v>USA</v>
      </c>
      <c r="S1466" t="str">
        <f>VLOOKUP(Table8_16[[#This Row],[Customer_ID]],Table1__2[],8,FALSE)</f>
        <v>Platinum</v>
      </c>
      <c r="T1466" t="str">
        <f>VLOOKUP(Table8_16[[#This Row],[Customer_ID]],Table1__2[],9,FALSE)</f>
        <v>Students</v>
      </c>
      <c r="U1466" t="str">
        <f>VLOOKUP(Table8_16[[#This Row],[Product_ID]],Table3__211[],2,FALSE)</f>
        <v>Men's Winter</v>
      </c>
      <c r="V1466" t="str">
        <f>VLOOKUP(Table8_16[[#This Row],[Product_ID]],Table3__211[],3,FALSE)</f>
        <v>Jacket</v>
      </c>
      <c r="W1466" t="str">
        <f>VLOOKUP(Table8_16[[#This Row],[Product_ID]],Table3__211[],4,FALSE)</f>
        <v>Clothing</v>
      </c>
      <c r="X1466" t="str">
        <f>VLOOKUP(Table8_16[[#This Row],[Product_ID]],Table3__211[],5,FALSE)</f>
        <v>Outerwear</v>
      </c>
      <c r="Y1466" t="str">
        <f>VLOOKUP(Table8_16[[#This Row],[Product_ID]],Table3__211[],6,FALSE)</f>
        <v>Kelly, Smith and Perez</v>
      </c>
      <c r="Z1466">
        <f>VLOOKUP(Table8_16[[#This Row],[Product_ID]],Table3__211[],7,FALSE)</f>
        <v>167.34</v>
      </c>
      <c r="AA1466">
        <f>VLOOKUP(Table8_16[[#This Row],[Product_ID]],Table3__211[],8,FALSE)</f>
        <v>296</v>
      </c>
      <c r="AB1466" t="str">
        <f>VLOOKUP(Table8_16[[#This Row],[Store_ID]],Store!$A$2:$E$21,2,FALSE)</f>
        <v>Alexander Group</v>
      </c>
      <c r="AC1466" t="str">
        <f>VLOOKUP(Table8_16[[#This Row],[Store_ID]],Store!$A$2:$E$21,3,FALSE)</f>
        <v>South</v>
      </c>
      <c r="AD1466" t="str">
        <f>VLOOKUP(Table8_16[[#This Row],[Store_ID]],Store!$A$2:$E$21,4,FALSE)</f>
        <v>Port Sharon</v>
      </c>
      <c r="AE1466" t="str">
        <f>VLOOKUP(Table8_16[[#This Row],[Store_ID]],Store!$A$2:$E$21,5,FALSE)</f>
        <v>Online</v>
      </c>
      <c r="AF1466" s="22" t="str">
        <f>VLOOKUP(Table8_16[[#This Row],[Store_ID]],Store!$A$2:$F$21,6,FALSE)</f>
        <v>Digital Store</v>
      </c>
    </row>
    <row r="1467" spans="1:32" x14ac:dyDescent="0.3">
      <c r="A1467" t="s">
        <v>3432</v>
      </c>
      <c r="B1467" s="5">
        <v>45895</v>
      </c>
      <c r="C1467" t="s">
        <v>118</v>
      </c>
      <c r="D1467" t="s">
        <v>1664</v>
      </c>
      <c r="E1467" t="s">
        <v>1911</v>
      </c>
      <c r="F1467">
        <v>2</v>
      </c>
      <c r="G1467">
        <v>408.8</v>
      </c>
      <c r="H1467">
        <v>0.17</v>
      </c>
      <c r="I1467" t="s">
        <v>1964</v>
      </c>
      <c r="J1467">
        <v>678.60799999999995</v>
      </c>
      <c r="K1467">
        <v>678.60799999999995</v>
      </c>
      <c r="L1467" t="str">
        <f>_xlfn.IFS(Table8_1[[#This Row],[Unit_Price]]&lt;500,"Low Price",Table8_1[[#This Row],[Unit_Price]]&lt;2000,"Medium Price",Table8_1[[#This Row],[Unit_Price]]&gt;=2000, "High Price")</f>
        <v>Low Price</v>
      </c>
      <c r="M1467" t="str">
        <f>VLOOKUP(Table8_16[[#This Row],[Customer_ID]],Table1__2[],2,FALSE)</f>
        <v>Leslie Johnson</v>
      </c>
      <c r="N1467">
        <f>VLOOKUP(Table8_16[[#This Row],[Customer_ID]],Table1__2[],3,FALSE)</f>
        <v>31</v>
      </c>
      <c r="O1467" t="str">
        <f>VLOOKUP(Table8_16[[#This Row],[Customer_ID]],Table1__2[],4,FALSE)</f>
        <v>Male</v>
      </c>
      <c r="P1467" t="str">
        <f>VLOOKUP(Table8_16[[#This Row],[Customer_ID]],Table1__2[],5,FALSE)</f>
        <v>Mollyshire</v>
      </c>
      <c r="Q1467" t="str">
        <f>VLOOKUP(Table8_16[[#This Row],[Customer_ID]],Table1__2[],6,FALSE)</f>
        <v>Utah</v>
      </c>
      <c r="R1467" t="str">
        <f>VLOOKUP(Table8_16[[#This Row],[Customer_ID]],Table1__2[],7,FALSE)</f>
        <v>USA</v>
      </c>
      <c r="S1467" t="str">
        <f>VLOOKUP(Table8_16[[#This Row],[Customer_ID]],Table1__2[],8,FALSE)</f>
        <v>unknown</v>
      </c>
      <c r="T1467" t="str">
        <f>VLOOKUP(Table8_16[[#This Row],[Customer_ID]],Table1__2[],9,FALSE)</f>
        <v>Experienced</v>
      </c>
      <c r="U1467" t="str">
        <f>VLOOKUP(Table8_16[[#This Row],[Product_ID]],Table3__211[],2,FALSE)</f>
        <v>Fabric Sofa Throw</v>
      </c>
      <c r="V1467" t="str">
        <f>VLOOKUP(Table8_16[[#This Row],[Product_ID]],Table3__211[],3,FALSE)</f>
        <v>Blanket</v>
      </c>
      <c r="W1467" t="str">
        <f>VLOOKUP(Table8_16[[#This Row],[Product_ID]],Table3__211[],4,FALSE)</f>
        <v>Home</v>
      </c>
      <c r="X1467" t="str">
        <f>VLOOKUP(Table8_16[[#This Row],[Product_ID]],Table3__211[],5,FALSE)</f>
        <v>Decor</v>
      </c>
      <c r="Y1467" t="str">
        <f>VLOOKUP(Table8_16[[#This Row],[Product_ID]],Table3__211[],6,FALSE)</f>
        <v>Hoffman Group</v>
      </c>
      <c r="Z1467">
        <f>VLOOKUP(Table8_16[[#This Row],[Product_ID]],Table3__211[],7,FALSE)</f>
        <v>218.48</v>
      </c>
      <c r="AA1467">
        <f>VLOOKUP(Table8_16[[#This Row],[Product_ID]],Table3__211[],8,FALSE)</f>
        <v>276</v>
      </c>
      <c r="AB1467" t="str">
        <f>VLOOKUP(Table8_16[[#This Row],[Store_ID]],Store!$A$2:$E$21,2,FALSE)</f>
        <v>Benson-Elliott</v>
      </c>
      <c r="AC1467" t="str">
        <f>VLOOKUP(Table8_16[[#This Row],[Store_ID]],Store!$A$2:$E$21,3,FALSE)</f>
        <v>East</v>
      </c>
      <c r="AD1467" t="str">
        <f>VLOOKUP(Table8_16[[#This Row],[Store_ID]],Store!$A$2:$E$21,4,FALSE)</f>
        <v>Port Josephberg</v>
      </c>
      <c r="AE1467" t="str">
        <f>VLOOKUP(Table8_16[[#This Row],[Store_ID]],Store!$A$2:$E$21,5,FALSE)</f>
        <v>Online</v>
      </c>
      <c r="AF1467" s="22" t="str">
        <f>VLOOKUP(Table8_16[[#This Row],[Store_ID]],Store!$A$2:$F$21,6,FALSE)</f>
        <v>Digital Store</v>
      </c>
    </row>
    <row r="1468" spans="1:32" x14ac:dyDescent="0.3">
      <c r="A1468" t="s">
        <v>3433</v>
      </c>
      <c r="B1468" s="5">
        <v>45676</v>
      </c>
      <c r="C1468" t="s">
        <v>741</v>
      </c>
      <c r="D1468" t="s">
        <v>1728</v>
      </c>
      <c r="E1468" t="s">
        <v>1917</v>
      </c>
      <c r="F1468">
        <v>3</v>
      </c>
      <c r="G1468">
        <v>512.15</v>
      </c>
      <c r="H1468">
        <v>0.12</v>
      </c>
      <c r="I1468" t="s">
        <v>1959</v>
      </c>
      <c r="J1468">
        <v>1352.076</v>
      </c>
      <c r="K1468">
        <v>1352.0759999999998</v>
      </c>
      <c r="L1468" t="str">
        <f>_xlfn.IFS(Table8_1[[#This Row],[Unit_Price]]&lt;500,"Low Price",Table8_1[[#This Row],[Unit_Price]]&lt;2000,"Medium Price",Table8_1[[#This Row],[Unit_Price]]&gt;=2000, "High Price")</f>
        <v>Medium Price</v>
      </c>
      <c r="M1468" t="str">
        <f>VLOOKUP(Table8_16[[#This Row],[Customer_ID]],Table1__2[],2,FALSE)</f>
        <v>Alexis Castaneda</v>
      </c>
      <c r="N1468">
        <f>VLOOKUP(Table8_16[[#This Row],[Customer_ID]],Table1__2[],3,FALSE)</f>
        <v>54</v>
      </c>
      <c r="O1468" t="str">
        <f>VLOOKUP(Table8_16[[#This Row],[Customer_ID]],Table1__2[],4,FALSE)</f>
        <v>Male</v>
      </c>
      <c r="P1468" t="str">
        <f>VLOOKUP(Table8_16[[#This Row],[Customer_ID]],Table1__2[],5,FALSE)</f>
        <v>Morrisbury</v>
      </c>
      <c r="Q1468" t="str">
        <f>VLOOKUP(Table8_16[[#This Row],[Customer_ID]],Table1__2[],6,FALSE)</f>
        <v>Alaska</v>
      </c>
      <c r="R1468" t="str">
        <f>VLOOKUP(Table8_16[[#This Row],[Customer_ID]],Table1__2[],7,FALSE)</f>
        <v>USA</v>
      </c>
      <c r="S1468" t="str">
        <f>VLOOKUP(Table8_16[[#This Row],[Customer_ID]],Table1__2[],8,FALSE)</f>
        <v>Gold</v>
      </c>
      <c r="T1468" t="str">
        <f>VLOOKUP(Table8_16[[#This Row],[Customer_ID]],Table1__2[],9,FALSE)</f>
        <v>Experienced</v>
      </c>
      <c r="U1468" t="str">
        <f>VLOOKUP(Table8_16[[#This Row],[Product_ID]],Table3__211[],2,FALSE)</f>
        <v>Men's Roll-On</v>
      </c>
      <c r="V1468" t="str">
        <f>VLOOKUP(Table8_16[[#This Row],[Product_ID]],Table3__211[],3,FALSE)</f>
        <v>Perfume</v>
      </c>
      <c r="W1468" t="str">
        <f>VLOOKUP(Table8_16[[#This Row],[Product_ID]],Table3__211[],4,FALSE)</f>
        <v>Beauty</v>
      </c>
      <c r="X1468" t="str">
        <f>VLOOKUP(Table8_16[[#This Row],[Product_ID]],Table3__211[],5,FALSE)</f>
        <v>Fragrance</v>
      </c>
      <c r="Y1468" t="str">
        <f>VLOOKUP(Table8_16[[#This Row],[Product_ID]],Table3__211[],6,FALSE)</f>
        <v>Sullivan and Sons</v>
      </c>
      <c r="Z1468">
        <f>VLOOKUP(Table8_16[[#This Row],[Product_ID]],Table3__211[],7,FALSE)</f>
        <v>43.29</v>
      </c>
      <c r="AA1468">
        <f>VLOOKUP(Table8_16[[#This Row],[Product_ID]],Table3__211[],8,FALSE)</f>
        <v>267</v>
      </c>
      <c r="AB1468" t="str">
        <f>VLOOKUP(Table8_16[[#This Row],[Store_ID]],Store!$A$2:$E$21,2,FALSE)</f>
        <v>Bean, Jones and Park</v>
      </c>
      <c r="AC1468" t="str">
        <f>VLOOKUP(Table8_16[[#This Row],[Store_ID]],Store!$A$2:$E$21,3,FALSE)</f>
        <v>West</v>
      </c>
      <c r="AD1468" t="str">
        <f>VLOOKUP(Table8_16[[#This Row],[Store_ID]],Store!$A$2:$E$21,4,FALSE)</f>
        <v>Thompsonborough</v>
      </c>
      <c r="AE1468" t="str">
        <f>VLOOKUP(Table8_16[[#This Row],[Store_ID]],Store!$A$2:$E$21,5,FALSE)</f>
        <v>Online</v>
      </c>
      <c r="AF1468" s="22" t="str">
        <f>VLOOKUP(Table8_16[[#This Row],[Store_ID]],Store!$A$2:$F$21,6,FALSE)</f>
        <v>Digital Store</v>
      </c>
    </row>
    <row r="1469" spans="1:32" x14ac:dyDescent="0.3">
      <c r="A1469" t="s">
        <v>3434</v>
      </c>
      <c r="B1469" s="5">
        <v>45568</v>
      </c>
      <c r="C1469" t="s">
        <v>1284</v>
      </c>
      <c r="D1469" t="s">
        <v>1594</v>
      </c>
      <c r="E1469" t="s">
        <v>1917</v>
      </c>
      <c r="F1469">
        <v>3</v>
      </c>
      <c r="G1469">
        <v>136.4</v>
      </c>
      <c r="H1469">
        <v>0.15</v>
      </c>
      <c r="I1469" t="s">
        <v>1961</v>
      </c>
      <c r="J1469">
        <v>347.82</v>
      </c>
      <c r="K1469">
        <v>347.82000000000005</v>
      </c>
      <c r="L1469" t="str">
        <f>_xlfn.IFS(Table8_1[[#This Row],[Unit_Price]]&lt;500,"Low Price",Table8_1[[#This Row],[Unit_Price]]&lt;2000,"Medium Price",Table8_1[[#This Row],[Unit_Price]]&gt;=2000, "High Price")</f>
        <v>Low Price</v>
      </c>
      <c r="M1469" t="str">
        <f>VLOOKUP(Table8_16[[#This Row],[Customer_ID]],Table1__2[],2,FALSE)</f>
        <v>Sarah Smith</v>
      </c>
      <c r="N1469">
        <f>VLOOKUP(Table8_16[[#This Row],[Customer_ID]],Table1__2[],3,FALSE)</f>
        <v>55</v>
      </c>
      <c r="O1469" t="str">
        <f>VLOOKUP(Table8_16[[#This Row],[Customer_ID]],Table1__2[],4,FALSE)</f>
        <v>Male</v>
      </c>
      <c r="P1469" t="str">
        <f>VLOOKUP(Table8_16[[#This Row],[Customer_ID]],Table1__2[],5,FALSE)</f>
        <v>Kathleenport</v>
      </c>
      <c r="Q1469" t="str">
        <f>VLOOKUP(Table8_16[[#This Row],[Customer_ID]],Table1__2[],6,FALSE)</f>
        <v>Wyoming</v>
      </c>
      <c r="R1469" t="str">
        <f>VLOOKUP(Table8_16[[#This Row],[Customer_ID]],Table1__2[],7,FALSE)</f>
        <v>USA</v>
      </c>
      <c r="S1469" t="str">
        <f>VLOOKUP(Table8_16[[#This Row],[Customer_ID]],Table1__2[],8,FALSE)</f>
        <v>Gold</v>
      </c>
      <c r="T1469" t="str">
        <f>VLOOKUP(Table8_16[[#This Row],[Customer_ID]],Table1__2[],9,FALSE)</f>
        <v>Experienced</v>
      </c>
      <c r="U1469" t="str">
        <f>VLOOKUP(Table8_16[[#This Row],[Product_ID]],Table3__211[],2,FALSE)</f>
        <v>Adjustable Dumbbell</v>
      </c>
      <c r="V1469" t="str">
        <f>VLOOKUP(Table8_16[[#This Row],[Product_ID]],Table3__211[],3,FALSE)</f>
        <v>Set</v>
      </c>
      <c r="W1469" t="str">
        <f>VLOOKUP(Table8_16[[#This Row],[Product_ID]],Table3__211[],4,FALSE)</f>
        <v>Sports</v>
      </c>
      <c r="X1469" t="str">
        <f>VLOOKUP(Table8_16[[#This Row],[Product_ID]],Table3__211[],5,FALSE)</f>
        <v>Fitness</v>
      </c>
      <c r="Y1469" t="str">
        <f>VLOOKUP(Table8_16[[#This Row],[Product_ID]],Table3__211[],6,FALSE)</f>
        <v>Hill PLC</v>
      </c>
      <c r="Z1469">
        <f>VLOOKUP(Table8_16[[#This Row],[Product_ID]],Table3__211[],7,FALSE)</f>
        <v>495.72</v>
      </c>
      <c r="AA1469">
        <f>VLOOKUP(Table8_16[[#This Row],[Product_ID]],Table3__211[],8,FALSE)</f>
        <v>323</v>
      </c>
      <c r="AB1469" t="str">
        <f>VLOOKUP(Table8_16[[#This Row],[Store_ID]],Store!$A$2:$E$21,2,FALSE)</f>
        <v>Bean, Jones and Park</v>
      </c>
      <c r="AC1469" t="str">
        <f>VLOOKUP(Table8_16[[#This Row],[Store_ID]],Store!$A$2:$E$21,3,FALSE)</f>
        <v>West</v>
      </c>
      <c r="AD1469" t="str">
        <f>VLOOKUP(Table8_16[[#This Row],[Store_ID]],Store!$A$2:$E$21,4,FALSE)</f>
        <v>Thompsonborough</v>
      </c>
      <c r="AE1469" t="str">
        <f>VLOOKUP(Table8_16[[#This Row],[Store_ID]],Store!$A$2:$E$21,5,FALSE)</f>
        <v>Online</v>
      </c>
      <c r="AF1469" s="22" t="str">
        <f>VLOOKUP(Table8_16[[#This Row],[Store_ID]],Store!$A$2:$F$21,6,FALSE)</f>
        <v>Digital Store</v>
      </c>
    </row>
    <row r="1470" spans="1:32" x14ac:dyDescent="0.3">
      <c r="A1470" t="s">
        <v>3435</v>
      </c>
      <c r="B1470" s="5">
        <v>45272</v>
      </c>
      <c r="C1470" t="s">
        <v>587</v>
      </c>
      <c r="D1470" t="s">
        <v>1580</v>
      </c>
      <c r="E1470" t="s">
        <v>1901</v>
      </c>
      <c r="F1470">
        <v>2</v>
      </c>
      <c r="G1470">
        <v>42.51</v>
      </c>
      <c r="H1470">
        <v>0.04</v>
      </c>
      <c r="I1470" t="s">
        <v>1964</v>
      </c>
      <c r="J1470">
        <v>81.619200000000006</v>
      </c>
      <c r="K1470">
        <v>81.619199999999992</v>
      </c>
      <c r="L1470" t="str">
        <f>_xlfn.IFS(Table8_1[[#This Row],[Unit_Price]]&lt;500,"Low Price",Table8_1[[#This Row],[Unit_Price]]&lt;2000,"Medium Price",Table8_1[[#This Row],[Unit_Price]]&gt;=2000, "High Price")</f>
        <v>Low Price</v>
      </c>
      <c r="M1470" t="str">
        <f>VLOOKUP(Table8_16[[#This Row],[Customer_ID]],Table1__2[],2,FALSE)</f>
        <v>Michelle Rogers</v>
      </c>
      <c r="N1470">
        <f>VLOOKUP(Table8_16[[#This Row],[Customer_ID]],Table1__2[],3,FALSE)</f>
        <v>56</v>
      </c>
      <c r="O1470" t="str">
        <f>VLOOKUP(Table8_16[[#This Row],[Customer_ID]],Table1__2[],4,FALSE)</f>
        <v>Male</v>
      </c>
      <c r="P1470" t="str">
        <f>VLOOKUP(Table8_16[[#This Row],[Customer_ID]],Table1__2[],5,FALSE)</f>
        <v>East Jessicaborough</v>
      </c>
      <c r="Q1470" t="str">
        <f>VLOOKUP(Table8_16[[#This Row],[Customer_ID]],Table1__2[],6,FALSE)</f>
        <v>Hawaii</v>
      </c>
      <c r="R1470" t="str">
        <f>VLOOKUP(Table8_16[[#This Row],[Customer_ID]],Table1__2[],7,FALSE)</f>
        <v>USA</v>
      </c>
      <c r="S1470" t="str">
        <f>VLOOKUP(Table8_16[[#This Row],[Customer_ID]],Table1__2[],8,FALSE)</f>
        <v>Platinum</v>
      </c>
      <c r="T1470" t="str">
        <f>VLOOKUP(Table8_16[[#This Row],[Customer_ID]],Table1__2[],9,FALSE)</f>
        <v>Experienced</v>
      </c>
      <c r="U1470" t="str">
        <f>VLOOKUP(Table8_16[[#This Row],[Product_ID]],Table3__211[],2,FALSE)</f>
        <v>Herbal Face</v>
      </c>
      <c r="V1470" t="str">
        <f>VLOOKUP(Table8_16[[#This Row],[Product_ID]],Table3__211[],3,FALSE)</f>
        <v>Moisturizer</v>
      </c>
      <c r="W1470" t="str">
        <f>VLOOKUP(Table8_16[[#This Row],[Product_ID]],Table3__211[],4,FALSE)</f>
        <v>Beauty</v>
      </c>
      <c r="X1470" t="str">
        <f>VLOOKUP(Table8_16[[#This Row],[Product_ID]],Table3__211[],5,FALSE)</f>
        <v>Skincare</v>
      </c>
      <c r="Y1470" t="str">
        <f>VLOOKUP(Table8_16[[#This Row],[Product_ID]],Table3__211[],6,FALSE)</f>
        <v>Davidson PLC</v>
      </c>
      <c r="Z1470">
        <f>VLOOKUP(Table8_16[[#This Row],[Product_ID]],Table3__211[],7,FALSE)</f>
        <v>312.8</v>
      </c>
      <c r="AA1470">
        <f>VLOOKUP(Table8_16[[#This Row],[Product_ID]],Table3__211[],8,FALSE)</f>
        <v>350</v>
      </c>
      <c r="AB1470" t="str">
        <f>VLOOKUP(Table8_16[[#This Row],[Store_ID]],Store!$A$2:$E$21,2,FALSE)</f>
        <v>Johnson-Wright</v>
      </c>
      <c r="AC1470" t="str">
        <f>VLOOKUP(Table8_16[[#This Row],[Store_ID]],Store!$A$2:$E$21,3,FALSE)</f>
        <v>North</v>
      </c>
      <c r="AD1470" t="str">
        <f>VLOOKUP(Table8_16[[#This Row],[Store_ID]],Store!$A$2:$E$21,4,FALSE)</f>
        <v>Hoodberg</v>
      </c>
      <c r="AE1470" t="str">
        <f>VLOOKUP(Table8_16[[#This Row],[Store_ID]],Store!$A$2:$E$21,5,FALSE)</f>
        <v>Outlet</v>
      </c>
      <c r="AF1470" s="22" t="str">
        <f>VLOOKUP(Table8_16[[#This Row],[Store_ID]],Store!$A$2:$F$21,6,FALSE)</f>
        <v>Physical Store</v>
      </c>
    </row>
    <row r="1471" spans="1:32" x14ac:dyDescent="0.3">
      <c r="A1471" t="s">
        <v>3436</v>
      </c>
      <c r="B1471" s="5">
        <v>45718</v>
      </c>
      <c r="C1471" t="s">
        <v>1136</v>
      </c>
      <c r="D1471" t="s">
        <v>1808</v>
      </c>
      <c r="E1471" t="s">
        <v>1914</v>
      </c>
      <c r="F1471">
        <v>3</v>
      </c>
      <c r="G1471">
        <v>582.1</v>
      </c>
      <c r="H1471">
        <v>0.12</v>
      </c>
      <c r="I1471" t="s">
        <v>1961</v>
      </c>
      <c r="J1471">
        <v>1536.7439999999999</v>
      </c>
      <c r="K1471">
        <v>1536.7440000000001</v>
      </c>
      <c r="L1471" t="str">
        <f>_xlfn.IFS(Table8_1[[#This Row],[Unit_Price]]&lt;500,"Low Price",Table8_1[[#This Row],[Unit_Price]]&lt;2000,"Medium Price",Table8_1[[#This Row],[Unit_Price]]&gt;=2000, "High Price")</f>
        <v>Medium Price</v>
      </c>
      <c r="M1471" t="str">
        <f>VLOOKUP(Table8_16[[#This Row],[Customer_ID]],Table1__2[],2,FALSE)</f>
        <v>Melanie Lam</v>
      </c>
      <c r="N1471">
        <f>VLOOKUP(Table8_16[[#This Row],[Customer_ID]],Table1__2[],3,FALSE)</f>
        <v>32</v>
      </c>
      <c r="O1471" t="str">
        <f>VLOOKUP(Table8_16[[#This Row],[Customer_ID]],Table1__2[],4,FALSE)</f>
        <v>Male</v>
      </c>
      <c r="P1471" t="str">
        <f>VLOOKUP(Table8_16[[#This Row],[Customer_ID]],Table1__2[],5,FALSE)</f>
        <v>East Michaelton</v>
      </c>
      <c r="Q1471" t="str">
        <f>VLOOKUP(Table8_16[[#This Row],[Customer_ID]],Table1__2[],6,FALSE)</f>
        <v>Kansas</v>
      </c>
      <c r="R1471" t="str">
        <f>VLOOKUP(Table8_16[[#This Row],[Customer_ID]],Table1__2[],7,FALSE)</f>
        <v>USA</v>
      </c>
      <c r="S1471" t="str">
        <f>VLOOKUP(Table8_16[[#This Row],[Customer_ID]],Table1__2[],8,FALSE)</f>
        <v>Silver</v>
      </c>
      <c r="T1471" t="str">
        <f>VLOOKUP(Table8_16[[#This Row],[Customer_ID]],Table1__2[],9,FALSE)</f>
        <v>Experienced</v>
      </c>
      <c r="U1471" t="str">
        <f>VLOOKUP(Table8_16[[#This Row],[Product_ID]],Table3__211[],2,FALSE)</f>
        <v>Women's Ankle</v>
      </c>
      <c r="V1471" t="str">
        <f>VLOOKUP(Table8_16[[#This Row],[Product_ID]],Table3__211[],3,FALSE)</f>
        <v>Boots</v>
      </c>
      <c r="W1471" t="str">
        <f>VLOOKUP(Table8_16[[#This Row],[Product_ID]],Table3__211[],4,FALSE)</f>
        <v>Clothing</v>
      </c>
      <c r="X1471" t="str">
        <f>VLOOKUP(Table8_16[[#This Row],[Product_ID]],Table3__211[],5,FALSE)</f>
        <v>Footwear</v>
      </c>
      <c r="Y1471" t="str">
        <f>VLOOKUP(Table8_16[[#This Row],[Product_ID]],Table3__211[],6,FALSE)</f>
        <v>Poole PLC</v>
      </c>
      <c r="Z1471">
        <f>VLOOKUP(Table8_16[[#This Row],[Product_ID]],Table3__211[],7,FALSE)</f>
        <v>158.13999999999999</v>
      </c>
      <c r="AA1471">
        <f>VLOOKUP(Table8_16[[#This Row],[Product_ID]],Table3__211[],8,FALSE)</f>
        <v>82</v>
      </c>
      <c r="AB1471" t="str">
        <f>VLOOKUP(Table8_16[[#This Row],[Store_ID]],Store!$A$2:$E$21,2,FALSE)</f>
        <v>Martinez-Mullins</v>
      </c>
      <c r="AC1471" t="str">
        <f>VLOOKUP(Table8_16[[#This Row],[Store_ID]],Store!$A$2:$E$21,3,FALSE)</f>
        <v>South</v>
      </c>
      <c r="AD1471" t="str">
        <f>VLOOKUP(Table8_16[[#This Row],[Store_ID]],Store!$A$2:$E$21,4,FALSE)</f>
        <v>Williamsfurt</v>
      </c>
      <c r="AE1471" t="str">
        <f>VLOOKUP(Table8_16[[#This Row],[Store_ID]],Store!$A$2:$E$21,5,FALSE)</f>
        <v>Online</v>
      </c>
      <c r="AF1471" s="22" t="str">
        <f>VLOOKUP(Table8_16[[#This Row],[Store_ID]],Store!$A$2:$F$21,6,FALSE)</f>
        <v>Digital Store</v>
      </c>
    </row>
    <row r="1472" spans="1:32" x14ac:dyDescent="0.3">
      <c r="A1472" t="s">
        <v>3437</v>
      </c>
      <c r="B1472" s="5">
        <v>45356</v>
      </c>
      <c r="C1472" t="s">
        <v>719</v>
      </c>
      <c r="D1472" t="s">
        <v>1829</v>
      </c>
      <c r="E1472" t="s">
        <v>1942</v>
      </c>
      <c r="F1472">
        <v>4</v>
      </c>
      <c r="G1472">
        <v>461.52</v>
      </c>
      <c r="H1472">
        <v>0</v>
      </c>
      <c r="I1472" t="s">
        <v>1964</v>
      </c>
      <c r="J1472">
        <v>1846.08</v>
      </c>
      <c r="K1472">
        <v>1846.08</v>
      </c>
      <c r="L1472" t="str">
        <f>_xlfn.IFS(Table8_1[[#This Row],[Unit_Price]]&lt;500,"Low Price",Table8_1[[#This Row],[Unit_Price]]&lt;2000,"Medium Price",Table8_1[[#This Row],[Unit_Price]]&gt;=2000, "High Price")</f>
        <v>Low Price</v>
      </c>
      <c r="M1472" t="str">
        <f>VLOOKUP(Table8_16[[#This Row],[Customer_ID]],Table1__2[],2,FALSE)</f>
        <v>Jordan Wells</v>
      </c>
      <c r="N1472">
        <f>VLOOKUP(Table8_16[[#This Row],[Customer_ID]],Table1__2[],3,FALSE)</f>
        <v>47</v>
      </c>
      <c r="O1472" t="str">
        <f>VLOOKUP(Table8_16[[#This Row],[Customer_ID]],Table1__2[],4,FALSE)</f>
        <v>Female</v>
      </c>
      <c r="P1472" t="str">
        <f>VLOOKUP(Table8_16[[#This Row],[Customer_ID]],Table1__2[],5,FALSE)</f>
        <v xml:space="preserve">Phillipschester   </v>
      </c>
      <c r="Q1472" t="str">
        <f>VLOOKUP(Table8_16[[#This Row],[Customer_ID]],Table1__2[],6,FALSE)</f>
        <v>New Jersey</v>
      </c>
      <c r="R1472" t="str">
        <f>VLOOKUP(Table8_16[[#This Row],[Customer_ID]],Table1__2[],7,FALSE)</f>
        <v>USA</v>
      </c>
      <c r="S1472" t="str">
        <f>VLOOKUP(Table8_16[[#This Row],[Customer_ID]],Table1__2[],8,FALSE)</f>
        <v>Gold</v>
      </c>
      <c r="T1472" t="str">
        <f>VLOOKUP(Table8_16[[#This Row],[Customer_ID]],Table1__2[],9,FALSE)</f>
        <v>Experienced</v>
      </c>
      <c r="U1472" t="str">
        <f>VLOOKUP(Table8_16[[#This Row],[Product_ID]],Table3__211[],2,FALSE)</f>
        <v>Fitness Resistance</v>
      </c>
      <c r="V1472" t="str">
        <f>VLOOKUP(Table8_16[[#This Row],[Product_ID]],Table3__211[],3,FALSE)</f>
        <v>Bands</v>
      </c>
      <c r="W1472" t="str">
        <f>VLOOKUP(Table8_16[[#This Row],[Product_ID]],Table3__211[],4,FALSE)</f>
        <v>Sports</v>
      </c>
      <c r="X1472" t="str">
        <f>VLOOKUP(Table8_16[[#This Row],[Product_ID]],Table3__211[],5,FALSE)</f>
        <v>Fitness</v>
      </c>
      <c r="Y1472" t="str">
        <f>VLOOKUP(Table8_16[[#This Row],[Product_ID]],Table3__211[],6,FALSE)</f>
        <v>Reese-Watson</v>
      </c>
      <c r="Z1472">
        <f>VLOOKUP(Table8_16[[#This Row],[Product_ID]],Table3__211[],7,FALSE)</f>
        <v>152.91999999999999</v>
      </c>
      <c r="AA1472">
        <f>VLOOKUP(Table8_16[[#This Row],[Product_ID]],Table3__211[],8,FALSE)</f>
        <v>281</v>
      </c>
      <c r="AB1472" t="str">
        <f>VLOOKUP(Table8_16[[#This Row],[Store_ID]],Store!$A$2:$E$21,2,FALSE)</f>
        <v>Holloway Ltd</v>
      </c>
      <c r="AC1472" t="str">
        <f>VLOOKUP(Table8_16[[#This Row],[Store_ID]],Store!$A$2:$E$21,3,FALSE)</f>
        <v>North</v>
      </c>
      <c r="AD1472" t="str">
        <f>VLOOKUP(Table8_16[[#This Row],[Store_ID]],Store!$A$2:$E$21,4,FALSE)</f>
        <v>Bensonhaven</v>
      </c>
      <c r="AE1472" t="str">
        <f>VLOOKUP(Table8_16[[#This Row],[Store_ID]],Store!$A$2:$E$21,5,FALSE)</f>
        <v>Flagship</v>
      </c>
      <c r="AF1472" s="22" t="str">
        <f>VLOOKUP(Table8_16[[#This Row],[Store_ID]],Store!$A$2:$F$21,6,FALSE)</f>
        <v>Physical Store</v>
      </c>
    </row>
    <row r="1473" spans="1:32" x14ac:dyDescent="0.3">
      <c r="A1473" t="s">
        <v>3438</v>
      </c>
      <c r="B1473" s="5">
        <v>45552</v>
      </c>
      <c r="C1473" t="s">
        <v>1536</v>
      </c>
      <c r="D1473" t="s">
        <v>1998</v>
      </c>
      <c r="E1473" t="s">
        <v>1927</v>
      </c>
      <c r="F1473">
        <v>1</v>
      </c>
      <c r="G1473">
        <v>558.41999999999996</v>
      </c>
      <c r="H1473">
        <v>0.03</v>
      </c>
      <c r="I1473" t="s">
        <v>1959</v>
      </c>
      <c r="J1473">
        <v>541.66740000000004</v>
      </c>
      <c r="K1473">
        <v>541.66739999999993</v>
      </c>
      <c r="L1473" t="str">
        <f>_xlfn.IFS(Table8_1[[#This Row],[Unit_Price]]&lt;500,"Low Price",Table8_1[[#This Row],[Unit_Price]]&lt;2000,"Medium Price",Table8_1[[#This Row],[Unit_Price]]&gt;=2000, "High Price")</f>
        <v>Medium Price</v>
      </c>
      <c r="M1473" t="str">
        <f>VLOOKUP(Table8_16[[#This Row],[Customer_ID]],Table1__2[],2,FALSE)</f>
        <v>Christopher Ford</v>
      </c>
      <c r="N1473">
        <f>VLOOKUP(Table8_16[[#This Row],[Customer_ID]],Table1__2[],3,FALSE)</f>
        <v>56</v>
      </c>
      <c r="O1473" t="str">
        <f>VLOOKUP(Table8_16[[#This Row],[Customer_ID]],Table1__2[],4,FALSE)</f>
        <v>Male</v>
      </c>
      <c r="P1473" t="str">
        <f>VLOOKUP(Table8_16[[#This Row],[Customer_ID]],Table1__2[],5,FALSE)</f>
        <v>North Seanfurt</v>
      </c>
      <c r="Q1473" t="str">
        <f>VLOOKUP(Table8_16[[#This Row],[Customer_ID]],Table1__2[],6,FALSE)</f>
        <v>Ohio</v>
      </c>
      <c r="R1473" t="str">
        <f>VLOOKUP(Table8_16[[#This Row],[Customer_ID]],Table1__2[],7,FALSE)</f>
        <v>USA</v>
      </c>
      <c r="S1473" t="str">
        <f>VLOOKUP(Table8_16[[#This Row],[Customer_ID]],Table1__2[],8,FALSE)</f>
        <v>Bronze</v>
      </c>
      <c r="T1473" t="str">
        <f>VLOOKUP(Table8_16[[#This Row],[Customer_ID]],Table1__2[],9,FALSE)</f>
        <v>Experienced</v>
      </c>
      <c r="U1473" t="str">
        <f>VLOOKUP(Table8_16[[#This Row],[Product_ID]],Table3__211[],2,FALSE)</f>
        <v>Beard Grooming</v>
      </c>
      <c r="V1473" t="str">
        <f>VLOOKUP(Table8_16[[#This Row],[Product_ID]],Table3__211[],3,FALSE)</f>
        <v>Kit</v>
      </c>
      <c r="W1473" t="str">
        <f>VLOOKUP(Table8_16[[#This Row],[Product_ID]],Table3__211[],4,FALSE)</f>
        <v>Beauty</v>
      </c>
      <c r="X1473" t="str">
        <f>VLOOKUP(Table8_16[[#This Row],[Product_ID]],Table3__211[],5,FALSE)</f>
        <v>Grooming</v>
      </c>
      <c r="Y1473" t="str">
        <f>VLOOKUP(Table8_16[[#This Row],[Product_ID]],Table3__211[],6,FALSE)</f>
        <v>Erickson-Green</v>
      </c>
      <c r="Z1473">
        <f>VLOOKUP(Table8_16[[#This Row],[Product_ID]],Table3__211[],7,FALSE)</f>
        <v>337.42</v>
      </c>
      <c r="AA1473">
        <f>VLOOKUP(Table8_16[[#This Row],[Product_ID]],Table3__211[],8,FALSE)</f>
        <v>256</v>
      </c>
      <c r="AB1473" t="str">
        <f>VLOOKUP(Table8_16[[#This Row],[Store_ID]],Store!$A$2:$E$21,2,FALSE)</f>
        <v>Aguirre-Keller</v>
      </c>
      <c r="AC1473" t="str">
        <f>VLOOKUP(Table8_16[[#This Row],[Store_ID]],Store!$A$2:$E$21,3,FALSE)</f>
        <v>South</v>
      </c>
      <c r="AD1473" t="str">
        <f>VLOOKUP(Table8_16[[#This Row],[Store_ID]],Store!$A$2:$E$21,4,FALSE)</f>
        <v>Lake Michael</v>
      </c>
      <c r="AE1473" t="str">
        <f>VLOOKUP(Table8_16[[#This Row],[Store_ID]],Store!$A$2:$E$21,5,FALSE)</f>
        <v>Online</v>
      </c>
      <c r="AF1473" s="22" t="str">
        <f>VLOOKUP(Table8_16[[#This Row],[Store_ID]],Store!$A$2:$F$21,6,FALSE)</f>
        <v>Digital Store</v>
      </c>
    </row>
    <row r="1474" spans="1:32" x14ac:dyDescent="0.3">
      <c r="A1474" t="s">
        <v>3439</v>
      </c>
      <c r="B1474" s="5">
        <v>45288</v>
      </c>
      <c r="C1474" t="s">
        <v>850</v>
      </c>
      <c r="D1474" t="s">
        <v>1606</v>
      </c>
      <c r="E1474" t="s">
        <v>1945</v>
      </c>
      <c r="F1474">
        <v>4</v>
      </c>
      <c r="G1474">
        <v>700.98</v>
      </c>
      <c r="H1474">
        <v>0.12</v>
      </c>
      <c r="I1474" t="s">
        <v>1961</v>
      </c>
      <c r="J1474">
        <v>2467.4495999999999</v>
      </c>
      <c r="K1474">
        <v>2467.4495999999999</v>
      </c>
      <c r="L1474" t="str">
        <f>_xlfn.IFS(Table8_1[[#This Row],[Unit_Price]]&lt;500,"Low Price",Table8_1[[#This Row],[Unit_Price]]&lt;2000,"Medium Price",Table8_1[[#This Row],[Unit_Price]]&gt;=2000, "High Price")</f>
        <v>Medium Price</v>
      </c>
      <c r="M1474" t="str">
        <f>VLOOKUP(Table8_16[[#This Row],[Customer_ID]],Table1__2[],2,FALSE)</f>
        <v>Crystal Davis</v>
      </c>
      <c r="N1474">
        <f>VLOOKUP(Table8_16[[#This Row],[Customer_ID]],Table1__2[],3,FALSE)</f>
        <v>50</v>
      </c>
      <c r="O1474" t="str">
        <f>VLOOKUP(Table8_16[[#This Row],[Customer_ID]],Table1__2[],4,FALSE)</f>
        <v>Male</v>
      </c>
      <c r="P1474" t="str">
        <f>VLOOKUP(Table8_16[[#This Row],[Customer_ID]],Table1__2[],5,FALSE)</f>
        <v>Sallymouth</v>
      </c>
      <c r="Q1474" t="str">
        <f>VLOOKUP(Table8_16[[#This Row],[Customer_ID]],Table1__2[],6,FALSE)</f>
        <v>Louisiana</v>
      </c>
      <c r="R1474" t="str">
        <f>VLOOKUP(Table8_16[[#This Row],[Customer_ID]],Table1__2[],7,FALSE)</f>
        <v>USA</v>
      </c>
      <c r="S1474" t="str">
        <f>VLOOKUP(Table8_16[[#This Row],[Customer_ID]],Table1__2[],8,FALSE)</f>
        <v>Bronze</v>
      </c>
      <c r="T1474" t="str">
        <f>VLOOKUP(Table8_16[[#This Row],[Customer_ID]],Table1__2[],9,FALSE)</f>
        <v>Experienced</v>
      </c>
      <c r="U1474" t="str">
        <f>VLOOKUP(Table8_16[[#This Row],[Product_ID]],Table3__211[],2,FALSE)</f>
        <v>Hair Strengthening</v>
      </c>
      <c r="V1474" t="str">
        <f>VLOOKUP(Table8_16[[#This Row],[Product_ID]],Table3__211[],3,FALSE)</f>
        <v>Shampoo</v>
      </c>
      <c r="W1474" t="str">
        <f>VLOOKUP(Table8_16[[#This Row],[Product_ID]],Table3__211[],4,FALSE)</f>
        <v>Beauty</v>
      </c>
      <c r="X1474" t="str">
        <f>VLOOKUP(Table8_16[[#This Row],[Product_ID]],Table3__211[],5,FALSE)</f>
        <v>Haircare</v>
      </c>
      <c r="Y1474" t="str">
        <f>VLOOKUP(Table8_16[[#This Row],[Product_ID]],Table3__211[],6,FALSE)</f>
        <v>Rice LLC</v>
      </c>
      <c r="Z1474">
        <f>VLOOKUP(Table8_16[[#This Row],[Product_ID]],Table3__211[],7,FALSE)</f>
        <v>115.82</v>
      </c>
      <c r="AA1474">
        <f>VLOOKUP(Table8_16[[#This Row],[Product_ID]],Table3__211[],8,FALSE)</f>
        <v>460</v>
      </c>
      <c r="AB1474" t="str">
        <f>VLOOKUP(Table8_16[[#This Row],[Store_ID]],Store!$A$2:$E$21,2,FALSE)</f>
        <v>Guerrero-Schmitt</v>
      </c>
      <c r="AC1474" t="str">
        <f>VLOOKUP(Table8_16[[#This Row],[Store_ID]],Store!$A$2:$E$21,3,FALSE)</f>
        <v>East</v>
      </c>
      <c r="AD1474" t="str">
        <f>VLOOKUP(Table8_16[[#This Row],[Store_ID]],Store!$A$2:$E$21,4,FALSE)</f>
        <v>East Stevechester</v>
      </c>
      <c r="AE1474" t="str">
        <f>VLOOKUP(Table8_16[[#This Row],[Store_ID]],Store!$A$2:$E$21,5,FALSE)</f>
        <v>Flagship</v>
      </c>
      <c r="AF1474" s="22" t="str">
        <f>VLOOKUP(Table8_16[[#This Row],[Store_ID]],Store!$A$2:$F$21,6,FALSE)</f>
        <v>Physical Store</v>
      </c>
    </row>
    <row r="1475" spans="1:32" x14ac:dyDescent="0.3">
      <c r="A1475" t="s">
        <v>3440</v>
      </c>
      <c r="B1475" s="5">
        <v>45605</v>
      </c>
      <c r="C1475" t="s">
        <v>1272</v>
      </c>
      <c r="D1475" t="s">
        <v>1838</v>
      </c>
      <c r="E1475" t="s">
        <v>1945</v>
      </c>
      <c r="F1475">
        <v>2</v>
      </c>
      <c r="G1475">
        <v>227.97</v>
      </c>
      <c r="H1475">
        <v>0.08</v>
      </c>
      <c r="I1475" t="s">
        <v>1964</v>
      </c>
      <c r="J1475">
        <v>419.46480000000003</v>
      </c>
      <c r="K1475">
        <v>419.46479999999997</v>
      </c>
      <c r="L1475" t="str">
        <f>_xlfn.IFS(Table8_1[[#This Row],[Unit_Price]]&lt;500,"Low Price",Table8_1[[#This Row],[Unit_Price]]&lt;2000,"Medium Price",Table8_1[[#This Row],[Unit_Price]]&gt;=2000, "High Price")</f>
        <v>Low Price</v>
      </c>
      <c r="M1475" t="str">
        <f>VLOOKUP(Table8_16[[#This Row],[Customer_ID]],Table1__2[],2,FALSE)</f>
        <v>Eric Wolfe</v>
      </c>
      <c r="N1475">
        <f>VLOOKUP(Table8_16[[#This Row],[Customer_ID]],Table1__2[],3,FALSE)</f>
        <v>18</v>
      </c>
      <c r="O1475" t="str">
        <f>VLOOKUP(Table8_16[[#This Row],[Customer_ID]],Table1__2[],4,FALSE)</f>
        <v>Female</v>
      </c>
      <c r="P1475" t="str">
        <f>VLOOKUP(Table8_16[[#This Row],[Customer_ID]],Table1__2[],5,FALSE)</f>
        <v>Garciaview</v>
      </c>
      <c r="Q1475" t="str">
        <f>VLOOKUP(Table8_16[[#This Row],[Customer_ID]],Table1__2[],6,FALSE)</f>
        <v>Louisiana</v>
      </c>
      <c r="R1475" t="str">
        <f>VLOOKUP(Table8_16[[#This Row],[Customer_ID]],Table1__2[],7,FALSE)</f>
        <v>USA</v>
      </c>
      <c r="S1475" t="str">
        <f>VLOOKUP(Table8_16[[#This Row],[Customer_ID]],Table1__2[],8,FALSE)</f>
        <v>Gold</v>
      </c>
      <c r="T1475" t="str">
        <f>VLOOKUP(Table8_16[[#This Row],[Customer_ID]],Table1__2[],9,FALSE)</f>
        <v>Teenage</v>
      </c>
      <c r="U1475" t="str">
        <f>VLOOKUP(Table8_16[[#This Row],[Product_ID]],Table3__211[],2,FALSE)</f>
        <v>Women's Beanie</v>
      </c>
      <c r="V1475" t="str">
        <f>VLOOKUP(Table8_16[[#This Row],[Product_ID]],Table3__211[],3,FALSE)</f>
        <v>Hat</v>
      </c>
      <c r="W1475" t="str">
        <f>VLOOKUP(Table8_16[[#This Row],[Product_ID]],Table3__211[],4,FALSE)</f>
        <v>Clothing</v>
      </c>
      <c r="X1475" t="str">
        <f>VLOOKUP(Table8_16[[#This Row],[Product_ID]],Table3__211[],5,FALSE)</f>
        <v>Accessories</v>
      </c>
      <c r="Y1475" t="str">
        <f>VLOOKUP(Table8_16[[#This Row],[Product_ID]],Table3__211[],6,FALSE)</f>
        <v>Richardson-Carrillo</v>
      </c>
      <c r="Z1475">
        <f>VLOOKUP(Table8_16[[#This Row],[Product_ID]],Table3__211[],7,FALSE)</f>
        <v>119.57</v>
      </c>
      <c r="AA1475">
        <f>VLOOKUP(Table8_16[[#This Row],[Product_ID]],Table3__211[],8,FALSE)</f>
        <v>210</v>
      </c>
      <c r="AB1475" t="str">
        <f>VLOOKUP(Table8_16[[#This Row],[Store_ID]],Store!$A$2:$E$21,2,FALSE)</f>
        <v>Guerrero-Schmitt</v>
      </c>
      <c r="AC1475" t="str">
        <f>VLOOKUP(Table8_16[[#This Row],[Store_ID]],Store!$A$2:$E$21,3,FALSE)</f>
        <v>East</v>
      </c>
      <c r="AD1475" t="str">
        <f>VLOOKUP(Table8_16[[#This Row],[Store_ID]],Store!$A$2:$E$21,4,FALSE)</f>
        <v>East Stevechester</v>
      </c>
      <c r="AE1475" t="str">
        <f>VLOOKUP(Table8_16[[#This Row],[Store_ID]],Store!$A$2:$E$21,5,FALSE)</f>
        <v>Flagship</v>
      </c>
      <c r="AF1475" s="22" t="str">
        <f>VLOOKUP(Table8_16[[#This Row],[Store_ID]],Store!$A$2:$F$21,6,FALSE)</f>
        <v>Physical Store</v>
      </c>
    </row>
    <row r="1476" spans="1:32" x14ac:dyDescent="0.3">
      <c r="A1476" t="s">
        <v>3441</v>
      </c>
      <c r="B1476" s="5">
        <v>45516</v>
      </c>
      <c r="C1476" t="s">
        <v>1473</v>
      </c>
      <c r="D1476" t="s">
        <v>1696</v>
      </c>
      <c r="E1476" t="s">
        <v>1927</v>
      </c>
      <c r="F1476">
        <v>4</v>
      </c>
      <c r="G1476">
        <v>278.70999999999998</v>
      </c>
      <c r="H1476">
        <v>0.2</v>
      </c>
      <c r="I1476" t="s">
        <v>1961</v>
      </c>
      <c r="J1476">
        <v>891.87199999999996</v>
      </c>
      <c r="K1476">
        <v>891.87199999999996</v>
      </c>
      <c r="L1476" t="str">
        <f>_xlfn.IFS(Table8_1[[#This Row],[Unit_Price]]&lt;500,"Low Price",Table8_1[[#This Row],[Unit_Price]]&lt;2000,"Medium Price",Table8_1[[#This Row],[Unit_Price]]&gt;=2000, "High Price")</f>
        <v>Low Price</v>
      </c>
      <c r="M1476" t="str">
        <f>VLOOKUP(Table8_16[[#This Row],[Customer_ID]],Table1__2[],2,FALSE)</f>
        <v>Joshua Howard</v>
      </c>
      <c r="N1476">
        <f>VLOOKUP(Table8_16[[#This Row],[Customer_ID]],Table1__2[],3,FALSE)</f>
        <v>32</v>
      </c>
      <c r="O1476" t="str">
        <f>VLOOKUP(Table8_16[[#This Row],[Customer_ID]],Table1__2[],4,FALSE)</f>
        <v>Female</v>
      </c>
      <c r="P1476" t="str">
        <f>VLOOKUP(Table8_16[[#This Row],[Customer_ID]],Table1__2[],5,FALSE)</f>
        <v>East Christopherhaven</v>
      </c>
      <c r="Q1476" t="str">
        <f>VLOOKUP(Table8_16[[#This Row],[Customer_ID]],Table1__2[],6,FALSE)</f>
        <v>South Dakota</v>
      </c>
      <c r="R1476" t="str">
        <f>VLOOKUP(Table8_16[[#This Row],[Customer_ID]],Table1__2[],7,FALSE)</f>
        <v>USA</v>
      </c>
      <c r="S1476" t="str">
        <f>VLOOKUP(Table8_16[[#This Row],[Customer_ID]],Table1__2[],8,FALSE)</f>
        <v>Platinum</v>
      </c>
      <c r="T1476" t="str">
        <f>VLOOKUP(Table8_16[[#This Row],[Customer_ID]],Table1__2[],9,FALSE)</f>
        <v>Experienced</v>
      </c>
      <c r="U1476" t="str">
        <f>VLOOKUP(Table8_16[[#This Row],[Product_ID]],Table3__211[],2,FALSE)</f>
        <v>Portable Power</v>
      </c>
      <c r="V1476" t="str">
        <f>VLOOKUP(Table8_16[[#This Row],[Product_ID]],Table3__211[],3,FALSE)</f>
        <v>Bank</v>
      </c>
      <c r="W1476" t="str">
        <f>VLOOKUP(Table8_16[[#This Row],[Product_ID]],Table3__211[],4,FALSE)</f>
        <v>Electronics</v>
      </c>
      <c r="X1476" t="str">
        <f>VLOOKUP(Table8_16[[#This Row],[Product_ID]],Table3__211[],5,FALSE)</f>
        <v>Mobile</v>
      </c>
      <c r="Y1476" t="str">
        <f>VLOOKUP(Table8_16[[#This Row],[Product_ID]],Table3__211[],6,FALSE)</f>
        <v>Cummings and Sons</v>
      </c>
      <c r="Z1476">
        <f>VLOOKUP(Table8_16[[#This Row],[Product_ID]],Table3__211[],7,FALSE)</f>
        <v>326.06</v>
      </c>
      <c r="AA1476">
        <f>VLOOKUP(Table8_16[[#This Row],[Product_ID]],Table3__211[],8,FALSE)</f>
        <v>301</v>
      </c>
      <c r="AB1476" t="str">
        <f>VLOOKUP(Table8_16[[#This Row],[Store_ID]],Store!$A$2:$E$21,2,FALSE)</f>
        <v>Aguirre-Keller</v>
      </c>
      <c r="AC1476" t="str">
        <f>VLOOKUP(Table8_16[[#This Row],[Store_ID]],Store!$A$2:$E$21,3,FALSE)</f>
        <v>South</v>
      </c>
      <c r="AD1476" t="str">
        <f>VLOOKUP(Table8_16[[#This Row],[Store_ID]],Store!$A$2:$E$21,4,FALSE)</f>
        <v>Lake Michael</v>
      </c>
      <c r="AE1476" t="str">
        <f>VLOOKUP(Table8_16[[#This Row],[Store_ID]],Store!$A$2:$E$21,5,FALSE)</f>
        <v>Online</v>
      </c>
      <c r="AF1476" s="22" t="str">
        <f>VLOOKUP(Table8_16[[#This Row],[Store_ID]],Store!$A$2:$F$21,6,FALSE)</f>
        <v>Digital Store</v>
      </c>
    </row>
    <row r="1477" spans="1:32" x14ac:dyDescent="0.3">
      <c r="A1477" t="s">
        <v>3442</v>
      </c>
      <c r="B1477" s="5">
        <v>45379</v>
      </c>
      <c r="C1477" t="s">
        <v>838</v>
      </c>
      <c r="D1477" t="s">
        <v>1880</v>
      </c>
      <c r="E1477" t="s">
        <v>1917</v>
      </c>
      <c r="F1477">
        <v>2</v>
      </c>
      <c r="G1477">
        <v>916.12</v>
      </c>
      <c r="H1477">
        <v>0.05</v>
      </c>
      <c r="I1477" t="s">
        <v>1961</v>
      </c>
      <c r="J1477">
        <v>1740.6279999999999</v>
      </c>
      <c r="K1477">
        <v>1740.6279999999999</v>
      </c>
      <c r="L1477" t="str">
        <f>_xlfn.IFS(Table8_1[[#This Row],[Unit_Price]]&lt;500,"Low Price",Table8_1[[#This Row],[Unit_Price]]&lt;2000,"Medium Price",Table8_1[[#This Row],[Unit_Price]]&gt;=2000, "High Price")</f>
        <v>Medium Price</v>
      </c>
      <c r="M1477" t="str">
        <f>VLOOKUP(Table8_16[[#This Row],[Customer_ID]],Table1__2[],2,FALSE)</f>
        <v>Beth Allen</v>
      </c>
      <c r="N1477">
        <f>VLOOKUP(Table8_16[[#This Row],[Customer_ID]],Table1__2[],3,FALSE)</f>
        <v>32</v>
      </c>
      <c r="O1477" t="str">
        <f>VLOOKUP(Table8_16[[#This Row],[Customer_ID]],Table1__2[],4,FALSE)</f>
        <v>Female</v>
      </c>
      <c r="P1477" t="str">
        <f>VLOOKUP(Table8_16[[#This Row],[Customer_ID]],Table1__2[],5,FALSE)</f>
        <v>South Kathrynmouth</v>
      </c>
      <c r="Q1477" t="str">
        <f>VLOOKUP(Table8_16[[#This Row],[Customer_ID]],Table1__2[],6,FALSE)</f>
        <v>Oklahoma</v>
      </c>
      <c r="R1477" t="str">
        <f>VLOOKUP(Table8_16[[#This Row],[Customer_ID]],Table1__2[],7,FALSE)</f>
        <v>USA</v>
      </c>
      <c r="S1477" t="str">
        <f>VLOOKUP(Table8_16[[#This Row],[Customer_ID]],Table1__2[],8,FALSE)</f>
        <v>Silver</v>
      </c>
      <c r="T1477" t="str">
        <f>VLOOKUP(Table8_16[[#This Row],[Customer_ID]],Table1__2[],9,FALSE)</f>
        <v>Experienced</v>
      </c>
      <c r="U1477" t="str">
        <f>VLOOKUP(Table8_16[[#This Row],[Product_ID]],Table3__211[],2,FALSE)</f>
        <v>Stainless Steel Cookware</v>
      </c>
      <c r="V1477" t="str">
        <f>VLOOKUP(Table8_16[[#This Row],[Product_ID]],Table3__211[],3,FALSE)</f>
        <v>Set</v>
      </c>
      <c r="W1477" t="str">
        <f>VLOOKUP(Table8_16[[#This Row],[Product_ID]],Table3__211[],4,FALSE)</f>
        <v>Home</v>
      </c>
      <c r="X1477" t="str">
        <f>VLOOKUP(Table8_16[[#This Row],[Product_ID]],Table3__211[],5,FALSE)</f>
        <v>Kitchen</v>
      </c>
      <c r="Y1477" t="str">
        <f>VLOOKUP(Table8_16[[#This Row],[Product_ID]],Table3__211[],6,FALSE)</f>
        <v>Campbell Ltd</v>
      </c>
      <c r="Z1477">
        <f>VLOOKUP(Table8_16[[#This Row],[Product_ID]],Table3__211[],7,FALSE)</f>
        <v>201.41</v>
      </c>
      <c r="AA1477">
        <f>VLOOKUP(Table8_16[[#This Row],[Product_ID]],Table3__211[],8,FALSE)</f>
        <v>146</v>
      </c>
      <c r="AB1477" t="str">
        <f>VLOOKUP(Table8_16[[#This Row],[Store_ID]],Store!$A$2:$E$21,2,FALSE)</f>
        <v>Bean, Jones and Park</v>
      </c>
      <c r="AC1477" t="str">
        <f>VLOOKUP(Table8_16[[#This Row],[Store_ID]],Store!$A$2:$E$21,3,FALSE)</f>
        <v>West</v>
      </c>
      <c r="AD1477" t="str">
        <f>VLOOKUP(Table8_16[[#This Row],[Store_ID]],Store!$A$2:$E$21,4,FALSE)</f>
        <v>Thompsonborough</v>
      </c>
      <c r="AE1477" t="str">
        <f>VLOOKUP(Table8_16[[#This Row],[Store_ID]],Store!$A$2:$E$21,5,FALSE)</f>
        <v>Online</v>
      </c>
      <c r="AF1477" s="22" t="str">
        <f>VLOOKUP(Table8_16[[#This Row],[Store_ID]],Store!$A$2:$F$21,6,FALSE)</f>
        <v>Digital Store</v>
      </c>
    </row>
    <row r="1478" spans="1:32" x14ac:dyDescent="0.3">
      <c r="A1478" t="s">
        <v>3443</v>
      </c>
      <c r="B1478" s="5">
        <v>45567</v>
      </c>
      <c r="C1478" t="s">
        <v>462</v>
      </c>
      <c r="D1478" t="s">
        <v>1599</v>
      </c>
      <c r="E1478" t="s">
        <v>1929</v>
      </c>
      <c r="F1478">
        <v>4</v>
      </c>
      <c r="G1478">
        <v>228.98</v>
      </c>
      <c r="H1478">
        <v>0.22</v>
      </c>
      <c r="I1478" t="s">
        <v>1961</v>
      </c>
      <c r="J1478">
        <v>714.41759999999999</v>
      </c>
      <c r="K1478">
        <v>714.41759999999999</v>
      </c>
      <c r="L1478" t="str">
        <f>_xlfn.IFS(Table8_1[[#This Row],[Unit_Price]]&lt;500,"Low Price",Table8_1[[#This Row],[Unit_Price]]&lt;2000,"Medium Price",Table8_1[[#This Row],[Unit_Price]]&gt;=2000, "High Price")</f>
        <v>Low Price</v>
      </c>
      <c r="M1478" t="str">
        <f>VLOOKUP(Table8_16[[#This Row],[Customer_ID]],Table1__2[],2,FALSE)</f>
        <v>Hayley Pope</v>
      </c>
      <c r="N1478">
        <f>VLOOKUP(Table8_16[[#This Row],[Customer_ID]],Table1__2[],3,FALSE)</f>
        <v>62</v>
      </c>
      <c r="O1478" t="str">
        <f>VLOOKUP(Table8_16[[#This Row],[Customer_ID]],Table1__2[],4,FALSE)</f>
        <v>Female</v>
      </c>
      <c r="P1478" t="str">
        <f>VLOOKUP(Table8_16[[#This Row],[Customer_ID]],Table1__2[],5,FALSE)</f>
        <v>West Stephenville</v>
      </c>
      <c r="Q1478" t="str">
        <f>VLOOKUP(Table8_16[[#This Row],[Customer_ID]],Table1__2[],6,FALSE)</f>
        <v>Florida</v>
      </c>
      <c r="R1478" t="str">
        <f>VLOOKUP(Table8_16[[#This Row],[Customer_ID]],Table1__2[],7,FALSE)</f>
        <v>USA</v>
      </c>
      <c r="S1478" t="str">
        <f>VLOOKUP(Table8_16[[#This Row],[Customer_ID]],Table1__2[],8,FALSE)</f>
        <v>Bronze</v>
      </c>
      <c r="T1478" t="str">
        <f>VLOOKUP(Table8_16[[#This Row],[Customer_ID]],Table1__2[],9,FALSE)</f>
        <v>Retired</v>
      </c>
      <c r="U1478" t="str">
        <f>VLOOKUP(Table8_16[[#This Row],[Product_ID]],Table3__211[],2,FALSE)</f>
        <v>Ceramic Kitchen Bowl</v>
      </c>
      <c r="V1478" t="str">
        <f>VLOOKUP(Table8_16[[#This Row],[Product_ID]],Table3__211[],3,FALSE)</f>
        <v>Set</v>
      </c>
      <c r="W1478" t="str">
        <f>VLOOKUP(Table8_16[[#This Row],[Product_ID]],Table3__211[],4,FALSE)</f>
        <v>Home</v>
      </c>
      <c r="X1478" t="str">
        <f>VLOOKUP(Table8_16[[#This Row],[Product_ID]],Table3__211[],5,FALSE)</f>
        <v>Kitchen</v>
      </c>
      <c r="Y1478" t="str">
        <f>VLOOKUP(Table8_16[[#This Row],[Product_ID]],Table3__211[],6,FALSE)</f>
        <v>Hamilton Group</v>
      </c>
      <c r="Z1478">
        <f>VLOOKUP(Table8_16[[#This Row],[Product_ID]],Table3__211[],7,FALSE)</f>
        <v>298.86</v>
      </c>
      <c r="AA1478">
        <f>VLOOKUP(Table8_16[[#This Row],[Product_ID]],Table3__211[],8,FALSE)</f>
        <v>308</v>
      </c>
      <c r="AB1478" t="str">
        <f>VLOOKUP(Table8_16[[#This Row],[Store_ID]],Store!$A$2:$E$21,2,FALSE)</f>
        <v>Thomas, Bridges and Harris</v>
      </c>
      <c r="AC1478" t="str">
        <f>VLOOKUP(Table8_16[[#This Row],[Store_ID]],Store!$A$2:$E$21,3,FALSE)</f>
        <v>North</v>
      </c>
      <c r="AD1478" t="str">
        <f>VLOOKUP(Table8_16[[#This Row],[Store_ID]],Store!$A$2:$E$21,4,FALSE)</f>
        <v>Sabrinatown</v>
      </c>
      <c r="AE1478" t="str">
        <f>VLOOKUP(Table8_16[[#This Row],[Store_ID]],Store!$A$2:$E$21,5,FALSE)</f>
        <v>Online</v>
      </c>
      <c r="AF1478" s="22" t="str">
        <f>VLOOKUP(Table8_16[[#This Row],[Store_ID]],Store!$A$2:$F$21,6,FALSE)</f>
        <v>Digital Store</v>
      </c>
    </row>
    <row r="1479" spans="1:32" x14ac:dyDescent="0.3">
      <c r="A1479" t="s">
        <v>3444</v>
      </c>
      <c r="B1479" s="5">
        <v>45510</v>
      </c>
      <c r="C1479" t="s">
        <v>763</v>
      </c>
      <c r="D1479" t="s">
        <v>1850</v>
      </c>
      <c r="E1479" t="s">
        <v>1936</v>
      </c>
      <c r="F1479">
        <v>4</v>
      </c>
      <c r="G1479">
        <v>904.82</v>
      </c>
      <c r="H1479">
        <v>0.09</v>
      </c>
      <c r="I1479" t="s">
        <v>1961</v>
      </c>
      <c r="J1479">
        <v>3293.5448000000001</v>
      </c>
      <c r="K1479">
        <v>3293.5448000000001</v>
      </c>
      <c r="L1479" t="str">
        <f>_xlfn.IFS(Table8_1[[#This Row],[Unit_Price]]&lt;500,"Low Price",Table8_1[[#This Row],[Unit_Price]]&lt;2000,"Medium Price",Table8_1[[#This Row],[Unit_Price]]&gt;=2000, "High Price")</f>
        <v>Medium Price</v>
      </c>
      <c r="M1479" t="str">
        <f>VLOOKUP(Table8_16[[#This Row],[Customer_ID]],Table1__2[],2,FALSE)</f>
        <v>Nathaniel Hill</v>
      </c>
      <c r="N1479">
        <f>VLOOKUP(Table8_16[[#This Row],[Customer_ID]],Table1__2[],3,FALSE)</f>
        <v>43</v>
      </c>
      <c r="O1479" t="str">
        <f>VLOOKUP(Table8_16[[#This Row],[Customer_ID]],Table1__2[],4,FALSE)</f>
        <v>Female</v>
      </c>
      <c r="P1479" t="str">
        <f>VLOOKUP(Table8_16[[#This Row],[Customer_ID]],Table1__2[],5,FALSE)</f>
        <v>Lake Mark</v>
      </c>
      <c r="Q1479" t="str">
        <f>VLOOKUP(Table8_16[[#This Row],[Customer_ID]],Table1__2[],6,FALSE)</f>
        <v>Kansas</v>
      </c>
      <c r="R1479" t="str">
        <f>VLOOKUP(Table8_16[[#This Row],[Customer_ID]],Table1__2[],7,FALSE)</f>
        <v>USA</v>
      </c>
      <c r="S1479" t="str">
        <f>VLOOKUP(Table8_16[[#This Row],[Customer_ID]],Table1__2[],8,FALSE)</f>
        <v>Gold</v>
      </c>
      <c r="T1479" t="str">
        <f>VLOOKUP(Table8_16[[#This Row],[Customer_ID]],Table1__2[],9,FALSE)</f>
        <v>Experienced</v>
      </c>
      <c r="U1479" t="str">
        <f>VLOOKUP(Table8_16[[#This Row],[Product_ID]],Table3__211[],2,FALSE)</f>
        <v>Face Foundation</v>
      </c>
      <c r="V1479" t="str">
        <f>VLOOKUP(Table8_16[[#This Row],[Product_ID]],Table3__211[],3,FALSE)</f>
        <v>Kit</v>
      </c>
      <c r="W1479" t="str">
        <f>VLOOKUP(Table8_16[[#This Row],[Product_ID]],Table3__211[],4,FALSE)</f>
        <v>Beauty</v>
      </c>
      <c r="X1479" t="str">
        <f>VLOOKUP(Table8_16[[#This Row],[Product_ID]],Table3__211[],5,FALSE)</f>
        <v>Makeup</v>
      </c>
      <c r="Y1479" t="str">
        <f>VLOOKUP(Table8_16[[#This Row],[Product_ID]],Table3__211[],6,FALSE)</f>
        <v>Taylor-Elliott</v>
      </c>
      <c r="Z1479">
        <f>VLOOKUP(Table8_16[[#This Row],[Product_ID]],Table3__211[],7,FALSE)</f>
        <v>183.04</v>
      </c>
      <c r="AA1479">
        <f>VLOOKUP(Table8_16[[#This Row],[Product_ID]],Table3__211[],8,FALSE)</f>
        <v>457</v>
      </c>
      <c r="AB1479" t="str">
        <f>VLOOKUP(Table8_16[[#This Row],[Store_ID]],Store!$A$2:$E$21,2,FALSE)</f>
        <v>Shelton PLC</v>
      </c>
      <c r="AC1479" t="str">
        <f>VLOOKUP(Table8_16[[#This Row],[Store_ID]],Store!$A$2:$E$21,3,FALSE)</f>
        <v>North</v>
      </c>
      <c r="AD1479" t="str">
        <f>VLOOKUP(Table8_16[[#This Row],[Store_ID]],Store!$A$2:$E$21,4,FALSE)</f>
        <v>East Jenniferstad</v>
      </c>
      <c r="AE1479" t="str">
        <f>VLOOKUP(Table8_16[[#This Row],[Store_ID]],Store!$A$2:$E$21,5,FALSE)</f>
        <v>Flagship</v>
      </c>
      <c r="AF1479" s="22" t="str">
        <f>VLOOKUP(Table8_16[[#This Row],[Store_ID]],Store!$A$2:$F$21,6,FALSE)</f>
        <v>Physical Store</v>
      </c>
    </row>
    <row r="1480" spans="1:32" x14ac:dyDescent="0.3">
      <c r="A1480" t="s">
        <v>3445</v>
      </c>
      <c r="B1480" s="5">
        <v>45806</v>
      </c>
      <c r="C1480" t="s">
        <v>299</v>
      </c>
      <c r="D1480" t="s">
        <v>1645</v>
      </c>
      <c r="E1480" t="s">
        <v>1927</v>
      </c>
      <c r="F1480">
        <v>1</v>
      </c>
      <c r="G1480">
        <v>588.61</v>
      </c>
      <c r="H1480">
        <v>0.1</v>
      </c>
      <c r="I1480" t="s">
        <v>1961</v>
      </c>
      <c r="J1480">
        <v>529.74900000000002</v>
      </c>
      <c r="K1480">
        <v>529.74900000000002</v>
      </c>
      <c r="L1480" t="str">
        <f>_xlfn.IFS(Table8_1[[#This Row],[Unit_Price]]&lt;500,"Low Price",Table8_1[[#This Row],[Unit_Price]]&lt;2000,"Medium Price",Table8_1[[#This Row],[Unit_Price]]&gt;=2000, "High Price")</f>
        <v>Medium Price</v>
      </c>
      <c r="M1480" t="str">
        <f>VLOOKUP(Table8_16[[#This Row],[Customer_ID]],Table1__2[],2,FALSE)</f>
        <v>Krystal Ford</v>
      </c>
      <c r="N1480">
        <f>VLOOKUP(Table8_16[[#This Row],[Customer_ID]],Table1__2[],3,FALSE)</f>
        <v>34</v>
      </c>
      <c r="O1480" t="str">
        <f>VLOOKUP(Table8_16[[#This Row],[Customer_ID]],Table1__2[],4,FALSE)</f>
        <v>Female</v>
      </c>
      <c r="P1480" t="str">
        <f>VLOOKUP(Table8_16[[#This Row],[Customer_ID]],Table1__2[],5,FALSE)</f>
        <v>South David</v>
      </c>
      <c r="Q1480" t="str">
        <f>VLOOKUP(Table8_16[[#This Row],[Customer_ID]],Table1__2[],6,FALSE)</f>
        <v>Arizona</v>
      </c>
      <c r="R1480" t="str">
        <f>VLOOKUP(Table8_16[[#This Row],[Customer_ID]],Table1__2[],7,FALSE)</f>
        <v>USA</v>
      </c>
      <c r="S1480" t="str">
        <f>VLOOKUP(Table8_16[[#This Row],[Customer_ID]],Table1__2[],8,FALSE)</f>
        <v>Platinum</v>
      </c>
      <c r="T1480" t="str">
        <f>VLOOKUP(Table8_16[[#This Row],[Customer_ID]],Table1__2[],9,FALSE)</f>
        <v>Experienced</v>
      </c>
      <c r="U1480" t="str">
        <f>VLOOKUP(Table8_16[[#This Row],[Product_ID]],Table3__211[],2,FALSE)</f>
        <v>Men's Formal</v>
      </c>
      <c r="V1480" t="str">
        <f>VLOOKUP(Table8_16[[#This Row],[Product_ID]],Table3__211[],3,FALSE)</f>
        <v>Shirt</v>
      </c>
      <c r="W1480" t="str">
        <f>VLOOKUP(Table8_16[[#This Row],[Product_ID]],Table3__211[],4,FALSE)</f>
        <v>Clothing</v>
      </c>
      <c r="X1480" t="str">
        <f>VLOOKUP(Table8_16[[#This Row],[Product_ID]],Table3__211[],5,FALSE)</f>
        <v>Tops</v>
      </c>
      <c r="Y1480" t="str">
        <f>VLOOKUP(Table8_16[[#This Row],[Product_ID]],Table3__211[],6,FALSE)</f>
        <v>Moon, Mora and Santos</v>
      </c>
      <c r="Z1480">
        <f>VLOOKUP(Table8_16[[#This Row],[Product_ID]],Table3__211[],7,FALSE)</f>
        <v>254.04</v>
      </c>
      <c r="AA1480">
        <f>VLOOKUP(Table8_16[[#This Row],[Product_ID]],Table3__211[],8,FALSE)</f>
        <v>360</v>
      </c>
      <c r="AB1480" t="str">
        <f>VLOOKUP(Table8_16[[#This Row],[Store_ID]],Store!$A$2:$E$21,2,FALSE)</f>
        <v>Aguirre-Keller</v>
      </c>
      <c r="AC1480" t="str">
        <f>VLOOKUP(Table8_16[[#This Row],[Store_ID]],Store!$A$2:$E$21,3,FALSE)</f>
        <v>South</v>
      </c>
      <c r="AD1480" t="str">
        <f>VLOOKUP(Table8_16[[#This Row],[Store_ID]],Store!$A$2:$E$21,4,FALSE)</f>
        <v>Lake Michael</v>
      </c>
      <c r="AE1480" t="str">
        <f>VLOOKUP(Table8_16[[#This Row],[Store_ID]],Store!$A$2:$E$21,5,FALSE)</f>
        <v>Online</v>
      </c>
      <c r="AF1480" s="22" t="str">
        <f>VLOOKUP(Table8_16[[#This Row],[Store_ID]],Store!$A$2:$F$21,6,FALSE)</f>
        <v>Digital Store</v>
      </c>
    </row>
    <row r="1481" spans="1:32" x14ac:dyDescent="0.3">
      <c r="A1481" t="s">
        <v>3446</v>
      </c>
      <c r="B1481" s="5">
        <v>45240</v>
      </c>
      <c r="C1481" t="s">
        <v>400</v>
      </c>
      <c r="D1481" t="s">
        <v>1677</v>
      </c>
      <c r="E1481" t="s">
        <v>1901</v>
      </c>
      <c r="F1481">
        <v>4</v>
      </c>
      <c r="G1481">
        <v>695.97</v>
      </c>
      <c r="H1481">
        <v>0.02</v>
      </c>
      <c r="I1481" t="s">
        <v>1959</v>
      </c>
      <c r="J1481">
        <v>2728.2024000000001</v>
      </c>
      <c r="K1481">
        <v>2728.2024000000001</v>
      </c>
      <c r="L1481" t="str">
        <f>_xlfn.IFS(Table8_1[[#This Row],[Unit_Price]]&lt;500,"Low Price",Table8_1[[#This Row],[Unit_Price]]&lt;2000,"Medium Price",Table8_1[[#This Row],[Unit_Price]]&gt;=2000, "High Price")</f>
        <v>Medium Price</v>
      </c>
      <c r="M1481" t="str">
        <f>VLOOKUP(Table8_16[[#This Row],[Customer_ID]],Table1__2[],2,FALSE)</f>
        <v>Edward Hall</v>
      </c>
      <c r="N1481">
        <f>VLOOKUP(Table8_16[[#This Row],[Customer_ID]],Table1__2[],3,FALSE)</f>
        <v>51</v>
      </c>
      <c r="O1481" t="str">
        <f>VLOOKUP(Table8_16[[#This Row],[Customer_ID]],Table1__2[],4,FALSE)</f>
        <v>Male</v>
      </c>
      <c r="P1481" t="str">
        <f>VLOOKUP(Table8_16[[#This Row],[Customer_ID]],Table1__2[],5,FALSE)</f>
        <v>New William</v>
      </c>
      <c r="Q1481" t="str">
        <f>VLOOKUP(Table8_16[[#This Row],[Customer_ID]],Table1__2[],6,FALSE)</f>
        <v>New Mexico</v>
      </c>
      <c r="R1481" t="str">
        <f>VLOOKUP(Table8_16[[#This Row],[Customer_ID]],Table1__2[],7,FALSE)</f>
        <v>USA</v>
      </c>
      <c r="S1481" t="str">
        <f>VLOOKUP(Table8_16[[#This Row],[Customer_ID]],Table1__2[],8,FALSE)</f>
        <v>Gold</v>
      </c>
      <c r="T1481" t="str">
        <f>VLOOKUP(Table8_16[[#This Row],[Customer_ID]],Table1__2[],9,FALSE)</f>
        <v>Experienced</v>
      </c>
      <c r="U1481" t="str">
        <f>VLOOKUP(Table8_16[[#This Row],[Product_ID]],Table3__211[],2,FALSE)</f>
        <v>Modern Wall</v>
      </c>
      <c r="V1481" t="str">
        <f>VLOOKUP(Table8_16[[#This Row],[Product_ID]],Table3__211[],3,FALSE)</f>
        <v>Clock</v>
      </c>
      <c r="W1481" t="str">
        <f>VLOOKUP(Table8_16[[#This Row],[Product_ID]],Table3__211[],4,FALSE)</f>
        <v>Home</v>
      </c>
      <c r="X1481" t="str">
        <f>VLOOKUP(Table8_16[[#This Row],[Product_ID]],Table3__211[],5,FALSE)</f>
        <v>Decor</v>
      </c>
      <c r="Y1481" t="str">
        <f>VLOOKUP(Table8_16[[#This Row],[Product_ID]],Table3__211[],6,FALSE)</f>
        <v>Weiss-Watson</v>
      </c>
      <c r="Z1481">
        <f>VLOOKUP(Table8_16[[#This Row],[Product_ID]],Table3__211[],7,FALSE)</f>
        <v>179.77</v>
      </c>
      <c r="AA1481">
        <f>VLOOKUP(Table8_16[[#This Row],[Product_ID]],Table3__211[],8,FALSE)</f>
        <v>305</v>
      </c>
      <c r="AB1481" t="str">
        <f>VLOOKUP(Table8_16[[#This Row],[Store_ID]],Store!$A$2:$E$21,2,FALSE)</f>
        <v>Johnson-Wright</v>
      </c>
      <c r="AC1481" t="str">
        <f>VLOOKUP(Table8_16[[#This Row],[Store_ID]],Store!$A$2:$E$21,3,FALSE)</f>
        <v>North</v>
      </c>
      <c r="AD1481" t="str">
        <f>VLOOKUP(Table8_16[[#This Row],[Store_ID]],Store!$A$2:$E$21,4,FALSE)</f>
        <v>Hoodberg</v>
      </c>
      <c r="AE1481" t="str">
        <f>VLOOKUP(Table8_16[[#This Row],[Store_ID]],Store!$A$2:$E$21,5,FALSE)</f>
        <v>Outlet</v>
      </c>
      <c r="AF1481" s="22" t="str">
        <f>VLOOKUP(Table8_16[[#This Row],[Store_ID]],Store!$A$2:$F$21,6,FALSE)</f>
        <v>Physical Store</v>
      </c>
    </row>
    <row r="1482" spans="1:32" x14ac:dyDescent="0.3">
      <c r="A1482" t="s">
        <v>3447</v>
      </c>
      <c r="B1482" s="5">
        <v>45309</v>
      </c>
      <c r="C1482" t="s">
        <v>962</v>
      </c>
      <c r="D1482" t="s">
        <v>1874</v>
      </c>
      <c r="E1482" t="s">
        <v>1927</v>
      </c>
      <c r="F1482">
        <v>2</v>
      </c>
      <c r="G1482">
        <v>181.42</v>
      </c>
      <c r="H1482">
        <v>0.08</v>
      </c>
      <c r="I1482" t="s">
        <v>1961</v>
      </c>
      <c r="J1482">
        <v>333.81279999999998</v>
      </c>
      <c r="K1482">
        <v>333.81279999999998</v>
      </c>
      <c r="L1482" t="str">
        <f>_xlfn.IFS(Table8_1[[#This Row],[Unit_Price]]&lt;500,"Low Price",Table8_1[[#This Row],[Unit_Price]]&lt;2000,"Medium Price",Table8_1[[#This Row],[Unit_Price]]&gt;=2000, "High Price")</f>
        <v>Low Price</v>
      </c>
      <c r="M1482" t="str">
        <f>VLOOKUP(Table8_16[[#This Row],[Customer_ID]],Table1__2[],2,FALSE)</f>
        <v>Ryan Kane</v>
      </c>
      <c r="N1482">
        <f>VLOOKUP(Table8_16[[#This Row],[Customer_ID]],Table1__2[],3,FALSE)</f>
        <v>50</v>
      </c>
      <c r="O1482" t="str">
        <f>VLOOKUP(Table8_16[[#This Row],[Customer_ID]],Table1__2[],4,FALSE)</f>
        <v>Male</v>
      </c>
      <c r="P1482" t="str">
        <f>VLOOKUP(Table8_16[[#This Row],[Customer_ID]],Table1__2[],5,FALSE)</f>
        <v>West Bruceburgh</v>
      </c>
      <c r="Q1482" t="str">
        <f>VLOOKUP(Table8_16[[#This Row],[Customer_ID]],Table1__2[],6,FALSE)</f>
        <v>Virginia</v>
      </c>
      <c r="R1482" t="str">
        <f>VLOOKUP(Table8_16[[#This Row],[Customer_ID]],Table1__2[],7,FALSE)</f>
        <v>USA</v>
      </c>
      <c r="S1482" t="str">
        <f>VLOOKUP(Table8_16[[#This Row],[Customer_ID]],Table1__2[],8,FALSE)</f>
        <v>Gold</v>
      </c>
      <c r="T1482" t="str">
        <f>VLOOKUP(Table8_16[[#This Row],[Customer_ID]],Table1__2[],9,FALSE)</f>
        <v>Experienced</v>
      </c>
      <c r="U1482" t="str">
        <f>VLOOKUP(Table8_16[[#This Row],[Product_ID]],Table3__211[],2,FALSE)</f>
        <v>Cricket</v>
      </c>
      <c r="V1482" t="str">
        <f>VLOOKUP(Table8_16[[#This Row],[Product_ID]],Table3__211[],3,FALSE)</f>
        <v>Bat</v>
      </c>
      <c r="W1482" t="str">
        <f>VLOOKUP(Table8_16[[#This Row],[Product_ID]],Table3__211[],4,FALSE)</f>
        <v>Sports</v>
      </c>
      <c r="X1482" t="str">
        <f>VLOOKUP(Table8_16[[#This Row],[Product_ID]],Table3__211[],5,FALSE)</f>
        <v>Team Sports</v>
      </c>
      <c r="Y1482" t="str">
        <f>VLOOKUP(Table8_16[[#This Row],[Product_ID]],Table3__211[],6,FALSE)</f>
        <v>Khan LLC</v>
      </c>
      <c r="Z1482">
        <f>VLOOKUP(Table8_16[[#This Row],[Product_ID]],Table3__211[],7,FALSE)</f>
        <v>245.98</v>
      </c>
      <c r="AA1482">
        <f>VLOOKUP(Table8_16[[#This Row],[Product_ID]],Table3__211[],8,FALSE)</f>
        <v>471</v>
      </c>
      <c r="AB1482" t="str">
        <f>VLOOKUP(Table8_16[[#This Row],[Store_ID]],Store!$A$2:$E$21,2,FALSE)</f>
        <v>Aguirre-Keller</v>
      </c>
      <c r="AC1482" t="str">
        <f>VLOOKUP(Table8_16[[#This Row],[Store_ID]],Store!$A$2:$E$21,3,FALSE)</f>
        <v>South</v>
      </c>
      <c r="AD1482" t="str">
        <f>VLOOKUP(Table8_16[[#This Row],[Store_ID]],Store!$A$2:$E$21,4,FALSE)</f>
        <v>Lake Michael</v>
      </c>
      <c r="AE1482" t="str">
        <f>VLOOKUP(Table8_16[[#This Row],[Store_ID]],Store!$A$2:$E$21,5,FALSE)</f>
        <v>Online</v>
      </c>
      <c r="AF1482" s="22" t="str">
        <f>VLOOKUP(Table8_16[[#This Row],[Store_ID]],Store!$A$2:$F$21,6,FALSE)</f>
        <v>Digital Store</v>
      </c>
    </row>
    <row r="1483" spans="1:32" x14ac:dyDescent="0.3">
      <c r="A1483" t="s">
        <v>3448</v>
      </c>
      <c r="B1483" s="5">
        <v>45375</v>
      </c>
      <c r="C1483" t="s">
        <v>104</v>
      </c>
      <c r="D1483" t="s">
        <v>1874</v>
      </c>
      <c r="E1483" t="s">
        <v>1932</v>
      </c>
      <c r="F1483">
        <v>1</v>
      </c>
      <c r="G1483">
        <v>439.55</v>
      </c>
      <c r="H1483">
        <v>0.28999999999999998</v>
      </c>
      <c r="I1483" t="s">
        <v>1964</v>
      </c>
      <c r="J1483">
        <v>312.08049999999997</v>
      </c>
      <c r="K1483">
        <v>312.08050000000003</v>
      </c>
      <c r="L1483" t="str">
        <f>_xlfn.IFS(Table8_1[[#This Row],[Unit_Price]]&lt;500,"Low Price",Table8_1[[#This Row],[Unit_Price]]&lt;2000,"Medium Price",Table8_1[[#This Row],[Unit_Price]]&gt;=2000, "High Price")</f>
        <v>Low Price</v>
      </c>
      <c r="M1483" t="str">
        <f>VLOOKUP(Table8_16[[#This Row],[Customer_ID]],Table1__2[],2,FALSE)</f>
        <v>Jonathan Steele</v>
      </c>
      <c r="N1483">
        <f>VLOOKUP(Table8_16[[#This Row],[Customer_ID]],Table1__2[],3,FALSE)</f>
        <v>52</v>
      </c>
      <c r="O1483" t="str">
        <f>VLOOKUP(Table8_16[[#This Row],[Customer_ID]],Table1__2[],4,FALSE)</f>
        <v>Female</v>
      </c>
      <c r="P1483" t="str">
        <f>VLOOKUP(Table8_16[[#This Row],[Customer_ID]],Table1__2[],5,FALSE)</f>
        <v>Molinabury</v>
      </c>
      <c r="Q1483" t="str">
        <f>VLOOKUP(Table8_16[[#This Row],[Customer_ID]],Table1__2[],6,FALSE)</f>
        <v>Oregon</v>
      </c>
      <c r="R1483" t="str">
        <f>VLOOKUP(Table8_16[[#This Row],[Customer_ID]],Table1__2[],7,FALSE)</f>
        <v>USA</v>
      </c>
      <c r="S1483" t="str">
        <f>VLOOKUP(Table8_16[[#This Row],[Customer_ID]],Table1__2[],8,FALSE)</f>
        <v>Silver</v>
      </c>
      <c r="T1483" t="str">
        <f>VLOOKUP(Table8_16[[#This Row],[Customer_ID]],Table1__2[],9,FALSE)</f>
        <v>Experienced</v>
      </c>
      <c r="U1483" t="str">
        <f>VLOOKUP(Table8_16[[#This Row],[Product_ID]],Table3__211[],2,FALSE)</f>
        <v>Cricket</v>
      </c>
      <c r="V1483" t="str">
        <f>VLOOKUP(Table8_16[[#This Row],[Product_ID]],Table3__211[],3,FALSE)</f>
        <v>Bat</v>
      </c>
      <c r="W1483" t="str">
        <f>VLOOKUP(Table8_16[[#This Row],[Product_ID]],Table3__211[],4,FALSE)</f>
        <v>Sports</v>
      </c>
      <c r="X1483" t="str">
        <f>VLOOKUP(Table8_16[[#This Row],[Product_ID]],Table3__211[],5,FALSE)</f>
        <v>Team Sports</v>
      </c>
      <c r="Y1483" t="str">
        <f>VLOOKUP(Table8_16[[#This Row],[Product_ID]],Table3__211[],6,FALSE)</f>
        <v>Khan LLC</v>
      </c>
      <c r="Z1483">
        <f>VLOOKUP(Table8_16[[#This Row],[Product_ID]],Table3__211[],7,FALSE)</f>
        <v>245.98</v>
      </c>
      <c r="AA1483">
        <f>VLOOKUP(Table8_16[[#This Row],[Product_ID]],Table3__211[],8,FALSE)</f>
        <v>471</v>
      </c>
      <c r="AB1483" t="str">
        <f>VLOOKUP(Table8_16[[#This Row],[Store_ID]],Store!$A$2:$E$21,2,FALSE)</f>
        <v>Gardner, Humphrey and Contreras</v>
      </c>
      <c r="AC1483" t="str">
        <f>VLOOKUP(Table8_16[[#This Row],[Store_ID]],Store!$A$2:$E$21,3,FALSE)</f>
        <v>East</v>
      </c>
      <c r="AD1483" t="str">
        <f>VLOOKUP(Table8_16[[#This Row],[Store_ID]],Store!$A$2:$E$21,4,FALSE)</f>
        <v>Johnsonville</v>
      </c>
      <c r="AE1483" t="str">
        <f>VLOOKUP(Table8_16[[#This Row],[Store_ID]],Store!$A$2:$E$21,5,FALSE)</f>
        <v>Flagship</v>
      </c>
      <c r="AF1483" s="22" t="str">
        <f>VLOOKUP(Table8_16[[#This Row],[Store_ID]],Store!$A$2:$F$21,6,FALSE)</f>
        <v>Physical Store</v>
      </c>
    </row>
    <row r="1484" spans="1:32" x14ac:dyDescent="0.3">
      <c r="A1484" t="s">
        <v>3449</v>
      </c>
      <c r="B1484" s="5">
        <v>45733</v>
      </c>
      <c r="C1484" t="s">
        <v>403</v>
      </c>
      <c r="D1484" t="s">
        <v>1747</v>
      </c>
      <c r="E1484" t="s">
        <v>1945</v>
      </c>
      <c r="F1484">
        <v>3</v>
      </c>
      <c r="G1484">
        <v>471.27</v>
      </c>
      <c r="H1484">
        <v>0.27</v>
      </c>
      <c r="I1484" t="s">
        <v>1964</v>
      </c>
      <c r="J1484">
        <v>1032.0813000000001</v>
      </c>
      <c r="K1484">
        <v>1032.0812999999998</v>
      </c>
      <c r="L1484" t="str">
        <f>_xlfn.IFS(Table8_1[[#This Row],[Unit_Price]]&lt;500,"Low Price",Table8_1[[#This Row],[Unit_Price]]&lt;2000,"Medium Price",Table8_1[[#This Row],[Unit_Price]]&gt;=2000, "High Price")</f>
        <v>Low Price</v>
      </c>
      <c r="M1484" t="str">
        <f>VLOOKUP(Table8_16[[#This Row],[Customer_ID]],Table1__2[],2,FALSE)</f>
        <v>Ryan Hernandez</v>
      </c>
      <c r="N1484">
        <f>VLOOKUP(Table8_16[[#This Row],[Customer_ID]],Table1__2[],3,FALSE)</f>
        <v>30</v>
      </c>
      <c r="O1484" t="str">
        <f>VLOOKUP(Table8_16[[#This Row],[Customer_ID]],Table1__2[],4,FALSE)</f>
        <v>Male</v>
      </c>
      <c r="P1484" t="str">
        <f>VLOOKUP(Table8_16[[#This Row],[Customer_ID]],Table1__2[],5,FALSE)</f>
        <v>East Donna</v>
      </c>
      <c r="Q1484" t="str">
        <f>VLOOKUP(Table8_16[[#This Row],[Customer_ID]],Table1__2[],6,FALSE)</f>
        <v>Nevada</v>
      </c>
      <c r="R1484" t="str">
        <f>VLOOKUP(Table8_16[[#This Row],[Customer_ID]],Table1__2[],7,FALSE)</f>
        <v>USA</v>
      </c>
      <c r="S1484" t="str">
        <f>VLOOKUP(Table8_16[[#This Row],[Customer_ID]],Table1__2[],8,FALSE)</f>
        <v>Bronze</v>
      </c>
      <c r="T1484" t="str">
        <f>VLOOKUP(Table8_16[[#This Row],[Customer_ID]],Table1__2[],9,FALSE)</f>
        <v>Entry level Professionel</v>
      </c>
      <c r="U1484" t="str">
        <f>VLOOKUP(Table8_16[[#This Row],[Product_ID]],Table3__211[],2,FALSE)</f>
        <v>Ceramic Plant</v>
      </c>
      <c r="V1484" t="str">
        <f>VLOOKUP(Table8_16[[#This Row],[Product_ID]],Table3__211[],3,FALSE)</f>
        <v>Pot</v>
      </c>
      <c r="W1484" t="str">
        <f>VLOOKUP(Table8_16[[#This Row],[Product_ID]],Table3__211[],4,FALSE)</f>
        <v>Home</v>
      </c>
      <c r="X1484" t="str">
        <f>VLOOKUP(Table8_16[[#This Row],[Product_ID]],Table3__211[],5,FALSE)</f>
        <v>Decor</v>
      </c>
      <c r="Y1484" t="str">
        <f>VLOOKUP(Table8_16[[#This Row],[Product_ID]],Table3__211[],6,FALSE)</f>
        <v>Hatfield, Baird and Torres</v>
      </c>
      <c r="Z1484">
        <f>VLOOKUP(Table8_16[[#This Row],[Product_ID]],Table3__211[],7,FALSE)</f>
        <v>81.75</v>
      </c>
      <c r="AA1484">
        <f>VLOOKUP(Table8_16[[#This Row],[Product_ID]],Table3__211[],8,FALSE)</f>
        <v>273</v>
      </c>
      <c r="AB1484" t="str">
        <f>VLOOKUP(Table8_16[[#This Row],[Store_ID]],Store!$A$2:$E$21,2,FALSE)</f>
        <v>Guerrero-Schmitt</v>
      </c>
      <c r="AC1484" t="str">
        <f>VLOOKUP(Table8_16[[#This Row],[Store_ID]],Store!$A$2:$E$21,3,FALSE)</f>
        <v>East</v>
      </c>
      <c r="AD1484" t="str">
        <f>VLOOKUP(Table8_16[[#This Row],[Store_ID]],Store!$A$2:$E$21,4,FALSE)</f>
        <v>East Stevechester</v>
      </c>
      <c r="AE1484" t="str">
        <f>VLOOKUP(Table8_16[[#This Row],[Store_ID]],Store!$A$2:$E$21,5,FALSE)</f>
        <v>Flagship</v>
      </c>
      <c r="AF1484" s="22" t="str">
        <f>VLOOKUP(Table8_16[[#This Row],[Store_ID]],Store!$A$2:$F$21,6,FALSE)</f>
        <v>Physical Store</v>
      </c>
    </row>
    <row r="1485" spans="1:32" x14ac:dyDescent="0.3">
      <c r="A1485" t="s">
        <v>3450</v>
      </c>
      <c r="B1485" s="5">
        <v>45435</v>
      </c>
      <c r="C1485" t="s">
        <v>176</v>
      </c>
      <c r="D1485" t="s">
        <v>1759</v>
      </c>
      <c r="E1485" t="s">
        <v>1929</v>
      </c>
      <c r="F1485">
        <v>1</v>
      </c>
      <c r="G1485">
        <v>758.89</v>
      </c>
      <c r="H1485">
        <v>0.1</v>
      </c>
      <c r="I1485" t="s">
        <v>1959</v>
      </c>
      <c r="J1485">
        <v>683.00099999999998</v>
      </c>
      <c r="K1485">
        <v>683.00099999999998</v>
      </c>
      <c r="L1485" t="str">
        <f>_xlfn.IFS(Table8_1[[#This Row],[Unit_Price]]&lt;500,"Low Price",Table8_1[[#This Row],[Unit_Price]]&lt;2000,"Medium Price",Table8_1[[#This Row],[Unit_Price]]&gt;=2000, "High Price")</f>
        <v>Medium Price</v>
      </c>
      <c r="M1485" t="str">
        <f>VLOOKUP(Table8_16[[#This Row],[Customer_ID]],Table1__2[],2,FALSE)</f>
        <v>Denise Williams</v>
      </c>
      <c r="N1485">
        <f>VLOOKUP(Table8_16[[#This Row],[Customer_ID]],Table1__2[],3,FALSE)</f>
        <v>34</v>
      </c>
      <c r="O1485" t="str">
        <f>VLOOKUP(Table8_16[[#This Row],[Customer_ID]],Table1__2[],4,FALSE)</f>
        <v>Male</v>
      </c>
      <c r="P1485" t="str">
        <f>VLOOKUP(Table8_16[[#This Row],[Customer_ID]],Table1__2[],5,FALSE)</f>
        <v>Christianstad</v>
      </c>
      <c r="Q1485" t="str">
        <f>VLOOKUP(Table8_16[[#This Row],[Customer_ID]],Table1__2[],6,FALSE)</f>
        <v>Hawaii</v>
      </c>
      <c r="R1485" t="str">
        <f>VLOOKUP(Table8_16[[#This Row],[Customer_ID]],Table1__2[],7,FALSE)</f>
        <v>USA</v>
      </c>
      <c r="S1485" t="str">
        <f>VLOOKUP(Table8_16[[#This Row],[Customer_ID]],Table1__2[],8,FALSE)</f>
        <v>Bronze</v>
      </c>
      <c r="T1485" t="str">
        <f>VLOOKUP(Table8_16[[#This Row],[Customer_ID]],Table1__2[],9,FALSE)</f>
        <v>Experienced</v>
      </c>
      <c r="U1485" t="str">
        <f>VLOOKUP(Table8_16[[#This Row],[Product_ID]],Table3__211[],2,FALSE)</f>
        <v>Men's Hair Styling</v>
      </c>
      <c r="V1485" t="str">
        <f>VLOOKUP(Table8_16[[#This Row],[Product_ID]],Table3__211[],3,FALSE)</f>
        <v>Gel</v>
      </c>
      <c r="W1485" t="str">
        <f>VLOOKUP(Table8_16[[#This Row],[Product_ID]],Table3__211[],4,FALSE)</f>
        <v>Beauty</v>
      </c>
      <c r="X1485" t="str">
        <f>VLOOKUP(Table8_16[[#This Row],[Product_ID]],Table3__211[],5,FALSE)</f>
        <v>Haircare</v>
      </c>
      <c r="Y1485" t="str">
        <f>VLOOKUP(Table8_16[[#This Row],[Product_ID]],Table3__211[],6,FALSE)</f>
        <v>Cline-Mccarthy</v>
      </c>
      <c r="Z1485">
        <f>VLOOKUP(Table8_16[[#This Row],[Product_ID]],Table3__211[],7,FALSE)</f>
        <v>17.309999999999999</v>
      </c>
      <c r="AA1485">
        <f>VLOOKUP(Table8_16[[#This Row],[Product_ID]],Table3__211[],8,FALSE)</f>
        <v>399</v>
      </c>
      <c r="AB1485" t="str">
        <f>VLOOKUP(Table8_16[[#This Row],[Store_ID]],Store!$A$2:$E$21,2,FALSE)</f>
        <v>Thomas, Bridges and Harris</v>
      </c>
      <c r="AC1485" t="str">
        <f>VLOOKUP(Table8_16[[#This Row],[Store_ID]],Store!$A$2:$E$21,3,FALSE)</f>
        <v>North</v>
      </c>
      <c r="AD1485" t="str">
        <f>VLOOKUP(Table8_16[[#This Row],[Store_ID]],Store!$A$2:$E$21,4,FALSE)</f>
        <v>Sabrinatown</v>
      </c>
      <c r="AE1485" t="str">
        <f>VLOOKUP(Table8_16[[#This Row],[Store_ID]],Store!$A$2:$E$21,5,FALSE)</f>
        <v>Online</v>
      </c>
      <c r="AF1485" s="22" t="str">
        <f>VLOOKUP(Table8_16[[#This Row],[Store_ID]],Store!$A$2:$F$21,6,FALSE)</f>
        <v>Digital Store</v>
      </c>
    </row>
    <row r="1486" spans="1:32" x14ac:dyDescent="0.3">
      <c r="A1486" t="s">
        <v>3451</v>
      </c>
      <c r="B1486" s="5">
        <v>45864</v>
      </c>
      <c r="C1486" t="s">
        <v>1504</v>
      </c>
      <c r="D1486" t="s">
        <v>1868</v>
      </c>
      <c r="E1486" t="s">
        <v>1936</v>
      </c>
      <c r="F1486">
        <v>4</v>
      </c>
      <c r="G1486">
        <v>918.1</v>
      </c>
      <c r="H1486">
        <v>0.19</v>
      </c>
      <c r="I1486" t="s">
        <v>1964</v>
      </c>
      <c r="J1486">
        <v>2974.6439999999998</v>
      </c>
      <c r="K1486">
        <v>2974.6440000000002</v>
      </c>
      <c r="L1486" t="str">
        <f>_xlfn.IFS(Table8_1[[#This Row],[Unit_Price]]&lt;500,"Low Price",Table8_1[[#This Row],[Unit_Price]]&lt;2000,"Medium Price",Table8_1[[#This Row],[Unit_Price]]&gt;=2000, "High Price")</f>
        <v>Medium Price</v>
      </c>
      <c r="M1486" t="str">
        <f>VLOOKUP(Table8_16[[#This Row],[Customer_ID]],Table1__2[],2,FALSE)</f>
        <v>Sara Ingram</v>
      </c>
      <c r="N1486">
        <f>VLOOKUP(Table8_16[[#This Row],[Customer_ID]],Table1__2[],3,FALSE)</f>
        <v>46</v>
      </c>
      <c r="O1486" t="str">
        <f>VLOOKUP(Table8_16[[#This Row],[Customer_ID]],Table1__2[],4,FALSE)</f>
        <v>Female</v>
      </c>
      <c r="P1486" t="str">
        <f>VLOOKUP(Table8_16[[#This Row],[Customer_ID]],Table1__2[],5,FALSE)</f>
        <v>East Dillonview</v>
      </c>
      <c r="Q1486" t="str">
        <f>VLOOKUP(Table8_16[[#This Row],[Customer_ID]],Table1__2[],6,FALSE)</f>
        <v>Virginia</v>
      </c>
      <c r="R1486" t="str">
        <f>VLOOKUP(Table8_16[[#This Row],[Customer_ID]],Table1__2[],7,FALSE)</f>
        <v>USA</v>
      </c>
      <c r="S1486" t="str">
        <f>VLOOKUP(Table8_16[[#This Row],[Customer_ID]],Table1__2[],8,FALSE)</f>
        <v>Bronze</v>
      </c>
      <c r="T1486" t="str">
        <f>VLOOKUP(Table8_16[[#This Row],[Customer_ID]],Table1__2[],9,FALSE)</f>
        <v>Experienced</v>
      </c>
      <c r="U1486" t="str">
        <f>VLOOKUP(Table8_16[[#This Row],[Product_ID]],Table3__211[],2,FALSE)</f>
        <v>Sports Stopwatch</v>
      </c>
      <c r="V1486" t="str">
        <f>VLOOKUP(Table8_16[[#This Row],[Product_ID]],Table3__211[],3,FALSE)</f>
        <v>Basic</v>
      </c>
      <c r="W1486" t="str">
        <f>VLOOKUP(Table8_16[[#This Row],[Product_ID]],Table3__211[],4,FALSE)</f>
        <v>Sports</v>
      </c>
      <c r="X1486" t="str">
        <f>VLOOKUP(Table8_16[[#This Row],[Product_ID]],Table3__211[],5,FALSE)</f>
        <v>Accessories</v>
      </c>
      <c r="Y1486" t="str">
        <f>VLOOKUP(Table8_16[[#This Row],[Product_ID]],Table3__211[],6,FALSE)</f>
        <v>Wilson Group</v>
      </c>
      <c r="Z1486">
        <f>VLOOKUP(Table8_16[[#This Row],[Product_ID]],Table3__211[],7,FALSE)</f>
        <v>60.65</v>
      </c>
      <c r="AA1486">
        <f>VLOOKUP(Table8_16[[#This Row],[Product_ID]],Table3__211[],8,FALSE)</f>
        <v>75</v>
      </c>
      <c r="AB1486" t="str">
        <f>VLOOKUP(Table8_16[[#This Row],[Store_ID]],Store!$A$2:$E$21,2,FALSE)</f>
        <v>Shelton PLC</v>
      </c>
      <c r="AC1486" t="str">
        <f>VLOOKUP(Table8_16[[#This Row],[Store_ID]],Store!$A$2:$E$21,3,FALSE)</f>
        <v>North</v>
      </c>
      <c r="AD1486" t="str">
        <f>VLOOKUP(Table8_16[[#This Row],[Store_ID]],Store!$A$2:$E$21,4,FALSE)</f>
        <v>East Jenniferstad</v>
      </c>
      <c r="AE1486" t="str">
        <f>VLOOKUP(Table8_16[[#This Row],[Store_ID]],Store!$A$2:$E$21,5,FALSE)</f>
        <v>Flagship</v>
      </c>
      <c r="AF1486" s="22" t="str">
        <f>VLOOKUP(Table8_16[[#This Row],[Store_ID]],Store!$A$2:$F$21,6,FALSE)</f>
        <v>Physical Store</v>
      </c>
    </row>
    <row r="1487" spans="1:32" x14ac:dyDescent="0.3">
      <c r="A1487" t="s">
        <v>3452</v>
      </c>
      <c r="B1487" s="5">
        <v>45569</v>
      </c>
      <c r="C1487" t="s">
        <v>838</v>
      </c>
      <c r="D1487" t="s">
        <v>1865</v>
      </c>
      <c r="E1487" t="s">
        <v>1927</v>
      </c>
      <c r="F1487">
        <v>1</v>
      </c>
      <c r="G1487">
        <v>861.5</v>
      </c>
      <c r="H1487">
        <v>0.05</v>
      </c>
      <c r="I1487" t="s">
        <v>1964</v>
      </c>
      <c r="J1487">
        <v>818.42499999999995</v>
      </c>
      <c r="K1487">
        <v>818.42499999999995</v>
      </c>
      <c r="L1487" t="str">
        <f>_xlfn.IFS(Table8_1[[#This Row],[Unit_Price]]&lt;500,"Low Price",Table8_1[[#This Row],[Unit_Price]]&lt;2000,"Medium Price",Table8_1[[#This Row],[Unit_Price]]&gt;=2000, "High Price")</f>
        <v>Medium Price</v>
      </c>
      <c r="M1487" t="str">
        <f>VLOOKUP(Table8_16[[#This Row],[Customer_ID]],Table1__2[],2,FALSE)</f>
        <v>Beth Allen</v>
      </c>
      <c r="N1487">
        <f>VLOOKUP(Table8_16[[#This Row],[Customer_ID]],Table1__2[],3,FALSE)</f>
        <v>32</v>
      </c>
      <c r="O1487" t="str">
        <f>VLOOKUP(Table8_16[[#This Row],[Customer_ID]],Table1__2[],4,FALSE)</f>
        <v>Female</v>
      </c>
      <c r="P1487" t="str">
        <f>VLOOKUP(Table8_16[[#This Row],[Customer_ID]],Table1__2[],5,FALSE)</f>
        <v>South Kathrynmouth</v>
      </c>
      <c r="Q1487" t="str">
        <f>VLOOKUP(Table8_16[[#This Row],[Customer_ID]],Table1__2[],6,FALSE)</f>
        <v>Oklahoma</v>
      </c>
      <c r="R1487" t="str">
        <f>VLOOKUP(Table8_16[[#This Row],[Customer_ID]],Table1__2[],7,FALSE)</f>
        <v>USA</v>
      </c>
      <c r="S1487" t="str">
        <f>VLOOKUP(Table8_16[[#This Row],[Customer_ID]],Table1__2[],8,FALSE)</f>
        <v>Silver</v>
      </c>
      <c r="T1487" t="str">
        <f>VLOOKUP(Table8_16[[#This Row],[Customer_ID]],Table1__2[],9,FALSE)</f>
        <v>Experienced</v>
      </c>
      <c r="U1487" t="str">
        <f>VLOOKUP(Table8_16[[#This Row],[Product_ID]],Table3__211[],2,FALSE)</f>
        <v>Vitamin E Body</v>
      </c>
      <c r="V1487" t="str">
        <f>VLOOKUP(Table8_16[[#This Row],[Product_ID]],Table3__211[],3,FALSE)</f>
        <v>Lotion</v>
      </c>
      <c r="W1487" t="str">
        <f>VLOOKUP(Table8_16[[#This Row],[Product_ID]],Table3__211[],4,FALSE)</f>
        <v>Beauty</v>
      </c>
      <c r="X1487" t="str">
        <f>VLOOKUP(Table8_16[[#This Row],[Product_ID]],Table3__211[],5,FALSE)</f>
        <v>Skincare</v>
      </c>
      <c r="Y1487" t="str">
        <f>VLOOKUP(Table8_16[[#This Row],[Product_ID]],Table3__211[],6,FALSE)</f>
        <v>Hoffman-Williams</v>
      </c>
      <c r="Z1487">
        <f>VLOOKUP(Table8_16[[#This Row],[Product_ID]],Table3__211[],7,FALSE)</f>
        <v>358.47</v>
      </c>
      <c r="AA1487">
        <f>VLOOKUP(Table8_16[[#This Row],[Product_ID]],Table3__211[],8,FALSE)</f>
        <v>213</v>
      </c>
      <c r="AB1487" t="str">
        <f>VLOOKUP(Table8_16[[#This Row],[Store_ID]],Store!$A$2:$E$21,2,FALSE)</f>
        <v>Aguirre-Keller</v>
      </c>
      <c r="AC1487" t="str">
        <f>VLOOKUP(Table8_16[[#This Row],[Store_ID]],Store!$A$2:$E$21,3,FALSE)</f>
        <v>South</v>
      </c>
      <c r="AD1487" t="str">
        <f>VLOOKUP(Table8_16[[#This Row],[Store_ID]],Store!$A$2:$E$21,4,FALSE)</f>
        <v>Lake Michael</v>
      </c>
      <c r="AE1487" t="str">
        <f>VLOOKUP(Table8_16[[#This Row],[Store_ID]],Store!$A$2:$E$21,5,FALSE)</f>
        <v>Online</v>
      </c>
      <c r="AF1487" s="22" t="str">
        <f>VLOOKUP(Table8_16[[#This Row],[Store_ID]],Store!$A$2:$F$21,6,FALSE)</f>
        <v>Digital Store</v>
      </c>
    </row>
    <row r="1488" spans="1:32" x14ac:dyDescent="0.3">
      <c r="A1488" t="s">
        <v>3453</v>
      </c>
      <c r="B1488" s="5">
        <v>45664</v>
      </c>
      <c r="C1488" t="s">
        <v>1437</v>
      </c>
      <c r="D1488" t="s">
        <v>1642</v>
      </c>
      <c r="E1488" t="s">
        <v>1934</v>
      </c>
      <c r="F1488">
        <v>1</v>
      </c>
      <c r="G1488">
        <v>588.29999999999995</v>
      </c>
      <c r="H1488">
        <v>0.26</v>
      </c>
      <c r="I1488" t="s">
        <v>1964</v>
      </c>
      <c r="J1488">
        <v>435.34199999999998</v>
      </c>
      <c r="K1488">
        <v>435.34199999999998</v>
      </c>
      <c r="L1488" t="str">
        <f>_xlfn.IFS(Table8_1[[#This Row],[Unit_Price]]&lt;500,"Low Price",Table8_1[[#This Row],[Unit_Price]]&lt;2000,"Medium Price",Table8_1[[#This Row],[Unit_Price]]&gt;=2000, "High Price")</f>
        <v>Medium Price</v>
      </c>
      <c r="M1488" t="str">
        <f>VLOOKUP(Table8_16[[#This Row],[Customer_ID]],Table1__2[],2,FALSE)</f>
        <v>Beth Martin</v>
      </c>
      <c r="N1488">
        <f>VLOOKUP(Table8_16[[#This Row],[Customer_ID]],Table1__2[],3,FALSE)</f>
        <v>34</v>
      </c>
      <c r="O1488" t="str">
        <f>VLOOKUP(Table8_16[[#This Row],[Customer_ID]],Table1__2[],4,FALSE)</f>
        <v>Female</v>
      </c>
      <c r="P1488" t="str">
        <f>VLOOKUP(Table8_16[[#This Row],[Customer_ID]],Table1__2[],5,FALSE)</f>
        <v>Burkefurt</v>
      </c>
      <c r="Q1488" t="str">
        <f>VLOOKUP(Table8_16[[#This Row],[Customer_ID]],Table1__2[],6,FALSE)</f>
        <v>West Virginia</v>
      </c>
      <c r="R1488" t="str">
        <f>VLOOKUP(Table8_16[[#This Row],[Customer_ID]],Table1__2[],7,FALSE)</f>
        <v>USA</v>
      </c>
      <c r="S1488" t="str">
        <f>VLOOKUP(Table8_16[[#This Row],[Customer_ID]],Table1__2[],8,FALSE)</f>
        <v>Silver</v>
      </c>
      <c r="T1488" t="str">
        <f>VLOOKUP(Table8_16[[#This Row],[Customer_ID]],Table1__2[],9,FALSE)</f>
        <v>Experienced</v>
      </c>
      <c r="U1488" t="str">
        <f>VLOOKUP(Table8_16[[#This Row],[Product_ID]],Table3__211[],2,FALSE)</f>
        <v>Carbon Fiber Tennis</v>
      </c>
      <c r="V1488" t="str">
        <f>VLOOKUP(Table8_16[[#This Row],[Product_ID]],Table3__211[],3,FALSE)</f>
        <v>Racket</v>
      </c>
      <c r="W1488" t="str">
        <f>VLOOKUP(Table8_16[[#This Row],[Product_ID]],Table3__211[],4,FALSE)</f>
        <v>Sports</v>
      </c>
      <c r="X1488" t="str">
        <f>VLOOKUP(Table8_16[[#This Row],[Product_ID]],Table3__211[],5,FALSE)</f>
        <v>Equipment</v>
      </c>
      <c r="Y1488" t="str">
        <f>VLOOKUP(Table8_16[[#This Row],[Product_ID]],Table3__211[],6,FALSE)</f>
        <v>Flores, Pineda and Rodriguez</v>
      </c>
      <c r="Z1488">
        <f>VLOOKUP(Table8_16[[#This Row],[Product_ID]],Table3__211[],7,FALSE)</f>
        <v>484.62</v>
      </c>
      <c r="AA1488">
        <f>VLOOKUP(Table8_16[[#This Row],[Product_ID]],Table3__211[],8,FALSE)</f>
        <v>432</v>
      </c>
      <c r="AB1488" t="str">
        <f>VLOOKUP(Table8_16[[#This Row],[Store_ID]],Store!$A$2:$E$21,2,FALSE)</f>
        <v>Mcdonald Inc</v>
      </c>
      <c r="AC1488" t="str">
        <f>VLOOKUP(Table8_16[[#This Row],[Store_ID]],Store!$A$2:$E$21,3,FALSE)</f>
        <v>South</v>
      </c>
      <c r="AD1488" t="str">
        <f>VLOOKUP(Table8_16[[#This Row],[Store_ID]],Store!$A$2:$E$21,4,FALSE)</f>
        <v>Christopherland</v>
      </c>
      <c r="AE1488" t="str">
        <f>VLOOKUP(Table8_16[[#This Row],[Store_ID]],Store!$A$2:$E$21,5,FALSE)</f>
        <v>Outlet</v>
      </c>
      <c r="AF1488" s="22" t="str">
        <f>VLOOKUP(Table8_16[[#This Row],[Store_ID]],Store!$A$2:$F$21,6,FALSE)</f>
        <v>Physical Store</v>
      </c>
    </row>
    <row r="1489" spans="1:32" x14ac:dyDescent="0.3">
      <c r="A1489" t="s">
        <v>3454</v>
      </c>
      <c r="B1489" s="5">
        <v>45645</v>
      </c>
      <c r="C1489" t="s">
        <v>1437</v>
      </c>
      <c r="D1489" t="s">
        <v>1747</v>
      </c>
      <c r="E1489" t="s">
        <v>1914</v>
      </c>
      <c r="F1489">
        <v>1</v>
      </c>
      <c r="G1489">
        <v>917.26</v>
      </c>
      <c r="H1489">
        <v>0.05</v>
      </c>
      <c r="I1489" t="s">
        <v>1961</v>
      </c>
      <c r="J1489">
        <v>871.39700000000005</v>
      </c>
      <c r="K1489">
        <v>871.39699999999993</v>
      </c>
      <c r="L1489" t="str">
        <f>_xlfn.IFS(Table8_1[[#This Row],[Unit_Price]]&lt;500,"Low Price",Table8_1[[#This Row],[Unit_Price]]&lt;2000,"Medium Price",Table8_1[[#This Row],[Unit_Price]]&gt;=2000, "High Price")</f>
        <v>Medium Price</v>
      </c>
      <c r="M1489" t="str">
        <f>VLOOKUP(Table8_16[[#This Row],[Customer_ID]],Table1__2[],2,FALSE)</f>
        <v>Beth Martin</v>
      </c>
      <c r="N1489">
        <f>VLOOKUP(Table8_16[[#This Row],[Customer_ID]],Table1__2[],3,FALSE)</f>
        <v>34</v>
      </c>
      <c r="O1489" t="str">
        <f>VLOOKUP(Table8_16[[#This Row],[Customer_ID]],Table1__2[],4,FALSE)</f>
        <v>Female</v>
      </c>
      <c r="P1489" t="str">
        <f>VLOOKUP(Table8_16[[#This Row],[Customer_ID]],Table1__2[],5,FALSE)</f>
        <v>Burkefurt</v>
      </c>
      <c r="Q1489" t="str">
        <f>VLOOKUP(Table8_16[[#This Row],[Customer_ID]],Table1__2[],6,FALSE)</f>
        <v>West Virginia</v>
      </c>
      <c r="R1489" t="str">
        <f>VLOOKUP(Table8_16[[#This Row],[Customer_ID]],Table1__2[],7,FALSE)</f>
        <v>USA</v>
      </c>
      <c r="S1489" t="str">
        <f>VLOOKUP(Table8_16[[#This Row],[Customer_ID]],Table1__2[],8,FALSE)</f>
        <v>Silver</v>
      </c>
      <c r="T1489" t="str">
        <f>VLOOKUP(Table8_16[[#This Row],[Customer_ID]],Table1__2[],9,FALSE)</f>
        <v>Experienced</v>
      </c>
      <c r="U1489" t="str">
        <f>VLOOKUP(Table8_16[[#This Row],[Product_ID]],Table3__211[],2,FALSE)</f>
        <v>Ceramic Plant</v>
      </c>
      <c r="V1489" t="str">
        <f>VLOOKUP(Table8_16[[#This Row],[Product_ID]],Table3__211[],3,FALSE)</f>
        <v>Pot</v>
      </c>
      <c r="W1489" t="str">
        <f>VLOOKUP(Table8_16[[#This Row],[Product_ID]],Table3__211[],4,FALSE)</f>
        <v>Home</v>
      </c>
      <c r="X1489" t="str">
        <f>VLOOKUP(Table8_16[[#This Row],[Product_ID]],Table3__211[],5,FALSE)</f>
        <v>Decor</v>
      </c>
      <c r="Y1489" t="str">
        <f>VLOOKUP(Table8_16[[#This Row],[Product_ID]],Table3__211[],6,FALSE)</f>
        <v>Hatfield, Baird and Torres</v>
      </c>
      <c r="Z1489">
        <f>VLOOKUP(Table8_16[[#This Row],[Product_ID]],Table3__211[],7,FALSE)</f>
        <v>81.75</v>
      </c>
      <c r="AA1489">
        <f>VLOOKUP(Table8_16[[#This Row],[Product_ID]],Table3__211[],8,FALSE)</f>
        <v>273</v>
      </c>
      <c r="AB1489" t="str">
        <f>VLOOKUP(Table8_16[[#This Row],[Store_ID]],Store!$A$2:$E$21,2,FALSE)</f>
        <v>Martinez-Mullins</v>
      </c>
      <c r="AC1489" t="str">
        <f>VLOOKUP(Table8_16[[#This Row],[Store_ID]],Store!$A$2:$E$21,3,FALSE)</f>
        <v>South</v>
      </c>
      <c r="AD1489" t="str">
        <f>VLOOKUP(Table8_16[[#This Row],[Store_ID]],Store!$A$2:$E$21,4,FALSE)</f>
        <v>Williamsfurt</v>
      </c>
      <c r="AE1489" t="str">
        <f>VLOOKUP(Table8_16[[#This Row],[Store_ID]],Store!$A$2:$E$21,5,FALSE)</f>
        <v>Online</v>
      </c>
      <c r="AF1489" s="22" t="str">
        <f>VLOOKUP(Table8_16[[#This Row],[Store_ID]],Store!$A$2:$F$21,6,FALSE)</f>
        <v>Digital Store</v>
      </c>
    </row>
    <row r="1490" spans="1:32" x14ac:dyDescent="0.3">
      <c r="A1490" t="s">
        <v>3455</v>
      </c>
      <c r="B1490" s="5">
        <v>45449</v>
      </c>
      <c r="C1490" t="s">
        <v>760</v>
      </c>
      <c r="D1490" t="s">
        <v>1580</v>
      </c>
      <c r="E1490" t="s">
        <v>1945</v>
      </c>
      <c r="F1490">
        <v>4</v>
      </c>
      <c r="G1490">
        <v>96.78</v>
      </c>
      <c r="H1490">
        <v>0.11</v>
      </c>
      <c r="I1490" t="s">
        <v>1961</v>
      </c>
      <c r="J1490">
        <v>344.53680000000003</v>
      </c>
      <c r="K1490">
        <v>344.53680000000003</v>
      </c>
      <c r="L1490" t="str">
        <f>_xlfn.IFS(Table8_1[[#This Row],[Unit_Price]]&lt;500,"Low Price",Table8_1[[#This Row],[Unit_Price]]&lt;2000,"Medium Price",Table8_1[[#This Row],[Unit_Price]]&gt;=2000, "High Price")</f>
        <v>Low Price</v>
      </c>
      <c r="M1490" t="str">
        <f>VLOOKUP(Table8_16[[#This Row],[Customer_ID]],Table1__2[],2,FALSE)</f>
        <v>Michelle Gonzalez</v>
      </c>
      <c r="N1490">
        <f>VLOOKUP(Table8_16[[#This Row],[Customer_ID]],Table1__2[],3,FALSE)</f>
        <v>59</v>
      </c>
      <c r="O1490" t="str">
        <f>VLOOKUP(Table8_16[[#This Row],[Customer_ID]],Table1__2[],4,FALSE)</f>
        <v>Male</v>
      </c>
      <c r="P1490" t="str">
        <f>VLOOKUP(Table8_16[[#This Row],[Customer_ID]],Table1__2[],5,FALSE)</f>
        <v>Clarkport</v>
      </c>
      <c r="Q1490" t="str">
        <f>VLOOKUP(Table8_16[[#This Row],[Customer_ID]],Table1__2[],6,FALSE)</f>
        <v>West Virginia</v>
      </c>
      <c r="R1490" t="str">
        <f>VLOOKUP(Table8_16[[#This Row],[Customer_ID]],Table1__2[],7,FALSE)</f>
        <v>USA</v>
      </c>
      <c r="S1490" t="str">
        <f>VLOOKUP(Table8_16[[#This Row],[Customer_ID]],Table1__2[],8,FALSE)</f>
        <v>Silver</v>
      </c>
      <c r="T1490" t="str">
        <f>VLOOKUP(Table8_16[[#This Row],[Customer_ID]],Table1__2[],9,FALSE)</f>
        <v>Experienced</v>
      </c>
      <c r="U1490" t="str">
        <f>VLOOKUP(Table8_16[[#This Row],[Product_ID]],Table3__211[],2,FALSE)</f>
        <v>Herbal Face</v>
      </c>
      <c r="V1490" t="str">
        <f>VLOOKUP(Table8_16[[#This Row],[Product_ID]],Table3__211[],3,FALSE)</f>
        <v>Moisturizer</v>
      </c>
      <c r="W1490" t="str">
        <f>VLOOKUP(Table8_16[[#This Row],[Product_ID]],Table3__211[],4,FALSE)</f>
        <v>Beauty</v>
      </c>
      <c r="X1490" t="str">
        <f>VLOOKUP(Table8_16[[#This Row],[Product_ID]],Table3__211[],5,FALSE)</f>
        <v>Skincare</v>
      </c>
      <c r="Y1490" t="str">
        <f>VLOOKUP(Table8_16[[#This Row],[Product_ID]],Table3__211[],6,FALSE)</f>
        <v>Davidson PLC</v>
      </c>
      <c r="Z1490">
        <f>VLOOKUP(Table8_16[[#This Row],[Product_ID]],Table3__211[],7,FALSE)</f>
        <v>312.8</v>
      </c>
      <c r="AA1490">
        <f>VLOOKUP(Table8_16[[#This Row],[Product_ID]],Table3__211[],8,FALSE)</f>
        <v>350</v>
      </c>
      <c r="AB1490" t="str">
        <f>VLOOKUP(Table8_16[[#This Row],[Store_ID]],Store!$A$2:$E$21,2,FALSE)</f>
        <v>Guerrero-Schmitt</v>
      </c>
      <c r="AC1490" t="str">
        <f>VLOOKUP(Table8_16[[#This Row],[Store_ID]],Store!$A$2:$E$21,3,FALSE)</f>
        <v>East</v>
      </c>
      <c r="AD1490" t="str">
        <f>VLOOKUP(Table8_16[[#This Row],[Store_ID]],Store!$A$2:$E$21,4,FALSE)</f>
        <v>East Stevechester</v>
      </c>
      <c r="AE1490" t="str">
        <f>VLOOKUP(Table8_16[[#This Row],[Store_ID]],Store!$A$2:$E$21,5,FALSE)</f>
        <v>Flagship</v>
      </c>
      <c r="AF1490" s="22" t="str">
        <f>VLOOKUP(Table8_16[[#This Row],[Store_ID]],Store!$A$2:$F$21,6,FALSE)</f>
        <v>Physical Store</v>
      </c>
    </row>
    <row r="1491" spans="1:32" x14ac:dyDescent="0.3">
      <c r="A1491" t="s">
        <v>3456</v>
      </c>
      <c r="B1491" s="5">
        <v>45629</v>
      </c>
      <c r="C1491" t="s">
        <v>1484</v>
      </c>
      <c r="D1491" t="s">
        <v>1661</v>
      </c>
      <c r="E1491" t="s">
        <v>1904</v>
      </c>
      <c r="F1491">
        <v>3</v>
      </c>
      <c r="G1491">
        <v>199.41</v>
      </c>
      <c r="H1491">
        <v>0.16</v>
      </c>
      <c r="I1491" t="s">
        <v>1964</v>
      </c>
      <c r="J1491">
        <v>502.51319999999998</v>
      </c>
      <c r="K1491">
        <v>502.51319999999998</v>
      </c>
      <c r="L1491" t="str">
        <f>_xlfn.IFS(Table8_1[[#This Row],[Unit_Price]]&lt;500,"Low Price",Table8_1[[#This Row],[Unit_Price]]&lt;2000,"Medium Price",Table8_1[[#This Row],[Unit_Price]]&gt;=2000, "High Price")</f>
        <v>Low Price</v>
      </c>
      <c r="M1491" t="str">
        <f>VLOOKUP(Table8_16[[#This Row],[Customer_ID]],Table1__2[],2,FALSE)</f>
        <v>Earl Smith Dds</v>
      </c>
      <c r="N1491">
        <f>VLOOKUP(Table8_16[[#This Row],[Customer_ID]],Table1__2[],3,FALSE)</f>
        <v>59</v>
      </c>
      <c r="O1491" t="str">
        <f>VLOOKUP(Table8_16[[#This Row],[Customer_ID]],Table1__2[],4,FALSE)</f>
        <v>Male</v>
      </c>
      <c r="P1491" t="str">
        <f>VLOOKUP(Table8_16[[#This Row],[Customer_ID]],Table1__2[],5,FALSE)</f>
        <v>West Sarah</v>
      </c>
      <c r="Q1491" t="str">
        <f>VLOOKUP(Table8_16[[#This Row],[Customer_ID]],Table1__2[],6,FALSE)</f>
        <v>South Dakota</v>
      </c>
      <c r="R1491" t="str">
        <f>VLOOKUP(Table8_16[[#This Row],[Customer_ID]],Table1__2[],7,FALSE)</f>
        <v>USA</v>
      </c>
      <c r="S1491" t="str">
        <f>VLOOKUP(Table8_16[[#This Row],[Customer_ID]],Table1__2[],8,FALSE)</f>
        <v>Gold</v>
      </c>
      <c r="T1491" t="str">
        <f>VLOOKUP(Table8_16[[#This Row],[Customer_ID]],Table1__2[],9,FALSE)</f>
        <v>Experienced</v>
      </c>
      <c r="U1491" t="str">
        <f>VLOOKUP(Table8_16[[#This Row],[Product_ID]],Table3__211[],2,FALSE)</f>
        <v>Sports Stopwatch</v>
      </c>
      <c r="V1491" t="str">
        <f>VLOOKUP(Table8_16[[#This Row],[Product_ID]],Table3__211[],3,FALSE)</f>
        <v>Timer</v>
      </c>
      <c r="W1491" t="str">
        <f>VLOOKUP(Table8_16[[#This Row],[Product_ID]],Table3__211[],4,FALSE)</f>
        <v>Sports</v>
      </c>
      <c r="X1491" t="str">
        <f>VLOOKUP(Table8_16[[#This Row],[Product_ID]],Table3__211[],5,FALSE)</f>
        <v>Accessories</v>
      </c>
      <c r="Y1491" t="str">
        <f>VLOOKUP(Table8_16[[#This Row],[Product_ID]],Table3__211[],6,FALSE)</f>
        <v>Burns-Hansen</v>
      </c>
      <c r="Z1491">
        <f>VLOOKUP(Table8_16[[#This Row],[Product_ID]],Table3__211[],7,FALSE)</f>
        <v>38.76</v>
      </c>
      <c r="AA1491">
        <f>VLOOKUP(Table8_16[[#This Row],[Product_ID]],Table3__211[],8,FALSE)</f>
        <v>137</v>
      </c>
      <c r="AB1491" t="str">
        <f>VLOOKUP(Table8_16[[#This Row],[Store_ID]],Store!$A$2:$E$21,2,FALSE)</f>
        <v>Alexander Group</v>
      </c>
      <c r="AC1491" t="str">
        <f>VLOOKUP(Table8_16[[#This Row],[Store_ID]],Store!$A$2:$E$21,3,FALSE)</f>
        <v>South</v>
      </c>
      <c r="AD1491" t="str">
        <f>VLOOKUP(Table8_16[[#This Row],[Store_ID]],Store!$A$2:$E$21,4,FALSE)</f>
        <v>Port Sharon</v>
      </c>
      <c r="AE1491" t="str">
        <f>VLOOKUP(Table8_16[[#This Row],[Store_ID]],Store!$A$2:$E$21,5,FALSE)</f>
        <v>Online</v>
      </c>
      <c r="AF1491" s="22" t="str">
        <f>VLOOKUP(Table8_16[[#This Row],[Store_ID]],Store!$A$2:$F$21,6,FALSE)</f>
        <v>Digital Store</v>
      </c>
    </row>
    <row r="1492" spans="1:32" x14ac:dyDescent="0.3">
      <c r="A1492" t="s">
        <v>3457</v>
      </c>
      <c r="B1492" s="5">
        <v>45739</v>
      </c>
      <c r="C1492" t="s">
        <v>88</v>
      </c>
      <c r="D1492" t="s">
        <v>1744</v>
      </c>
      <c r="E1492" t="s">
        <v>1921</v>
      </c>
      <c r="F1492">
        <v>1</v>
      </c>
      <c r="G1492">
        <v>687.91</v>
      </c>
      <c r="H1492">
        <v>0.25</v>
      </c>
      <c r="I1492" t="s">
        <v>1959</v>
      </c>
      <c r="J1492">
        <v>515.9325</v>
      </c>
      <c r="K1492">
        <v>515.9325</v>
      </c>
      <c r="L1492" t="str">
        <f>_xlfn.IFS(Table8_1[[#This Row],[Unit_Price]]&lt;500,"Low Price",Table8_1[[#This Row],[Unit_Price]]&lt;2000,"Medium Price",Table8_1[[#This Row],[Unit_Price]]&gt;=2000, "High Price")</f>
        <v>Medium Price</v>
      </c>
      <c r="M1492" t="str">
        <f>VLOOKUP(Table8_16[[#This Row],[Customer_ID]],Table1__2[],2,FALSE)</f>
        <v>Michael Torres</v>
      </c>
      <c r="N1492">
        <f>VLOOKUP(Table8_16[[#This Row],[Customer_ID]],Table1__2[],3,FALSE)</f>
        <v>46</v>
      </c>
      <c r="O1492" t="str">
        <f>VLOOKUP(Table8_16[[#This Row],[Customer_ID]],Table1__2[],4,FALSE)</f>
        <v>Female</v>
      </c>
      <c r="P1492" t="str">
        <f>VLOOKUP(Table8_16[[#This Row],[Customer_ID]],Table1__2[],5,FALSE)</f>
        <v>Gonzalezfort</v>
      </c>
      <c r="Q1492" t="str">
        <f>VLOOKUP(Table8_16[[#This Row],[Customer_ID]],Table1__2[],6,FALSE)</f>
        <v>New Jersey</v>
      </c>
      <c r="R1492" t="str">
        <f>VLOOKUP(Table8_16[[#This Row],[Customer_ID]],Table1__2[],7,FALSE)</f>
        <v>USA</v>
      </c>
      <c r="S1492" t="str">
        <f>VLOOKUP(Table8_16[[#This Row],[Customer_ID]],Table1__2[],8,FALSE)</f>
        <v>Platinum</v>
      </c>
      <c r="T1492" t="str">
        <f>VLOOKUP(Table8_16[[#This Row],[Customer_ID]],Table1__2[],9,FALSE)</f>
        <v>Experienced</v>
      </c>
      <c r="U1492" t="str">
        <f>VLOOKUP(Table8_16[[#This Row],[Product_ID]],Table3__211[],2,FALSE)</f>
        <v>Sports Stopwatch</v>
      </c>
      <c r="V1492" t="str">
        <f>VLOOKUP(Table8_16[[#This Row],[Product_ID]],Table3__211[],3,FALSE)</f>
        <v>Pro</v>
      </c>
      <c r="W1492" t="str">
        <f>VLOOKUP(Table8_16[[#This Row],[Product_ID]],Table3__211[],4,FALSE)</f>
        <v>Sports</v>
      </c>
      <c r="X1492" t="str">
        <f>VLOOKUP(Table8_16[[#This Row],[Product_ID]],Table3__211[],5,FALSE)</f>
        <v>Accessories</v>
      </c>
      <c r="Y1492" t="str">
        <f>VLOOKUP(Table8_16[[#This Row],[Product_ID]],Table3__211[],6,FALSE)</f>
        <v>Thompson-French</v>
      </c>
      <c r="Z1492">
        <f>VLOOKUP(Table8_16[[#This Row],[Product_ID]],Table3__211[],7,FALSE)</f>
        <v>434.84</v>
      </c>
      <c r="AA1492">
        <f>VLOOKUP(Table8_16[[#This Row],[Product_ID]],Table3__211[],8,FALSE)</f>
        <v>185</v>
      </c>
      <c r="AB1492" t="str">
        <f>VLOOKUP(Table8_16[[#This Row],[Store_ID]],Store!$A$2:$E$21,2,FALSE)</f>
        <v>Moore, Padilla and Butler</v>
      </c>
      <c r="AC1492" t="str">
        <f>VLOOKUP(Table8_16[[#This Row],[Store_ID]],Store!$A$2:$E$21,3,FALSE)</f>
        <v>South</v>
      </c>
      <c r="AD1492" t="str">
        <f>VLOOKUP(Table8_16[[#This Row],[Store_ID]],Store!$A$2:$E$21,4,FALSE)</f>
        <v>East Johnstad</v>
      </c>
      <c r="AE1492" t="str">
        <f>VLOOKUP(Table8_16[[#This Row],[Store_ID]],Store!$A$2:$E$21,5,FALSE)</f>
        <v>Flagship</v>
      </c>
      <c r="AF1492" s="22" t="str">
        <f>VLOOKUP(Table8_16[[#This Row],[Store_ID]],Store!$A$2:$F$21,6,FALSE)</f>
        <v>Physical Store</v>
      </c>
    </row>
    <row r="1493" spans="1:32" x14ac:dyDescent="0.3">
      <c r="A1493" t="s">
        <v>3458</v>
      </c>
      <c r="B1493" s="5">
        <v>45849</v>
      </c>
      <c r="C1493" t="s">
        <v>157</v>
      </c>
      <c r="D1493" t="s">
        <v>1796</v>
      </c>
      <c r="E1493" t="s">
        <v>1896</v>
      </c>
      <c r="F1493">
        <v>3</v>
      </c>
      <c r="G1493">
        <v>769.62</v>
      </c>
      <c r="H1493">
        <v>0.09</v>
      </c>
      <c r="I1493" t="s">
        <v>1961</v>
      </c>
      <c r="J1493">
        <v>2101.0626000000002</v>
      </c>
      <c r="K1493">
        <v>2101.0626000000002</v>
      </c>
      <c r="L1493" t="str">
        <f>_xlfn.IFS(Table8_1[[#This Row],[Unit_Price]]&lt;500,"Low Price",Table8_1[[#This Row],[Unit_Price]]&lt;2000,"Medium Price",Table8_1[[#This Row],[Unit_Price]]&gt;=2000, "High Price")</f>
        <v>Medium Price</v>
      </c>
      <c r="M1493" t="str">
        <f>VLOOKUP(Table8_16[[#This Row],[Customer_ID]],Table1__2[],2,FALSE)</f>
        <v>Tonya Reynolds</v>
      </c>
      <c r="N1493">
        <f>VLOOKUP(Table8_16[[#This Row],[Customer_ID]],Table1__2[],3,FALSE)</f>
        <v>55</v>
      </c>
      <c r="O1493" t="str">
        <f>VLOOKUP(Table8_16[[#This Row],[Customer_ID]],Table1__2[],4,FALSE)</f>
        <v>Female</v>
      </c>
      <c r="P1493" t="str">
        <f>VLOOKUP(Table8_16[[#This Row],[Customer_ID]],Table1__2[],5,FALSE)</f>
        <v>Darleneton</v>
      </c>
      <c r="Q1493" t="str">
        <f>VLOOKUP(Table8_16[[#This Row],[Customer_ID]],Table1__2[],6,FALSE)</f>
        <v>Michigan</v>
      </c>
      <c r="R1493" t="str">
        <f>VLOOKUP(Table8_16[[#This Row],[Customer_ID]],Table1__2[],7,FALSE)</f>
        <v>USA</v>
      </c>
      <c r="S1493" t="str">
        <f>VLOOKUP(Table8_16[[#This Row],[Customer_ID]],Table1__2[],8,FALSE)</f>
        <v>Gold</v>
      </c>
      <c r="T1493" t="str">
        <f>VLOOKUP(Table8_16[[#This Row],[Customer_ID]],Table1__2[],9,FALSE)</f>
        <v>Experienced</v>
      </c>
      <c r="U1493" t="str">
        <f>VLOOKUP(Table8_16[[#This Row],[Product_ID]],Table3__211[],2,FALSE)</f>
        <v>Hair Repair Oil</v>
      </c>
      <c r="V1493" t="str">
        <f>VLOOKUP(Table8_16[[#This Row],[Product_ID]],Table3__211[],3,FALSE)</f>
        <v>Treatment</v>
      </c>
      <c r="W1493" t="str">
        <f>VLOOKUP(Table8_16[[#This Row],[Product_ID]],Table3__211[],4,FALSE)</f>
        <v>Beauty</v>
      </c>
      <c r="X1493" t="str">
        <f>VLOOKUP(Table8_16[[#This Row],[Product_ID]],Table3__211[],5,FALSE)</f>
        <v>Haircare</v>
      </c>
      <c r="Y1493" t="str">
        <f>VLOOKUP(Table8_16[[#This Row],[Product_ID]],Table3__211[],6,FALSE)</f>
        <v>Hopkins Ltd</v>
      </c>
      <c r="Z1493">
        <f>VLOOKUP(Table8_16[[#This Row],[Product_ID]],Table3__211[],7,FALSE)</f>
        <v>214.32</v>
      </c>
      <c r="AA1493">
        <f>VLOOKUP(Table8_16[[#This Row],[Product_ID]],Table3__211[],8,FALSE)</f>
        <v>383</v>
      </c>
      <c r="AB1493" t="str">
        <f>VLOOKUP(Table8_16[[#This Row],[Store_ID]],Store!$A$2:$E$21,2,FALSE)</f>
        <v>Black-Horn</v>
      </c>
      <c r="AC1493" t="str">
        <f>VLOOKUP(Table8_16[[#This Row],[Store_ID]],Store!$A$2:$E$21,3,FALSE)</f>
        <v>South</v>
      </c>
      <c r="AD1493" t="str">
        <f>VLOOKUP(Table8_16[[#This Row],[Store_ID]],Store!$A$2:$E$21,4,FALSE)</f>
        <v>North Nancyview</v>
      </c>
      <c r="AE1493" t="str">
        <f>VLOOKUP(Table8_16[[#This Row],[Store_ID]],Store!$A$2:$E$21,5,FALSE)</f>
        <v>Outlet</v>
      </c>
      <c r="AF1493" s="22" t="str">
        <f>VLOOKUP(Table8_16[[#This Row],[Store_ID]],Store!$A$2:$F$21,6,FALSE)</f>
        <v>Physical Store</v>
      </c>
    </row>
    <row r="1494" spans="1:32" x14ac:dyDescent="0.3">
      <c r="A1494" t="s">
        <v>3459</v>
      </c>
      <c r="B1494" s="5">
        <v>45230</v>
      </c>
      <c r="C1494" t="s">
        <v>722</v>
      </c>
      <c r="D1494" t="s">
        <v>1572</v>
      </c>
      <c r="E1494" t="s">
        <v>1901</v>
      </c>
      <c r="F1494">
        <v>1</v>
      </c>
      <c r="G1494">
        <v>492.05</v>
      </c>
      <c r="H1494">
        <v>0.27</v>
      </c>
      <c r="I1494" t="s">
        <v>1959</v>
      </c>
      <c r="J1494">
        <v>359.19650000000001</v>
      </c>
      <c r="K1494">
        <v>359.19650000000001</v>
      </c>
      <c r="L1494" t="str">
        <f>_xlfn.IFS(Table8_1[[#This Row],[Unit_Price]]&lt;500,"Low Price",Table8_1[[#This Row],[Unit_Price]]&lt;2000,"Medium Price",Table8_1[[#This Row],[Unit_Price]]&gt;=2000, "High Price")</f>
        <v>Low Price</v>
      </c>
      <c r="M1494" t="str">
        <f>VLOOKUP(Table8_16[[#This Row],[Customer_ID]],Table1__2[],2,FALSE)</f>
        <v>George Davis</v>
      </c>
      <c r="N1494">
        <f>VLOOKUP(Table8_16[[#This Row],[Customer_ID]],Table1__2[],3,FALSE)</f>
        <v>50</v>
      </c>
      <c r="O1494" t="str">
        <f>VLOOKUP(Table8_16[[#This Row],[Customer_ID]],Table1__2[],4,FALSE)</f>
        <v>Female</v>
      </c>
      <c r="P1494" t="str">
        <f>VLOOKUP(Table8_16[[#This Row],[Customer_ID]],Table1__2[],5,FALSE)</f>
        <v xml:space="preserve">    lake lisa</v>
      </c>
      <c r="Q1494" t="str">
        <f>VLOOKUP(Table8_16[[#This Row],[Customer_ID]],Table1__2[],6,FALSE)</f>
        <v>Massachusetts</v>
      </c>
      <c r="R1494" t="str">
        <f>VLOOKUP(Table8_16[[#This Row],[Customer_ID]],Table1__2[],7,FALSE)</f>
        <v>USA</v>
      </c>
      <c r="S1494" t="str">
        <f>VLOOKUP(Table8_16[[#This Row],[Customer_ID]],Table1__2[],8,FALSE)</f>
        <v>Bronze</v>
      </c>
      <c r="T1494" t="str">
        <f>VLOOKUP(Table8_16[[#This Row],[Customer_ID]],Table1__2[],9,FALSE)</f>
        <v>Experienced</v>
      </c>
      <c r="U1494" t="str">
        <f>VLOOKUP(Table8_16[[#This Row],[Product_ID]],Table3__211[],2,FALSE)</f>
        <v>Women's Yoga</v>
      </c>
      <c r="V1494" t="str">
        <f>VLOOKUP(Table8_16[[#This Row],[Product_ID]],Table3__211[],3,FALSE)</f>
        <v>Pants</v>
      </c>
      <c r="W1494" t="str">
        <f>VLOOKUP(Table8_16[[#This Row],[Product_ID]],Table3__211[],4,FALSE)</f>
        <v>Clothing</v>
      </c>
      <c r="X1494" t="str">
        <f>VLOOKUP(Table8_16[[#This Row],[Product_ID]],Table3__211[],5,FALSE)</f>
        <v>Bottoms</v>
      </c>
      <c r="Y1494" t="str">
        <f>VLOOKUP(Table8_16[[#This Row],[Product_ID]],Table3__211[],6,FALSE)</f>
        <v>Gonzales-Davis</v>
      </c>
      <c r="Z1494">
        <f>VLOOKUP(Table8_16[[#This Row],[Product_ID]],Table3__211[],7,FALSE)</f>
        <v>306.45999999999998</v>
      </c>
      <c r="AA1494">
        <f>VLOOKUP(Table8_16[[#This Row],[Product_ID]],Table3__211[],8,FALSE)</f>
        <v>487</v>
      </c>
      <c r="AB1494" t="str">
        <f>VLOOKUP(Table8_16[[#This Row],[Store_ID]],Store!$A$2:$E$21,2,FALSE)</f>
        <v>Johnson-Wright</v>
      </c>
      <c r="AC1494" t="str">
        <f>VLOOKUP(Table8_16[[#This Row],[Store_ID]],Store!$A$2:$E$21,3,FALSE)</f>
        <v>North</v>
      </c>
      <c r="AD1494" t="str">
        <f>VLOOKUP(Table8_16[[#This Row],[Store_ID]],Store!$A$2:$E$21,4,FALSE)</f>
        <v>Hoodberg</v>
      </c>
      <c r="AE1494" t="str">
        <f>VLOOKUP(Table8_16[[#This Row],[Store_ID]],Store!$A$2:$E$21,5,FALSE)</f>
        <v>Outlet</v>
      </c>
      <c r="AF1494" s="22" t="str">
        <f>VLOOKUP(Table8_16[[#This Row],[Store_ID]],Store!$A$2:$F$21,6,FALSE)</f>
        <v>Physical Store</v>
      </c>
    </row>
    <row r="1495" spans="1:32" x14ac:dyDescent="0.3">
      <c r="A1495" t="s">
        <v>3460</v>
      </c>
      <c r="B1495" s="5">
        <v>45292</v>
      </c>
      <c r="C1495" t="s">
        <v>373</v>
      </c>
      <c r="D1495" t="s">
        <v>1625</v>
      </c>
      <c r="E1495" t="s">
        <v>1929</v>
      </c>
      <c r="F1495">
        <v>2</v>
      </c>
      <c r="G1495">
        <v>428.55</v>
      </c>
      <c r="H1495">
        <v>0</v>
      </c>
      <c r="I1495" t="s">
        <v>1961</v>
      </c>
      <c r="J1495">
        <v>857.1</v>
      </c>
      <c r="K1495">
        <v>857.1</v>
      </c>
      <c r="L1495" t="str">
        <f>_xlfn.IFS(Table8_1[[#This Row],[Unit_Price]]&lt;500,"Low Price",Table8_1[[#This Row],[Unit_Price]]&lt;2000,"Medium Price",Table8_1[[#This Row],[Unit_Price]]&gt;=2000, "High Price")</f>
        <v>Low Price</v>
      </c>
      <c r="M1495" t="str">
        <f>VLOOKUP(Table8_16[[#This Row],[Customer_ID]],Table1__2[],2,FALSE)</f>
        <v>Christopher Lester</v>
      </c>
      <c r="N1495">
        <f>VLOOKUP(Table8_16[[#This Row],[Customer_ID]],Table1__2[],3,FALSE)</f>
        <v>64</v>
      </c>
      <c r="O1495" t="str">
        <f>VLOOKUP(Table8_16[[#This Row],[Customer_ID]],Table1__2[],4,FALSE)</f>
        <v>Male</v>
      </c>
      <c r="P1495" t="str">
        <f>VLOOKUP(Table8_16[[#This Row],[Customer_ID]],Table1__2[],5,FALSE)</f>
        <v>South Jenniferville</v>
      </c>
      <c r="Q1495" t="str">
        <f>VLOOKUP(Table8_16[[#This Row],[Customer_ID]],Table1__2[],6,FALSE)</f>
        <v>Georgia</v>
      </c>
      <c r="R1495" t="str">
        <f>VLOOKUP(Table8_16[[#This Row],[Customer_ID]],Table1__2[],7,FALSE)</f>
        <v>USA</v>
      </c>
      <c r="S1495" t="str">
        <f>VLOOKUP(Table8_16[[#This Row],[Customer_ID]],Table1__2[],8,FALSE)</f>
        <v>Silver</v>
      </c>
      <c r="T1495" t="str">
        <f>VLOOKUP(Table8_16[[#This Row],[Customer_ID]],Table1__2[],9,FALSE)</f>
        <v>Retired</v>
      </c>
      <c r="U1495" t="str">
        <f>VLOOKUP(Table8_16[[#This Row],[Product_ID]],Table3__211[],2,FALSE)</f>
        <v>Soccer Training Cone</v>
      </c>
      <c r="V1495" t="str">
        <f>VLOOKUP(Table8_16[[#This Row],[Product_ID]],Table3__211[],3,FALSE)</f>
        <v>Set</v>
      </c>
      <c r="W1495" t="str">
        <f>VLOOKUP(Table8_16[[#This Row],[Product_ID]],Table3__211[],4,FALSE)</f>
        <v>Sports</v>
      </c>
      <c r="X1495" t="str">
        <f>VLOOKUP(Table8_16[[#This Row],[Product_ID]],Table3__211[],5,FALSE)</f>
        <v>Accessories</v>
      </c>
      <c r="Y1495" t="str">
        <f>VLOOKUP(Table8_16[[#This Row],[Product_ID]],Table3__211[],6,FALSE)</f>
        <v>Ford, Murphy and Wilson</v>
      </c>
      <c r="Z1495">
        <f>VLOOKUP(Table8_16[[#This Row],[Product_ID]],Table3__211[],7,FALSE)</f>
        <v>144.53</v>
      </c>
      <c r="AA1495">
        <f>VLOOKUP(Table8_16[[#This Row],[Product_ID]],Table3__211[],8,FALSE)</f>
        <v>367</v>
      </c>
      <c r="AB1495" t="str">
        <f>VLOOKUP(Table8_16[[#This Row],[Store_ID]],Store!$A$2:$E$21,2,FALSE)</f>
        <v>Thomas, Bridges and Harris</v>
      </c>
      <c r="AC1495" t="str">
        <f>VLOOKUP(Table8_16[[#This Row],[Store_ID]],Store!$A$2:$E$21,3,FALSE)</f>
        <v>North</v>
      </c>
      <c r="AD1495" t="str">
        <f>VLOOKUP(Table8_16[[#This Row],[Store_ID]],Store!$A$2:$E$21,4,FALSE)</f>
        <v>Sabrinatown</v>
      </c>
      <c r="AE1495" t="str">
        <f>VLOOKUP(Table8_16[[#This Row],[Store_ID]],Store!$A$2:$E$21,5,FALSE)</f>
        <v>Online</v>
      </c>
      <c r="AF1495" s="22" t="str">
        <f>VLOOKUP(Table8_16[[#This Row],[Store_ID]],Store!$A$2:$F$21,6,FALSE)</f>
        <v>Digital Store</v>
      </c>
    </row>
    <row r="1496" spans="1:32" x14ac:dyDescent="0.3">
      <c r="A1496" t="s">
        <v>3461</v>
      </c>
      <c r="B1496" s="5">
        <v>45251</v>
      </c>
      <c r="C1496" t="s">
        <v>748</v>
      </c>
      <c r="D1496" t="s">
        <v>1599</v>
      </c>
      <c r="E1496" t="s">
        <v>1936</v>
      </c>
      <c r="F1496">
        <v>4</v>
      </c>
      <c r="G1496">
        <v>316.18</v>
      </c>
      <c r="H1496">
        <v>0.12</v>
      </c>
      <c r="I1496" t="s">
        <v>1959</v>
      </c>
      <c r="J1496">
        <v>1112.9536000000001</v>
      </c>
      <c r="K1496">
        <v>1112.9536000000001</v>
      </c>
      <c r="L1496" t="str">
        <f>_xlfn.IFS(Table8_1[[#This Row],[Unit_Price]]&lt;500,"Low Price",Table8_1[[#This Row],[Unit_Price]]&lt;2000,"Medium Price",Table8_1[[#This Row],[Unit_Price]]&gt;=2000, "High Price")</f>
        <v>Low Price</v>
      </c>
      <c r="M1496" t="str">
        <f>VLOOKUP(Table8_16[[#This Row],[Customer_ID]],Table1__2[],2,FALSE)</f>
        <v>Tanner Thompson</v>
      </c>
      <c r="N1496">
        <f>VLOOKUP(Table8_16[[#This Row],[Customer_ID]],Table1__2[],3,FALSE)</f>
        <v>32</v>
      </c>
      <c r="O1496" t="str">
        <f>VLOOKUP(Table8_16[[#This Row],[Customer_ID]],Table1__2[],4,FALSE)</f>
        <v>Female</v>
      </c>
      <c r="P1496" t="str">
        <f>VLOOKUP(Table8_16[[#This Row],[Customer_ID]],Table1__2[],5,FALSE)</f>
        <v>Port Lisashire</v>
      </c>
      <c r="Q1496" t="str">
        <f>VLOOKUP(Table8_16[[#This Row],[Customer_ID]],Table1__2[],6,FALSE)</f>
        <v>Maryland</v>
      </c>
      <c r="R1496" t="str">
        <f>VLOOKUP(Table8_16[[#This Row],[Customer_ID]],Table1__2[],7,FALSE)</f>
        <v>USA</v>
      </c>
      <c r="S1496" t="str">
        <f>VLOOKUP(Table8_16[[#This Row],[Customer_ID]],Table1__2[],8,FALSE)</f>
        <v>Bronze</v>
      </c>
      <c r="T1496" t="str">
        <f>VLOOKUP(Table8_16[[#This Row],[Customer_ID]],Table1__2[],9,FALSE)</f>
        <v>Experienced</v>
      </c>
      <c r="U1496" t="str">
        <f>VLOOKUP(Table8_16[[#This Row],[Product_ID]],Table3__211[],2,FALSE)</f>
        <v>Ceramic Kitchen Bowl</v>
      </c>
      <c r="V1496" t="str">
        <f>VLOOKUP(Table8_16[[#This Row],[Product_ID]],Table3__211[],3,FALSE)</f>
        <v>Set</v>
      </c>
      <c r="W1496" t="str">
        <f>VLOOKUP(Table8_16[[#This Row],[Product_ID]],Table3__211[],4,FALSE)</f>
        <v>Home</v>
      </c>
      <c r="X1496" t="str">
        <f>VLOOKUP(Table8_16[[#This Row],[Product_ID]],Table3__211[],5,FALSE)</f>
        <v>Kitchen</v>
      </c>
      <c r="Y1496" t="str">
        <f>VLOOKUP(Table8_16[[#This Row],[Product_ID]],Table3__211[],6,FALSE)</f>
        <v>Hamilton Group</v>
      </c>
      <c r="Z1496">
        <f>VLOOKUP(Table8_16[[#This Row],[Product_ID]],Table3__211[],7,FALSE)</f>
        <v>298.86</v>
      </c>
      <c r="AA1496">
        <f>VLOOKUP(Table8_16[[#This Row],[Product_ID]],Table3__211[],8,FALSE)</f>
        <v>308</v>
      </c>
      <c r="AB1496" t="str">
        <f>VLOOKUP(Table8_16[[#This Row],[Store_ID]],Store!$A$2:$E$21,2,FALSE)</f>
        <v>Shelton PLC</v>
      </c>
      <c r="AC1496" t="str">
        <f>VLOOKUP(Table8_16[[#This Row],[Store_ID]],Store!$A$2:$E$21,3,FALSE)</f>
        <v>North</v>
      </c>
      <c r="AD1496" t="str">
        <f>VLOOKUP(Table8_16[[#This Row],[Store_ID]],Store!$A$2:$E$21,4,FALSE)</f>
        <v>East Jenniferstad</v>
      </c>
      <c r="AE1496" t="str">
        <f>VLOOKUP(Table8_16[[#This Row],[Store_ID]],Store!$A$2:$E$21,5,FALSE)</f>
        <v>Flagship</v>
      </c>
      <c r="AF1496" s="22" t="str">
        <f>VLOOKUP(Table8_16[[#This Row],[Store_ID]],Store!$A$2:$F$21,6,FALSE)</f>
        <v>Physical Store</v>
      </c>
    </row>
    <row r="1497" spans="1:32" x14ac:dyDescent="0.3">
      <c r="A1497" t="s">
        <v>3462</v>
      </c>
      <c r="B1497" s="5">
        <v>45555</v>
      </c>
      <c r="C1497" t="s">
        <v>42</v>
      </c>
      <c r="D1497" t="s">
        <v>1610</v>
      </c>
      <c r="E1497" t="s">
        <v>1901</v>
      </c>
      <c r="F1497">
        <v>3</v>
      </c>
      <c r="G1497">
        <v>162.16999999999999</v>
      </c>
      <c r="H1497">
        <v>0.15</v>
      </c>
      <c r="I1497" t="s">
        <v>1961</v>
      </c>
      <c r="J1497">
        <v>413.5335</v>
      </c>
      <c r="K1497">
        <v>413.5335</v>
      </c>
      <c r="L1497" t="str">
        <f>_xlfn.IFS(Table8_1[[#This Row],[Unit_Price]]&lt;500,"Low Price",Table8_1[[#This Row],[Unit_Price]]&lt;2000,"Medium Price",Table8_1[[#This Row],[Unit_Price]]&gt;=2000, "High Price")</f>
        <v>Low Price</v>
      </c>
      <c r="M1497" t="str">
        <f>VLOOKUP(Table8_16[[#This Row],[Customer_ID]],Table1__2[],2,FALSE)</f>
        <v>Daniel Boyd</v>
      </c>
      <c r="N1497">
        <f>VLOOKUP(Table8_16[[#This Row],[Customer_ID]],Table1__2[],3,FALSE)</f>
        <v>29</v>
      </c>
      <c r="O1497" t="str">
        <f>VLOOKUP(Table8_16[[#This Row],[Customer_ID]],Table1__2[],4,FALSE)</f>
        <v>Female</v>
      </c>
      <c r="P1497" t="str">
        <f>VLOOKUP(Table8_16[[#This Row],[Customer_ID]],Table1__2[],5,FALSE)</f>
        <v>West Pamelafurt</v>
      </c>
      <c r="Q1497" t="str">
        <f>VLOOKUP(Table8_16[[#This Row],[Customer_ID]],Table1__2[],6,FALSE)</f>
        <v>West Virginia</v>
      </c>
      <c r="R1497" t="str">
        <f>VLOOKUP(Table8_16[[#This Row],[Customer_ID]],Table1__2[],7,FALSE)</f>
        <v>USA</v>
      </c>
      <c r="S1497" t="str">
        <f>VLOOKUP(Table8_16[[#This Row],[Customer_ID]],Table1__2[],8,FALSE)</f>
        <v>Bronze</v>
      </c>
      <c r="T1497" t="str">
        <f>VLOOKUP(Table8_16[[#This Row],[Customer_ID]],Table1__2[],9,FALSE)</f>
        <v>Entry level Professionel</v>
      </c>
      <c r="U1497" t="str">
        <f>VLOOKUP(Table8_16[[#This Row],[Product_ID]],Table3__211[],2,FALSE)</f>
        <v>USB-C Fast</v>
      </c>
      <c r="V1497" t="str">
        <f>VLOOKUP(Table8_16[[#This Row],[Product_ID]],Table3__211[],3,FALSE)</f>
        <v>Charger</v>
      </c>
      <c r="W1497" t="str">
        <f>VLOOKUP(Table8_16[[#This Row],[Product_ID]],Table3__211[],4,FALSE)</f>
        <v>Electronics</v>
      </c>
      <c r="X1497" t="str">
        <f>VLOOKUP(Table8_16[[#This Row],[Product_ID]],Table3__211[],5,FALSE)</f>
        <v>Accessories</v>
      </c>
      <c r="Y1497" t="str">
        <f>VLOOKUP(Table8_16[[#This Row],[Product_ID]],Table3__211[],6,FALSE)</f>
        <v>Dawson-Perkins</v>
      </c>
      <c r="Z1497">
        <f>VLOOKUP(Table8_16[[#This Row],[Product_ID]],Table3__211[],7,FALSE)</f>
        <v>242.23</v>
      </c>
      <c r="AA1497">
        <f>VLOOKUP(Table8_16[[#This Row],[Product_ID]],Table3__211[],8,FALSE)</f>
        <v>453</v>
      </c>
      <c r="AB1497" t="str">
        <f>VLOOKUP(Table8_16[[#This Row],[Store_ID]],Store!$A$2:$E$21,2,FALSE)</f>
        <v>Johnson-Wright</v>
      </c>
      <c r="AC1497" t="str">
        <f>VLOOKUP(Table8_16[[#This Row],[Store_ID]],Store!$A$2:$E$21,3,FALSE)</f>
        <v>North</v>
      </c>
      <c r="AD1497" t="str">
        <f>VLOOKUP(Table8_16[[#This Row],[Store_ID]],Store!$A$2:$E$21,4,FALSE)</f>
        <v>Hoodberg</v>
      </c>
      <c r="AE1497" t="str">
        <f>VLOOKUP(Table8_16[[#This Row],[Store_ID]],Store!$A$2:$E$21,5,FALSE)</f>
        <v>Outlet</v>
      </c>
      <c r="AF1497" s="22" t="str">
        <f>VLOOKUP(Table8_16[[#This Row],[Store_ID]],Store!$A$2:$F$21,6,FALSE)</f>
        <v>Physical Store</v>
      </c>
    </row>
    <row r="1498" spans="1:32" x14ac:dyDescent="0.3">
      <c r="A1498" t="s">
        <v>3463</v>
      </c>
      <c r="B1498" s="5">
        <v>45385</v>
      </c>
      <c r="C1498" t="s">
        <v>1052</v>
      </c>
      <c r="D1498" t="s">
        <v>1572</v>
      </c>
      <c r="E1498" t="s">
        <v>1901</v>
      </c>
      <c r="F1498">
        <v>3</v>
      </c>
      <c r="G1498">
        <v>698.14</v>
      </c>
      <c r="H1498">
        <v>0.04</v>
      </c>
      <c r="I1498" t="s">
        <v>1961</v>
      </c>
      <c r="J1498">
        <v>2010.6432</v>
      </c>
      <c r="K1498">
        <v>2010.6432</v>
      </c>
      <c r="L1498" t="str">
        <f>_xlfn.IFS(Table8_1[[#This Row],[Unit_Price]]&lt;500,"Low Price",Table8_1[[#This Row],[Unit_Price]]&lt;2000,"Medium Price",Table8_1[[#This Row],[Unit_Price]]&gt;=2000, "High Price")</f>
        <v>Medium Price</v>
      </c>
      <c r="M1498" t="str">
        <f>VLOOKUP(Table8_16[[#This Row],[Customer_ID]],Table1__2[],2,FALSE)</f>
        <v>Maria Phillips</v>
      </c>
      <c r="N1498">
        <f>VLOOKUP(Table8_16[[#This Row],[Customer_ID]],Table1__2[],3,FALSE)</f>
        <v>38</v>
      </c>
      <c r="O1498" t="str">
        <f>VLOOKUP(Table8_16[[#This Row],[Customer_ID]],Table1__2[],4,FALSE)</f>
        <v>Female</v>
      </c>
      <c r="P1498" t="str">
        <f>VLOOKUP(Table8_16[[#This Row],[Customer_ID]],Table1__2[],5,FALSE)</f>
        <v>North Kathytown</v>
      </c>
      <c r="Q1498" t="str">
        <f>VLOOKUP(Table8_16[[#This Row],[Customer_ID]],Table1__2[],6,FALSE)</f>
        <v>Montana</v>
      </c>
      <c r="R1498" t="str">
        <f>VLOOKUP(Table8_16[[#This Row],[Customer_ID]],Table1__2[],7,FALSE)</f>
        <v>USA</v>
      </c>
      <c r="S1498" t="str">
        <f>VLOOKUP(Table8_16[[#This Row],[Customer_ID]],Table1__2[],8,FALSE)</f>
        <v>Bronze</v>
      </c>
      <c r="T1498" t="str">
        <f>VLOOKUP(Table8_16[[#This Row],[Customer_ID]],Table1__2[],9,FALSE)</f>
        <v>Experienced</v>
      </c>
      <c r="U1498" t="str">
        <f>VLOOKUP(Table8_16[[#This Row],[Product_ID]],Table3__211[],2,FALSE)</f>
        <v>Women's Yoga</v>
      </c>
      <c r="V1498" t="str">
        <f>VLOOKUP(Table8_16[[#This Row],[Product_ID]],Table3__211[],3,FALSE)</f>
        <v>Pants</v>
      </c>
      <c r="W1498" t="str">
        <f>VLOOKUP(Table8_16[[#This Row],[Product_ID]],Table3__211[],4,FALSE)</f>
        <v>Clothing</v>
      </c>
      <c r="X1498" t="str">
        <f>VLOOKUP(Table8_16[[#This Row],[Product_ID]],Table3__211[],5,FALSE)</f>
        <v>Bottoms</v>
      </c>
      <c r="Y1498" t="str">
        <f>VLOOKUP(Table8_16[[#This Row],[Product_ID]],Table3__211[],6,FALSE)</f>
        <v>Gonzales-Davis</v>
      </c>
      <c r="Z1498">
        <f>VLOOKUP(Table8_16[[#This Row],[Product_ID]],Table3__211[],7,FALSE)</f>
        <v>306.45999999999998</v>
      </c>
      <c r="AA1498">
        <f>VLOOKUP(Table8_16[[#This Row],[Product_ID]],Table3__211[],8,FALSE)</f>
        <v>487</v>
      </c>
      <c r="AB1498" t="str">
        <f>VLOOKUP(Table8_16[[#This Row],[Store_ID]],Store!$A$2:$E$21,2,FALSE)</f>
        <v>Johnson-Wright</v>
      </c>
      <c r="AC1498" t="str">
        <f>VLOOKUP(Table8_16[[#This Row],[Store_ID]],Store!$A$2:$E$21,3,FALSE)</f>
        <v>North</v>
      </c>
      <c r="AD1498" t="str">
        <f>VLOOKUP(Table8_16[[#This Row],[Store_ID]],Store!$A$2:$E$21,4,FALSE)</f>
        <v>Hoodberg</v>
      </c>
      <c r="AE1498" t="str">
        <f>VLOOKUP(Table8_16[[#This Row],[Store_ID]],Store!$A$2:$E$21,5,FALSE)</f>
        <v>Outlet</v>
      </c>
      <c r="AF1498" s="22" t="str">
        <f>VLOOKUP(Table8_16[[#This Row],[Store_ID]],Store!$A$2:$F$21,6,FALSE)</f>
        <v>Physical Store</v>
      </c>
    </row>
    <row r="1499" spans="1:32" x14ac:dyDescent="0.3">
      <c r="A1499" t="s">
        <v>3464</v>
      </c>
      <c r="B1499" s="5">
        <v>45787</v>
      </c>
      <c r="C1499" t="s">
        <v>989</v>
      </c>
      <c r="D1499" t="s">
        <v>1805</v>
      </c>
      <c r="E1499" t="s">
        <v>1945</v>
      </c>
      <c r="F1499">
        <v>1</v>
      </c>
      <c r="G1499">
        <v>478.08</v>
      </c>
      <c r="H1499">
        <v>7.0000000000000007E-2</v>
      </c>
      <c r="I1499" t="s">
        <v>1964</v>
      </c>
      <c r="J1499">
        <v>444.61439999999999</v>
      </c>
      <c r="K1499">
        <v>444.61439999999999</v>
      </c>
      <c r="L1499" t="str">
        <f>_xlfn.IFS(Table8_1[[#This Row],[Unit_Price]]&lt;500,"Low Price",Table8_1[[#This Row],[Unit_Price]]&lt;2000,"Medium Price",Table8_1[[#This Row],[Unit_Price]]&gt;=2000, "High Price")</f>
        <v>Low Price</v>
      </c>
      <c r="M1499" t="str">
        <f>VLOOKUP(Table8_16[[#This Row],[Customer_ID]],Table1__2[],2,FALSE)</f>
        <v>Kara Dodson</v>
      </c>
      <c r="N1499">
        <f>VLOOKUP(Table8_16[[#This Row],[Customer_ID]],Table1__2[],3,FALSE)</f>
        <v>20</v>
      </c>
      <c r="O1499" t="str">
        <f>VLOOKUP(Table8_16[[#This Row],[Customer_ID]],Table1__2[],4,FALSE)</f>
        <v>Male</v>
      </c>
      <c r="P1499" t="str">
        <f>VLOOKUP(Table8_16[[#This Row],[Customer_ID]],Table1__2[],5,FALSE)</f>
        <v>Joelside</v>
      </c>
      <c r="Q1499" t="str">
        <f>VLOOKUP(Table8_16[[#This Row],[Customer_ID]],Table1__2[],6,FALSE)</f>
        <v>Vermont</v>
      </c>
      <c r="R1499" t="str">
        <f>VLOOKUP(Table8_16[[#This Row],[Customer_ID]],Table1__2[],7,FALSE)</f>
        <v>USA</v>
      </c>
      <c r="S1499" t="str">
        <f>VLOOKUP(Table8_16[[#This Row],[Customer_ID]],Table1__2[],8,FALSE)</f>
        <v>Silver</v>
      </c>
      <c r="T1499" t="str">
        <f>VLOOKUP(Table8_16[[#This Row],[Customer_ID]],Table1__2[],9,FALSE)</f>
        <v>Students</v>
      </c>
      <c r="U1499" t="str">
        <f>VLOOKUP(Table8_16[[#This Row],[Product_ID]],Table3__211[],2,FALSE)</f>
        <v>Bluetooth Car Audio</v>
      </c>
      <c r="V1499" t="str">
        <f>VLOOKUP(Table8_16[[#This Row],[Product_ID]],Table3__211[],3,FALSE)</f>
        <v>System</v>
      </c>
      <c r="W1499" t="str">
        <f>VLOOKUP(Table8_16[[#This Row],[Product_ID]],Table3__211[],4,FALSE)</f>
        <v>Electronics</v>
      </c>
      <c r="X1499" t="str">
        <f>VLOOKUP(Table8_16[[#This Row],[Product_ID]],Table3__211[],5,FALSE)</f>
        <v>Audio</v>
      </c>
      <c r="Y1499" t="str">
        <f>VLOOKUP(Table8_16[[#This Row],[Product_ID]],Table3__211[],6,FALSE)</f>
        <v>Bruce-Bowen</v>
      </c>
      <c r="Z1499">
        <f>VLOOKUP(Table8_16[[#This Row],[Product_ID]],Table3__211[],7,FALSE)</f>
        <v>403.71</v>
      </c>
      <c r="AA1499">
        <f>VLOOKUP(Table8_16[[#This Row],[Product_ID]],Table3__211[],8,FALSE)</f>
        <v>159</v>
      </c>
      <c r="AB1499" t="str">
        <f>VLOOKUP(Table8_16[[#This Row],[Store_ID]],Store!$A$2:$E$21,2,FALSE)</f>
        <v>Guerrero-Schmitt</v>
      </c>
      <c r="AC1499" t="str">
        <f>VLOOKUP(Table8_16[[#This Row],[Store_ID]],Store!$A$2:$E$21,3,FALSE)</f>
        <v>East</v>
      </c>
      <c r="AD1499" t="str">
        <f>VLOOKUP(Table8_16[[#This Row],[Store_ID]],Store!$A$2:$E$21,4,FALSE)</f>
        <v>East Stevechester</v>
      </c>
      <c r="AE1499" t="str">
        <f>VLOOKUP(Table8_16[[#This Row],[Store_ID]],Store!$A$2:$E$21,5,FALSE)</f>
        <v>Flagship</v>
      </c>
      <c r="AF1499" s="22" t="str">
        <f>VLOOKUP(Table8_16[[#This Row],[Store_ID]],Store!$A$2:$F$21,6,FALSE)</f>
        <v>Physical Store</v>
      </c>
    </row>
    <row r="1500" spans="1:32" x14ac:dyDescent="0.3">
      <c r="A1500" t="s">
        <v>3465</v>
      </c>
      <c r="B1500" s="5">
        <v>45822</v>
      </c>
      <c r="C1500" t="s">
        <v>686</v>
      </c>
      <c r="D1500" t="s">
        <v>1759</v>
      </c>
      <c r="E1500" t="s">
        <v>1914</v>
      </c>
      <c r="F1500">
        <v>2</v>
      </c>
      <c r="G1500">
        <v>958.64</v>
      </c>
      <c r="H1500">
        <v>0.2</v>
      </c>
      <c r="I1500" t="s">
        <v>1961</v>
      </c>
      <c r="J1500">
        <v>1533.8240000000001</v>
      </c>
      <c r="K1500">
        <v>1533.8240000000001</v>
      </c>
      <c r="L1500" t="str">
        <f>_xlfn.IFS(Table8_1[[#This Row],[Unit_Price]]&lt;500,"Low Price",Table8_1[[#This Row],[Unit_Price]]&lt;2000,"Medium Price",Table8_1[[#This Row],[Unit_Price]]&gt;=2000, "High Price")</f>
        <v>Medium Price</v>
      </c>
      <c r="M1500" t="str">
        <f>VLOOKUP(Table8_16[[#This Row],[Customer_ID]],Table1__2[],2,FALSE)</f>
        <v>John Perez</v>
      </c>
      <c r="N1500">
        <f>VLOOKUP(Table8_16[[#This Row],[Customer_ID]],Table1__2[],3,FALSE)</f>
        <v>54</v>
      </c>
      <c r="O1500" t="str">
        <f>VLOOKUP(Table8_16[[#This Row],[Customer_ID]],Table1__2[],4,FALSE)</f>
        <v>Male</v>
      </c>
      <c r="P1500" t="str">
        <f>VLOOKUP(Table8_16[[#This Row],[Customer_ID]],Table1__2[],5,FALSE)</f>
        <v>Kathrynview</v>
      </c>
      <c r="Q1500" t="str">
        <f>VLOOKUP(Table8_16[[#This Row],[Customer_ID]],Table1__2[],6,FALSE)</f>
        <v>Louisiana</v>
      </c>
      <c r="R1500" t="str">
        <f>VLOOKUP(Table8_16[[#This Row],[Customer_ID]],Table1__2[],7,FALSE)</f>
        <v>USA</v>
      </c>
      <c r="S1500" t="str">
        <f>VLOOKUP(Table8_16[[#This Row],[Customer_ID]],Table1__2[],8,FALSE)</f>
        <v>Platinum</v>
      </c>
      <c r="T1500" t="str">
        <f>VLOOKUP(Table8_16[[#This Row],[Customer_ID]],Table1__2[],9,FALSE)</f>
        <v>Experienced</v>
      </c>
      <c r="U1500" t="str">
        <f>VLOOKUP(Table8_16[[#This Row],[Product_ID]],Table3__211[],2,FALSE)</f>
        <v>Men's Hair Styling</v>
      </c>
      <c r="V1500" t="str">
        <f>VLOOKUP(Table8_16[[#This Row],[Product_ID]],Table3__211[],3,FALSE)</f>
        <v>Gel</v>
      </c>
      <c r="W1500" t="str">
        <f>VLOOKUP(Table8_16[[#This Row],[Product_ID]],Table3__211[],4,FALSE)</f>
        <v>Beauty</v>
      </c>
      <c r="X1500" t="str">
        <f>VLOOKUP(Table8_16[[#This Row],[Product_ID]],Table3__211[],5,FALSE)</f>
        <v>Haircare</v>
      </c>
      <c r="Y1500" t="str">
        <f>VLOOKUP(Table8_16[[#This Row],[Product_ID]],Table3__211[],6,FALSE)</f>
        <v>Cline-Mccarthy</v>
      </c>
      <c r="Z1500">
        <f>VLOOKUP(Table8_16[[#This Row],[Product_ID]],Table3__211[],7,FALSE)</f>
        <v>17.309999999999999</v>
      </c>
      <c r="AA1500">
        <f>VLOOKUP(Table8_16[[#This Row],[Product_ID]],Table3__211[],8,FALSE)</f>
        <v>399</v>
      </c>
      <c r="AB1500" t="str">
        <f>VLOOKUP(Table8_16[[#This Row],[Store_ID]],Store!$A$2:$E$21,2,FALSE)</f>
        <v>Martinez-Mullins</v>
      </c>
      <c r="AC1500" t="str">
        <f>VLOOKUP(Table8_16[[#This Row],[Store_ID]],Store!$A$2:$E$21,3,FALSE)</f>
        <v>South</v>
      </c>
      <c r="AD1500" t="str">
        <f>VLOOKUP(Table8_16[[#This Row],[Store_ID]],Store!$A$2:$E$21,4,FALSE)</f>
        <v>Williamsfurt</v>
      </c>
      <c r="AE1500" t="str">
        <f>VLOOKUP(Table8_16[[#This Row],[Store_ID]],Store!$A$2:$E$21,5,FALSE)</f>
        <v>Online</v>
      </c>
      <c r="AF1500" s="22" t="str">
        <f>VLOOKUP(Table8_16[[#This Row],[Store_ID]],Store!$A$2:$F$21,6,FALSE)</f>
        <v>Digital Store</v>
      </c>
    </row>
    <row r="1501" spans="1:32" x14ac:dyDescent="0.3">
      <c r="A1501" t="s">
        <v>3466</v>
      </c>
      <c r="B1501" s="5">
        <v>45590</v>
      </c>
      <c r="C1501" t="s">
        <v>1971</v>
      </c>
      <c r="D1501" t="s">
        <v>1703</v>
      </c>
      <c r="E1501" t="s">
        <v>1929</v>
      </c>
      <c r="F1501">
        <v>2</v>
      </c>
      <c r="G1501">
        <v>581.19000000000005</v>
      </c>
      <c r="H1501">
        <v>7.0000000000000007E-2</v>
      </c>
      <c r="I1501" t="s">
        <v>1964</v>
      </c>
      <c r="J1501">
        <v>1081.0134</v>
      </c>
      <c r="K1501">
        <v>1081.0134</v>
      </c>
      <c r="L1501" t="str">
        <f>_xlfn.IFS(Table8_1[[#This Row],[Unit_Price]]&lt;500,"Low Price",Table8_1[[#This Row],[Unit_Price]]&lt;2000,"Medium Price",Table8_1[[#This Row],[Unit_Price]]&gt;=2000, "High Price")</f>
        <v>Medium Price</v>
      </c>
      <c r="M1501" t="str">
        <f>VLOOKUP(Table8_16[[#This Row],[Customer_ID]],Table1__2[],2,FALSE)</f>
        <v>David Pierce</v>
      </c>
      <c r="N1501">
        <f>VLOOKUP(Table8_16[[#This Row],[Customer_ID]],Table1__2[],3,FALSE)</f>
        <v>45</v>
      </c>
      <c r="O1501" t="str">
        <f>VLOOKUP(Table8_16[[#This Row],[Customer_ID]],Table1__2[],4,FALSE)</f>
        <v>Female</v>
      </c>
      <c r="P1501" t="str">
        <f>VLOOKUP(Table8_16[[#This Row],[Customer_ID]],Table1__2[],5,FALSE)</f>
        <v>Grayland</v>
      </c>
      <c r="Q1501" t="str">
        <f>VLOOKUP(Table8_16[[#This Row],[Customer_ID]],Table1__2[],6,FALSE)</f>
        <v>Washington</v>
      </c>
      <c r="R1501" t="str">
        <f>VLOOKUP(Table8_16[[#This Row],[Customer_ID]],Table1__2[],7,FALSE)</f>
        <v>USA</v>
      </c>
      <c r="S1501" t="str">
        <f>VLOOKUP(Table8_16[[#This Row],[Customer_ID]],Table1__2[],8,FALSE)</f>
        <v>Platinum</v>
      </c>
      <c r="T1501" t="str">
        <f>VLOOKUP(Table8_16[[#This Row],[Customer_ID]],Table1__2[],9,FALSE)</f>
        <v>Experienced</v>
      </c>
      <c r="U1501" t="str">
        <f>VLOOKUP(Table8_16[[#This Row],[Product_ID]],Table3__211[],2,FALSE)</f>
        <v>Yoga Exercise</v>
      </c>
      <c r="V1501" t="str">
        <f>VLOOKUP(Table8_16[[#This Row],[Product_ID]],Table3__211[],3,FALSE)</f>
        <v>Mat</v>
      </c>
      <c r="W1501" t="str">
        <f>VLOOKUP(Table8_16[[#This Row],[Product_ID]],Table3__211[],4,FALSE)</f>
        <v>Sports</v>
      </c>
      <c r="X1501" t="str">
        <f>VLOOKUP(Table8_16[[#This Row],[Product_ID]],Table3__211[],5,FALSE)</f>
        <v>Fitness</v>
      </c>
      <c r="Y1501" t="str">
        <f>VLOOKUP(Table8_16[[#This Row],[Product_ID]],Table3__211[],6,FALSE)</f>
        <v>Carroll, Long and Mendoza</v>
      </c>
      <c r="Z1501">
        <f>VLOOKUP(Table8_16[[#This Row],[Product_ID]],Table3__211[],7,FALSE)</f>
        <v>313.26</v>
      </c>
      <c r="AA1501">
        <f>VLOOKUP(Table8_16[[#This Row],[Product_ID]],Table3__211[],8,FALSE)</f>
        <v>369</v>
      </c>
      <c r="AB1501" t="str">
        <f>VLOOKUP(Table8_16[[#This Row],[Store_ID]],Store!$A$2:$E$21,2,FALSE)</f>
        <v>Thomas, Bridges and Harris</v>
      </c>
      <c r="AC1501" t="str">
        <f>VLOOKUP(Table8_16[[#This Row],[Store_ID]],Store!$A$2:$E$21,3,FALSE)</f>
        <v>North</v>
      </c>
      <c r="AD1501" t="str">
        <f>VLOOKUP(Table8_16[[#This Row],[Store_ID]],Store!$A$2:$E$21,4,FALSE)</f>
        <v>Sabrinatown</v>
      </c>
      <c r="AE1501" t="str">
        <f>VLOOKUP(Table8_16[[#This Row],[Store_ID]],Store!$A$2:$E$21,5,FALSE)</f>
        <v>Online</v>
      </c>
      <c r="AF1501" s="22" t="str">
        <f>VLOOKUP(Table8_16[[#This Row],[Store_ID]],Store!$A$2:$F$21,6,FALSE)</f>
        <v>Digital Store</v>
      </c>
    </row>
    <row r="1502" spans="1:32" x14ac:dyDescent="0.3">
      <c r="A1502" t="s">
        <v>3467</v>
      </c>
      <c r="B1502" s="5">
        <v>45618</v>
      </c>
      <c r="C1502" t="s">
        <v>397</v>
      </c>
      <c r="D1502" t="s">
        <v>1880</v>
      </c>
      <c r="E1502" t="s">
        <v>1927</v>
      </c>
      <c r="F1502">
        <v>1</v>
      </c>
      <c r="G1502">
        <v>736.54</v>
      </c>
      <c r="H1502">
        <v>0.16</v>
      </c>
      <c r="I1502" t="s">
        <v>1961</v>
      </c>
      <c r="J1502">
        <v>618.69359999999995</v>
      </c>
      <c r="K1502">
        <v>618.69359999999995</v>
      </c>
      <c r="L1502" t="str">
        <f>_xlfn.IFS(Table8_1[[#This Row],[Unit_Price]]&lt;500,"Low Price",Table8_1[[#This Row],[Unit_Price]]&lt;2000,"Medium Price",Table8_1[[#This Row],[Unit_Price]]&gt;=2000, "High Price")</f>
        <v>Medium Price</v>
      </c>
      <c r="M1502" t="str">
        <f>VLOOKUP(Table8_16[[#This Row],[Customer_ID]],Table1__2[],2,FALSE)</f>
        <v>David Cole</v>
      </c>
      <c r="N1502">
        <f>VLOOKUP(Table8_16[[#This Row],[Customer_ID]],Table1__2[],3,FALSE)</f>
        <v>27</v>
      </c>
      <c r="O1502" t="str">
        <f>VLOOKUP(Table8_16[[#This Row],[Customer_ID]],Table1__2[],4,FALSE)</f>
        <v>Female</v>
      </c>
      <c r="P1502" t="str">
        <f>VLOOKUP(Table8_16[[#This Row],[Customer_ID]],Table1__2[],5,FALSE)</f>
        <v>Lake Michael</v>
      </c>
      <c r="Q1502" t="str">
        <f>VLOOKUP(Table8_16[[#This Row],[Customer_ID]],Table1__2[],6,FALSE)</f>
        <v>Michigan</v>
      </c>
      <c r="R1502" t="str">
        <f>VLOOKUP(Table8_16[[#This Row],[Customer_ID]],Table1__2[],7,FALSE)</f>
        <v>USA</v>
      </c>
      <c r="S1502" t="str">
        <f>VLOOKUP(Table8_16[[#This Row],[Customer_ID]],Table1__2[],8,FALSE)</f>
        <v>Silver</v>
      </c>
      <c r="T1502" t="str">
        <f>VLOOKUP(Table8_16[[#This Row],[Customer_ID]],Table1__2[],9,FALSE)</f>
        <v>Entry level Professionel</v>
      </c>
      <c r="U1502" t="str">
        <f>VLOOKUP(Table8_16[[#This Row],[Product_ID]],Table3__211[],2,FALSE)</f>
        <v>Stainless Steel Cookware</v>
      </c>
      <c r="V1502" t="str">
        <f>VLOOKUP(Table8_16[[#This Row],[Product_ID]],Table3__211[],3,FALSE)</f>
        <v>Set</v>
      </c>
      <c r="W1502" t="str">
        <f>VLOOKUP(Table8_16[[#This Row],[Product_ID]],Table3__211[],4,FALSE)</f>
        <v>Home</v>
      </c>
      <c r="X1502" t="str">
        <f>VLOOKUP(Table8_16[[#This Row],[Product_ID]],Table3__211[],5,FALSE)</f>
        <v>Kitchen</v>
      </c>
      <c r="Y1502" t="str">
        <f>VLOOKUP(Table8_16[[#This Row],[Product_ID]],Table3__211[],6,FALSE)</f>
        <v>Campbell Ltd</v>
      </c>
      <c r="Z1502">
        <f>VLOOKUP(Table8_16[[#This Row],[Product_ID]],Table3__211[],7,FALSE)</f>
        <v>201.41</v>
      </c>
      <c r="AA1502">
        <f>VLOOKUP(Table8_16[[#This Row],[Product_ID]],Table3__211[],8,FALSE)</f>
        <v>146</v>
      </c>
      <c r="AB1502" t="str">
        <f>VLOOKUP(Table8_16[[#This Row],[Store_ID]],Store!$A$2:$E$21,2,FALSE)</f>
        <v>Aguirre-Keller</v>
      </c>
      <c r="AC1502" t="str">
        <f>VLOOKUP(Table8_16[[#This Row],[Store_ID]],Store!$A$2:$E$21,3,FALSE)</f>
        <v>South</v>
      </c>
      <c r="AD1502" t="str">
        <f>VLOOKUP(Table8_16[[#This Row],[Store_ID]],Store!$A$2:$E$21,4,FALSE)</f>
        <v>Lake Michael</v>
      </c>
      <c r="AE1502" t="str">
        <f>VLOOKUP(Table8_16[[#This Row],[Store_ID]],Store!$A$2:$E$21,5,FALSE)</f>
        <v>Online</v>
      </c>
      <c r="AF1502" s="22" t="str">
        <f>VLOOKUP(Table8_16[[#This Row],[Store_ID]],Store!$A$2:$F$21,6,FALSE)</f>
        <v>Digital Store</v>
      </c>
    </row>
    <row r="1503" spans="1:32" x14ac:dyDescent="0.3">
      <c r="A1503" t="s">
        <v>3468</v>
      </c>
      <c r="B1503" s="5">
        <v>45586</v>
      </c>
      <c r="C1503" t="s">
        <v>1261</v>
      </c>
      <c r="D1503" t="s">
        <v>1777</v>
      </c>
      <c r="E1503" t="s">
        <v>1936</v>
      </c>
      <c r="F1503">
        <v>1</v>
      </c>
      <c r="G1503">
        <v>524</v>
      </c>
      <c r="H1503">
        <v>0.28000000000000003</v>
      </c>
      <c r="I1503" t="s">
        <v>1959</v>
      </c>
      <c r="J1503">
        <v>377.28</v>
      </c>
      <c r="K1503">
        <v>377.28</v>
      </c>
      <c r="L1503" t="str">
        <f>_xlfn.IFS(Table8_1[[#This Row],[Unit_Price]]&lt;500,"Low Price",Table8_1[[#This Row],[Unit_Price]]&lt;2000,"Medium Price",Table8_1[[#This Row],[Unit_Price]]&gt;=2000, "High Price")</f>
        <v>Medium Price</v>
      </c>
      <c r="M1503" t="str">
        <f>VLOOKUP(Table8_16[[#This Row],[Customer_ID]],Table1__2[],2,FALSE)</f>
        <v>Terry Moses</v>
      </c>
      <c r="N1503">
        <f>VLOOKUP(Table8_16[[#This Row],[Customer_ID]],Table1__2[],3,FALSE)</f>
        <v>51</v>
      </c>
      <c r="O1503" t="str">
        <f>VLOOKUP(Table8_16[[#This Row],[Customer_ID]],Table1__2[],4,FALSE)</f>
        <v>Female</v>
      </c>
      <c r="P1503" t="str">
        <f>VLOOKUP(Table8_16[[#This Row],[Customer_ID]],Table1__2[],5,FALSE)</f>
        <v>Leahmouth</v>
      </c>
      <c r="Q1503" t="str">
        <f>VLOOKUP(Table8_16[[#This Row],[Customer_ID]],Table1__2[],6,FALSE)</f>
        <v>Nevada</v>
      </c>
      <c r="R1503" t="str">
        <f>VLOOKUP(Table8_16[[#This Row],[Customer_ID]],Table1__2[],7,FALSE)</f>
        <v>USA</v>
      </c>
      <c r="S1503" t="str">
        <f>VLOOKUP(Table8_16[[#This Row],[Customer_ID]],Table1__2[],8,FALSE)</f>
        <v>Platinum</v>
      </c>
      <c r="T1503" t="str">
        <f>VLOOKUP(Table8_16[[#This Row],[Customer_ID]],Table1__2[],9,FALSE)</f>
        <v>Experienced</v>
      </c>
      <c r="U1503" t="str">
        <f>VLOOKUP(Table8_16[[#This Row],[Product_ID]],Table3__211[],2,FALSE)</f>
        <v>Adjustable Dumbbells</v>
      </c>
      <c r="V1503" t="str">
        <f>VLOOKUP(Table8_16[[#This Row],[Product_ID]],Table3__211[],3,FALSE)</f>
        <v>20kg</v>
      </c>
      <c r="W1503" t="str">
        <f>VLOOKUP(Table8_16[[#This Row],[Product_ID]],Table3__211[],4,FALSE)</f>
        <v>Sports</v>
      </c>
      <c r="X1503" t="str">
        <f>VLOOKUP(Table8_16[[#This Row],[Product_ID]],Table3__211[],5,FALSE)</f>
        <v>Fitness</v>
      </c>
      <c r="Y1503" t="str">
        <f>VLOOKUP(Table8_16[[#This Row],[Product_ID]],Table3__211[],6,FALSE)</f>
        <v>Montgomery, Benton and Miller</v>
      </c>
      <c r="Z1503">
        <f>VLOOKUP(Table8_16[[#This Row],[Product_ID]],Table3__211[],7,FALSE)</f>
        <v>240.63</v>
      </c>
      <c r="AA1503">
        <f>VLOOKUP(Table8_16[[#This Row],[Product_ID]],Table3__211[],8,FALSE)</f>
        <v>423</v>
      </c>
      <c r="AB1503" t="str">
        <f>VLOOKUP(Table8_16[[#This Row],[Store_ID]],Store!$A$2:$E$21,2,FALSE)</f>
        <v>Shelton PLC</v>
      </c>
      <c r="AC1503" t="str">
        <f>VLOOKUP(Table8_16[[#This Row],[Store_ID]],Store!$A$2:$E$21,3,FALSE)</f>
        <v>North</v>
      </c>
      <c r="AD1503" t="str">
        <f>VLOOKUP(Table8_16[[#This Row],[Store_ID]],Store!$A$2:$E$21,4,FALSE)</f>
        <v>East Jenniferstad</v>
      </c>
      <c r="AE1503" t="str">
        <f>VLOOKUP(Table8_16[[#This Row],[Store_ID]],Store!$A$2:$E$21,5,FALSE)</f>
        <v>Flagship</v>
      </c>
      <c r="AF1503" s="22" t="str">
        <f>VLOOKUP(Table8_16[[#This Row],[Store_ID]],Store!$A$2:$F$21,6,FALSE)</f>
        <v>Physical Store</v>
      </c>
    </row>
    <row r="1504" spans="1:32" x14ac:dyDescent="0.3">
      <c r="A1504" t="s">
        <v>3469</v>
      </c>
      <c r="B1504" s="5">
        <v>45548</v>
      </c>
      <c r="C1504" t="s">
        <v>182</v>
      </c>
      <c r="D1504" t="s">
        <v>1661</v>
      </c>
      <c r="E1504" t="s">
        <v>1901</v>
      </c>
      <c r="F1504">
        <v>4</v>
      </c>
      <c r="G1504">
        <v>566.09</v>
      </c>
      <c r="H1504">
        <v>0.28000000000000003</v>
      </c>
      <c r="I1504" t="s">
        <v>1964</v>
      </c>
      <c r="J1504">
        <v>1630.3391999999999</v>
      </c>
      <c r="K1504">
        <v>1630.3391999999999</v>
      </c>
      <c r="L1504" t="str">
        <f>_xlfn.IFS(Table8_1[[#This Row],[Unit_Price]]&lt;500,"Low Price",Table8_1[[#This Row],[Unit_Price]]&lt;2000,"Medium Price",Table8_1[[#This Row],[Unit_Price]]&gt;=2000, "High Price")</f>
        <v>Medium Price</v>
      </c>
      <c r="M1504" t="str">
        <f>VLOOKUP(Table8_16[[#This Row],[Customer_ID]],Table1__2[],2,FALSE)</f>
        <v>Michelle Garcia Dds</v>
      </c>
      <c r="N1504">
        <f>VLOOKUP(Table8_16[[#This Row],[Customer_ID]],Table1__2[],3,FALSE)</f>
        <v>55</v>
      </c>
      <c r="O1504" t="str">
        <f>VLOOKUP(Table8_16[[#This Row],[Customer_ID]],Table1__2[],4,FALSE)</f>
        <v>Female</v>
      </c>
      <c r="P1504" t="str">
        <f>VLOOKUP(Table8_16[[#This Row],[Customer_ID]],Table1__2[],5,FALSE)</f>
        <v>Perezbury</v>
      </c>
      <c r="Q1504" t="str">
        <f>VLOOKUP(Table8_16[[#This Row],[Customer_ID]],Table1__2[],6,FALSE)</f>
        <v>Ohio</v>
      </c>
      <c r="R1504" t="str">
        <f>VLOOKUP(Table8_16[[#This Row],[Customer_ID]],Table1__2[],7,FALSE)</f>
        <v>USA</v>
      </c>
      <c r="S1504" t="str">
        <f>VLOOKUP(Table8_16[[#This Row],[Customer_ID]],Table1__2[],8,FALSE)</f>
        <v>Platinum</v>
      </c>
      <c r="T1504" t="str">
        <f>VLOOKUP(Table8_16[[#This Row],[Customer_ID]],Table1__2[],9,FALSE)</f>
        <v>Experienced</v>
      </c>
      <c r="U1504" t="str">
        <f>VLOOKUP(Table8_16[[#This Row],[Product_ID]],Table3__211[],2,FALSE)</f>
        <v>Sports Stopwatch</v>
      </c>
      <c r="V1504" t="str">
        <f>VLOOKUP(Table8_16[[#This Row],[Product_ID]],Table3__211[],3,FALSE)</f>
        <v>Timer</v>
      </c>
      <c r="W1504" t="str">
        <f>VLOOKUP(Table8_16[[#This Row],[Product_ID]],Table3__211[],4,FALSE)</f>
        <v>Sports</v>
      </c>
      <c r="X1504" t="str">
        <f>VLOOKUP(Table8_16[[#This Row],[Product_ID]],Table3__211[],5,FALSE)</f>
        <v>Accessories</v>
      </c>
      <c r="Y1504" t="str">
        <f>VLOOKUP(Table8_16[[#This Row],[Product_ID]],Table3__211[],6,FALSE)</f>
        <v>Burns-Hansen</v>
      </c>
      <c r="Z1504">
        <f>VLOOKUP(Table8_16[[#This Row],[Product_ID]],Table3__211[],7,FALSE)</f>
        <v>38.76</v>
      </c>
      <c r="AA1504">
        <f>VLOOKUP(Table8_16[[#This Row],[Product_ID]],Table3__211[],8,FALSE)</f>
        <v>137</v>
      </c>
      <c r="AB1504" t="str">
        <f>VLOOKUP(Table8_16[[#This Row],[Store_ID]],Store!$A$2:$E$21,2,FALSE)</f>
        <v>Johnson-Wright</v>
      </c>
      <c r="AC1504" t="str">
        <f>VLOOKUP(Table8_16[[#This Row],[Store_ID]],Store!$A$2:$E$21,3,FALSE)</f>
        <v>North</v>
      </c>
      <c r="AD1504" t="str">
        <f>VLOOKUP(Table8_16[[#This Row],[Store_ID]],Store!$A$2:$E$21,4,FALSE)</f>
        <v>Hoodberg</v>
      </c>
      <c r="AE1504" t="str">
        <f>VLOOKUP(Table8_16[[#This Row],[Store_ID]],Store!$A$2:$E$21,5,FALSE)</f>
        <v>Outlet</v>
      </c>
      <c r="AF1504" s="22" t="str">
        <f>VLOOKUP(Table8_16[[#This Row],[Store_ID]],Store!$A$2:$F$21,6,FALSE)</f>
        <v>Physical Store</v>
      </c>
    </row>
    <row r="1505" spans="1:32" x14ac:dyDescent="0.3">
      <c r="A1505" t="s">
        <v>3470</v>
      </c>
      <c r="B1505" s="5">
        <v>45772</v>
      </c>
      <c r="C1505" t="s">
        <v>838</v>
      </c>
      <c r="D1505" t="s">
        <v>1638</v>
      </c>
      <c r="E1505" t="s">
        <v>1924</v>
      </c>
      <c r="F1505">
        <v>1</v>
      </c>
      <c r="G1505">
        <v>251.99</v>
      </c>
      <c r="H1505">
        <v>0.09</v>
      </c>
      <c r="I1505" t="s">
        <v>1959</v>
      </c>
      <c r="J1505">
        <v>229.3109</v>
      </c>
      <c r="K1505">
        <v>229.3109</v>
      </c>
      <c r="L1505" t="str">
        <f>_xlfn.IFS(Table8_1[[#This Row],[Unit_Price]]&lt;500,"Low Price",Table8_1[[#This Row],[Unit_Price]]&lt;2000,"Medium Price",Table8_1[[#This Row],[Unit_Price]]&gt;=2000, "High Price")</f>
        <v>Low Price</v>
      </c>
      <c r="M1505" t="str">
        <f>VLOOKUP(Table8_16[[#This Row],[Customer_ID]],Table1__2[],2,FALSE)</f>
        <v>Beth Allen</v>
      </c>
      <c r="N1505">
        <f>VLOOKUP(Table8_16[[#This Row],[Customer_ID]],Table1__2[],3,FALSE)</f>
        <v>32</v>
      </c>
      <c r="O1505" t="str">
        <f>VLOOKUP(Table8_16[[#This Row],[Customer_ID]],Table1__2[],4,FALSE)</f>
        <v>Female</v>
      </c>
      <c r="P1505" t="str">
        <f>VLOOKUP(Table8_16[[#This Row],[Customer_ID]],Table1__2[],5,FALSE)</f>
        <v>South Kathrynmouth</v>
      </c>
      <c r="Q1505" t="str">
        <f>VLOOKUP(Table8_16[[#This Row],[Customer_ID]],Table1__2[],6,FALSE)</f>
        <v>Oklahoma</v>
      </c>
      <c r="R1505" t="str">
        <f>VLOOKUP(Table8_16[[#This Row],[Customer_ID]],Table1__2[],7,FALSE)</f>
        <v>USA</v>
      </c>
      <c r="S1505" t="str">
        <f>VLOOKUP(Table8_16[[#This Row],[Customer_ID]],Table1__2[],8,FALSE)</f>
        <v>Silver</v>
      </c>
      <c r="T1505" t="str">
        <f>VLOOKUP(Table8_16[[#This Row],[Customer_ID]],Table1__2[],9,FALSE)</f>
        <v>Experienced</v>
      </c>
      <c r="U1505" t="str">
        <f>VLOOKUP(Table8_16[[#This Row],[Product_ID]],Table3__211[],2,FALSE)</f>
        <v>Multi-Purpose Storage</v>
      </c>
      <c r="V1505" t="str">
        <f>VLOOKUP(Table8_16[[#This Row],[Product_ID]],Table3__211[],3,FALSE)</f>
        <v>Box</v>
      </c>
      <c r="W1505" t="str">
        <f>VLOOKUP(Table8_16[[#This Row],[Product_ID]],Table3__211[],4,FALSE)</f>
        <v>Home</v>
      </c>
      <c r="X1505" t="str">
        <f>VLOOKUP(Table8_16[[#This Row],[Product_ID]],Table3__211[],5,FALSE)</f>
        <v>Storage</v>
      </c>
      <c r="Y1505" t="str">
        <f>VLOOKUP(Table8_16[[#This Row],[Product_ID]],Table3__211[],6,FALSE)</f>
        <v>Gardner-Montes</v>
      </c>
      <c r="Z1505">
        <f>VLOOKUP(Table8_16[[#This Row],[Product_ID]],Table3__211[],7,FALSE)</f>
        <v>123.46</v>
      </c>
      <c r="AA1505">
        <f>VLOOKUP(Table8_16[[#This Row],[Product_ID]],Table3__211[],8,FALSE)</f>
        <v>76</v>
      </c>
      <c r="AB1505" t="str">
        <f>VLOOKUP(Table8_16[[#This Row],[Store_ID]],Store!$A$2:$E$21,2,FALSE)</f>
        <v>Hill, Wagner and Ballard</v>
      </c>
      <c r="AC1505" t="str">
        <f>VLOOKUP(Table8_16[[#This Row],[Store_ID]],Store!$A$2:$E$21,3,FALSE)</f>
        <v>East</v>
      </c>
      <c r="AD1505" t="str">
        <f>VLOOKUP(Table8_16[[#This Row],[Store_ID]],Store!$A$2:$E$21,4,FALSE)</f>
        <v>East Davidville</v>
      </c>
      <c r="AE1505" t="str">
        <f>VLOOKUP(Table8_16[[#This Row],[Store_ID]],Store!$A$2:$E$21,5,FALSE)</f>
        <v>Online</v>
      </c>
      <c r="AF1505" s="22" t="str">
        <f>VLOOKUP(Table8_16[[#This Row],[Store_ID]],Store!$A$2:$F$21,6,FALSE)</f>
        <v>Digital Store</v>
      </c>
    </row>
    <row r="1506" spans="1:32" x14ac:dyDescent="0.3">
      <c r="A1506" t="s">
        <v>3471</v>
      </c>
      <c r="B1506" s="5">
        <v>45361</v>
      </c>
      <c r="C1506" t="s">
        <v>726</v>
      </c>
      <c r="D1506" t="s">
        <v>1625</v>
      </c>
      <c r="E1506" t="s">
        <v>1948</v>
      </c>
      <c r="F1506">
        <v>1</v>
      </c>
      <c r="G1506">
        <v>259.2</v>
      </c>
      <c r="H1506">
        <v>0.27</v>
      </c>
      <c r="I1506" t="s">
        <v>1964</v>
      </c>
      <c r="J1506">
        <v>189.21600000000001</v>
      </c>
      <c r="K1506">
        <v>189.21600000000001</v>
      </c>
      <c r="L1506" t="str">
        <f>_xlfn.IFS(Table8_1[[#This Row],[Unit_Price]]&lt;500,"Low Price",Table8_1[[#This Row],[Unit_Price]]&lt;2000,"Medium Price",Table8_1[[#This Row],[Unit_Price]]&gt;=2000, "High Price")</f>
        <v>Low Price</v>
      </c>
      <c r="M1506" t="str">
        <f>VLOOKUP(Table8_16[[#This Row],[Customer_ID]],Table1__2[],2,FALSE)</f>
        <v>Lisa Young</v>
      </c>
      <c r="N1506">
        <f>VLOOKUP(Table8_16[[#This Row],[Customer_ID]],Table1__2[],3,FALSE)</f>
        <v>38</v>
      </c>
      <c r="O1506" t="str">
        <f>VLOOKUP(Table8_16[[#This Row],[Customer_ID]],Table1__2[],4,FALSE)</f>
        <v>Male</v>
      </c>
      <c r="P1506" t="str">
        <f>VLOOKUP(Table8_16[[#This Row],[Customer_ID]],Table1__2[],5,FALSE)</f>
        <v>Maybury</v>
      </c>
      <c r="Q1506" t="str">
        <f>VLOOKUP(Table8_16[[#This Row],[Customer_ID]],Table1__2[],6,FALSE)</f>
        <v>Georgia</v>
      </c>
      <c r="R1506" t="str">
        <f>VLOOKUP(Table8_16[[#This Row],[Customer_ID]],Table1__2[],7,FALSE)</f>
        <v>USA</v>
      </c>
      <c r="S1506" t="str">
        <f>VLOOKUP(Table8_16[[#This Row],[Customer_ID]],Table1__2[],8,FALSE)</f>
        <v>Platinum</v>
      </c>
      <c r="T1506" t="str">
        <f>VLOOKUP(Table8_16[[#This Row],[Customer_ID]],Table1__2[],9,FALSE)</f>
        <v>Experienced</v>
      </c>
      <c r="U1506" t="str">
        <f>VLOOKUP(Table8_16[[#This Row],[Product_ID]],Table3__211[],2,FALSE)</f>
        <v>Soccer Training Cone</v>
      </c>
      <c r="V1506" t="str">
        <f>VLOOKUP(Table8_16[[#This Row],[Product_ID]],Table3__211[],3,FALSE)</f>
        <v>Set</v>
      </c>
      <c r="W1506" t="str">
        <f>VLOOKUP(Table8_16[[#This Row],[Product_ID]],Table3__211[],4,FALSE)</f>
        <v>Sports</v>
      </c>
      <c r="X1506" t="str">
        <f>VLOOKUP(Table8_16[[#This Row],[Product_ID]],Table3__211[],5,FALSE)</f>
        <v>Accessories</v>
      </c>
      <c r="Y1506" t="str">
        <f>VLOOKUP(Table8_16[[#This Row],[Product_ID]],Table3__211[],6,FALSE)</f>
        <v>Ford, Murphy and Wilson</v>
      </c>
      <c r="Z1506">
        <f>VLOOKUP(Table8_16[[#This Row],[Product_ID]],Table3__211[],7,FALSE)</f>
        <v>144.53</v>
      </c>
      <c r="AA1506">
        <f>VLOOKUP(Table8_16[[#This Row],[Product_ID]],Table3__211[],8,FALSE)</f>
        <v>367</v>
      </c>
      <c r="AB1506" t="str">
        <f>VLOOKUP(Table8_16[[#This Row],[Store_ID]],Store!$A$2:$E$21,2,FALSE)</f>
        <v>Mann-Austin</v>
      </c>
      <c r="AC1506" t="str">
        <f>VLOOKUP(Table8_16[[#This Row],[Store_ID]],Store!$A$2:$E$21,3,FALSE)</f>
        <v>East</v>
      </c>
      <c r="AD1506" t="str">
        <f>VLOOKUP(Table8_16[[#This Row],[Store_ID]],Store!$A$2:$E$21,4,FALSE)</f>
        <v>Vasquezborough</v>
      </c>
      <c r="AE1506" t="str">
        <f>VLOOKUP(Table8_16[[#This Row],[Store_ID]],Store!$A$2:$E$21,5,FALSE)</f>
        <v>Online</v>
      </c>
      <c r="AF1506" s="22" t="str">
        <f>VLOOKUP(Table8_16[[#This Row],[Store_ID]],Store!$A$2:$F$21,6,FALSE)</f>
        <v>Digital Store</v>
      </c>
    </row>
    <row r="1507" spans="1:32" x14ac:dyDescent="0.3">
      <c r="A1507" t="s">
        <v>3472</v>
      </c>
      <c r="B1507" s="5">
        <v>45235</v>
      </c>
      <c r="C1507" t="s">
        <v>1392</v>
      </c>
      <c r="D1507" t="s">
        <v>1759</v>
      </c>
      <c r="E1507" t="s">
        <v>1936</v>
      </c>
      <c r="F1507">
        <v>1</v>
      </c>
      <c r="G1507">
        <v>935.66</v>
      </c>
      <c r="H1507">
        <v>0.26</v>
      </c>
      <c r="I1507" t="s">
        <v>1961</v>
      </c>
      <c r="J1507">
        <v>692.38840000000005</v>
      </c>
      <c r="K1507">
        <v>692.38839999999993</v>
      </c>
      <c r="L1507" t="str">
        <f>_xlfn.IFS(Table8_1[[#This Row],[Unit_Price]]&lt;500,"Low Price",Table8_1[[#This Row],[Unit_Price]]&lt;2000,"Medium Price",Table8_1[[#This Row],[Unit_Price]]&gt;=2000, "High Price")</f>
        <v>Medium Price</v>
      </c>
      <c r="M1507" t="str">
        <f>VLOOKUP(Table8_16[[#This Row],[Customer_ID]],Table1__2[],2,FALSE)</f>
        <v>Shannon Turner</v>
      </c>
      <c r="N1507">
        <f>VLOOKUP(Table8_16[[#This Row],[Customer_ID]],Table1__2[],3,FALSE)</f>
        <v>35</v>
      </c>
      <c r="O1507" t="str">
        <f>VLOOKUP(Table8_16[[#This Row],[Customer_ID]],Table1__2[],4,FALSE)</f>
        <v>Male</v>
      </c>
      <c r="P1507" t="str">
        <f>VLOOKUP(Table8_16[[#This Row],[Customer_ID]],Table1__2[],5,FALSE)</f>
        <v>West Jorge</v>
      </c>
      <c r="Q1507" t="str">
        <f>VLOOKUP(Table8_16[[#This Row],[Customer_ID]],Table1__2[],6,FALSE)</f>
        <v>Oklahoma</v>
      </c>
      <c r="R1507" t="str">
        <f>VLOOKUP(Table8_16[[#This Row],[Customer_ID]],Table1__2[],7,FALSE)</f>
        <v>USA</v>
      </c>
      <c r="S1507" t="str">
        <f>VLOOKUP(Table8_16[[#This Row],[Customer_ID]],Table1__2[],8,FALSE)</f>
        <v>Silver</v>
      </c>
      <c r="T1507" t="str">
        <f>VLOOKUP(Table8_16[[#This Row],[Customer_ID]],Table1__2[],9,FALSE)</f>
        <v>Experienced</v>
      </c>
      <c r="U1507" t="str">
        <f>VLOOKUP(Table8_16[[#This Row],[Product_ID]],Table3__211[],2,FALSE)</f>
        <v>Men's Hair Styling</v>
      </c>
      <c r="V1507" t="str">
        <f>VLOOKUP(Table8_16[[#This Row],[Product_ID]],Table3__211[],3,FALSE)</f>
        <v>Gel</v>
      </c>
      <c r="W1507" t="str">
        <f>VLOOKUP(Table8_16[[#This Row],[Product_ID]],Table3__211[],4,FALSE)</f>
        <v>Beauty</v>
      </c>
      <c r="X1507" t="str">
        <f>VLOOKUP(Table8_16[[#This Row],[Product_ID]],Table3__211[],5,FALSE)</f>
        <v>Haircare</v>
      </c>
      <c r="Y1507" t="str">
        <f>VLOOKUP(Table8_16[[#This Row],[Product_ID]],Table3__211[],6,FALSE)</f>
        <v>Cline-Mccarthy</v>
      </c>
      <c r="Z1507">
        <f>VLOOKUP(Table8_16[[#This Row],[Product_ID]],Table3__211[],7,FALSE)</f>
        <v>17.309999999999999</v>
      </c>
      <c r="AA1507">
        <f>VLOOKUP(Table8_16[[#This Row],[Product_ID]],Table3__211[],8,FALSE)</f>
        <v>399</v>
      </c>
      <c r="AB1507" t="str">
        <f>VLOOKUP(Table8_16[[#This Row],[Store_ID]],Store!$A$2:$E$21,2,FALSE)</f>
        <v>Shelton PLC</v>
      </c>
      <c r="AC1507" t="str">
        <f>VLOOKUP(Table8_16[[#This Row],[Store_ID]],Store!$A$2:$E$21,3,FALSE)</f>
        <v>North</v>
      </c>
      <c r="AD1507" t="str">
        <f>VLOOKUP(Table8_16[[#This Row],[Store_ID]],Store!$A$2:$E$21,4,FALSE)</f>
        <v>East Jenniferstad</v>
      </c>
      <c r="AE1507" t="str">
        <f>VLOOKUP(Table8_16[[#This Row],[Store_ID]],Store!$A$2:$E$21,5,FALSE)</f>
        <v>Flagship</v>
      </c>
      <c r="AF1507" s="22" t="str">
        <f>VLOOKUP(Table8_16[[#This Row],[Store_ID]],Store!$A$2:$F$21,6,FALSE)</f>
        <v>Physical Store</v>
      </c>
    </row>
    <row r="1508" spans="1:32" x14ac:dyDescent="0.3">
      <c r="A1508" t="s">
        <v>3473</v>
      </c>
      <c r="B1508" s="5">
        <v>45864</v>
      </c>
      <c r="C1508" t="s">
        <v>1458</v>
      </c>
      <c r="D1508" t="s">
        <v>1683</v>
      </c>
      <c r="E1508" t="s">
        <v>1917</v>
      </c>
      <c r="F1508">
        <v>4</v>
      </c>
      <c r="G1508">
        <v>480.75</v>
      </c>
      <c r="H1508">
        <v>0.02</v>
      </c>
      <c r="I1508" t="s">
        <v>1959</v>
      </c>
      <c r="J1508">
        <v>1884.54</v>
      </c>
      <c r="K1508">
        <v>1884.54</v>
      </c>
      <c r="L1508" t="str">
        <f>_xlfn.IFS(Table8_1[[#This Row],[Unit_Price]]&lt;500,"Low Price",Table8_1[[#This Row],[Unit_Price]]&lt;2000,"Medium Price",Table8_1[[#This Row],[Unit_Price]]&gt;=2000, "High Price")</f>
        <v>Low Price</v>
      </c>
      <c r="M1508" t="str">
        <f>VLOOKUP(Table8_16[[#This Row],[Customer_ID]],Table1__2[],2,FALSE)</f>
        <v>James Foster</v>
      </c>
      <c r="N1508">
        <f>VLOOKUP(Table8_16[[#This Row],[Customer_ID]],Table1__2[],3,FALSE)</f>
        <v>19</v>
      </c>
      <c r="O1508" t="str">
        <f>VLOOKUP(Table8_16[[#This Row],[Customer_ID]],Table1__2[],4,FALSE)</f>
        <v>Male</v>
      </c>
      <c r="P1508" t="str">
        <f>VLOOKUP(Table8_16[[#This Row],[Customer_ID]],Table1__2[],5,FALSE)</f>
        <v>East Audrey</v>
      </c>
      <c r="Q1508" t="str">
        <f>VLOOKUP(Table8_16[[#This Row],[Customer_ID]],Table1__2[],6,FALSE)</f>
        <v>Utah</v>
      </c>
      <c r="R1508" t="str">
        <f>VLOOKUP(Table8_16[[#This Row],[Customer_ID]],Table1__2[],7,FALSE)</f>
        <v>USA</v>
      </c>
      <c r="S1508" t="str">
        <f>VLOOKUP(Table8_16[[#This Row],[Customer_ID]],Table1__2[],8,FALSE)</f>
        <v>Gold</v>
      </c>
      <c r="T1508" t="str">
        <f>VLOOKUP(Table8_16[[#This Row],[Customer_ID]],Table1__2[],9,FALSE)</f>
        <v>Teenage</v>
      </c>
      <c r="U1508" t="str">
        <f>VLOOKUP(Table8_16[[#This Row],[Product_ID]],Table3__211[],2,FALSE)</f>
        <v>Bedroom Table</v>
      </c>
      <c r="V1508" t="str">
        <f>VLOOKUP(Table8_16[[#This Row],[Product_ID]],Table3__211[],3,FALSE)</f>
        <v>Lamp</v>
      </c>
      <c r="W1508" t="str">
        <f>VLOOKUP(Table8_16[[#This Row],[Product_ID]],Table3__211[],4,FALSE)</f>
        <v>Home</v>
      </c>
      <c r="X1508" t="str">
        <f>VLOOKUP(Table8_16[[#This Row],[Product_ID]],Table3__211[],5,FALSE)</f>
        <v>Lighting</v>
      </c>
      <c r="Y1508" t="str">
        <f>VLOOKUP(Table8_16[[#This Row],[Product_ID]],Table3__211[],6,FALSE)</f>
        <v>Jones LLC</v>
      </c>
      <c r="Z1508">
        <f>VLOOKUP(Table8_16[[#This Row],[Product_ID]],Table3__211[],7,FALSE)</f>
        <v>382.22</v>
      </c>
      <c r="AA1508">
        <f>VLOOKUP(Table8_16[[#This Row],[Product_ID]],Table3__211[],8,FALSE)</f>
        <v>329</v>
      </c>
      <c r="AB1508" t="str">
        <f>VLOOKUP(Table8_16[[#This Row],[Store_ID]],Store!$A$2:$E$21,2,FALSE)</f>
        <v>Bean, Jones and Park</v>
      </c>
      <c r="AC1508" t="str">
        <f>VLOOKUP(Table8_16[[#This Row],[Store_ID]],Store!$A$2:$E$21,3,FALSE)</f>
        <v>West</v>
      </c>
      <c r="AD1508" t="str">
        <f>VLOOKUP(Table8_16[[#This Row],[Store_ID]],Store!$A$2:$E$21,4,FALSE)</f>
        <v>Thompsonborough</v>
      </c>
      <c r="AE1508" t="str">
        <f>VLOOKUP(Table8_16[[#This Row],[Store_ID]],Store!$A$2:$E$21,5,FALSE)</f>
        <v>Online</v>
      </c>
      <c r="AF1508" s="22" t="str">
        <f>VLOOKUP(Table8_16[[#This Row],[Store_ID]],Store!$A$2:$F$21,6,FALSE)</f>
        <v>Digital Store</v>
      </c>
    </row>
    <row r="1509" spans="1:32" x14ac:dyDescent="0.3">
      <c r="A1509" t="s">
        <v>3474</v>
      </c>
      <c r="B1509" s="5">
        <v>45681</v>
      </c>
      <c r="C1509" t="s">
        <v>1166</v>
      </c>
      <c r="D1509" t="s">
        <v>1826</v>
      </c>
      <c r="E1509" t="s">
        <v>1936</v>
      </c>
      <c r="F1509">
        <v>2</v>
      </c>
      <c r="G1509">
        <v>457.83</v>
      </c>
      <c r="H1509">
        <v>0.01</v>
      </c>
      <c r="I1509" t="s">
        <v>1964</v>
      </c>
      <c r="J1509">
        <v>906.50340000000006</v>
      </c>
      <c r="K1509">
        <v>906.50339999999994</v>
      </c>
      <c r="L1509" t="str">
        <f>_xlfn.IFS(Table8_1[[#This Row],[Unit_Price]]&lt;500,"Low Price",Table8_1[[#This Row],[Unit_Price]]&lt;2000,"Medium Price",Table8_1[[#This Row],[Unit_Price]]&gt;=2000, "High Price")</f>
        <v>Low Price</v>
      </c>
      <c r="M1509" t="str">
        <f>VLOOKUP(Table8_16[[#This Row],[Customer_ID]],Table1__2[],2,FALSE)</f>
        <v>Gregory Allen</v>
      </c>
      <c r="N1509">
        <f>VLOOKUP(Table8_16[[#This Row],[Customer_ID]],Table1__2[],3,FALSE)</f>
        <v>20</v>
      </c>
      <c r="O1509" t="str">
        <f>VLOOKUP(Table8_16[[#This Row],[Customer_ID]],Table1__2[],4,FALSE)</f>
        <v>Female</v>
      </c>
      <c r="P1509" t="str">
        <f>VLOOKUP(Table8_16[[#This Row],[Customer_ID]],Table1__2[],5,FALSE)</f>
        <v>West Bruce</v>
      </c>
      <c r="Q1509" t="str">
        <f>VLOOKUP(Table8_16[[#This Row],[Customer_ID]],Table1__2[],6,FALSE)</f>
        <v>Vermont</v>
      </c>
      <c r="R1509" t="str">
        <f>VLOOKUP(Table8_16[[#This Row],[Customer_ID]],Table1__2[],7,FALSE)</f>
        <v>USA</v>
      </c>
      <c r="S1509" t="str">
        <f>VLOOKUP(Table8_16[[#This Row],[Customer_ID]],Table1__2[],8,FALSE)</f>
        <v>Platinum</v>
      </c>
      <c r="T1509" t="str">
        <f>VLOOKUP(Table8_16[[#This Row],[Customer_ID]],Table1__2[],9,FALSE)</f>
        <v>Students</v>
      </c>
      <c r="U1509" t="str">
        <f>VLOOKUP(Table8_16[[#This Row],[Product_ID]],Table3__211[],2,FALSE)</f>
        <v>Badminton Racket</v>
      </c>
      <c r="V1509" t="str">
        <f>VLOOKUP(Table8_16[[#This Row],[Product_ID]],Table3__211[],3,FALSE)</f>
        <v>Set</v>
      </c>
      <c r="W1509" t="str">
        <f>VLOOKUP(Table8_16[[#This Row],[Product_ID]],Table3__211[],4,FALSE)</f>
        <v>Sports</v>
      </c>
      <c r="X1509" t="str">
        <f>VLOOKUP(Table8_16[[#This Row],[Product_ID]],Table3__211[],5,FALSE)</f>
        <v>Equipment</v>
      </c>
      <c r="Y1509" t="str">
        <f>VLOOKUP(Table8_16[[#This Row],[Product_ID]],Table3__211[],6,FALSE)</f>
        <v>Robinson-Brown</v>
      </c>
      <c r="Z1509">
        <f>VLOOKUP(Table8_16[[#This Row],[Product_ID]],Table3__211[],7,FALSE)</f>
        <v>285.54000000000002</v>
      </c>
      <c r="AA1509">
        <f>VLOOKUP(Table8_16[[#This Row],[Product_ID]],Table3__211[],8,FALSE)</f>
        <v>358</v>
      </c>
      <c r="AB1509" t="str">
        <f>VLOOKUP(Table8_16[[#This Row],[Store_ID]],Store!$A$2:$E$21,2,FALSE)</f>
        <v>Shelton PLC</v>
      </c>
      <c r="AC1509" t="str">
        <f>VLOOKUP(Table8_16[[#This Row],[Store_ID]],Store!$A$2:$E$21,3,FALSE)</f>
        <v>North</v>
      </c>
      <c r="AD1509" t="str">
        <f>VLOOKUP(Table8_16[[#This Row],[Store_ID]],Store!$A$2:$E$21,4,FALSE)</f>
        <v>East Jenniferstad</v>
      </c>
      <c r="AE1509" t="str">
        <f>VLOOKUP(Table8_16[[#This Row],[Store_ID]],Store!$A$2:$E$21,5,FALSE)</f>
        <v>Flagship</v>
      </c>
      <c r="AF1509" s="22" t="str">
        <f>VLOOKUP(Table8_16[[#This Row],[Store_ID]],Store!$A$2:$F$21,6,FALSE)</f>
        <v>Physical Store</v>
      </c>
    </row>
    <row r="1510" spans="1:32" x14ac:dyDescent="0.3">
      <c r="A1510" t="s">
        <v>3475</v>
      </c>
      <c r="B1510" s="5">
        <v>45905</v>
      </c>
      <c r="C1510" t="s">
        <v>554</v>
      </c>
      <c r="D1510" t="s">
        <v>1725</v>
      </c>
      <c r="E1510" t="s">
        <v>1934</v>
      </c>
      <c r="F1510">
        <v>1</v>
      </c>
      <c r="G1510">
        <v>994.63</v>
      </c>
      <c r="H1510">
        <v>0.28000000000000003</v>
      </c>
      <c r="I1510" t="s">
        <v>1959</v>
      </c>
      <c r="J1510">
        <v>716.1336</v>
      </c>
      <c r="K1510">
        <v>716.13359999999989</v>
      </c>
      <c r="L1510" t="str">
        <f>_xlfn.IFS(Table8_1[[#This Row],[Unit_Price]]&lt;500,"Low Price",Table8_1[[#This Row],[Unit_Price]]&lt;2000,"Medium Price",Table8_1[[#This Row],[Unit_Price]]&gt;=2000, "High Price")</f>
        <v>Medium Price</v>
      </c>
      <c r="M1510" t="str">
        <f>VLOOKUP(Table8_16[[#This Row],[Customer_ID]],Table1__2[],2,FALSE)</f>
        <v>Daniel Rivas</v>
      </c>
      <c r="N1510">
        <f>VLOOKUP(Table8_16[[#This Row],[Customer_ID]],Table1__2[],3,FALSE)</f>
        <v>39</v>
      </c>
      <c r="O1510" t="str">
        <f>VLOOKUP(Table8_16[[#This Row],[Customer_ID]],Table1__2[],4,FALSE)</f>
        <v>Female</v>
      </c>
      <c r="P1510" t="str">
        <f>VLOOKUP(Table8_16[[#This Row],[Customer_ID]],Table1__2[],5,FALSE)</f>
        <v>Dominiquefort</v>
      </c>
      <c r="Q1510" t="str">
        <f>VLOOKUP(Table8_16[[#This Row],[Customer_ID]],Table1__2[],6,FALSE)</f>
        <v>Georgia</v>
      </c>
      <c r="R1510" t="str">
        <f>VLOOKUP(Table8_16[[#This Row],[Customer_ID]],Table1__2[],7,FALSE)</f>
        <v>USA</v>
      </c>
      <c r="S1510" t="str">
        <f>VLOOKUP(Table8_16[[#This Row],[Customer_ID]],Table1__2[],8,FALSE)</f>
        <v>Silver</v>
      </c>
      <c r="T1510" t="str">
        <f>VLOOKUP(Table8_16[[#This Row],[Customer_ID]],Table1__2[],9,FALSE)</f>
        <v>Experienced</v>
      </c>
      <c r="U1510" t="str">
        <f>VLOOKUP(Table8_16[[#This Row],[Product_ID]],Table3__211[],2,FALSE)</f>
        <v>Car Dashboard Phone</v>
      </c>
      <c r="V1510" t="str">
        <f>VLOOKUP(Table8_16[[#This Row],[Product_ID]],Table3__211[],3,FALSE)</f>
        <v>Holder</v>
      </c>
      <c r="W1510" t="str">
        <f>VLOOKUP(Table8_16[[#This Row],[Product_ID]],Table3__211[],4,FALSE)</f>
        <v>Electronics</v>
      </c>
      <c r="X1510" t="str">
        <f>VLOOKUP(Table8_16[[#This Row],[Product_ID]],Table3__211[],5,FALSE)</f>
        <v>Accessories</v>
      </c>
      <c r="Y1510" t="str">
        <f>VLOOKUP(Table8_16[[#This Row],[Product_ID]],Table3__211[],6,FALSE)</f>
        <v>Byrd, Stewart and Valdez</v>
      </c>
      <c r="Z1510">
        <f>VLOOKUP(Table8_16[[#This Row],[Product_ID]],Table3__211[],7,FALSE)</f>
        <v>177.98</v>
      </c>
      <c r="AA1510">
        <f>VLOOKUP(Table8_16[[#This Row],[Product_ID]],Table3__211[],8,FALSE)</f>
        <v>103</v>
      </c>
      <c r="AB1510" t="str">
        <f>VLOOKUP(Table8_16[[#This Row],[Store_ID]],Store!$A$2:$E$21,2,FALSE)</f>
        <v>Mcdonald Inc</v>
      </c>
      <c r="AC1510" t="str">
        <f>VLOOKUP(Table8_16[[#This Row],[Store_ID]],Store!$A$2:$E$21,3,FALSE)</f>
        <v>South</v>
      </c>
      <c r="AD1510" t="str">
        <f>VLOOKUP(Table8_16[[#This Row],[Store_ID]],Store!$A$2:$E$21,4,FALSE)</f>
        <v>Christopherland</v>
      </c>
      <c r="AE1510" t="str">
        <f>VLOOKUP(Table8_16[[#This Row],[Store_ID]],Store!$A$2:$E$21,5,FALSE)</f>
        <v>Outlet</v>
      </c>
      <c r="AF1510" s="22" t="str">
        <f>VLOOKUP(Table8_16[[#This Row],[Store_ID]],Store!$A$2:$F$21,6,FALSE)</f>
        <v>Physical Store</v>
      </c>
    </row>
    <row r="1511" spans="1:32" x14ac:dyDescent="0.3">
      <c r="A1511" t="s">
        <v>3476</v>
      </c>
      <c r="B1511" s="5">
        <v>45765</v>
      </c>
      <c r="C1511" t="s">
        <v>796</v>
      </c>
      <c r="D1511" t="s">
        <v>1853</v>
      </c>
      <c r="E1511" t="s">
        <v>1887</v>
      </c>
      <c r="F1511">
        <v>3</v>
      </c>
      <c r="G1511">
        <v>65.569999999999993</v>
      </c>
      <c r="H1511">
        <v>0.3</v>
      </c>
      <c r="I1511" t="s">
        <v>1964</v>
      </c>
      <c r="J1511">
        <v>137.697</v>
      </c>
      <c r="K1511">
        <v>137.697</v>
      </c>
      <c r="L1511" t="str">
        <f>_xlfn.IFS(Table8_1[[#This Row],[Unit_Price]]&lt;500,"Low Price",Table8_1[[#This Row],[Unit_Price]]&lt;2000,"Medium Price",Table8_1[[#This Row],[Unit_Price]]&gt;=2000, "High Price")</f>
        <v>Low Price</v>
      </c>
      <c r="M1511" t="str">
        <f>VLOOKUP(Table8_16[[#This Row],[Customer_ID]],Table1__2[],2,FALSE)</f>
        <v>Laura Soto</v>
      </c>
      <c r="N1511">
        <f>VLOOKUP(Table8_16[[#This Row],[Customer_ID]],Table1__2[],3,FALSE)</f>
        <v>57</v>
      </c>
      <c r="O1511" t="str">
        <f>VLOOKUP(Table8_16[[#This Row],[Customer_ID]],Table1__2[],4,FALSE)</f>
        <v>Female</v>
      </c>
      <c r="P1511" t="str">
        <f>VLOOKUP(Table8_16[[#This Row],[Customer_ID]],Table1__2[],5,FALSE)</f>
        <v>Rodriguezton</v>
      </c>
      <c r="Q1511" t="str">
        <f>VLOOKUP(Table8_16[[#This Row],[Customer_ID]],Table1__2[],6,FALSE)</f>
        <v>Michigan</v>
      </c>
      <c r="R1511" t="str">
        <f>VLOOKUP(Table8_16[[#This Row],[Customer_ID]],Table1__2[],7,FALSE)</f>
        <v>USA</v>
      </c>
      <c r="S1511" t="str">
        <f>VLOOKUP(Table8_16[[#This Row],[Customer_ID]],Table1__2[],8,FALSE)</f>
        <v>Platinum</v>
      </c>
      <c r="T1511" t="str">
        <f>VLOOKUP(Table8_16[[#This Row],[Customer_ID]],Table1__2[],9,FALSE)</f>
        <v>Experienced</v>
      </c>
      <c r="U1511" t="str">
        <f>VLOOKUP(Table8_16[[#This Row],[Product_ID]],Table3__211[],2,FALSE)</f>
        <v>Gaming Mouse Pad</v>
      </c>
      <c r="V1511" t="str">
        <f>VLOOKUP(Table8_16[[#This Row],[Product_ID]],Table3__211[],3,FALSE)</f>
        <v>XL</v>
      </c>
      <c r="W1511" t="str">
        <f>VLOOKUP(Table8_16[[#This Row],[Product_ID]],Table3__211[],4,FALSE)</f>
        <v>Electronics</v>
      </c>
      <c r="X1511" t="str">
        <f>VLOOKUP(Table8_16[[#This Row],[Product_ID]],Table3__211[],5,FALSE)</f>
        <v>Accessories</v>
      </c>
      <c r="Y1511" t="str">
        <f>VLOOKUP(Table8_16[[#This Row],[Product_ID]],Table3__211[],6,FALSE)</f>
        <v>Sharp, Taylor and Rodriguez</v>
      </c>
      <c r="Z1511">
        <f>VLOOKUP(Table8_16[[#This Row],[Product_ID]],Table3__211[],7,FALSE)</f>
        <v>340.14</v>
      </c>
      <c r="AA1511">
        <f>VLOOKUP(Table8_16[[#This Row],[Product_ID]],Table3__211[],8,FALSE)</f>
        <v>361</v>
      </c>
      <c r="AB1511" t="str">
        <f>VLOOKUP(Table8_16[[#This Row],[Store_ID]],Store!$A$2:$E$21,2,FALSE)</f>
        <v>Rivera-Warner</v>
      </c>
      <c r="AC1511" t="str">
        <f>VLOOKUP(Table8_16[[#This Row],[Store_ID]],Store!$A$2:$E$21,3,FALSE)</f>
        <v>East</v>
      </c>
      <c r="AD1511" t="str">
        <f>VLOOKUP(Table8_16[[#This Row],[Store_ID]],Store!$A$2:$E$21,4,FALSE)</f>
        <v>Washingtonfurt</v>
      </c>
      <c r="AE1511" t="str">
        <f>VLOOKUP(Table8_16[[#This Row],[Store_ID]],Store!$A$2:$E$21,5,FALSE)</f>
        <v>Flagship</v>
      </c>
      <c r="AF1511" s="22" t="str">
        <f>VLOOKUP(Table8_16[[#This Row],[Store_ID]],Store!$A$2:$F$21,6,FALSE)</f>
        <v>Physical Store</v>
      </c>
    </row>
    <row r="1512" spans="1:32" x14ac:dyDescent="0.3">
      <c r="A1512" t="s">
        <v>3477</v>
      </c>
      <c r="B1512" s="5">
        <v>45821</v>
      </c>
      <c r="C1512" t="s">
        <v>542</v>
      </c>
      <c r="D1512" t="s">
        <v>1756</v>
      </c>
      <c r="E1512" t="s">
        <v>1942</v>
      </c>
      <c r="F1512">
        <v>3</v>
      </c>
      <c r="G1512">
        <v>622.98</v>
      </c>
      <c r="H1512">
        <v>0.28000000000000003</v>
      </c>
      <c r="I1512" t="s">
        <v>1961</v>
      </c>
      <c r="J1512">
        <v>1345.6368</v>
      </c>
      <c r="K1512">
        <v>1345.6368</v>
      </c>
      <c r="L1512" t="str">
        <f>_xlfn.IFS(Table8_1[[#This Row],[Unit_Price]]&lt;500,"Low Price",Table8_1[[#This Row],[Unit_Price]]&lt;2000,"Medium Price",Table8_1[[#This Row],[Unit_Price]]&gt;=2000, "High Price")</f>
        <v>Medium Price</v>
      </c>
      <c r="M1512" t="str">
        <f>VLOOKUP(Table8_16[[#This Row],[Customer_ID]],Table1__2[],2,FALSE)</f>
        <v>John Lawson</v>
      </c>
      <c r="N1512">
        <f>VLOOKUP(Table8_16[[#This Row],[Customer_ID]],Table1__2[],3,FALSE)</f>
        <v>41</v>
      </c>
      <c r="O1512" t="str">
        <f>VLOOKUP(Table8_16[[#This Row],[Customer_ID]],Table1__2[],4,FALSE)</f>
        <v>Female</v>
      </c>
      <c r="P1512" t="str">
        <f>VLOOKUP(Table8_16[[#This Row],[Customer_ID]],Table1__2[],5,FALSE)</f>
        <v>New Juliemouth</v>
      </c>
      <c r="Q1512" t="str">
        <f>VLOOKUP(Table8_16[[#This Row],[Customer_ID]],Table1__2[],6,FALSE)</f>
        <v>North Carolina</v>
      </c>
      <c r="R1512" t="str">
        <f>VLOOKUP(Table8_16[[#This Row],[Customer_ID]],Table1__2[],7,FALSE)</f>
        <v>USA</v>
      </c>
      <c r="S1512" t="str">
        <f>VLOOKUP(Table8_16[[#This Row],[Customer_ID]],Table1__2[],8,FALSE)</f>
        <v>Platinum</v>
      </c>
      <c r="T1512" t="str">
        <f>VLOOKUP(Table8_16[[#This Row],[Customer_ID]],Table1__2[],9,FALSE)</f>
        <v>Experienced</v>
      </c>
      <c r="U1512" t="str">
        <f>VLOOKUP(Table8_16[[#This Row],[Product_ID]],Table3__211[],2,FALSE)</f>
        <v>Womens Cotton</v>
      </c>
      <c r="V1512" t="str">
        <f>VLOOKUP(Table8_16[[#This Row],[Product_ID]],Table3__211[],3,FALSE)</f>
        <v>Scarf</v>
      </c>
      <c r="W1512" t="str">
        <f>VLOOKUP(Table8_16[[#This Row],[Product_ID]],Table3__211[],4,FALSE)</f>
        <v>Clothing</v>
      </c>
      <c r="X1512" t="str">
        <f>VLOOKUP(Table8_16[[#This Row],[Product_ID]],Table3__211[],5,FALSE)</f>
        <v>Accessories</v>
      </c>
      <c r="Y1512" t="str">
        <f>VLOOKUP(Table8_16[[#This Row],[Product_ID]],Table3__211[],6,FALSE)</f>
        <v>Shepherd-Gould</v>
      </c>
      <c r="Z1512">
        <f>VLOOKUP(Table8_16[[#This Row],[Product_ID]],Table3__211[],7,FALSE)</f>
        <v>113.83</v>
      </c>
      <c r="AA1512">
        <f>VLOOKUP(Table8_16[[#This Row],[Product_ID]],Table3__211[],8,FALSE)</f>
        <v>485</v>
      </c>
      <c r="AB1512" t="str">
        <f>VLOOKUP(Table8_16[[#This Row],[Store_ID]],Store!$A$2:$E$21,2,FALSE)</f>
        <v>Holloway Ltd</v>
      </c>
      <c r="AC1512" t="str">
        <f>VLOOKUP(Table8_16[[#This Row],[Store_ID]],Store!$A$2:$E$21,3,FALSE)</f>
        <v>North</v>
      </c>
      <c r="AD1512" t="str">
        <f>VLOOKUP(Table8_16[[#This Row],[Store_ID]],Store!$A$2:$E$21,4,FALSE)</f>
        <v>Bensonhaven</v>
      </c>
      <c r="AE1512" t="str">
        <f>VLOOKUP(Table8_16[[#This Row],[Store_ID]],Store!$A$2:$E$21,5,FALSE)</f>
        <v>Flagship</v>
      </c>
      <c r="AF1512" s="22" t="str">
        <f>VLOOKUP(Table8_16[[#This Row],[Store_ID]],Store!$A$2:$F$21,6,FALSE)</f>
        <v>Physical Store</v>
      </c>
    </row>
    <row r="1513" spans="1:32" x14ac:dyDescent="0.3">
      <c r="A1513" t="s">
        <v>3478</v>
      </c>
      <c r="B1513" s="5">
        <v>45691</v>
      </c>
      <c r="C1513" t="s">
        <v>811</v>
      </c>
      <c r="D1513" t="s">
        <v>1747</v>
      </c>
      <c r="E1513" t="s">
        <v>1932</v>
      </c>
      <c r="F1513">
        <v>1</v>
      </c>
      <c r="G1513">
        <v>170.68</v>
      </c>
      <c r="H1513">
        <v>0.13</v>
      </c>
      <c r="I1513" t="s">
        <v>1961</v>
      </c>
      <c r="J1513">
        <v>148.49160000000001</v>
      </c>
      <c r="K1513">
        <v>148.49160000000001</v>
      </c>
      <c r="L1513" t="str">
        <f>_xlfn.IFS(Table8_1[[#This Row],[Unit_Price]]&lt;500,"Low Price",Table8_1[[#This Row],[Unit_Price]]&lt;2000,"Medium Price",Table8_1[[#This Row],[Unit_Price]]&gt;=2000, "High Price")</f>
        <v>Low Price</v>
      </c>
      <c r="M1513" t="str">
        <f>VLOOKUP(Table8_16[[#This Row],[Customer_ID]],Table1__2[],2,FALSE)</f>
        <v>Veronica Newman</v>
      </c>
      <c r="N1513">
        <f>VLOOKUP(Table8_16[[#This Row],[Customer_ID]],Table1__2[],3,FALSE)</f>
        <v>48</v>
      </c>
      <c r="O1513" t="str">
        <f>VLOOKUP(Table8_16[[#This Row],[Customer_ID]],Table1__2[],4,FALSE)</f>
        <v>Male</v>
      </c>
      <c r="P1513" t="str">
        <f>VLOOKUP(Table8_16[[#This Row],[Customer_ID]],Table1__2[],5,FALSE)</f>
        <v>New Daniel</v>
      </c>
      <c r="Q1513" t="str">
        <f>VLOOKUP(Table8_16[[#This Row],[Customer_ID]],Table1__2[],6,FALSE)</f>
        <v>Delaware</v>
      </c>
      <c r="R1513" t="str">
        <f>VLOOKUP(Table8_16[[#This Row],[Customer_ID]],Table1__2[],7,FALSE)</f>
        <v>USA</v>
      </c>
      <c r="S1513" t="str">
        <f>VLOOKUP(Table8_16[[#This Row],[Customer_ID]],Table1__2[],8,FALSE)</f>
        <v>Platinum</v>
      </c>
      <c r="T1513" t="str">
        <f>VLOOKUP(Table8_16[[#This Row],[Customer_ID]],Table1__2[],9,FALSE)</f>
        <v>Experienced</v>
      </c>
      <c r="U1513" t="str">
        <f>VLOOKUP(Table8_16[[#This Row],[Product_ID]],Table3__211[],2,FALSE)</f>
        <v>Ceramic Plant</v>
      </c>
      <c r="V1513" t="str">
        <f>VLOOKUP(Table8_16[[#This Row],[Product_ID]],Table3__211[],3,FALSE)</f>
        <v>Pot</v>
      </c>
      <c r="W1513" t="str">
        <f>VLOOKUP(Table8_16[[#This Row],[Product_ID]],Table3__211[],4,FALSE)</f>
        <v>Home</v>
      </c>
      <c r="X1513" t="str">
        <f>VLOOKUP(Table8_16[[#This Row],[Product_ID]],Table3__211[],5,FALSE)</f>
        <v>Decor</v>
      </c>
      <c r="Y1513" t="str">
        <f>VLOOKUP(Table8_16[[#This Row],[Product_ID]],Table3__211[],6,FALSE)</f>
        <v>Hatfield, Baird and Torres</v>
      </c>
      <c r="Z1513">
        <f>VLOOKUP(Table8_16[[#This Row],[Product_ID]],Table3__211[],7,FALSE)</f>
        <v>81.75</v>
      </c>
      <c r="AA1513">
        <f>VLOOKUP(Table8_16[[#This Row],[Product_ID]],Table3__211[],8,FALSE)</f>
        <v>273</v>
      </c>
      <c r="AB1513" t="str">
        <f>VLOOKUP(Table8_16[[#This Row],[Store_ID]],Store!$A$2:$E$21,2,FALSE)</f>
        <v>Gardner, Humphrey and Contreras</v>
      </c>
      <c r="AC1513" t="str">
        <f>VLOOKUP(Table8_16[[#This Row],[Store_ID]],Store!$A$2:$E$21,3,FALSE)</f>
        <v>East</v>
      </c>
      <c r="AD1513" t="str">
        <f>VLOOKUP(Table8_16[[#This Row],[Store_ID]],Store!$A$2:$E$21,4,FALSE)</f>
        <v>Johnsonville</v>
      </c>
      <c r="AE1513" t="str">
        <f>VLOOKUP(Table8_16[[#This Row],[Store_ID]],Store!$A$2:$E$21,5,FALSE)</f>
        <v>Flagship</v>
      </c>
      <c r="AF1513" s="22" t="str">
        <f>VLOOKUP(Table8_16[[#This Row],[Store_ID]],Store!$A$2:$F$21,6,FALSE)</f>
        <v>Physical Store</v>
      </c>
    </row>
    <row r="1514" spans="1:32" x14ac:dyDescent="0.3">
      <c r="A1514" t="s">
        <v>3479</v>
      </c>
      <c r="B1514" s="5">
        <v>45860</v>
      </c>
      <c r="C1514" t="s">
        <v>348</v>
      </c>
      <c r="D1514" t="s">
        <v>1585</v>
      </c>
      <c r="E1514" t="s">
        <v>1917</v>
      </c>
      <c r="F1514">
        <v>4</v>
      </c>
      <c r="G1514">
        <v>797.83</v>
      </c>
      <c r="H1514">
        <v>0.08</v>
      </c>
      <c r="I1514" t="s">
        <v>1959</v>
      </c>
      <c r="J1514">
        <v>2936.0144</v>
      </c>
      <c r="K1514">
        <v>2936.0144</v>
      </c>
      <c r="L1514" t="str">
        <f>_xlfn.IFS(Table8_1[[#This Row],[Unit_Price]]&lt;500,"Low Price",Table8_1[[#This Row],[Unit_Price]]&lt;2000,"Medium Price",Table8_1[[#This Row],[Unit_Price]]&gt;=2000, "High Price")</f>
        <v>Medium Price</v>
      </c>
      <c r="M1514" t="str">
        <f>VLOOKUP(Table8_16[[#This Row],[Customer_ID]],Table1__2[],2,FALSE)</f>
        <v>Samantha Walker</v>
      </c>
      <c r="N1514">
        <f>VLOOKUP(Table8_16[[#This Row],[Customer_ID]],Table1__2[],3,FALSE)</f>
        <v>30</v>
      </c>
      <c r="O1514" t="str">
        <f>VLOOKUP(Table8_16[[#This Row],[Customer_ID]],Table1__2[],4,FALSE)</f>
        <v>Female</v>
      </c>
      <c r="P1514" t="str">
        <f>VLOOKUP(Table8_16[[#This Row],[Customer_ID]],Table1__2[],5,FALSE)</f>
        <v>Timothyburgh</v>
      </c>
      <c r="Q1514" t="str">
        <f>VLOOKUP(Table8_16[[#This Row],[Customer_ID]],Table1__2[],6,FALSE)</f>
        <v>Louisiana</v>
      </c>
      <c r="R1514" t="str">
        <f>VLOOKUP(Table8_16[[#This Row],[Customer_ID]],Table1__2[],7,FALSE)</f>
        <v>USA</v>
      </c>
      <c r="S1514" t="str">
        <f>VLOOKUP(Table8_16[[#This Row],[Customer_ID]],Table1__2[],8,FALSE)</f>
        <v>Platinum</v>
      </c>
      <c r="T1514" t="str">
        <f>VLOOKUP(Table8_16[[#This Row],[Customer_ID]],Table1__2[],9,FALSE)</f>
        <v>Entry level Professionel</v>
      </c>
      <c r="U1514" t="str">
        <f>VLOOKUP(Table8_16[[#This Row],[Product_ID]],Table3__211[],2,FALSE)</f>
        <v>LED Table</v>
      </c>
      <c r="V1514" t="str">
        <f>VLOOKUP(Table8_16[[#This Row],[Product_ID]],Table3__211[],3,FALSE)</f>
        <v>Lamp</v>
      </c>
      <c r="W1514" t="str">
        <f>VLOOKUP(Table8_16[[#This Row],[Product_ID]],Table3__211[],4,FALSE)</f>
        <v>Home</v>
      </c>
      <c r="X1514" t="str">
        <f>VLOOKUP(Table8_16[[#This Row],[Product_ID]],Table3__211[],5,FALSE)</f>
        <v>Lighting</v>
      </c>
      <c r="Y1514" t="str">
        <f>VLOOKUP(Table8_16[[#This Row],[Product_ID]],Table3__211[],6,FALSE)</f>
        <v>Harrell LLC</v>
      </c>
      <c r="Z1514">
        <f>VLOOKUP(Table8_16[[#This Row],[Product_ID]],Table3__211[],7,FALSE)</f>
        <v>218.86</v>
      </c>
      <c r="AA1514">
        <f>VLOOKUP(Table8_16[[#This Row],[Product_ID]],Table3__211[],8,FALSE)</f>
        <v>170</v>
      </c>
      <c r="AB1514" t="str">
        <f>VLOOKUP(Table8_16[[#This Row],[Store_ID]],Store!$A$2:$E$21,2,FALSE)</f>
        <v>Bean, Jones and Park</v>
      </c>
      <c r="AC1514" t="str">
        <f>VLOOKUP(Table8_16[[#This Row],[Store_ID]],Store!$A$2:$E$21,3,FALSE)</f>
        <v>West</v>
      </c>
      <c r="AD1514" t="str">
        <f>VLOOKUP(Table8_16[[#This Row],[Store_ID]],Store!$A$2:$E$21,4,FALSE)</f>
        <v>Thompsonborough</v>
      </c>
      <c r="AE1514" t="str">
        <f>VLOOKUP(Table8_16[[#This Row],[Store_ID]],Store!$A$2:$E$21,5,FALSE)</f>
        <v>Online</v>
      </c>
      <c r="AF1514" s="22" t="str">
        <f>VLOOKUP(Table8_16[[#This Row],[Store_ID]],Store!$A$2:$F$21,6,FALSE)</f>
        <v>Digital Store</v>
      </c>
    </row>
    <row r="1515" spans="1:32" x14ac:dyDescent="0.3">
      <c r="A1515" t="s">
        <v>3480</v>
      </c>
      <c r="B1515" s="5">
        <v>45922</v>
      </c>
      <c r="C1515" t="s">
        <v>354</v>
      </c>
      <c r="D1515" t="s">
        <v>1565</v>
      </c>
      <c r="E1515" t="s">
        <v>1939</v>
      </c>
      <c r="F1515">
        <v>1</v>
      </c>
      <c r="G1515">
        <v>372.75</v>
      </c>
      <c r="H1515">
        <v>0.12</v>
      </c>
      <c r="I1515" t="s">
        <v>1959</v>
      </c>
      <c r="J1515">
        <v>328.02</v>
      </c>
      <c r="K1515">
        <v>328.02</v>
      </c>
      <c r="L1515" t="str">
        <f>_xlfn.IFS(Table8_1[[#This Row],[Unit_Price]]&lt;500,"Low Price",Table8_1[[#This Row],[Unit_Price]]&lt;2000,"Medium Price",Table8_1[[#This Row],[Unit_Price]]&gt;=2000, "High Price")</f>
        <v>Low Price</v>
      </c>
      <c r="M1515" t="str">
        <f>VLOOKUP(Table8_16[[#This Row],[Customer_ID]],Table1__2[],2,FALSE)</f>
        <v>Brittney Morgan</v>
      </c>
      <c r="N1515">
        <f>VLOOKUP(Table8_16[[#This Row],[Customer_ID]],Table1__2[],3,FALSE)</f>
        <v>24</v>
      </c>
      <c r="O1515" t="str">
        <f>VLOOKUP(Table8_16[[#This Row],[Customer_ID]],Table1__2[],4,FALSE)</f>
        <v>Male</v>
      </c>
      <c r="P1515" t="str">
        <f>VLOOKUP(Table8_16[[#This Row],[Customer_ID]],Table1__2[],5,FALSE)</f>
        <v>Lake Kaylahaven</v>
      </c>
      <c r="Q1515" t="str">
        <f>VLOOKUP(Table8_16[[#This Row],[Customer_ID]],Table1__2[],6,FALSE)</f>
        <v>Alaska</v>
      </c>
      <c r="R1515" t="str">
        <f>VLOOKUP(Table8_16[[#This Row],[Customer_ID]],Table1__2[],7,FALSE)</f>
        <v>USA</v>
      </c>
      <c r="S1515" t="str">
        <f>VLOOKUP(Table8_16[[#This Row],[Customer_ID]],Table1__2[],8,FALSE)</f>
        <v>Gold</v>
      </c>
      <c r="T1515" t="str">
        <f>VLOOKUP(Table8_16[[#This Row],[Customer_ID]],Table1__2[],9,FALSE)</f>
        <v>Students</v>
      </c>
      <c r="U1515" t="str">
        <f>VLOOKUP(Table8_16[[#This Row],[Product_ID]],Table3__211[],2,FALSE)</f>
        <v>Women's Casual</v>
      </c>
      <c r="V1515" t="str">
        <f>VLOOKUP(Table8_16[[#This Row],[Product_ID]],Table3__211[],3,FALSE)</f>
        <v>Hoodie</v>
      </c>
      <c r="W1515" t="str">
        <f>VLOOKUP(Table8_16[[#This Row],[Product_ID]],Table3__211[],4,FALSE)</f>
        <v>Clothing</v>
      </c>
      <c r="X1515" t="str">
        <f>VLOOKUP(Table8_16[[#This Row],[Product_ID]],Table3__211[],5,FALSE)</f>
        <v>Outerwear</v>
      </c>
      <c r="Y1515" t="str">
        <f>VLOOKUP(Table8_16[[#This Row],[Product_ID]],Table3__211[],6,FALSE)</f>
        <v>Sims Inc</v>
      </c>
      <c r="Z1515">
        <f>VLOOKUP(Table8_16[[#This Row],[Product_ID]],Table3__211[],7,FALSE)</f>
        <v>254.04</v>
      </c>
      <c r="AA1515">
        <f>VLOOKUP(Table8_16[[#This Row],[Product_ID]],Table3__211[],8,FALSE)</f>
        <v>352</v>
      </c>
      <c r="AB1515" t="str">
        <f>VLOOKUP(Table8_16[[#This Row],[Store_ID]],Store!$A$2:$E$21,2,FALSE)</f>
        <v>Frederick-Wright</v>
      </c>
      <c r="AC1515" t="str">
        <f>VLOOKUP(Table8_16[[#This Row],[Store_ID]],Store!$A$2:$E$21,3,FALSE)</f>
        <v>West</v>
      </c>
      <c r="AD1515" t="str">
        <f>VLOOKUP(Table8_16[[#This Row],[Store_ID]],Store!$A$2:$E$21,4,FALSE)</f>
        <v>New Jimmymouth</v>
      </c>
      <c r="AE1515" t="str">
        <f>VLOOKUP(Table8_16[[#This Row],[Store_ID]],Store!$A$2:$E$21,5,FALSE)</f>
        <v>Flagship</v>
      </c>
      <c r="AF1515" s="22" t="str">
        <f>VLOOKUP(Table8_16[[#This Row],[Store_ID]],Store!$A$2:$F$21,6,FALSE)</f>
        <v>Physical Store</v>
      </c>
    </row>
    <row r="1516" spans="1:32" x14ac:dyDescent="0.3">
      <c r="A1516" t="s">
        <v>3481</v>
      </c>
      <c r="B1516" s="5">
        <v>45477</v>
      </c>
      <c r="C1516" t="s">
        <v>1247</v>
      </c>
      <c r="D1516" t="s">
        <v>1765</v>
      </c>
      <c r="E1516" t="s">
        <v>1904</v>
      </c>
      <c r="F1516">
        <v>1</v>
      </c>
      <c r="G1516">
        <v>994.18</v>
      </c>
      <c r="H1516">
        <v>0.05</v>
      </c>
      <c r="I1516" t="s">
        <v>1961</v>
      </c>
      <c r="J1516">
        <v>944.471</v>
      </c>
      <c r="K1516">
        <v>944.471</v>
      </c>
      <c r="L1516" t="str">
        <f>_xlfn.IFS(Table8_1[[#This Row],[Unit_Price]]&lt;500,"Low Price",Table8_1[[#This Row],[Unit_Price]]&lt;2000,"Medium Price",Table8_1[[#This Row],[Unit_Price]]&gt;=2000, "High Price")</f>
        <v>Medium Price</v>
      </c>
      <c r="M1516" t="str">
        <f>VLOOKUP(Table8_16[[#This Row],[Customer_ID]],Table1__2[],2,FALSE)</f>
        <v>Alexander Byrd</v>
      </c>
      <c r="N1516">
        <f>VLOOKUP(Table8_16[[#This Row],[Customer_ID]],Table1__2[],3,FALSE)</f>
        <v>25</v>
      </c>
      <c r="O1516" t="str">
        <f>VLOOKUP(Table8_16[[#This Row],[Customer_ID]],Table1__2[],4,FALSE)</f>
        <v>Female</v>
      </c>
      <c r="P1516" t="str">
        <f>VLOOKUP(Table8_16[[#This Row],[Customer_ID]],Table1__2[],5,FALSE)</f>
        <v>Parkerview</v>
      </c>
      <c r="Q1516" t="str">
        <f>VLOOKUP(Table8_16[[#This Row],[Customer_ID]],Table1__2[],6,FALSE)</f>
        <v>New York</v>
      </c>
      <c r="R1516" t="str">
        <f>VLOOKUP(Table8_16[[#This Row],[Customer_ID]],Table1__2[],7,FALSE)</f>
        <v>USA</v>
      </c>
      <c r="S1516" t="str">
        <f>VLOOKUP(Table8_16[[#This Row],[Customer_ID]],Table1__2[],8,FALSE)</f>
        <v>Silver</v>
      </c>
      <c r="T1516" t="str">
        <f>VLOOKUP(Table8_16[[#This Row],[Customer_ID]],Table1__2[],9,FALSE)</f>
        <v>Entry level Professionel</v>
      </c>
      <c r="U1516" t="str">
        <f>VLOOKUP(Table8_16[[#This Row],[Product_ID]],Table3__211[],2,FALSE)</f>
        <v>Tennis Ball</v>
      </c>
      <c r="V1516" t="str">
        <f>VLOOKUP(Table8_16[[#This Row],[Product_ID]],Table3__211[],3,FALSE)</f>
        <v>3-Pack</v>
      </c>
      <c r="W1516" t="str">
        <f>VLOOKUP(Table8_16[[#This Row],[Product_ID]],Table3__211[],4,FALSE)</f>
        <v>Sports</v>
      </c>
      <c r="X1516" t="str">
        <f>VLOOKUP(Table8_16[[#This Row],[Product_ID]],Table3__211[],5,FALSE)</f>
        <v>Equipment</v>
      </c>
      <c r="Y1516" t="str">
        <f>VLOOKUP(Table8_16[[#This Row],[Product_ID]],Table3__211[],6,FALSE)</f>
        <v>Lopez LLC</v>
      </c>
      <c r="Z1516">
        <f>VLOOKUP(Table8_16[[#This Row],[Product_ID]],Table3__211[],7,FALSE)</f>
        <v>103.45</v>
      </c>
      <c r="AA1516">
        <f>VLOOKUP(Table8_16[[#This Row],[Product_ID]],Table3__211[],8,FALSE)</f>
        <v>465</v>
      </c>
      <c r="AB1516" t="str">
        <f>VLOOKUP(Table8_16[[#This Row],[Store_ID]],Store!$A$2:$E$21,2,FALSE)</f>
        <v>Alexander Group</v>
      </c>
      <c r="AC1516" t="str">
        <f>VLOOKUP(Table8_16[[#This Row],[Store_ID]],Store!$A$2:$E$21,3,FALSE)</f>
        <v>South</v>
      </c>
      <c r="AD1516" t="str">
        <f>VLOOKUP(Table8_16[[#This Row],[Store_ID]],Store!$A$2:$E$21,4,FALSE)</f>
        <v>Port Sharon</v>
      </c>
      <c r="AE1516" t="str">
        <f>VLOOKUP(Table8_16[[#This Row],[Store_ID]],Store!$A$2:$E$21,5,FALSE)</f>
        <v>Online</v>
      </c>
      <c r="AF1516" s="22" t="str">
        <f>VLOOKUP(Table8_16[[#This Row],[Store_ID]],Store!$A$2:$F$21,6,FALSE)</f>
        <v>Digital Store</v>
      </c>
    </row>
    <row r="1517" spans="1:32" x14ac:dyDescent="0.3">
      <c r="A1517" t="s">
        <v>3482</v>
      </c>
      <c r="B1517" s="5">
        <v>45504</v>
      </c>
      <c r="C1517" t="s">
        <v>1322</v>
      </c>
      <c r="D1517" t="s">
        <v>1635</v>
      </c>
      <c r="E1517" t="s">
        <v>1932</v>
      </c>
      <c r="F1517">
        <v>1</v>
      </c>
      <c r="G1517">
        <v>136.12</v>
      </c>
      <c r="H1517">
        <v>7.0000000000000007E-2</v>
      </c>
      <c r="I1517" t="s">
        <v>1959</v>
      </c>
      <c r="J1517">
        <v>126.5916</v>
      </c>
      <c r="K1517">
        <v>126.5916</v>
      </c>
      <c r="L1517" t="str">
        <f>_xlfn.IFS(Table8_1[[#This Row],[Unit_Price]]&lt;500,"Low Price",Table8_1[[#This Row],[Unit_Price]]&lt;2000,"Medium Price",Table8_1[[#This Row],[Unit_Price]]&gt;=2000, "High Price")</f>
        <v>Low Price</v>
      </c>
      <c r="M1517" t="str">
        <f>VLOOKUP(Table8_16[[#This Row],[Customer_ID]],Table1__2[],2,FALSE)</f>
        <v>Brittany Edwards Dds</v>
      </c>
      <c r="N1517">
        <f>VLOOKUP(Table8_16[[#This Row],[Customer_ID]],Table1__2[],3,FALSE)</f>
        <v>42</v>
      </c>
      <c r="O1517" t="str">
        <f>VLOOKUP(Table8_16[[#This Row],[Customer_ID]],Table1__2[],4,FALSE)</f>
        <v>Female</v>
      </c>
      <c r="P1517" t="str">
        <f>VLOOKUP(Table8_16[[#This Row],[Customer_ID]],Table1__2[],5,FALSE)</f>
        <v>Aliciahaven</v>
      </c>
      <c r="Q1517" t="str">
        <f>VLOOKUP(Table8_16[[#This Row],[Customer_ID]],Table1__2[],6,FALSE)</f>
        <v>Kansas</v>
      </c>
      <c r="R1517" t="str">
        <f>VLOOKUP(Table8_16[[#This Row],[Customer_ID]],Table1__2[],7,FALSE)</f>
        <v>USA</v>
      </c>
      <c r="S1517" t="str">
        <f>VLOOKUP(Table8_16[[#This Row],[Customer_ID]],Table1__2[],8,FALSE)</f>
        <v>Platinum</v>
      </c>
      <c r="T1517" t="str">
        <f>VLOOKUP(Table8_16[[#This Row],[Customer_ID]],Table1__2[],9,FALSE)</f>
        <v>Experienced</v>
      </c>
      <c r="U1517" t="str">
        <f>VLOOKUP(Table8_16[[#This Row],[Product_ID]],Table3__211[],2,FALSE)</f>
        <v>Outdoor Sports Water</v>
      </c>
      <c r="V1517" t="str">
        <f>VLOOKUP(Table8_16[[#This Row],[Product_ID]],Table3__211[],3,FALSE)</f>
        <v>Bottle</v>
      </c>
      <c r="W1517" t="str">
        <f>VLOOKUP(Table8_16[[#This Row],[Product_ID]],Table3__211[],4,FALSE)</f>
        <v>Sports</v>
      </c>
      <c r="X1517" t="str">
        <f>VLOOKUP(Table8_16[[#This Row],[Product_ID]],Table3__211[],5,FALSE)</f>
        <v>Accessories</v>
      </c>
      <c r="Y1517" t="str">
        <f>VLOOKUP(Table8_16[[#This Row],[Product_ID]],Table3__211[],6,FALSE)</f>
        <v>Soto-Ellis</v>
      </c>
      <c r="Z1517">
        <f>VLOOKUP(Table8_16[[#This Row],[Product_ID]],Table3__211[],7,FALSE)</f>
        <v>131.51</v>
      </c>
      <c r="AA1517">
        <f>VLOOKUP(Table8_16[[#This Row],[Product_ID]],Table3__211[],8,FALSE)</f>
        <v>273</v>
      </c>
      <c r="AB1517" t="str">
        <f>VLOOKUP(Table8_16[[#This Row],[Store_ID]],Store!$A$2:$E$21,2,FALSE)</f>
        <v>Gardner, Humphrey and Contreras</v>
      </c>
      <c r="AC1517" t="str">
        <f>VLOOKUP(Table8_16[[#This Row],[Store_ID]],Store!$A$2:$E$21,3,FALSE)</f>
        <v>East</v>
      </c>
      <c r="AD1517" t="str">
        <f>VLOOKUP(Table8_16[[#This Row],[Store_ID]],Store!$A$2:$E$21,4,FALSE)</f>
        <v>Johnsonville</v>
      </c>
      <c r="AE1517" t="str">
        <f>VLOOKUP(Table8_16[[#This Row],[Store_ID]],Store!$A$2:$E$21,5,FALSE)</f>
        <v>Flagship</v>
      </c>
      <c r="AF1517" s="22" t="str">
        <f>VLOOKUP(Table8_16[[#This Row],[Store_ID]],Store!$A$2:$F$21,6,FALSE)</f>
        <v>Physical Store</v>
      </c>
    </row>
    <row r="1518" spans="1:32" x14ac:dyDescent="0.3">
      <c r="A1518" t="s">
        <v>3483</v>
      </c>
      <c r="B1518" s="5">
        <v>45862</v>
      </c>
      <c r="C1518" t="s">
        <v>128</v>
      </c>
      <c r="D1518" t="s">
        <v>1738</v>
      </c>
      <c r="E1518" t="s">
        <v>1945</v>
      </c>
      <c r="F1518">
        <v>3</v>
      </c>
      <c r="G1518">
        <v>634.45000000000005</v>
      </c>
      <c r="H1518">
        <v>0.17</v>
      </c>
      <c r="I1518" t="s">
        <v>1961</v>
      </c>
      <c r="J1518">
        <v>1579.7805000000001</v>
      </c>
      <c r="K1518">
        <v>1579.7805000000001</v>
      </c>
      <c r="L1518" t="str">
        <f>_xlfn.IFS(Table8_1[[#This Row],[Unit_Price]]&lt;500,"Low Price",Table8_1[[#This Row],[Unit_Price]]&lt;2000,"Medium Price",Table8_1[[#This Row],[Unit_Price]]&gt;=2000, "High Price")</f>
        <v>Medium Price</v>
      </c>
      <c r="M1518" t="str">
        <f>VLOOKUP(Table8_16[[#This Row],[Customer_ID]],Table1__2[],2,FALSE)</f>
        <v>Jessica Acevedo</v>
      </c>
      <c r="N1518">
        <f>VLOOKUP(Table8_16[[#This Row],[Customer_ID]],Table1__2[],3,FALSE)</f>
        <v>64</v>
      </c>
      <c r="O1518" t="str">
        <f>VLOOKUP(Table8_16[[#This Row],[Customer_ID]],Table1__2[],4,FALSE)</f>
        <v>Female</v>
      </c>
      <c r="P1518" t="str">
        <f>VLOOKUP(Table8_16[[#This Row],[Customer_ID]],Table1__2[],5,FALSE)</f>
        <v>Amybury</v>
      </c>
      <c r="Q1518" t="str">
        <f>VLOOKUP(Table8_16[[#This Row],[Customer_ID]],Table1__2[],6,FALSE)</f>
        <v>Pennsylvania</v>
      </c>
      <c r="R1518" t="str">
        <f>VLOOKUP(Table8_16[[#This Row],[Customer_ID]],Table1__2[],7,FALSE)</f>
        <v>USA</v>
      </c>
      <c r="S1518" t="str">
        <f>VLOOKUP(Table8_16[[#This Row],[Customer_ID]],Table1__2[],8,FALSE)</f>
        <v>Bronze</v>
      </c>
      <c r="T1518" t="str">
        <f>VLOOKUP(Table8_16[[#This Row],[Customer_ID]],Table1__2[],9,FALSE)</f>
        <v>Retired</v>
      </c>
      <c r="U1518" t="str">
        <f>VLOOKUP(Table8_16[[#This Row],[Product_ID]],Table3__211[],2,FALSE)</f>
        <v>Rugby</v>
      </c>
      <c r="V1518" t="str">
        <f>VLOOKUP(Table8_16[[#This Row],[Product_ID]],Table3__211[],3,FALSE)</f>
        <v>Ball</v>
      </c>
      <c r="W1518" t="str">
        <f>VLOOKUP(Table8_16[[#This Row],[Product_ID]],Table3__211[],4,FALSE)</f>
        <v>Sports</v>
      </c>
      <c r="X1518" t="str">
        <f>VLOOKUP(Table8_16[[#This Row],[Product_ID]],Table3__211[],5,FALSE)</f>
        <v>Team Sports</v>
      </c>
      <c r="Y1518" t="str">
        <f>VLOOKUP(Table8_16[[#This Row],[Product_ID]],Table3__211[],6,FALSE)</f>
        <v>Harris Inc</v>
      </c>
      <c r="Z1518">
        <f>VLOOKUP(Table8_16[[#This Row],[Product_ID]],Table3__211[],7,FALSE)</f>
        <v>212.26</v>
      </c>
      <c r="AA1518">
        <f>VLOOKUP(Table8_16[[#This Row],[Product_ID]],Table3__211[],8,FALSE)</f>
        <v>82</v>
      </c>
      <c r="AB1518" t="str">
        <f>VLOOKUP(Table8_16[[#This Row],[Store_ID]],Store!$A$2:$E$21,2,FALSE)</f>
        <v>Guerrero-Schmitt</v>
      </c>
      <c r="AC1518" t="str">
        <f>VLOOKUP(Table8_16[[#This Row],[Store_ID]],Store!$A$2:$E$21,3,FALSE)</f>
        <v>East</v>
      </c>
      <c r="AD1518" t="str">
        <f>VLOOKUP(Table8_16[[#This Row],[Store_ID]],Store!$A$2:$E$21,4,FALSE)</f>
        <v>East Stevechester</v>
      </c>
      <c r="AE1518" t="str">
        <f>VLOOKUP(Table8_16[[#This Row],[Store_ID]],Store!$A$2:$E$21,5,FALSE)</f>
        <v>Flagship</v>
      </c>
      <c r="AF1518" s="22" t="str">
        <f>VLOOKUP(Table8_16[[#This Row],[Store_ID]],Store!$A$2:$F$21,6,FALSE)</f>
        <v>Physical Store</v>
      </c>
    </row>
    <row r="1519" spans="1:32" x14ac:dyDescent="0.3">
      <c r="A1519" t="s">
        <v>3484</v>
      </c>
      <c r="B1519" s="5">
        <v>45579</v>
      </c>
      <c r="C1519" t="s">
        <v>1046</v>
      </c>
      <c r="D1519" t="s">
        <v>1774</v>
      </c>
      <c r="E1519" t="s">
        <v>1887</v>
      </c>
      <c r="F1519">
        <v>4</v>
      </c>
      <c r="G1519">
        <v>179.62</v>
      </c>
      <c r="H1519">
        <v>0.05</v>
      </c>
      <c r="I1519" t="s">
        <v>1959</v>
      </c>
      <c r="J1519">
        <v>682.55600000000004</v>
      </c>
      <c r="K1519">
        <v>682.55600000000004</v>
      </c>
      <c r="L1519" t="str">
        <f>_xlfn.IFS(Table8_1[[#This Row],[Unit_Price]]&lt;500,"Low Price",Table8_1[[#This Row],[Unit_Price]]&lt;2000,"Medium Price",Table8_1[[#This Row],[Unit_Price]]&gt;=2000, "High Price")</f>
        <v>Low Price</v>
      </c>
      <c r="M1519" t="str">
        <f>VLOOKUP(Table8_16[[#This Row],[Customer_ID]],Table1__2[],2,FALSE)</f>
        <v>Victor Mcintosh</v>
      </c>
      <c r="N1519">
        <f>VLOOKUP(Table8_16[[#This Row],[Customer_ID]],Table1__2[],3,FALSE)</f>
        <v>62</v>
      </c>
      <c r="O1519" t="str">
        <f>VLOOKUP(Table8_16[[#This Row],[Customer_ID]],Table1__2[],4,FALSE)</f>
        <v>Female</v>
      </c>
      <c r="P1519" t="str">
        <f>VLOOKUP(Table8_16[[#This Row],[Customer_ID]],Table1__2[],5,FALSE)</f>
        <v>Tiffanyshire</v>
      </c>
      <c r="Q1519" t="str">
        <f>VLOOKUP(Table8_16[[#This Row],[Customer_ID]],Table1__2[],6,FALSE)</f>
        <v>Minnesota</v>
      </c>
      <c r="R1519" t="str">
        <f>VLOOKUP(Table8_16[[#This Row],[Customer_ID]],Table1__2[],7,FALSE)</f>
        <v>USA</v>
      </c>
      <c r="S1519" t="str">
        <f>VLOOKUP(Table8_16[[#This Row],[Customer_ID]],Table1__2[],8,FALSE)</f>
        <v>Bronze</v>
      </c>
      <c r="T1519" t="str">
        <f>VLOOKUP(Table8_16[[#This Row],[Customer_ID]],Table1__2[],9,FALSE)</f>
        <v>Retired</v>
      </c>
      <c r="U1519" t="str">
        <f>VLOOKUP(Table8_16[[#This Row],[Product_ID]],Table3__211[],2,FALSE)</f>
        <v>Matte Lipstick</v>
      </c>
      <c r="V1519" t="str">
        <f>VLOOKUP(Table8_16[[#This Row],[Product_ID]],Table3__211[],3,FALSE)</f>
        <v>Set</v>
      </c>
      <c r="W1519" t="str">
        <f>VLOOKUP(Table8_16[[#This Row],[Product_ID]],Table3__211[],4,FALSE)</f>
        <v>Beauty</v>
      </c>
      <c r="X1519" t="str">
        <f>VLOOKUP(Table8_16[[#This Row],[Product_ID]],Table3__211[],5,FALSE)</f>
        <v>Makeup</v>
      </c>
      <c r="Y1519" t="str">
        <f>VLOOKUP(Table8_16[[#This Row],[Product_ID]],Table3__211[],6,FALSE)</f>
        <v>Zhang Inc</v>
      </c>
      <c r="Z1519">
        <f>VLOOKUP(Table8_16[[#This Row],[Product_ID]],Table3__211[],7,FALSE)</f>
        <v>299.11</v>
      </c>
      <c r="AA1519">
        <f>VLOOKUP(Table8_16[[#This Row],[Product_ID]],Table3__211[],8,FALSE)</f>
        <v>118</v>
      </c>
      <c r="AB1519" t="str">
        <f>VLOOKUP(Table8_16[[#This Row],[Store_ID]],Store!$A$2:$E$21,2,FALSE)</f>
        <v>Rivera-Warner</v>
      </c>
      <c r="AC1519" t="str">
        <f>VLOOKUP(Table8_16[[#This Row],[Store_ID]],Store!$A$2:$E$21,3,FALSE)</f>
        <v>East</v>
      </c>
      <c r="AD1519" t="str">
        <f>VLOOKUP(Table8_16[[#This Row],[Store_ID]],Store!$A$2:$E$21,4,FALSE)</f>
        <v>Washingtonfurt</v>
      </c>
      <c r="AE1519" t="str">
        <f>VLOOKUP(Table8_16[[#This Row],[Store_ID]],Store!$A$2:$E$21,5,FALSE)</f>
        <v>Flagship</v>
      </c>
      <c r="AF1519" s="22" t="str">
        <f>VLOOKUP(Table8_16[[#This Row],[Store_ID]],Store!$A$2:$F$21,6,FALSE)</f>
        <v>Physical Store</v>
      </c>
    </row>
    <row r="1520" spans="1:32" x14ac:dyDescent="0.3">
      <c r="A1520" t="s">
        <v>3485</v>
      </c>
      <c r="B1520" s="5">
        <v>45658</v>
      </c>
      <c r="C1520" t="s">
        <v>943</v>
      </c>
      <c r="D1520" t="s">
        <v>1635</v>
      </c>
      <c r="E1520" t="s">
        <v>1945</v>
      </c>
      <c r="F1520">
        <v>4</v>
      </c>
      <c r="G1520">
        <v>558.83000000000004</v>
      </c>
      <c r="H1520">
        <v>0.16</v>
      </c>
      <c r="I1520" t="s">
        <v>1961</v>
      </c>
      <c r="J1520">
        <v>1877.6687999999999</v>
      </c>
      <c r="K1520">
        <v>1877.6688000000001</v>
      </c>
      <c r="L1520" t="str">
        <f>_xlfn.IFS(Table8_1[[#This Row],[Unit_Price]]&lt;500,"Low Price",Table8_1[[#This Row],[Unit_Price]]&lt;2000,"Medium Price",Table8_1[[#This Row],[Unit_Price]]&gt;=2000, "High Price")</f>
        <v>Medium Price</v>
      </c>
      <c r="M1520" t="str">
        <f>VLOOKUP(Table8_16[[#This Row],[Customer_ID]],Table1__2[],2,FALSE)</f>
        <v>Lisa Chandler</v>
      </c>
      <c r="N1520">
        <f>VLOOKUP(Table8_16[[#This Row],[Customer_ID]],Table1__2[],3,FALSE)</f>
        <v>29</v>
      </c>
      <c r="O1520" t="str">
        <f>VLOOKUP(Table8_16[[#This Row],[Customer_ID]],Table1__2[],4,FALSE)</f>
        <v>Male</v>
      </c>
      <c r="P1520" t="str">
        <f>VLOOKUP(Table8_16[[#This Row],[Customer_ID]],Table1__2[],5,FALSE)</f>
        <v>Port Richard</v>
      </c>
      <c r="Q1520" t="str">
        <f>VLOOKUP(Table8_16[[#This Row],[Customer_ID]],Table1__2[],6,FALSE)</f>
        <v>Montana</v>
      </c>
      <c r="R1520" t="str">
        <f>VLOOKUP(Table8_16[[#This Row],[Customer_ID]],Table1__2[],7,FALSE)</f>
        <v>USA</v>
      </c>
      <c r="S1520" t="str">
        <f>VLOOKUP(Table8_16[[#This Row],[Customer_ID]],Table1__2[],8,FALSE)</f>
        <v>Platinum</v>
      </c>
      <c r="T1520" t="str">
        <f>VLOOKUP(Table8_16[[#This Row],[Customer_ID]],Table1__2[],9,FALSE)</f>
        <v>Entry level Professionel</v>
      </c>
      <c r="U1520" t="str">
        <f>VLOOKUP(Table8_16[[#This Row],[Product_ID]],Table3__211[],2,FALSE)</f>
        <v>Outdoor Sports Water</v>
      </c>
      <c r="V1520" t="str">
        <f>VLOOKUP(Table8_16[[#This Row],[Product_ID]],Table3__211[],3,FALSE)</f>
        <v>Bottle</v>
      </c>
      <c r="W1520" t="str">
        <f>VLOOKUP(Table8_16[[#This Row],[Product_ID]],Table3__211[],4,FALSE)</f>
        <v>Sports</v>
      </c>
      <c r="X1520" t="str">
        <f>VLOOKUP(Table8_16[[#This Row],[Product_ID]],Table3__211[],5,FALSE)</f>
        <v>Accessories</v>
      </c>
      <c r="Y1520" t="str">
        <f>VLOOKUP(Table8_16[[#This Row],[Product_ID]],Table3__211[],6,FALSE)</f>
        <v>Soto-Ellis</v>
      </c>
      <c r="Z1520">
        <f>VLOOKUP(Table8_16[[#This Row],[Product_ID]],Table3__211[],7,FALSE)</f>
        <v>131.51</v>
      </c>
      <c r="AA1520">
        <f>VLOOKUP(Table8_16[[#This Row],[Product_ID]],Table3__211[],8,FALSE)</f>
        <v>273</v>
      </c>
      <c r="AB1520" t="str">
        <f>VLOOKUP(Table8_16[[#This Row],[Store_ID]],Store!$A$2:$E$21,2,FALSE)</f>
        <v>Guerrero-Schmitt</v>
      </c>
      <c r="AC1520" t="str">
        <f>VLOOKUP(Table8_16[[#This Row],[Store_ID]],Store!$A$2:$E$21,3,FALSE)</f>
        <v>East</v>
      </c>
      <c r="AD1520" t="str">
        <f>VLOOKUP(Table8_16[[#This Row],[Store_ID]],Store!$A$2:$E$21,4,FALSE)</f>
        <v>East Stevechester</v>
      </c>
      <c r="AE1520" t="str">
        <f>VLOOKUP(Table8_16[[#This Row],[Store_ID]],Store!$A$2:$E$21,5,FALSE)</f>
        <v>Flagship</v>
      </c>
      <c r="AF1520" s="22" t="str">
        <f>VLOOKUP(Table8_16[[#This Row],[Store_ID]],Store!$A$2:$F$21,6,FALSE)</f>
        <v>Physical Store</v>
      </c>
    </row>
    <row r="1521" spans="1:32" x14ac:dyDescent="0.3">
      <c r="A1521" t="s">
        <v>3486</v>
      </c>
      <c r="B1521" s="5">
        <v>45664</v>
      </c>
      <c r="C1521" t="s">
        <v>575</v>
      </c>
      <c r="D1521" t="s">
        <v>1865</v>
      </c>
      <c r="E1521" t="s">
        <v>1911</v>
      </c>
      <c r="F1521">
        <v>2</v>
      </c>
      <c r="G1521">
        <v>859.74</v>
      </c>
      <c r="H1521">
        <v>0.25</v>
      </c>
      <c r="I1521" t="s">
        <v>1964</v>
      </c>
      <c r="J1521">
        <v>1289.6099999999999</v>
      </c>
      <c r="K1521">
        <v>1289.6100000000001</v>
      </c>
      <c r="L1521" t="str">
        <f>_xlfn.IFS(Table8_1[[#This Row],[Unit_Price]]&lt;500,"Low Price",Table8_1[[#This Row],[Unit_Price]]&lt;2000,"Medium Price",Table8_1[[#This Row],[Unit_Price]]&gt;=2000, "High Price")</f>
        <v>Medium Price</v>
      </c>
      <c r="M1521" t="str">
        <f>VLOOKUP(Table8_16[[#This Row],[Customer_ID]],Table1__2[],2,FALSE)</f>
        <v>Amy Wilson</v>
      </c>
      <c r="N1521">
        <f>VLOOKUP(Table8_16[[#This Row],[Customer_ID]],Table1__2[],3,FALSE)</f>
        <v>44</v>
      </c>
      <c r="O1521" t="str">
        <f>VLOOKUP(Table8_16[[#This Row],[Customer_ID]],Table1__2[],4,FALSE)</f>
        <v>Female</v>
      </c>
      <c r="P1521" t="str">
        <f>VLOOKUP(Table8_16[[#This Row],[Customer_ID]],Table1__2[],5,FALSE)</f>
        <v>Morrisburgh</v>
      </c>
      <c r="Q1521" t="str">
        <f>VLOOKUP(Table8_16[[#This Row],[Customer_ID]],Table1__2[],6,FALSE)</f>
        <v>Indiana</v>
      </c>
      <c r="R1521" t="str">
        <f>VLOOKUP(Table8_16[[#This Row],[Customer_ID]],Table1__2[],7,FALSE)</f>
        <v>USA</v>
      </c>
      <c r="S1521" t="str">
        <f>VLOOKUP(Table8_16[[#This Row],[Customer_ID]],Table1__2[],8,FALSE)</f>
        <v>Platinum</v>
      </c>
      <c r="T1521" t="str">
        <f>VLOOKUP(Table8_16[[#This Row],[Customer_ID]],Table1__2[],9,FALSE)</f>
        <v>Experienced</v>
      </c>
      <c r="U1521" t="str">
        <f>VLOOKUP(Table8_16[[#This Row],[Product_ID]],Table3__211[],2,FALSE)</f>
        <v>Vitamin E Body</v>
      </c>
      <c r="V1521" t="str">
        <f>VLOOKUP(Table8_16[[#This Row],[Product_ID]],Table3__211[],3,FALSE)</f>
        <v>Lotion</v>
      </c>
      <c r="W1521" t="str">
        <f>VLOOKUP(Table8_16[[#This Row],[Product_ID]],Table3__211[],4,FALSE)</f>
        <v>Beauty</v>
      </c>
      <c r="X1521" t="str">
        <f>VLOOKUP(Table8_16[[#This Row],[Product_ID]],Table3__211[],5,FALSE)</f>
        <v>Skincare</v>
      </c>
      <c r="Y1521" t="str">
        <f>VLOOKUP(Table8_16[[#This Row],[Product_ID]],Table3__211[],6,FALSE)</f>
        <v>Hoffman-Williams</v>
      </c>
      <c r="Z1521">
        <f>VLOOKUP(Table8_16[[#This Row],[Product_ID]],Table3__211[],7,FALSE)</f>
        <v>358.47</v>
      </c>
      <c r="AA1521">
        <f>VLOOKUP(Table8_16[[#This Row],[Product_ID]],Table3__211[],8,FALSE)</f>
        <v>213</v>
      </c>
      <c r="AB1521" t="str">
        <f>VLOOKUP(Table8_16[[#This Row],[Store_ID]],Store!$A$2:$E$21,2,FALSE)</f>
        <v>Benson-Elliott</v>
      </c>
      <c r="AC1521" t="str">
        <f>VLOOKUP(Table8_16[[#This Row],[Store_ID]],Store!$A$2:$E$21,3,FALSE)</f>
        <v>East</v>
      </c>
      <c r="AD1521" t="str">
        <f>VLOOKUP(Table8_16[[#This Row],[Store_ID]],Store!$A$2:$E$21,4,FALSE)</f>
        <v>Port Josephberg</v>
      </c>
      <c r="AE1521" t="str">
        <f>VLOOKUP(Table8_16[[#This Row],[Store_ID]],Store!$A$2:$E$21,5,FALSE)</f>
        <v>Online</v>
      </c>
      <c r="AF1521" s="22" t="str">
        <f>VLOOKUP(Table8_16[[#This Row],[Store_ID]],Store!$A$2:$F$21,6,FALSE)</f>
        <v>Digital Store</v>
      </c>
    </row>
    <row r="1522" spans="1:32" x14ac:dyDescent="0.3">
      <c r="A1522" t="s">
        <v>3487</v>
      </c>
      <c r="B1522" s="5">
        <v>45936</v>
      </c>
      <c r="C1522" t="s">
        <v>379</v>
      </c>
      <c r="D1522" t="s">
        <v>1777</v>
      </c>
      <c r="E1522" t="s">
        <v>1939</v>
      </c>
      <c r="F1522">
        <v>3</v>
      </c>
      <c r="G1522">
        <v>578.47</v>
      </c>
      <c r="H1522">
        <v>0.06</v>
      </c>
      <c r="I1522" t="s">
        <v>1964</v>
      </c>
      <c r="J1522">
        <v>1631.2854</v>
      </c>
      <c r="K1522">
        <v>1631.2854</v>
      </c>
      <c r="L1522" t="str">
        <f>_xlfn.IFS(Table8_1[[#This Row],[Unit_Price]]&lt;500,"Low Price",Table8_1[[#This Row],[Unit_Price]]&lt;2000,"Medium Price",Table8_1[[#This Row],[Unit_Price]]&gt;=2000, "High Price")</f>
        <v>Medium Price</v>
      </c>
      <c r="M1522" t="str">
        <f>VLOOKUP(Table8_16[[#This Row],[Customer_ID]],Table1__2[],2,FALSE)</f>
        <v>Howard Summers</v>
      </c>
      <c r="N1522">
        <f>VLOOKUP(Table8_16[[#This Row],[Customer_ID]],Table1__2[],3,FALSE)</f>
        <v>53</v>
      </c>
      <c r="O1522" t="str">
        <f>VLOOKUP(Table8_16[[#This Row],[Customer_ID]],Table1__2[],4,FALSE)</f>
        <v>Female</v>
      </c>
      <c r="P1522" t="str">
        <f>VLOOKUP(Table8_16[[#This Row],[Customer_ID]],Table1__2[],5,FALSE)</f>
        <v>East Linda</v>
      </c>
      <c r="Q1522" t="str">
        <f>VLOOKUP(Table8_16[[#This Row],[Customer_ID]],Table1__2[],6,FALSE)</f>
        <v>Rhode Island</v>
      </c>
      <c r="R1522" t="str">
        <f>VLOOKUP(Table8_16[[#This Row],[Customer_ID]],Table1__2[],7,FALSE)</f>
        <v>USA</v>
      </c>
      <c r="S1522" t="str">
        <f>VLOOKUP(Table8_16[[#This Row],[Customer_ID]],Table1__2[],8,FALSE)</f>
        <v>Bronze</v>
      </c>
      <c r="T1522" t="str">
        <f>VLOOKUP(Table8_16[[#This Row],[Customer_ID]],Table1__2[],9,FALSE)</f>
        <v>Experienced</v>
      </c>
      <c r="U1522" t="str">
        <f>VLOOKUP(Table8_16[[#This Row],[Product_ID]],Table3__211[],2,FALSE)</f>
        <v>Adjustable Dumbbells</v>
      </c>
      <c r="V1522" t="str">
        <f>VLOOKUP(Table8_16[[#This Row],[Product_ID]],Table3__211[],3,FALSE)</f>
        <v>20kg</v>
      </c>
      <c r="W1522" t="str">
        <f>VLOOKUP(Table8_16[[#This Row],[Product_ID]],Table3__211[],4,FALSE)</f>
        <v>Sports</v>
      </c>
      <c r="X1522" t="str">
        <f>VLOOKUP(Table8_16[[#This Row],[Product_ID]],Table3__211[],5,FALSE)</f>
        <v>Fitness</v>
      </c>
      <c r="Y1522" t="str">
        <f>VLOOKUP(Table8_16[[#This Row],[Product_ID]],Table3__211[],6,FALSE)</f>
        <v>Montgomery, Benton and Miller</v>
      </c>
      <c r="Z1522">
        <f>VLOOKUP(Table8_16[[#This Row],[Product_ID]],Table3__211[],7,FALSE)</f>
        <v>240.63</v>
      </c>
      <c r="AA1522">
        <f>VLOOKUP(Table8_16[[#This Row],[Product_ID]],Table3__211[],8,FALSE)</f>
        <v>423</v>
      </c>
      <c r="AB1522" t="str">
        <f>VLOOKUP(Table8_16[[#This Row],[Store_ID]],Store!$A$2:$E$21,2,FALSE)</f>
        <v>Frederick-Wright</v>
      </c>
      <c r="AC1522" t="str">
        <f>VLOOKUP(Table8_16[[#This Row],[Store_ID]],Store!$A$2:$E$21,3,FALSE)</f>
        <v>West</v>
      </c>
      <c r="AD1522" t="str">
        <f>VLOOKUP(Table8_16[[#This Row],[Store_ID]],Store!$A$2:$E$21,4,FALSE)</f>
        <v>New Jimmymouth</v>
      </c>
      <c r="AE1522" t="str">
        <f>VLOOKUP(Table8_16[[#This Row],[Store_ID]],Store!$A$2:$E$21,5,FALSE)</f>
        <v>Flagship</v>
      </c>
      <c r="AF1522" s="22" t="str">
        <f>VLOOKUP(Table8_16[[#This Row],[Store_ID]],Store!$A$2:$F$21,6,FALSE)</f>
        <v>Physical Store</v>
      </c>
    </row>
    <row r="1523" spans="1:32" x14ac:dyDescent="0.3">
      <c r="A1523" t="s">
        <v>3488</v>
      </c>
      <c r="B1523" s="5">
        <v>45344</v>
      </c>
      <c r="C1523" t="s">
        <v>212</v>
      </c>
      <c r="D1523" t="s">
        <v>1638</v>
      </c>
      <c r="E1523" t="s">
        <v>1929</v>
      </c>
      <c r="F1523">
        <v>1</v>
      </c>
      <c r="G1523">
        <v>440.48</v>
      </c>
      <c r="H1523">
        <v>0.11</v>
      </c>
      <c r="I1523" t="s">
        <v>1964</v>
      </c>
      <c r="J1523">
        <v>392.02719999999999</v>
      </c>
      <c r="K1523">
        <v>392.02719999999999</v>
      </c>
      <c r="L1523" t="str">
        <f>_xlfn.IFS(Table8_1[[#This Row],[Unit_Price]]&lt;500,"Low Price",Table8_1[[#This Row],[Unit_Price]]&lt;2000,"Medium Price",Table8_1[[#This Row],[Unit_Price]]&gt;=2000, "High Price")</f>
        <v>Low Price</v>
      </c>
      <c r="M1523" t="str">
        <f>VLOOKUP(Table8_16[[#This Row],[Customer_ID]],Table1__2[],2,FALSE)</f>
        <v>Wayne Mcpherson</v>
      </c>
      <c r="N1523">
        <f>VLOOKUP(Table8_16[[#This Row],[Customer_ID]],Table1__2[],3,FALSE)</f>
        <v>56</v>
      </c>
      <c r="O1523" t="str">
        <f>VLOOKUP(Table8_16[[#This Row],[Customer_ID]],Table1__2[],4,FALSE)</f>
        <v>Female</v>
      </c>
      <c r="P1523" t="str">
        <f>VLOOKUP(Table8_16[[#This Row],[Customer_ID]],Table1__2[],5,FALSE)</f>
        <v>Edwardsfort</v>
      </c>
      <c r="Q1523" t="str">
        <f>VLOOKUP(Table8_16[[#This Row],[Customer_ID]],Table1__2[],6,FALSE)</f>
        <v>Minnesota</v>
      </c>
      <c r="R1523" t="str">
        <f>VLOOKUP(Table8_16[[#This Row],[Customer_ID]],Table1__2[],7,FALSE)</f>
        <v>USA</v>
      </c>
      <c r="S1523" t="str">
        <f>VLOOKUP(Table8_16[[#This Row],[Customer_ID]],Table1__2[],8,FALSE)</f>
        <v>Bronze</v>
      </c>
      <c r="T1523" t="str">
        <f>VLOOKUP(Table8_16[[#This Row],[Customer_ID]],Table1__2[],9,FALSE)</f>
        <v>Experienced</v>
      </c>
      <c r="U1523" t="str">
        <f>VLOOKUP(Table8_16[[#This Row],[Product_ID]],Table3__211[],2,FALSE)</f>
        <v>Multi-Purpose Storage</v>
      </c>
      <c r="V1523" t="str">
        <f>VLOOKUP(Table8_16[[#This Row],[Product_ID]],Table3__211[],3,FALSE)</f>
        <v>Box</v>
      </c>
      <c r="W1523" t="str">
        <f>VLOOKUP(Table8_16[[#This Row],[Product_ID]],Table3__211[],4,FALSE)</f>
        <v>Home</v>
      </c>
      <c r="X1523" t="str">
        <f>VLOOKUP(Table8_16[[#This Row],[Product_ID]],Table3__211[],5,FALSE)</f>
        <v>Storage</v>
      </c>
      <c r="Y1523" t="str">
        <f>VLOOKUP(Table8_16[[#This Row],[Product_ID]],Table3__211[],6,FALSE)</f>
        <v>Gardner-Montes</v>
      </c>
      <c r="Z1523">
        <f>VLOOKUP(Table8_16[[#This Row],[Product_ID]],Table3__211[],7,FALSE)</f>
        <v>123.46</v>
      </c>
      <c r="AA1523">
        <f>VLOOKUP(Table8_16[[#This Row],[Product_ID]],Table3__211[],8,FALSE)</f>
        <v>76</v>
      </c>
      <c r="AB1523" t="str">
        <f>VLOOKUP(Table8_16[[#This Row],[Store_ID]],Store!$A$2:$E$21,2,FALSE)</f>
        <v>Thomas, Bridges and Harris</v>
      </c>
      <c r="AC1523" t="str">
        <f>VLOOKUP(Table8_16[[#This Row],[Store_ID]],Store!$A$2:$E$21,3,FALSE)</f>
        <v>North</v>
      </c>
      <c r="AD1523" t="str">
        <f>VLOOKUP(Table8_16[[#This Row],[Store_ID]],Store!$A$2:$E$21,4,FALSE)</f>
        <v>Sabrinatown</v>
      </c>
      <c r="AE1523" t="str">
        <f>VLOOKUP(Table8_16[[#This Row],[Store_ID]],Store!$A$2:$E$21,5,FALSE)</f>
        <v>Online</v>
      </c>
      <c r="AF1523" s="22" t="str">
        <f>VLOOKUP(Table8_16[[#This Row],[Store_ID]],Store!$A$2:$F$21,6,FALSE)</f>
        <v>Digital Store</v>
      </c>
    </row>
    <row r="1524" spans="1:32" x14ac:dyDescent="0.3">
      <c r="A1524" t="s">
        <v>3489</v>
      </c>
      <c r="B1524" s="5">
        <v>45329</v>
      </c>
      <c r="C1524" t="s">
        <v>78</v>
      </c>
      <c r="D1524" t="s">
        <v>1998</v>
      </c>
      <c r="E1524" t="s">
        <v>1948</v>
      </c>
      <c r="F1524">
        <v>2</v>
      </c>
      <c r="G1524">
        <v>303.67</v>
      </c>
      <c r="H1524">
        <v>0.05</v>
      </c>
      <c r="I1524" t="s">
        <v>1961</v>
      </c>
      <c r="J1524">
        <v>576.97299999999996</v>
      </c>
      <c r="K1524">
        <v>576.97300000000007</v>
      </c>
      <c r="L1524" t="str">
        <f>_xlfn.IFS(Table8_1[[#This Row],[Unit_Price]]&lt;500,"Low Price",Table8_1[[#This Row],[Unit_Price]]&lt;2000,"Medium Price",Table8_1[[#This Row],[Unit_Price]]&gt;=2000, "High Price")</f>
        <v>Low Price</v>
      </c>
      <c r="M1524" t="str">
        <f>VLOOKUP(Table8_16[[#This Row],[Customer_ID]],Table1__2[],2,FALSE)</f>
        <v>John Scott</v>
      </c>
      <c r="N1524">
        <f>VLOOKUP(Table8_16[[#This Row],[Customer_ID]],Table1__2[],3,FALSE)</f>
        <v>24</v>
      </c>
      <c r="O1524" t="str">
        <f>VLOOKUP(Table8_16[[#This Row],[Customer_ID]],Table1__2[],4,FALSE)</f>
        <v>Female</v>
      </c>
      <c r="P1524" t="str">
        <f>VLOOKUP(Table8_16[[#This Row],[Customer_ID]],Table1__2[],5,FALSE)</f>
        <v>South Christopher</v>
      </c>
      <c r="Q1524" t="str">
        <f>VLOOKUP(Table8_16[[#This Row],[Customer_ID]],Table1__2[],6,FALSE)</f>
        <v>Pennsylvania</v>
      </c>
      <c r="R1524" t="str">
        <f>VLOOKUP(Table8_16[[#This Row],[Customer_ID]],Table1__2[],7,FALSE)</f>
        <v>USA</v>
      </c>
      <c r="S1524" t="str">
        <f>VLOOKUP(Table8_16[[#This Row],[Customer_ID]],Table1__2[],8,FALSE)</f>
        <v>Bronze</v>
      </c>
      <c r="T1524" t="str">
        <f>VLOOKUP(Table8_16[[#This Row],[Customer_ID]],Table1__2[],9,FALSE)</f>
        <v>Students</v>
      </c>
      <c r="U1524" t="str">
        <f>VLOOKUP(Table8_16[[#This Row],[Product_ID]],Table3__211[],2,FALSE)</f>
        <v>Beard Grooming</v>
      </c>
      <c r="V1524" t="str">
        <f>VLOOKUP(Table8_16[[#This Row],[Product_ID]],Table3__211[],3,FALSE)</f>
        <v>Kit</v>
      </c>
      <c r="W1524" t="str">
        <f>VLOOKUP(Table8_16[[#This Row],[Product_ID]],Table3__211[],4,FALSE)</f>
        <v>Beauty</v>
      </c>
      <c r="X1524" t="str">
        <f>VLOOKUP(Table8_16[[#This Row],[Product_ID]],Table3__211[],5,FALSE)</f>
        <v>Grooming</v>
      </c>
      <c r="Y1524" t="str">
        <f>VLOOKUP(Table8_16[[#This Row],[Product_ID]],Table3__211[],6,FALSE)</f>
        <v>Erickson-Green</v>
      </c>
      <c r="Z1524">
        <f>VLOOKUP(Table8_16[[#This Row],[Product_ID]],Table3__211[],7,FALSE)</f>
        <v>337.42</v>
      </c>
      <c r="AA1524">
        <f>VLOOKUP(Table8_16[[#This Row],[Product_ID]],Table3__211[],8,FALSE)</f>
        <v>256</v>
      </c>
      <c r="AB1524" t="str">
        <f>VLOOKUP(Table8_16[[#This Row],[Store_ID]],Store!$A$2:$E$21,2,FALSE)</f>
        <v>Mann-Austin</v>
      </c>
      <c r="AC1524" t="str">
        <f>VLOOKUP(Table8_16[[#This Row],[Store_ID]],Store!$A$2:$E$21,3,FALSE)</f>
        <v>East</v>
      </c>
      <c r="AD1524" t="str">
        <f>VLOOKUP(Table8_16[[#This Row],[Store_ID]],Store!$A$2:$E$21,4,FALSE)</f>
        <v>Vasquezborough</v>
      </c>
      <c r="AE1524" t="str">
        <f>VLOOKUP(Table8_16[[#This Row],[Store_ID]],Store!$A$2:$E$21,5,FALSE)</f>
        <v>Online</v>
      </c>
      <c r="AF1524" s="22" t="str">
        <f>VLOOKUP(Table8_16[[#This Row],[Store_ID]],Store!$A$2:$F$21,6,FALSE)</f>
        <v>Digital Store</v>
      </c>
    </row>
    <row r="1525" spans="1:32" x14ac:dyDescent="0.3">
      <c r="A1525" t="s">
        <v>3490</v>
      </c>
      <c r="B1525" s="5">
        <v>45895</v>
      </c>
      <c r="C1525" t="s">
        <v>1067</v>
      </c>
      <c r="D1525" t="s">
        <v>1805</v>
      </c>
      <c r="E1525" t="s">
        <v>1934</v>
      </c>
      <c r="F1525">
        <v>2</v>
      </c>
      <c r="G1525">
        <v>611.21</v>
      </c>
      <c r="H1525">
        <v>0.22</v>
      </c>
      <c r="I1525" t="s">
        <v>1964</v>
      </c>
      <c r="J1525">
        <v>953.48760000000004</v>
      </c>
      <c r="K1525">
        <v>953.48760000000004</v>
      </c>
      <c r="L1525" t="str">
        <f>_xlfn.IFS(Table8_1[[#This Row],[Unit_Price]]&lt;500,"Low Price",Table8_1[[#This Row],[Unit_Price]]&lt;2000,"Medium Price",Table8_1[[#This Row],[Unit_Price]]&gt;=2000, "High Price")</f>
        <v>Medium Price</v>
      </c>
      <c r="M1525" t="str">
        <f>VLOOKUP(Table8_16[[#This Row],[Customer_ID]],Table1__2[],2,FALSE)</f>
        <v>John Jones</v>
      </c>
      <c r="N1525">
        <f>VLOOKUP(Table8_16[[#This Row],[Customer_ID]],Table1__2[],3,FALSE)</f>
        <v>58</v>
      </c>
      <c r="O1525" t="str">
        <f>VLOOKUP(Table8_16[[#This Row],[Customer_ID]],Table1__2[],4,FALSE)</f>
        <v>Female</v>
      </c>
      <c r="P1525" t="str">
        <f>VLOOKUP(Table8_16[[#This Row],[Customer_ID]],Table1__2[],5,FALSE)</f>
        <v>North Michaelborough</v>
      </c>
      <c r="Q1525" t="str">
        <f>VLOOKUP(Table8_16[[#This Row],[Customer_ID]],Table1__2[],6,FALSE)</f>
        <v>Oregon</v>
      </c>
      <c r="R1525" t="str">
        <f>VLOOKUP(Table8_16[[#This Row],[Customer_ID]],Table1__2[],7,FALSE)</f>
        <v>USA</v>
      </c>
      <c r="S1525" t="str">
        <f>VLOOKUP(Table8_16[[#This Row],[Customer_ID]],Table1__2[],8,FALSE)</f>
        <v>Silver</v>
      </c>
      <c r="T1525" t="str">
        <f>VLOOKUP(Table8_16[[#This Row],[Customer_ID]],Table1__2[],9,FALSE)</f>
        <v>Experienced</v>
      </c>
      <c r="U1525" t="str">
        <f>VLOOKUP(Table8_16[[#This Row],[Product_ID]],Table3__211[],2,FALSE)</f>
        <v>Bluetooth Car Audio</v>
      </c>
      <c r="V1525" t="str">
        <f>VLOOKUP(Table8_16[[#This Row],[Product_ID]],Table3__211[],3,FALSE)</f>
        <v>System</v>
      </c>
      <c r="W1525" t="str">
        <f>VLOOKUP(Table8_16[[#This Row],[Product_ID]],Table3__211[],4,FALSE)</f>
        <v>Electronics</v>
      </c>
      <c r="X1525" t="str">
        <f>VLOOKUP(Table8_16[[#This Row],[Product_ID]],Table3__211[],5,FALSE)</f>
        <v>Audio</v>
      </c>
      <c r="Y1525" t="str">
        <f>VLOOKUP(Table8_16[[#This Row],[Product_ID]],Table3__211[],6,FALSE)</f>
        <v>Bruce-Bowen</v>
      </c>
      <c r="Z1525">
        <f>VLOOKUP(Table8_16[[#This Row],[Product_ID]],Table3__211[],7,FALSE)</f>
        <v>403.71</v>
      </c>
      <c r="AA1525">
        <f>VLOOKUP(Table8_16[[#This Row],[Product_ID]],Table3__211[],8,FALSE)</f>
        <v>159</v>
      </c>
      <c r="AB1525" t="str">
        <f>VLOOKUP(Table8_16[[#This Row],[Store_ID]],Store!$A$2:$E$21,2,FALSE)</f>
        <v>Mcdonald Inc</v>
      </c>
      <c r="AC1525" t="str">
        <f>VLOOKUP(Table8_16[[#This Row],[Store_ID]],Store!$A$2:$E$21,3,FALSE)</f>
        <v>South</v>
      </c>
      <c r="AD1525" t="str">
        <f>VLOOKUP(Table8_16[[#This Row],[Store_ID]],Store!$A$2:$E$21,4,FALSE)</f>
        <v>Christopherland</v>
      </c>
      <c r="AE1525" t="str">
        <f>VLOOKUP(Table8_16[[#This Row],[Store_ID]],Store!$A$2:$E$21,5,FALSE)</f>
        <v>Outlet</v>
      </c>
      <c r="AF1525" s="22" t="str">
        <f>VLOOKUP(Table8_16[[#This Row],[Store_ID]],Store!$A$2:$F$21,6,FALSE)</f>
        <v>Physical Store</v>
      </c>
    </row>
    <row r="1526" spans="1:32" x14ac:dyDescent="0.3">
      <c r="A1526" t="s">
        <v>3491</v>
      </c>
      <c r="B1526" s="5">
        <v>45239</v>
      </c>
      <c r="C1526" t="s">
        <v>668</v>
      </c>
      <c r="D1526" t="s">
        <v>1696</v>
      </c>
      <c r="E1526" t="s">
        <v>1936</v>
      </c>
      <c r="F1526">
        <v>2</v>
      </c>
      <c r="G1526">
        <v>768.08</v>
      </c>
      <c r="H1526">
        <v>0.26</v>
      </c>
      <c r="I1526" t="s">
        <v>1961</v>
      </c>
      <c r="J1526">
        <v>1136.7583999999999</v>
      </c>
      <c r="K1526">
        <v>1136.7584000000002</v>
      </c>
      <c r="L1526" t="str">
        <f>_xlfn.IFS(Table8_1[[#This Row],[Unit_Price]]&lt;500,"Low Price",Table8_1[[#This Row],[Unit_Price]]&lt;2000,"Medium Price",Table8_1[[#This Row],[Unit_Price]]&gt;=2000, "High Price")</f>
        <v>Medium Price</v>
      </c>
      <c r="M1526" t="str">
        <f>VLOOKUP(Table8_16[[#This Row],[Customer_ID]],Table1__2[],2,FALSE)</f>
        <v>Christina Garcia</v>
      </c>
      <c r="N1526">
        <f>VLOOKUP(Table8_16[[#This Row],[Customer_ID]],Table1__2[],3,FALSE)</f>
        <v>37</v>
      </c>
      <c r="O1526" t="str">
        <f>VLOOKUP(Table8_16[[#This Row],[Customer_ID]],Table1__2[],4,FALSE)</f>
        <v>Female</v>
      </c>
      <c r="P1526" t="str">
        <f>VLOOKUP(Table8_16[[#This Row],[Customer_ID]],Table1__2[],5,FALSE)</f>
        <v>Clarkeside</v>
      </c>
      <c r="Q1526" t="str">
        <f>VLOOKUP(Table8_16[[#This Row],[Customer_ID]],Table1__2[],6,FALSE)</f>
        <v>Kansas</v>
      </c>
      <c r="R1526" t="str">
        <f>VLOOKUP(Table8_16[[#This Row],[Customer_ID]],Table1__2[],7,FALSE)</f>
        <v>USA</v>
      </c>
      <c r="S1526" t="str">
        <f>VLOOKUP(Table8_16[[#This Row],[Customer_ID]],Table1__2[],8,FALSE)</f>
        <v>Platinum</v>
      </c>
      <c r="T1526" t="str">
        <f>VLOOKUP(Table8_16[[#This Row],[Customer_ID]],Table1__2[],9,FALSE)</f>
        <v>Experienced</v>
      </c>
      <c r="U1526" t="str">
        <f>VLOOKUP(Table8_16[[#This Row],[Product_ID]],Table3__211[],2,FALSE)</f>
        <v>Portable Power</v>
      </c>
      <c r="V1526" t="str">
        <f>VLOOKUP(Table8_16[[#This Row],[Product_ID]],Table3__211[],3,FALSE)</f>
        <v>Bank</v>
      </c>
      <c r="W1526" t="str">
        <f>VLOOKUP(Table8_16[[#This Row],[Product_ID]],Table3__211[],4,FALSE)</f>
        <v>Electronics</v>
      </c>
      <c r="X1526" t="str">
        <f>VLOOKUP(Table8_16[[#This Row],[Product_ID]],Table3__211[],5,FALSE)</f>
        <v>Mobile</v>
      </c>
      <c r="Y1526" t="str">
        <f>VLOOKUP(Table8_16[[#This Row],[Product_ID]],Table3__211[],6,FALSE)</f>
        <v>Cummings and Sons</v>
      </c>
      <c r="Z1526">
        <f>VLOOKUP(Table8_16[[#This Row],[Product_ID]],Table3__211[],7,FALSE)</f>
        <v>326.06</v>
      </c>
      <c r="AA1526">
        <f>VLOOKUP(Table8_16[[#This Row],[Product_ID]],Table3__211[],8,FALSE)</f>
        <v>301</v>
      </c>
      <c r="AB1526" t="str">
        <f>VLOOKUP(Table8_16[[#This Row],[Store_ID]],Store!$A$2:$E$21,2,FALSE)</f>
        <v>Shelton PLC</v>
      </c>
      <c r="AC1526" t="str">
        <f>VLOOKUP(Table8_16[[#This Row],[Store_ID]],Store!$A$2:$E$21,3,FALSE)</f>
        <v>North</v>
      </c>
      <c r="AD1526" t="str">
        <f>VLOOKUP(Table8_16[[#This Row],[Store_ID]],Store!$A$2:$E$21,4,FALSE)</f>
        <v>East Jenniferstad</v>
      </c>
      <c r="AE1526" t="str">
        <f>VLOOKUP(Table8_16[[#This Row],[Store_ID]],Store!$A$2:$E$21,5,FALSE)</f>
        <v>Flagship</v>
      </c>
      <c r="AF1526" s="22" t="str">
        <f>VLOOKUP(Table8_16[[#This Row],[Store_ID]],Store!$A$2:$F$21,6,FALSE)</f>
        <v>Physical Store</v>
      </c>
    </row>
    <row r="1527" spans="1:32" x14ac:dyDescent="0.3">
      <c r="A1527" t="s">
        <v>3492</v>
      </c>
      <c r="B1527" s="5">
        <v>45296</v>
      </c>
      <c r="C1527" t="s">
        <v>948</v>
      </c>
      <c r="D1527" t="s">
        <v>1645</v>
      </c>
      <c r="E1527" t="s">
        <v>1945</v>
      </c>
      <c r="F1527">
        <v>1</v>
      </c>
      <c r="G1527">
        <v>616.82000000000005</v>
      </c>
      <c r="H1527">
        <v>0.24</v>
      </c>
      <c r="I1527" t="s">
        <v>1959</v>
      </c>
      <c r="J1527">
        <v>468.78320000000002</v>
      </c>
      <c r="K1527">
        <v>468.78320000000008</v>
      </c>
      <c r="L1527" t="str">
        <f>_xlfn.IFS(Table8_1[[#This Row],[Unit_Price]]&lt;500,"Low Price",Table8_1[[#This Row],[Unit_Price]]&lt;2000,"Medium Price",Table8_1[[#This Row],[Unit_Price]]&gt;=2000, "High Price")</f>
        <v>Medium Price</v>
      </c>
      <c r="M1527" t="str">
        <f>VLOOKUP(Table8_16[[#This Row],[Customer_ID]],Table1__2[],2,FALSE)</f>
        <v>Jared Moran</v>
      </c>
      <c r="N1527">
        <f>VLOOKUP(Table8_16[[#This Row],[Customer_ID]],Table1__2[],3,FALSE)</f>
        <v>28</v>
      </c>
      <c r="O1527" t="str">
        <f>VLOOKUP(Table8_16[[#This Row],[Customer_ID]],Table1__2[],4,FALSE)</f>
        <v>Female</v>
      </c>
      <c r="P1527" t="str">
        <f>VLOOKUP(Table8_16[[#This Row],[Customer_ID]],Table1__2[],5,FALSE)</f>
        <v>South David</v>
      </c>
      <c r="Q1527" t="str">
        <f>VLOOKUP(Table8_16[[#This Row],[Customer_ID]],Table1__2[],6,FALSE)</f>
        <v>West Virginia</v>
      </c>
      <c r="R1527" t="str">
        <f>VLOOKUP(Table8_16[[#This Row],[Customer_ID]],Table1__2[],7,FALSE)</f>
        <v>USA</v>
      </c>
      <c r="S1527" t="str">
        <f>VLOOKUP(Table8_16[[#This Row],[Customer_ID]],Table1__2[],8,FALSE)</f>
        <v>Bronze</v>
      </c>
      <c r="T1527" t="str">
        <f>VLOOKUP(Table8_16[[#This Row],[Customer_ID]],Table1__2[],9,FALSE)</f>
        <v>Entry level Professionel</v>
      </c>
      <c r="U1527" t="str">
        <f>VLOOKUP(Table8_16[[#This Row],[Product_ID]],Table3__211[],2,FALSE)</f>
        <v>Men's Formal</v>
      </c>
      <c r="V1527" t="str">
        <f>VLOOKUP(Table8_16[[#This Row],[Product_ID]],Table3__211[],3,FALSE)</f>
        <v>Shirt</v>
      </c>
      <c r="W1527" t="str">
        <f>VLOOKUP(Table8_16[[#This Row],[Product_ID]],Table3__211[],4,FALSE)</f>
        <v>Clothing</v>
      </c>
      <c r="X1527" t="str">
        <f>VLOOKUP(Table8_16[[#This Row],[Product_ID]],Table3__211[],5,FALSE)</f>
        <v>Tops</v>
      </c>
      <c r="Y1527" t="str">
        <f>VLOOKUP(Table8_16[[#This Row],[Product_ID]],Table3__211[],6,FALSE)</f>
        <v>Moon, Mora and Santos</v>
      </c>
      <c r="Z1527">
        <f>VLOOKUP(Table8_16[[#This Row],[Product_ID]],Table3__211[],7,FALSE)</f>
        <v>254.04</v>
      </c>
      <c r="AA1527">
        <f>VLOOKUP(Table8_16[[#This Row],[Product_ID]],Table3__211[],8,FALSE)</f>
        <v>360</v>
      </c>
      <c r="AB1527" t="str">
        <f>VLOOKUP(Table8_16[[#This Row],[Store_ID]],Store!$A$2:$E$21,2,FALSE)</f>
        <v>Guerrero-Schmitt</v>
      </c>
      <c r="AC1527" t="str">
        <f>VLOOKUP(Table8_16[[#This Row],[Store_ID]],Store!$A$2:$E$21,3,FALSE)</f>
        <v>East</v>
      </c>
      <c r="AD1527" t="str">
        <f>VLOOKUP(Table8_16[[#This Row],[Store_ID]],Store!$A$2:$E$21,4,FALSE)</f>
        <v>East Stevechester</v>
      </c>
      <c r="AE1527" t="str">
        <f>VLOOKUP(Table8_16[[#This Row],[Store_ID]],Store!$A$2:$E$21,5,FALSE)</f>
        <v>Flagship</v>
      </c>
      <c r="AF1527" s="22" t="str">
        <f>VLOOKUP(Table8_16[[#This Row],[Store_ID]],Store!$A$2:$F$21,6,FALSE)</f>
        <v>Physical Store</v>
      </c>
    </row>
    <row r="1528" spans="1:32" x14ac:dyDescent="0.3">
      <c r="A1528" t="s">
        <v>3493</v>
      </c>
      <c r="B1528" s="5">
        <v>45672</v>
      </c>
      <c r="C1528" t="s">
        <v>612</v>
      </c>
      <c r="D1528" t="s">
        <v>1700</v>
      </c>
      <c r="E1528" t="s">
        <v>1945</v>
      </c>
      <c r="F1528">
        <v>1</v>
      </c>
      <c r="G1528">
        <v>470.34</v>
      </c>
      <c r="H1528">
        <v>0.18</v>
      </c>
      <c r="I1528" t="s">
        <v>1964</v>
      </c>
      <c r="J1528">
        <v>385.67880000000002</v>
      </c>
      <c r="K1528">
        <v>385.67879999999997</v>
      </c>
      <c r="L1528" t="str">
        <f>_xlfn.IFS(Table8_1[[#This Row],[Unit_Price]]&lt;500,"Low Price",Table8_1[[#This Row],[Unit_Price]]&lt;2000,"Medium Price",Table8_1[[#This Row],[Unit_Price]]&gt;=2000, "High Price")</f>
        <v>Low Price</v>
      </c>
      <c r="M1528" t="str">
        <f>VLOOKUP(Table8_16[[#This Row],[Customer_ID]],Table1__2[],2,FALSE)</f>
        <v>Mario Jacobs</v>
      </c>
      <c r="N1528">
        <f>VLOOKUP(Table8_16[[#This Row],[Customer_ID]],Table1__2[],3,FALSE)</f>
        <v>18</v>
      </c>
      <c r="O1528" t="str">
        <f>VLOOKUP(Table8_16[[#This Row],[Customer_ID]],Table1__2[],4,FALSE)</f>
        <v>Male</v>
      </c>
      <c r="P1528" t="str">
        <f>VLOOKUP(Table8_16[[#This Row],[Customer_ID]],Table1__2[],5,FALSE)</f>
        <v>Port James</v>
      </c>
      <c r="Q1528" t="str">
        <f>VLOOKUP(Table8_16[[#This Row],[Customer_ID]],Table1__2[],6,FALSE)</f>
        <v>New York</v>
      </c>
      <c r="R1528" t="str">
        <f>VLOOKUP(Table8_16[[#This Row],[Customer_ID]],Table1__2[],7,FALSE)</f>
        <v>USA</v>
      </c>
      <c r="S1528" t="str">
        <f>VLOOKUP(Table8_16[[#This Row],[Customer_ID]],Table1__2[],8,FALSE)</f>
        <v>Platinum</v>
      </c>
      <c r="T1528" t="str">
        <f>VLOOKUP(Table8_16[[#This Row],[Customer_ID]],Table1__2[],9,FALSE)</f>
        <v>Teenage</v>
      </c>
      <c r="U1528" t="str">
        <f>VLOOKUP(Table8_16[[#This Row],[Product_ID]],Table3__211[],2,FALSE)</f>
        <v>Noise-Canceling</v>
      </c>
      <c r="V1528" t="str">
        <f>VLOOKUP(Table8_16[[#This Row],[Product_ID]],Table3__211[],3,FALSE)</f>
        <v>Headphones</v>
      </c>
      <c r="W1528" t="str">
        <f>VLOOKUP(Table8_16[[#This Row],[Product_ID]],Table3__211[],4,FALSE)</f>
        <v>Electronics</v>
      </c>
      <c r="X1528" t="str">
        <f>VLOOKUP(Table8_16[[#This Row],[Product_ID]],Table3__211[],5,FALSE)</f>
        <v>Audio</v>
      </c>
      <c r="Y1528" t="str">
        <f>VLOOKUP(Table8_16[[#This Row],[Product_ID]],Table3__211[],6,FALSE)</f>
        <v>Taylor-Hart</v>
      </c>
      <c r="Z1528">
        <f>VLOOKUP(Table8_16[[#This Row],[Product_ID]],Table3__211[],7,FALSE)</f>
        <v>38.520000000000003</v>
      </c>
      <c r="AA1528">
        <f>VLOOKUP(Table8_16[[#This Row],[Product_ID]],Table3__211[],8,FALSE)</f>
        <v>378</v>
      </c>
      <c r="AB1528" t="str">
        <f>VLOOKUP(Table8_16[[#This Row],[Store_ID]],Store!$A$2:$E$21,2,FALSE)</f>
        <v>Guerrero-Schmitt</v>
      </c>
      <c r="AC1528" t="str">
        <f>VLOOKUP(Table8_16[[#This Row],[Store_ID]],Store!$A$2:$E$21,3,FALSE)</f>
        <v>East</v>
      </c>
      <c r="AD1528" t="str">
        <f>VLOOKUP(Table8_16[[#This Row],[Store_ID]],Store!$A$2:$E$21,4,FALSE)</f>
        <v>East Stevechester</v>
      </c>
      <c r="AE1528" t="str">
        <f>VLOOKUP(Table8_16[[#This Row],[Store_ID]],Store!$A$2:$E$21,5,FALSE)</f>
        <v>Flagship</v>
      </c>
      <c r="AF1528" s="22" t="str">
        <f>VLOOKUP(Table8_16[[#This Row],[Store_ID]],Store!$A$2:$F$21,6,FALSE)</f>
        <v>Physical Store</v>
      </c>
    </row>
    <row r="1529" spans="1:32" x14ac:dyDescent="0.3">
      <c r="A1529" t="s">
        <v>3494</v>
      </c>
      <c r="B1529" s="5">
        <v>45499</v>
      </c>
      <c r="C1529" t="s">
        <v>719</v>
      </c>
      <c r="D1529" t="s">
        <v>1741</v>
      </c>
      <c r="E1529" t="s">
        <v>1917</v>
      </c>
      <c r="F1529">
        <v>2</v>
      </c>
      <c r="G1529">
        <v>616.36</v>
      </c>
      <c r="H1529">
        <v>0.12</v>
      </c>
      <c r="I1529" t="s">
        <v>1961</v>
      </c>
      <c r="J1529">
        <v>1084.7936</v>
      </c>
      <c r="K1529">
        <v>1084.7936</v>
      </c>
      <c r="L1529" t="str">
        <f>_xlfn.IFS(Table8_1[[#This Row],[Unit_Price]]&lt;500,"Low Price",Table8_1[[#This Row],[Unit_Price]]&lt;2000,"Medium Price",Table8_1[[#This Row],[Unit_Price]]&gt;=2000, "High Price")</f>
        <v>Medium Price</v>
      </c>
      <c r="M1529" t="str">
        <f>VLOOKUP(Table8_16[[#This Row],[Customer_ID]],Table1__2[],2,FALSE)</f>
        <v>Jordan Wells</v>
      </c>
      <c r="N1529">
        <f>VLOOKUP(Table8_16[[#This Row],[Customer_ID]],Table1__2[],3,FALSE)</f>
        <v>47</v>
      </c>
      <c r="O1529" t="str">
        <f>VLOOKUP(Table8_16[[#This Row],[Customer_ID]],Table1__2[],4,FALSE)</f>
        <v>Female</v>
      </c>
      <c r="P1529" t="str">
        <f>VLOOKUP(Table8_16[[#This Row],[Customer_ID]],Table1__2[],5,FALSE)</f>
        <v xml:space="preserve">Phillipschester   </v>
      </c>
      <c r="Q1529" t="str">
        <f>VLOOKUP(Table8_16[[#This Row],[Customer_ID]],Table1__2[],6,FALSE)</f>
        <v>New Jersey</v>
      </c>
      <c r="R1529" t="str">
        <f>VLOOKUP(Table8_16[[#This Row],[Customer_ID]],Table1__2[],7,FALSE)</f>
        <v>USA</v>
      </c>
      <c r="S1529" t="str">
        <f>VLOOKUP(Table8_16[[#This Row],[Customer_ID]],Table1__2[],8,FALSE)</f>
        <v>Gold</v>
      </c>
      <c r="T1529" t="str">
        <f>VLOOKUP(Table8_16[[#This Row],[Customer_ID]],Table1__2[],9,FALSE)</f>
        <v>Experienced</v>
      </c>
      <c r="U1529" t="str">
        <f>VLOOKUP(Table8_16[[#This Row],[Product_ID]],Table3__211[],2,FALSE)</f>
        <v>Men's Track</v>
      </c>
      <c r="V1529" t="str">
        <f>VLOOKUP(Table8_16[[#This Row],[Product_ID]],Table3__211[],3,FALSE)</f>
        <v>Pants</v>
      </c>
      <c r="W1529" t="str">
        <f>VLOOKUP(Table8_16[[#This Row],[Product_ID]],Table3__211[],4,FALSE)</f>
        <v>Clothing</v>
      </c>
      <c r="X1529" t="str">
        <f>VLOOKUP(Table8_16[[#This Row],[Product_ID]],Table3__211[],5,FALSE)</f>
        <v>Bottoms</v>
      </c>
      <c r="Y1529" t="str">
        <f>VLOOKUP(Table8_16[[#This Row],[Product_ID]],Table3__211[],6,FALSE)</f>
        <v>Hamilton, Woods and Walker</v>
      </c>
      <c r="Z1529">
        <f>VLOOKUP(Table8_16[[#This Row],[Product_ID]],Table3__211[],7,FALSE)</f>
        <v>386.56</v>
      </c>
      <c r="AA1529">
        <f>VLOOKUP(Table8_16[[#This Row],[Product_ID]],Table3__211[],8,FALSE)</f>
        <v>125</v>
      </c>
      <c r="AB1529" t="str">
        <f>VLOOKUP(Table8_16[[#This Row],[Store_ID]],Store!$A$2:$E$21,2,FALSE)</f>
        <v>Bean, Jones and Park</v>
      </c>
      <c r="AC1529" t="str">
        <f>VLOOKUP(Table8_16[[#This Row],[Store_ID]],Store!$A$2:$E$21,3,FALSE)</f>
        <v>West</v>
      </c>
      <c r="AD1529" t="str">
        <f>VLOOKUP(Table8_16[[#This Row],[Store_ID]],Store!$A$2:$E$21,4,FALSE)</f>
        <v>Thompsonborough</v>
      </c>
      <c r="AE1529" t="str">
        <f>VLOOKUP(Table8_16[[#This Row],[Store_ID]],Store!$A$2:$E$21,5,FALSE)</f>
        <v>Online</v>
      </c>
      <c r="AF1529" s="22" t="str">
        <f>VLOOKUP(Table8_16[[#This Row],[Store_ID]],Store!$A$2:$F$21,6,FALSE)</f>
        <v>Digital Store</v>
      </c>
    </row>
    <row r="1530" spans="1:32" x14ac:dyDescent="0.3">
      <c r="A1530" t="s">
        <v>3495</v>
      </c>
      <c r="B1530" s="5">
        <v>45434</v>
      </c>
      <c r="C1530" t="s">
        <v>302</v>
      </c>
      <c r="D1530" t="s">
        <v>2061</v>
      </c>
      <c r="E1530" t="s">
        <v>1921</v>
      </c>
      <c r="F1530">
        <v>3</v>
      </c>
      <c r="G1530">
        <v>657.24</v>
      </c>
      <c r="H1530">
        <v>0.18</v>
      </c>
      <c r="I1530" t="s">
        <v>1961</v>
      </c>
      <c r="J1530">
        <v>1616.8104000000001</v>
      </c>
      <c r="K1530">
        <v>1616.8104000000001</v>
      </c>
      <c r="L1530" t="str">
        <f>_xlfn.IFS(Table8_1[[#This Row],[Unit_Price]]&lt;500,"Low Price",Table8_1[[#This Row],[Unit_Price]]&lt;2000,"Medium Price",Table8_1[[#This Row],[Unit_Price]]&gt;=2000, "High Price")</f>
        <v>Medium Price</v>
      </c>
      <c r="M1530" t="str">
        <f>VLOOKUP(Table8_16[[#This Row],[Customer_ID]],Table1__2[],2,FALSE)</f>
        <v>George Rosario</v>
      </c>
      <c r="N1530">
        <f>VLOOKUP(Table8_16[[#This Row],[Customer_ID]],Table1__2[],3,FALSE)</f>
        <v>53</v>
      </c>
      <c r="O1530" t="str">
        <f>VLOOKUP(Table8_16[[#This Row],[Customer_ID]],Table1__2[],4,FALSE)</f>
        <v>Male</v>
      </c>
      <c r="P1530" t="str">
        <f>VLOOKUP(Table8_16[[#This Row],[Customer_ID]],Table1__2[],5,FALSE)</f>
        <v>Leburgh</v>
      </c>
      <c r="Q1530" t="str">
        <f>VLOOKUP(Table8_16[[#This Row],[Customer_ID]],Table1__2[],6,FALSE)</f>
        <v>Florida</v>
      </c>
      <c r="R1530" t="str">
        <f>VLOOKUP(Table8_16[[#This Row],[Customer_ID]],Table1__2[],7,FALSE)</f>
        <v>USA</v>
      </c>
      <c r="S1530" t="str">
        <f>VLOOKUP(Table8_16[[#This Row],[Customer_ID]],Table1__2[],8,FALSE)</f>
        <v>Bronze</v>
      </c>
      <c r="T1530" t="str">
        <f>VLOOKUP(Table8_16[[#This Row],[Customer_ID]],Table1__2[],9,FALSE)</f>
        <v>Experienced</v>
      </c>
      <c r="U1530" t="str">
        <f>VLOOKUP(Table8_16[[#This Row],[Product_ID]],Table3__211[],2,FALSE)</f>
        <v>Men's Running</v>
      </c>
      <c r="V1530" t="str">
        <f>VLOOKUP(Table8_16[[#This Row],[Product_ID]],Table3__211[],3,FALSE)</f>
        <v>Jacket</v>
      </c>
      <c r="W1530" t="str">
        <f>VLOOKUP(Table8_16[[#This Row],[Product_ID]],Table3__211[],4,FALSE)</f>
        <v>Clothing</v>
      </c>
      <c r="X1530" t="str">
        <f>VLOOKUP(Table8_16[[#This Row],[Product_ID]],Table3__211[],5,FALSE)</f>
        <v>Outerwear</v>
      </c>
      <c r="Y1530" t="str">
        <f>VLOOKUP(Table8_16[[#This Row],[Product_ID]],Table3__211[],6,FALSE)</f>
        <v>Pineda Ltd</v>
      </c>
      <c r="Z1530">
        <f>VLOOKUP(Table8_16[[#This Row],[Product_ID]],Table3__211[],7,FALSE)</f>
        <v>364.67</v>
      </c>
      <c r="AA1530">
        <f>VLOOKUP(Table8_16[[#This Row],[Product_ID]],Table3__211[],8,FALSE)</f>
        <v>452</v>
      </c>
      <c r="AB1530" t="str">
        <f>VLOOKUP(Table8_16[[#This Row],[Store_ID]],Store!$A$2:$E$21,2,FALSE)</f>
        <v>Moore, Padilla and Butler</v>
      </c>
      <c r="AC1530" t="str">
        <f>VLOOKUP(Table8_16[[#This Row],[Store_ID]],Store!$A$2:$E$21,3,FALSE)</f>
        <v>South</v>
      </c>
      <c r="AD1530" t="str">
        <f>VLOOKUP(Table8_16[[#This Row],[Store_ID]],Store!$A$2:$E$21,4,FALSE)</f>
        <v>East Johnstad</v>
      </c>
      <c r="AE1530" t="str">
        <f>VLOOKUP(Table8_16[[#This Row],[Store_ID]],Store!$A$2:$E$21,5,FALSE)</f>
        <v>Flagship</v>
      </c>
      <c r="AF1530" s="22" t="str">
        <f>VLOOKUP(Table8_16[[#This Row],[Store_ID]],Store!$A$2:$F$21,6,FALSE)</f>
        <v>Physical Store</v>
      </c>
    </row>
    <row r="1531" spans="1:32" x14ac:dyDescent="0.3">
      <c r="A1531" t="s">
        <v>3496</v>
      </c>
      <c r="B1531" s="5">
        <v>45893</v>
      </c>
      <c r="C1531" t="s">
        <v>141</v>
      </c>
      <c r="D1531" t="s">
        <v>1703</v>
      </c>
      <c r="E1531" t="s">
        <v>1948</v>
      </c>
      <c r="F1531">
        <v>2</v>
      </c>
      <c r="G1531">
        <v>392.45</v>
      </c>
      <c r="H1531">
        <v>0.04</v>
      </c>
      <c r="I1531" t="s">
        <v>1961</v>
      </c>
      <c r="J1531">
        <v>753.50400000000002</v>
      </c>
      <c r="K1531">
        <v>753.50400000000002</v>
      </c>
      <c r="L1531" t="str">
        <f>_xlfn.IFS(Table8_1[[#This Row],[Unit_Price]]&lt;500,"Low Price",Table8_1[[#This Row],[Unit_Price]]&lt;2000,"Medium Price",Table8_1[[#This Row],[Unit_Price]]&gt;=2000, "High Price")</f>
        <v>Low Price</v>
      </c>
      <c r="M1531" t="str">
        <f>VLOOKUP(Table8_16[[#This Row],[Customer_ID]],Table1__2[],2,FALSE)</f>
        <v>Christopher Olson</v>
      </c>
      <c r="N1531">
        <f>VLOOKUP(Table8_16[[#This Row],[Customer_ID]],Table1__2[],3,FALSE)</f>
        <v>27</v>
      </c>
      <c r="O1531" t="str">
        <f>VLOOKUP(Table8_16[[#This Row],[Customer_ID]],Table1__2[],4,FALSE)</f>
        <v>Female</v>
      </c>
      <c r="P1531" t="str">
        <f>VLOOKUP(Table8_16[[#This Row],[Customer_ID]],Table1__2[],5,FALSE)</f>
        <v>West Richard</v>
      </c>
      <c r="Q1531" t="str">
        <f>VLOOKUP(Table8_16[[#This Row],[Customer_ID]],Table1__2[],6,FALSE)</f>
        <v>Maryland</v>
      </c>
      <c r="R1531" t="str">
        <f>VLOOKUP(Table8_16[[#This Row],[Customer_ID]],Table1__2[],7,FALSE)</f>
        <v>USA</v>
      </c>
      <c r="S1531" t="str">
        <f>VLOOKUP(Table8_16[[#This Row],[Customer_ID]],Table1__2[],8,FALSE)</f>
        <v>Platinum</v>
      </c>
      <c r="T1531" t="str">
        <f>VLOOKUP(Table8_16[[#This Row],[Customer_ID]],Table1__2[],9,FALSE)</f>
        <v>Entry level Professionel</v>
      </c>
      <c r="U1531" t="str">
        <f>VLOOKUP(Table8_16[[#This Row],[Product_ID]],Table3__211[],2,FALSE)</f>
        <v>Yoga Exercise</v>
      </c>
      <c r="V1531" t="str">
        <f>VLOOKUP(Table8_16[[#This Row],[Product_ID]],Table3__211[],3,FALSE)</f>
        <v>Mat</v>
      </c>
      <c r="W1531" t="str">
        <f>VLOOKUP(Table8_16[[#This Row],[Product_ID]],Table3__211[],4,FALSE)</f>
        <v>Sports</v>
      </c>
      <c r="X1531" t="str">
        <f>VLOOKUP(Table8_16[[#This Row],[Product_ID]],Table3__211[],5,FALSE)</f>
        <v>Fitness</v>
      </c>
      <c r="Y1531" t="str">
        <f>VLOOKUP(Table8_16[[#This Row],[Product_ID]],Table3__211[],6,FALSE)</f>
        <v>Carroll, Long and Mendoza</v>
      </c>
      <c r="Z1531">
        <f>VLOOKUP(Table8_16[[#This Row],[Product_ID]],Table3__211[],7,FALSE)</f>
        <v>313.26</v>
      </c>
      <c r="AA1531">
        <f>VLOOKUP(Table8_16[[#This Row],[Product_ID]],Table3__211[],8,FALSE)</f>
        <v>369</v>
      </c>
      <c r="AB1531" t="str">
        <f>VLOOKUP(Table8_16[[#This Row],[Store_ID]],Store!$A$2:$E$21,2,FALSE)</f>
        <v>Mann-Austin</v>
      </c>
      <c r="AC1531" t="str">
        <f>VLOOKUP(Table8_16[[#This Row],[Store_ID]],Store!$A$2:$E$21,3,FALSE)</f>
        <v>East</v>
      </c>
      <c r="AD1531" t="str">
        <f>VLOOKUP(Table8_16[[#This Row],[Store_ID]],Store!$A$2:$E$21,4,FALSE)</f>
        <v>Vasquezborough</v>
      </c>
      <c r="AE1531" t="str">
        <f>VLOOKUP(Table8_16[[#This Row],[Store_ID]],Store!$A$2:$E$21,5,FALSE)</f>
        <v>Online</v>
      </c>
      <c r="AF1531" s="22" t="str">
        <f>VLOOKUP(Table8_16[[#This Row],[Store_ID]],Store!$A$2:$F$21,6,FALSE)</f>
        <v>Digital Store</v>
      </c>
    </row>
    <row r="1532" spans="1:32" x14ac:dyDescent="0.3">
      <c r="A1532" t="s">
        <v>3497</v>
      </c>
      <c r="B1532" s="5">
        <v>45346</v>
      </c>
      <c r="C1532" t="s">
        <v>796</v>
      </c>
      <c r="D1532" t="s">
        <v>1700</v>
      </c>
      <c r="E1532" t="s">
        <v>1934</v>
      </c>
      <c r="F1532">
        <v>3</v>
      </c>
      <c r="G1532">
        <v>62.03</v>
      </c>
      <c r="H1532">
        <v>0.01</v>
      </c>
      <c r="I1532" t="s">
        <v>1964</v>
      </c>
      <c r="J1532">
        <v>184.22909999999999</v>
      </c>
      <c r="K1532">
        <v>184.22910000000002</v>
      </c>
      <c r="L1532" t="str">
        <f>_xlfn.IFS(Table8_1[[#This Row],[Unit_Price]]&lt;500,"Low Price",Table8_1[[#This Row],[Unit_Price]]&lt;2000,"Medium Price",Table8_1[[#This Row],[Unit_Price]]&gt;=2000, "High Price")</f>
        <v>Low Price</v>
      </c>
      <c r="M1532" t="str">
        <f>VLOOKUP(Table8_16[[#This Row],[Customer_ID]],Table1__2[],2,FALSE)</f>
        <v>Laura Soto</v>
      </c>
      <c r="N1532">
        <f>VLOOKUP(Table8_16[[#This Row],[Customer_ID]],Table1__2[],3,FALSE)</f>
        <v>57</v>
      </c>
      <c r="O1532" t="str">
        <f>VLOOKUP(Table8_16[[#This Row],[Customer_ID]],Table1__2[],4,FALSE)</f>
        <v>Female</v>
      </c>
      <c r="P1532" t="str">
        <f>VLOOKUP(Table8_16[[#This Row],[Customer_ID]],Table1__2[],5,FALSE)</f>
        <v>Rodriguezton</v>
      </c>
      <c r="Q1532" t="str">
        <f>VLOOKUP(Table8_16[[#This Row],[Customer_ID]],Table1__2[],6,FALSE)</f>
        <v>Michigan</v>
      </c>
      <c r="R1532" t="str">
        <f>VLOOKUP(Table8_16[[#This Row],[Customer_ID]],Table1__2[],7,FALSE)</f>
        <v>USA</v>
      </c>
      <c r="S1532" t="str">
        <f>VLOOKUP(Table8_16[[#This Row],[Customer_ID]],Table1__2[],8,FALSE)</f>
        <v>Platinum</v>
      </c>
      <c r="T1532" t="str">
        <f>VLOOKUP(Table8_16[[#This Row],[Customer_ID]],Table1__2[],9,FALSE)</f>
        <v>Experienced</v>
      </c>
      <c r="U1532" t="str">
        <f>VLOOKUP(Table8_16[[#This Row],[Product_ID]],Table3__211[],2,FALSE)</f>
        <v>Noise-Canceling</v>
      </c>
      <c r="V1532" t="str">
        <f>VLOOKUP(Table8_16[[#This Row],[Product_ID]],Table3__211[],3,FALSE)</f>
        <v>Headphones</v>
      </c>
      <c r="W1532" t="str">
        <f>VLOOKUP(Table8_16[[#This Row],[Product_ID]],Table3__211[],4,FALSE)</f>
        <v>Electronics</v>
      </c>
      <c r="X1532" t="str">
        <f>VLOOKUP(Table8_16[[#This Row],[Product_ID]],Table3__211[],5,FALSE)</f>
        <v>Audio</v>
      </c>
      <c r="Y1532" t="str">
        <f>VLOOKUP(Table8_16[[#This Row],[Product_ID]],Table3__211[],6,FALSE)</f>
        <v>Taylor-Hart</v>
      </c>
      <c r="Z1532">
        <f>VLOOKUP(Table8_16[[#This Row],[Product_ID]],Table3__211[],7,FALSE)</f>
        <v>38.520000000000003</v>
      </c>
      <c r="AA1532">
        <f>VLOOKUP(Table8_16[[#This Row],[Product_ID]],Table3__211[],8,FALSE)</f>
        <v>378</v>
      </c>
      <c r="AB1532" t="str">
        <f>VLOOKUP(Table8_16[[#This Row],[Store_ID]],Store!$A$2:$E$21,2,FALSE)</f>
        <v>Mcdonald Inc</v>
      </c>
      <c r="AC1532" t="str">
        <f>VLOOKUP(Table8_16[[#This Row],[Store_ID]],Store!$A$2:$E$21,3,FALSE)</f>
        <v>South</v>
      </c>
      <c r="AD1532" t="str">
        <f>VLOOKUP(Table8_16[[#This Row],[Store_ID]],Store!$A$2:$E$21,4,FALSE)</f>
        <v>Christopherland</v>
      </c>
      <c r="AE1532" t="str">
        <f>VLOOKUP(Table8_16[[#This Row],[Store_ID]],Store!$A$2:$E$21,5,FALSE)</f>
        <v>Outlet</v>
      </c>
      <c r="AF1532" s="22" t="str">
        <f>VLOOKUP(Table8_16[[#This Row],[Store_ID]],Store!$A$2:$F$21,6,FALSE)</f>
        <v>Physical Store</v>
      </c>
    </row>
    <row r="1533" spans="1:32" x14ac:dyDescent="0.3">
      <c r="A1533" t="s">
        <v>3498</v>
      </c>
      <c r="B1533" s="5">
        <v>45613</v>
      </c>
      <c r="C1533" t="s">
        <v>336</v>
      </c>
      <c r="D1533" t="s">
        <v>1871</v>
      </c>
      <c r="E1533" t="s">
        <v>1901</v>
      </c>
      <c r="F1533">
        <v>4</v>
      </c>
      <c r="G1533">
        <v>933.73</v>
      </c>
      <c r="H1533">
        <v>0.25</v>
      </c>
      <c r="I1533" t="s">
        <v>1961</v>
      </c>
      <c r="J1533">
        <v>2801.19</v>
      </c>
      <c r="K1533">
        <v>2801.19</v>
      </c>
      <c r="L1533" t="str">
        <f>_xlfn.IFS(Table8_1[[#This Row],[Unit_Price]]&lt;500,"Low Price",Table8_1[[#This Row],[Unit_Price]]&lt;2000,"Medium Price",Table8_1[[#This Row],[Unit_Price]]&gt;=2000, "High Price")</f>
        <v>Medium Price</v>
      </c>
      <c r="M1533" t="str">
        <f>VLOOKUP(Table8_16[[#This Row],[Customer_ID]],Table1__2[],2,FALSE)</f>
        <v>Robert Jackson</v>
      </c>
      <c r="N1533">
        <f>VLOOKUP(Table8_16[[#This Row],[Customer_ID]],Table1__2[],3,FALSE)</f>
        <v>44</v>
      </c>
      <c r="O1533" t="str">
        <f>VLOOKUP(Table8_16[[#This Row],[Customer_ID]],Table1__2[],4,FALSE)</f>
        <v>Female</v>
      </c>
      <c r="P1533" t="str">
        <f>VLOOKUP(Table8_16[[#This Row],[Customer_ID]],Table1__2[],5,FALSE)</f>
        <v>Lake Brandy</v>
      </c>
      <c r="Q1533" t="str">
        <f>VLOOKUP(Table8_16[[#This Row],[Customer_ID]],Table1__2[],6,FALSE)</f>
        <v>Tennessee</v>
      </c>
      <c r="R1533" t="str">
        <f>VLOOKUP(Table8_16[[#This Row],[Customer_ID]],Table1__2[],7,FALSE)</f>
        <v>USA</v>
      </c>
      <c r="S1533" t="str">
        <f>VLOOKUP(Table8_16[[#This Row],[Customer_ID]],Table1__2[],8,FALSE)</f>
        <v>Platinum</v>
      </c>
      <c r="T1533" t="str">
        <f>VLOOKUP(Table8_16[[#This Row],[Customer_ID]],Table1__2[],9,FALSE)</f>
        <v>Experienced</v>
      </c>
      <c r="U1533" t="str">
        <f>VLOOKUP(Table8_16[[#This Row],[Product_ID]],Table3__211[],2,FALSE)</f>
        <v>Women's Formal</v>
      </c>
      <c r="V1533" t="str">
        <f>VLOOKUP(Table8_16[[#This Row],[Product_ID]],Table3__211[],3,FALSE)</f>
        <v>Blazer</v>
      </c>
      <c r="W1533" t="str">
        <f>VLOOKUP(Table8_16[[#This Row],[Product_ID]],Table3__211[],4,FALSE)</f>
        <v>Clothing</v>
      </c>
      <c r="X1533" t="str">
        <f>VLOOKUP(Table8_16[[#This Row],[Product_ID]],Table3__211[],5,FALSE)</f>
        <v>Outerwear</v>
      </c>
      <c r="Y1533" t="str">
        <f>VLOOKUP(Table8_16[[#This Row],[Product_ID]],Table3__211[],6,FALSE)</f>
        <v>Phillips and Sons</v>
      </c>
      <c r="Z1533">
        <f>VLOOKUP(Table8_16[[#This Row],[Product_ID]],Table3__211[],7,FALSE)</f>
        <v>358.47</v>
      </c>
      <c r="AA1533">
        <f>VLOOKUP(Table8_16[[#This Row],[Product_ID]],Table3__211[],8,FALSE)</f>
        <v>143</v>
      </c>
      <c r="AB1533" t="str">
        <f>VLOOKUP(Table8_16[[#This Row],[Store_ID]],Store!$A$2:$E$21,2,FALSE)</f>
        <v>Johnson-Wright</v>
      </c>
      <c r="AC1533" t="str">
        <f>VLOOKUP(Table8_16[[#This Row],[Store_ID]],Store!$A$2:$E$21,3,FALSE)</f>
        <v>North</v>
      </c>
      <c r="AD1533" t="str">
        <f>VLOOKUP(Table8_16[[#This Row],[Store_ID]],Store!$A$2:$E$21,4,FALSE)</f>
        <v>Hoodberg</v>
      </c>
      <c r="AE1533" t="str">
        <f>VLOOKUP(Table8_16[[#This Row],[Store_ID]],Store!$A$2:$E$21,5,FALSE)</f>
        <v>Outlet</v>
      </c>
      <c r="AF1533" s="22" t="str">
        <f>VLOOKUP(Table8_16[[#This Row],[Store_ID]],Store!$A$2:$F$21,6,FALSE)</f>
        <v>Physical Store</v>
      </c>
    </row>
    <row r="1534" spans="1:32" x14ac:dyDescent="0.3">
      <c r="A1534" t="s">
        <v>3499</v>
      </c>
      <c r="B1534" s="5">
        <v>45928</v>
      </c>
      <c r="C1534" t="s">
        <v>527</v>
      </c>
      <c r="D1534" t="s">
        <v>1838</v>
      </c>
      <c r="E1534" t="s">
        <v>1939</v>
      </c>
      <c r="F1534">
        <v>3</v>
      </c>
      <c r="G1534">
        <v>615.30999999999995</v>
      </c>
      <c r="H1534">
        <v>0.14000000000000001</v>
      </c>
      <c r="I1534" t="s">
        <v>1961</v>
      </c>
      <c r="J1534">
        <v>1587.4998000000001</v>
      </c>
      <c r="K1534">
        <v>1587.4997999999998</v>
      </c>
      <c r="L1534" t="str">
        <f>_xlfn.IFS(Table8_1[[#This Row],[Unit_Price]]&lt;500,"Low Price",Table8_1[[#This Row],[Unit_Price]]&lt;2000,"Medium Price",Table8_1[[#This Row],[Unit_Price]]&gt;=2000, "High Price")</f>
        <v>Medium Price</v>
      </c>
      <c r="M1534" t="str">
        <f>VLOOKUP(Table8_16[[#This Row],[Customer_ID]],Table1__2[],2,FALSE)</f>
        <v>Curtis Haynes</v>
      </c>
      <c r="N1534">
        <f>VLOOKUP(Table8_16[[#This Row],[Customer_ID]],Table1__2[],3,FALSE)</f>
        <v>60</v>
      </c>
      <c r="O1534" t="str">
        <f>VLOOKUP(Table8_16[[#This Row],[Customer_ID]],Table1__2[],4,FALSE)</f>
        <v>Female</v>
      </c>
      <c r="P1534" t="str">
        <f>VLOOKUP(Table8_16[[#This Row],[Customer_ID]],Table1__2[],5,FALSE)</f>
        <v>Estradaside</v>
      </c>
      <c r="Q1534" t="str">
        <f>VLOOKUP(Table8_16[[#This Row],[Customer_ID]],Table1__2[],6,FALSE)</f>
        <v>Iowa</v>
      </c>
      <c r="R1534" t="str">
        <f>VLOOKUP(Table8_16[[#This Row],[Customer_ID]],Table1__2[],7,FALSE)</f>
        <v>USA</v>
      </c>
      <c r="S1534" t="str">
        <f>VLOOKUP(Table8_16[[#This Row],[Customer_ID]],Table1__2[],8,FALSE)</f>
        <v>Gold</v>
      </c>
      <c r="T1534" t="str">
        <f>VLOOKUP(Table8_16[[#This Row],[Customer_ID]],Table1__2[],9,FALSE)</f>
        <v>Experienced</v>
      </c>
      <c r="U1534" t="str">
        <f>VLOOKUP(Table8_16[[#This Row],[Product_ID]],Table3__211[],2,FALSE)</f>
        <v>Women's Beanie</v>
      </c>
      <c r="V1534" t="str">
        <f>VLOOKUP(Table8_16[[#This Row],[Product_ID]],Table3__211[],3,FALSE)</f>
        <v>Hat</v>
      </c>
      <c r="W1534" t="str">
        <f>VLOOKUP(Table8_16[[#This Row],[Product_ID]],Table3__211[],4,FALSE)</f>
        <v>Clothing</v>
      </c>
      <c r="X1534" t="str">
        <f>VLOOKUP(Table8_16[[#This Row],[Product_ID]],Table3__211[],5,FALSE)</f>
        <v>Accessories</v>
      </c>
      <c r="Y1534" t="str">
        <f>VLOOKUP(Table8_16[[#This Row],[Product_ID]],Table3__211[],6,FALSE)</f>
        <v>Richardson-Carrillo</v>
      </c>
      <c r="Z1534">
        <f>VLOOKUP(Table8_16[[#This Row],[Product_ID]],Table3__211[],7,FALSE)</f>
        <v>119.57</v>
      </c>
      <c r="AA1534">
        <f>VLOOKUP(Table8_16[[#This Row],[Product_ID]],Table3__211[],8,FALSE)</f>
        <v>210</v>
      </c>
      <c r="AB1534" t="str">
        <f>VLOOKUP(Table8_16[[#This Row],[Store_ID]],Store!$A$2:$E$21,2,FALSE)</f>
        <v>Frederick-Wright</v>
      </c>
      <c r="AC1534" t="str">
        <f>VLOOKUP(Table8_16[[#This Row],[Store_ID]],Store!$A$2:$E$21,3,FALSE)</f>
        <v>West</v>
      </c>
      <c r="AD1534" t="str">
        <f>VLOOKUP(Table8_16[[#This Row],[Store_ID]],Store!$A$2:$E$21,4,FALSE)</f>
        <v>New Jimmymouth</v>
      </c>
      <c r="AE1534" t="str">
        <f>VLOOKUP(Table8_16[[#This Row],[Store_ID]],Store!$A$2:$E$21,5,FALSE)</f>
        <v>Flagship</v>
      </c>
      <c r="AF1534" s="22" t="str">
        <f>VLOOKUP(Table8_16[[#This Row],[Store_ID]],Store!$A$2:$F$21,6,FALSE)</f>
        <v>Physical Store</v>
      </c>
    </row>
    <row r="1535" spans="1:32" x14ac:dyDescent="0.3">
      <c r="A1535" t="s">
        <v>3500</v>
      </c>
      <c r="B1535" s="5">
        <v>45619</v>
      </c>
      <c r="C1535" t="s">
        <v>1178</v>
      </c>
      <c r="D1535" t="s">
        <v>1759</v>
      </c>
      <c r="E1535" t="s">
        <v>1945</v>
      </c>
      <c r="F1535">
        <v>4</v>
      </c>
      <c r="G1535">
        <v>790.38</v>
      </c>
      <c r="H1535">
        <v>0.22</v>
      </c>
      <c r="I1535" t="s">
        <v>1964</v>
      </c>
      <c r="J1535">
        <v>2465.9856</v>
      </c>
      <c r="K1535">
        <v>2465.9856</v>
      </c>
      <c r="L1535" t="str">
        <f>_xlfn.IFS(Table8_1[[#This Row],[Unit_Price]]&lt;500,"Low Price",Table8_1[[#This Row],[Unit_Price]]&lt;2000,"Medium Price",Table8_1[[#This Row],[Unit_Price]]&gt;=2000, "High Price")</f>
        <v>Medium Price</v>
      </c>
      <c r="M1535" t="str">
        <f>VLOOKUP(Table8_16[[#This Row],[Customer_ID]],Table1__2[],2,FALSE)</f>
        <v>James Orozco</v>
      </c>
      <c r="N1535">
        <f>VLOOKUP(Table8_16[[#This Row],[Customer_ID]],Table1__2[],3,FALSE)</f>
        <v>37</v>
      </c>
      <c r="O1535" t="str">
        <f>VLOOKUP(Table8_16[[#This Row],[Customer_ID]],Table1__2[],4,FALSE)</f>
        <v>Female</v>
      </c>
      <c r="P1535" t="str">
        <f>VLOOKUP(Table8_16[[#This Row],[Customer_ID]],Table1__2[],5,FALSE)</f>
        <v>Simpsonfort</v>
      </c>
      <c r="Q1535" t="str">
        <f>VLOOKUP(Table8_16[[#This Row],[Customer_ID]],Table1__2[],6,FALSE)</f>
        <v>Maine</v>
      </c>
      <c r="R1535" t="str">
        <f>VLOOKUP(Table8_16[[#This Row],[Customer_ID]],Table1__2[],7,FALSE)</f>
        <v>USA</v>
      </c>
      <c r="S1535" t="str">
        <f>VLOOKUP(Table8_16[[#This Row],[Customer_ID]],Table1__2[],8,FALSE)</f>
        <v>Gold</v>
      </c>
      <c r="T1535" t="str">
        <f>VLOOKUP(Table8_16[[#This Row],[Customer_ID]],Table1__2[],9,FALSE)</f>
        <v>Experienced</v>
      </c>
      <c r="U1535" t="str">
        <f>VLOOKUP(Table8_16[[#This Row],[Product_ID]],Table3__211[],2,FALSE)</f>
        <v>Men's Hair Styling</v>
      </c>
      <c r="V1535" t="str">
        <f>VLOOKUP(Table8_16[[#This Row],[Product_ID]],Table3__211[],3,FALSE)</f>
        <v>Gel</v>
      </c>
      <c r="W1535" t="str">
        <f>VLOOKUP(Table8_16[[#This Row],[Product_ID]],Table3__211[],4,FALSE)</f>
        <v>Beauty</v>
      </c>
      <c r="X1535" t="str">
        <f>VLOOKUP(Table8_16[[#This Row],[Product_ID]],Table3__211[],5,FALSE)</f>
        <v>Haircare</v>
      </c>
      <c r="Y1535" t="str">
        <f>VLOOKUP(Table8_16[[#This Row],[Product_ID]],Table3__211[],6,FALSE)</f>
        <v>Cline-Mccarthy</v>
      </c>
      <c r="Z1535">
        <f>VLOOKUP(Table8_16[[#This Row],[Product_ID]],Table3__211[],7,FALSE)</f>
        <v>17.309999999999999</v>
      </c>
      <c r="AA1535">
        <f>VLOOKUP(Table8_16[[#This Row],[Product_ID]],Table3__211[],8,FALSE)</f>
        <v>399</v>
      </c>
      <c r="AB1535" t="str">
        <f>VLOOKUP(Table8_16[[#This Row],[Store_ID]],Store!$A$2:$E$21,2,FALSE)</f>
        <v>Guerrero-Schmitt</v>
      </c>
      <c r="AC1535" t="str">
        <f>VLOOKUP(Table8_16[[#This Row],[Store_ID]],Store!$A$2:$E$21,3,FALSE)</f>
        <v>East</v>
      </c>
      <c r="AD1535" t="str">
        <f>VLOOKUP(Table8_16[[#This Row],[Store_ID]],Store!$A$2:$E$21,4,FALSE)</f>
        <v>East Stevechester</v>
      </c>
      <c r="AE1535" t="str">
        <f>VLOOKUP(Table8_16[[#This Row],[Store_ID]],Store!$A$2:$E$21,5,FALSE)</f>
        <v>Flagship</v>
      </c>
      <c r="AF1535" s="22" t="str">
        <f>VLOOKUP(Table8_16[[#This Row],[Store_ID]],Store!$A$2:$F$21,6,FALSE)</f>
        <v>Physical Store</v>
      </c>
    </row>
    <row r="1536" spans="1:32" x14ac:dyDescent="0.3">
      <c r="A1536" t="s">
        <v>3501</v>
      </c>
      <c r="B1536" s="5">
        <v>45533</v>
      </c>
      <c r="C1536" t="s">
        <v>868</v>
      </c>
      <c r="D1536" t="s">
        <v>1759</v>
      </c>
      <c r="E1536" t="s">
        <v>1942</v>
      </c>
      <c r="F1536">
        <v>2</v>
      </c>
      <c r="G1536">
        <v>102.85</v>
      </c>
      <c r="H1536">
        <v>0.08</v>
      </c>
      <c r="I1536" t="s">
        <v>1961</v>
      </c>
      <c r="J1536">
        <v>189.244</v>
      </c>
      <c r="K1536">
        <v>189.244</v>
      </c>
      <c r="L1536" t="str">
        <f>_xlfn.IFS(Table8_1[[#This Row],[Unit_Price]]&lt;500,"Low Price",Table8_1[[#This Row],[Unit_Price]]&lt;2000,"Medium Price",Table8_1[[#This Row],[Unit_Price]]&gt;=2000, "High Price")</f>
        <v>Low Price</v>
      </c>
      <c r="M1536" t="str">
        <f>VLOOKUP(Table8_16[[#This Row],[Customer_ID]],Table1__2[],2,FALSE)</f>
        <v>Tyrone Olson</v>
      </c>
      <c r="N1536">
        <f>VLOOKUP(Table8_16[[#This Row],[Customer_ID]],Table1__2[],3,FALSE)</f>
        <v>45</v>
      </c>
      <c r="O1536" t="str">
        <f>VLOOKUP(Table8_16[[#This Row],[Customer_ID]],Table1__2[],4,FALSE)</f>
        <v>Female</v>
      </c>
      <c r="P1536" t="str">
        <f>VLOOKUP(Table8_16[[#This Row],[Customer_ID]],Table1__2[],5,FALSE)</f>
        <v>Emilytown</v>
      </c>
      <c r="Q1536" t="str">
        <f>VLOOKUP(Table8_16[[#This Row],[Customer_ID]],Table1__2[],6,FALSE)</f>
        <v>California</v>
      </c>
      <c r="R1536" t="str">
        <f>VLOOKUP(Table8_16[[#This Row],[Customer_ID]],Table1__2[],7,FALSE)</f>
        <v>USA</v>
      </c>
      <c r="S1536" t="str">
        <f>VLOOKUP(Table8_16[[#This Row],[Customer_ID]],Table1__2[],8,FALSE)</f>
        <v>Silver</v>
      </c>
      <c r="T1536" t="str">
        <f>VLOOKUP(Table8_16[[#This Row],[Customer_ID]],Table1__2[],9,FALSE)</f>
        <v>Experienced</v>
      </c>
      <c r="U1536" t="str">
        <f>VLOOKUP(Table8_16[[#This Row],[Product_ID]],Table3__211[],2,FALSE)</f>
        <v>Men's Hair Styling</v>
      </c>
      <c r="V1536" t="str">
        <f>VLOOKUP(Table8_16[[#This Row],[Product_ID]],Table3__211[],3,FALSE)</f>
        <v>Gel</v>
      </c>
      <c r="W1536" t="str">
        <f>VLOOKUP(Table8_16[[#This Row],[Product_ID]],Table3__211[],4,FALSE)</f>
        <v>Beauty</v>
      </c>
      <c r="X1536" t="str">
        <f>VLOOKUP(Table8_16[[#This Row],[Product_ID]],Table3__211[],5,FALSE)</f>
        <v>Haircare</v>
      </c>
      <c r="Y1536" t="str">
        <f>VLOOKUP(Table8_16[[#This Row],[Product_ID]],Table3__211[],6,FALSE)</f>
        <v>Cline-Mccarthy</v>
      </c>
      <c r="Z1536">
        <f>VLOOKUP(Table8_16[[#This Row],[Product_ID]],Table3__211[],7,FALSE)</f>
        <v>17.309999999999999</v>
      </c>
      <c r="AA1536">
        <f>VLOOKUP(Table8_16[[#This Row],[Product_ID]],Table3__211[],8,FALSE)</f>
        <v>399</v>
      </c>
      <c r="AB1536" t="str">
        <f>VLOOKUP(Table8_16[[#This Row],[Store_ID]],Store!$A$2:$E$21,2,FALSE)</f>
        <v>Holloway Ltd</v>
      </c>
      <c r="AC1536" t="str">
        <f>VLOOKUP(Table8_16[[#This Row],[Store_ID]],Store!$A$2:$E$21,3,FALSE)</f>
        <v>North</v>
      </c>
      <c r="AD1536" t="str">
        <f>VLOOKUP(Table8_16[[#This Row],[Store_ID]],Store!$A$2:$E$21,4,FALSE)</f>
        <v>Bensonhaven</v>
      </c>
      <c r="AE1536" t="str">
        <f>VLOOKUP(Table8_16[[#This Row],[Store_ID]],Store!$A$2:$E$21,5,FALSE)</f>
        <v>Flagship</v>
      </c>
      <c r="AF1536" s="22" t="str">
        <f>VLOOKUP(Table8_16[[#This Row],[Store_ID]],Store!$A$2:$F$21,6,FALSE)</f>
        <v>Physical Store</v>
      </c>
    </row>
    <row r="1537" spans="1:32" x14ac:dyDescent="0.3">
      <c r="A1537" t="s">
        <v>3502</v>
      </c>
      <c r="B1537" s="5">
        <v>45781</v>
      </c>
      <c r="C1537" t="s">
        <v>157</v>
      </c>
      <c r="D1537" t="s">
        <v>1603</v>
      </c>
      <c r="E1537" t="s">
        <v>1939</v>
      </c>
      <c r="F1537">
        <v>3</v>
      </c>
      <c r="G1537">
        <v>866.78</v>
      </c>
      <c r="H1537">
        <v>0.27</v>
      </c>
      <c r="I1537" t="s">
        <v>1961</v>
      </c>
      <c r="J1537">
        <v>1898.2482</v>
      </c>
      <c r="K1537">
        <v>1898.2482</v>
      </c>
      <c r="L1537" t="str">
        <f>_xlfn.IFS(Table8_1[[#This Row],[Unit_Price]]&lt;500,"Low Price",Table8_1[[#This Row],[Unit_Price]]&lt;2000,"Medium Price",Table8_1[[#This Row],[Unit_Price]]&gt;=2000, "High Price")</f>
        <v>Medium Price</v>
      </c>
      <c r="M1537" t="str">
        <f>VLOOKUP(Table8_16[[#This Row],[Customer_ID]],Table1__2[],2,FALSE)</f>
        <v>Tonya Reynolds</v>
      </c>
      <c r="N1537">
        <f>VLOOKUP(Table8_16[[#This Row],[Customer_ID]],Table1__2[],3,FALSE)</f>
        <v>55</v>
      </c>
      <c r="O1537" t="str">
        <f>VLOOKUP(Table8_16[[#This Row],[Customer_ID]],Table1__2[],4,FALSE)</f>
        <v>Female</v>
      </c>
      <c r="P1537" t="str">
        <f>VLOOKUP(Table8_16[[#This Row],[Customer_ID]],Table1__2[],5,FALSE)</f>
        <v>Darleneton</v>
      </c>
      <c r="Q1537" t="str">
        <f>VLOOKUP(Table8_16[[#This Row],[Customer_ID]],Table1__2[],6,FALSE)</f>
        <v>Michigan</v>
      </c>
      <c r="R1537" t="str">
        <f>VLOOKUP(Table8_16[[#This Row],[Customer_ID]],Table1__2[],7,FALSE)</f>
        <v>USA</v>
      </c>
      <c r="S1537" t="str">
        <f>VLOOKUP(Table8_16[[#This Row],[Customer_ID]],Table1__2[],8,FALSE)</f>
        <v>Gold</v>
      </c>
      <c r="T1537" t="str">
        <f>VLOOKUP(Table8_16[[#This Row],[Customer_ID]],Table1__2[],9,FALSE)</f>
        <v>Experienced</v>
      </c>
      <c r="U1537" t="str">
        <f>VLOOKUP(Table8_16[[#This Row],[Product_ID]],Table3__211[],2,FALSE)</f>
        <v>HD Smart TV</v>
      </c>
      <c r="V1537" t="str">
        <f>VLOOKUP(Table8_16[[#This Row],[Product_ID]],Table3__211[],3,FALSE)</f>
        <v>Stick</v>
      </c>
      <c r="W1537" t="str">
        <f>VLOOKUP(Table8_16[[#This Row],[Product_ID]],Table3__211[],4,FALSE)</f>
        <v>Electronics</v>
      </c>
      <c r="X1537" t="str">
        <f>VLOOKUP(Table8_16[[#This Row],[Product_ID]],Table3__211[],5,FALSE)</f>
        <v>Accessories</v>
      </c>
      <c r="Y1537" t="str">
        <f>VLOOKUP(Table8_16[[#This Row],[Product_ID]],Table3__211[],6,FALSE)</f>
        <v>Gibson, Hobbs and Weaver</v>
      </c>
      <c r="Z1537">
        <f>VLOOKUP(Table8_16[[#This Row],[Product_ID]],Table3__211[],7,FALSE)</f>
        <v>449.4</v>
      </c>
      <c r="AA1537">
        <f>VLOOKUP(Table8_16[[#This Row],[Product_ID]],Table3__211[],8,FALSE)</f>
        <v>273</v>
      </c>
      <c r="AB1537" t="str">
        <f>VLOOKUP(Table8_16[[#This Row],[Store_ID]],Store!$A$2:$E$21,2,FALSE)</f>
        <v>Frederick-Wright</v>
      </c>
      <c r="AC1537" t="str">
        <f>VLOOKUP(Table8_16[[#This Row],[Store_ID]],Store!$A$2:$E$21,3,FALSE)</f>
        <v>West</v>
      </c>
      <c r="AD1537" t="str">
        <f>VLOOKUP(Table8_16[[#This Row],[Store_ID]],Store!$A$2:$E$21,4,FALSE)</f>
        <v>New Jimmymouth</v>
      </c>
      <c r="AE1537" t="str">
        <f>VLOOKUP(Table8_16[[#This Row],[Store_ID]],Store!$A$2:$E$21,5,FALSE)</f>
        <v>Flagship</v>
      </c>
      <c r="AF1537" s="22" t="str">
        <f>VLOOKUP(Table8_16[[#This Row],[Store_ID]],Store!$A$2:$F$21,6,FALSE)</f>
        <v>Physical Store</v>
      </c>
    </row>
    <row r="1538" spans="1:32" x14ac:dyDescent="0.3">
      <c r="A1538" t="s">
        <v>3503</v>
      </c>
      <c r="B1538" s="5">
        <v>45378</v>
      </c>
      <c r="C1538" t="s">
        <v>686</v>
      </c>
      <c r="D1538" t="s">
        <v>1817</v>
      </c>
      <c r="E1538" t="s">
        <v>1939</v>
      </c>
      <c r="F1538">
        <v>3</v>
      </c>
      <c r="G1538">
        <v>392.84</v>
      </c>
      <c r="H1538">
        <v>0.27</v>
      </c>
      <c r="I1538" t="s">
        <v>1961</v>
      </c>
      <c r="J1538">
        <v>860.31960000000004</v>
      </c>
      <c r="K1538">
        <v>860.31960000000004</v>
      </c>
      <c r="L1538" t="str">
        <f>_xlfn.IFS(Table8_1[[#This Row],[Unit_Price]]&lt;500,"Low Price",Table8_1[[#This Row],[Unit_Price]]&lt;2000,"Medium Price",Table8_1[[#This Row],[Unit_Price]]&gt;=2000, "High Price")</f>
        <v>Low Price</v>
      </c>
      <c r="M1538" t="str">
        <f>VLOOKUP(Table8_16[[#This Row],[Customer_ID]],Table1__2[],2,FALSE)</f>
        <v>John Perez</v>
      </c>
      <c r="N1538">
        <f>VLOOKUP(Table8_16[[#This Row],[Customer_ID]],Table1__2[],3,FALSE)</f>
        <v>54</v>
      </c>
      <c r="O1538" t="str">
        <f>VLOOKUP(Table8_16[[#This Row],[Customer_ID]],Table1__2[],4,FALSE)</f>
        <v>Male</v>
      </c>
      <c r="P1538" t="str">
        <f>VLOOKUP(Table8_16[[#This Row],[Customer_ID]],Table1__2[],5,FALSE)</f>
        <v>Kathrynview</v>
      </c>
      <c r="Q1538" t="str">
        <f>VLOOKUP(Table8_16[[#This Row],[Customer_ID]],Table1__2[],6,FALSE)</f>
        <v>Louisiana</v>
      </c>
      <c r="R1538" t="str">
        <f>VLOOKUP(Table8_16[[#This Row],[Customer_ID]],Table1__2[],7,FALSE)</f>
        <v>USA</v>
      </c>
      <c r="S1538" t="str">
        <f>VLOOKUP(Table8_16[[#This Row],[Customer_ID]],Table1__2[],8,FALSE)</f>
        <v>Platinum</v>
      </c>
      <c r="T1538" t="str">
        <f>VLOOKUP(Table8_16[[#This Row],[Customer_ID]],Table1__2[],9,FALSE)</f>
        <v>Experienced</v>
      </c>
      <c r="U1538" t="str">
        <f>VLOOKUP(Table8_16[[#This Row],[Product_ID]],Table3__211[],2,FALSE)</f>
        <v>Essential Oil</v>
      </c>
      <c r="V1538" t="str">
        <f>VLOOKUP(Table8_16[[#This Row],[Product_ID]],Table3__211[],3,FALSE)</f>
        <v>Diffuser</v>
      </c>
      <c r="W1538" t="str">
        <f>VLOOKUP(Table8_16[[#This Row],[Product_ID]],Table3__211[],4,FALSE)</f>
        <v>Home</v>
      </c>
      <c r="X1538" t="str">
        <f>VLOOKUP(Table8_16[[#This Row],[Product_ID]],Table3__211[],5,FALSE)</f>
        <v>Decor</v>
      </c>
      <c r="Y1538" t="str">
        <f>VLOOKUP(Table8_16[[#This Row],[Product_ID]],Table3__211[],6,FALSE)</f>
        <v>Hernandez Inc</v>
      </c>
      <c r="Z1538">
        <f>VLOOKUP(Table8_16[[#This Row],[Product_ID]],Table3__211[],7,FALSE)</f>
        <v>325.26</v>
      </c>
      <c r="AA1538">
        <f>VLOOKUP(Table8_16[[#This Row],[Product_ID]],Table3__211[],8,FALSE)</f>
        <v>400</v>
      </c>
      <c r="AB1538" t="str">
        <f>VLOOKUP(Table8_16[[#This Row],[Store_ID]],Store!$A$2:$E$21,2,FALSE)</f>
        <v>Frederick-Wright</v>
      </c>
      <c r="AC1538" t="str">
        <f>VLOOKUP(Table8_16[[#This Row],[Store_ID]],Store!$A$2:$E$21,3,FALSE)</f>
        <v>West</v>
      </c>
      <c r="AD1538" t="str">
        <f>VLOOKUP(Table8_16[[#This Row],[Store_ID]],Store!$A$2:$E$21,4,FALSE)</f>
        <v>New Jimmymouth</v>
      </c>
      <c r="AE1538" t="str">
        <f>VLOOKUP(Table8_16[[#This Row],[Store_ID]],Store!$A$2:$E$21,5,FALSE)</f>
        <v>Flagship</v>
      </c>
      <c r="AF1538" s="22" t="str">
        <f>VLOOKUP(Table8_16[[#This Row],[Store_ID]],Store!$A$2:$F$21,6,FALSE)</f>
        <v>Physical Store</v>
      </c>
    </row>
    <row r="1539" spans="1:32" x14ac:dyDescent="0.3">
      <c r="A1539" t="s">
        <v>3504</v>
      </c>
      <c r="B1539" s="5">
        <v>45688</v>
      </c>
      <c r="C1539" t="s">
        <v>1028</v>
      </c>
      <c r="D1539" t="s">
        <v>1594</v>
      </c>
      <c r="E1539" t="s">
        <v>1908</v>
      </c>
      <c r="F1539">
        <v>2</v>
      </c>
      <c r="G1539">
        <v>753.1</v>
      </c>
      <c r="H1539">
        <v>0.19</v>
      </c>
      <c r="I1539" t="s">
        <v>1961</v>
      </c>
      <c r="J1539">
        <v>1220.0219999999999</v>
      </c>
      <c r="K1539">
        <v>1220.0219999999999</v>
      </c>
      <c r="L1539" t="str">
        <f>_xlfn.IFS(Table8_1[[#This Row],[Unit_Price]]&lt;500,"Low Price",Table8_1[[#This Row],[Unit_Price]]&lt;2000,"Medium Price",Table8_1[[#This Row],[Unit_Price]]&gt;=2000, "High Price")</f>
        <v>Medium Price</v>
      </c>
      <c r="M1539" t="str">
        <f>VLOOKUP(Table8_16[[#This Row],[Customer_ID]],Table1__2[],2,FALSE)</f>
        <v>Kristy Dunlap</v>
      </c>
      <c r="N1539">
        <f>VLOOKUP(Table8_16[[#This Row],[Customer_ID]],Table1__2[],3,FALSE)</f>
        <v>64</v>
      </c>
      <c r="O1539" t="str">
        <f>VLOOKUP(Table8_16[[#This Row],[Customer_ID]],Table1__2[],4,FALSE)</f>
        <v>Female</v>
      </c>
      <c r="P1539" t="str">
        <f>VLOOKUP(Table8_16[[#This Row],[Customer_ID]],Table1__2[],5,FALSE)</f>
        <v>Whiteport</v>
      </c>
      <c r="Q1539" t="str">
        <f>VLOOKUP(Table8_16[[#This Row],[Customer_ID]],Table1__2[],6,FALSE)</f>
        <v>North Carolina</v>
      </c>
      <c r="R1539" t="str">
        <f>VLOOKUP(Table8_16[[#This Row],[Customer_ID]],Table1__2[],7,FALSE)</f>
        <v>USA</v>
      </c>
      <c r="S1539" t="str">
        <f>VLOOKUP(Table8_16[[#This Row],[Customer_ID]],Table1__2[],8,FALSE)</f>
        <v>Platinum</v>
      </c>
      <c r="T1539" t="str">
        <f>VLOOKUP(Table8_16[[#This Row],[Customer_ID]],Table1__2[],9,FALSE)</f>
        <v>Retired</v>
      </c>
      <c r="U1539" t="str">
        <f>VLOOKUP(Table8_16[[#This Row],[Product_ID]],Table3__211[],2,FALSE)</f>
        <v>Adjustable Dumbbell</v>
      </c>
      <c r="V1539" t="str">
        <f>VLOOKUP(Table8_16[[#This Row],[Product_ID]],Table3__211[],3,FALSE)</f>
        <v>Set</v>
      </c>
      <c r="W1539" t="str">
        <f>VLOOKUP(Table8_16[[#This Row],[Product_ID]],Table3__211[],4,FALSE)</f>
        <v>Sports</v>
      </c>
      <c r="X1539" t="str">
        <f>VLOOKUP(Table8_16[[#This Row],[Product_ID]],Table3__211[],5,FALSE)</f>
        <v>Fitness</v>
      </c>
      <c r="Y1539" t="str">
        <f>VLOOKUP(Table8_16[[#This Row],[Product_ID]],Table3__211[],6,FALSE)</f>
        <v>Hill PLC</v>
      </c>
      <c r="Z1539">
        <f>VLOOKUP(Table8_16[[#This Row],[Product_ID]],Table3__211[],7,FALSE)</f>
        <v>495.72</v>
      </c>
      <c r="AA1539">
        <f>VLOOKUP(Table8_16[[#This Row],[Product_ID]],Table3__211[],8,FALSE)</f>
        <v>323</v>
      </c>
      <c r="AB1539" t="str">
        <f>VLOOKUP(Table8_16[[#This Row],[Store_ID]],Store!$A$2:$E$21,2,FALSE)</f>
        <v>Gray Ltd</v>
      </c>
      <c r="AC1539" t="str">
        <f>VLOOKUP(Table8_16[[#This Row],[Store_ID]],Store!$A$2:$E$21,3,FALSE)</f>
        <v>North</v>
      </c>
      <c r="AD1539" t="str">
        <f>VLOOKUP(Table8_16[[#This Row],[Store_ID]],Store!$A$2:$E$21,4,FALSE)</f>
        <v>New Michaelchester</v>
      </c>
      <c r="AE1539" t="str">
        <f>VLOOKUP(Table8_16[[#This Row],[Store_ID]],Store!$A$2:$E$21,5,FALSE)</f>
        <v>Outlet</v>
      </c>
      <c r="AF1539" s="22" t="str">
        <f>VLOOKUP(Table8_16[[#This Row],[Store_ID]],Store!$A$2:$F$21,6,FALSE)</f>
        <v>Physical Store</v>
      </c>
    </row>
    <row r="1540" spans="1:32" x14ac:dyDescent="0.3">
      <c r="A1540" t="s">
        <v>3505</v>
      </c>
      <c r="B1540" s="5">
        <v>45927</v>
      </c>
      <c r="C1540" t="s">
        <v>42</v>
      </c>
      <c r="D1540" t="s">
        <v>1744</v>
      </c>
      <c r="E1540" t="s">
        <v>1942</v>
      </c>
      <c r="F1540">
        <v>2</v>
      </c>
      <c r="G1540">
        <v>700.91</v>
      </c>
      <c r="H1540">
        <v>0.1</v>
      </c>
      <c r="I1540" t="s">
        <v>1961</v>
      </c>
      <c r="J1540">
        <v>1261.6379999999999</v>
      </c>
      <c r="K1540">
        <v>1261.6379999999999</v>
      </c>
      <c r="L1540" t="str">
        <f>_xlfn.IFS(Table8_1[[#This Row],[Unit_Price]]&lt;500,"Low Price",Table8_1[[#This Row],[Unit_Price]]&lt;2000,"Medium Price",Table8_1[[#This Row],[Unit_Price]]&gt;=2000, "High Price")</f>
        <v>Medium Price</v>
      </c>
      <c r="M1540" t="str">
        <f>VLOOKUP(Table8_16[[#This Row],[Customer_ID]],Table1__2[],2,FALSE)</f>
        <v>Daniel Boyd</v>
      </c>
      <c r="N1540">
        <f>VLOOKUP(Table8_16[[#This Row],[Customer_ID]],Table1__2[],3,FALSE)</f>
        <v>29</v>
      </c>
      <c r="O1540" t="str">
        <f>VLOOKUP(Table8_16[[#This Row],[Customer_ID]],Table1__2[],4,FALSE)</f>
        <v>Female</v>
      </c>
      <c r="P1540" t="str">
        <f>VLOOKUP(Table8_16[[#This Row],[Customer_ID]],Table1__2[],5,FALSE)</f>
        <v>West Pamelafurt</v>
      </c>
      <c r="Q1540" t="str">
        <f>VLOOKUP(Table8_16[[#This Row],[Customer_ID]],Table1__2[],6,FALSE)</f>
        <v>West Virginia</v>
      </c>
      <c r="R1540" t="str">
        <f>VLOOKUP(Table8_16[[#This Row],[Customer_ID]],Table1__2[],7,FALSE)</f>
        <v>USA</v>
      </c>
      <c r="S1540" t="str">
        <f>VLOOKUP(Table8_16[[#This Row],[Customer_ID]],Table1__2[],8,FALSE)</f>
        <v>Bronze</v>
      </c>
      <c r="T1540" t="str">
        <f>VLOOKUP(Table8_16[[#This Row],[Customer_ID]],Table1__2[],9,FALSE)</f>
        <v>Entry level Professionel</v>
      </c>
      <c r="U1540" t="str">
        <f>VLOOKUP(Table8_16[[#This Row],[Product_ID]],Table3__211[],2,FALSE)</f>
        <v>Sports Stopwatch</v>
      </c>
      <c r="V1540" t="str">
        <f>VLOOKUP(Table8_16[[#This Row],[Product_ID]],Table3__211[],3,FALSE)</f>
        <v>Pro</v>
      </c>
      <c r="W1540" t="str">
        <f>VLOOKUP(Table8_16[[#This Row],[Product_ID]],Table3__211[],4,FALSE)</f>
        <v>Sports</v>
      </c>
      <c r="X1540" t="str">
        <f>VLOOKUP(Table8_16[[#This Row],[Product_ID]],Table3__211[],5,FALSE)</f>
        <v>Accessories</v>
      </c>
      <c r="Y1540" t="str">
        <f>VLOOKUP(Table8_16[[#This Row],[Product_ID]],Table3__211[],6,FALSE)</f>
        <v>Thompson-French</v>
      </c>
      <c r="Z1540">
        <f>VLOOKUP(Table8_16[[#This Row],[Product_ID]],Table3__211[],7,FALSE)</f>
        <v>434.84</v>
      </c>
      <c r="AA1540">
        <f>VLOOKUP(Table8_16[[#This Row],[Product_ID]],Table3__211[],8,FALSE)</f>
        <v>185</v>
      </c>
      <c r="AB1540" t="str">
        <f>VLOOKUP(Table8_16[[#This Row],[Store_ID]],Store!$A$2:$E$21,2,FALSE)</f>
        <v>Holloway Ltd</v>
      </c>
      <c r="AC1540" t="str">
        <f>VLOOKUP(Table8_16[[#This Row],[Store_ID]],Store!$A$2:$E$21,3,FALSE)</f>
        <v>North</v>
      </c>
      <c r="AD1540" t="str">
        <f>VLOOKUP(Table8_16[[#This Row],[Store_ID]],Store!$A$2:$E$21,4,FALSE)</f>
        <v>Bensonhaven</v>
      </c>
      <c r="AE1540" t="str">
        <f>VLOOKUP(Table8_16[[#This Row],[Store_ID]],Store!$A$2:$E$21,5,FALSE)</f>
        <v>Flagship</v>
      </c>
      <c r="AF1540" s="22" t="str">
        <f>VLOOKUP(Table8_16[[#This Row],[Store_ID]],Store!$A$2:$F$21,6,FALSE)</f>
        <v>Physical Store</v>
      </c>
    </row>
    <row r="1541" spans="1:32" x14ac:dyDescent="0.3">
      <c r="A1541" t="s">
        <v>3506</v>
      </c>
      <c r="B1541" s="5">
        <v>45775</v>
      </c>
      <c r="C1541" t="s">
        <v>268</v>
      </c>
      <c r="D1541" t="s">
        <v>1617</v>
      </c>
      <c r="E1541" t="s">
        <v>1929</v>
      </c>
      <c r="F1541">
        <v>4</v>
      </c>
      <c r="G1541">
        <v>935.98</v>
      </c>
      <c r="H1541">
        <v>0.11</v>
      </c>
      <c r="I1541" t="s">
        <v>1961</v>
      </c>
      <c r="J1541">
        <v>3332.0888</v>
      </c>
      <c r="K1541">
        <v>3332.0888</v>
      </c>
      <c r="L1541" t="str">
        <f>_xlfn.IFS(Table8_1[[#This Row],[Unit_Price]]&lt;500,"Low Price",Table8_1[[#This Row],[Unit_Price]]&lt;2000,"Medium Price",Table8_1[[#This Row],[Unit_Price]]&gt;=2000, "High Price")</f>
        <v>Medium Price</v>
      </c>
      <c r="M1541" t="str">
        <f>VLOOKUP(Table8_16[[#This Row],[Customer_ID]],Table1__2[],2,FALSE)</f>
        <v>Tonya Burch</v>
      </c>
      <c r="N1541">
        <f>VLOOKUP(Table8_16[[#This Row],[Customer_ID]],Table1__2[],3,FALSE)</f>
        <v>39</v>
      </c>
      <c r="O1541" t="str">
        <f>VLOOKUP(Table8_16[[#This Row],[Customer_ID]],Table1__2[],4,FALSE)</f>
        <v>Female</v>
      </c>
      <c r="P1541" t="str">
        <f>VLOOKUP(Table8_16[[#This Row],[Customer_ID]],Table1__2[],5,FALSE)</f>
        <v>Olsonhaven</v>
      </c>
      <c r="Q1541" t="str">
        <f>VLOOKUP(Table8_16[[#This Row],[Customer_ID]],Table1__2[],6,FALSE)</f>
        <v>Iowa</v>
      </c>
      <c r="R1541" t="str">
        <f>VLOOKUP(Table8_16[[#This Row],[Customer_ID]],Table1__2[],7,FALSE)</f>
        <v>USA</v>
      </c>
      <c r="S1541" t="str">
        <f>VLOOKUP(Table8_16[[#This Row],[Customer_ID]],Table1__2[],8,FALSE)</f>
        <v>Gold</v>
      </c>
      <c r="T1541" t="str">
        <f>VLOOKUP(Table8_16[[#This Row],[Customer_ID]],Table1__2[],9,FALSE)</f>
        <v>Experienced</v>
      </c>
      <c r="U1541" t="str">
        <f>VLOOKUP(Table8_16[[#This Row],[Product_ID]],Table3__211[],2,FALSE)</f>
        <v>4K Home</v>
      </c>
      <c r="V1541" t="str">
        <f>VLOOKUP(Table8_16[[#This Row],[Product_ID]],Table3__211[],3,FALSE)</f>
        <v>Projector</v>
      </c>
      <c r="W1541" t="str">
        <f>VLOOKUP(Table8_16[[#This Row],[Product_ID]],Table3__211[],4,FALSE)</f>
        <v>Electronics</v>
      </c>
      <c r="X1541" t="str">
        <f>VLOOKUP(Table8_16[[#This Row],[Product_ID]],Table3__211[],5,FALSE)</f>
        <v>Appliances</v>
      </c>
      <c r="Y1541" t="str">
        <f>VLOOKUP(Table8_16[[#This Row],[Product_ID]],Table3__211[],6,FALSE)</f>
        <v>Thomas LLC</v>
      </c>
      <c r="Z1541">
        <f>VLOOKUP(Table8_16[[#This Row],[Product_ID]],Table3__211[],7,FALSE)</f>
        <v>465.34</v>
      </c>
      <c r="AA1541">
        <f>VLOOKUP(Table8_16[[#This Row],[Product_ID]],Table3__211[],8,FALSE)</f>
        <v>301</v>
      </c>
      <c r="AB1541" t="str">
        <f>VLOOKUP(Table8_16[[#This Row],[Store_ID]],Store!$A$2:$E$21,2,FALSE)</f>
        <v>Thomas, Bridges and Harris</v>
      </c>
      <c r="AC1541" t="str">
        <f>VLOOKUP(Table8_16[[#This Row],[Store_ID]],Store!$A$2:$E$21,3,FALSE)</f>
        <v>North</v>
      </c>
      <c r="AD1541" t="str">
        <f>VLOOKUP(Table8_16[[#This Row],[Store_ID]],Store!$A$2:$E$21,4,FALSE)</f>
        <v>Sabrinatown</v>
      </c>
      <c r="AE1541" t="str">
        <f>VLOOKUP(Table8_16[[#This Row],[Store_ID]],Store!$A$2:$E$21,5,FALSE)</f>
        <v>Online</v>
      </c>
      <c r="AF1541" s="22" t="str">
        <f>VLOOKUP(Table8_16[[#This Row],[Store_ID]],Store!$A$2:$F$21,6,FALSE)</f>
        <v>Digital Store</v>
      </c>
    </row>
    <row r="1542" spans="1:32" x14ac:dyDescent="0.3">
      <c r="A1542" t="s">
        <v>3507</v>
      </c>
      <c r="B1542" s="5">
        <v>45849</v>
      </c>
      <c r="C1542" t="s">
        <v>1504</v>
      </c>
      <c r="D1542" t="s">
        <v>1811</v>
      </c>
      <c r="E1542" t="s">
        <v>1939</v>
      </c>
      <c r="F1542">
        <v>1</v>
      </c>
      <c r="G1542">
        <v>539.9</v>
      </c>
      <c r="H1542">
        <v>7.0000000000000007E-2</v>
      </c>
      <c r="I1542" t="s">
        <v>1959</v>
      </c>
      <c r="J1542">
        <v>502.10700000000003</v>
      </c>
      <c r="K1542">
        <v>502.10699999999997</v>
      </c>
      <c r="L1542" t="str">
        <f>_xlfn.IFS(Table8_1[[#This Row],[Unit_Price]]&lt;500,"Low Price",Table8_1[[#This Row],[Unit_Price]]&lt;2000,"Medium Price",Table8_1[[#This Row],[Unit_Price]]&gt;=2000, "High Price")</f>
        <v>Medium Price</v>
      </c>
      <c r="M1542" t="str">
        <f>VLOOKUP(Table8_16[[#This Row],[Customer_ID]],Table1__2[],2,FALSE)</f>
        <v>Sara Ingram</v>
      </c>
      <c r="N1542">
        <f>VLOOKUP(Table8_16[[#This Row],[Customer_ID]],Table1__2[],3,FALSE)</f>
        <v>46</v>
      </c>
      <c r="O1542" t="str">
        <f>VLOOKUP(Table8_16[[#This Row],[Customer_ID]],Table1__2[],4,FALSE)</f>
        <v>Female</v>
      </c>
      <c r="P1542" t="str">
        <f>VLOOKUP(Table8_16[[#This Row],[Customer_ID]],Table1__2[],5,FALSE)</f>
        <v>East Dillonview</v>
      </c>
      <c r="Q1542" t="str">
        <f>VLOOKUP(Table8_16[[#This Row],[Customer_ID]],Table1__2[],6,FALSE)</f>
        <v>Virginia</v>
      </c>
      <c r="R1542" t="str">
        <f>VLOOKUP(Table8_16[[#This Row],[Customer_ID]],Table1__2[],7,FALSE)</f>
        <v>USA</v>
      </c>
      <c r="S1542" t="str">
        <f>VLOOKUP(Table8_16[[#This Row],[Customer_ID]],Table1__2[],8,FALSE)</f>
        <v>Bronze</v>
      </c>
      <c r="T1542" t="str">
        <f>VLOOKUP(Table8_16[[#This Row],[Customer_ID]],Table1__2[],9,FALSE)</f>
        <v>Experienced</v>
      </c>
      <c r="U1542" t="str">
        <f>VLOOKUP(Table8_16[[#This Row],[Product_ID]],Table3__211[],2,FALSE)</f>
        <v>Wireless</v>
      </c>
      <c r="V1542" t="str">
        <f>VLOOKUP(Table8_16[[#This Row],[Product_ID]],Table3__211[],3,FALSE)</f>
        <v>Mouse</v>
      </c>
      <c r="W1542" t="str">
        <f>VLOOKUP(Table8_16[[#This Row],[Product_ID]],Table3__211[],4,FALSE)</f>
        <v>Electronics</v>
      </c>
      <c r="X1542" t="str">
        <f>VLOOKUP(Table8_16[[#This Row],[Product_ID]],Table3__211[],5,FALSE)</f>
        <v>Computer</v>
      </c>
      <c r="Y1542" t="str">
        <f>VLOOKUP(Table8_16[[#This Row],[Product_ID]],Table3__211[],6,FALSE)</f>
        <v>Larson Ltd</v>
      </c>
      <c r="Z1542">
        <f>VLOOKUP(Table8_16[[#This Row],[Product_ID]],Table3__211[],7,FALSE)</f>
        <v>392.89</v>
      </c>
      <c r="AA1542">
        <f>VLOOKUP(Table8_16[[#This Row],[Product_ID]],Table3__211[],8,FALSE)</f>
        <v>320</v>
      </c>
      <c r="AB1542" t="str">
        <f>VLOOKUP(Table8_16[[#This Row],[Store_ID]],Store!$A$2:$E$21,2,FALSE)</f>
        <v>Frederick-Wright</v>
      </c>
      <c r="AC1542" t="str">
        <f>VLOOKUP(Table8_16[[#This Row],[Store_ID]],Store!$A$2:$E$21,3,FALSE)</f>
        <v>West</v>
      </c>
      <c r="AD1542" t="str">
        <f>VLOOKUP(Table8_16[[#This Row],[Store_ID]],Store!$A$2:$E$21,4,FALSE)</f>
        <v>New Jimmymouth</v>
      </c>
      <c r="AE1542" t="str">
        <f>VLOOKUP(Table8_16[[#This Row],[Store_ID]],Store!$A$2:$E$21,5,FALSE)</f>
        <v>Flagship</v>
      </c>
      <c r="AF1542" s="22" t="str">
        <f>VLOOKUP(Table8_16[[#This Row],[Store_ID]],Store!$A$2:$F$21,6,FALSE)</f>
        <v>Physical Store</v>
      </c>
    </row>
    <row r="1543" spans="1:32" x14ac:dyDescent="0.3">
      <c r="A1543" t="s">
        <v>3508</v>
      </c>
      <c r="B1543" s="5">
        <v>45573</v>
      </c>
      <c r="C1543" t="s">
        <v>575</v>
      </c>
      <c r="D1543" t="s">
        <v>1700</v>
      </c>
      <c r="E1543" t="s">
        <v>1911</v>
      </c>
      <c r="F1543">
        <v>1</v>
      </c>
      <c r="G1543">
        <v>312.81</v>
      </c>
      <c r="H1543">
        <v>0.14000000000000001</v>
      </c>
      <c r="I1543" t="s">
        <v>1961</v>
      </c>
      <c r="J1543">
        <v>269.01659999999998</v>
      </c>
      <c r="K1543">
        <v>269.01659999999998</v>
      </c>
      <c r="L1543" t="str">
        <f>_xlfn.IFS(Table8_1[[#This Row],[Unit_Price]]&lt;500,"Low Price",Table8_1[[#This Row],[Unit_Price]]&lt;2000,"Medium Price",Table8_1[[#This Row],[Unit_Price]]&gt;=2000, "High Price")</f>
        <v>Low Price</v>
      </c>
      <c r="M1543" t="str">
        <f>VLOOKUP(Table8_16[[#This Row],[Customer_ID]],Table1__2[],2,FALSE)</f>
        <v>Amy Wilson</v>
      </c>
      <c r="N1543">
        <f>VLOOKUP(Table8_16[[#This Row],[Customer_ID]],Table1__2[],3,FALSE)</f>
        <v>44</v>
      </c>
      <c r="O1543" t="str">
        <f>VLOOKUP(Table8_16[[#This Row],[Customer_ID]],Table1__2[],4,FALSE)</f>
        <v>Female</v>
      </c>
      <c r="P1543" t="str">
        <f>VLOOKUP(Table8_16[[#This Row],[Customer_ID]],Table1__2[],5,FALSE)</f>
        <v>Morrisburgh</v>
      </c>
      <c r="Q1543" t="str">
        <f>VLOOKUP(Table8_16[[#This Row],[Customer_ID]],Table1__2[],6,FALSE)</f>
        <v>Indiana</v>
      </c>
      <c r="R1543" t="str">
        <f>VLOOKUP(Table8_16[[#This Row],[Customer_ID]],Table1__2[],7,FALSE)</f>
        <v>USA</v>
      </c>
      <c r="S1543" t="str">
        <f>VLOOKUP(Table8_16[[#This Row],[Customer_ID]],Table1__2[],8,FALSE)</f>
        <v>Platinum</v>
      </c>
      <c r="T1543" t="str">
        <f>VLOOKUP(Table8_16[[#This Row],[Customer_ID]],Table1__2[],9,FALSE)</f>
        <v>Experienced</v>
      </c>
      <c r="U1543" t="str">
        <f>VLOOKUP(Table8_16[[#This Row],[Product_ID]],Table3__211[],2,FALSE)</f>
        <v>Noise-Canceling</v>
      </c>
      <c r="V1543" t="str">
        <f>VLOOKUP(Table8_16[[#This Row],[Product_ID]],Table3__211[],3,FALSE)</f>
        <v>Headphones</v>
      </c>
      <c r="W1543" t="str">
        <f>VLOOKUP(Table8_16[[#This Row],[Product_ID]],Table3__211[],4,FALSE)</f>
        <v>Electronics</v>
      </c>
      <c r="X1543" t="str">
        <f>VLOOKUP(Table8_16[[#This Row],[Product_ID]],Table3__211[],5,FALSE)</f>
        <v>Audio</v>
      </c>
      <c r="Y1543" t="str">
        <f>VLOOKUP(Table8_16[[#This Row],[Product_ID]],Table3__211[],6,FALSE)</f>
        <v>Taylor-Hart</v>
      </c>
      <c r="Z1543">
        <f>VLOOKUP(Table8_16[[#This Row],[Product_ID]],Table3__211[],7,FALSE)</f>
        <v>38.520000000000003</v>
      </c>
      <c r="AA1543">
        <f>VLOOKUP(Table8_16[[#This Row],[Product_ID]],Table3__211[],8,FALSE)</f>
        <v>378</v>
      </c>
      <c r="AB1543" t="str">
        <f>VLOOKUP(Table8_16[[#This Row],[Store_ID]],Store!$A$2:$E$21,2,FALSE)</f>
        <v>Benson-Elliott</v>
      </c>
      <c r="AC1543" t="str">
        <f>VLOOKUP(Table8_16[[#This Row],[Store_ID]],Store!$A$2:$E$21,3,FALSE)</f>
        <v>East</v>
      </c>
      <c r="AD1543" t="str">
        <f>VLOOKUP(Table8_16[[#This Row],[Store_ID]],Store!$A$2:$E$21,4,FALSE)</f>
        <v>Port Josephberg</v>
      </c>
      <c r="AE1543" t="str">
        <f>VLOOKUP(Table8_16[[#This Row],[Store_ID]],Store!$A$2:$E$21,5,FALSE)</f>
        <v>Online</v>
      </c>
      <c r="AF1543" s="22" t="str">
        <f>VLOOKUP(Table8_16[[#This Row],[Store_ID]],Store!$A$2:$F$21,6,FALSE)</f>
        <v>Digital Store</v>
      </c>
    </row>
    <row r="1544" spans="1:32" x14ac:dyDescent="0.3">
      <c r="A1544" t="s">
        <v>3509</v>
      </c>
      <c r="B1544" s="5">
        <v>45356</v>
      </c>
      <c r="C1544" t="s">
        <v>808</v>
      </c>
      <c r="D1544" t="s">
        <v>1725</v>
      </c>
      <c r="E1544" t="s">
        <v>1914</v>
      </c>
      <c r="F1544">
        <v>3</v>
      </c>
      <c r="G1544">
        <v>855.96</v>
      </c>
      <c r="H1544">
        <v>0.28999999999999998</v>
      </c>
      <c r="I1544" t="s">
        <v>1964</v>
      </c>
      <c r="J1544">
        <v>1823.1948</v>
      </c>
      <c r="K1544">
        <v>1823.1948000000002</v>
      </c>
      <c r="L1544" t="str">
        <f>_xlfn.IFS(Table8_1[[#This Row],[Unit_Price]]&lt;500,"Low Price",Table8_1[[#This Row],[Unit_Price]]&lt;2000,"Medium Price",Table8_1[[#This Row],[Unit_Price]]&gt;=2000, "High Price")</f>
        <v>Medium Price</v>
      </c>
      <c r="M1544" t="str">
        <f>VLOOKUP(Table8_16[[#This Row],[Customer_ID]],Table1__2[],2,FALSE)</f>
        <v>Lauren George</v>
      </c>
      <c r="N1544">
        <f>VLOOKUP(Table8_16[[#This Row],[Customer_ID]],Table1__2[],3,FALSE)</f>
        <v>41</v>
      </c>
      <c r="O1544" t="str">
        <f>VLOOKUP(Table8_16[[#This Row],[Customer_ID]],Table1__2[],4,FALSE)</f>
        <v>Female</v>
      </c>
      <c r="P1544" t="str">
        <f>VLOOKUP(Table8_16[[#This Row],[Customer_ID]],Table1__2[],5,FALSE)</f>
        <v>Garciamouth</v>
      </c>
      <c r="Q1544" t="str">
        <f>VLOOKUP(Table8_16[[#This Row],[Customer_ID]],Table1__2[],6,FALSE)</f>
        <v>New York</v>
      </c>
      <c r="R1544" t="str">
        <f>VLOOKUP(Table8_16[[#This Row],[Customer_ID]],Table1__2[],7,FALSE)</f>
        <v>USA</v>
      </c>
      <c r="S1544" t="str">
        <f>VLOOKUP(Table8_16[[#This Row],[Customer_ID]],Table1__2[],8,FALSE)</f>
        <v>Gold</v>
      </c>
      <c r="T1544" t="str">
        <f>VLOOKUP(Table8_16[[#This Row],[Customer_ID]],Table1__2[],9,FALSE)</f>
        <v>Experienced</v>
      </c>
      <c r="U1544" t="str">
        <f>VLOOKUP(Table8_16[[#This Row],[Product_ID]],Table3__211[],2,FALSE)</f>
        <v>Car Dashboard Phone</v>
      </c>
      <c r="V1544" t="str">
        <f>VLOOKUP(Table8_16[[#This Row],[Product_ID]],Table3__211[],3,FALSE)</f>
        <v>Holder</v>
      </c>
      <c r="W1544" t="str">
        <f>VLOOKUP(Table8_16[[#This Row],[Product_ID]],Table3__211[],4,FALSE)</f>
        <v>Electronics</v>
      </c>
      <c r="X1544" t="str">
        <f>VLOOKUP(Table8_16[[#This Row],[Product_ID]],Table3__211[],5,FALSE)</f>
        <v>Accessories</v>
      </c>
      <c r="Y1544" t="str">
        <f>VLOOKUP(Table8_16[[#This Row],[Product_ID]],Table3__211[],6,FALSE)</f>
        <v>Byrd, Stewart and Valdez</v>
      </c>
      <c r="Z1544">
        <f>VLOOKUP(Table8_16[[#This Row],[Product_ID]],Table3__211[],7,FALSE)</f>
        <v>177.98</v>
      </c>
      <c r="AA1544">
        <f>VLOOKUP(Table8_16[[#This Row],[Product_ID]],Table3__211[],8,FALSE)</f>
        <v>103</v>
      </c>
      <c r="AB1544" t="str">
        <f>VLOOKUP(Table8_16[[#This Row],[Store_ID]],Store!$A$2:$E$21,2,FALSE)</f>
        <v>Martinez-Mullins</v>
      </c>
      <c r="AC1544" t="str">
        <f>VLOOKUP(Table8_16[[#This Row],[Store_ID]],Store!$A$2:$E$21,3,FALSE)</f>
        <v>South</v>
      </c>
      <c r="AD1544" t="str">
        <f>VLOOKUP(Table8_16[[#This Row],[Store_ID]],Store!$A$2:$E$21,4,FALSE)</f>
        <v>Williamsfurt</v>
      </c>
      <c r="AE1544" t="str">
        <f>VLOOKUP(Table8_16[[#This Row],[Store_ID]],Store!$A$2:$E$21,5,FALSE)</f>
        <v>Online</v>
      </c>
      <c r="AF1544" s="22" t="str">
        <f>VLOOKUP(Table8_16[[#This Row],[Store_ID]],Store!$A$2:$F$21,6,FALSE)</f>
        <v>Digital Store</v>
      </c>
    </row>
    <row r="1545" spans="1:32" x14ac:dyDescent="0.3">
      <c r="A1545" t="s">
        <v>3510</v>
      </c>
      <c r="B1545" s="5">
        <v>45326</v>
      </c>
      <c r="C1545" t="s">
        <v>1124</v>
      </c>
      <c r="D1545" t="s">
        <v>1560</v>
      </c>
      <c r="E1545" t="s">
        <v>1927</v>
      </c>
      <c r="F1545">
        <v>3</v>
      </c>
      <c r="G1545">
        <v>305</v>
      </c>
      <c r="H1545">
        <v>0.01</v>
      </c>
      <c r="I1545" t="s">
        <v>1964</v>
      </c>
      <c r="J1545">
        <v>905.85</v>
      </c>
      <c r="K1545">
        <v>905.85</v>
      </c>
      <c r="L1545" t="str">
        <f>_xlfn.IFS(Table8_1[[#This Row],[Unit_Price]]&lt;500,"Low Price",Table8_1[[#This Row],[Unit_Price]]&lt;2000,"Medium Price",Table8_1[[#This Row],[Unit_Price]]&gt;=2000, "High Price")</f>
        <v>Low Price</v>
      </c>
      <c r="M1545" t="str">
        <f>VLOOKUP(Table8_16[[#This Row],[Customer_ID]],Table1__2[],2,FALSE)</f>
        <v>Carlos Flores</v>
      </c>
      <c r="N1545">
        <f>VLOOKUP(Table8_16[[#This Row],[Customer_ID]],Table1__2[],3,FALSE)</f>
        <v>20</v>
      </c>
      <c r="O1545" t="str">
        <f>VLOOKUP(Table8_16[[#This Row],[Customer_ID]],Table1__2[],4,FALSE)</f>
        <v>Male</v>
      </c>
      <c r="P1545" t="str">
        <f>VLOOKUP(Table8_16[[#This Row],[Customer_ID]],Table1__2[],5,FALSE)</f>
        <v>North Johnfurt</v>
      </c>
      <c r="Q1545" t="str">
        <f>VLOOKUP(Table8_16[[#This Row],[Customer_ID]],Table1__2[],6,FALSE)</f>
        <v>Washington</v>
      </c>
      <c r="R1545" t="str">
        <f>VLOOKUP(Table8_16[[#This Row],[Customer_ID]],Table1__2[],7,FALSE)</f>
        <v>USA</v>
      </c>
      <c r="S1545" t="str">
        <f>VLOOKUP(Table8_16[[#This Row],[Customer_ID]],Table1__2[],8,FALSE)</f>
        <v>Gold</v>
      </c>
      <c r="T1545" t="str">
        <f>VLOOKUP(Table8_16[[#This Row],[Customer_ID]],Table1__2[],9,FALSE)</f>
        <v>Students</v>
      </c>
      <c r="U1545" t="str">
        <f>VLOOKUP(Table8_16[[#This Row],[Product_ID]],Table3__211[],2,FALSE)</f>
        <v>Men's Graphic</v>
      </c>
      <c r="V1545" t="str">
        <f>VLOOKUP(Table8_16[[#This Row],[Product_ID]],Table3__211[],3,FALSE)</f>
        <v>T-Shirt</v>
      </c>
      <c r="W1545" t="str">
        <f>VLOOKUP(Table8_16[[#This Row],[Product_ID]],Table3__211[],4,FALSE)</f>
        <v>Clothing</v>
      </c>
      <c r="X1545" t="str">
        <f>VLOOKUP(Table8_16[[#This Row],[Product_ID]],Table3__211[],5,FALSE)</f>
        <v>Tops</v>
      </c>
      <c r="Y1545" t="str">
        <f>VLOOKUP(Table8_16[[#This Row],[Product_ID]],Table3__211[],6,FALSE)</f>
        <v>Terry-Moore</v>
      </c>
      <c r="Z1545">
        <f>VLOOKUP(Table8_16[[#This Row],[Product_ID]],Table3__211[],7,FALSE)</f>
        <v>342.56</v>
      </c>
      <c r="AA1545">
        <f>VLOOKUP(Table8_16[[#This Row],[Product_ID]],Table3__211[],8,FALSE)</f>
        <v>181</v>
      </c>
      <c r="AB1545" t="str">
        <f>VLOOKUP(Table8_16[[#This Row],[Store_ID]],Store!$A$2:$E$21,2,FALSE)</f>
        <v>Aguirre-Keller</v>
      </c>
      <c r="AC1545" t="str">
        <f>VLOOKUP(Table8_16[[#This Row],[Store_ID]],Store!$A$2:$E$21,3,FALSE)</f>
        <v>South</v>
      </c>
      <c r="AD1545" t="str">
        <f>VLOOKUP(Table8_16[[#This Row],[Store_ID]],Store!$A$2:$E$21,4,FALSE)</f>
        <v>Lake Michael</v>
      </c>
      <c r="AE1545" t="str">
        <f>VLOOKUP(Table8_16[[#This Row],[Store_ID]],Store!$A$2:$E$21,5,FALSE)</f>
        <v>Online</v>
      </c>
      <c r="AF1545" s="22" t="str">
        <f>VLOOKUP(Table8_16[[#This Row],[Store_ID]],Store!$A$2:$F$21,6,FALSE)</f>
        <v>Digital Store</v>
      </c>
    </row>
    <row r="1546" spans="1:32" x14ac:dyDescent="0.3">
      <c r="A1546" t="s">
        <v>3511</v>
      </c>
      <c r="B1546" s="5">
        <v>45361</v>
      </c>
      <c r="C1546" t="s">
        <v>1455</v>
      </c>
      <c r="D1546" t="s">
        <v>1880</v>
      </c>
      <c r="E1546" t="s">
        <v>1929</v>
      </c>
      <c r="F1546">
        <v>3</v>
      </c>
      <c r="G1546">
        <v>831.15</v>
      </c>
      <c r="H1546">
        <v>0.19</v>
      </c>
      <c r="I1546" t="s">
        <v>1959</v>
      </c>
      <c r="J1546">
        <v>2019.6945000000001</v>
      </c>
      <c r="K1546">
        <v>2019.6944999999998</v>
      </c>
      <c r="L1546" t="str">
        <f>_xlfn.IFS(Table8_1[[#This Row],[Unit_Price]]&lt;500,"Low Price",Table8_1[[#This Row],[Unit_Price]]&lt;2000,"Medium Price",Table8_1[[#This Row],[Unit_Price]]&gt;=2000, "High Price")</f>
        <v>Medium Price</v>
      </c>
      <c r="M1546" t="str">
        <f>VLOOKUP(Table8_16[[#This Row],[Customer_ID]],Table1__2[],2,FALSE)</f>
        <v>Gregory Curtis</v>
      </c>
      <c r="N1546">
        <f>VLOOKUP(Table8_16[[#This Row],[Customer_ID]],Table1__2[],3,FALSE)</f>
        <v>45</v>
      </c>
      <c r="O1546" t="str">
        <f>VLOOKUP(Table8_16[[#This Row],[Customer_ID]],Table1__2[],4,FALSE)</f>
        <v>Male</v>
      </c>
      <c r="P1546" t="str">
        <f>VLOOKUP(Table8_16[[#This Row],[Customer_ID]],Table1__2[],5,FALSE)</f>
        <v>Bergermouth</v>
      </c>
      <c r="Q1546" t="str">
        <f>VLOOKUP(Table8_16[[#This Row],[Customer_ID]],Table1__2[],6,FALSE)</f>
        <v>Vermont</v>
      </c>
      <c r="R1546" t="str">
        <f>VLOOKUP(Table8_16[[#This Row],[Customer_ID]],Table1__2[],7,FALSE)</f>
        <v>USA</v>
      </c>
      <c r="S1546" t="str">
        <f>VLOOKUP(Table8_16[[#This Row],[Customer_ID]],Table1__2[],8,FALSE)</f>
        <v>Bronze</v>
      </c>
      <c r="T1546" t="str">
        <f>VLOOKUP(Table8_16[[#This Row],[Customer_ID]],Table1__2[],9,FALSE)</f>
        <v>Experienced</v>
      </c>
      <c r="U1546" t="str">
        <f>VLOOKUP(Table8_16[[#This Row],[Product_ID]],Table3__211[],2,FALSE)</f>
        <v>Stainless Steel Cookware</v>
      </c>
      <c r="V1546" t="str">
        <f>VLOOKUP(Table8_16[[#This Row],[Product_ID]],Table3__211[],3,FALSE)</f>
        <v>Set</v>
      </c>
      <c r="W1546" t="str">
        <f>VLOOKUP(Table8_16[[#This Row],[Product_ID]],Table3__211[],4,FALSE)</f>
        <v>Home</v>
      </c>
      <c r="X1546" t="str">
        <f>VLOOKUP(Table8_16[[#This Row],[Product_ID]],Table3__211[],5,FALSE)</f>
        <v>Kitchen</v>
      </c>
      <c r="Y1546" t="str">
        <f>VLOOKUP(Table8_16[[#This Row],[Product_ID]],Table3__211[],6,FALSE)</f>
        <v>Campbell Ltd</v>
      </c>
      <c r="Z1546">
        <f>VLOOKUP(Table8_16[[#This Row],[Product_ID]],Table3__211[],7,FALSE)</f>
        <v>201.41</v>
      </c>
      <c r="AA1546">
        <f>VLOOKUP(Table8_16[[#This Row],[Product_ID]],Table3__211[],8,FALSE)</f>
        <v>146</v>
      </c>
      <c r="AB1546" t="str">
        <f>VLOOKUP(Table8_16[[#This Row],[Store_ID]],Store!$A$2:$E$21,2,FALSE)</f>
        <v>Thomas, Bridges and Harris</v>
      </c>
      <c r="AC1546" t="str">
        <f>VLOOKUP(Table8_16[[#This Row],[Store_ID]],Store!$A$2:$E$21,3,FALSE)</f>
        <v>North</v>
      </c>
      <c r="AD1546" t="str">
        <f>VLOOKUP(Table8_16[[#This Row],[Store_ID]],Store!$A$2:$E$21,4,FALSE)</f>
        <v>Sabrinatown</v>
      </c>
      <c r="AE1546" t="str">
        <f>VLOOKUP(Table8_16[[#This Row],[Store_ID]],Store!$A$2:$E$21,5,FALSE)</f>
        <v>Online</v>
      </c>
      <c r="AF1546" s="22" t="str">
        <f>VLOOKUP(Table8_16[[#This Row],[Store_ID]],Store!$A$2:$F$21,6,FALSE)</f>
        <v>Digital Store</v>
      </c>
    </row>
    <row r="1547" spans="1:32" x14ac:dyDescent="0.3">
      <c r="A1547" t="s">
        <v>3512</v>
      </c>
      <c r="B1547" s="5">
        <v>45926</v>
      </c>
      <c r="C1547" t="s">
        <v>683</v>
      </c>
      <c r="D1547" t="s">
        <v>1871</v>
      </c>
      <c r="E1547" t="s">
        <v>1901</v>
      </c>
      <c r="F1547">
        <v>2</v>
      </c>
      <c r="G1547">
        <v>644.97</v>
      </c>
      <c r="H1547">
        <v>0.24</v>
      </c>
      <c r="I1547" t="s">
        <v>1964</v>
      </c>
      <c r="J1547">
        <v>980.35440000000006</v>
      </c>
      <c r="K1547">
        <v>980.35440000000006</v>
      </c>
      <c r="L1547" t="str">
        <f>_xlfn.IFS(Table8_1[[#This Row],[Unit_Price]]&lt;500,"Low Price",Table8_1[[#This Row],[Unit_Price]]&lt;2000,"Medium Price",Table8_1[[#This Row],[Unit_Price]]&gt;=2000, "High Price")</f>
        <v>Medium Price</v>
      </c>
      <c r="M1547" t="str">
        <f>VLOOKUP(Table8_16[[#This Row],[Customer_ID]],Table1__2[],2,FALSE)</f>
        <v>Jacqueline Pacheco</v>
      </c>
      <c r="N1547">
        <f>VLOOKUP(Table8_16[[#This Row],[Customer_ID]],Table1__2[],3,FALSE)</f>
        <v>28</v>
      </c>
      <c r="O1547" t="str">
        <f>VLOOKUP(Table8_16[[#This Row],[Customer_ID]],Table1__2[],4,FALSE)</f>
        <v>Female</v>
      </c>
      <c r="P1547" t="str">
        <f>VLOOKUP(Table8_16[[#This Row],[Customer_ID]],Table1__2[],5,FALSE)</f>
        <v>South Emily</v>
      </c>
      <c r="Q1547" t="str">
        <f>VLOOKUP(Table8_16[[#This Row],[Customer_ID]],Table1__2[],6,FALSE)</f>
        <v>New Jersey</v>
      </c>
      <c r="R1547" t="str">
        <f>VLOOKUP(Table8_16[[#This Row],[Customer_ID]],Table1__2[],7,FALSE)</f>
        <v>USA</v>
      </c>
      <c r="S1547" t="str">
        <f>VLOOKUP(Table8_16[[#This Row],[Customer_ID]],Table1__2[],8,FALSE)</f>
        <v>Bronze</v>
      </c>
      <c r="T1547" t="str">
        <f>VLOOKUP(Table8_16[[#This Row],[Customer_ID]],Table1__2[],9,FALSE)</f>
        <v>Entry level Professionel</v>
      </c>
      <c r="U1547" t="str">
        <f>VLOOKUP(Table8_16[[#This Row],[Product_ID]],Table3__211[],2,FALSE)</f>
        <v>Women's Formal</v>
      </c>
      <c r="V1547" t="str">
        <f>VLOOKUP(Table8_16[[#This Row],[Product_ID]],Table3__211[],3,FALSE)</f>
        <v>Blazer</v>
      </c>
      <c r="W1547" t="str">
        <f>VLOOKUP(Table8_16[[#This Row],[Product_ID]],Table3__211[],4,FALSE)</f>
        <v>Clothing</v>
      </c>
      <c r="X1547" t="str">
        <f>VLOOKUP(Table8_16[[#This Row],[Product_ID]],Table3__211[],5,FALSE)</f>
        <v>Outerwear</v>
      </c>
      <c r="Y1547" t="str">
        <f>VLOOKUP(Table8_16[[#This Row],[Product_ID]],Table3__211[],6,FALSE)</f>
        <v>Phillips and Sons</v>
      </c>
      <c r="Z1547">
        <f>VLOOKUP(Table8_16[[#This Row],[Product_ID]],Table3__211[],7,FALSE)</f>
        <v>358.47</v>
      </c>
      <c r="AA1547">
        <f>VLOOKUP(Table8_16[[#This Row],[Product_ID]],Table3__211[],8,FALSE)</f>
        <v>143</v>
      </c>
      <c r="AB1547" t="str">
        <f>VLOOKUP(Table8_16[[#This Row],[Store_ID]],Store!$A$2:$E$21,2,FALSE)</f>
        <v>Johnson-Wright</v>
      </c>
      <c r="AC1547" t="str">
        <f>VLOOKUP(Table8_16[[#This Row],[Store_ID]],Store!$A$2:$E$21,3,FALSE)</f>
        <v>North</v>
      </c>
      <c r="AD1547" t="str">
        <f>VLOOKUP(Table8_16[[#This Row],[Store_ID]],Store!$A$2:$E$21,4,FALSE)</f>
        <v>Hoodberg</v>
      </c>
      <c r="AE1547" t="str">
        <f>VLOOKUP(Table8_16[[#This Row],[Store_ID]],Store!$A$2:$E$21,5,FALSE)</f>
        <v>Outlet</v>
      </c>
      <c r="AF1547" s="22" t="str">
        <f>VLOOKUP(Table8_16[[#This Row],[Store_ID]],Store!$A$2:$F$21,6,FALSE)</f>
        <v>Physical Store</v>
      </c>
    </row>
    <row r="1548" spans="1:32" x14ac:dyDescent="0.3">
      <c r="A1548" t="s">
        <v>3513</v>
      </c>
      <c r="B1548" s="5">
        <v>45839</v>
      </c>
      <c r="C1548" t="s">
        <v>345</v>
      </c>
      <c r="D1548" t="s">
        <v>1847</v>
      </c>
      <c r="E1548" t="s">
        <v>1892</v>
      </c>
      <c r="F1548">
        <v>1</v>
      </c>
      <c r="G1548">
        <v>149.56</v>
      </c>
      <c r="H1548">
        <v>0.09</v>
      </c>
      <c r="I1548" t="s">
        <v>1959</v>
      </c>
      <c r="J1548">
        <v>136.09960000000001</v>
      </c>
      <c r="K1548">
        <v>136.09960000000001</v>
      </c>
      <c r="L1548" t="str">
        <f>_xlfn.IFS(Table8_1[[#This Row],[Unit_Price]]&lt;500,"Low Price",Table8_1[[#This Row],[Unit_Price]]&lt;2000,"Medium Price",Table8_1[[#This Row],[Unit_Price]]&gt;=2000, "High Price")</f>
        <v>Low Price</v>
      </c>
      <c r="M1548" t="str">
        <f>VLOOKUP(Table8_16[[#This Row],[Customer_ID]],Table1__2[],2,FALSE)</f>
        <v>Amy Fowler</v>
      </c>
      <c r="N1548">
        <f>VLOOKUP(Table8_16[[#This Row],[Customer_ID]],Table1__2[],3,FALSE)</f>
        <v>62</v>
      </c>
      <c r="O1548" t="str">
        <f>VLOOKUP(Table8_16[[#This Row],[Customer_ID]],Table1__2[],4,FALSE)</f>
        <v>Female</v>
      </c>
      <c r="P1548" t="str">
        <f>VLOOKUP(Table8_16[[#This Row],[Customer_ID]],Table1__2[],5,FALSE)</f>
        <v>West Bobbyshire</v>
      </c>
      <c r="Q1548" t="str">
        <f>VLOOKUP(Table8_16[[#This Row],[Customer_ID]],Table1__2[],6,FALSE)</f>
        <v>New York</v>
      </c>
      <c r="R1548" t="str">
        <f>VLOOKUP(Table8_16[[#This Row],[Customer_ID]],Table1__2[],7,FALSE)</f>
        <v>USA</v>
      </c>
      <c r="S1548" t="str">
        <f>VLOOKUP(Table8_16[[#This Row],[Customer_ID]],Table1__2[],8,FALSE)</f>
        <v>Platinum</v>
      </c>
      <c r="T1548" t="str">
        <f>VLOOKUP(Table8_16[[#This Row],[Customer_ID]],Table1__2[],9,FALSE)</f>
        <v>Retired</v>
      </c>
      <c r="U1548" t="str">
        <f>VLOOKUP(Table8_16[[#This Row],[Product_ID]],Table3__211[],2,FALSE)</f>
        <v>Sports Wrist</v>
      </c>
      <c r="V1548" t="str">
        <f>VLOOKUP(Table8_16[[#This Row],[Product_ID]],Table3__211[],3,FALSE)</f>
        <v>Sweatbands</v>
      </c>
      <c r="W1548" t="str">
        <f>VLOOKUP(Table8_16[[#This Row],[Product_ID]],Table3__211[],4,FALSE)</f>
        <v>Sports</v>
      </c>
      <c r="X1548" t="str">
        <f>VLOOKUP(Table8_16[[#This Row],[Product_ID]],Table3__211[],5,FALSE)</f>
        <v>Accessories</v>
      </c>
      <c r="Y1548" t="str">
        <f>VLOOKUP(Table8_16[[#This Row],[Product_ID]],Table3__211[],6,FALSE)</f>
        <v>Olsen-Daniels</v>
      </c>
      <c r="Z1548">
        <f>VLOOKUP(Table8_16[[#This Row],[Product_ID]],Table3__211[],7,FALSE)</f>
        <v>131.24</v>
      </c>
      <c r="AA1548">
        <f>VLOOKUP(Table8_16[[#This Row],[Product_ID]],Table3__211[],8,FALSE)</f>
        <v>232</v>
      </c>
      <c r="AB1548" t="str">
        <f>VLOOKUP(Table8_16[[#This Row],[Store_ID]],Store!$A$2:$E$21,2,FALSE)</f>
        <v>Martinez, Adkins and Johnson</v>
      </c>
      <c r="AC1548" t="str">
        <f>VLOOKUP(Table8_16[[#This Row],[Store_ID]],Store!$A$2:$E$21,3,FALSE)</f>
        <v>North</v>
      </c>
      <c r="AD1548" t="str">
        <f>VLOOKUP(Table8_16[[#This Row],[Store_ID]],Store!$A$2:$E$21,4,FALSE)</f>
        <v>Danielmouth</v>
      </c>
      <c r="AE1548" t="str">
        <f>VLOOKUP(Table8_16[[#This Row],[Store_ID]],Store!$A$2:$E$21,5,FALSE)</f>
        <v>Flagship</v>
      </c>
      <c r="AF1548" s="22" t="str">
        <f>VLOOKUP(Table8_16[[#This Row],[Store_ID]],Store!$A$2:$F$21,6,FALSE)</f>
        <v>Physical Store</v>
      </c>
    </row>
    <row r="1549" spans="1:32" x14ac:dyDescent="0.3">
      <c r="A1549" t="s">
        <v>3514</v>
      </c>
      <c r="B1549" s="5">
        <v>45434</v>
      </c>
      <c r="C1549" t="s">
        <v>713</v>
      </c>
      <c r="D1549" t="s">
        <v>1709</v>
      </c>
      <c r="E1549" t="s">
        <v>1948</v>
      </c>
      <c r="F1549">
        <v>1</v>
      </c>
      <c r="G1549">
        <v>661.77</v>
      </c>
      <c r="H1549">
        <v>0.03</v>
      </c>
      <c r="I1549" t="s">
        <v>1961</v>
      </c>
      <c r="J1549">
        <v>641.91690000000006</v>
      </c>
      <c r="K1549">
        <v>641.91689999999994</v>
      </c>
      <c r="L1549" t="str">
        <f>_xlfn.IFS(Table8_1[[#This Row],[Unit_Price]]&lt;500,"Low Price",Table8_1[[#This Row],[Unit_Price]]&lt;2000,"Medium Price",Table8_1[[#This Row],[Unit_Price]]&gt;=2000, "High Price")</f>
        <v>Medium Price</v>
      </c>
      <c r="M1549" t="str">
        <f>VLOOKUP(Table8_16[[#This Row],[Customer_ID]],Table1__2[],2,FALSE)</f>
        <v>Kathy Copeland</v>
      </c>
      <c r="N1549">
        <f>VLOOKUP(Table8_16[[#This Row],[Customer_ID]],Table1__2[],3,FALSE)</f>
        <v>42</v>
      </c>
      <c r="O1549" t="str">
        <f>VLOOKUP(Table8_16[[#This Row],[Customer_ID]],Table1__2[],4,FALSE)</f>
        <v>Male</v>
      </c>
      <c r="P1549" t="str">
        <f>VLOOKUP(Table8_16[[#This Row],[Customer_ID]],Table1__2[],5,FALSE)</f>
        <v>North Christinemouth</v>
      </c>
      <c r="Q1549" t="str">
        <f>VLOOKUP(Table8_16[[#This Row],[Customer_ID]],Table1__2[],6,FALSE)</f>
        <v>Missouri</v>
      </c>
      <c r="R1549" t="str">
        <f>VLOOKUP(Table8_16[[#This Row],[Customer_ID]],Table1__2[],7,FALSE)</f>
        <v>USA</v>
      </c>
      <c r="S1549" t="str">
        <f>VLOOKUP(Table8_16[[#This Row],[Customer_ID]],Table1__2[],8,FALSE)</f>
        <v>Silver</v>
      </c>
      <c r="T1549" t="str">
        <f>VLOOKUP(Table8_16[[#This Row],[Customer_ID]],Table1__2[],9,FALSE)</f>
        <v>Experienced</v>
      </c>
      <c r="U1549" t="str">
        <f>VLOOKUP(Table8_16[[#This Row],[Product_ID]],Table3__211[],2,FALSE)</f>
        <v>USB External Hard</v>
      </c>
      <c r="V1549" t="str">
        <f>VLOOKUP(Table8_16[[#This Row],[Product_ID]],Table3__211[],3,FALSE)</f>
        <v>Drive</v>
      </c>
      <c r="W1549" t="str">
        <f>VLOOKUP(Table8_16[[#This Row],[Product_ID]],Table3__211[],4,FALSE)</f>
        <v>Electronics</v>
      </c>
      <c r="X1549" t="str">
        <f>VLOOKUP(Table8_16[[#This Row],[Product_ID]],Table3__211[],5,FALSE)</f>
        <v>Computer</v>
      </c>
      <c r="Y1549" t="str">
        <f>VLOOKUP(Table8_16[[#This Row],[Product_ID]],Table3__211[],6,FALSE)</f>
        <v>Robinson Inc</v>
      </c>
      <c r="Z1549">
        <f>VLOOKUP(Table8_16[[#This Row],[Product_ID]],Table3__211[],7,FALSE)</f>
        <v>253.33</v>
      </c>
      <c r="AA1549">
        <f>VLOOKUP(Table8_16[[#This Row],[Product_ID]],Table3__211[],8,FALSE)</f>
        <v>266</v>
      </c>
      <c r="AB1549" t="str">
        <f>VLOOKUP(Table8_16[[#This Row],[Store_ID]],Store!$A$2:$E$21,2,FALSE)</f>
        <v>Mann-Austin</v>
      </c>
      <c r="AC1549" t="str">
        <f>VLOOKUP(Table8_16[[#This Row],[Store_ID]],Store!$A$2:$E$21,3,FALSE)</f>
        <v>East</v>
      </c>
      <c r="AD1549" t="str">
        <f>VLOOKUP(Table8_16[[#This Row],[Store_ID]],Store!$A$2:$E$21,4,FALSE)</f>
        <v>Vasquezborough</v>
      </c>
      <c r="AE1549" t="str">
        <f>VLOOKUP(Table8_16[[#This Row],[Store_ID]],Store!$A$2:$E$21,5,FALSE)</f>
        <v>Online</v>
      </c>
      <c r="AF1549" s="22" t="str">
        <f>VLOOKUP(Table8_16[[#This Row],[Store_ID]],Store!$A$2:$F$21,6,FALSE)</f>
        <v>Digital Store</v>
      </c>
    </row>
    <row r="1550" spans="1:32" x14ac:dyDescent="0.3">
      <c r="A1550" t="s">
        <v>3515</v>
      </c>
      <c r="B1550" s="5">
        <v>45819</v>
      </c>
      <c r="C1550" t="s">
        <v>385</v>
      </c>
      <c r="D1550" t="s">
        <v>1865</v>
      </c>
      <c r="E1550" t="s">
        <v>1914</v>
      </c>
      <c r="F1550">
        <v>3</v>
      </c>
      <c r="G1550">
        <v>99.67</v>
      </c>
      <c r="H1550">
        <v>0.17</v>
      </c>
      <c r="I1550" t="s">
        <v>1959</v>
      </c>
      <c r="J1550">
        <v>248.17830000000001</v>
      </c>
      <c r="K1550">
        <v>248.17829999999998</v>
      </c>
      <c r="L1550" t="str">
        <f>_xlfn.IFS(Table8_1[[#This Row],[Unit_Price]]&lt;500,"Low Price",Table8_1[[#This Row],[Unit_Price]]&lt;2000,"Medium Price",Table8_1[[#This Row],[Unit_Price]]&gt;=2000, "High Price")</f>
        <v>Low Price</v>
      </c>
      <c r="M1550" t="str">
        <f>VLOOKUP(Table8_16[[#This Row],[Customer_ID]],Table1__2[],2,FALSE)</f>
        <v>Travis Holland</v>
      </c>
      <c r="N1550">
        <f>VLOOKUP(Table8_16[[#This Row],[Customer_ID]],Table1__2[],3,FALSE)</f>
        <v>38</v>
      </c>
      <c r="O1550" t="str">
        <f>VLOOKUP(Table8_16[[#This Row],[Customer_ID]],Table1__2[],4,FALSE)</f>
        <v>Male</v>
      </c>
      <c r="P1550" t="str">
        <f>VLOOKUP(Table8_16[[#This Row],[Customer_ID]],Table1__2[],5,FALSE)</f>
        <v>Webstermouth</v>
      </c>
      <c r="Q1550" t="str">
        <f>VLOOKUP(Table8_16[[#This Row],[Customer_ID]],Table1__2[],6,FALSE)</f>
        <v>New Hampshire</v>
      </c>
      <c r="R1550" t="str">
        <f>VLOOKUP(Table8_16[[#This Row],[Customer_ID]],Table1__2[],7,FALSE)</f>
        <v>USA</v>
      </c>
      <c r="S1550" t="str">
        <f>VLOOKUP(Table8_16[[#This Row],[Customer_ID]],Table1__2[],8,FALSE)</f>
        <v>Bronze</v>
      </c>
      <c r="T1550" t="str">
        <f>VLOOKUP(Table8_16[[#This Row],[Customer_ID]],Table1__2[],9,FALSE)</f>
        <v>Experienced</v>
      </c>
      <c r="U1550" t="str">
        <f>VLOOKUP(Table8_16[[#This Row],[Product_ID]],Table3__211[],2,FALSE)</f>
        <v>Vitamin E Body</v>
      </c>
      <c r="V1550" t="str">
        <f>VLOOKUP(Table8_16[[#This Row],[Product_ID]],Table3__211[],3,FALSE)</f>
        <v>Lotion</v>
      </c>
      <c r="W1550" t="str">
        <f>VLOOKUP(Table8_16[[#This Row],[Product_ID]],Table3__211[],4,FALSE)</f>
        <v>Beauty</v>
      </c>
      <c r="X1550" t="str">
        <f>VLOOKUP(Table8_16[[#This Row],[Product_ID]],Table3__211[],5,FALSE)</f>
        <v>Skincare</v>
      </c>
      <c r="Y1550" t="str">
        <f>VLOOKUP(Table8_16[[#This Row],[Product_ID]],Table3__211[],6,FALSE)</f>
        <v>Hoffman-Williams</v>
      </c>
      <c r="Z1550">
        <f>VLOOKUP(Table8_16[[#This Row],[Product_ID]],Table3__211[],7,FALSE)</f>
        <v>358.47</v>
      </c>
      <c r="AA1550">
        <f>VLOOKUP(Table8_16[[#This Row],[Product_ID]],Table3__211[],8,FALSE)</f>
        <v>213</v>
      </c>
      <c r="AB1550" t="str">
        <f>VLOOKUP(Table8_16[[#This Row],[Store_ID]],Store!$A$2:$E$21,2,FALSE)</f>
        <v>Martinez-Mullins</v>
      </c>
      <c r="AC1550" t="str">
        <f>VLOOKUP(Table8_16[[#This Row],[Store_ID]],Store!$A$2:$E$21,3,FALSE)</f>
        <v>South</v>
      </c>
      <c r="AD1550" t="str">
        <f>VLOOKUP(Table8_16[[#This Row],[Store_ID]],Store!$A$2:$E$21,4,FALSE)</f>
        <v>Williamsfurt</v>
      </c>
      <c r="AE1550" t="str">
        <f>VLOOKUP(Table8_16[[#This Row],[Store_ID]],Store!$A$2:$E$21,5,FALSE)</f>
        <v>Online</v>
      </c>
      <c r="AF1550" s="22" t="str">
        <f>VLOOKUP(Table8_16[[#This Row],[Store_ID]],Store!$A$2:$F$21,6,FALSE)</f>
        <v>Digital Store</v>
      </c>
    </row>
    <row r="1551" spans="1:32" x14ac:dyDescent="0.3">
      <c r="A1551" t="s">
        <v>3516</v>
      </c>
      <c r="B1551" s="5">
        <v>45553</v>
      </c>
      <c r="C1551" t="s">
        <v>726</v>
      </c>
      <c r="D1551" t="s">
        <v>1768</v>
      </c>
      <c r="E1551" t="s">
        <v>1892</v>
      </c>
      <c r="F1551">
        <v>3</v>
      </c>
      <c r="G1551">
        <v>103.66</v>
      </c>
      <c r="H1551">
        <v>0.26</v>
      </c>
      <c r="I1551" t="s">
        <v>1964</v>
      </c>
      <c r="J1551">
        <v>230.12520000000001</v>
      </c>
      <c r="K1551">
        <v>230.12520000000001</v>
      </c>
      <c r="L1551" t="str">
        <f>_xlfn.IFS(Table8_1[[#This Row],[Unit_Price]]&lt;500,"Low Price",Table8_1[[#This Row],[Unit_Price]]&lt;2000,"Medium Price",Table8_1[[#This Row],[Unit_Price]]&gt;=2000, "High Price")</f>
        <v>Low Price</v>
      </c>
      <c r="M1551" t="str">
        <f>VLOOKUP(Table8_16[[#This Row],[Customer_ID]],Table1__2[],2,FALSE)</f>
        <v>Lisa Young</v>
      </c>
      <c r="N1551">
        <f>VLOOKUP(Table8_16[[#This Row],[Customer_ID]],Table1__2[],3,FALSE)</f>
        <v>38</v>
      </c>
      <c r="O1551" t="str">
        <f>VLOOKUP(Table8_16[[#This Row],[Customer_ID]],Table1__2[],4,FALSE)</f>
        <v>Male</v>
      </c>
      <c r="P1551" t="str">
        <f>VLOOKUP(Table8_16[[#This Row],[Customer_ID]],Table1__2[],5,FALSE)</f>
        <v>Maybury</v>
      </c>
      <c r="Q1551" t="str">
        <f>VLOOKUP(Table8_16[[#This Row],[Customer_ID]],Table1__2[],6,FALSE)</f>
        <v>Georgia</v>
      </c>
      <c r="R1551" t="str">
        <f>VLOOKUP(Table8_16[[#This Row],[Customer_ID]],Table1__2[],7,FALSE)</f>
        <v>USA</v>
      </c>
      <c r="S1551" t="str">
        <f>VLOOKUP(Table8_16[[#This Row],[Customer_ID]],Table1__2[],8,FALSE)</f>
        <v>Platinum</v>
      </c>
      <c r="T1551" t="str">
        <f>VLOOKUP(Table8_16[[#This Row],[Customer_ID]],Table1__2[],9,FALSE)</f>
        <v>Experienced</v>
      </c>
      <c r="U1551" t="str">
        <f>VLOOKUP(Table8_16[[#This Row],[Product_ID]],Table3__211[],2,FALSE)</f>
        <v>Laptop Cooling</v>
      </c>
      <c r="V1551" t="str">
        <f>VLOOKUP(Table8_16[[#This Row],[Product_ID]],Table3__211[],3,FALSE)</f>
        <v>Pad</v>
      </c>
      <c r="W1551" t="str">
        <f>VLOOKUP(Table8_16[[#This Row],[Product_ID]],Table3__211[],4,FALSE)</f>
        <v>Electronics</v>
      </c>
      <c r="X1551" t="str">
        <f>VLOOKUP(Table8_16[[#This Row],[Product_ID]],Table3__211[],5,FALSE)</f>
        <v>Computer</v>
      </c>
      <c r="Y1551" t="str">
        <f>VLOOKUP(Table8_16[[#This Row],[Product_ID]],Table3__211[],6,FALSE)</f>
        <v>Murray, Gould and Ware</v>
      </c>
      <c r="Z1551">
        <f>VLOOKUP(Table8_16[[#This Row],[Product_ID]],Table3__211[],7,FALSE)</f>
        <v>86.42</v>
      </c>
      <c r="AA1551">
        <f>VLOOKUP(Table8_16[[#This Row],[Product_ID]],Table3__211[],8,FALSE)</f>
        <v>222</v>
      </c>
      <c r="AB1551" t="str">
        <f>VLOOKUP(Table8_16[[#This Row],[Store_ID]],Store!$A$2:$E$21,2,FALSE)</f>
        <v>Martinez, Adkins and Johnson</v>
      </c>
      <c r="AC1551" t="str">
        <f>VLOOKUP(Table8_16[[#This Row],[Store_ID]],Store!$A$2:$E$21,3,FALSE)</f>
        <v>North</v>
      </c>
      <c r="AD1551" t="str">
        <f>VLOOKUP(Table8_16[[#This Row],[Store_ID]],Store!$A$2:$E$21,4,FALSE)</f>
        <v>Danielmouth</v>
      </c>
      <c r="AE1551" t="str">
        <f>VLOOKUP(Table8_16[[#This Row],[Store_ID]],Store!$A$2:$E$21,5,FALSE)</f>
        <v>Flagship</v>
      </c>
      <c r="AF1551" s="22" t="str">
        <f>VLOOKUP(Table8_16[[#This Row],[Store_ID]],Store!$A$2:$F$21,6,FALSE)</f>
        <v>Physical Store</v>
      </c>
    </row>
    <row r="1552" spans="1:32" x14ac:dyDescent="0.3">
      <c r="A1552" t="s">
        <v>3517</v>
      </c>
      <c r="B1552" s="5">
        <v>45258</v>
      </c>
      <c r="C1552" t="s">
        <v>1364</v>
      </c>
      <c r="D1552" t="s">
        <v>1700</v>
      </c>
      <c r="E1552" t="s">
        <v>1896</v>
      </c>
      <c r="F1552">
        <v>4</v>
      </c>
      <c r="G1552">
        <v>54.4</v>
      </c>
      <c r="H1552">
        <v>0.22</v>
      </c>
      <c r="I1552" t="s">
        <v>1959</v>
      </c>
      <c r="J1552">
        <v>169.72800000000001</v>
      </c>
      <c r="K1552">
        <v>169.72800000000001</v>
      </c>
      <c r="L1552" t="str">
        <f>_xlfn.IFS(Table8_1[[#This Row],[Unit_Price]]&lt;500,"Low Price",Table8_1[[#This Row],[Unit_Price]]&lt;2000,"Medium Price",Table8_1[[#This Row],[Unit_Price]]&gt;=2000, "High Price")</f>
        <v>Low Price</v>
      </c>
      <c r="M1552" t="str">
        <f>VLOOKUP(Table8_16[[#This Row],[Customer_ID]],Table1__2[],2,FALSE)</f>
        <v>Sharon Simpson</v>
      </c>
      <c r="N1552">
        <f>VLOOKUP(Table8_16[[#This Row],[Customer_ID]],Table1__2[],3,FALSE)</f>
        <v>61</v>
      </c>
      <c r="O1552" t="str">
        <f>VLOOKUP(Table8_16[[#This Row],[Customer_ID]],Table1__2[],4,FALSE)</f>
        <v>Male</v>
      </c>
      <c r="P1552" t="str">
        <f>VLOOKUP(Table8_16[[#This Row],[Customer_ID]],Table1__2[],5,FALSE)</f>
        <v>South Michellebury</v>
      </c>
      <c r="Q1552" t="str">
        <f>VLOOKUP(Table8_16[[#This Row],[Customer_ID]],Table1__2[],6,FALSE)</f>
        <v>South Dakota</v>
      </c>
      <c r="R1552" t="str">
        <f>VLOOKUP(Table8_16[[#This Row],[Customer_ID]],Table1__2[],7,FALSE)</f>
        <v>USA</v>
      </c>
      <c r="S1552" t="str">
        <f>VLOOKUP(Table8_16[[#This Row],[Customer_ID]],Table1__2[],8,FALSE)</f>
        <v>Gold</v>
      </c>
      <c r="T1552" t="str">
        <f>VLOOKUP(Table8_16[[#This Row],[Customer_ID]],Table1__2[],9,FALSE)</f>
        <v>Retired</v>
      </c>
      <c r="U1552" t="str">
        <f>VLOOKUP(Table8_16[[#This Row],[Product_ID]],Table3__211[],2,FALSE)</f>
        <v>Noise-Canceling</v>
      </c>
      <c r="V1552" t="str">
        <f>VLOOKUP(Table8_16[[#This Row],[Product_ID]],Table3__211[],3,FALSE)</f>
        <v>Headphones</v>
      </c>
      <c r="W1552" t="str">
        <f>VLOOKUP(Table8_16[[#This Row],[Product_ID]],Table3__211[],4,FALSE)</f>
        <v>Electronics</v>
      </c>
      <c r="X1552" t="str">
        <f>VLOOKUP(Table8_16[[#This Row],[Product_ID]],Table3__211[],5,FALSE)</f>
        <v>Audio</v>
      </c>
      <c r="Y1552" t="str">
        <f>VLOOKUP(Table8_16[[#This Row],[Product_ID]],Table3__211[],6,FALSE)</f>
        <v>Taylor-Hart</v>
      </c>
      <c r="Z1552">
        <f>VLOOKUP(Table8_16[[#This Row],[Product_ID]],Table3__211[],7,FALSE)</f>
        <v>38.520000000000003</v>
      </c>
      <c r="AA1552">
        <f>VLOOKUP(Table8_16[[#This Row],[Product_ID]],Table3__211[],8,FALSE)</f>
        <v>378</v>
      </c>
      <c r="AB1552" t="str">
        <f>VLOOKUP(Table8_16[[#This Row],[Store_ID]],Store!$A$2:$E$21,2,FALSE)</f>
        <v>Black-Horn</v>
      </c>
      <c r="AC1552" t="str">
        <f>VLOOKUP(Table8_16[[#This Row],[Store_ID]],Store!$A$2:$E$21,3,FALSE)</f>
        <v>South</v>
      </c>
      <c r="AD1552" t="str">
        <f>VLOOKUP(Table8_16[[#This Row],[Store_ID]],Store!$A$2:$E$21,4,FALSE)</f>
        <v>North Nancyview</v>
      </c>
      <c r="AE1552" t="str">
        <f>VLOOKUP(Table8_16[[#This Row],[Store_ID]],Store!$A$2:$E$21,5,FALSE)</f>
        <v>Outlet</v>
      </c>
      <c r="AF1552" s="22" t="str">
        <f>VLOOKUP(Table8_16[[#This Row],[Store_ID]],Store!$A$2:$F$21,6,FALSE)</f>
        <v>Physical Store</v>
      </c>
    </row>
    <row r="1553" spans="1:32" x14ac:dyDescent="0.3">
      <c r="A1553" t="s">
        <v>3518</v>
      </c>
      <c r="B1553" s="5">
        <v>45435</v>
      </c>
      <c r="C1553" t="s">
        <v>1519</v>
      </c>
      <c r="D1553" t="s">
        <v>1835</v>
      </c>
      <c r="E1553" t="s">
        <v>1934</v>
      </c>
      <c r="F1553">
        <v>1</v>
      </c>
      <c r="G1553">
        <v>46.66</v>
      </c>
      <c r="H1553">
        <v>0.2</v>
      </c>
      <c r="I1553" t="s">
        <v>1959</v>
      </c>
      <c r="J1553">
        <v>37.328000000000003</v>
      </c>
      <c r="K1553">
        <v>37.327999999999996</v>
      </c>
      <c r="L1553" t="str">
        <f>_xlfn.IFS(Table8_1[[#This Row],[Unit_Price]]&lt;500,"Low Price",Table8_1[[#This Row],[Unit_Price]]&lt;2000,"Medium Price",Table8_1[[#This Row],[Unit_Price]]&gt;=2000, "High Price")</f>
        <v>Low Price</v>
      </c>
      <c r="M1553" t="str">
        <f>VLOOKUP(Table8_16[[#This Row],[Customer_ID]],Table1__2[],2,FALSE)</f>
        <v>Scott Harris</v>
      </c>
      <c r="N1553">
        <f>VLOOKUP(Table8_16[[#This Row],[Customer_ID]],Table1__2[],3,FALSE)</f>
        <v>23</v>
      </c>
      <c r="O1553" t="str">
        <f>VLOOKUP(Table8_16[[#This Row],[Customer_ID]],Table1__2[],4,FALSE)</f>
        <v>Male</v>
      </c>
      <c r="P1553" t="str">
        <f>VLOOKUP(Table8_16[[#This Row],[Customer_ID]],Table1__2[],5,FALSE)</f>
        <v>North Nataliemouth</v>
      </c>
      <c r="Q1553" t="str">
        <f>VLOOKUP(Table8_16[[#This Row],[Customer_ID]],Table1__2[],6,FALSE)</f>
        <v>Maryland</v>
      </c>
      <c r="R1553" t="str">
        <f>VLOOKUP(Table8_16[[#This Row],[Customer_ID]],Table1__2[],7,FALSE)</f>
        <v>USA</v>
      </c>
      <c r="S1553" t="str">
        <f>VLOOKUP(Table8_16[[#This Row],[Customer_ID]],Table1__2[],8,FALSE)</f>
        <v>Platinum</v>
      </c>
      <c r="T1553" t="str">
        <f>VLOOKUP(Table8_16[[#This Row],[Customer_ID]],Table1__2[],9,FALSE)</f>
        <v>Students</v>
      </c>
      <c r="U1553" t="str">
        <f>VLOOKUP(Table8_16[[#This Row],[Product_ID]],Table3__211[],2,FALSE)</f>
        <v>Wooden</v>
      </c>
      <c r="V1553" t="str">
        <f>VLOOKUP(Table8_16[[#This Row],[Product_ID]],Table3__211[],3,FALSE)</f>
        <v>Bookshelf</v>
      </c>
      <c r="W1553" t="str">
        <f>VLOOKUP(Table8_16[[#This Row],[Product_ID]],Table3__211[],4,FALSE)</f>
        <v>Home</v>
      </c>
      <c r="X1553" t="str">
        <f>VLOOKUP(Table8_16[[#This Row],[Product_ID]],Table3__211[],5,FALSE)</f>
        <v>Furniture</v>
      </c>
      <c r="Y1553" t="str">
        <f>VLOOKUP(Table8_16[[#This Row],[Product_ID]],Table3__211[],6,FALSE)</f>
        <v>Collins-Stephenson</v>
      </c>
      <c r="Z1553">
        <f>VLOOKUP(Table8_16[[#This Row],[Product_ID]],Table3__211[],7,FALSE)</f>
        <v>388.46</v>
      </c>
      <c r="AA1553">
        <f>VLOOKUP(Table8_16[[#This Row],[Product_ID]],Table3__211[],8,FALSE)</f>
        <v>208</v>
      </c>
      <c r="AB1553" t="str">
        <f>VLOOKUP(Table8_16[[#This Row],[Store_ID]],Store!$A$2:$E$21,2,FALSE)</f>
        <v>Mcdonald Inc</v>
      </c>
      <c r="AC1553" t="str">
        <f>VLOOKUP(Table8_16[[#This Row],[Store_ID]],Store!$A$2:$E$21,3,FALSE)</f>
        <v>South</v>
      </c>
      <c r="AD1553" t="str">
        <f>VLOOKUP(Table8_16[[#This Row],[Store_ID]],Store!$A$2:$E$21,4,FALSE)</f>
        <v>Christopherland</v>
      </c>
      <c r="AE1553" t="str">
        <f>VLOOKUP(Table8_16[[#This Row],[Store_ID]],Store!$A$2:$E$21,5,FALSE)</f>
        <v>Outlet</v>
      </c>
      <c r="AF1553" s="22" t="str">
        <f>VLOOKUP(Table8_16[[#This Row],[Store_ID]],Store!$A$2:$F$21,6,FALSE)</f>
        <v>Physical Store</v>
      </c>
    </row>
    <row r="1554" spans="1:32" x14ac:dyDescent="0.3">
      <c r="A1554" t="s">
        <v>3519</v>
      </c>
      <c r="B1554" s="5">
        <v>45447</v>
      </c>
      <c r="C1554" t="s">
        <v>42</v>
      </c>
      <c r="D1554" t="s">
        <v>1802</v>
      </c>
      <c r="E1554" t="s">
        <v>1927</v>
      </c>
      <c r="F1554">
        <v>4</v>
      </c>
      <c r="G1554">
        <v>871.2</v>
      </c>
      <c r="H1554">
        <v>0.28999999999999998</v>
      </c>
      <c r="I1554" t="s">
        <v>1959</v>
      </c>
      <c r="J1554">
        <v>2474.2080000000001</v>
      </c>
      <c r="K1554">
        <v>2474.2080000000001</v>
      </c>
      <c r="L1554" t="str">
        <f>_xlfn.IFS(Table8_1[[#This Row],[Unit_Price]]&lt;500,"Low Price",Table8_1[[#This Row],[Unit_Price]]&lt;2000,"Medium Price",Table8_1[[#This Row],[Unit_Price]]&gt;=2000, "High Price")</f>
        <v>Medium Price</v>
      </c>
      <c r="M1554" t="str">
        <f>VLOOKUP(Table8_16[[#This Row],[Customer_ID]],Table1__2[],2,FALSE)</f>
        <v>Daniel Boyd</v>
      </c>
      <c r="N1554">
        <f>VLOOKUP(Table8_16[[#This Row],[Customer_ID]],Table1__2[],3,FALSE)</f>
        <v>29</v>
      </c>
      <c r="O1554" t="str">
        <f>VLOOKUP(Table8_16[[#This Row],[Customer_ID]],Table1__2[],4,FALSE)</f>
        <v>Female</v>
      </c>
      <c r="P1554" t="str">
        <f>VLOOKUP(Table8_16[[#This Row],[Customer_ID]],Table1__2[],5,FALSE)</f>
        <v>West Pamelafurt</v>
      </c>
      <c r="Q1554" t="str">
        <f>VLOOKUP(Table8_16[[#This Row],[Customer_ID]],Table1__2[],6,FALSE)</f>
        <v>West Virginia</v>
      </c>
      <c r="R1554" t="str">
        <f>VLOOKUP(Table8_16[[#This Row],[Customer_ID]],Table1__2[],7,FALSE)</f>
        <v>USA</v>
      </c>
      <c r="S1554" t="str">
        <f>VLOOKUP(Table8_16[[#This Row],[Customer_ID]],Table1__2[],8,FALSE)</f>
        <v>Bronze</v>
      </c>
      <c r="T1554" t="str">
        <f>VLOOKUP(Table8_16[[#This Row],[Customer_ID]],Table1__2[],9,FALSE)</f>
        <v>Entry level Professionel</v>
      </c>
      <c r="U1554" t="str">
        <f>VLOOKUP(Table8_16[[#This Row],[Product_ID]],Table3__211[],2,FALSE)</f>
        <v>Shin Guards –</v>
      </c>
      <c r="V1554" t="str">
        <f>VLOOKUP(Table8_16[[#This Row],[Product_ID]],Table3__211[],3,FALSE)</f>
        <v>Adult</v>
      </c>
      <c r="W1554" t="str">
        <f>VLOOKUP(Table8_16[[#This Row],[Product_ID]],Table3__211[],4,FALSE)</f>
        <v>Sports</v>
      </c>
      <c r="X1554" t="str">
        <f>VLOOKUP(Table8_16[[#This Row],[Product_ID]],Table3__211[],5,FALSE)</f>
        <v>Team Sports</v>
      </c>
      <c r="Y1554" t="str">
        <f>VLOOKUP(Table8_16[[#This Row],[Product_ID]],Table3__211[],6,FALSE)</f>
        <v>French Ltd</v>
      </c>
      <c r="Z1554">
        <f>VLOOKUP(Table8_16[[#This Row],[Product_ID]],Table3__211[],7,FALSE)</f>
        <v>107.06</v>
      </c>
      <c r="AA1554">
        <f>VLOOKUP(Table8_16[[#This Row],[Product_ID]],Table3__211[],8,FALSE)</f>
        <v>359</v>
      </c>
      <c r="AB1554" t="str">
        <f>VLOOKUP(Table8_16[[#This Row],[Store_ID]],Store!$A$2:$E$21,2,FALSE)</f>
        <v>Aguirre-Keller</v>
      </c>
      <c r="AC1554" t="str">
        <f>VLOOKUP(Table8_16[[#This Row],[Store_ID]],Store!$A$2:$E$21,3,FALSE)</f>
        <v>South</v>
      </c>
      <c r="AD1554" t="str">
        <f>VLOOKUP(Table8_16[[#This Row],[Store_ID]],Store!$A$2:$E$21,4,FALSE)</f>
        <v>Lake Michael</v>
      </c>
      <c r="AE1554" t="str">
        <f>VLOOKUP(Table8_16[[#This Row],[Store_ID]],Store!$A$2:$E$21,5,FALSE)</f>
        <v>Online</v>
      </c>
      <c r="AF1554" s="22" t="str">
        <f>VLOOKUP(Table8_16[[#This Row],[Store_ID]],Store!$A$2:$F$21,6,FALSE)</f>
        <v>Digital Store</v>
      </c>
    </row>
    <row r="1555" spans="1:32" x14ac:dyDescent="0.3">
      <c r="A1555" t="s">
        <v>3520</v>
      </c>
      <c r="B1555" s="5">
        <v>45724</v>
      </c>
      <c r="C1555" t="s">
        <v>1196</v>
      </c>
      <c r="D1555" t="s">
        <v>1628</v>
      </c>
      <c r="E1555" t="s">
        <v>1934</v>
      </c>
      <c r="F1555">
        <v>4</v>
      </c>
      <c r="G1555">
        <v>317.11</v>
      </c>
      <c r="H1555">
        <v>0.16</v>
      </c>
      <c r="I1555" t="s">
        <v>1961</v>
      </c>
      <c r="J1555">
        <v>1065.4896000000001</v>
      </c>
      <c r="K1555">
        <v>1065.4896000000001</v>
      </c>
      <c r="L1555" t="str">
        <f>_xlfn.IFS(Table8_1[[#This Row],[Unit_Price]]&lt;500,"Low Price",Table8_1[[#This Row],[Unit_Price]]&lt;2000,"Medium Price",Table8_1[[#This Row],[Unit_Price]]&gt;=2000, "High Price")</f>
        <v>Low Price</v>
      </c>
      <c r="M1555" t="str">
        <f>VLOOKUP(Table8_16[[#This Row],[Customer_ID]],Table1__2[],2,FALSE)</f>
        <v>Tanya Lopez</v>
      </c>
      <c r="N1555">
        <f>VLOOKUP(Table8_16[[#This Row],[Customer_ID]],Table1__2[],3,FALSE)</f>
        <v>34</v>
      </c>
      <c r="O1555" t="str">
        <f>VLOOKUP(Table8_16[[#This Row],[Customer_ID]],Table1__2[],4,FALSE)</f>
        <v>Female</v>
      </c>
      <c r="P1555" t="str">
        <f>VLOOKUP(Table8_16[[#This Row],[Customer_ID]],Table1__2[],5,FALSE)</f>
        <v>West Jeffreyburgh</v>
      </c>
      <c r="Q1555" t="str">
        <f>VLOOKUP(Table8_16[[#This Row],[Customer_ID]],Table1__2[],6,FALSE)</f>
        <v>Iowa</v>
      </c>
      <c r="R1555" t="str">
        <f>VLOOKUP(Table8_16[[#This Row],[Customer_ID]],Table1__2[],7,FALSE)</f>
        <v>USA</v>
      </c>
      <c r="S1555" t="str">
        <f>VLOOKUP(Table8_16[[#This Row],[Customer_ID]],Table1__2[],8,FALSE)</f>
        <v>Gold</v>
      </c>
      <c r="T1555" t="str">
        <f>VLOOKUP(Table8_16[[#This Row],[Customer_ID]],Table1__2[],9,FALSE)</f>
        <v>Experienced</v>
      </c>
      <c r="U1555" t="str">
        <f>VLOOKUP(Table8_16[[#This Row],[Product_ID]],Table3__211[],2,FALSE)</f>
        <v>Women's Denim</v>
      </c>
      <c r="V1555" t="str">
        <f>VLOOKUP(Table8_16[[#This Row],[Product_ID]],Table3__211[],3,FALSE)</f>
        <v>Jeans</v>
      </c>
      <c r="W1555" t="str">
        <f>VLOOKUP(Table8_16[[#This Row],[Product_ID]],Table3__211[],4,FALSE)</f>
        <v>Clothing</v>
      </c>
      <c r="X1555" t="str">
        <f>VLOOKUP(Table8_16[[#This Row],[Product_ID]],Table3__211[],5,FALSE)</f>
        <v>Bottoms</v>
      </c>
      <c r="Y1555" t="str">
        <f>VLOOKUP(Table8_16[[#This Row],[Product_ID]],Table3__211[],6,FALSE)</f>
        <v>Guerra-Hendrix</v>
      </c>
      <c r="Z1555">
        <f>VLOOKUP(Table8_16[[#This Row],[Product_ID]],Table3__211[],7,FALSE)</f>
        <v>254.04</v>
      </c>
      <c r="AA1555">
        <f>VLOOKUP(Table8_16[[#This Row],[Product_ID]],Table3__211[],8,FALSE)</f>
        <v>343</v>
      </c>
      <c r="AB1555" t="str">
        <f>VLOOKUP(Table8_16[[#This Row],[Store_ID]],Store!$A$2:$E$21,2,FALSE)</f>
        <v>Mcdonald Inc</v>
      </c>
      <c r="AC1555" t="str">
        <f>VLOOKUP(Table8_16[[#This Row],[Store_ID]],Store!$A$2:$E$21,3,FALSE)</f>
        <v>South</v>
      </c>
      <c r="AD1555" t="str">
        <f>VLOOKUP(Table8_16[[#This Row],[Store_ID]],Store!$A$2:$E$21,4,FALSE)</f>
        <v>Christopherland</v>
      </c>
      <c r="AE1555" t="str">
        <f>VLOOKUP(Table8_16[[#This Row],[Store_ID]],Store!$A$2:$E$21,5,FALSE)</f>
        <v>Outlet</v>
      </c>
      <c r="AF1555" s="22" t="str">
        <f>VLOOKUP(Table8_16[[#This Row],[Store_ID]],Store!$A$2:$F$21,6,FALSE)</f>
        <v>Physical Store</v>
      </c>
    </row>
    <row r="1556" spans="1:32" x14ac:dyDescent="0.3">
      <c r="A1556" t="s">
        <v>3521</v>
      </c>
      <c r="B1556" s="5">
        <v>45338</v>
      </c>
      <c r="C1556" t="s">
        <v>835</v>
      </c>
      <c r="D1556" t="s">
        <v>1652</v>
      </c>
      <c r="E1556" t="s">
        <v>1932</v>
      </c>
      <c r="F1556">
        <v>2</v>
      </c>
      <c r="G1556">
        <v>388.34</v>
      </c>
      <c r="H1556">
        <v>0.09</v>
      </c>
      <c r="I1556" t="s">
        <v>1961</v>
      </c>
      <c r="J1556">
        <v>706.77880000000005</v>
      </c>
      <c r="K1556">
        <v>706.77879999999993</v>
      </c>
      <c r="L1556" t="str">
        <f>_xlfn.IFS(Table8_1[[#This Row],[Unit_Price]]&lt;500,"Low Price",Table8_1[[#This Row],[Unit_Price]]&lt;2000,"Medium Price",Table8_1[[#This Row],[Unit_Price]]&gt;=2000, "High Price")</f>
        <v>Low Price</v>
      </c>
      <c r="M1556" t="str">
        <f>VLOOKUP(Table8_16[[#This Row],[Customer_ID]],Table1__2[],2,FALSE)</f>
        <v>Sarah Stewart</v>
      </c>
      <c r="N1556">
        <f>VLOOKUP(Table8_16[[#This Row],[Customer_ID]],Table1__2[],3,FALSE)</f>
        <v>24</v>
      </c>
      <c r="O1556" t="str">
        <f>VLOOKUP(Table8_16[[#This Row],[Customer_ID]],Table1__2[],4,FALSE)</f>
        <v>Female</v>
      </c>
      <c r="P1556" t="str">
        <f>VLOOKUP(Table8_16[[#This Row],[Customer_ID]],Table1__2[],5,FALSE)</f>
        <v>East Richard</v>
      </c>
      <c r="Q1556" t="str">
        <f>VLOOKUP(Table8_16[[#This Row],[Customer_ID]],Table1__2[],6,FALSE)</f>
        <v>Texas</v>
      </c>
      <c r="R1556" t="str">
        <f>VLOOKUP(Table8_16[[#This Row],[Customer_ID]],Table1__2[],7,FALSE)</f>
        <v>USA</v>
      </c>
      <c r="S1556" t="str">
        <f>VLOOKUP(Table8_16[[#This Row],[Customer_ID]],Table1__2[],8,FALSE)</f>
        <v>Platinum</v>
      </c>
      <c r="T1556" t="str">
        <f>VLOOKUP(Table8_16[[#This Row],[Customer_ID]],Table1__2[],9,FALSE)</f>
        <v>Students</v>
      </c>
      <c r="U1556" t="str">
        <f>VLOOKUP(Table8_16[[#This Row],[Product_ID]],Table3__211[],2,FALSE)</f>
        <v>Women's Scarf</v>
      </c>
      <c r="V1556" t="str">
        <f>VLOOKUP(Table8_16[[#This Row],[Product_ID]],Table3__211[],3,FALSE)</f>
        <v>Set</v>
      </c>
      <c r="W1556" t="str">
        <f>VLOOKUP(Table8_16[[#This Row],[Product_ID]],Table3__211[],4,FALSE)</f>
        <v>Clothing</v>
      </c>
      <c r="X1556" t="str">
        <f>VLOOKUP(Table8_16[[#This Row],[Product_ID]],Table3__211[],5,FALSE)</f>
        <v>Accessories</v>
      </c>
      <c r="Y1556" t="str">
        <f>VLOOKUP(Table8_16[[#This Row],[Product_ID]],Table3__211[],6,FALSE)</f>
        <v>Brown and Sons</v>
      </c>
      <c r="Z1556">
        <f>VLOOKUP(Table8_16[[#This Row],[Product_ID]],Table3__211[],7,FALSE)</f>
        <v>174.02</v>
      </c>
      <c r="AA1556">
        <f>VLOOKUP(Table8_16[[#This Row],[Product_ID]],Table3__211[],8,FALSE)</f>
        <v>268</v>
      </c>
      <c r="AB1556" t="str">
        <f>VLOOKUP(Table8_16[[#This Row],[Store_ID]],Store!$A$2:$E$21,2,FALSE)</f>
        <v>Gardner, Humphrey and Contreras</v>
      </c>
      <c r="AC1556" t="str">
        <f>VLOOKUP(Table8_16[[#This Row],[Store_ID]],Store!$A$2:$E$21,3,FALSE)</f>
        <v>East</v>
      </c>
      <c r="AD1556" t="str">
        <f>VLOOKUP(Table8_16[[#This Row],[Store_ID]],Store!$A$2:$E$21,4,FALSE)</f>
        <v>Johnsonville</v>
      </c>
      <c r="AE1556" t="str">
        <f>VLOOKUP(Table8_16[[#This Row],[Store_ID]],Store!$A$2:$E$21,5,FALSE)</f>
        <v>Flagship</v>
      </c>
      <c r="AF1556" s="22" t="str">
        <f>VLOOKUP(Table8_16[[#This Row],[Store_ID]],Store!$A$2:$F$21,6,FALSE)</f>
        <v>Physical Store</v>
      </c>
    </row>
    <row r="1557" spans="1:32" x14ac:dyDescent="0.3">
      <c r="A1557" t="s">
        <v>3522</v>
      </c>
      <c r="B1557" s="5">
        <v>45252</v>
      </c>
      <c r="C1557" t="s">
        <v>1016</v>
      </c>
      <c r="D1557" t="s">
        <v>1667</v>
      </c>
      <c r="E1557" t="s">
        <v>1911</v>
      </c>
      <c r="F1557">
        <v>4</v>
      </c>
      <c r="G1557">
        <v>998.2</v>
      </c>
      <c r="H1557">
        <v>0.15</v>
      </c>
      <c r="I1557" t="s">
        <v>1959</v>
      </c>
      <c r="J1557">
        <v>3393.88</v>
      </c>
      <c r="K1557">
        <v>3393.88</v>
      </c>
      <c r="L1557" t="str">
        <f>_xlfn.IFS(Table8_1[[#This Row],[Unit_Price]]&lt;500,"Low Price",Table8_1[[#This Row],[Unit_Price]]&lt;2000,"Medium Price",Table8_1[[#This Row],[Unit_Price]]&gt;=2000, "High Price")</f>
        <v>Medium Price</v>
      </c>
      <c r="M1557" t="str">
        <f>VLOOKUP(Table8_16[[#This Row],[Customer_ID]],Table1__2[],2,FALSE)</f>
        <v>Casey Simpson</v>
      </c>
      <c r="N1557">
        <f>VLOOKUP(Table8_16[[#This Row],[Customer_ID]],Table1__2[],3,FALSE)</f>
        <v>54</v>
      </c>
      <c r="O1557" t="str">
        <f>VLOOKUP(Table8_16[[#This Row],[Customer_ID]],Table1__2[],4,FALSE)</f>
        <v>Male</v>
      </c>
      <c r="P1557" t="str">
        <f>VLOOKUP(Table8_16[[#This Row],[Customer_ID]],Table1__2[],5,FALSE)</f>
        <v>West Mathewside</v>
      </c>
      <c r="Q1557" t="str">
        <f>VLOOKUP(Table8_16[[#This Row],[Customer_ID]],Table1__2[],6,FALSE)</f>
        <v>Mississippi</v>
      </c>
      <c r="R1557" t="str">
        <f>VLOOKUP(Table8_16[[#This Row],[Customer_ID]],Table1__2[],7,FALSE)</f>
        <v>USA</v>
      </c>
      <c r="S1557" t="str">
        <f>VLOOKUP(Table8_16[[#This Row],[Customer_ID]],Table1__2[],8,FALSE)</f>
        <v>Platinum</v>
      </c>
      <c r="T1557" t="str">
        <f>VLOOKUP(Table8_16[[#This Row],[Customer_ID]],Table1__2[],9,FALSE)</f>
        <v>Experienced</v>
      </c>
      <c r="U1557" t="str">
        <f>VLOOKUP(Table8_16[[#This Row],[Product_ID]],Table3__211[],2,FALSE)</f>
        <v>Stainless Steel Cutlery</v>
      </c>
      <c r="V1557" t="str">
        <f>VLOOKUP(Table8_16[[#This Row],[Product_ID]],Table3__211[],3,FALSE)</f>
        <v>Set</v>
      </c>
      <c r="W1557" t="str">
        <f>VLOOKUP(Table8_16[[#This Row],[Product_ID]],Table3__211[],4,FALSE)</f>
        <v>Home</v>
      </c>
      <c r="X1557" t="str">
        <f>VLOOKUP(Table8_16[[#This Row],[Product_ID]],Table3__211[],5,FALSE)</f>
        <v>Kitchen</v>
      </c>
      <c r="Y1557" t="str">
        <f>VLOOKUP(Table8_16[[#This Row],[Product_ID]],Table3__211[],6,FALSE)</f>
        <v>Stevens, Fernandez and Martin</v>
      </c>
      <c r="Z1557">
        <f>VLOOKUP(Table8_16[[#This Row],[Product_ID]],Table3__211[],7,FALSE)</f>
        <v>19.52</v>
      </c>
      <c r="AA1557">
        <f>VLOOKUP(Table8_16[[#This Row],[Product_ID]],Table3__211[],8,FALSE)</f>
        <v>57</v>
      </c>
      <c r="AB1557" t="str">
        <f>VLOOKUP(Table8_16[[#This Row],[Store_ID]],Store!$A$2:$E$21,2,FALSE)</f>
        <v>Benson-Elliott</v>
      </c>
      <c r="AC1557" t="str">
        <f>VLOOKUP(Table8_16[[#This Row],[Store_ID]],Store!$A$2:$E$21,3,FALSE)</f>
        <v>East</v>
      </c>
      <c r="AD1557" t="str">
        <f>VLOOKUP(Table8_16[[#This Row],[Store_ID]],Store!$A$2:$E$21,4,FALSE)</f>
        <v>Port Josephberg</v>
      </c>
      <c r="AE1557" t="str">
        <f>VLOOKUP(Table8_16[[#This Row],[Store_ID]],Store!$A$2:$E$21,5,FALSE)</f>
        <v>Online</v>
      </c>
      <c r="AF1557" s="22" t="str">
        <f>VLOOKUP(Table8_16[[#This Row],[Store_ID]],Store!$A$2:$F$21,6,FALSE)</f>
        <v>Digital Store</v>
      </c>
    </row>
    <row r="1558" spans="1:32" x14ac:dyDescent="0.3">
      <c r="A1558" t="s">
        <v>3523</v>
      </c>
      <c r="B1558" s="5">
        <v>45606</v>
      </c>
      <c r="C1558" t="s">
        <v>1528</v>
      </c>
      <c r="D1558" t="s">
        <v>1686</v>
      </c>
      <c r="E1558" t="s">
        <v>1887</v>
      </c>
      <c r="F1558">
        <v>1</v>
      </c>
      <c r="G1558">
        <v>887.38</v>
      </c>
      <c r="H1558">
        <v>0.01</v>
      </c>
      <c r="I1558" t="s">
        <v>1964</v>
      </c>
      <c r="J1558">
        <v>878.50620000000004</v>
      </c>
      <c r="K1558">
        <v>878.50620000000004</v>
      </c>
      <c r="L1558" t="str">
        <f>_xlfn.IFS(Table8_1[[#This Row],[Unit_Price]]&lt;500,"Low Price",Table8_1[[#This Row],[Unit_Price]]&lt;2000,"Medium Price",Table8_1[[#This Row],[Unit_Price]]&gt;=2000, "High Price")</f>
        <v>Medium Price</v>
      </c>
      <c r="M1558" t="str">
        <f>VLOOKUP(Table8_16[[#This Row],[Customer_ID]],Table1__2[],2,FALSE)</f>
        <v>Amanda Powell</v>
      </c>
      <c r="N1558">
        <f>VLOOKUP(Table8_16[[#This Row],[Customer_ID]],Table1__2[],3,FALSE)</f>
        <v>28</v>
      </c>
      <c r="O1558" t="str">
        <f>VLOOKUP(Table8_16[[#This Row],[Customer_ID]],Table1__2[],4,FALSE)</f>
        <v>Male</v>
      </c>
      <c r="P1558" t="str">
        <f>VLOOKUP(Table8_16[[#This Row],[Customer_ID]],Table1__2[],5,FALSE)</f>
        <v>South William</v>
      </c>
      <c r="Q1558" t="str">
        <f>VLOOKUP(Table8_16[[#This Row],[Customer_ID]],Table1__2[],6,FALSE)</f>
        <v>Alabama</v>
      </c>
      <c r="R1558" t="str">
        <f>VLOOKUP(Table8_16[[#This Row],[Customer_ID]],Table1__2[],7,FALSE)</f>
        <v>USA</v>
      </c>
      <c r="S1558" t="str">
        <f>VLOOKUP(Table8_16[[#This Row],[Customer_ID]],Table1__2[],8,FALSE)</f>
        <v>Silver</v>
      </c>
      <c r="T1558" t="str">
        <f>VLOOKUP(Table8_16[[#This Row],[Customer_ID]],Table1__2[],9,FALSE)</f>
        <v>Entry level Professionel</v>
      </c>
      <c r="U1558" t="str">
        <f>VLOOKUP(Table8_16[[#This Row],[Product_ID]],Table3__211[],2,FALSE)</f>
        <v>Women's Summer</v>
      </c>
      <c r="V1558" t="str">
        <f>VLOOKUP(Table8_16[[#This Row],[Product_ID]],Table3__211[],3,FALSE)</f>
        <v>Dress</v>
      </c>
      <c r="W1558" t="str">
        <f>VLOOKUP(Table8_16[[#This Row],[Product_ID]],Table3__211[],4,FALSE)</f>
        <v>Clothing</v>
      </c>
      <c r="X1558" t="str">
        <f>VLOOKUP(Table8_16[[#This Row],[Product_ID]],Table3__211[],5,FALSE)</f>
        <v>Tops</v>
      </c>
      <c r="Y1558" t="str">
        <f>VLOOKUP(Table8_16[[#This Row],[Product_ID]],Table3__211[],6,FALSE)</f>
        <v>Smith-Mills</v>
      </c>
      <c r="Z1558">
        <f>VLOOKUP(Table8_16[[#This Row],[Product_ID]],Table3__211[],7,FALSE)</f>
        <v>223.43</v>
      </c>
      <c r="AA1558">
        <f>VLOOKUP(Table8_16[[#This Row],[Product_ID]],Table3__211[],8,FALSE)</f>
        <v>154</v>
      </c>
      <c r="AB1558" t="str">
        <f>VLOOKUP(Table8_16[[#This Row],[Store_ID]],Store!$A$2:$E$21,2,FALSE)</f>
        <v>Rivera-Warner</v>
      </c>
      <c r="AC1558" t="str">
        <f>VLOOKUP(Table8_16[[#This Row],[Store_ID]],Store!$A$2:$E$21,3,FALSE)</f>
        <v>East</v>
      </c>
      <c r="AD1558" t="str">
        <f>VLOOKUP(Table8_16[[#This Row],[Store_ID]],Store!$A$2:$E$21,4,FALSE)</f>
        <v>Washingtonfurt</v>
      </c>
      <c r="AE1558" t="str">
        <f>VLOOKUP(Table8_16[[#This Row],[Store_ID]],Store!$A$2:$E$21,5,FALSE)</f>
        <v>Flagship</v>
      </c>
      <c r="AF1558" s="22" t="str">
        <f>VLOOKUP(Table8_16[[#This Row],[Store_ID]],Store!$A$2:$F$21,6,FALSE)</f>
        <v>Physical Store</v>
      </c>
    </row>
    <row r="1559" spans="1:32" x14ac:dyDescent="0.3">
      <c r="A1559" t="s">
        <v>3524</v>
      </c>
      <c r="B1559" s="5">
        <v>45524</v>
      </c>
      <c r="C1559" t="s">
        <v>995</v>
      </c>
      <c r="D1559" t="s">
        <v>1689</v>
      </c>
      <c r="E1559" t="s">
        <v>1929</v>
      </c>
      <c r="F1559">
        <v>4</v>
      </c>
      <c r="G1559">
        <v>332.97</v>
      </c>
      <c r="H1559">
        <v>0.28000000000000003</v>
      </c>
      <c r="I1559" t="s">
        <v>1959</v>
      </c>
      <c r="J1559">
        <v>958.95360000000005</v>
      </c>
      <c r="K1559">
        <v>958.95360000000005</v>
      </c>
      <c r="L1559" t="str">
        <f>_xlfn.IFS(Table8_1[[#This Row],[Unit_Price]]&lt;500,"Low Price",Table8_1[[#This Row],[Unit_Price]]&lt;2000,"Medium Price",Table8_1[[#This Row],[Unit_Price]]&gt;=2000, "High Price")</f>
        <v>Low Price</v>
      </c>
      <c r="M1559" t="str">
        <f>VLOOKUP(Table8_16[[#This Row],[Customer_ID]],Table1__2[],2,FALSE)</f>
        <v>Jason Mullins</v>
      </c>
      <c r="N1559">
        <f>VLOOKUP(Table8_16[[#This Row],[Customer_ID]],Table1__2[],3,FALSE)</f>
        <v>47</v>
      </c>
      <c r="O1559" t="str">
        <f>VLOOKUP(Table8_16[[#This Row],[Customer_ID]],Table1__2[],4,FALSE)</f>
        <v>Female</v>
      </c>
      <c r="P1559" t="str">
        <f>VLOOKUP(Table8_16[[#This Row],[Customer_ID]],Table1__2[],5,FALSE)</f>
        <v>Brianchester</v>
      </c>
      <c r="Q1559" t="str">
        <f>VLOOKUP(Table8_16[[#This Row],[Customer_ID]],Table1__2[],6,FALSE)</f>
        <v>Delaware</v>
      </c>
      <c r="R1559" t="str">
        <f>VLOOKUP(Table8_16[[#This Row],[Customer_ID]],Table1__2[],7,FALSE)</f>
        <v>USA</v>
      </c>
      <c r="S1559" t="str">
        <f>VLOOKUP(Table8_16[[#This Row],[Customer_ID]],Table1__2[],8,FALSE)</f>
        <v>Silver</v>
      </c>
      <c r="T1559" t="str">
        <f>VLOOKUP(Table8_16[[#This Row],[Customer_ID]],Table1__2[],9,FALSE)</f>
        <v>Experienced</v>
      </c>
      <c r="U1559" t="str">
        <f>VLOOKUP(Table8_16[[#This Row],[Product_ID]],Table3__211[],2,FALSE)</f>
        <v>Men's Casual</v>
      </c>
      <c r="V1559" t="str">
        <f>VLOOKUP(Table8_16[[#This Row],[Product_ID]],Table3__211[],3,FALSE)</f>
        <v>Sneakers</v>
      </c>
      <c r="W1559" t="str">
        <f>VLOOKUP(Table8_16[[#This Row],[Product_ID]],Table3__211[],4,FALSE)</f>
        <v>Clothing</v>
      </c>
      <c r="X1559" t="str">
        <f>VLOOKUP(Table8_16[[#This Row],[Product_ID]],Table3__211[],5,FALSE)</f>
        <v>Footwear</v>
      </c>
      <c r="Y1559" t="str">
        <f>VLOOKUP(Table8_16[[#This Row],[Product_ID]],Table3__211[],6,FALSE)</f>
        <v>Hogan-Lee</v>
      </c>
      <c r="Z1559">
        <f>VLOOKUP(Table8_16[[#This Row],[Product_ID]],Table3__211[],7,FALSE)</f>
        <v>353.47</v>
      </c>
      <c r="AA1559">
        <f>VLOOKUP(Table8_16[[#This Row],[Product_ID]],Table3__211[],8,FALSE)</f>
        <v>214</v>
      </c>
      <c r="AB1559" t="str">
        <f>VLOOKUP(Table8_16[[#This Row],[Store_ID]],Store!$A$2:$E$21,2,FALSE)</f>
        <v>Thomas, Bridges and Harris</v>
      </c>
      <c r="AC1559" t="str">
        <f>VLOOKUP(Table8_16[[#This Row],[Store_ID]],Store!$A$2:$E$21,3,FALSE)</f>
        <v>North</v>
      </c>
      <c r="AD1559" t="str">
        <f>VLOOKUP(Table8_16[[#This Row],[Store_ID]],Store!$A$2:$E$21,4,FALSE)</f>
        <v>Sabrinatown</v>
      </c>
      <c r="AE1559" t="str">
        <f>VLOOKUP(Table8_16[[#This Row],[Store_ID]],Store!$A$2:$E$21,5,FALSE)</f>
        <v>Online</v>
      </c>
      <c r="AF1559" s="22" t="str">
        <f>VLOOKUP(Table8_16[[#This Row],[Store_ID]],Store!$A$2:$F$21,6,FALSE)</f>
        <v>Digital Store</v>
      </c>
    </row>
    <row r="1560" spans="1:32" x14ac:dyDescent="0.3">
      <c r="A1560" t="s">
        <v>3525</v>
      </c>
      <c r="B1560" s="5">
        <v>45934</v>
      </c>
      <c r="C1560" t="s">
        <v>96</v>
      </c>
      <c r="D1560" t="s">
        <v>1718</v>
      </c>
      <c r="E1560" t="s">
        <v>1887</v>
      </c>
      <c r="F1560">
        <v>2</v>
      </c>
      <c r="G1560">
        <v>157.91</v>
      </c>
      <c r="H1560">
        <v>0.09</v>
      </c>
      <c r="I1560" t="s">
        <v>1964</v>
      </c>
      <c r="J1560">
        <v>287.39620000000002</v>
      </c>
      <c r="K1560">
        <v>287.39620000000002</v>
      </c>
      <c r="L1560" t="str">
        <f>_xlfn.IFS(Table8_1[[#This Row],[Unit_Price]]&lt;500,"Low Price",Table8_1[[#This Row],[Unit_Price]]&lt;2000,"Medium Price",Table8_1[[#This Row],[Unit_Price]]&gt;=2000, "High Price")</f>
        <v>Low Price</v>
      </c>
      <c r="M1560" t="str">
        <f>VLOOKUP(Table8_16[[#This Row],[Customer_ID]],Table1__2[],2,FALSE)</f>
        <v>Jeff Martinez</v>
      </c>
      <c r="N1560">
        <f>VLOOKUP(Table8_16[[#This Row],[Customer_ID]],Table1__2[],3,FALSE)</f>
        <v>36</v>
      </c>
      <c r="O1560" t="str">
        <f>VLOOKUP(Table8_16[[#This Row],[Customer_ID]],Table1__2[],4,FALSE)</f>
        <v>Female</v>
      </c>
      <c r="P1560" t="str">
        <f>VLOOKUP(Table8_16[[#This Row],[Customer_ID]],Table1__2[],5,FALSE)</f>
        <v>Smithburgh</v>
      </c>
      <c r="Q1560" t="str">
        <f>VLOOKUP(Table8_16[[#This Row],[Customer_ID]],Table1__2[],6,FALSE)</f>
        <v>Oklahoma</v>
      </c>
      <c r="R1560" t="str">
        <f>VLOOKUP(Table8_16[[#This Row],[Customer_ID]],Table1__2[],7,FALSE)</f>
        <v>USA</v>
      </c>
      <c r="S1560" t="str">
        <f>VLOOKUP(Table8_16[[#This Row],[Customer_ID]],Table1__2[],8,FALSE)</f>
        <v>Gold</v>
      </c>
      <c r="T1560" t="str">
        <f>VLOOKUP(Table8_16[[#This Row],[Customer_ID]],Table1__2[],9,FALSE)</f>
        <v>Experienced</v>
      </c>
      <c r="U1560" t="str">
        <f>VLOOKUP(Table8_16[[#This Row],[Product_ID]],Table3__211[],2,FALSE)</f>
        <v>Men's Winter</v>
      </c>
      <c r="V1560" t="str">
        <f>VLOOKUP(Table8_16[[#This Row],[Product_ID]],Table3__211[],3,FALSE)</f>
        <v>Jacket</v>
      </c>
      <c r="W1560" t="str">
        <f>VLOOKUP(Table8_16[[#This Row],[Product_ID]],Table3__211[],4,FALSE)</f>
        <v>Clothing</v>
      </c>
      <c r="X1560" t="str">
        <f>VLOOKUP(Table8_16[[#This Row],[Product_ID]],Table3__211[],5,FALSE)</f>
        <v>Outerwear</v>
      </c>
      <c r="Y1560" t="str">
        <f>VLOOKUP(Table8_16[[#This Row],[Product_ID]],Table3__211[],6,FALSE)</f>
        <v>Kelly, Smith and Perez</v>
      </c>
      <c r="Z1560">
        <f>VLOOKUP(Table8_16[[#This Row],[Product_ID]],Table3__211[],7,FALSE)</f>
        <v>167.34</v>
      </c>
      <c r="AA1560">
        <f>VLOOKUP(Table8_16[[#This Row],[Product_ID]],Table3__211[],8,FALSE)</f>
        <v>296</v>
      </c>
      <c r="AB1560" t="str">
        <f>VLOOKUP(Table8_16[[#This Row],[Store_ID]],Store!$A$2:$E$21,2,FALSE)</f>
        <v>Rivera-Warner</v>
      </c>
      <c r="AC1560" t="str">
        <f>VLOOKUP(Table8_16[[#This Row],[Store_ID]],Store!$A$2:$E$21,3,FALSE)</f>
        <v>East</v>
      </c>
      <c r="AD1560" t="str">
        <f>VLOOKUP(Table8_16[[#This Row],[Store_ID]],Store!$A$2:$E$21,4,FALSE)</f>
        <v>Washingtonfurt</v>
      </c>
      <c r="AE1560" t="str">
        <f>VLOOKUP(Table8_16[[#This Row],[Store_ID]],Store!$A$2:$E$21,5,FALSE)</f>
        <v>Flagship</v>
      </c>
      <c r="AF1560" s="22" t="str">
        <f>VLOOKUP(Table8_16[[#This Row],[Store_ID]],Store!$A$2:$F$21,6,FALSE)</f>
        <v>Physical Store</v>
      </c>
    </row>
    <row r="1561" spans="1:32" x14ac:dyDescent="0.3">
      <c r="A1561" t="s">
        <v>3526</v>
      </c>
      <c r="B1561" s="5">
        <v>45539</v>
      </c>
      <c r="C1561" t="s">
        <v>1127</v>
      </c>
      <c r="D1561" t="s">
        <v>1606</v>
      </c>
      <c r="E1561" t="s">
        <v>1945</v>
      </c>
      <c r="F1561">
        <v>1</v>
      </c>
      <c r="G1561">
        <v>548.15</v>
      </c>
      <c r="H1561">
        <v>0.11</v>
      </c>
      <c r="I1561" t="s">
        <v>1959</v>
      </c>
      <c r="J1561">
        <v>487.8535</v>
      </c>
      <c r="K1561">
        <v>487.8535</v>
      </c>
      <c r="L1561" t="str">
        <f>_xlfn.IFS(Table8_1[[#This Row],[Unit_Price]]&lt;500,"Low Price",Table8_1[[#This Row],[Unit_Price]]&lt;2000,"Medium Price",Table8_1[[#This Row],[Unit_Price]]&gt;=2000, "High Price")</f>
        <v>Medium Price</v>
      </c>
      <c r="M1561" t="str">
        <f>VLOOKUP(Table8_16[[#This Row],[Customer_ID]],Table1__2[],2,FALSE)</f>
        <v>Steve Hunt</v>
      </c>
      <c r="N1561">
        <f>VLOOKUP(Table8_16[[#This Row],[Customer_ID]],Table1__2[],3,FALSE)</f>
        <v>54</v>
      </c>
      <c r="O1561" t="str">
        <f>VLOOKUP(Table8_16[[#This Row],[Customer_ID]],Table1__2[],4,FALSE)</f>
        <v>Male</v>
      </c>
      <c r="P1561" t="str">
        <f>VLOOKUP(Table8_16[[#This Row],[Customer_ID]],Table1__2[],5,FALSE)</f>
        <v>North Richard</v>
      </c>
      <c r="Q1561" t="str">
        <f>VLOOKUP(Table8_16[[#This Row],[Customer_ID]],Table1__2[],6,FALSE)</f>
        <v>Virginia</v>
      </c>
      <c r="R1561" t="str">
        <f>VLOOKUP(Table8_16[[#This Row],[Customer_ID]],Table1__2[],7,FALSE)</f>
        <v>USA</v>
      </c>
      <c r="S1561" t="str">
        <f>VLOOKUP(Table8_16[[#This Row],[Customer_ID]],Table1__2[],8,FALSE)</f>
        <v>Bronze</v>
      </c>
      <c r="T1561" t="str">
        <f>VLOOKUP(Table8_16[[#This Row],[Customer_ID]],Table1__2[],9,FALSE)</f>
        <v>Experienced</v>
      </c>
      <c r="U1561" t="str">
        <f>VLOOKUP(Table8_16[[#This Row],[Product_ID]],Table3__211[],2,FALSE)</f>
        <v>Hair Strengthening</v>
      </c>
      <c r="V1561" t="str">
        <f>VLOOKUP(Table8_16[[#This Row],[Product_ID]],Table3__211[],3,FALSE)</f>
        <v>Shampoo</v>
      </c>
      <c r="W1561" t="str">
        <f>VLOOKUP(Table8_16[[#This Row],[Product_ID]],Table3__211[],4,FALSE)</f>
        <v>Beauty</v>
      </c>
      <c r="X1561" t="str">
        <f>VLOOKUP(Table8_16[[#This Row],[Product_ID]],Table3__211[],5,FALSE)</f>
        <v>Haircare</v>
      </c>
      <c r="Y1561" t="str">
        <f>VLOOKUP(Table8_16[[#This Row],[Product_ID]],Table3__211[],6,FALSE)</f>
        <v>Rice LLC</v>
      </c>
      <c r="Z1561">
        <f>VLOOKUP(Table8_16[[#This Row],[Product_ID]],Table3__211[],7,FALSE)</f>
        <v>115.82</v>
      </c>
      <c r="AA1561">
        <f>VLOOKUP(Table8_16[[#This Row],[Product_ID]],Table3__211[],8,FALSE)</f>
        <v>460</v>
      </c>
      <c r="AB1561" t="str">
        <f>VLOOKUP(Table8_16[[#This Row],[Store_ID]],Store!$A$2:$E$21,2,FALSE)</f>
        <v>Guerrero-Schmitt</v>
      </c>
      <c r="AC1561" t="str">
        <f>VLOOKUP(Table8_16[[#This Row],[Store_ID]],Store!$A$2:$E$21,3,FALSE)</f>
        <v>East</v>
      </c>
      <c r="AD1561" t="str">
        <f>VLOOKUP(Table8_16[[#This Row],[Store_ID]],Store!$A$2:$E$21,4,FALSE)</f>
        <v>East Stevechester</v>
      </c>
      <c r="AE1561" t="str">
        <f>VLOOKUP(Table8_16[[#This Row],[Store_ID]],Store!$A$2:$E$21,5,FALSE)</f>
        <v>Flagship</v>
      </c>
      <c r="AF1561" s="22" t="str">
        <f>VLOOKUP(Table8_16[[#This Row],[Store_ID]],Store!$A$2:$F$21,6,FALSE)</f>
        <v>Physical Store</v>
      </c>
    </row>
    <row r="1562" spans="1:32" x14ac:dyDescent="0.3">
      <c r="A1562" t="s">
        <v>3527</v>
      </c>
      <c r="B1562" s="5">
        <v>45555</v>
      </c>
      <c r="C1562" t="s">
        <v>689</v>
      </c>
      <c r="D1562" t="s">
        <v>1725</v>
      </c>
      <c r="E1562" t="s">
        <v>1936</v>
      </c>
      <c r="F1562">
        <v>1</v>
      </c>
      <c r="G1562">
        <v>135.13</v>
      </c>
      <c r="H1562">
        <v>0.04</v>
      </c>
      <c r="I1562" t="s">
        <v>1959</v>
      </c>
      <c r="J1562">
        <v>129.72479999999999</v>
      </c>
      <c r="K1562">
        <v>129.72479999999999</v>
      </c>
      <c r="L1562" t="str">
        <f>_xlfn.IFS(Table8_1[[#This Row],[Unit_Price]]&lt;500,"Low Price",Table8_1[[#This Row],[Unit_Price]]&lt;2000,"Medium Price",Table8_1[[#This Row],[Unit_Price]]&gt;=2000, "High Price")</f>
        <v>Low Price</v>
      </c>
      <c r="M1562" t="str">
        <f>VLOOKUP(Table8_16[[#This Row],[Customer_ID]],Table1__2[],2,FALSE)</f>
        <v>Joan Johnson</v>
      </c>
      <c r="N1562">
        <f>VLOOKUP(Table8_16[[#This Row],[Customer_ID]],Table1__2[],3,FALSE)</f>
        <v>50</v>
      </c>
      <c r="O1562" t="str">
        <f>VLOOKUP(Table8_16[[#This Row],[Customer_ID]],Table1__2[],4,FALSE)</f>
        <v>Female</v>
      </c>
      <c r="P1562" t="str">
        <f>VLOOKUP(Table8_16[[#This Row],[Customer_ID]],Table1__2[],5,FALSE)</f>
        <v>Lake Josephport</v>
      </c>
      <c r="Q1562" t="str">
        <f>VLOOKUP(Table8_16[[#This Row],[Customer_ID]],Table1__2[],6,FALSE)</f>
        <v>Maine</v>
      </c>
      <c r="R1562" t="str">
        <f>VLOOKUP(Table8_16[[#This Row],[Customer_ID]],Table1__2[],7,FALSE)</f>
        <v>USA</v>
      </c>
      <c r="S1562" t="str">
        <f>VLOOKUP(Table8_16[[#This Row],[Customer_ID]],Table1__2[],8,FALSE)</f>
        <v>Platinum</v>
      </c>
      <c r="T1562" t="str">
        <f>VLOOKUP(Table8_16[[#This Row],[Customer_ID]],Table1__2[],9,FALSE)</f>
        <v>Experienced</v>
      </c>
      <c r="U1562" t="str">
        <f>VLOOKUP(Table8_16[[#This Row],[Product_ID]],Table3__211[],2,FALSE)</f>
        <v>Car Dashboard Phone</v>
      </c>
      <c r="V1562" t="str">
        <f>VLOOKUP(Table8_16[[#This Row],[Product_ID]],Table3__211[],3,FALSE)</f>
        <v>Holder</v>
      </c>
      <c r="W1562" t="str">
        <f>VLOOKUP(Table8_16[[#This Row],[Product_ID]],Table3__211[],4,FALSE)</f>
        <v>Electronics</v>
      </c>
      <c r="X1562" t="str">
        <f>VLOOKUP(Table8_16[[#This Row],[Product_ID]],Table3__211[],5,FALSE)</f>
        <v>Accessories</v>
      </c>
      <c r="Y1562" t="str">
        <f>VLOOKUP(Table8_16[[#This Row],[Product_ID]],Table3__211[],6,FALSE)</f>
        <v>Byrd, Stewart and Valdez</v>
      </c>
      <c r="Z1562">
        <f>VLOOKUP(Table8_16[[#This Row],[Product_ID]],Table3__211[],7,FALSE)</f>
        <v>177.98</v>
      </c>
      <c r="AA1562">
        <f>VLOOKUP(Table8_16[[#This Row],[Product_ID]],Table3__211[],8,FALSE)</f>
        <v>103</v>
      </c>
      <c r="AB1562" t="str">
        <f>VLOOKUP(Table8_16[[#This Row],[Store_ID]],Store!$A$2:$E$21,2,FALSE)</f>
        <v>Shelton PLC</v>
      </c>
      <c r="AC1562" t="str">
        <f>VLOOKUP(Table8_16[[#This Row],[Store_ID]],Store!$A$2:$E$21,3,FALSE)</f>
        <v>North</v>
      </c>
      <c r="AD1562" t="str">
        <f>VLOOKUP(Table8_16[[#This Row],[Store_ID]],Store!$A$2:$E$21,4,FALSE)</f>
        <v>East Jenniferstad</v>
      </c>
      <c r="AE1562" t="str">
        <f>VLOOKUP(Table8_16[[#This Row],[Store_ID]],Store!$A$2:$E$21,5,FALSE)</f>
        <v>Flagship</v>
      </c>
      <c r="AF1562" s="22" t="str">
        <f>VLOOKUP(Table8_16[[#This Row],[Store_ID]],Store!$A$2:$F$21,6,FALSE)</f>
        <v>Physical Store</v>
      </c>
    </row>
    <row r="1563" spans="1:32" x14ac:dyDescent="0.3">
      <c r="A1563" t="s">
        <v>3528</v>
      </c>
      <c r="B1563" s="5">
        <v>45281</v>
      </c>
      <c r="C1563" t="s">
        <v>719</v>
      </c>
      <c r="D1563" t="s">
        <v>1750</v>
      </c>
      <c r="E1563" t="s">
        <v>1901</v>
      </c>
      <c r="F1563">
        <v>3</v>
      </c>
      <c r="G1563">
        <v>579.26</v>
      </c>
      <c r="H1563">
        <v>0.19</v>
      </c>
      <c r="I1563" t="s">
        <v>1959</v>
      </c>
      <c r="J1563">
        <v>1407.6017999999999</v>
      </c>
      <c r="K1563">
        <v>1407.6017999999999</v>
      </c>
      <c r="L1563" t="str">
        <f>_xlfn.IFS(Table8_1[[#This Row],[Unit_Price]]&lt;500,"Low Price",Table8_1[[#This Row],[Unit_Price]]&lt;2000,"Medium Price",Table8_1[[#This Row],[Unit_Price]]&gt;=2000, "High Price")</f>
        <v>Medium Price</v>
      </c>
      <c r="M1563" t="str">
        <f>VLOOKUP(Table8_16[[#This Row],[Customer_ID]],Table1__2[],2,FALSE)</f>
        <v>Jordan Wells</v>
      </c>
      <c r="N1563">
        <f>VLOOKUP(Table8_16[[#This Row],[Customer_ID]],Table1__2[],3,FALSE)</f>
        <v>47</v>
      </c>
      <c r="O1563" t="str">
        <f>VLOOKUP(Table8_16[[#This Row],[Customer_ID]],Table1__2[],4,FALSE)</f>
        <v>Female</v>
      </c>
      <c r="P1563" t="str">
        <f>VLOOKUP(Table8_16[[#This Row],[Customer_ID]],Table1__2[],5,FALSE)</f>
        <v xml:space="preserve">Phillipschester   </v>
      </c>
      <c r="Q1563" t="str">
        <f>VLOOKUP(Table8_16[[#This Row],[Customer_ID]],Table1__2[],6,FALSE)</f>
        <v>New Jersey</v>
      </c>
      <c r="R1563" t="str">
        <f>VLOOKUP(Table8_16[[#This Row],[Customer_ID]],Table1__2[],7,FALSE)</f>
        <v>USA</v>
      </c>
      <c r="S1563" t="str">
        <f>VLOOKUP(Table8_16[[#This Row],[Customer_ID]],Table1__2[],8,FALSE)</f>
        <v>Gold</v>
      </c>
      <c r="T1563" t="str">
        <f>VLOOKUP(Table8_16[[#This Row],[Customer_ID]],Table1__2[],9,FALSE)</f>
        <v>Experienced</v>
      </c>
      <c r="U1563" t="str">
        <f>VLOOKUP(Table8_16[[#This Row],[Product_ID]],Table3__211[],2,FALSE)</f>
        <v>Premium Blanket</v>
      </c>
      <c r="V1563" t="str">
        <f>VLOOKUP(Table8_16[[#This Row],[Product_ID]],Table3__211[],3,FALSE)</f>
        <v>Throw</v>
      </c>
      <c r="W1563" t="str">
        <f>VLOOKUP(Table8_16[[#This Row],[Product_ID]],Table3__211[],4,FALSE)</f>
        <v>Home</v>
      </c>
      <c r="X1563" t="str">
        <f>VLOOKUP(Table8_16[[#This Row],[Product_ID]],Table3__211[],5,FALSE)</f>
        <v>Decor</v>
      </c>
      <c r="Y1563" t="str">
        <f>VLOOKUP(Table8_16[[#This Row],[Product_ID]],Table3__211[],6,FALSE)</f>
        <v>Hernandez, Kennedy and Porter</v>
      </c>
      <c r="Z1563">
        <f>VLOOKUP(Table8_16[[#This Row],[Product_ID]],Table3__211[],7,FALSE)</f>
        <v>461.47</v>
      </c>
      <c r="AA1563">
        <f>VLOOKUP(Table8_16[[#This Row],[Product_ID]],Table3__211[],8,FALSE)</f>
        <v>190</v>
      </c>
      <c r="AB1563" t="str">
        <f>VLOOKUP(Table8_16[[#This Row],[Store_ID]],Store!$A$2:$E$21,2,FALSE)</f>
        <v>Johnson-Wright</v>
      </c>
      <c r="AC1563" t="str">
        <f>VLOOKUP(Table8_16[[#This Row],[Store_ID]],Store!$A$2:$E$21,3,FALSE)</f>
        <v>North</v>
      </c>
      <c r="AD1563" t="str">
        <f>VLOOKUP(Table8_16[[#This Row],[Store_ID]],Store!$A$2:$E$21,4,FALSE)</f>
        <v>Hoodberg</v>
      </c>
      <c r="AE1563" t="str">
        <f>VLOOKUP(Table8_16[[#This Row],[Store_ID]],Store!$A$2:$E$21,5,FALSE)</f>
        <v>Outlet</v>
      </c>
      <c r="AF1563" s="22" t="str">
        <f>VLOOKUP(Table8_16[[#This Row],[Store_ID]],Store!$A$2:$F$21,6,FALSE)</f>
        <v>Physical Store</v>
      </c>
    </row>
    <row r="1564" spans="1:32" x14ac:dyDescent="0.3">
      <c r="A1564" t="s">
        <v>3529</v>
      </c>
      <c r="B1564" s="5">
        <v>45582</v>
      </c>
      <c r="C1564" t="s">
        <v>1226</v>
      </c>
      <c r="D1564" t="s">
        <v>1625</v>
      </c>
      <c r="E1564" t="s">
        <v>1887</v>
      </c>
      <c r="F1564">
        <v>1</v>
      </c>
      <c r="G1564">
        <v>465.63</v>
      </c>
      <c r="H1564">
        <v>0.25</v>
      </c>
      <c r="I1564" t="s">
        <v>1959</v>
      </c>
      <c r="J1564">
        <v>349.22250000000003</v>
      </c>
      <c r="K1564">
        <v>349.22249999999997</v>
      </c>
      <c r="L1564" t="str">
        <f>_xlfn.IFS(Table8_1[[#This Row],[Unit_Price]]&lt;500,"Low Price",Table8_1[[#This Row],[Unit_Price]]&lt;2000,"Medium Price",Table8_1[[#This Row],[Unit_Price]]&gt;=2000, "High Price")</f>
        <v>Low Price</v>
      </c>
      <c r="M1564" t="str">
        <f>VLOOKUP(Table8_16[[#This Row],[Customer_ID]],Table1__2[],2,FALSE)</f>
        <v>Cynthia Lopez</v>
      </c>
      <c r="N1564">
        <f>VLOOKUP(Table8_16[[#This Row],[Customer_ID]],Table1__2[],3,FALSE)</f>
        <v>50</v>
      </c>
      <c r="O1564" t="str">
        <f>VLOOKUP(Table8_16[[#This Row],[Customer_ID]],Table1__2[],4,FALSE)</f>
        <v>Male</v>
      </c>
      <c r="P1564" t="str">
        <f>VLOOKUP(Table8_16[[#This Row],[Customer_ID]],Table1__2[],5,FALSE)</f>
        <v>Joseland</v>
      </c>
      <c r="Q1564" t="str">
        <f>VLOOKUP(Table8_16[[#This Row],[Customer_ID]],Table1__2[],6,FALSE)</f>
        <v>Nebraska</v>
      </c>
      <c r="R1564" t="str">
        <f>VLOOKUP(Table8_16[[#This Row],[Customer_ID]],Table1__2[],7,FALSE)</f>
        <v>USA</v>
      </c>
      <c r="S1564" t="str">
        <f>VLOOKUP(Table8_16[[#This Row],[Customer_ID]],Table1__2[],8,FALSE)</f>
        <v>Platinum</v>
      </c>
      <c r="T1564" t="str">
        <f>VLOOKUP(Table8_16[[#This Row],[Customer_ID]],Table1__2[],9,FALSE)</f>
        <v>Experienced</v>
      </c>
      <c r="U1564" t="str">
        <f>VLOOKUP(Table8_16[[#This Row],[Product_ID]],Table3__211[],2,FALSE)</f>
        <v>Soccer Training Cone</v>
      </c>
      <c r="V1564" t="str">
        <f>VLOOKUP(Table8_16[[#This Row],[Product_ID]],Table3__211[],3,FALSE)</f>
        <v>Set</v>
      </c>
      <c r="W1564" t="str">
        <f>VLOOKUP(Table8_16[[#This Row],[Product_ID]],Table3__211[],4,FALSE)</f>
        <v>Sports</v>
      </c>
      <c r="X1564" t="str">
        <f>VLOOKUP(Table8_16[[#This Row],[Product_ID]],Table3__211[],5,FALSE)</f>
        <v>Accessories</v>
      </c>
      <c r="Y1564" t="str">
        <f>VLOOKUP(Table8_16[[#This Row],[Product_ID]],Table3__211[],6,FALSE)</f>
        <v>Ford, Murphy and Wilson</v>
      </c>
      <c r="Z1564">
        <f>VLOOKUP(Table8_16[[#This Row],[Product_ID]],Table3__211[],7,FALSE)</f>
        <v>144.53</v>
      </c>
      <c r="AA1564">
        <f>VLOOKUP(Table8_16[[#This Row],[Product_ID]],Table3__211[],8,FALSE)</f>
        <v>367</v>
      </c>
      <c r="AB1564" t="str">
        <f>VLOOKUP(Table8_16[[#This Row],[Store_ID]],Store!$A$2:$E$21,2,FALSE)</f>
        <v>Rivera-Warner</v>
      </c>
      <c r="AC1564" t="str">
        <f>VLOOKUP(Table8_16[[#This Row],[Store_ID]],Store!$A$2:$E$21,3,FALSE)</f>
        <v>East</v>
      </c>
      <c r="AD1564" t="str">
        <f>VLOOKUP(Table8_16[[#This Row],[Store_ID]],Store!$A$2:$E$21,4,FALSE)</f>
        <v>Washingtonfurt</v>
      </c>
      <c r="AE1564" t="str">
        <f>VLOOKUP(Table8_16[[#This Row],[Store_ID]],Store!$A$2:$E$21,5,FALSE)</f>
        <v>Flagship</v>
      </c>
      <c r="AF1564" s="22" t="str">
        <f>VLOOKUP(Table8_16[[#This Row],[Store_ID]],Store!$A$2:$F$21,6,FALSE)</f>
        <v>Physical Store</v>
      </c>
    </row>
    <row r="1565" spans="1:32" x14ac:dyDescent="0.3">
      <c r="A1565" t="s">
        <v>3530</v>
      </c>
      <c r="B1565" s="5">
        <v>45372</v>
      </c>
      <c r="C1565" t="s">
        <v>185</v>
      </c>
      <c r="D1565" t="s">
        <v>1811</v>
      </c>
      <c r="E1565" t="s">
        <v>1939</v>
      </c>
      <c r="F1565">
        <v>2</v>
      </c>
      <c r="G1565">
        <v>675.61</v>
      </c>
      <c r="H1565">
        <v>0.08</v>
      </c>
      <c r="I1565" t="s">
        <v>1964</v>
      </c>
      <c r="J1565">
        <v>1243.1224</v>
      </c>
      <c r="K1565">
        <v>1243.1224</v>
      </c>
      <c r="L1565" t="str">
        <f>_xlfn.IFS(Table8_1[[#This Row],[Unit_Price]]&lt;500,"Low Price",Table8_1[[#This Row],[Unit_Price]]&lt;2000,"Medium Price",Table8_1[[#This Row],[Unit_Price]]&gt;=2000, "High Price")</f>
        <v>Medium Price</v>
      </c>
      <c r="M1565" t="str">
        <f>VLOOKUP(Table8_16[[#This Row],[Customer_ID]],Table1__2[],2,FALSE)</f>
        <v>Gina Knight</v>
      </c>
      <c r="N1565">
        <f>VLOOKUP(Table8_16[[#This Row],[Customer_ID]],Table1__2[],3,FALSE)</f>
        <v>54</v>
      </c>
      <c r="O1565" t="str">
        <f>VLOOKUP(Table8_16[[#This Row],[Customer_ID]],Table1__2[],4,FALSE)</f>
        <v>Female</v>
      </c>
      <c r="P1565" t="str">
        <f>VLOOKUP(Table8_16[[#This Row],[Customer_ID]],Table1__2[],5,FALSE)</f>
        <v>Lake Roberthaven</v>
      </c>
      <c r="Q1565" t="str">
        <f>VLOOKUP(Table8_16[[#This Row],[Customer_ID]],Table1__2[],6,FALSE)</f>
        <v>Nevada</v>
      </c>
      <c r="R1565" t="str">
        <f>VLOOKUP(Table8_16[[#This Row],[Customer_ID]],Table1__2[],7,FALSE)</f>
        <v>USA</v>
      </c>
      <c r="S1565" t="str">
        <f>VLOOKUP(Table8_16[[#This Row],[Customer_ID]],Table1__2[],8,FALSE)</f>
        <v>Silver</v>
      </c>
      <c r="T1565" t="str">
        <f>VLOOKUP(Table8_16[[#This Row],[Customer_ID]],Table1__2[],9,FALSE)</f>
        <v>Experienced</v>
      </c>
      <c r="U1565" t="str">
        <f>VLOOKUP(Table8_16[[#This Row],[Product_ID]],Table3__211[],2,FALSE)</f>
        <v>Wireless</v>
      </c>
      <c r="V1565" t="str">
        <f>VLOOKUP(Table8_16[[#This Row],[Product_ID]],Table3__211[],3,FALSE)</f>
        <v>Mouse</v>
      </c>
      <c r="W1565" t="str">
        <f>VLOOKUP(Table8_16[[#This Row],[Product_ID]],Table3__211[],4,FALSE)</f>
        <v>Electronics</v>
      </c>
      <c r="X1565" t="str">
        <f>VLOOKUP(Table8_16[[#This Row],[Product_ID]],Table3__211[],5,FALSE)</f>
        <v>Computer</v>
      </c>
      <c r="Y1565" t="str">
        <f>VLOOKUP(Table8_16[[#This Row],[Product_ID]],Table3__211[],6,FALSE)</f>
        <v>Larson Ltd</v>
      </c>
      <c r="Z1565">
        <f>VLOOKUP(Table8_16[[#This Row],[Product_ID]],Table3__211[],7,FALSE)</f>
        <v>392.89</v>
      </c>
      <c r="AA1565">
        <f>VLOOKUP(Table8_16[[#This Row],[Product_ID]],Table3__211[],8,FALSE)</f>
        <v>320</v>
      </c>
      <c r="AB1565" t="str">
        <f>VLOOKUP(Table8_16[[#This Row],[Store_ID]],Store!$A$2:$E$21,2,FALSE)</f>
        <v>Frederick-Wright</v>
      </c>
      <c r="AC1565" t="str">
        <f>VLOOKUP(Table8_16[[#This Row],[Store_ID]],Store!$A$2:$E$21,3,FALSE)</f>
        <v>West</v>
      </c>
      <c r="AD1565" t="str">
        <f>VLOOKUP(Table8_16[[#This Row],[Store_ID]],Store!$A$2:$E$21,4,FALSE)</f>
        <v>New Jimmymouth</v>
      </c>
      <c r="AE1565" t="str">
        <f>VLOOKUP(Table8_16[[#This Row],[Store_ID]],Store!$A$2:$E$21,5,FALSE)</f>
        <v>Flagship</v>
      </c>
      <c r="AF1565" s="22" t="str">
        <f>VLOOKUP(Table8_16[[#This Row],[Store_ID]],Store!$A$2:$F$21,6,FALSE)</f>
        <v>Physical Store</v>
      </c>
    </row>
    <row r="1566" spans="1:32" x14ac:dyDescent="0.3">
      <c r="A1566" t="s">
        <v>3531</v>
      </c>
      <c r="B1566" s="5">
        <v>45458</v>
      </c>
      <c r="C1566" t="s">
        <v>1304</v>
      </c>
      <c r="D1566" t="s">
        <v>1677</v>
      </c>
      <c r="E1566" t="s">
        <v>1911</v>
      </c>
      <c r="F1566">
        <v>1</v>
      </c>
      <c r="G1566">
        <v>718.99</v>
      </c>
      <c r="H1566">
        <v>0.08</v>
      </c>
      <c r="I1566" t="s">
        <v>1961</v>
      </c>
      <c r="J1566">
        <v>661.47080000000005</v>
      </c>
      <c r="K1566">
        <v>661.47080000000005</v>
      </c>
      <c r="L1566" t="str">
        <f>_xlfn.IFS(Table8_1[[#This Row],[Unit_Price]]&lt;500,"Low Price",Table8_1[[#This Row],[Unit_Price]]&lt;2000,"Medium Price",Table8_1[[#This Row],[Unit_Price]]&gt;=2000, "High Price")</f>
        <v>Medium Price</v>
      </c>
      <c r="M1566" t="str">
        <f>VLOOKUP(Table8_16[[#This Row],[Customer_ID]],Table1__2[],2,FALSE)</f>
        <v>Jennifer Myers</v>
      </c>
      <c r="N1566">
        <f>VLOOKUP(Table8_16[[#This Row],[Customer_ID]],Table1__2[],3,FALSE)</f>
        <v>46</v>
      </c>
      <c r="O1566" t="str">
        <f>VLOOKUP(Table8_16[[#This Row],[Customer_ID]],Table1__2[],4,FALSE)</f>
        <v>Male</v>
      </c>
      <c r="P1566" t="str">
        <f>VLOOKUP(Table8_16[[#This Row],[Customer_ID]],Table1__2[],5,FALSE)</f>
        <v>Marthaborough</v>
      </c>
      <c r="Q1566" t="str">
        <f>VLOOKUP(Table8_16[[#This Row],[Customer_ID]],Table1__2[],6,FALSE)</f>
        <v>Wisconsin</v>
      </c>
      <c r="R1566" t="str">
        <f>VLOOKUP(Table8_16[[#This Row],[Customer_ID]],Table1__2[],7,FALSE)</f>
        <v>USA</v>
      </c>
      <c r="S1566" t="str">
        <f>VLOOKUP(Table8_16[[#This Row],[Customer_ID]],Table1__2[],8,FALSE)</f>
        <v>Platinum</v>
      </c>
      <c r="T1566" t="str">
        <f>VLOOKUP(Table8_16[[#This Row],[Customer_ID]],Table1__2[],9,FALSE)</f>
        <v>Experienced</v>
      </c>
      <c r="U1566" t="str">
        <f>VLOOKUP(Table8_16[[#This Row],[Product_ID]],Table3__211[],2,FALSE)</f>
        <v>Modern Wall</v>
      </c>
      <c r="V1566" t="str">
        <f>VLOOKUP(Table8_16[[#This Row],[Product_ID]],Table3__211[],3,FALSE)</f>
        <v>Clock</v>
      </c>
      <c r="W1566" t="str">
        <f>VLOOKUP(Table8_16[[#This Row],[Product_ID]],Table3__211[],4,FALSE)</f>
        <v>Home</v>
      </c>
      <c r="X1566" t="str">
        <f>VLOOKUP(Table8_16[[#This Row],[Product_ID]],Table3__211[],5,FALSE)</f>
        <v>Decor</v>
      </c>
      <c r="Y1566" t="str">
        <f>VLOOKUP(Table8_16[[#This Row],[Product_ID]],Table3__211[],6,FALSE)</f>
        <v>Weiss-Watson</v>
      </c>
      <c r="Z1566">
        <f>VLOOKUP(Table8_16[[#This Row],[Product_ID]],Table3__211[],7,FALSE)</f>
        <v>179.77</v>
      </c>
      <c r="AA1566">
        <f>VLOOKUP(Table8_16[[#This Row],[Product_ID]],Table3__211[],8,FALSE)</f>
        <v>305</v>
      </c>
      <c r="AB1566" t="str">
        <f>VLOOKUP(Table8_16[[#This Row],[Store_ID]],Store!$A$2:$E$21,2,FALSE)</f>
        <v>Benson-Elliott</v>
      </c>
      <c r="AC1566" t="str">
        <f>VLOOKUP(Table8_16[[#This Row],[Store_ID]],Store!$A$2:$E$21,3,FALSE)</f>
        <v>East</v>
      </c>
      <c r="AD1566" t="str">
        <f>VLOOKUP(Table8_16[[#This Row],[Store_ID]],Store!$A$2:$E$21,4,FALSE)</f>
        <v>Port Josephberg</v>
      </c>
      <c r="AE1566" t="str">
        <f>VLOOKUP(Table8_16[[#This Row],[Store_ID]],Store!$A$2:$E$21,5,FALSE)</f>
        <v>Online</v>
      </c>
      <c r="AF1566" s="22" t="str">
        <f>VLOOKUP(Table8_16[[#This Row],[Store_ID]],Store!$A$2:$F$21,6,FALSE)</f>
        <v>Digital Store</v>
      </c>
    </row>
    <row r="1567" spans="1:32" x14ac:dyDescent="0.3">
      <c r="A1567" t="s">
        <v>3532</v>
      </c>
      <c r="B1567" s="5">
        <v>45943</v>
      </c>
      <c r="C1567" t="s">
        <v>1187</v>
      </c>
      <c r="D1567" t="s">
        <v>1613</v>
      </c>
      <c r="E1567" t="s">
        <v>1924</v>
      </c>
      <c r="F1567">
        <v>2</v>
      </c>
      <c r="G1567">
        <v>675.65</v>
      </c>
      <c r="H1567">
        <v>0.2</v>
      </c>
      <c r="I1567" t="s">
        <v>1964</v>
      </c>
      <c r="J1567">
        <v>1081.04</v>
      </c>
      <c r="K1567">
        <v>1081.04</v>
      </c>
      <c r="L1567" t="str">
        <f>_xlfn.IFS(Table8_1[[#This Row],[Unit_Price]]&lt;500,"Low Price",Table8_1[[#This Row],[Unit_Price]]&lt;2000,"Medium Price",Table8_1[[#This Row],[Unit_Price]]&gt;=2000, "High Price")</f>
        <v>Medium Price</v>
      </c>
      <c r="M1567" t="str">
        <f>VLOOKUP(Table8_16[[#This Row],[Customer_ID]],Table1__2[],2,FALSE)</f>
        <v>Michele Burke</v>
      </c>
      <c r="N1567">
        <f>VLOOKUP(Table8_16[[#This Row],[Customer_ID]],Table1__2[],3,FALSE)</f>
        <v>30</v>
      </c>
      <c r="O1567" t="str">
        <f>VLOOKUP(Table8_16[[#This Row],[Customer_ID]],Table1__2[],4,FALSE)</f>
        <v>Male</v>
      </c>
      <c r="P1567" t="str">
        <f>VLOOKUP(Table8_16[[#This Row],[Customer_ID]],Table1__2[],5,FALSE)</f>
        <v>Chambersberg</v>
      </c>
      <c r="Q1567" t="str">
        <f>VLOOKUP(Table8_16[[#This Row],[Customer_ID]],Table1__2[],6,FALSE)</f>
        <v>Connecticut</v>
      </c>
      <c r="R1567" t="str">
        <f>VLOOKUP(Table8_16[[#This Row],[Customer_ID]],Table1__2[],7,FALSE)</f>
        <v>USA</v>
      </c>
      <c r="S1567" t="str">
        <f>VLOOKUP(Table8_16[[#This Row],[Customer_ID]],Table1__2[],8,FALSE)</f>
        <v>Bronze</v>
      </c>
      <c r="T1567" t="str">
        <f>VLOOKUP(Table8_16[[#This Row],[Customer_ID]],Table1__2[],9,FALSE)</f>
        <v>Entry level Professionel</v>
      </c>
      <c r="U1567" t="str">
        <f>VLOOKUP(Table8_16[[#This Row],[Product_ID]],Table3__211[],2,FALSE)</f>
        <v>Decorative Wall</v>
      </c>
      <c r="V1567" t="str">
        <f>VLOOKUP(Table8_16[[#This Row],[Product_ID]],Table3__211[],3,FALSE)</f>
        <v>Mirror</v>
      </c>
      <c r="W1567" t="str">
        <f>VLOOKUP(Table8_16[[#This Row],[Product_ID]],Table3__211[],4,FALSE)</f>
        <v>Home</v>
      </c>
      <c r="X1567" t="str">
        <f>VLOOKUP(Table8_16[[#This Row],[Product_ID]],Table3__211[],5,FALSE)</f>
        <v>Decor</v>
      </c>
      <c r="Y1567" t="str">
        <f>VLOOKUP(Table8_16[[#This Row],[Product_ID]],Table3__211[],6,FALSE)</f>
        <v>Luna, Anderson and Bowman</v>
      </c>
      <c r="Z1567">
        <f>VLOOKUP(Table8_16[[#This Row],[Product_ID]],Table3__211[],7,FALSE)</f>
        <v>48.01</v>
      </c>
      <c r="AA1567">
        <f>VLOOKUP(Table8_16[[#This Row],[Product_ID]],Table3__211[],8,FALSE)</f>
        <v>439</v>
      </c>
      <c r="AB1567" t="str">
        <f>VLOOKUP(Table8_16[[#This Row],[Store_ID]],Store!$A$2:$E$21,2,FALSE)</f>
        <v>Hill, Wagner and Ballard</v>
      </c>
      <c r="AC1567" t="str">
        <f>VLOOKUP(Table8_16[[#This Row],[Store_ID]],Store!$A$2:$E$21,3,FALSE)</f>
        <v>East</v>
      </c>
      <c r="AD1567" t="str">
        <f>VLOOKUP(Table8_16[[#This Row],[Store_ID]],Store!$A$2:$E$21,4,FALSE)</f>
        <v>East Davidville</v>
      </c>
      <c r="AE1567" t="str">
        <f>VLOOKUP(Table8_16[[#This Row],[Store_ID]],Store!$A$2:$E$21,5,FALSE)</f>
        <v>Online</v>
      </c>
      <c r="AF1567" s="22" t="str">
        <f>VLOOKUP(Table8_16[[#This Row],[Store_ID]],Store!$A$2:$F$21,6,FALSE)</f>
        <v>Digital Store</v>
      </c>
    </row>
    <row r="1568" spans="1:32" x14ac:dyDescent="0.3">
      <c r="A1568" t="s">
        <v>3533</v>
      </c>
      <c r="B1568" s="5">
        <v>45374</v>
      </c>
      <c r="C1568" t="s">
        <v>1067</v>
      </c>
      <c r="D1568" t="s">
        <v>1868</v>
      </c>
      <c r="E1568" t="s">
        <v>1936</v>
      </c>
      <c r="F1568">
        <v>4</v>
      </c>
      <c r="G1568">
        <v>284.24</v>
      </c>
      <c r="H1568">
        <v>0.1</v>
      </c>
      <c r="I1568" t="s">
        <v>1959</v>
      </c>
      <c r="J1568">
        <v>1023.264</v>
      </c>
      <c r="K1568">
        <v>1023.264</v>
      </c>
      <c r="L1568" t="str">
        <f>_xlfn.IFS(Table8_1[[#This Row],[Unit_Price]]&lt;500,"Low Price",Table8_1[[#This Row],[Unit_Price]]&lt;2000,"Medium Price",Table8_1[[#This Row],[Unit_Price]]&gt;=2000, "High Price")</f>
        <v>Low Price</v>
      </c>
      <c r="M1568" t="str">
        <f>VLOOKUP(Table8_16[[#This Row],[Customer_ID]],Table1__2[],2,FALSE)</f>
        <v>John Jones</v>
      </c>
      <c r="N1568">
        <f>VLOOKUP(Table8_16[[#This Row],[Customer_ID]],Table1__2[],3,FALSE)</f>
        <v>58</v>
      </c>
      <c r="O1568" t="str">
        <f>VLOOKUP(Table8_16[[#This Row],[Customer_ID]],Table1__2[],4,FALSE)</f>
        <v>Female</v>
      </c>
      <c r="P1568" t="str">
        <f>VLOOKUP(Table8_16[[#This Row],[Customer_ID]],Table1__2[],5,FALSE)</f>
        <v>North Michaelborough</v>
      </c>
      <c r="Q1568" t="str">
        <f>VLOOKUP(Table8_16[[#This Row],[Customer_ID]],Table1__2[],6,FALSE)</f>
        <v>Oregon</v>
      </c>
      <c r="R1568" t="str">
        <f>VLOOKUP(Table8_16[[#This Row],[Customer_ID]],Table1__2[],7,FALSE)</f>
        <v>USA</v>
      </c>
      <c r="S1568" t="str">
        <f>VLOOKUP(Table8_16[[#This Row],[Customer_ID]],Table1__2[],8,FALSE)</f>
        <v>Silver</v>
      </c>
      <c r="T1568" t="str">
        <f>VLOOKUP(Table8_16[[#This Row],[Customer_ID]],Table1__2[],9,FALSE)</f>
        <v>Experienced</v>
      </c>
      <c r="U1568" t="str">
        <f>VLOOKUP(Table8_16[[#This Row],[Product_ID]],Table3__211[],2,FALSE)</f>
        <v>Sports Stopwatch</v>
      </c>
      <c r="V1568" t="str">
        <f>VLOOKUP(Table8_16[[#This Row],[Product_ID]],Table3__211[],3,FALSE)</f>
        <v>Basic</v>
      </c>
      <c r="W1568" t="str">
        <f>VLOOKUP(Table8_16[[#This Row],[Product_ID]],Table3__211[],4,FALSE)</f>
        <v>Sports</v>
      </c>
      <c r="X1568" t="str">
        <f>VLOOKUP(Table8_16[[#This Row],[Product_ID]],Table3__211[],5,FALSE)</f>
        <v>Accessories</v>
      </c>
      <c r="Y1568" t="str">
        <f>VLOOKUP(Table8_16[[#This Row],[Product_ID]],Table3__211[],6,FALSE)</f>
        <v>Wilson Group</v>
      </c>
      <c r="Z1568">
        <f>VLOOKUP(Table8_16[[#This Row],[Product_ID]],Table3__211[],7,FALSE)</f>
        <v>60.65</v>
      </c>
      <c r="AA1568">
        <f>VLOOKUP(Table8_16[[#This Row],[Product_ID]],Table3__211[],8,FALSE)</f>
        <v>75</v>
      </c>
      <c r="AB1568" t="str">
        <f>VLOOKUP(Table8_16[[#This Row],[Store_ID]],Store!$A$2:$E$21,2,FALSE)</f>
        <v>Shelton PLC</v>
      </c>
      <c r="AC1568" t="str">
        <f>VLOOKUP(Table8_16[[#This Row],[Store_ID]],Store!$A$2:$E$21,3,FALSE)</f>
        <v>North</v>
      </c>
      <c r="AD1568" t="str">
        <f>VLOOKUP(Table8_16[[#This Row],[Store_ID]],Store!$A$2:$E$21,4,FALSE)</f>
        <v>East Jenniferstad</v>
      </c>
      <c r="AE1568" t="str">
        <f>VLOOKUP(Table8_16[[#This Row],[Store_ID]],Store!$A$2:$E$21,5,FALSE)</f>
        <v>Flagship</v>
      </c>
      <c r="AF1568" s="22" t="str">
        <f>VLOOKUP(Table8_16[[#This Row],[Store_ID]],Store!$A$2:$F$21,6,FALSE)</f>
        <v>Physical Store</v>
      </c>
    </row>
    <row r="1569" spans="1:32" x14ac:dyDescent="0.3">
      <c r="A1569" t="s">
        <v>3534</v>
      </c>
      <c r="B1569" s="5">
        <v>45374</v>
      </c>
      <c r="C1569" t="s">
        <v>701</v>
      </c>
      <c r="D1569" t="s">
        <v>1560</v>
      </c>
      <c r="E1569" t="s">
        <v>1901</v>
      </c>
      <c r="F1569">
        <v>1</v>
      </c>
      <c r="G1569">
        <v>94.26</v>
      </c>
      <c r="H1569">
        <v>0.18</v>
      </c>
      <c r="I1569" t="s">
        <v>1961</v>
      </c>
      <c r="J1569">
        <v>77.293199999999999</v>
      </c>
      <c r="K1569">
        <v>77.293200000000013</v>
      </c>
      <c r="L1569" t="str">
        <f>_xlfn.IFS(Table8_1[[#This Row],[Unit_Price]]&lt;500,"Low Price",Table8_1[[#This Row],[Unit_Price]]&lt;2000,"Medium Price",Table8_1[[#This Row],[Unit_Price]]&gt;=2000, "High Price")</f>
        <v>Low Price</v>
      </c>
      <c r="M1569" t="str">
        <f>VLOOKUP(Table8_16[[#This Row],[Customer_ID]],Table1__2[],2,FALSE)</f>
        <v>Stuart Johnson</v>
      </c>
      <c r="N1569">
        <f>VLOOKUP(Table8_16[[#This Row],[Customer_ID]],Table1__2[],3,FALSE)</f>
        <v>42</v>
      </c>
      <c r="O1569" t="str">
        <f>VLOOKUP(Table8_16[[#This Row],[Customer_ID]],Table1__2[],4,FALSE)</f>
        <v>Female</v>
      </c>
      <c r="P1569" t="str">
        <f>VLOOKUP(Table8_16[[#This Row],[Customer_ID]],Table1__2[],5,FALSE)</f>
        <v>West Markport</v>
      </c>
      <c r="Q1569" t="str">
        <f>VLOOKUP(Table8_16[[#This Row],[Customer_ID]],Table1__2[],6,FALSE)</f>
        <v>North Dakota</v>
      </c>
      <c r="R1569" t="str">
        <f>VLOOKUP(Table8_16[[#This Row],[Customer_ID]],Table1__2[],7,FALSE)</f>
        <v>USA</v>
      </c>
      <c r="S1569" t="str">
        <f>VLOOKUP(Table8_16[[#This Row],[Customer_ID]],Table1__2[],8,FALSE)</f>
        <v>Platinum</v>
      </c>
      <c r="T1569" t="str">
        <f>VLOOKUP(Table8_16[[#This Row],[Customer_ID]],Table1__2[],9,FALSE)</f>
        <v>Experienced</v>
      </c>
      <c r="U1569" t="str">
        <f>VLOOKUP(Table8_16[[#This Row],[Product_ID]],Table3__211[],2,FALSE)</f>
        <v>Men's Graphic</v>
      </c>
      <c r="V1569" t="str">
        <f>VLOOKUP(Table8_16[[#This Row],[Product_ID]],Table3__211[],3,FALSE)</f>
        <v>T-Shirt</v>
      </c>
      <c r="W1569" t="str">
        <f>VLOOKUP(Table8_16[[#This Row],[Product_ID]],Table3__211[],4,FALSE)</f>
        <v>Clothing</v>
      </c>
      <c r="X1569" t="str">
        <f>VLOOKUP(Table8_16[[#This Row],[Product_ID]],Table3__211[],5,FALSE)</f>
        <v>Tops</v>
      </c>
      <c r="Y1569" t="str">
        <f>VLOOKUP(Table8_16[[#This Row],[Product_ID]],Table3__211[],6,FALSE)</f>
        <v>Terry-Moore</v>
      </c>
      <c r="Z1569">
        <f>VLOOKUP(Table8_16[[#This Row],[Product_ID]],Table3__211[],7,FALSE)</f>
        <v>342.56</v>
      </c>
      <c r="AA1569">
        <f>VLOOKUP(Table8_16[[#This Row],[Product_ID]],Table3__211[],8,FALSE)</f>
        <v>181</v>
      </c>
      <c r="AB1569" t="str">
        <f>VLOOKUP(Table8_16[[#This Row],[Store_ID]],Store!$A$2:$E$21,2,FALSE)</f>
        <v>Johnson-Wright</v>
      </c>
      <c r="AC1569" t="str">
        <f>VLOOKUP(Table8_16[[#This Row],[Store_ID]],Store!$A$2:$E$21,3,FALSE)</f>
        <v>North</v>
      </c>
      <c r="AD1569" t="str">
        <f>VLOOKUP(Table8_16[[#This Row],[Store_ID]],Store!$A$2:$E$21,4,FALSE)</f>
        <v>Hoodberg</v>
      </c>
      <c r="AE1569" t="str">
        <f>VLOOKUP(Table8_16[[#This Row],[Store_ID]],Store!$A$2:$E$21,5,FALSE)</f>
        <v>Outlet</v>
      </c>
      <c r="AF1569" s="22" t="str">
        <f>VLOOKUP(Table8_16[[#This Row],[Store_ID]],Store!$A$2:$F$21,6,FALSE)</f>
        <v>Physical Store</v>
      </c>
    </row>
    <row r="1570" spans="1:32" x14ac:dyDescent="0.3">
      <c r="A1570" t="s">
        <v>3535</v>
      </c>
      <c r="B1570" s="5">
        <v>45789</v>
      </c>
      <c r="C1570" t="s">
        <v>1304</v>
      </c>
      <c r="D1570" t="s">
        <v>1580</v>
      </c>
      <c r="E1570" t="s">
        <v>1924</v>
      </c>
      <c r="F1570">
        <v>4</v>
      </c>
      <c r="G1570">
        <v>458.58</v>
      </c>
      <c r="H1570">
        <v>0.28999999999999998</v>
      </c>
      <c r="I1570" t="s">
        <v>1964</v>
      </c>
      <c r="J1570">
        <v>1302.3671999999999</v>
      </c>
      <c r="K1570">
        <v>1302.3672000000001</v>
      </c>
      <c r="L1570" t="str">
        <f>_xlfn.IFS(Table8_1[[#This Row],[Unit_Price]]&lt;500,"Low Price",Table8_1[[#This Row],[Unit_Price]]&lt;2000,"Medium Price",Table8_1[[#This Row],[Unit_Price]]&gt;=2000, "High Price")</f>
        <v>Low Price</v>
      </c>
      <c r="M1570" t="str">
        <f>VLOOKUP(Table8_16[[#This Row],[Customer_ID]],Table1__2[],2,FALSE)</f>
        <v>Jennifer Myers</v>
      </c>
      <c r="N1570">
        <f>VLOOKUP(Table8_16[[#This Row],[Customer_ID]],Table1__2[],3,FALSE)</f>
        <v>46</v>
      </c>
      <c r="O1570" t="str">
        <f>VLOOKUP(Table8_16[[#This Row],[Customer_ID]],Table1__2[],4,FALSE)</f>
        <v>Male</v>
      </c>
      <c r="P1570" t="str">
        <f>VLOOKUP(Table8_16[[#This Row],[Customer_ID]],Table1__2[],5,FALSE)</f>
        <v>Marthaborough</v>
      </c>
      <c r="Q1570" t="str">
        <f>VLOOKUP(Table8_16[[#This Row],[Customer_ID]],Table1__2[],6,FALSE)</f>
        <v>Wisconsin</v>
      </c>
      <c r="R1570" t="str">
        <f>VLOOKUP(Table8_16[[#This Row],[Customer_ID]],Table1__2[],7,FALSE)</f>
        <v>USA</v>
      </c>
      <c r="S1570" t="str">
        <f>VLOOKUP(Table8_16[[#This Row],[Customer_ID]],Table1__2[],8,FALSE)</f>
        <v>Platinum</v>
      </c>
      <c r="T1570" t="str">
        <f>VLOOKUP(Table8_16[[#This Row],[Customer_ID]],Table1__2[],9,FALSE)</f>
        <v>Experienced</v>
      </c>
      <c r="U1570" t="str">
        <f>VLOOKUP(Table8_16[[#This Row],[Product_ID]],Table3__211[],2,FALSE)</f>
        <v>Herbal Face</v>
      </c>
      <c r="V1570" t="str">
        <f>VLOOKUP(Table8_16[[#This Row],[Product_ID]],Table3__211[],3,FALSE)</f>
        <v>Moisturizer</v>
      </c>
      <c r="W1570" t="str">
        <f>VLOOKUP(Table8_16[[#This Row],[Product_ID]],Table3__211[],4,FALSE)</f>
        <v>Beauty</v>
      </c>
      <c r="X1570" t="str">
        <f>VLOOKUP(Table8_16[[#This Row],[Product_ID]],Table3__211[],5,FALSE)</f>
        <v>Skincare</v>
      </c>
      <c r="Y1570" t="str">
        <f>VLOOKUP(Table8_16[[#This Row],[Product_ID]],Table3__211[],6,FALSE)</f>
        <v>Davidson PLC</v>
      </c>
      <c r="Z1570">
        <f>VLOOKUP(Table8_16[[#This Row],[Product_ID]],Table3__211[],7,FALSE)</f>
        <v>312.8</v>
      </c>
      <c r="AA1570">
        <f>VLOOKUP(Table8_16[[#This Row],[Product_ID]],Table3__211[],8,FALSE)</f>
        <v>350</v>
      </c>
      <c r="AB1570" t="str">
        <f>VLOOKUP(Table8_16[[#This Row],[Store_ID]],Store!$A$2:$E$21,2,FALSE)</f>
        <v>Hill, Wagner and Ballard</v>
      </c>
      <c r="AC1570" t="str">
        <f>VLOOKUP(Table8_16[[#This Row],[Store_ID]],Store!$A$2:$E$21,3,FALSE)</f>
        <v>East</v>
      </c>
      <c r="AD1570" t="str">
        <f>VLOOKUP(Table8_16[[#This Row],[Store_ID]],Store!$A$2:$E$21,4,FALSE)</f>
        <v>East Davidville</v>
      </c>
      <c r="AE1570" t="str">
        <f>VLOOKUP(Table8_16[[#This Row],[Store_ID]],Store!$A$2:$E$21,5,FALSE)</f>
        <v>Online</v>
      </c>
      <c r="AF1570" s="22" t="str">
        <f>VLOOKUP(Table8_16[[#This Row],[Store_ID]],Store!$A$2:$F$21,6,FALSE)</f>
        <v>Digital Store</v>
      </c>
    </row>
    <row r="1571" spans="1:32" x14ac:dyDescent="0.3">
      <c r="A1571" t="s">
        <v>3536</v>
      </c>
      <c r="B1571" s="5">
        <v>45452</v>
      </c>
      <c r="C1571" t="s">
        <v>400</v>
      </c>
      <c r="D1571" t="s">
        <v>1777</v>
      </c>
      <c r="E1571" t="s">
        <v>1924</v>
      </c>
      <c r="F1571">
        <v>4</v>
      </c>
      <c r="G1571">
        <v>704.49</v>
      </c>
      <c r="H1571">
        <v>0.05</v>
      </c>
      <c r="I1571" t="s">
        <v>1964</v>
      </c>
      <c r="J1571">
        <v>2677.0619999999999</v>
      </c>
      <c r="K1571">
        <v>2677.0619999999999</v>
      </c>
      <c r="L1571" t="str">
        <f>_xlfn.IFS(Table8_1[[#This Row],[Unit_Price]]&lt;500,"Low Price",Table8_1[[#This Row],[Unit_Price]]&lt;2000,"Medium Price",Table8_1[[#This Row],[Unit_Price]]&gt;=2000, "High Price")</f>
        <v>Medium Price</v>
      </c>
      <c r="M1571" t="str">
        <f>VLOOKUP(Table8_16[[#This Row],[Customer_ID]],Table1__2[],2,FALSE)</f>
        <v>Edward Hall</v>
      </c>
      <c r="N1571">
        <f>VLOOKUP(Table8_16[[#This Row],[Customer_ID]],Table1__2[],3,FALSE)</f>
        <v>51</v>
      </c>
      <c r="O1571" t="str">
        <f>VLOOKUP(Table8_16[[#This Row],[Customer_ID]],Table1__2[],4,FALSE)</f>
        <v>Male</v>
      </c>
      <c r="P1571" t="str">
        <f>VLOOKUP(Table8_16[[#This Row],[Customer_ID]],Table1__2[],5,FALSE)</f>
        <v>New William</v>
      </c>
      <c r="Q1571" t="str">
        <f>VLOOKUP(Table8_16[[#This Row],[Customer_ID]],Table1__2[],6,FALSE)</f>
        <v>New Mexico</v>
      </c>
      <c r="R1571" t="str">
        <f>VLOOKUP(Table8_16[[#This Row],[Customer_ID]],Table1__2[],7,FALSE)</f>
        <v>USA</v>
      </c>
      <c r="S1571" t="str">
        <f>VLOOKUP(Table8_16[[#This Row],[Customer_ID]],Table1__2[],8,FALSE)</f>
        <v>Gold</v>
      </c>
      <c r="T1571" t="str">
        <f>VLOOKUP(Table8_16[[#This Row],[Customer_ID]],Table1__2[],9,FALSE)</f>
        <v>Experienced</v>
      </c>
      <c r="U1571" t="str">
        <f>VLOOKUP(Table8_16[[#This Row],[Product_ID]],Table3__211[],2,FALSE)</f>
        <v>Adjustable Dumbbells</v>
      </c>
      <c r="V1571" t="str">
        <f>VLOOKUP(Table8_16[[#This Row],[Product_ID]],Table3__211[],3,FALSE)</f>
        <v>20kg</v>
      </c>
      <c r="W1571" t="str">
        <f>VLOOKUP(Table8_16[[#This Row],[Product_ID]],Table3__211[],4,FALSE)</f>
        <v>Sports</v>
      </c>
      <c r="X1571" t="str">
        <f>VLOOKUP(Table8_16[[#This Row],[Product_ID]],Table3__211[],5,FALSE)</f>
        <v>Fitness</v>
      </c>
      <c r="Y1571" t="str">
        <f>VLOOKUP(Table8_16[[#This Row],[Product_ID]],Table3__211[],6,FALSE)</f>
        <v>Montgomery, Benton and Miller</v>
      </c>
      <c r="Z1571">
        <f>VLOOKUP(Table8_16[[#This Row],[Product_ID]],Table3__211[],7,FALSE)</f>
        <v>240.63</v>
      </c>
      <c r="AA1571">
        <f>VLOOKUP(Table8_16[[#This Row],[Product_ID]],Table3__211[],8,FALSE)</f>
        <v>423</v>
      </c>
      <c r="AB1571" t="str">
        <f>VLOOKUP(Table8_16[[#This Row],[Store_ID]],Store!$A$2:$E$21,2,FALSE)</f>
        <v>Hill, Wagner and Ballard</v>
      </c>
      <c r="AC1571" t="str">
        <f>VLOOKUP(Table8_16[[#This Row],[Store_ID]],Store!$A$2:$E$21,3,FALSE)</f>
        <v>East</v>
      </c>
      <c r="AD1571" t="str">
        <f>VLOOKUP(Table8_16[[#This Row],[Store_ID]],Store!$A$2:$E$21,4,FALSE)</f>
        <v>East Davidville</v>
      </c>
      <c r="AE1571" t="str">
        <f>VLOOKUP(Table8_16[[#This Row],[Store_ID]],Store!$A$2:$E$21,5,FALSE)</f>
        <v>Online</v>
      </c>
      <c r="AF1571" s="22" t="str">
        <f>VLOOKUP(Table8_16[[#This Row],[Store_ID]],Store!$A$2:$F$21,6,FALSE)</f>
        <v>Digital Store</v>
      </c>
    </row>
    <row r="1572" spans="1:32" x14ac:dyDescent="0.3">
      <c r="A1572" t="s">
        <v>3537</v>
      </c>
      <c r="B1572" s="5">
        <v>45284</v>
      </c>
      <c r="C1572" t="s">
        <v>134</v>
      </c>
      <c r="D1572" t="s">
        <v>1658</v>
      </c>
      <c r="E1572" t="s">
        <v>1948</v>
      </c>
      <c r="F1572">
        <v>4</v>
      </c>
      <c r="G1572">
        <v>822.32</v>
      </c>
      <c r="H1572">
        <v>0.26</v>
      </c>
      <c r="I1572" t="s">
        <v>1961</v>
      </c>
      <c r="J1572">
        <v>2434.0672</v>
      </c>
      <c r="K1572">
        <v>2434.0672</v>
      </c>
      <c r="L1572" t="str">
        <f>_xlfn.IFS(Table8_1[[#This Row],[Unit_Price]]&lt;500,"Low Price",Table8_1[[#This Row],[Unit_Price]]&lt;2000,"Medium Price",Table8_1[[#This Row],[Unit_Price]]&gt;=2000, "High Price")</f>
        <v>Medium Price</v>
      </c>
      <c r="M1572" t="str">
        <f>VLOOKUP(Table8_16[[#This Row],[Customer_ID]],Table1__2[],2,FALSE)</f>
        <v>Mike Jennings</v>
      </c>
      <c r="N1572">
        <f>VLOOKUP(Table8_16[[#This Row],[Customer_ID]],Table1__2[],3,FALSE)</f>
        <v>48</v>
      </c>
      <c r="O1572" t="str">
        <f>VLOOKUP(Table8_16[[#This Row],[Customer_ID]],Table1__2[],4,FALSE)</f>
        <v>Female</v>
      </c>
      <c r="P1572" t="str">
        <f>VLOOKUP(Table8_16[[#This Row],[Customer_ID]],Table1__2[],5,FALSE)</f>
        <v>Fostermouth</v>
      </c>
      <c r="Q1572" t="str">
        <f>VLOOKUP(Table8_16[[#This Row],[Customer_ID]],Table1__2[],6,FALSE)</f>
        <v>Arizona</v>
      </c>
      <c r="R1572" t="str">
        <f>VLOOKUP(Table8_16[[#This Row],[Customer_ID]],Table1__2[],7,FALSE)</f>
        <v>USA</v>
      </c>
      <c r="S1572" t="str">
        <f>VLOOKUP(Table8_16[[#This Row],[Customer_ID]],Table1__2[],8,FALSE)</f>
        <v>Gold</v>
      </c>
      <c r="T1572" t="str">
        <f>VLOOKUP(Table8_16[[#This Row],[Customer_ID]],Table1__2[],9,FALSE)</f>
        <v>Experienced</v>
      </c>
      <c r="U1572" t="str">
        <f>VLOOKUP(Table8_16[[#This Row],[Product_ID]],Table3__211[],2,FALSE)</f>
        <v>Decorative Floor</v>
      </c>
      <c r="V1572" t="str">
        <f>VLOOKUP(Table8_16[[#This Row],[Product_ID]],Table3__211[],3,FALSE)</f>
        <v>Vase</v>
      </c>
      <c r="W1572" t="str">
        <f>VLOOKUP(Table8_16[[#This Row],[Product_ID]],Table3__211[],4,FALSE)</f>
        <v>Home</v>
      </c>
      <c r="X1572" t="str">
        <f>VLOOKUP(Table8_16[[#This Row],[Product_ID]],Table3__211[],5,FALSE)</f>
        <v>Decor</v>
      </c>
      <c r="Y1572" t="str">
        <f>VLOOKUP(Table8_16[[#This Row],[Product_ID]],Table3__211[],6,FALSE)</f>
        <v>Khan, Jones and Paul</v>
      </c>
      <c r="Z1572">
        <f>VLOOKUP(Table8_16[[#This Row],[Product_ID]],Table3__211[],7,FALSE)</f>
        <v>254.04</v>
      </c>
      <c r="AA1572">
        <f>VLOOKUP(Table8_16[[#This Row],[Product_ID]],Table3__211[],8,FALSE)</f>
        <v>378</v>
      </c>
      <c r="AB1572" t="str">
        <f>VLOOKUP(Table8_16[[#This Row],[Store_ID]],Store!$A$2:$E$21,2,FALSE)</f>
        <v>Mann-Austin</v>
      </c>
      <c r="AC1572" t="str">
        <f>VLOOKUP(Table8_16[[#This Row],[Store_ID]],Store!$A$2:$E$21,3,FALSE)</f>
        <v>East</v>
      </c>
      <c r="AD1572" t="str">
        <f>VLOOKUP(Table8_16[[#This Row],[Store_ID]],Store!$A$2:$E$21,4,FALSE)</f>
        <v>Vasquezborough</v>
      </c>
      <c r="AE1572" t="str">
        <f>VLOOKUP(Table8_16[[#This Row],[Store_ID]],Store!$A$2:$E$21,5,FALSE)</f>
        <v>Online</v>
      </c>
      <c r="AF1572" s="22" t="str">
        <f>VLOOKUP(Table8_16[[#This Row],[Store_ID]],Store!$A$2:$F$21,6,FALSE)</f>
        <v>Digital Store</v>
      </c>
    </row>
    <row r="1573" spans="1:32" x14ac:dyDescent="0.3">
      <c r="A1573" t="s">
        <v>3538</v>
      </c>
      <c r="B1573" s="5">
        <v>45325</v>
      </c>
      <c r="C1573" t="s">
        <v>796</v>
      </c>
      <c r="D1573" t="s">
        <v>2061</v>
      </c>
      <c r="E1573" t="s">
        <v>1932</v>
      </c>
      <c r="F1573">
        <v>4</v>
      </c>
      <c r="G1573">
        <v>785.41</v>
      </c>
      <c r="H1573">
        <v>0.13</v>
      </c>
      <c r="I1573" t="s">
        <v>1964</v>
      </c>
      <c r="J1573">
        <v>2733.2267999999999</v>
      </c>
      <c r="K1573">
        <v>2733.2267999999999</v>
      </c>
      <c r="L1573" t="str">
        <f>_xlfn.IFS(Table8_1[[#This Row],[Unit_Price]]&lt;500,"Low Price",Table8_1[[#This Row],[Unit_Price]]&lt;2000,"Medium Price",Table8_1[[#This Row],[Unit_Price]]&gt;=2000, "High Price")</f>
        <v>Medium Price</v>
      </c>
      <c r="M1573" t="str">
        <f>VLOOKUP(Table8_16[[#This Row],[Customer_ID]],Table1__2[],2,FALSE)</f>
        <v>Laura Soto</v>
      </c>
      <c r="N1573">
        <f>VLOOKUP(Table8_16[[#This Row],[Customer_ID]],Table1__2[],3,FALSE)</f>
        <v>57</v>
      </c>
      <c r="O1573" t="str">
        <f>VLOOKUP(Table8_16[[#This Row],[Customer_ID]],Table1__2[],4,FALSE)</f>
        <v>Female</v>
      </c>
      <c r="P1573" t="str">
        <f>VLOOKUP(Table8_16[[#This Row],[Customer_ID]],Table1__2[],5,FALSE)</f>
        <v>Rodriguezton</v>
      </c>
      <c r="Q1573" t="str">
        <f>VLOOKUP(Table8_16[[#This Row],[Customer_ID]],Table1__2[],6,FALSE)</f>
        <v>Michigan</v>
      </c>
      <c r="R1573" t="str">
        <f>VLOOKUP(Table8_16[[#This Row],[Customer_ID]],Table1__2[],7,FALSE)</f>
        <v>USA</v>
      </c>
      <c r="S1573" t="str">
        <f>VLOOKUP(Table8_16[[#This Row],[Customer_ID]],Table1__2[],8,FALSE)</f>
        <v>Platinum</v>
      </c>
      <c r="T1573" t="str">
        <f>VLOOKUP(Table8_16[[#This Row],[Customer_ID]],Table1__2[],9,FALSE)</f>
        <v>Experienced</v>
      </c>
      <c r="U1573" t="str">
        <f>VLOOKUP(Table8_16[[#This Row],[Product_ID]],Table3__211[],2,FALSE)</f>
        <v>Men's Running</v>
      </c>
      <c r="V1573" t="str">
        <f>VLOOKUP(Table8_16[[#This Row],[Product_ID]],Table3__211[],3,FALSE)</f>
        <v>Jacket</v>
      </c>
      <c r="W1573" t="str">
        <f>VLOOKUP(Table8_16[[#This Row],[Product_ID]],Table3__211[],4,FALSE)</f>
        <v>Clothing</v>
      </c>
      <c r="X1573" t="str">
        <f>VLOOKUP(Table8_16[[#This Row],[Product_ID]],Table3__211[],5,FALSE)</f>
        <v>Outerwear</v>
      </c>
      <c r="Y1573" t="str">
        <f>VLOOKUP(Table8_16[[#This Row],[Product_ID]],Table3__211[],6,FALSE)</f>
        <v>Pineda Ltd</v>
      </c>
      <c r="Z1573">
        <f>VLOOKUP(Table8_16[[#This Row],[Product_ID]],Table3__211[],7,FALSE)</f>
        <v>364.67</v>
      </c>
      <c r="AA1573">
        <f>VLOOKUP(Table8_16[[#This Row],[Product_ID]],Table3__211[],8,FALSE)</f>
        <v>452</v>
      </c>
      <c r="AB1573" t="str">
        <f>VLOOKUP(Table8_16[[#This Row],[Store_ID]],Store!$A$2:$E$21,2,FALSE)</f>
        <v>Gardner, Humphrey and Contreras</v>
      </c>
      <c r="AC1573" t="str">
        <f>VLOOKUP(Table8_16[[#This Row],[Store_ID]],Store!$A$2:$E$21,3,FALSE)</f>
        <v>East</v>
      </c>
      <c r="AD1573" t="str">
        <f>VLOOKUP(Table8_16[[#This Row],[Store_ID]],Store!$A$2:$E$21,4,FALSE)</f>
        <v>Johnsonville</v>
      </c>
      <c r="AE1573" t="str">
        <f>VLOOKUP(Table8_16[[#This Row],[Store_ID]],Store!$A$2:$E$21,5,FALSE)</f>
        <v>Flagship</v>
      </c>
      <c r="AF1573" s="22" t="str">
        <f>VLOOKUP(Table8_16[[#This Row],[Store_ID]],Store!$A$2:$F$21,6,FALSE)</f>
        <v>Physical Store</v>
      </c>
    </row>
    <row r="1574" spans="1:32" x14ac:dyDescent="0.3">
      <c r="A1574" t="s">
        <v>3539</v>
      </c>
      <c r="B1574" s="5">
        <v>45465</v>
      </c>
      <c r="C1574" t="s">
        <v>131</v>
      </c>
      <c r="D1574" t="s">
        <v>1696</v>
      </c>
      <c r="E1574" t="s">
        <v>1934</v>
      </c>
      <c r="F1574">
        <v>1</v>
      </c>
      <c r="G1574">
        <v>405.8</v>
      </c>
      <c r="H1574">
        <v>0.11</v>
      </c>
      <c r="I1574" t="s">
        <v>1961</v>
      </c>
      <c r="J1574">
        <v>361.16199999999998</v>
      </c>
      <c r="K1574">
        <v>361.16200000000003</v>
      </c>
      <c r="L1574" t="str">
        <f>_xlfn.IFS(Table8_1[[#This Row],[Unit_Price]]&lt;500,"Low Price",Table8_1[[#This Row],[Unit_Price]]&lt;2000,"Medium Price",Table8_1[[#This Row],[Unit_Price]]&gt;=2000, "High Price")</f>
        <v>Low Price</v>
      </c>
      <c r="M1574" t="str">
        <f>VLOOKUP(Table8_16[[#This Row],[Customer_ID]],Table1__2[],2,FALSE)</f>
        <v>Sarah Vance</v>
      </c>
      <c r="N1574">
        <f>VLOOKUP(Table8_16[[#This Row],[Customer_ID]],Table1__2[],3,FALSE)</f>
        <v>41</v>
      </c>
      <c r="O1574" t="str">
        <f>VLOOKUP(Table8_16[[#This Row],[Customer_ID]],Table1__2[],4,FALSE)</f>
        <v>Male</v>
      </c>
      <c r="P1574" t="str">
        <f>VLOOKUP(Table8_16[[#This Row],[Customer_ID]],Table1__2[],5,FALSE)</f>
        <v>Johnsonville</v>
      </c>
      <c r="Q1574" t="str">
        <f>VLOOKUP(Table8_16[[#This Row],[Customer_ID]],Table1__2[],6,FALSE)</f>
        <v>Oregon</v>
      </c>
      <c r="R1574" t="str">
        <f>VLOOKUP(Table8_16[[#This Row],[Customer_ID]],Table1__2[],7,FALSE)</f>
        <v>USA</v>
      </c>
      <c r="S1574" t="str">
        <f>VLOOKUP(Table8_16[[#This Row],[Customer_ID]],Table1__2[],8,FALSE)</f>
        <v>Silver</v>
      </c>
      <c r="T1574" t="str">
        <f>VLOOKUP(Table8_16[[#This Row],[Customer_ID]],Table1__2[],9,FALSE)</f>
        <v>Experienced</v>
      </c>
      <c r="U1574" t="str">
        <f>VLOOKUP(Table8_16[[#This Row],[Product_ID]],Table3__211[],2,FALSE)</f>
        <v>Portable Power</v>
      </c>
      <c r="V1574" t="str">
        <f>VLOOKUP(Table8_16[[#This Row],[Product_ID]],Table3__211[],3,FALSE)</f>
        <v>Bank</v>
      </c>
      <c r="W1574" t="str">
        <f>VLOOKUP(Table8_16[[#This Row],[Product_ID]],Table3__211[],4,FALSE)</f>
        <v>Electronics</v>
      </c>
      <c r="X1574" t="str">
        <f>VLOOKUP(Table8_16[[#This Row],[Product_ID]],Table3__211[],5,FALSE)</f>
        <v>Mobile</v>
      </c>
      <c r="Y1574" t="str">
        <f>VLOOKUP(Table8_16[[#This Row],[Product_ID]],Table3__211[],6,FALSE)</f>
        <v>Cummings and Sons</v>
      </c>
      <c r="Z1574">
        <f>VLOOKUP(Table8_16[[#This Row],[Product_ID]],Table3__211[],7,FALSE)</f>
        <v>326.06</v>
      </c>
      <c r="AA1574">
        <f>VLOOKUP(Table8_16[[#This Row],[Product_ID]],Table3__211[],8,FALSE)</f>
        <v>301</v>
      </c>
      <c r="AB1574" t="str">
        <f>VLOOKUP(Table8_16[[#This Row],[Store_ID]],Store!$A$2:$E$21,2,FALSE)</f>
        <v>Mcdonald Inc</v>
      </c>
      <c r="AC1574" t="str">
        <f>VLOOKUP(Table8_16[[#This Row],[Store_ID]],Store!$A$2:$E$21,3,FALSE)</f>
        <v>South</v>
      </c>
      <c r="AD1574" t="str">
        <f>VLOOKUP(Table8_16[[#This Row],[Store_ID]],Store!$A$2:$E$21,4,FALSE)</f>
        <v>Christopherland</v>
      </c>
      <c r="AE1574" t="str">
        <f>VLOOKUP(Table8_16[[#This Row],[Store_ID]],Store!$A$2:$E$21,5,FALSE)</f>
        <v>Outlet</v>
      </c>
      <c r="AF1574" s="22" t="str">
        <f>VLOOKUP(Table8_16[[#This Row],[Store_ID]],Store!$A$2:$F$21,6,FALSE)</f>
        <v>Physical Store</v>
      </c>
    </row>
    <row r="1575" spans="1:32" x14ac:dyDescent="0.3">
      <c r="A1575" t="s">
        <v>3540</v>
      </c>
      <c r="B1575" s="5">
        <v>45612</v>
      </c>
      <c r="C1575" t="s">
        <v>1355</v>
      </c>
      <c r="D1575" t="s">
        <v>1856</v>
      </c>
      <c r="E1575" t="s">
        <v>1921</v>
      </c>
      <c r="F1575">
        <v>2</v>
      </c>
      <c r="G1575">
        <v>976.83</v>
      </c>
      <c r="H1575">
        <v>0.1</v>
      </c>
      <c r="I1575" t="s">
        <v>1961</v>
      </c>
      <c r="J1575">
        <v>1758.2940000000001</v>
      </c>
      <c r="K1575">
        <v>1758.2940000000001</v>
      </c>
      <c r="L1575" t="str">
        <f>_xlfn.IFS(Table8_1[[#This Row],[Unit_Price]]&lt;500,"Low Price",Table8_1[[#This Row],[Unit_Price]]&lt;2000,"Medium Price",Table8_1[[#This Row],[Unit_Price]]&gt;=2000, "High Price")</f>
        <v>Medium Price</v>
      </c>
      <c r="M1575" t="str">
        <f>VLOOKUP(Table8_16[[#This Row],[Customer_ID]],Table1__2[],2,FALSE)</f>
        <v>Thomas Moore</v>
      </c>
      <c r="N1575">
        <f>VLOOKUP(Table8_16[[#This Row],[Customer_ID]],Table1__2[],3,FALSE)</f>
        <v>51</v>
      </c>
      <c r="O1575" t="str">
        <f>VLOOKUP(Table8_16[[#This Row],[Customer_ID]],Table1__2[],4,FALSE)</f>
        <v>Female</v>
      </c>
      <c r="P1575" t="str">
        <f>VLOOKUP(Table8_16[[#This Row],[Customer_ID]],Table1__2[],5,FALSE)</f>
        <v>Williamsberg</v>
      </c>
      <c r="Q1575" t="str">
        <f>VLOOKUP(Table8_16[[#This Row],[Customer_ID]],Table1__2[],6,FALSE)</f>
        <v>New York</v>
      </c>
      <c r="R1575" t="str">
        <f>VLOOKUP(Table8_16[[#This Row],[Customer_ID]],Table1__2[],7,FALSE)</f>
        <v>USA</v>
      </c>
      <c r="S1575" t="str">
        <f>VLOOKUP(Table8_16[[#This Row],[Customer_ID]],Table1__2[],8,FALSE)</f>
        <v>Silver</v>
      </c>
      <c r="T1575" t="str">
        <f>VLOOKUP(Table8_16[[#This Row],[Customer_ID]],Table1__2[],9,FALSE)</f>
        <v>Experienced</v>
      </c>
      <c r="U1575" t="str">
        <f>VLOOKUP(Table8_16[[#This Row],[Product_ID]],Table3__211[],2,FALSE)</f>
        <v>Women's High</v>
      </c>
      <c r="V1575" t="str">
        <f>VLOOKUP(Table8_16[[#This Row],[Product_ID]],Table3__211[],3,FALSE)</f>
        <v>Heels</v>
      </c>
      <c r="W1575" t="str">
        <f>VLOOKUP(Table8_16[[#This Row],[Product_ID]],Table3__211[],4,FALSE)</f>
        <v>Clothing</v>
      </c>
      <c r="X1575" t="str">
        <f>VLOOKUP(Table8_16[[#This Row],[Product_ID]],Table3__211[],5,FALSE)</f>
        <v>Footwear</v>
      </c>
      <c r="Y1575" t="str">
        <f>VLOOKUP(Table8_16[[#This Row],[Product_ID]],Table3__211[],6,FALSE)</f>
        <v>Smith-Charles</v>
      </c>
      <c r="Z1575">
        <f>VLOOKUP(Table8_16[[#This Row],[Product_ID]],Table3__211[],7,FALSE)</f>
        <v>438.25</v>
      </c>
      <c r="AA1575">
        <f>VLOOKUP(Table8_16[[#This Row],[Product_ID]],Table3__211[],8,FALSE)</f>
        <v>496</v>
      </c>
      <c r="AB1575" t="str">
        <f>VLOOKUP(Table8_16[[#This Row],[Store_ID]],Store!$A$2:$E$21,2,FALSE)</f>
        <v>Moore, Padilla and Butler</v>
      </c>
      <c r="AC1575" t="str">
        <f>VLOOKUP(Table8_16[[#This Row],[Store_ID]],Store!$A$2:$E$21,3,FALSE)</f>
        <v>South</v>
      </c>
      <c r="AD1575" t="str">
        <f>VLOOKUP(Table8_16[[#This Row],[Store_ID]],Store!$A$2:$E$21,4,FALSE)</f>
        <v>East Johnstad</v>
      </c>
      <c r="AE1575" t="str">
        <f>VLOOKUP(Table8_16[[#This Row],[Store_ID]],Store!$A$2:$E$21,5,FALSE)</f>
        <v>Flagship</v>
      </c>
      <c r="AF1575" s="22" t="str">
        <f>VLOOKUP(Table8_16[[#This Row],[Store_ID]],Store!$A$2:$F$21,6,FALSE)</f>
        <v>Physical Store</v>
      </c>
    </row>
    <row r="1576" spans="1:32" x14ac:dyDescent="0.3">
      <c r="A1576" t="s">
        <v>3541</v>
      </c>
      <c r="B1576" s="5">
        <v>45472</v>
      </c>
      <c r="C1576" t="s">
        <v>880</v>
      </c>
      <c r="D1576" t="s">
        <v>1774</v>
      </c>
      <c r="E1576" t="s">
        <v>1896</v>
      </c>
      <c r="F1576">
        <v>1</v>
      </c>
      <c r="G1576">
        <v>644.15</v>
      </c>
      <c r="H1576">
        <v>0.06</v>
      </c>
      <c r="I1576" t="s">
        <v>1959</v>
      </c>
      <c r="J1576">
        <v>605.50099999999998</v>
      </c>
      <c r="K1576">
        <v>605.50099999999998</v>
      </c>
      <c r="L1576" t="str">
        <f>_xlfn.IFS(Table8_1[[#This Row],[Unit_Price]]&lt;500,"Low Price",Table8_1[[#This Row],[Unit_Price]]&lt;2000,"Medium Price",Table8_1[[#This Row],[Unit_Price]]&gt;=2000, "High Price")</f>
        <v>Medium Price</v>
      </c>
      <c r="M1576" t="str">
        <f>VLOOKUP(Table8_16[[#This Row],[Customer_ID]],Table1__2[],2,FALSE)</f>
        <v>Samantha Robinson</v>
      </c>
      <c r="N1576">
        <f>VLOOKUP(Table8_16[[#This Row],[Customer_ID]],Table1__2[],3,FALSE)</f>
        <v>23</v>
      </c>
      <c r="O1576" t="str">
        <f>VLOOKUP(Table8_16[[#This Row],[Customer_ID]],Table1__2[],4,FALSE)</f>
        <v>Male</v>
      </c>
      <c r="P1576" t="str">
        <f>VLOOKUP(Table8_16[[#This Row],[Customer_ID]],Table1__2[],5,FALSE)</f>
        <v>North Roy</v>
      </c>
      <c r="Q1576" t="str">
        <f>VLOOKUP(Table8_16[[#This Row],[Customer_ID]],Table1__2[],6,FALSE)</f>
        <v>Mississippi</v>
      </c>
      <c r="R1576" t="str">
        <f>VLOOKUP(Table8_16[[#This Row],[Customer_ID]],Table1__2[],7,FALSE)</f>
        <v>USA</v>
      </c>
      <c r="S1576" t="str">
        <f>VLOOKUP(Table8_16[[#This Row],[Customer_ID]],Table1__2[],8,FALSE)</f>
        <v>Bronze</v>
      </c>
      <c r="T1576" t="str">
        <f>VLOOKUP(Table8_16[[#This Row],[Customer_ID]],Table1__2[],9,FALSE)</f>
        <v>Students</v>
      </c>
      <c r="U1576" t="str">
        <f>VLOOKUP(Table8_16[[#This Row],[Product_ID]],Table3__211[],2,FALSE)</f>
        <v>Matte Lipstick</v>
      </c>
      <c r="V1576" t="str">
        <f>VLOOKUP(Table8_16[[#This Row],[Product_ID]],Table3__211[],3,FALSE)</f>
        <v>Set</v>
      </c>
      <c r="W1576" t="str">
        <f>VLOOKUP(Table8_16[[#This Row],[Product_ID]],Table3__211[],4,FALSE)</f>
        <v>Beauty</v>
      </c>
      <c r="X1576" t="str">
        <f>VLOOKUP(Table8_16[[#This Row],[Product_ID]],Table3__211[],5,FALSE)</f>
        <v>Makeup</v>
      </c>
      <c r="Y1576" t="str">
        <f>VLOOKUP(Table8_16[[#This Row],[Product_ID]],Table3__211[],6,FALSE)</f>
        <v>Zhang Inc</v>
      </c>
      <c r="Z1576">
        <f>VLOOKUP(Table8_16[[#This Row],[Product_ID]],Table3__211[],7,FALSE)</f>
        <v>299.11</v>
      </c>
      <c r="AA1576">
        <f>VLOOKUP(Table8_16[[#This Row],[Product_ID]],Table3__211[],8,FALSE)</f>
        <v>118</v>
      </c>
      <c r="AB1576" t="str">
        <f>VLOOKUP(Table8_16[[#This Row],[Store_ID]],Store!$A$2:$E$21,2,FALSE)</f>
        <v>Black-Horn</v>
      </c>
      <c r="AC1576" t="str">
        <f>VLOOKUP(Table8_16[[#This Row],[Store_ID]],Store!$A$2:$E$21,3,FALSE)</f>
        <v>South</v>
      </c>
      <c r="AD1576" t="str">
        <f>VLOOKUP(Table8_16[[#This Row],[Store_ID]],Store!$A$2:$E$21,4,FALSE)</f>
        <v>North Nancyview</v>
      </c>
      <c r="AE1576" t="str">
        <f>VLOOKUP(Table8_16[[#This Row],[Store_ID]],Store!$A$2:$E$21,5,FALSE)</f>
        <v>Outlet</v>
      </c>
      <c r="AF1576" s="22" t="str">
        <f>VLOOKUP(Table8_16[[#This Row],[Store_ID]],Store!$A$2:$F$21,6,FALSE)</f>
        <v>Physical Store</v>
      </c>
    </row>
    <row r="1577" spans="1:32" x14ac:dyDescent="0.3">
      <c r="A1577" t="s">
        <v>3542</v>
      </c>
      <c r="B1577" s="5">
        <v>45897</v>
      </c>
      <c r="C1577" t="s">
        <v>1070</v>
      </c>
      <c r="D1577" t="s">
        <v>1783</v>
      </c>
      <c r="E1577" t="s">
        <v>1932</v>
      </c>
      <c r="F1577">
        <v>1</v>
      </c>
      <c r="G1577">
        <v>470.55</v>
      </c>
      <c r="H1577">
        <v>0.23</v>
      </c>
      <c r="I1577" t="s">
        <v>1961</v>
      </c>
      <c r="J1577">
        <v>362.32350000000002</v>
      </c>
      <c r="K1577">
        <v>362.32350000000002</v>
      </c>
      <c r="L1577" t="str">
        <f>_xlfn.IFS(Table8_1[[#This Row],[Unit_Price]]&lt;500,"Low Price",Table8_1[[#This Row],[Unit_Price]]&lt;2000,"Medium Price",Table8_1[[#This Row],[Unit_Price]]&gt;=2000, "High Price")</f>
        <v>Low Price</v>
      </c>
      <c r="M1577" t="str">
        <f>VLOOKUP(Table8_16[[#This Row],[Customer_ID]],Table1__2[],2,FALSE)</f>
        <v>Carol Lewis</v>
      </c>
      <c r="N1577">
        <f>VLOOKUP(Table8_16[[#This Row],[Customer_ID]],Table1__2[],3,FALSE)</f>
        <v>40</v>
      </c>
      <c r="O1577" t="str">
        <f>VLOOKUP(Table8_16[[#This Row],[Customer_ID]],Table1__2[],4,FALSE)</f>
        <v>Female</v>
      </c>
      <c r="P1577" t="str">
        <f>VLOOKUP(Table8_16[[#This Row],[Customer_ID]],Table1__2[],5,FALSE)</f>
        <v>Ryanport</v>
      </c>
      <c r="Q1577" t="str">
        <f>VLOOKUP(Table8_16[[#This Row],[Customer_ID]],Table1__2[],6,FALSE)</f>
        <v>North Carolina</v>
      </c>
      <c r="R1577" t="str">
        <f>VLOOKUP(Table8_16[[#This Row],[Customer_ID]],Table1__2[],7,FALSE)</f>
        <v>USA</v>
      </c>
      <c r="S1577" t="str">
        <f>VLOOKUP(Table8_16[[#This Row],[Customer_ID]],Table1__2[],8,FALSE)</f>
        <v>Bronze</v>
      </c>
      <c r="T1577" t="str">
        <f>VLOOKUP(Table8_16[[#This Row],[Customer_ID]],Table1__2[],9,FALSE)</f>
        <v>Experienced</v>
      </c>
      <c r="U1577" t="str">
        <f>VLOOKUP(Table8_16[[#This Row],[Product_ID]],Table3__211[],2,FALSE)</f>
        <v>Smart LED Light</v>
      </c>
      <c r="V1577" t="str">
        <f>VLOOKUP(Table8_16[[#This Row],[Product_ID]],Table3__211[],3,FALSE)</f>
        <v>Strip</v>
      </c>
      <c r="W1577" t="str">
        <f>VLOOKUP(Table8_16[[#This Row],[Product_ID]],Table3__211[],4,FALSE)</f>
        <v>Electronics</v>
      </c>
      <c r="X1577" t="str">
        <f>VLOOKUP(Table8_16[[#This Row],[Product_ID]],Table3__211[],5,FALSE)</f>
        <v>Accessories</v>
      </c>
      <c r="Y1577" t="str">
        <f>VLOOKUP(Table8_16[[#This Row],[Product_ID]],Table3__211[],6,FALSE)</f>
        <v>Flores-Davis</v>
      </c>
      <c r="Z1577">
        <f>VLOOKUP(Table8_16[[#This Row],[Product_ID]],Table3__211[],7,FALSE)</f>
        <v>349.17</v>
      </c>
      <c r="AA1577">
        <f>VLOOKUP(Table8_16[[#This Row],[Product_ID]],Table3__211[],8,FALSE)</f>
        <v>476</v>
      </c>
      <c r="AB1577" t="str">
        <f>VLOOKUP(Table8_16[[#This Row],[Store_ID]],Store!$A$2:$E$21,2,FALSE)</f>
        <v>Gardner, Humphrey and Contreras</v>
      </c>
      <c r="AC1577" t="str">
        <f>VLOOKUP(Table8_16[[#This Row],[Store_ID]],Store!$A$2:$E$21,3,FALSE)</f>
        <v>East</v>
      </c>
      <c r="AD1577" t="str">
        <f>VLOOKUP(Table8_16[[#This Row],[Store_ID]],Store!$A$2:$E$21,4,FALSE)</f>
        <v>Johnsonville</v>
      </c>
      <c r="AE1577" t="str">
        <f>VLOOKUP(Table8_16[[#This Row],[Store_ID]],Store!$A$2:$E$21,5,FALSE)</f>
        <v>Flagship</v>
      </c>
      <c r="AF1577" s="22" t="str">
        <f>VLOOKUP(Table8_16[[#This Row],[Store_ID]],Store!$A$2:$F$21,6,FALSE)</f>
        <v>Physical Store</v>
      </c>
    </row>
    <row r="1578" spans="1:32" x14ac:dyDescent="0.3">
      <c r="A1578" t="s">
        <v>3543</v>
      </c>
      <c r="B1578" s="5">
        <v>45241</v>
      </c>
      <c r="C1578" t="s">
        <v>1484</v>
      </c>
      <c r="D1578" t="s">
        <v>1585</v>
      </c>
      <c r="E1578" t="s">
        <v>1911</v>
      </c>
      <c r="F1578">
        <v>3</v>
      </c>
      <c r="G1578">
        <v>598.82000000000005</v>
      </c>
      <c r="H1578">
        <v>0.19</v>
      </c>
      <c r="I1578" t="s">
        <v>1964</v>
      </c>
      <c r="J1578">
        <v>1455.1325999999999</v>
      </c>
      <c r="K1578">
        <v>1455.1325999999999</v>
      </c>
      <c r="L1578" t="str">
        <f>_xlfn.IFS(Table8_1[[#This Row],[Unit_Price]]&lt;500,"Low Price",Table8_1[[#This Row],[Unit_Price]]&lt;2000,"Medium Price",Table8_1[[#This Row],[Unit_Price]]&gt;=2000, "High Price")</f>
        <v>Medium Price</v>
      </c>
      <c r="M1578" t="str">
        <f>VLOOKUP(Table8_16[[#This Row],[Customer_ID]],Table1__2[],2,FALSE)</f>
        <v>Earl Smith Dds</v>
      </c>
      <c r="N1578">
        <f>VLOOKUP(Table8_16[[#This Row],[Customer_ID]],Table1__2[],3,FALSE)</f>
        <v>59</v>
      </c>
      <c r="O1578" t="str">
        <f>VLOOKUP(Table8_16[[#This Row],[Customer_ID]],Table1__2[],4,FALSE)</f>
        <v>Male</v>
      </c>
      <c r="P1578" t="str">
        <f>VLOOKUP(Table8_16[[#This Row],[Customer_ID]],Table1__2[],5,FALSE)</f>
        <v>West Sarah</v>
      </c>
      <c r="Q1578" t="str">
        <f>VLOOKUP(Table8_16[[#This Row],[Customer_ID]],Table1__2[],6,FALSE)</f>
        <v>South Dakota</v>
      </c>
      <c r="R1578" t="str">
        <f>VLOOKUP(Table8_16[[#This Row],[Customer_ID]],Table1__2[],7,FALSE)</f>
        <v>USA</v>
      </c>
      <c r="S1578" t="str">
        <f>VLOOKUP(Table8_16[[#This Row],[Customer_ID]],Table1__2[],8,FALSE)</f>
        <v>Gold</v>
      </c>
      <c r="T1578" t="str">
        <f>VLOOKUP(Table8_16[[#This Row],[Customer_ID]],Table1__2[],9,FALSE)</f>
        <v>Experienced</v>
      </c>
      <c r="U1578" t="str">
        <f>VLOOKUP(Table8_16[[#This Row],[Product_ID]],Table3__211[],2,FALSE)</f>
        <v>LED Table</v>
      </c>
      <c r="V1578" t="str">
        <f>VLOOKUP(Table8_16[[#This Row],[Product_ID]],Table3__211[],3,FALSE)</f>
        <v>Lamp</v>
      </c>
      <c r="W1578" t="str">
        <f>VLOOKUP(Table8_16[[#This Row],[Product_ID]],Table3__211[],4,FALSE)</f>
        <v>Home</v>
      </c>
      <c r="X1578" t="str">
        <f>VLOOKUP(Table8_16[[#This Row],[Product_ID]],Table3__211[],5,FALSE)</f>
        <v>Lighting</v>
      </c>
      <c r="Y1578" t="str">
        <f>VLOOKUP(Table8_16[[#This Row],[Product_ID]],Table3__211[],6,FALSE)</f>
        <v>Harrell LLC</v>
      </c>
      <c r="Z1578">
        <f>VLOOKUP(Table8_16[[#This Row],[Product_ID]],Table3__211[],7,FALSE)</f>
        <v>218.86</v>
      </c>
      <c r="AA1578">
        <f>VLOOKUP(Table8_16[[#This Row],[Product_ID]],Table3__211[],8,FALSE)</f>
        <v>170</v>
      </c>
      <c r="AB1578" t="str">
        <f>VLOOKUP(Table8_16[[#This Row],[Store_ID]],Store!$A$2:$E$21,2,FALSE)</f>
        <v>Benson-Elliott</v>
      </c>
      <c r="AC1578" t="str">
        <f>VLOOKUP(Table8_16[[#This Row],[Store_ID]],Store!$A$2:$E$21,3,FALSE)</f>
        <v>East</v>
      </c>
      <c r="AD1578" t="str">
        <f>VLOOKUP(Table8_16[[#This Row],[Store_ID]],Store!$A$2:$E$21,4,FALSE)</f>
        <v>Port Josephberg</v>
      </c>
      <c r="AE1578" t="str">
        <f>VLOOKUP(Table8_16[[#This Row],[Store_ID]],Store!$A$2:$E$21,5,FALSE)</f>
        <v>Online</v>
      </c>
      <c r="AF1578" s="22" t="str">
        <f>VLOOKUP(Table8_16[[#This Row],[Store_ID]],Store!$A$2:$F$21,6,FALSE)</f>
        <v>Digital Store</v>
      </c>
    </row>
    <row r="1579" spans="1:32" x14ac:dyDescent="0.3">
      <c r="A1579" t="s">
        <v>3544</v>
      </c>
      <c r="B1579" s="5">
        <v>45851</v>
      </c>
      <c r="C1579" t="s">
        <v>364</v>
      </c>
      <c r="D1579" t="s">
        <v>1635</v>
      </c>
      <c r="E1579" t="s">
        <v>1929</v>
      </c>
      <c r="F1579">
        <v>4</v>
      </c>
      <c r="G1579">
        <v>659.17</v>
      </c>
      <c r="H1579">
        <v>0.12</v>
      </c>
      <c r="I1579" t="s">
        <v>1959</v>
      </c>
      <c r="J1579">
        <v>2320.2784000000001</v>
      </c>
      <c r="K1579">
        <v>2320.2783999999997</v>
      </c>
      <c r="L1579" t="str">
        <f>_xlfn.IFS(Table8_1[[#This Row],[Unit_Price]]&lt;500,"Low Price",Table8_1[[#This Row],[Unit_Price]]&lt;2000,"Medium Price",Table8_1[[#This Row],[Unit_Price]]&gt;=2000, "High Price")</f>
        <v>Medium Price</v>
      </c>
      <c r="M1579" t="str">
        <f>VLOOKUP(Table8_16[[#This Row],[Customer_ID]],Table1__2[],2,FALSE)</f>
        <v>Colleen Maynard</v>
      </c>
      <c r="N1579">
        <f>VLOOKUP(Table8_16[[#This Row],[Customer_ID]],Table1__2[],3,FALSE)</f>
        <v>29</v>
      </c>
      <c r="O1579" t="str">
        <f>VLOOKUP(Table8_16[[#This Row],[Customer_ID]],Table1__2[],4,FALSE)</f>
        <v>Male</v>
      </c>
      <c r="P1579" t="str">
        <f>VLOOKUP(Table8_16[[#This Row],[Customer_ID]],Table1__2[],5,FALSE)</f>
        <v>Singletonmouth</v>
      </c>
      <c r="Q1579" t="str">
        <f>VLOOKUP(Table8_16[[#This Row],[Customer_ID]],Table1__2[],6,FALSE)</f>
        <v>Utah</v>
      </c>
      <c r="R1579" t="str">
        <f>VLOOKUP(Table8_16[[#This Row],[Customer_ID]],Table1__2[],7,FALSE)</f>
        <v>USA</v>
      </c>
      <c r="S1579" t="str">
        <f>VLOOKUP(Table8_16[[#This Row],[Customer_ID]],Table1__2[],8,FALSE)</f>
        <v>Gold</v>
      </c>
      <c r="T1579" t="str">
        <f>VLOOKUP(Table8_16[[#This Row],[Customer_ID]],Table1__2[],9,FALSE)</f>
        <v>Entry level Professionel</v>
      </c>
      <c r="U1579" t="str">
        <f>VLOOKUP(Table8_16[[#This Row],[Product_ID]],Table3__211[],2,FALSE)</f>
        <v>Outdoor Sports Water</v>
      </c>
      <c r="V1579" t="str">
        <f>VLOOKUP(Table8_16[[#This Row],[Product_ID]],Table3__211[],3,FALSE)</f>
        <v>Bottle</v>
      </c>
      <c r="W1579" t="str">
        <f>VLOOKUP(Table8_16[[#This Row],[Product_ID]],Table3__211[],4,FALSE)</f>
        <v>Sports</v>
      </c>
      <c r="X1579" t="str">
        <f>VLOOKUP(Table8_16[[#This Row],[Product_ID]],Table3__211[],5,FALSE)</f>
        <v>Accessories</v>
      </c>
      <c r="Y1579" t="str">
        <f>VLOOKUP(Table8_16[[#This Row],[Product_ID]],Table3__211[],6,FALSE)</f>
        <v>Soto-Ellis</v>
      </c>
      <c r="Z1579">
        <f>VLOOKUP(Table8_16[[#This Row],[Product_ID]],Table3__211[],7,FALSE)</f>
        <v>131.51</v>
      </c>
      <c r="AA1579">
        <f>VLOOKUP(Table8_16[[#This Row],[Product_ID]],Table3__211[],8,FALSE)</f>
        <v>273</v>
      </c>
      <c r="AB1579" t="str">
        <f>VLOOKUP(Table8_16[[#This Row],[Store_ID]],Store!$A$2:$E$21,2,FALSE)</f>
        <v>Thomas, Bridges and Harris</v>
      </c>
      <c r="AC1579" t="str">
        <f>VLOOKUP(Table8_16[[#This Row],[Store_ID]],Store!$A$2:$E$21,3,FALSE)</f>
        <v>North</v>
      </c>
      <c r="AD1579" t="str">
        <f>VLOOKUP(Table8_16[[#This Row],[Store_ID]],Store!$A$2:$E$21,4,FALSE)</f>
        <v>Sabrinatown</v>
      </c>
      <c r="AE1579" t="str">
        <f>VLOOKUP(Table8_16[[#This Row],[Store_ID]],Store!$A$2:$E$21,5,FALSE)</f>
        <v>Online</v>
      </c>
      <c r="AF1579" s="22" t="str">
        <f>VLOOKUP(Table8_16[[#This Row],[Store_ID]],Store!$A$2:$F$21,6,FALSE)</f>
        <v>Digital Store</v>
      </c>
    </row>
    <row r="1580" spans="1:32" x14ac:dyDescent="0.3">
      <c r="A1580" t="s">
        <v>3545</v>
      </c>
      <c r="B1580" s="5">
        <v>45572</v>
      </c>
      <c r="C1580" t="s">
        <v>373</v>
      </c>
      <c r="D1580" t="s">
        <v>1718</v>
      </c>
      <c r="E1580" t="s">
        <v>1892</v>
      </c>
      <c r="F1580">
        <v>2</v>
      </c>
      <c r="G1580">
        <v>216.02</v>
      </c>
      <c r="H1580">
        <v>0.25</v>
      </c>
      <c r="I1580" t="s">
        <v>1959</v>
      </c>
      <c r="J1580">
        <v>324.02999999999997</v>
      </c>
      <c r="K1580">
        <v>324.03000000000003</v>
      </c>
      <c r="L1580" t="str">
        <f>_xlfn.IFS(Table8_1[[#This Row],[Unit_Price]]&lt;500,"Low Price",Table8_1[[#This Row],[Unit_Price]]&lt;2000,"Medium Price",Table8_1[[#This Row],[Unit_Price]]&gt;=2000, "High Price")</f>
        <v>Low Price</v>
      </c>
      <c r="M1580" t="str">
        <f>VLOOKUP(Table8_16[[#This Row],[Customer_ID]],Table1__2[],2,FALSE)</f>
        <v>Christopher Lester</v>
      </c>
      <c r="N1580">
        <f>VLOOKUP(Table8_16[[#This Row],[Customer_ID]],Table1__2[],3,FALSE)</f>
        <v>64</v>
      </c>
      <c r="O1580" t="str">
        <f>VLOOKUP(Table8_16[[#This Row],[Customer_ID]],Table1__2[],4,FALSE)</f>
        <v>Male</v>
      </c>
      <c r="P1580" t="str">
        <f>VLOOKUP(Table8_16[[#This Row],[Customer_ID]],Table1__2[],5,FALSE)</f>
        <v>South Jenniferville</v>
      </c>
      <c r="Q1580" t="str">
        <f>VLOOKUP(Table8_16[[#This Row],[Customer_ID]],Table1__2[],6,FALSE)</f>
        <v>Georgia</v>
      </c>
      <c r="R1580" t="str">
        <f>VLOOKUP(Table8_16[[#This Row],[Customer_ID]],Table1__2[],7,FALSE)</f>
        <v>USA</v>
      </c>
      <c r="S1580" t="str">
        <f>VLOOKUP(Table8_16[[#This Row],[Customer_ID]],Table1__2[],8,FALSE)</f>
        <v>Silver</v>
      </c>
      <c r="T1580" t="str">
        <f>VLOOKUP(Table8_16[[#This Row],[Customer_ID]],Table1__2[],9,FALSE)</f>
        <v>Retired</v>
      </c>
      <c r="U1580" t="str">
        <f>VLOOKUP(Table8_16[[#This Row],[Product_ID]],Table3__211[],2,FALSE)</f>
        <v>Men's Winter</v>
      </c>
      <c r="V1580" t="str">
        <f>VLOOKUP(Table8_16[[#This Row],[Product_ID]],Table3__211[],3,FALSE)</f>
        <v>Jacket</v>
      </c>
      <c r="W1580" t="str">
        <f>VLOOKUP(Table8_16[[#This Row],[Product_ID]],Table3__211[],4,FALSE)</f>
        <v>Clothing</v>
      </c>
      <c r="X1580" t="str">
        <f>VLOOKUP(Table8_16[[#This Row],[Product_ID]],Table3__211[],5,FALSE)</f>
        <v>Outerwear</v>
      </c>
      <c r="Y1580" t="str">
        <f>VLOOKUP(Table8_16[[#This Row],[Product_ID]],Table3__211[],6,FALSE)</f>
        <v>Kelly, Smith and Perez</v>
      </c>
      <c r="Z1580">
        <f>VLOOKUP(Table8_16[[#This Row],[Product_ID]],Table3__211[],7,FALSE)</f>
        <v>167.34</v>
      </c>
      <c r="AA1580">
        <f>VLOOKUP(Table8_16[[#This Row],[Product_ID]],Table3__211[],8,FALSE)</f>
        <v>296</v>
      </c>
      <c r="AB1580" t="str">
        <f>VLOOKUP(Table8_16[[#This Row],[Store_ID]],Store!$A$2:$E$21,2,FALSE)</f>
        <v>Martinez, Adkins and Johnson</v>
      </c>
      <c r="AC1580" t="str">
        <f>VLOOKUP(Table8_16[[#This Row],[Store_ID]],Store!$A$2:$E$21,3,FALSE)</f>
        <v>North</v>
      </c>
      <c r="AD1580" t="str">
        <f>VLOOKUP(Table8_16[[#This Row],[Store_ID]],Store!$A$2:$E$21,4,FALSE)</f>
        <v>Danielmouth</v>
      </c>
      <c r="AE1580" t="str">
        <f>VLOOKUP(Table8_16[[#This Row],[Store_ID]],Store!$A$2:$E$21,5,FALSE)</f>
        <v>Flagship</v>
      </c>
      <c r="AF1580" s="22" t="str">
        <f>VLOOKUP(Table8_16[[#This Row],[Store_ID]],Store!$A$2:$F$21,6,FALSE)</f>
        <v>Physical Store</v>
      </c>
    </row>
    <row r="1581" spans="1:32" x14ac:dyDescent="0.3">
      <c r="A1581" t="s">
        <v>3546</v>
      </c>
      <c r="B1581" s="5">
        <v>45774</v>
      </c>
      <c r="C1581" t="s">
        <v>128</v>
      </c>
      <c r="D1581" t="s">
        <v>1670</v>
      </c>
      <c r="E1581" t="s">
        <v>1924</v>
      </c>
      <c r="F1581">
        <v>2</v>
      </c>
      <c r="G1581">
        <v>613.47</v>
      </c>
      <c r="H1581">
        <v>0.02</v>
      </c>
      <c r="I1581" t="s">
        <v>1961</v>
      </c>
      <c r="J1581">
        <v>1202.4012</v>
      </c>
      <c r="K1581">
        <v>1202.4012</v>
      </c>
      <c r="L1581" t="str">
        <f>_xlfn.IFS(Table8_1[[#This Row],[Unit_Price]]&lt;500,"Low Price",Table8_1[[#This Row],[Unit_Price]]&lt;2000,"Medium Price",Table8_1[[#This Row],[Unit_Price]]&gt;=2000, "High Price")</f>
        <v>Medium Price</v>
      </c>
      <c r="M1581" t="str">
        <f>VLOOKUP(Table8_16[[#This Row],[Customer_ID]],Table1__2[],2,FALSE)</f>
        <v>Jessica Acevedo</v>
      </c>
      <c r="N1581">
        <f>VLOOKUP(Table8_16[[#This Row],[Customer_ID]],Table1__2[],3,FALSE)</f>
        <v>64</v>
      </c>
      <c r="O1581" t="str">
        <f>VLOOKUP(Table8_16[[#This Row],[Customer_ID]],Table1__2[],4,FALSE)</f>
        <v>Female</v>
      </c>
      <c r="P1581" t="str">
        <f>VLOOKUP(Table8_16[[#This Row],[Customer_ID]],Table1__2[],5,FALSE)</f>
        <v>Amybury</v>
      </c>
      <c r="Q1581" t="str">
        <f>VLOOKUP(Table8_16[[#This Row],[Customer_ID]],Table1__2[],6,FALSE)</f>
        <v>Pennsylvania</v>
      </c>
      <c r="R1581" t="str">
        <f>VLOOKUP(Table8_16[[#This Row],[Customer_ID]],Table1__2[],7,FALSE)</f>
        <v>USA</v>
      </c>
      <c r="S1581" t="str">
        <f>VLOOKUP(Table8_16[[#This Row],[Customer_ID]],Table1__2[],8,FALSE)</f>
        <v>Bronze</v>
      </c>
      <c r="T1581" t="str">
        <f>VLOOKUP(Table8_16[[#This Row],[Customer_ID]],Table1__2[],9,FALSE)</f>
        <v>Retired</v>
      </c>
      <c r="U1581" t="str">
        <f>VLOOKUP(Table8_16[[#This Row],[Product_ID]],Table3__211[],2,FALSE)</f>
        <v>Basketball</v>
      </c>
      <c r="V1581" t="str">
        <f>VLOOKUP(Table8_16[[#This Row],[Product_ID]],Table3__211[],3,FALSE)</f>
        <v>Ball</v>
      </c>
      <c r="W1581" t="str">
        <f>VLOOKUP(Table8_16[[#This Row],[Product_ID]],Table3__211[],4,FALSE)</f>
        <v>Sports</v>
      </c>
      <c r="X1581" t="str">
        <f>VLOOKUP(Table8_16[[#This Row],[Product_ID]],Table3__211[],5,FALSE)</f>
        <v>Team Sports</v>
      </c>
      <c r="Y1581" t="str">
        <f>VLOOKUP(Table8_16[[#This Row],[Product_ID]],Table3__211[],6,FALSE)</f>
        <v>Nolan-Snow</v>
      </c>
      <c r="Z1581">
        <f>VLOOKUP(Table8_16[[#This Row],[Product_ID]],Table3__211[],7,FALSE)</f>
        <v>204.39</v>
      </c>
      <c r="AA1581">
        <f>VLOOKUP(Table8_16[[#This Row],[Product_ID]],Table3__211[],8,FALSE)</f>
        <v>281</v>
      </c>
      <c r="AB1581" t="str">
        <f>VLOOKUP(Table8_16[[#This Row],[Store_ID]],Store!$A$2:$E$21,2,FALSE)</f>
        <v>Hill, Wagner and Ballard</v>
      </c>
      <c r="AC1581" t="str">
        <f>VLOOKUP(Table8_16[[#This Row],[Store_ID]],Store!$A$2:$E$21,3,FALSE)</f>
        <v>East</v>
      </c>
      <c r="AD1581" t="str">
        <f>VLOOKUP(Table8_16[[#This Row],[Store_ID]],Store!$A$2:$E$21,4,FALSE)</f>
        <v>East Davidville</v>
      </c>
      <c r="AE1581" t="str">
        <f>VLOOKUP(Table8_16[[#This Row],[Store_ID]],Store!$A$2:$E$21,5,FALSE)</f>
        <v>Online</v>
      </c>
      <c r="AF1581" s="22" t="str">
        <f>VLOOKUP(Table8_16[[#This Row],[Store_ID]],Store!$A$2:$F$21,6,FALSE)</f>
        <v>Digital Store</v>
      </c>
    </row>
    <row r="1582" spans="1:32" x14ac:dyDescent="0.3">
      <c r="A1582" t="s">
        <v>3547</v>
      </c>
      <c r="B1582" s="5">
        <v>45921</v>
      </c>
      <c r="C1582" t="s">
        <v>354</v>
      </c>
      <c r="D1582" t="s">
        <v>1756</v>
      </c>
      <c r="E1582" t="s">
        <v>1929</v>
      </c>
      <c r="F1582">
        <v>2</v>
      </c>
      <c r="G1582">
        <v>485.17</v>
      </c>
      <c r="H1582">
        <v>0.11</v>
      </c>
      <c r="I1582" t="s">
        <v>1961</v>
      </c>
      <c r="J1582">
        <v>863.60260000000005</v>
      </c>
      <c r="K1582">
        <v>863.60260000000005</v>
      </c>
      <c r="L1582" t="str">
        <f>_xlfn.IFS(Table8_1[[#This Row],[Unit_Price]]&lt;500,"Low Price",Table8_1[[#This Row],[Unit_Price]]&lt;2000,"Medium Price",Table8_1[[#This Row],[Unit_Price]]&gt;=2000, "High Price")</f>
        <v>Low Price</v>
      </c>
      <c r="M1582" t="str">
        <f>VLOOKUP(Table8_16[[#This Row],[Customer_ID]],Table1__2[],2,FALSE)</f>
        <v>Brittney Morgan</v>
      </c>
      <c r="N1582">
        <f>VLOOKUP(Table8_16[[#This Row],[Customer_ID]],Table1__2[],3,FALSE)</f>
        <v>24</v>
      </c>
      <c r="O1582" t="str">
        <f>VLOOKUP(Table8_16[[#This Row],[Customer_ID]],Table1__2[],4,FALSE)</f>
        <v>Male</v>
      </c>
      <c r="P1582" t="str">
        <f>VLOOKUP(Table8_16[[#This Row],[Customer_ID]],Table1__2[],5,FALSE)</f>
        <v>Lake Kaylahaven</v>
      </c>
      <c r="Q1582" t="str">
        <f>VLOOKUP(Table8_16[[#This Row],[Customer_ID]],Table1__2[],6,FALSE)</f>
        <v>Alaska</v>
      </c>
      <c r="R1582" t="str">
        <f>VLOOKUP(Table8_16[[#This Row],[Customer_ID]],Table1__2[],7,FALSE)</f>
        <v>USA</v>
      </c>
      <c r="S1582" t="str">
        <f>VLOOKUP(Table8_16[[#This Row],[Customer_ID]],Table1__2[],8,FALSE)</f>
        <v>Gold</v>
      </c>
      <c r="T1582" t="str">
        <f>VLOOKUP(Table8_16[[#This Row],[Customer_ID]],Table1__2[],9,FALSE)</f>
        <v>Students</v>
      </c>
      <c r="U1582" t="str">
        <f>VLOOKUP(Table8_16[[#This Row],[Product_ID]],Table3__211[],2,FALSE)</f>
        <v>Womens Cotton</v>
      </c>
      <c r="V1582" t="str">
        <f>VLOOKUP(Table8_16[[#This Row],[Product_ID]],Table3__211[],3,FALSE)</f>
        <v>Scarf</v>
      </c>
      <c r="W1582" t="str">
        <f>VLOOKUP(Table8_16[[#This Row],[Product_ID]],Table3__211[],4,FALSE)</f>
        <v>Clothing</v>
      </c>
      <c r="X1582" t="str">
        <f>VLOOKUP(Table8_16[[#This Row],[Product_ID]],Table3__211[],5,FALSE)</f>
        <v>Accessories</v>
      </c>
      <c r="Y1582" t="str">
        <f>VLOOKUP(Table8_16[[#This Row],[Product_ID]],Table3__211[],6,FALSE)</f>
        <v>Shepherd-Gould</v>
      </c>
      <c r="Z1582">
        <f>VLOOKUP(Table8_16[[#This Row],[Product_ID]],Table3__211[],7,FALSE)</f>
        <v>113.83</v>
      </c>
      <c r="AA1582">
        <f>VLOOKUP(Table8_16[[#This Row],[Product_ID]],Table3__211[],8,FALSE)</f>
        <v>485</v>
      </c>
      <c r="AB1582" t="str">
        <f>VLOOKUP(Table8_16[[#This Row],[Store_ID]],Store!$A$2:$E$21,2,FALSE)</f>
        <v>Thomas, Bridges and Harris</v>
      </c>
      <c r="AC1582" t="str">
        <f>VLOOKUP(Table8_16[[#This Row],[Store_ID]],Store!$A$2:$E$21,3,FALSE)</f>
        <v>North</v>
      </c>
      <c r="AD1582" t="str">
        <f>VLOOKUP(Table8_16[[#This Row],[Store_ID]],Store!$A$2:$E$21,4,FALSE)</f>
        <v>Sabrinatown</v>
      </c>
      <c r="AE1582" t="str">
        <f>VLOOKUP(Table8_16[[#This Row],[Store_ID]],Store!$A$2:$E$21,5,FALSE)</f>
        <v>Online</v>
      </c>
      <c r="AF1582" s="22" t="str">
        <f>VLOOKUP(Table8_16[[#This Row],[Store_ID]],Store!$A$2:$F$21,6,FALSE)</f>
        <v>Digital Store</v>
      </c>
    </row>
    <row r="1583" spans="1:32" x14ac:dyDescent="0.3">
      <c r="A1583" t="s">
        <v>3548</v>
      </c>
      <c r="B1583" s="5">
        <v>45268</v>
      </c>
      <c r="C1583" t="s">
        <v>980</v>
      </c>
      <c r="D1583" t="s">
        <v>1718</v>
      </c>
      <c r="E1583" t="s">
        <v>1924</v>
      </c>
      <c r="F1583">
        <v>1</v>
      </c>
      <c r="G1583">
        <v>209.7</v>
      </c>
      <c r="H1583">
        <v>0.2</v>
      </c>
      <c r="I1583" t="s">
        <v>1961</v>
      </c>
      <c r="J1583">
        <v>167.76</v>
      </c>
      <c r="K1583">
        <v>167.76</v>
      </c>
      <c r="L1583" t="str">
        <f>_xlfn.IFS(Table8_1[[#This Row],[Unit_Price]]&lt;500,"Low Price",Table8_1[[#This Row],[Unit_Price]]&lt;2000,"Medium Price",Table8_1[[#This Row],[Unit_Price]]&gt;=2000, "High Price")</f>
        <v>Low Price</v>
      </c>
      <c r="M1583" t="str">
        <f>VLOOKUP(Table8_16[[#This Row],[Customer_ID]],Table1__2[],2,FALSE)</f>
        <v>Brandy Thompson</v>
      </c>
      <c r="N1583">
        <f>VLOOKUP(Table8_16[[#This Row],[Customer_ID]],Table1__2[],3,FALSE)</f>
        <v>56</v>
      </c>
      <c r="O1583" t="str">
        <f>VLOOKUP(Table8_16[[#This Row],[Customer_ID]],Table1__2[],4,FALSE)</f>
        <v>Female</v>
      </c>
      <c r="P1583" t="str">
        <f>VLOOKUP(Table8_16[[#This Row],[Customer_ID]],Table1__2[],5,FALSE)</f>
        <v>West Patriciaview</v>
      </c>
      <c r="Q1583" t="str">
        <f>VLOOKUP(Table8_16[[#This Row],[Customer_ID]],Table1__2[],6,FALSE)</f>
        <v>Alabama</v>
      </c>
      <c r="R1583" t="str">
        <f>VLOOKUP(Table8_16[[#This Row],[Customer_ID]],Table1__2[],7,FALSE)</f>
        <v>USA</v>
      </c>
      <c r="S1583" t="str">
        <f>VLOOKUP(Table8_16[[#This Row],[Customer_ID]],Table1__2[],8,FALSE)</f>
        <v>Bronze</v>
      </c>
      <c r="T1583" t="str">
        <f>VLOOKUP(Table8_16[[#This Row],[Customer_ID]],Table1__2[],9,FALSE)</f>
        <v>Experienced</v>
      </c>
      <c r="U1583" t="str">
        <f>VLOOKUP(Table8_16[[#This Row],[Product_ID]],Table3__211[],2,FALSE)</f>
        <v>Men's Winter</v>
      </c>
      <c r="V1583" t="str">
        <f>VLOOKUP(Table8_16[[#This Row],[Product_ID]],Table3__211[],3,FALSE)</f>
        <v>Jacket</v>
      </c>
      <c r="W1583" t="str">
        <f>VLOOKUP(Table8_16[[#This Row],[Product_ID]],Table3__211[],4,FALSE)</f>
        <v>Clothing</v>
      </c>
      <c r="X1583" t="str">
        <f>VLOOKUP(Table8_16[[#This Row],[Product_ID]],Table3__211[],5,FALSE)</f>
        <v>Outerwear</v>
      </c>
      <c r="Y1583" t="str">
        <f>VLOOKUP(Table8_16[[#This Row],[Product_ID]],Table3__211[],6,FALSE)</f>
        <v>Kelly, Smith and Perez</v>
      </c>
      <c r="Z1583">
        <f>VLOOKUP(Table8_16[[#This Row],[Product_ID]],Table3__211[],7,FALSE)</f>
        <v>167.34</v>
      </c>
      <c r="AA1583">
        <f>VLOOKUP(Table8_16[[#This Row],[Product_ID]],Table3__211[],8,FALSE)</f>
        <v>296</v>
      </c>
      <c r="AB1583" t="str">
        <f>VLOOKUP(Table8_16[[#This Row],[Store_ID]],Store!$A$2:$E$21,2,FALSE)</f>
        <v>Hill, Wagner and Ballard</v>
      </c>
      <c r="AC1583" t="str">
        <f>VLOOKUP(Table8_16[[#This Row],[Store_ID]],Store!$A$2:$E$21,3,FALSE)</f>
        <v>East</v>
      </c>
      <c r="AD1583" t="str">
        <f>VLOOKUP(Table8_16[[#This Row],[Store_ID]],Store!$A$2:$E$21,4,FALSE)</f>
        <v>East Davidville</v>
      </c>
      <c r="AE1583" t="str">
        <f>VLOOKUP(Table8_16[[#This Row],[Store_ID]],Store!$A$2:$E$21,5,FALSE)</f>
        <v>Online</v>
      </c>
      <c r="AF1583" s="22" t="str">
        <f>VLOOKUP(Table8_16[[#This Row],[Store_ID]],Store!$A$2:$F$21,6,FALSE)</f>
        <v>Digital Store</v>
      </c>
    </row>
    <row r="1584" spans="1:32" x14ac:dyDescent="0.3">
      <c r="A1584" t="s">
        <v>3549</v>
      </c>
      <c r="B1584" s="5">
        <v>45402</v>
      </c>
      <c r="C1584" t="s">
        <v>1037</v>
      </c>
      <c r="D1584" t="s">
        <v>1859</v>
      </c>
      <c r="E1584" t="s">
        <v>1887</v>
      </c>
      <c r="F1584">
        <v>1</v>
      </c>
      <c r="G1584">
        <v>681.47</v>
      </c>
      <c r="H1584">
        <v>0.15</v>
      </c>
      <c r="I1584" t="s">
        <v>1959</v>
      </c>
      <c r="J1584">
        <v>579.24950000000001</v>
      </c>
      <c r="K1584">
        <v>579.24950000000001</v>
      </c>
      <c r="L1584" t="str">
        <f>_xlfn.IFS(Table8_1[[#This Row],[Unit_Price]]&lt;500,"Low Price",Table8_1[[#This Row],[Unit_Price]]&lt;2000,"Medium Price",Table8_1[[#This Row],[Unit_Price]]&gt;=2000, "High Price")</f>
        <v>Medium Price</v>
      </c>
      <c r="M1584" t="str">
        <f>VLOOKUP(Table8_16[[#This Row],[Customer_ID]],Table1__2[],2,FALSE)</f>
        <v>Robert King</v>
      </c>
      <c r="N1584">
        <f>VLOOKUP(Table8_16[[#This Row],[Customer_ID]],Table1__2[],3,FALSE)</f>
        <v>58</v>
      </c>
      <c r="O1584" t="str">
        <f>VLOOKUP(Table8_16[[#This Row],[Customer_ID]],Table1__2[],4,FALSE)</f>
        <v>Female</v>
      </c>
      <c r="P1584" t="str">
        <f>VLOOKUP(Table8_16[[#This Row],[Customer_ID]],Table1__2[],5,FALSE)</f>
        <v>Cindyton</v>
      </c>
      <c r="Q1584" t="str">
        <f>VLOOKUP(Table8_16[[#This Row],[Customer_ID]],Table1__2[],6,FALSE)</f>
        <v>Rhode Island</v>
      </c>
      <c r="R1584" t="str">
        <f>VLOOKUP(Table8_16[[#This Row],[Customer_ID]],Table1__2[],7,FALSE)</f>
        <v>USA</v>
      </c>
      <c r="S1584" t="str">
        <f>VLOOKUP(Table8_16[[#This Row],[Customer_ID]],Table1__2[],8,FALSE)</f>
        <v>Gold</v>
      </c>
      <c r="T1584" t="str">
        <f>VLOOKUP(Table8_16[[#This Row],[Customer_ID]],Table1__2[],9,FALSE)</f>
        <v>Experienced</v>
      </c>
      <c r="U1584" t="str">
        <f>VLOOKUP(Table8_16[[#This Row],[Product_ID]],Table3__211[],2,FALSE)</f>
        <v>Microwave</v>
      </c>
      <c r="V1584" t="str">
        <f>VLOOKUP(Table8_16[[#This Row],[Product_ID]],Table3__211[],3,FALSE)</f>
        <v>Oven</v>
      </c>
      <c r="W1584" t="str">
        <f>VLOOKUP(Table8_16[[#This Row],[Product_ID]],Table3__211[],4,FALSE)</f>
        <v>Home</v>
      </c>
      <c r="X1584" t="str">
        <f>VLOOKUP(Table8_16[[#This Row],[Product_ID]],Table3__211[],5,FALSE)</f>
        <v>Appliances</v>
      </c>
      <c r="Y1584" t="str">
        <f>VLOOKUP(Table8_16[[#This Row],[Product_ID]],Table3__211[],6,FALSE)</f>
        <v>Green, Powell and Palmer</v>
      </c>
      <c r="Z1584">
        <f>VLOOKUP(Table8_16[[#This Row],[Product_ID]],Table3__211[],7,FALSE)</f>
        <v>447.43</v>
      </c>
      <c r="AA1584">
        <f>VLOOKUP(Table8_16[[#This Row],[Product_ID]],Table3__211[],8,FALSE)</f>
        <v>191</v>
      </c>
      <c r="AB1584" t="str">
        <f>VLOOKUP(Table8_16[[#This Row],[Store_ID]],Store!$A$2:$E$21,2,FALSE)</f>
        <v>Rivera-Warner</v>
      </c>
      <c r="AC1584" t="str">
        <f>VLOOKUP(Table8_16[[#This Row],[Store_ID]],Store!$A$2:$E$21,3,FALSE)</f>
        <v>East</v>
      </c>
      <c r="AD1584" t="str">
        <f>VLOOKUP(Table8_16[[#This Row],[Store_ID]],Store!$A$2:$E$21,4,FALSE)</f>
        <v>Washingtonfurt</v>
      </c>
      <c r="AE1584" t="str">
        <f>VLOOKUP(Table8_16[[#This Row],[Store_ID]],Store!$A$2:$E$21,5,FALSE)</f>
        <v>Flagship</v>
      </c>
      <c r="AF1584" s="22" t="str">
        <f>VLOOKUP(Table8_16[[#This Row],[Store_ID]],Store!$A$2:$F$21,6,FALSE)</f>
        <v>Physical Store</v>
      </c>
    </row>
    <row r="1585" spans="1:32" x14ac:dyDescent="0.3">
      <c r="A1585" t="s">
        <v>3550</v>
      </c>
      <c r="B1585" s="5">
        <v>45667</v>
      </c>
      <c r="C1585" t="s">
        <v>1374</v>
      </c>
      <c r="D1585" t="s">
        <v>1811</v>
      </c>
      <c r="E1585" t="s">
        <v>1942</v>
      </c>
      <c r="F1585">
        <v>2</v>
      </c>
      <c r="G1585">
        <v>877.21</v>
      </c>
      <c r="H1585">
        <v>0.1</v>
      </c>
      <c r="I1585" t="s">
        <v>1959</v>
      </c>
      <c r="J1585">
        <v>1578.9780000000001</v>
      </c>
      <c r="K1585">
        <v>1578.9780000000001</v>
      </c>
      <c r="L1585" t="str">
        <f>_xlfn.IFS(Table8_1[[#This Row],[Unit_Price]]&lt;500,"Low Price",Table8_1[[#This Row],[Unit_Price]]&lt;2000,"Medium Price",Table8_1[[#This Row],[Unit_Price]]&gt;=2000, "High Price")</f>
        <v>Medium Price</v>
      </c>
      <c r="M1585" t="str">
        <f>VLOOKUP(Table8_16[[#This Row],[Customer_ID]],Table1__2[],2,FALSE)</f>
        <v>Tammy Trevino</v>
      </c>
      <c r="N1585">
        <f>VLOOKUP(Table8_16[[#This Row],[Customer_ID]],Table1__2[],3,FALSE)</f>
        <v>60</v>
      </c>
      <c r="O1585" t="str">
        <f>VLOOKUP(Table8_16[[#This Row],[Customer_ID]],Table1__2[],4,FALSE)</f>
        <v>Male</v>
      </c>
      <c r="P1585" t="str">
        <f>VLOOKUP(Table8_16[[#This Row],[Customer_ID]],Table1__2[],5,FALSE)</f>
        <v>Justinberg</v>
      </c>
      <c r="Q1585" t="str">
        <f>VLOOKUP(Table8_16[[#This Row],[Customer_ID]],Table1__2[],6,FALSE)</f>
        <v>North Dakota</v>
      </c>
      <c r="R1585" t="str">
        <f>VLOOKUP(Table8_16[[#This Row],[Customer_ID]],Table1__2[],7,FALSE)</f>
        <v>USA</v>
      </c>
      <c r="S1585" t="str">
        <f>VLOOKUP(Table8_16[[#This Row],[Customer_ID]],Table1__2[],8,FALSE)</f>
        <v>Silver</v>
      </c>
      <c r="T1585" t="str">
        <f>VLOOKUP(Table8_16[[#This Row],[Customer_ID]],Table1__2[],9,FALSE)</f>
        <v>Experienced</v>
      </c>
      <c r="U1585" t="str">
        <f>VLOOKUP(Table8_16[[#This Row],[Product_ID]],Table3__211[],2,FALSE)</f>
        <v>Wireless</v>
      </c>
      <c r="V1585" t="str">
        <f>VLOOKUP(Table8_16[[#This Row],[Product_ID]],Table3__211[],3,FALSE)</f>
        <v>Mouse</v>
      </c>
      <c r="W1585" t="str">
        <f>VLOOKUP(Table8_16[[#This Row],[Product_ID]],Table3__211[],4,FALSE)</f>
        <v>Electronics</v>
      </c>
      <c r="X1585" t="str">
        <f>VLOOKUP(Table8_16[[#This Row],[Product_ID]],Table3__211[],5,FALSE)</f>
        <v>Computer</v>
      </c>
      <c r="Y1585" t="str">
        <f>VLOOKUP(Table8_16[[#This Row],[Product_ID]],Table3__211[],6,FALSE)</f>
        <v>Larson Ltd</v>
      </c>
      <c r="Z1585">
        <f>VLOOKUP(Table8_16[[#This Row],[Product_ID]],Table3__211[],7,FALSE)</f>
        <v>392.89</v>
      </c>
      <c r="AA1585">
        <f>VLOOKUP(Table8_16[[#This Row],[Product_ID]],Table3__211[],8,FALSE)</f>
        <v>320</v>
      </c>
      <c r="AB1585" t="str">
        <f>VLOOKUP(Table8_16[[#This Row],[Store_ID]],Store!$A$2:$E$21,2,FALSE)</f>
        <v>Holloway Ltd</v>
      </c>
      <c r="AC1585" t="str">
        <f>VLOOKUP(Table8_16[[#This Row],[Store_ID]],Store!$A$2:$E$21,3,FALSE)</f>
        <v>North</v>
      </c>
      <c r="AD1585" t="str">
        <f>VLOOKUP(Table8_16[[#This Row],[Store_ID]],Store!$A$2:$E$21,4,FALSE)</f>
        <v>Bensonhaven</v>
      </c>
      <c r="AE1585" t="str">
        <f>VLOOKUP(Table8_16[[#This Row],[Store_ID]],Store!$A$2:$E$21,5,FALSE)</f>
        <v>Flagship</v>
      </c>
      <c r="AF1585" s="22" t="str">
        <f>VLOOKUP(Table8_16[[#This Row],[Store_ID]],Store!$A$2:$F$21,6,FALSE)</f>
        <v>Physical Store</v>
      </c>
    </row>
    <row r="1586" spans="1:32" x14ac:dyDescent="0.3">
      <c r="A1586" t="s">
        <v>3551</v>
      </c>
      <c r="B1586" s="5">
        <v>45902</v>
      </c>
      <c r="C1586" t="s">
        <v>1013</v>
      </c>
      <c r="D1586" t="s">
        <v>1817</v>
      </c>
      <c r="E1586" t="s">
        <v>1908</v>
      </c>
      <c r="F1586">
        <v>2</v>
      </c>
      <c r="G1586">
        <v>479.77</v>
      </c>
      <c r="H1586">
        <v>0.21</v>
      </c>
      <c r="I1586" t="s">
        <v>1961</v>
      </c>
      <c r="J1586">
        <v>758.03660000000002</v>
      </c>
      <c r="K1586">
        <v>758.03660000000002</v>
      </c>
      <c r="L1586" t="str">
        <f>_xlfn.IFS(Table8_1[[#This Row],[Unit_Price]]&lt;500,"Low Price",Table8_1[[#This Row],[Unit_Price]]&lt;2000,"Medium Price",Table8_1[[#This Row],[Unit_Price]]&gt;=2000, "High Price")</f>
        <v>Low Price</v>
      </c>
      <c r="M1586" t="str">
        <f>VLOOKUP(Table8_16[[#This Row],[Customer_ID]],Table1__2[],2,FALSE)</f>
        <v>Madison Wright</v>
      </c>
      <c r="N1586">
        <f>VLOOKUP(Table8_16[[#This Row],[Customer_ID]],Table1__2[],3,FALSE)</f>
        <v>25</v>
      </c>
      <c r="O1586" t="str">
        <f>VLOOKUP(Table8_16[[#This Row],[Customer_ID]],Table1__2[],4,FALSE)</f>
        <v>Male</v>
      </c>
      <c r="P1586" t="str">
        <f>VLOOKUP(Table8_16[[#This Row],[Customer_ID]],Table1__2[],5,FALSE)</f>
        <v>Monicaview</v>
      </c>
      <c r="Q1586" t="str">
        <f>VLOOKUP(Table8_16[[#This Row],[Customer_ID]],Table1__2[],6,FALSE)</f>
        <v>Kansas</v>
      </c>
      <c r="R1586" t="str">
        <f>VLOOKUP(Table8_16[[#This Row],[Customer_ID]],Table1__2[],7,FALSE)</f>
        <v>USA</v>
      </c>
      <c r="S1586" t="str">
        <f>VLOOKUP(Table8_16[[#This Row],[Customer_ID]],Table1__2[],8,FALSE)</f>
        <v>Platinum</v>
      </c>
      <c r="T1586" t="str">
        <f>VLOOKUP(Table8_16[[#This Row],[Customer_ID]],Table1__2[],9,FALSE)</f>
        <v>Entry level Professionel</v>
      </c>
      <c r="U1586" t="str">
        <f>VLOOKUP(Table8_16[[#This Row],[Product_ID]],Table3__211[],2,FALSE)</f>
        <v>Essential Oil</v>
      </c>
      <c r="V1586" t="str">
        <f>VLOOKUP(Table8_16[[#This Row],[Product_ID]],Table3__211[],3,FALSE)</f>
        <v>Diffuser</v>
      </c>
      <c r="W1586" t="str">
        <f>VLOOKUP(Table8_16[[#This Row],[Product_ID]],Table3__211[],4,FALSE)</f>
        <v>Home</v>
      </c>
      <c r="X1586" t="str">
        <f>VLOOKUP(Table8_16[[#This Row],[Product_ID]],Table3__211[],5,FALSE)</f>
        <v>Decor</v>
      </c>
      <c r="Y1586" t="str">
        <f>VLOOKUP(Table8_16[[#This Row],[Product_ID]],Table3__211[],6,FALSE)</f>
        <v>Hernandez Inc</v>
      </c>
      <c r="Z1586">
        <f>VLOOKUP(Table8_16[[#This Row],[Product_ID]],Table3__211[],7,FALSE)</f>
        <v>325.26</v>
      </c>
      <c r="AA1586">
        <f>VLOOKUP(Table8_16[[#This Row],[Product_ID]],Table3__211[],8,FALSE)</f>
        <v>400</v>
      </c>
      <c r="AB1586" t="str">
        <f>VLOOKUP(Table8_16[[#This Row],[Store_ID]],Store!$A$2:$E$21,2,FALSE)</f>
        <v>Gray Ltd</v>
      </c>
      <c r="AC1586" t="str">
        <f>VLOOKUP(Table8_16[[#This Row],[Store_ID]],Store!$A$2:$E$21,3,FALSE)</f>
        <v>North</v>
      </c>
      <c r="AD1586" t="str">
        <f>VLOOKUP(Table8_16[[#This Row],[Store_ID]],Store!$A$2:$E$21,4,FALSE)</f>
        <v>New Michaelchester</v>
      </c>
      <c r="AE1586" t="str">
        <f>VLOOKUP(Table8_16[[#This Row],[Store_ID]],Store!$A$2:$E$21,5,FALSE)</f>
        <v>Outlet</v>
      </c>
      <c r="AF1586" s="22" t="str">
        <f>VLOOKUP(Table8_16[[#This Row],[Store_ID]],Store!$A$2:$F$21,6,FALSE)</f>
        <v>Physical Store</v>
      </c>
    </row>
    <row r="1587" spans="1:32" x14ac:dyDescent="0.3">
      <c r="A1587" t="s">
        <v>3552</v>
      </c>
      <c r="B1587" s="5">
        <v>45589</v>
      </c>
      <c r="C1587" t="s">
        <v>1025</v>
      </c>
      <c r="D1587" t="s">
        <v>1832</v>
      </c>
      <c r="E1587" t="s">
        <v>1936</v>
      </c>
      <c r="F1587">
        <v>1</v>
      </c>
      <c r="G1587">
        <v>140.72</v>
      </c>
      <c r="H1587">
        <v>0</v>
      </c>
      <c r="I1587" t="s">
        <v>1964</v>
      </c>
      <c r="J1587">
        <v>140.72</v>
      </c>
      <c r="K1587">
        <v>140.72</v>
      </c>
      <c r="L1587" t="str">
        <f>_xlfn.IFS(Table8_1[[#This Row],[Unit_Price]]&lt;500,"Low Price",Table8_1[[#This Row],[Unit_Price]]&lt;2000,"Medium Price",Table8_1[[#This Row],[Unit_Price]]&gt;=2000, "High Price")</f>
        <v>Low Price</v>
      </c>
      <c r="M1587" t="str">
        <f>VLOOKUP(Table8_16[[#This Row],[Customer_ID]],Table1__2[],2,FALSE)</f>
        <v>Samuel Arias</v>
      </c>
      <c r="N1587">
        <f>VLOOKUP(Table8_16[[#This Row],[Customer_ID]],Table1__2[],3,FALSE)</f>
        <v>54</v>
      </c>
      <c r="O1587" t="str">
        <f>VLOOKUP(Table8_16[[#This Row],[Customer_ID]],Table1__2[],4,FALSE)</f>
        <v>Male</v>
      </c>
      <c r="P1587" t="str">
        <f>VLOOKUP(Table8_16[[#This Row],[Customer_ID]],Table1__2[],5,FALSE)</f>
        <v>North Nicole</v>
      </c>
      <c r="Q1587" t="str">
        <f>VLOOKUP(Table8_16[[#This Row],[Customer_ID]],Table1__2[],6,FALSE)</f>
        <v>Wyoming</v>
      </c>
      <c r="R1587" t="str">
        <f>VLOOKUP(Table8_16[[#This Row],[Customer_ID]],Table1__2[],7,FALSE)</f>
        <v>USA</v>
      </c>
      <c r="S1587" t="str">
        <f>VLOOKUP(Table8_16[[#This Row],[Customer_ID]],Table1__2[],8,FALSE)</f>
        <v>Bronze</v>
      </c>
      <c r="T1587" t="str">
        <f>VLOOKUP(Table8_16[[#This Row],[Customer_ID]],Table1__2[],9,FALSE)</f>
        <v>Experienced</v>
      </c>
      <c r="U1587" t="str">
        <f>VLOOKUP(Table8_16[[#This Row],[Product_ID]],Table3__211[],2,FALSE)</f>
        <v>Hydrating Face</v>
      </c>
      <c r="V1587" t="str">
        <f>VLOOKUP(Table8_16[[#This Row],[Product_ID]],Table3__211[],3,FALSE)</f>
        <v>Cleanser</v>
      </c>
      <c r="W1587" t="str">
        <f>VLOOKUP(Table8_16[[#This Row],[Product_ID]],Table3__211[],4,FALSE)</f>
        <v>Beauty</v>
      </c>
      <c r="X1587" t="str">
        <f>VLOOKUP(Table8_16[[#This Row],[Product_ID]],Table3__211[],5,FALSE)</f>
        <v>Skincare</v>
      </c>
      <c r="Y1587" t="str">
        <f>VLOOKUP(Table8_16[[#This Row],[Product_ID]],Table3__211[],6,FALSE)</f>
        <v>Butler Group</v>
      </c>
      <c r="Z1587">
        <f>VLOOKUP(Table8_16[[#This Row],[Product_ID]],Table3__211[],7,FALSE)</f>
        <v>254.04</v>
      </c>
      <c r="AA1587">
        <f>VLOOKUP(Table8_16[[#This Row],[Product_ID]],Table3__211[],8,FALSE)</f>
        <v>159</v>
      </c>
      <c r="AB1587" t="str">
        <f>VLOOKUP(Table8_16[[#This Row],[Store_ID]],Store!$A$2:$E$21,2,FALSE)</f>
        <v>Shelton PLC</v>
      </c>
      <c r="AC1587" t="str">
        <f>VLOOKUP(Table8_16[[#This Row],[Store_ID]],Store!$A$2:$E$21,3,FALSE)</f>
        <v>North</v>
      </c>
      <c r="AD1587" t="str">
        <f>VLOOKUP(Table8_16[[#This Row],[Store_ID]],Store!$A$2:$E$21,4,FALSE)</f>
        <v>East Jenniferstad</v>
      </c>
      <c r="AE1587" t="str">
        <f>VLOOKUP(Table8_16[[#This Row],[Store_ID]],Store!$A$2:$E$21,5,FALSE)</f>
        <v>Flagship</v>
      </c>
      <c r="AF1587" s="22" t="str">
        <f>VLOOKUP(Table8_16[[#This Row],[Store_ID]],Store!$A$2:$F$21,6,FALSE)</f>
        <v>Physical Store</v>
      </c>
    </row>
    <row r="1588" spans="1:32" x14ac:dyDescent="0.3">
      <c r="A1588" t="s">
        <v>3553</v>
      </c>
      <c r="B1588" s="5">
        <v>45668</v>
      </c>
      <c r="C1588" t="s">
        <v>118</v>
      </c>
      <c r="D1588" t="s">
        <v>1631</v>
      </c>
      <c r="E1588" t="s">
        <v>1911</v>
      </c>
      <c r="F1588">
        <v>2</v>
      </c>
      <c r="G1588">
        <v>764.25</v>
      </c>
      <c r="H1588">
        <v>0.23</v>
      </c>
      <c r="I1588" t="s">
        <v>1961</v>
      </c>
      <c r="J1588">
        <v>1176.9449999999999</v>
      </c>
      <c r="K1588">
        <v>1176.9449999999999</v>
      </c>
      <c r="L1588" t="str">
        <f>_xlfn.IFS(Table8_1[[#This Row],[Unit_Price]]&lt;500,"Low Price",Table8_1[[#This Row],[Unit_Price]]&lt;2000,"Medium Price",Table8_1[[#This Row],[Unit_Price]]&gt;=2000, "High Price")</f>
        <v>Medium Price</v>
      </c>
      <c r="M1588" t="str">
        <f>VLOOKUP(Table8_16[[#This Row],[Customer_ID]],Table1__2[],2,FALSE)</f>
        <v>Leslie Johnson</v>
      </c>
      <c r="N1588">
        <f>VLOOKUP(Table8_16[[#This Row],[Customer_ID]],Table1__2[],3,FALSE)</f>
        <v>31</v>
      </c>
      <c r="O1588" t="str">
        <f>VLOOKUP(Table8_16[[#This Row],[Customer_ID]],Table1__2[],4,FALSE)</f>
        <v>Male</v>
      </c>
      <c r="P1588" t="str">
        <f>VLOOKUP(Table8_16[[#This Row],[Customer_ID]],Table1__2[],5,FALSE)</f>
        <v>Mollyshire</v>
      </c>
      <c r="Q1588" t="str">
        <f>VLOOKUP(Table8_16[[#This Row],[Customer_ID]],Table1__2[],6,FALSE)</f>
        <v>Utah</v>
      </c>
      <c r="R1588" t="str">
        <f>VLOOKUP(Table8_16[[#This Row],[Customer_ID]],Table1__2[],7,FALSE)</f>
        <v>USA</v>
      </c>
      <c r="S1588" t="str">
        <f>VLOOKUP(Table8_16[[#This Row],[Customer_ID]],Table1__2[],8,FALSE)</f>
        <v>unknown</v>
      </c>
      <c r="T1588" t="str">
        <f>VLOOKUP(Table8_16[[#This Row],[Customer_ID]],Table1__2[],9,FALSE)</f>
        <v>Experienced</v>
      </c>
      <c r="U1588" t="str">
        <f>VLOOKUP(Table8_16[[#This Row],[Product_ID]],Table3__211[],2,FALSE)</f>
        <v>Knee Support</v>
      </c>
      <c r="V1588" t="str">
        <f>VLOOKUP(Table8_16[[#This Row],[Product_ID]],Table3__211[],3,FALSE)</f>
        <v>Brace</v>
      </c>
      <c r="W1588" t="str">
        <f>VLOOKUP(Table8_16[[#This Row],[Product_ID]],Table3__211[],4,FALSE)</f>
        <v>Sports</v>
      </c>
      <c r="X1588" t="str">
        <f>VLOOKUP(Table8_16[[#This Row],[Product_ID]],Table3__211[],5,FALSE)</f>
        <v>Equipment</v>
      </c>
      <c r="Y1588" t="str">
        <f>VLOOKUP(Table8_16[[#This Row],[Product_ID]],Table3__211[],6,FALSE)</f>
        <v>May-Reese</v>
      </c>
      <c r="Z1588">
        <f>VLOOKUP(Table8_16[[#This Row],[Product_ID]],Table3__211[],7,FALSE)</f>
        <v>21.34</v>
      </c>
      <c r="AA1588">
        <f>VLOOKUP(Table8_16[[#This Row],[Product_ID]],Table3__211[],8,FALSE)</f>
        <v>65</v>
      </c>
      <c r="AB1588" t="str">
        <f>VLOOKUP(Table8_16[[#This Row],[Store_ID]],Store!$A$2:$E$21,2,FALSE)</f>
        <v>Benson-Elliott</v>
      </c>
      <c r="AC1588" t="str">
        <f>VLOOKUP(Table8_16[[#This Row],[Store_ID]],Store!$A$2:$E$21,3,FALSE)</f>
        <v>East</v>
      </c>
      <c r="AD1588" t="str">
        <f>VLOOKUP(Table8_16[[#This Row],[Store_ID]],Store!$A$2:$E$21,4,FALSE)</f>
        <v>Port Josephberg</v>
      </c>
      <c r="AE1588" t="str">
        <f>VLOOKUP(Table8_16[[#This Row],[Store_ID]],Store!$A$2:$E$21,5,FALSE)</f>
        <v>Online</v>
      </c>
      <c r="AF1588" s="22" t="str">
        <f>VLOOKUP(Table8_16[[#This Row],[Store_ID]],Store!$A$2:$F$21,6,FALSE)</f>
        <v>Digital Store</v>
      </c>
    </row>
    <row r="1589" spans="1:32" x14ac:dyDescent="0.3">
      <c r="A1589" t="s">
        <v>3554</v>
      </c>
      <c r="B1589" s="5">
        <v>45300</v>
      </c>
      <c r="C1589" t="s">
        <v>729</v>
      </c>
      <c r="D1589" t="s">
        <v>1832</v>
      </c>
      <c r="E1589" t="s">
        <v>1908</v>
      </c>
      <c r="F1589">
        <v>3</v>
      </c>
      <c r="G1589">
        <v>107.8</v>
      </c>
      <c r="H1589">
        <v>0.28999999999999998</v>
      </c>
      <c r="I1589" t="s">
        <v>1961</v>
      </c>
      <c r="J1589">
        <v>229.614</v>
      </c>
      <c r="K1589">
        <v>229.61399999999998</v>
      </c>
      <c r="L1589" t="str">
        <f>_xlfn.IFS(Table8_1[[#This Row],[Unit_Price]]&lt;500,"Low Price",Table8_1[[#This Row],[Unit_Price]]&lt;2000,"Medium Price",Table8_1[[#This Row],[Unit_Price]]&gt;=2000, "High Price")</f>
        <v>Low Price</v>
      </c>
      <c r="M1589" t="str">
        <f>VLOOKUP(Table8_16[[#This Row],[Customer_ID]],Table1__2[],2,FALSE)</f>
        <v>Alejandro Doyle</v>
      </c>
      <c r="N1589">
        <f>VLOOKUP(Table8_16[[#This Row],[Customer_ID]],Table1__2[],3,FALSE)</f>
        <v>35</v>
      </c>
      <c r="O1589" t="str">
        <f>VLOOKUP(Table8_16[[#This Row],[Customer_ID]],Table1__2[],4,FALSE)</f>
        <v>Male</v>
      </c>
      <c r="P1589" t="str">
        <f>VLOOKUP(Table8_16[[#This Row],[Customer_ID]],Table1__2[],5,FALSE)</f>
        <v>East Crystalton</v>
      </c>
      <c r="Q1589" t="str">
        <f>VLOOKUP(Table8_16[[#This Row],[Customer_ID]],Table1__2[],6,FALSE)</f>
        <v>New Mexico</v>
      </c>
      <c r="R1589" t="str">
        <f>VLOOKUP(Table8_16[[#This Row],[Customer_ID]],Table1__2[],7,FALSE)</f>
        <v>USA</v>
      </c>
      <c r="S1589" t="str">
        <f>VLOOKUP(Table8_16[[#This Row],[Customer_ID]],Table1__2[],8,FALSE)</f>
        <v>Platinum</v>
      </c>
      <c r="T1589" t="str">
        <f>VLOOKUP(Table8_16[[#This Row],[Customer_ID]],Table1__2[],9,FALSE)</f>
        <v>Experienced</v>
      </c>
      <c r="U1589" t="str">
        <f>VLOOKUP(Table8_16[[#This Row],[Product_ID]],Table3__211[],2,FALSE)</f>
        <v>Hydrating Face</v>
      </c>
      <c r="V1589" t="str">
        <f>VLOOKUP(Table8_16[[#This Row],[Product_ID]],Table3__211[],3,FALSE)</f>
        <v>Cleanser</v>
      </c>
      <c r="W1589" t="str">
        <f>VLOOKUP(Table8_16[[#This Row],[Product_ID]],Table3__211[],4,FALSE)</f>
        <v>Beauty</v>
      </c>
      <c r="X1589" t="str">
        <f>VLOOKUP(Table8_16[[#This Row],[Product_ID]],Table3__211[],5,FALSE)</f>
        <v>Skincare</v>
      </c>
      <c r="Y1589" t="str">
        <f>VLOOKUP(Table8_16[[#This Row],[Product_ID]],Table3__211[],6,FALSE)</f>
        <v>Butler Group</v>
      </c>
      <c r="Z1589">
        <f>VLOOKUP(Table8_16[[#This Row],[Product_ID]],Table3__211[],7,FALSE)</f>
        <v>254.04</v>
      </c>
      <c r="AA1589">
        <f>VLOOKUP(Table8_16[[#This Row],[Product_ID]],Table3__211[],8,FALSE)</f>
        <v>159</v>
      </c>
      <c r="AB1589" t="str">
        <f>VLOOKUP(Table8_16[[#This Row],[Store_ID]],Store!$A$2:$E$21,2,FALSE)</f>
        <v>Gray Ltd</v>
      </c>
      <c r="AC1589" t="str">
        <f>VLOOKUP(Table8_16[[#This Row],[Store_ID]],Store!$A$2:$E$21,3,FALSE)</f>
        <v>North</v>
      </c>
      <c r="AD1589" t="str">
        <f>VLOOKUP(Table8_16[[#This Row],[Store_ID]],Store!$A$2:$E$21,4,FALSE)</f>
        <v>New Michaelchester</v>
      </c>
      <c r="AE1589" t="str">
        <f>VLOOKUP(Table8_16[[#This Row],[Store_ID]],Store!$A$2:$E$21,5,FALSE)</f>
        <v>Outlet</v>
      </c>
      <c r="AF1589" s="22" t="str">
        <f>VLOOKUP(Table8_16[[#This Row],[Store_ID]],Store!$A$2:$F$21,6,FALSE)</f>
        <v>Physical Store</v>
      </c>
    </row>
    <row r="1590" spans="1:32" x14ac:dyDescent="0.3">
      <c r="A1590" t="s">
        <v>3555</v>
      </c>
      <c r="B1590" s="5">
        <v>45757</v>
      </c>
      <c r="C1590" t="s">
        <v>503</v>
      </c>
      <c r="D1590" t="s">
        <v>1642</v>
      </c>
      <c r="E1590" t="s">
        <v>1917</v>
      </c>
      <c r="F1590">
        <v>4</v>
      </c>
      <c r="G1590">
        <v>565.37</v>
      </c>
      <c r="H1590">
        <v>7.0000000000000007E-2</v>
      </c>
      <c r="I1590" t="s">
        <v>1961</v>
      </c>
      <c r="J1590">
        <v>2103.1763999999998</v>
      </c>
      <c r="K1590">
        <v>2103.1763999999998</v>
      </c>
      <c r="L1590" t="str">
        <f>_xlfn.IFS(Table8_1[[#This Row],[Unit_Price]]&lt;500,"Low Price",Table8_1[[#This Row],[Unit_Price]]&lt;2000,"Medium Price",Table8_1[[#This Row],[Unit_Price]]&gt;=2000, "High Price")</f>
        <v>Medium Price</v>
      </c>
      <c r="M1590" t="str">
        <f>VLOOKUP(Table8_16[[#This Row],[Customer_ID]],Table1__2[],2,FALSE)</f>
        <v>Rhonda Young</v>
      </c>
      <c r="N1590">
        <f>VLOOKUP(Table8_16[[#This Row],[Customer_ID]],Table1__2[],3,FALSE)</f>
        <v>49</v>
      </c>
      <c r="O1590" t="str">
        <f>VLOOKUP(Table8_16[[#This Row],[Customer_ID]],Table1__2[],4,FALSE)</f>
        <v>Female</v>
      </c>
      <c r="P1590" t="str">
        <f>VLOOKUP(Table8_16[[#This Row],[Customer_ID]],Table1__2[],5,FALSE)</f>
        <v>Lake Nathanfort</v>
      </c>
      <c r="Q1590" t="str">
        <f>VLOOKUP(Table8_16[[#This Row],[Customer_ID]],Table1__2[],6,FALSE)</f>
        <v>Alaska</v>
      </c>
      <c r="R1590" t="str">
        <f>VLOOKUP(Table8_16[[#This Row],[Customer_ID]],Table1__2[],7,FALSE)</f>
        <v>USA</v>
      </c>
      <c r="S1590" t="str">
        <f>VLOOKUP(Table8_16[[#This Row],[Customer_ID]],Table1__2[],8,FALSE)</f>
        <v>Platinum</v>
      </c>
      <c r="T1590" t="str">
        <f>VLOOKUP(Table8_16[[#This Row],[Customer_ID]],Table1__2[],9,FALSE)</f>
        <v>Experienced</v>
      </c>
      <c r="U1590" t="str">
        <f>VLOOKUP(Table8_16[[#This Row],[Product_ID]],Table3__211[],2,FALSE)</f>
        <v>Carbon Fiber Tennis</v>
      </c>
      <c r="V1590" t="str">
        <f>VLOOKUP(Table8_16[[#This Row],[Product_ID]],Table3__211[],3,FALSE)</f>
        <v>Racket</v>
      </c>
      <c r="W1590" t="str">
        <f>VLOOKUP(Table8_16[[#This Row],[Product_ID]],Table3__211[],4,FALSE)</f>
        <v>Sports</v>
      </c>
      <c r="X1590" t="str">
        <f>VLOOKUP(Table8_16[[#This Row],[Product_ID]],Table3__211[],5,FALSE)</f>
        <v>Equipment</v>
      </c>
      <c r="Y1590" t="str">
        <f>VLOOKUP(Table8_16[[#This Row],[Product_ID]],Table3__211[],6,FALSE)</f>
        <v>Flores, Pineda and Rodriguez</v>
      </c>
      <c r="Z1590">
        <f>VLOOKUP(Table8_16[[#This Row],[Product_ID]],Table3__211[],7,FALSE)</f>
        <v>484.62</v>
      </c>
      <c r="AA1590">
        <f>VLOOKUP(Table8_16[[#This Row],[Product_ID]],Table3__211[],8,FALSE)</f>
        <v>432</v>
      </c>
      <c r="AB1590" t="str">
        <f>VLOOKUP(Table8_16[[#This Row],[Store_ID]],Store!$A$2:$E$21,2,FALSE)</f>
        <v>Bean, Jones and Park</v>
      </c>
      <c r="AC1590" t="str">
        <f>VLOOKUP(Table8_16[[#This Row],[Store_ID]],Store!$A$2:$E$21,3,FALSE)</f>
        <v>West</v>
      </c>
      <c r="AD1590" t="str">
        <f>VLOOKUP(Table8_16[[#This Row],[Store_ID]],Store!$A$2:$E$21,4,FALSE)</f>
        <v>Thompsonborough</v>
      </c>
      <c r="AE1590" t="str">
        <f>VLOOKUP(Table8_16[[#This Row],[Store_ID]],Store!$A$2:$E$21,5,FALSE)</f>
        <v>Online</v>
      </c>
      <c r="AF1590" s="22" t="str">
        <f>VLOOKUP(Table8_16[[#This Row],[Store_ID]],Store!$A$2:$F$21,6,FALSE)</f>
        <v>Digital Store</v>
      </c>
    </row>
    <row r="1591" spans="1:32" x14ac:dyDescent="0.3">
      <c r="A1591" t="s">
        <v>3556</v>
      </c>
      <c r="B1591" s="5">
        <v>45235</v>
      </c>
      <c r="C1591" t="s">
        <v>141</v>
      </c>
      <c r="D1591" t="s">
        <v>1686</v>
      </c>
      <c r="E1591" t="s">
        <v>1904</v>
      </c>
      <c r="F1591">
        <v>3</v>
      </c>
      <c r="G1591">
        <v>811.45</v>
      </c>
      <c r="H1591">
        <v>0.26</v>
      </c>
      <c r="I1591" t="s">
        <v>1959</v>
      </c>
      <c r="J1591">
        <v>1801.4190000000001</v>
      </c>
      <c r="K1591">
        <v>1801.4190000000003</v>
      </c>
      <c r="L1591" t="str">
        <f>_xlfn.IFS(Table8_1[[#This Row],[Unit_Price]]&lt;500,"Low Price",Table8_1[[#This Row],[Unit_Price]]&lt;2000,"Medium Price",Table8_1[[#This Row],[Unit_Price]]&gt;=2000, "High Price")</f>
        <v>Medium Price</v>
      </c>
      <c r="M1591" t="str">
        <f>VLOOKUP(Table8_16[[#This Row],[Customer_ID]],Table1__2[],2,FALSE)</f>
        <v>Christopher Olson</v>
      </c>
      <c r="N1591">
        <f>VLOOKUP(Table8_16[[#This Row],[Customer_ID]],Table1__2[],3,FALSE)</f>
        <v>27</v>
      </c>
      <c r="O1591" t="str">
        <f>VLOOKUP(Table8_16[[#This Row],[Customer_ID]],Table1__2[],4,FALSE)</f>
        <v>Female</v>
      </c>
      <c r="P1591" t="str">
        <f>VLOOKUP(Table8_16[[#This Row],[Customer_ID]],Table1__2[],5,FALSE)</f>
        <v>West Richard</v>
      </c>
      <c r="Q1591" t="str">
        <f>VLOOKUP(Table8_16[[#This Row],[Customer_ID]],Table1__2[],6,FALSE)</f>
        <v>Maryland</v>
      </c>
      <c r="R1591" t="str">
        <f>VLOOKUP(Table8_16[[#This Row],[Customer_ID]],Table1__2[],7,FALSE)</f>
        <v>USA</v>
      </c>
      <c r="S1591" t="str">
        <f>VLOOKUP(Table8_16[[#This Row],[Customer_ID]],Table1__2[],8,FALSE)</f>
        <v>Platinum</v>
      </c>
      <c r="T1591" t="str">
        <f>VLOOKUP(Table8_16[[#This Row],[Customer_ID]],Table1__2[],9,FALSE)</f>
        <v>Entry level Professionel</v>
      </c>
      <c r="U1591" t="str">
        <f>VLOOKUP(Table8_16[[#This Row],[Product_ID]],Table3__211[],2,FALSE)</f>
        <v>Women's Summer</v>
      </c>
      <c r="V1591" t="str">
        <f>VLOOKUP(Table8_16[[#This Row],[Product_ID]],Table3__211[],3,FALSE)</f>
        <v>Dress</v>
      </c>
      <c r="W1591" t="str">
        <f>VLOOKUP(Table8_16[[#This Row],[Product_ID]],Table3__211[],4,FALSE)</f>
        <v>Clothing</v>
      </c>
      <c r="X1591" t="str">
        <f>VLOOKUP(Table8_16[[#This Row],[Product_ID]],Table3__211[],5,FALSE)</f>
        <v>Tops</v>
      </c>
      <c r="Y1591" t="str">
        <f>VLOOKUP(Table8_16[[#This Row],[Product_ID]],Table3__211[],6,FALSE)</f>
        <v>Smith-Mills</v>
      </c>
      <c r="Z1591">
        <f>VLOOKUP(Table8_16[[#This Row],[Product_ID]],Table3__211[],7,FALSE)</f>
        <v>223.43</v>
      </c>
      <c r="AA1591">
        <f>VLOOKUP(Table8_16[[#This Row],[Product_ID]],Table3__211[],8,FALSE)</f>
        <v>154</v>
      </c>
      <c r="AB1591" t="str">
        <f>VLOOKUP(Table8_16[[#This Row],[Store_ID]],Store!$A$2:$E$21,2,FALSE)</f>
        <v>Alexander Group</v>
      </c>
      <c r="AC1591" t="str">
        <f>VLOOKUP(Table8_16[[#This Row],[Store_ID]],Store!$A$2:$E$21,3,FALSE)</f>
        <v>South</v>
      </c>
      <c r="AD1591" t="str">
        <f>VLOOKUP(Table8_16[[#This Row],[Store_ID]],Store!$A$2:$E$21,4,FALSE)</f>
        <v>Port Sharon</v>
      </c>
      <c r="AE1591" t="str">
        <f>VLOOKUP(Table8_16[[#This Row],[Store_ID]],Store!$A$2:$E$21,5,FALSE)</f>
        <v>Online</v>
      </c>
      <c r="AF1591" s="22" t="str">
        <f>VLOOKUP(Table8_16[[#This Row],[Store_ID]],Store!$A$2:$F$21,6,FALSE)</f>
        <v>Digital Store</v>
      </c>
    </row>
    <row r="1592" spans="1:32" x14ac:dyDescent="0.3">
      <c r="A1592" t="s">
        <v>3557</v>
      </c>
      <c r="B1592" s="5">
        <v>45749</v>
      </c>
      <c r="C1592" t="s">
        <v>1287</v>
      </c>
      <c r="D1592" t="s">
        <v>1677</v>
      </c>
      <c r="E1592" t="s">
        <v>1948</v>
      </c>
      <c r="F1592">
        <v>4</v>
      </c>
      <c r="G1592">
        <v>62.25</v>
      </c>
      <c r="H1592">
        <v>0.11</v>
      </c>
      <c r="I1592" t="s">
        <v>1961</v>
      </c>
      <c r="J1592">
        <v>221.61</v>
      </c>
      <c r="K1592">
        <v>221.61</v>
      </c>
      <c r="L1592" t="str">
        <f>_xlfn.IFS(Table8_1[[#This Row],[Unit_Price]]&lt;500,"Low Price",Table8_1[[#This Row],[Unit_Price]]&lt;2000,"Medium Price",Table8_1[[#This Row],[Unit_Price]]&gt;=2000, "High Price")</f>
        <v>Low Price</v>
      </c>
      <c r="M1592" t="str">
        <f>VLOOKUP(Table8_16[[#This Row],[Customer_ID]],Table1__2[],2,FALSE)</f>
        <v>Jackie Thompson</v>
      </c>
      <c r="N1592">
        <f>VLOOKUP(Table8_16[[#This Row],[Customer_ID]],Table1__2[],3,FALSE)</f>
        <v>48</v>
      </c>
      <c r="O1592" t="str">
        <f>VLOOKUP(Table8_16[[#This Row],[Customer_ID]],Table1__2[],4,FALSE)</f>
        <v>Female</v>
      </c>
      <c r="P1592" t="str">
        <f>VLOOKUP(Table8_16[[#This Row],[Customer_ID]],Table1__2[],5,FALSE)</f>
        <v>South Edwin</v>
      </c>
      <c r="Q1592" t="str">
        <f>VLOOKUP(Table8_16[[#This Row],[Customer_ID]],Table1__2[],6,FALSE)</f>
        <v>New Jersey</v>
      </c>
      <c r="R1592" t="str">
        <f>VLOOKUP(Table8_16[[#This Row],[Customer_ID]],Table1__2[],7,FALSE)</f>
        <v>USA</v>
      </c>
      <c r="S1592" t="str">
        <f>VLOOKUP(Table8_16[[#This Row],[Customer_ID]],Table1__2[],8,FALSE)</f>
        <v>Bronze</v>
      </c>
      <c r="T1592" t="str">
        <f>VLOOKUP(Table8_16[[#This Row],[Customer_ID]],Table1__2[],9,FALSE)</f>
        <v>Experienced</v>
      </c>
      <c r="U1592" t="str">
        <f>VLOOKUP(Table8_16[[#This Row],[Product_ID]],Table3__211[],2,FALSE)</f>
        <v>Modern Wall</v>
      </c>
      <c r="V1592" t="str">
        <f>VLOOKUP(Table8_16[[#This Row],[Product_ID]],Table3__211[],3,FALSE)</f>
        <v>Clock</v>
      </c>
      <c r="W1592" t="str">
        <f>VLOOKUP(Table8_16[[#This Row],[Product_ID]],Table3__211[],4,FALSE)</f>
        <v>Home</v>
      </c>
      <c r="X1592" t="str">
        <f>VLOOKUP(Table8_16[[#This Row],[Product_ID]],Table3__211[],5,FALSE)</f>
        <v>Decor</v>
      </c>
      <c r="Y1592" t="str">
        <f>VLOOKUP(Table8_16[[#This Row],[Product_ID]],Table3__211[],6,FALSE)</f>
        <v>Weiss-Watson</v>
      </c>
      <c r="Z1592">
        <f>VLOOKUP(Table8_16[[#This Row],[Product_ID]],Table3__211[],7,FALSE)</f>
        <v>179.77</v>
      </c>
      <c r="AA1592">
        <f>VLOOKUP(Table8_16[[#This Row],[Product_ID]],Table3__211[],8,FALSE)</f>
        <v>305</v>
      </c>
      <c r="AB1592" t="str">
        <f>VLOOKUP(Table8_16[[#This Row],[Store_ID]],Store!$A$2:$E$21,2,FALSE)</f>
        <v>Mann-Austin</v>
      </c>
      <c r="AC1592" t="str">
        <f>VLOOKUP(Table8_16[[#This Row],[Store_ID]],Store!$A$2:$E$21,3,FALSE)</f>
        <v>East</v>
      </c>
      <c r="AD1592" t="str">
        <f>VLOOKUP(Table8_16[[#This Row],[Store_ID]],Store!$A$2:$E$21,4,FALSE)</f>
        <v>Vasquezborough</v>
      </c>
      <c r="AE1592" t="str">
        <f>VLOOKUP(Table8_16[[#This Row],[Store_ID]],Store!$A$2:$E$21,5,FALSE)</f>
        <v>Online</v>
      </c>
      <c r="AF1592" s="22" t="str">
        <f>VLOOKUP(Table8_16[[#This Row],[Store_ID]],Store!$A$2:$F$21,6,FALSE)</f>
        <v>Digital Store</v>
      </c>
    </row>
    <row r="1593" spans="1:32" x14ac:dyDescent="0.3">
      <c r="A1593" t="s">
        <v>3558</v>
      </c>
      <c r="B1593" s="5">
        <v>45807</v>
      </c>
      <c r="C1593" t="s">
        <v>111</v>
      </c>
      <c r="D1593" t="s">
        <v>1868</v>
      </c>
      <c r="E1593" t="s">
        <v>1924</v>
      </c>
      <c r="F1593">
        <v>1</v>
      </c>
      <c r="G1593">
        <v>749.78</v>
      </c>
      <c r="H1593">
        <v>0.03</v>
      </c>
      <c r="I1593" t="s">
        <v>1959</v>
      </c>
      <c r="J1593">
        <v>727.28660000000002</v>
      </c>
      <c r="K1593">
        <v>727.28660000000002</v>
      </c>
      <c r="L1593" t="str">
        <f>_xlfn.IFS(Table8_1[[#This Row],[Unit_Price]]&lt;500,"Low Price",Table8_1[[#This Row],[Unit_Price]]&lt;2000,"Medium Price",Table8_1[[#This Row],[Unit_Price]]&gt;=2000, "High Price")</f>
        <v>Medium Price</v>
      </c>
      <c r="M1593" t="str">
        <f>VLOOKUP(Table8_16[[#This Row],[Customer_ID]],Table1__2[],2,FALSE)</f>
        <v>Diana Taylor</v>
      </c>
      <c r="N1593">
        <f>VLOOKUP(Table8_16[[#This Row],[Customer_ID]],Table1__2[],3,FALSE)</f>
        <v>59</v>
      </c>
      <c r="O1593" t="str">
        <f>VLOOKUP(Table8_16[[#This Row],[Customer_ID]],Table1__2[],4,FALSE)</f>
        <v>Female</v>
      </c>
      <c r="P1593" t="str">
        <f>VLOOKUP(Table8_16[[#This Row],[Customer_ID]],Table1__2[],5,FALSE)</f>
        <v>Vasqueztown</v>
      </c>
      <c r="Q1593" t="str">
        <f>VLOOKUP(Table8_16[[#This Row],[Customer_ID]],Table1__2[],6,FALSE)</f>
        <v>California</v>
      </c>
      <c r="R1593" t="str">
        <f>VLOOKUP(Table8_16[[#This Row],[Customer_ID]],Table1__2[],7,FALSE)</f>
        <v>USA</v>
      </c>
      <c r="S1593" t="str">
        <f>VLOOKUP(Table8_16[[#This Row],[Customer_ID]],Table1__2[],8,FALSE)</f>
        <v>Bronze</v>
      </c>
      <c r="T1593" t="str">
        <f>VLOOKUP(Table8_16[[#This Row],[Customer_ID]],Table1__2[],9,FALSE)</f>
        <v>Experienced</v>
      </c>
      <c r="U1593" t="str">
        <f>VLOOKUP(Table8_16[[#This Row],[Product_ID]],Table3__211[],2,FALSE)</f>
        <v>Sports Stopwatch</v>
      </c>
      <c r="V1593" t="str">
        <f>VLOOKUP(Table8_16[[#This Row],[Product_ID]],Table3__211[],3,FALSE)</f>
        <v>Basic</v>
      </c>
      <c r="W1593" t="str">
        <f>VLOOKUP(Table8_16[[#This Row],[Product_ID]],Table3__211[],4,FALSE)</f>
        <v>Sports</v>
      </c>
      <c r="X1593" t="str">
        <f>VLOOKUP(Table8_16[[#This Row],[Product_ID]],Table3__211[],5,FALSE)</f>
        <v>Accessories</v>
      </c>
      <c r="Y1593" t="str">
        <f>VLOOKUP(Table8_16[[#This Row],[Product_ID]],Table3__211[],6,FALSE)</f>
        <v>Wilson Group</v>
      </c>
      <c r="Z1593">
        <f>VLOOKUP(Table8_16[[#This Row],[Product_ID]],Table3__211[],7,FALSE)</f>
        <v>60.65</v>
      </c>
      <c r="AA1593">
        <f>VLOOKUP(Table8_16[[#This Row],[Product_ID]],Table3__211[],8,FALSE)</f>
        <v>75</v>
      </c>
      <c r="AB1593" t="str">
        <f>VLOOKUP(Table8_16[[#This Row],[Store_ID]],Store!$A$2:$E$21,2,FALSE)</f>
        <v>Hill, Wagner and Ballard</v>
      </c>
      <c r="AC1593" t="str">
        <f>VLOOKUP(Table8_16[[#This Row],[Store_ID]],Store!$A$2:$E$21,3,FALSE)</f>
        <v>East</v>
      </c>
      <c r="AD1593" t="str">
        <f>VLOOKUP(Table8_16[[#This Row],[Store_ID]],Store!$A$2:$E$21,4,FALSE)</f>
        <v>East Davidville</v>
      </c>
      <c r="AE1593" t="str">
        <f>VLOOKUP(Table8_16[[#This Row],[Store_ID]],Store!$A$2:$E$21,5,FALSE)</f>
        <v>Online</v>
      </c>
      <c r="AF1593" s="22" t="str">
        <f>VLOOKUP(Table8_16[[#This Row],[Store_ID]],Store!$A$2:$F$21,6,FALSE)</f>
        <v>Digital Store</v>
      </c>
    </row>
    <row r="1594" spans="1:32" x14ac:dyDescent="0.3">
      <c r="A1594" t="s">
        <v>3559</v>
      </c>
      <c r="B1594" s="5">
        <v>45496</v>
      </c>
      <c r="C1594" t="s">
        <v>1109</v>
      </c>
      <c r="D1594" t="s">
        <v>1759</v>
      </c>
      <c r="E1594" t="s">
        <v>1908</v>
      </c>
      <c r="F1594">
        <v>3</v>
      </c>
      <c r="G1594">
        <v>630.28</v>
      </c>
      <c r="H1594">
        <v>7.0000000000000007E-2</v>
      </c>
      <c r="I1594" t="s">
        <v>1964</v>
      </c>
      <c r="J1594">
        <v>1758.4811999999999</v>
      </c>
      <c r="K1594">
        <v>1758.4811999999999</v>
      </c>
      <c r="L1594" t="str">
        <f>_xlfn.IFS(Table8_1[[#This Row],[Unit_Price]]&lt;500,"Low Price",Table8_1[[#This Row],[Unit_Price]]&lt;2000,"Medium Price",Table8_1[[#This Row],[Unit_Price]]&gt;=2000, "High Price")</f>
        <v>Medium Price</v>
      </c>
      <c r="M1594" t="str">
        <f>VLOOKUP(Table8_16[[#This Row],[Customer_ID]],Table1__2[],2,FALSE)</f>
        <v>Charles Miller</v>
      </c>
      <c r="N1594">
        <f>VLOOKUP(Table8_16[[#This Row],[Customer_ID]],Table1__2[],3,FALSE)</f>
        <v>26</v>
      </c>
      <c r="O1594" t="str">
        <f>VLOOKUP(Table8_16[[#This Row],[Customer_ID]],Table1__2[],4,FALSE)</f>
        <v>Male</v>
      </c>
      <c r="P1594" t="str">
        <f>VLOOKUP(Table8_16[[#This Row],[Customer_ID]],Table1__2[],5,FALSE)</f>
        <v>Lake Allisonborough</v>
      </c>
      <c r="Q1594" t="str">
        <f>VLOOKUP(Table8_16[[#This Row],[Customer_ID]],Table1__2[],6,FALSE)</f>
        <v>Iowa</v>
      </c>
      <c r="R1594" t="str">
        <f>VLOOKUP(Table8_16[[#This Row],[Customer_ID]],Table1__2[],7,FALSE)</f>
        <v>USA</v>
      </c>
      <c r="S1594" t="str">
        <f>VLOOKUP(Table8_16[[#This Row],[Customer_ID]],Table1__2[],8,FALSE)</f>
        <v>Silver</v>
      </c>
      <c r="T1594" t="str">
        <f>VLOOKUP(Table8_16[[#This Row],[Customer_ID]],Table1__2[],9,FALSE)</f>
        <v>Entry level Professionel</v>
      </c>
      <c r="U1594" t="str">
        <f>VLOOKUP(Table8_16[[#This Row],[Product_ID]],Table3__211[],2,FALSE)</f>
        <v>Men's Hair Styling</v>
      </c>
      <c r="V1594" t="str">
        <f>VLOOKUP(Table8_16[[#This Row],[Product_ID]],Table3__211[],3,FALSE)</f>
        <v>Gel</v>
      </c>
      <c r="W1594" t="str">
        <f>VLOOKUP(Table8_16[[#This Row],[Product_ID]],Table3__211[],4,FALSE)</f>
        <v>Beauty</v>
      </c>
      <c r="X1594" t="str">
        <f>VLOOKUP(Table8_16[[#This Row],[Product_ID]],Table3__211[],5,FALSE)</f>
        <v>Haircare</v>
      </c>
      <c r="Y1594" t="str">
        <f>VLOOKUP(Table8_16[[#This Row],[Product_ID]],Table3__211[],6,FALSE)</f>
        <v>Cline-Mccarthy</v>
      </c>
      <c r="Z1594">
        <f>VLOOKUP(Table8_16[[#This Row],[Product_ID]],Table3__211[],7,FALSE)</f>
        <v>17.309999999999999</v>
      </c>
      <c r="AA1594">
        <f>VLOOKUP(Table8_16[[#This Row],[Product_ID]],Table3__211[],8,FALSE)</f>
        <v>399</v>
      </c>
      <c r="AB1594" t="str">
        <f>VLOOKUP(Table8_16[[#This Row],[Store_ID]],Store!$A$2:$E$21,2,FALSE)</f>
        <v>Gray Ltd</v>
      </c>
      <c r="AC1594" t="str">
        <f>VLOOKUP(Table8_16[[#This Row],[Store_ID]],Store!$A$2:$E$21,3,FALSE)</f>
        <v>North</v>
      </c>
      <c r="AD1594" t="str">
        <f>VLOOKUP(Table8_16[[#This Row],[Store_ID]],Store!$A$2:$E$21,4,FALSE)</f>
        <v>New Michaelchester</v>
      </c>
      <c r="AE1594" t="str">
        <f>VLOOKUP(Table8_16[[#This Row],[Store_ID]],Store!$A$2:$E$21,5,FALSE)</f>
        <v>Outlet</v>
      </c>
      <c r="AF1594" s="22" t="str">
        <f>VLOOKUP(Table8_16[[#This Row],[Store_ID]],Store!$A$2:$F$21,6,FALSE)</f>
        <v>Physical Store</v>
      </c>
    </row>
    <row r="1595" spans="1:32" x14ac:dyDescent="0.3">
      <c r="A1595" t="s">
        <v>3560</v>
      </c>
      <c r="B1595" s="5">
        <v>45355</v>
      </c>
      <c r="C1595" t="s">
        <v>491</v>
      </c>
      <c r="D1595" t="s">
        <v>1667</v>
      </c>
      <c r="E1595" t="s">
        <v>1939</v>
      </c>
      <c r="F1595">
        <v>1</v>
      </c>
      <c r="G1595">
        <v>101.84</v>
      </c>
      <c r="H1595">
        <v>0.17</v>
      </c>
      <c r="I1595" t="s">
        <v>1959</v>
      </c>
      <c r="J1595">
        <v>84.527199999999993</v>
      </c>
      <c r="K1595">
        <v>84.527199999999993</v>
      </c>
      <c r="L1595" t="str">
        <f>_xlfn.IFS(Table8_1[[#This Row],[Unit_Price]]&lt;500,"Low Price",Table8_1[[#This Row],[Unit_Price]]&lt;2000,"Medium Price",Table8_1[[#This Row],[Unit_Price]]&gt;=2000, "High Price")</f>
        <v>Low Price</v>
      </c>
      <c r="M1595" t="str">
        <f>VLOOKUP(Table8_16[[#This Row],[Customer_ID]],Table1__2[],2,FALSE)</f>
        <v>Carlos Skinner</v>
      </c>
      <c r="N1595">
        <f>VLOOKUP(Table8_16[[#This Row],[Customer_ID]],Table1__2[],3,FALSE)</f>
        <v>46</v>
      </c>
      <c r="O1595" t="str">
        <f>VLOOKUP(Table8_16[[#This Row],[Customer_ID]],Table1__2[],4,FALSE)</f>
        <v>Male</v>
      </c>
      <c r="P1595" t="str">
        <f>VLOOKUP(Table8_16[[#This Row],[Customer_ID]],Table1__2[],5,FALSE)</f>
        <v>Dwaynemouth</v>
      </c>
      <c r="Q1595" t="str">
        <f>VLOOKUP(Table8_16[[#This Row],[Customer_ID]],Table1__2[],6,FALSE)</f>
        <v>Alabama</v>
      </c>
      <c r="R1595" t="str">
        <f>VLOOKUP(Table8_16[[#This Row],[Customer_ID]],Table1__2[],7,FALSE)</f>
        <v>USA</v>
      </c>
      <c r="S1595" t="str">
        <f>VLOOKUP(Table8_16[[#This Row],[Customer_ID]],Table1__2[],8,FALSE)</f>
        <v>Bronze</v>
      </c>
      <c r="T1595" t="str">
        <f>VLOOKUP(Table8_16[[#This Row],[Customer_ID]],Table1__2[],9,FALSE)</f>
        <v>Experienced</v>
      </c>
      <c r="U1595" t="str">
        <f>VLOOKUP(Table8_16[[#This Row],[Product_ID]],Table3__211[],2,FALSE)</f>
        <v>Stainless Steel Cutlery</v>
      </c>
      <c r="V1595" t="str">
        <f>VLOOKUP(Table8_16[[#This Row],[Product_ID]],Table3__211[],3,FALSE)</f>
        <v>Set</v>
      </c>
      <c r="W1595" t="str">
        <f>VLOOKUP(Table8_16[[#This Row],[Product_ID]],Table3__211[],4,FALSE)</f>
        <v>Home</v>
      </c>
      <c r="X1595" t="str">
        <f>VLOOKUP(Table8_16[[#This Row],[Product_ID]],Table3__211[],5,FALSE)</f>
        <v>Kitchen</v>
      </c>
      <c r="Y1595" t="str">
        <f>VLOOKUP(Table8_16[[#This Row],[Product_ID]],Table3__211[],6,FALSE)</f>
        <v>Stevens, Fernandez and Martin</v>
      </c>
      <c r="Z1595">
        <f>VLOOKUP(Table8_16[[#This Row],[Product_ID]],Table3__211[],7,FALSE)</f>
        <v>19.52</v>
      </c>
      <c r="AA1595">
        <f>VLOOKUP(Table8_16[[#This Row],[Product_ID]],Table3__211[],8,FALSE)</f>
        <v>57</v>
      </c>
      <c r="AB1595" t="str">
        <f>VLOOKUP(Table8_16[[#This Row],[Store_ID]],Store!$A$2:$E$21,2,FALSE)</f>
        <v>Frederick-Wright</v>
      </c>
      <c r="AC1595" t="str">
        <f>VLOOKUP(Table8_16[[#This Row],[Store_ID]],Store!$A$2:$E$21,3,FALSE)</f>
        <v>West</v>
      </c>
      <c r="AD1595" t="str">
        <f>VLOOKUP(Table8_16[[#This Row],[Store_ID]],Store!$A$2:$E$21,4,FALSE)</f>
        <v>New Jimmymouth</v>
      </c>
      <c r="AE1595" t="str">
        <f>VLOOKUP(Table8_16[[#This Row],[Store_ID]],Store!$A$2:$E$21,5,FALSE)</f>
        <v>Flagship</v>
      </c>
      <c r="AF1595" s="22" t="str">
        <f>VLOOKUP(Table8_16[[#This Row],[Store_ID]],Store!$A$2:$F$21,6,FALSE)</f>
        <v>Physical Store</v>
      </c>
    </row>
    <row r="1596" spans="1:32" x14ac:dyDescent="0.3">
      <c r="A1596" t="s">
        <v>3561</v>
      </c>
      <c r="B1596" s="5">
        <v>45256</v>
      </c>
      <c r="C1596" t="s">
        <v>212</v>
      </c>
      <c r="D1596" t="s">
        <v>1648</v>
      </c>
      <c r="E1596" t="s">
        <v>1945</v>
      </c>
      <c r="F1596">
        <v>4</v>
      </c>
      <c r="G1596">
        <v>641.45000000000005</v>
      </c>
      <c r="H1596">
        <v>0.16</v>
      </c>
      <c r="I1596" t="s">
        <v>1964</v>
      </c>
      <c r="J1596">
        <v>2155.2719999999999</v>
      </c>
      <c r="K1596">
        <v>2155.2719999999999</v>
      </c>
      <c r="L1596" t="str">
        <f>_xlfn.IFS(Table8_1[[#This Row],[Unit_Price]]&lt;500,"Low Price",Table8_1[[#This Row],[Unit_Price]]&lt;2000,"Medium Price",Table8_1[[#This Row],[Unit_Price]]&gt;=2000, "High Price")</f>
        <v>Medium Price</v>
      </c>
      <c r="M1596" t="str">
        <f>VLOOKUP(Table8_16[[#This Row],[Customer_ID]],Table1__2[],2,FALSE)</f>
        <v>Wayne Mcpherson</v>
      </c>
      <c r="N1596">
        <f>VLOOKUP(Table8_16[[#This Row],[Customer_ID]],Table1__2[],3,FALSE)</f>
        <v>56</v>
      </c>
      <c r="O1596" t="str">
        <f>VLOOKUP(Table8_16[[#This Row],[Customer_ID]],Table1__2[],4,FALSE)</f>
        <v>Female</v>
      </c>
      <c r="P1596" t="str">
        <f>VLOOKUP(Table8_16[[#This Row],[Customer_ID]],Table1__2[],5,FALSE)</f>
        <v>Edwardsfort</v>
      </c>
      <c r="Q1596" t="str">
        <f>VLOOKUP(Table8_16[[#This Row],[Customer_ID]],Table1__2[],6,FALSE)</f>
        <v>Minnesota</v>
      </c>
      <c r="R1596" t="str">
        <f>VLOOKUP(Table8_16[[#This Row],[Customer_ID]],Table1__2[],7,FALSE)</f>
        <v>USA</v>
      </c>
      <c r="S1596" t="str">
        <f>VLOOKUP(Table8_16[[#This Row],[Customer_ID]],Table1__2[],8,FALSE)</f>
        <v>Bronze</v>
      </c>
      <c r="T1596" t="str">
        <f>VLOOKUP(Table8_16[[#This Row],[Customer_ID]],Table1__2[],9,FALSE)</f>
        <v>Experienced</v>
      </c>
      <c r="U1596" t="str">
        <f>VLOOKUP(Table8_16[[#This Row],[Product_ID]],Table3__211[],2,FALSE)</f>
        <v>Foldable Camping</v>
      </c>
      <c r="V1596" t="str">
        <f>VLOOKUP(Table8_16[[#This Row],[Product_ID]],Table3__211[],3,FALSE)</f>
        <v>Chair</v>
      </c>
      <c r="W1596" t="str">
        <f>VLOOKUP(Table8_16[[#This Row],[Product_ID]],Table3__211[],4,FALSE)</f>
        <v>Sports</v>
      </c>
      <c r="X1596" t="str">
        <f>VLOOKUP(Table8_16[[#This Row],[Product_ID]],Table3__211[],5,FALSE)</f>
        <v>Outdoor</v>
      </c>
      <c r="Y1596" t="str">
        <f>VLOOKUP(Table8_16[[#This Row],[Product_ID]],Table3__211[],6,FALSE)</f>
        <v>Cook Ltd</v>
      </c>
      <c r="Z1596">
        <f>VLOOKUP(Table8_16[[#This Row],[Product_ID]],Table3__211[],7,FALSE)</f>
        <v>166.06</v>
      </c>
      <c r="AA1596">
        <f>VLOOKUP(Table8_16[[#This Row],[Product_ID]],Table3__211[],8,FALSE)</f>
        <v>340</v>
      </c>
      <c r="AB1596" t="str">
        <f>VLOOKUP(Table8_16[[#This Row],[Store_ID]],Store!$A$2:$E$21,2,FALSE)</f>
        <v>Guerrero-Schmitt</v>
      </c>
      <c r="AC1596" t="str">
        <f>VLOOKUP(Table8_16[[#This Row],[Store_ID]],Store!$A$2:$E$21,3,FALSE)</f>
        <v>East</v>
      </c>
      <c r="AD1596" t="str">
        <f>VLOOKUP(Table8_16[[#This Row],[Store_ID]],Store!$A$2:$E$21,4,FALSE)</f>
        <v>East Stevechester</v>
      </c>
      <c r="AE1596" t="str">
        <f>VLOOKUP(Table8_16[[#This Row],[Store_ID]],Store!$A$2:$E$21,5,FALSE)</f>
        <v>Flagship</v>
      </c>
      <c r="AF1596" s="22" t="str">
        <f>VLOOKUP(Table8_16[[#This Row],[Store_ID]],Store!$A$2:$F$21,6,FALSE)</f>
        <v>Physical Store</v>
      </c>
    </row>
    <row r="1597" spans="1:32" x14ac:dyDescent="0.3">
      <c r="A1597" t="s">
        <v>3562</v>
      </c>
      <c r="B1597" s="5">
        <v>45849</v>
      </c>
      <c r="C1597" t="s">
        <v>1464</v>
      </c>
      <c r="D1597" t="s">
        <v>1709</v>
      </c>
      <c r="E1597" t="s">
        <v>1892</v>
      </c>
      <c r="F1597">
        <v>1</v>
      </c>
      <c r="G1597">
        <v>135.87</v>
      </c>
      <c r="H1597">
        <v>0.23</v>
      </c>
      <c r="I1597" t="s">
        <v>1961</v>
      </c>
      <c r="J1597">
        <v>104.6199</v>
      </c>
      <c r="K1597">
        <v>104.6199</v>
      </c>
      <c r="L1597" t="str">
        <f>_xlfn.IFS(Table8_1[[#This Row],[Unit_Price]]&lt;500,"Low Price",Table8_1[[#This Row],[Unit_Price]]&lt;2000,"Medium Price",Table8_1[[#This Row],[Unit_Price]]&gt;=2000, "High Price")</f>
        <v>Low Price</v>
      </c>
      <c r="M1597" t="str">
        <f>VLOOKUP(Table8_16[[#This Row],[Customer_ID]],Table1__2[],2,FALSE)</f>
        <v>Debra Mccullough</v>
      </c>
      <c r="N1597">
        <f>VLOOKUP(Table8_16[[#This Row],[Customer_ID]],Table1__2[],3,FALSE)</f>
        <v>42</v>
      </c>
      <c r="O1597" t="str">
        <f>VLOOKUP(Table8_16[[#This Row],[Customer_ID]],Table1__2[],4,FALSE)</f>
        <v>Male</v>
      </c>
      <c r="P1597" t="str">
        <f>VLOOKUP(Table8_16[[#This Row],[Customer_ID]],Table1__2[],5,FALSE)</f>
        <v>Mcdanielfurt</v>
      </c>
      <c r="Q1597" t="str">
        <f>VLOOKUP(Table8_16[[#This Row],[Customer_ID]],Table1__2[],6,FALSE)</f>
        <v>Montana</v>
      </c>
      <c r="R1597" t="str">
        <f>VLOOKUP(Table8_16[[#This Row],[Customer_ID]],Table1__2[],7,FALSE)</f>
        <v>USA</v>
      </c>
      <c r="S1597" t="str">
        <f>VLOOKUP(Table8_16[[#This Row],[Customer_ID]],Table1__2[],8,FALSE)</f>
        <v>Platinum</v>
      </c>
      <c r="T1597" t="str">
        <f>VLOOKUP(Table8_16[[#This Row],[Customer_ID]],Table1__2[],9,FALSE)</f>
        <v>Experienced</v>
      </c>
      <c r="U1597" t="str">
        <f>VLOOKUP(Table8_16[[#This Row],[Product_ID]],Table3__211[],2,FALSE)</f>
        <v>USB External Hard</v>
      </c>
      <c r="V1597" t="str">
        <f>VLOOKUP(Table8_16[[#This Row],[Product_ID]],Table3__211[],3,FALSE)</f>
        <v>Drive</v>
      </c>
      <c r="W1597" t="str">
        <f>VLOOKUP(Table8_16[[#This Row],[Product_ID]],Table3__211[],4,FALSE)</f>
        <v>Electronics</v>
      </c>
      <c r="X1597" t="str">
        <f>VLOOKUP(Table8_16[[#This Row],[Product_ID]],Table3__211[],5,FALSE)</f>
        <v>Computer</v>
      </c>
      <c r="Y1597" t="str">
        <f>VLOOKUP(Table8_16[[#This Row],[Product_ID]],Table3__211[],6,FALSE)</f>
        <v>Robinson Inc</v>
      </c>
      <c r="Z1597">
        <f>VLOOKUP(Table8_16[[#This Row],[Product_ID]],Table3__211[],7,FALSE)</f>
        <v>253.33</v>
      </c>
      <c r="AA1597">
        <f>VLOOKUP(Table8_16[[#This Row],[Product_ID]],Table3__211[],8,FALSE)</f>
        <v>266</v>
      </c>
      <c r="AB1597" t="str">
        <f>VLOOKUP(Table8_16[[#This Row],[Store_ID]],Store!$A$2:$E$21,2,FALSE)</f>
        <v>Martinez, Adkins and Johnson</v>
      </c>
      <c r="AC1597" t="str">
        <f>VLOOKUP(Table8_16[[#This Row],[Store_ID]],Store!$A$2:$E$21,3,FALSE)</f>
        <v>North</v>
      </c>
      <c r="AD1597" t="str">
        <f>VLOOKUP(Table8_16[[#This Row],[Store_ID]],Store!$A$2:$E$21,4,FALSE)</f>
        <v>Danielmouth</v>
      </c>
      <c r="AE1597" t="str">
        <f>VLOOKUP(Table8_16[[#This Row],[Store_ID]],Store!$A$2:$E$21,5,FALSE)</f>
        <v>Flagship</v>
      </c>
      <c r="AF1597" s="22" t="str">
        <f>VLOOKUP(Table8_16[[#This Row],[Store_ID]],Store!$A$2:$F$21,6,FALSE)</f>
        <v>Physical Store</v>
      </c>
    </row>
    <row r="1598" spans="1:32" x14ac:dyDescent="0.3">
      <c r="A1598" t="s">
        <v>3563</v>
      </c>
      <c r="B1598" s="5">
        <v>45344</v>
      </c>
      <c r="C1598" t="s">
        <v>345</v>
      </c>
      <c r="D1598" t="s">
        <v>1638</v>
      </c>
      <c r="E1598" t="s">
        <v>1911</v>
      </c>
      <c r="F1598">
        <v>1</v>
      </c>
      <c r="G1598">
        <v>388.35</v>
      </c>
      <c r="H1598">
        <v>0.01</v>
      </c>
      <c r="I1598" t="s">
        <v>1961</v>
      </c>
      <c r="J1598">
        <v>384.4665</v>
      </c>
      <c r="K1598">
        <v>384.4665</v>
      </c>
      <c r="L1598" t="str">
        <f>_xlfn.IFS(Table8_1[[#This Row],[Unit_Price]]&lt;500,"Low Price",Table8_1[[#This Row],[Unit_Price]]&lt;2000,"Medium Price",Table8_1[[#This Row],[Unit_Price]]&gt;=2000, "High Price")</f>
        <v>Low Price</v>
      </c>
      <c r="M1598" t="str">
        <f>VLOOKUP(Table8_16[[#This Row],[Customer_ID]],Table1__2[],2,FALSE)</f>
        <v>Amy Fowler</v>
      </c>
      <c r="N1598">
        <f>VLOOKUP(Table8_16[[#This Row],[Customer_ID]],Table1__2[],3,FALSE)</f>
        <v>62</v>
      </c>
      <c r="O1598" t="str">
        <f>VLOOKUP(Table8_16[[#This Row],[Customer_ID]],Table1__2[],4,FALSE)</f>
        <v>Female</v>
      </c>
      <c r="P1598" t="str">
        <f>VLOOKUP(Table8_16[[#This Row],[Customer_ID]],Table1__2[],5,FALSE)</f>
        <v>West Bobbyshire</v>
      </c>
      <c r="Q1598" t="str">
        <f>VLOOKUP(Table8_16[[#This Row],[Customer_ID]],Table1__2[],6,FALSE)</f>
        <v>New York</v>
      </c>
      <c r="R1598" t="str">
        <f>VLOOKUP(Table8_16[[#This Row],[Customer_ID]],Table1__2[],7,FALSE)</f>
        <v>USA</v>
      </c>
      <c r="S1598" t="str">
        <f>VLOOKUP(Table8_16[[#This Row],[Customer_ID]],Table1__2[],8,FALSE)</f>
        <v>Platinum</v>
      </c>
      <c r="T1598" t="str">
        <f>VLOOKUP(Table8_16[[#This Row],[Customer_ID]],Table1__2[],9,FALSE)</f>
        <v>Retired</v>
      </c>
      <c r="U1598" t="str">
        <f>VLOOKUP(Table8_16[[#This Row],[Product_ID]],Table3__211[],2,FALSE)</f>
        <v>Multi-Purpose Storage</v>
      </c>
      <c r="V1598" t="str">
        <f>VLOOKUP(Table8_16[[#This Row],[Product_ID]],Table3__211[],3,FALSE)</f>
        <v>Box</v>
      </c>
      <c r="W1598" t="str">
        <f>VLOOKUP(Table8_16[[#This Row],[Product_ID]],Table3__211[],4,FALSE)</f>
        <v>Home</v>
      </c>
      <c r="X1598" t="str">
        <f>VLOOKUP(Table8_16[[#This Row],[Product_ID]],Table3__211[],5,FALSE)</f>
        <v>Storage</v>
      </c>
      <c r="Y1598" t="str">
        <f>VLOOKUP(Table8_16[[#This Row],[Product_ID]],Table3__211[],6,FALSE)</f>
        <v>Gardner-Montes</v>
      </c>
      <c r="Z1598">
        <f>VLOOKUP(Table8_16[[#This Row],[Product_ID]],Table3__211[],7,FALSE)</f>
        <v>123.46</v>
      </c>
      <c r="AA1598">
        <f>VLOOKUP(Table8_16[[#This Row],[Product_ID]],Table3__211[],8,FALSE)</f>
        <v>76</v>
      </c>
      <c r="AB1598" t="str">
        <f>VLOOKUP(Table8_16[[#This Row],[Store_ID]],Store!$A$2:$E$21,2,FALSE)</f>
        <v>Benson-Elliott</v>
      </c>
      <c r="AC1598" t="str">
        <f>VLOOKUP(Table8_16[[#This Row],[Store_ID]],Store!$A$2:$E$21,3,FALSE)</f>
        <v>East</v>
      </c>
      <c r="AD1598" t="str">
        <f>VLOOKUP(Table8_16[[#This Row],[Store_ID]],Store!$A$2:$E$21,4,FALSE)</f>
        <v>Port Josephberg</v>
      </c>
      <c r="AE1598" t="str">
        <f>VLOOKUP(Table8_16[[#This Row],[Store_ID]],Store!$A$2:$E$21,5,FALSE)</f>
        <v>Online</v>
      </c>
      <c r="AF1598" s="22" t="str">
        <f>VLOOKUP(Table8_16[[#This Row],[Store_ID]],Store!$A$2:$F$21,6,FALSE)</f>
        <v>Digital Store</v>
      </c>
    </row>
    <row r="1599" spans="1:32" x14ac:dyDescent="0.3">
      <c r="A1599" t="s">
        <v>3564</v>
      </c>
      <c r="B1599" s="5">
        <v>45367</v>
      </c>
      <c r="C1599" t="s">
        <v>2639</v>
      </c>
      <c r="D1599" t="s">
        <v>1693</v>
      </c>
      <c r="E1599" t="s">
        <v>1921</v>
      </c>
      <c r="F1599">
        <v>2</v>
      </c>
      <c r="G1599">
        <v>999.08</v>
      </c>
      <c r="H1599">
        <v>0.3</v>
      </c>
      <c r="I1599" t="s">
        <v>1961</v>
      </c>
      <c r="J1599">
        <v>1398.712</v>
      </c>
      <c r="K1599">
        <v>1398.712</v>
      </c>
      <c r="L1599" t="str">
        <f>_xlfn.IFS(Table8_1[[#This Row],[Unit_Price]]&lt;500,"Low Price",Table8_1[[#This Row],[Unit_Price]]&lt;2000,"Medium Price",Table8_1[[#This Row],[Unit_Price]]&gt;=2000, "High Price")</f>
        <v>Medium Price</v>
      </c>
      <c r="M1599" t="str">
        <f>VLOOKUP(Table8_16[[#This Row],[Customer_ID]],Table1__2[],2,FALSE)</f>
        <v>Eric Lee</v>
      </c>
      <c r="N1599">
        <f>VLOOKUP(Table8_16[[#This Row],[Customer_ID]],Table1__2[],3,FALSE)</f>
        <v>22</v>
      </c>
      <c r="O1599" t="str">
        <f>VLOOKUP(Table8_16[[#This Row],[Customer_ID]],Table1__2[],4,FALSE)</f>
        <v>Female</v>
      </c>
      <c r="P1599" t="str">
        <f>VLOOKUP(Table8_16[[#This Row],[Customer_ID]],Table1__2[],5,FALSE)</f>
        <v>Lake April</v>
      </c>
      <c r="Q1599" t="str">
        <f>VLOOKUP(Table8_16[[#This Row],[Customer_ID]],Table1__2[],6,FALSE)</f>
        <v>Vermont</v>
      </c>
      <c r="R1599" t="str">
        <f>VLOOKUP(Table8_16[[#This Row],[Customer_ID]],Table1__2[],7,FALSE)</f>
        <v>USA</v>
      </c>
      <c r="S1599" t="str">
        <f>VLOOKUP(Table8_16[[#This Row],[Customer_ID]],Table1__2[],8,FALSE)</f>
        <v>Bronze</v>
      </c>
      <c r="T1599" t="str">
        <f>VLOOKUP(Table8_16[[#This Row],[Customer_ID]],Table1__2[],9,FALSE)</f>
        <v>Students</v>
      </c>
      <c r="U1599" t="str">
        <f>VLOOKUP(Table8_16[[#This Row],[Product_ID]],Table3__211[],2,FALSE)</f>
        <v>Sports Water Hydration</v>
      </c>
      <c r="V1599" t="str">
        <f>VLOOKUP(Table8_16[[#This Row],[Product_ID]],Table3__211[],3,FALSE)</f>
        <v>Pack</v>
      </c>
      <c r="W1599" t="str">
        <f>VLOOKUP(Table8_16[[#This Row],[Product_ID]],Table3__211[],4,FALSE)</f>
        <v>Sports</v>
      </c>
      <c r="X1599" t="str">
        <f>VLOOKUP(Table8_16[[#This Row],[Product_ID]],Table3__211[],5,FALSE)</f>
        <v>Outdoor</v>
      </c>
      <c r="Y1599" t="str">
        <f>VLOOKUP(Table8_16[[#This Row],[Product_ID]],Table3__211[],6,FALSE)</f>
        <v>Sims-Smith</v>
      </c>
      <c r="Z1599">
        <f>VLOOKUP(Table8_16[[#This Row],[Product_ID]],Table3__211[],7,FALSE)</f>
        <v>135.61000000000001</v>
      </c>
      <c r="AA1599">
        <f>VLOOKUP(Table8_16[[#This Row],[Product_ID]],Table3__211[],8,FALSE)</f>
        <v>394</v>
      </c>
      <c r="AB1599" t="str">
        <f>VLOOKUP(Table8_16[[#This Row],[Store_ID]],Store!$A$2:$E$21,2,FALSE)</f>
        <v>Moore, Padilla and Butler</v>
      </c>
      <c r="AC1599" t="str">
        <f>VLOOKUP(Table8_16[[#This Row],[Store_ID]],Store!$A$2:$E$21,3,FALSE)</f>
        <v>South</v>
      </c>
      <c r="AD1599" t="str">
        <f>VLOOKUP(Table8_16[[#This Row],[Store_ID]],Store!$A$2:$E$21,4,FALSE)</f>
        <v>East Johnstad</v>
      </c>
      <c r="AE1599" t="str">
        <f>VLOOKUP(Table8_16[[#This Row],[Store_ID]],Store!$A$2:$E$21,5,FALSE)</f>
        <v>Flagship</v>
      </c>
      <c r="AF1599" s="22" t="str">
        <f>VLOOKUP(Table8_16[[#This Row],[Store_ID]],Store!$A$2:$F$21,6,FALSE)</f>
        <v>Physical Store</v>
      </c>
    </row>
    <row r="1600" spans="1:32" x14ac:dyDescent="0.3">
      <c r="A1600" t="s">
        <v>3565</v>
      </c>
      <c r="B1600" s="5">
        <v>45887</v>
      </c>
      <c r="C1600" t="s">
        <v>572</v>
      </c>
      <c r="D1600" t="s">
        <v>1693</v>
      </c>
      <c r="E1600" t="s">
        <v>1942</v>
      </c>
      <c r="F1600">
        <v>3</v>
      </c>
      <c r="G1600">
        <v>453.19</v>
      </c>
      <c r="H1600">
        <v>0.08</v>
      </c>
      <c r="I1600" t="s">
        <v>1964</v>
      </c>
      <c r="J1600">
        <v>1250.8044</v>
      </c>
      <c r="K1600">
        <v>1250.8044</v>
      </c>
      <c r="L1600" t="str">
        <f>_xlfn.IFS(Table8_1[[#This Row],[Unit_Price]]&lt;500,"Low Price",Table8_1[[#This Row],[Unit_Price]]&lt;2000,"Medium Price",Table8_1[[#This Row],[Unit_Price]]&gt;=2000, "High Price")</f>
        <v>Low Price</v>
      </c>
      <c r="M1600" t="str">
        <f>VLOOKUP(Table8_16[[#This Row],[Customer_ID]],Table1__2[],2,FALSE)</f>
        <v>Christopher Garcia Dds</v>
      </c>
      <c r="N1600">
        <f>VLOOKUP(Table8_16[[#This Row],[Customer_ID]],Table1__2[],3,FALSE)</f>
        <v>18</v>
      </c>
      <c r="O1600" t="str">
        <f>VLOOKUP(Table8_16[[#This Row],[Customer_ID]],Table1__2[],4,FALSE)</f>
        <v>Male</v>
      </c>
      <c r="P1600" t="str">
        <f>VLOOKUP(Table8_16[[#This Row],[Customer_ID]],Table1__2[],5,FALSE)</f>
        <v>New Joseph</v>
      </c>
      <c r="Q1600" t="str">
        <f>VLOOKUP(Table8_16[[#This Row],[Customer_ID]],Table1__2[],6,FALSE)</f>
        <v>Missouri</v>
      </c>
      <c r="R1600" t="str">
        <f>VLOOKUP(Table8_16[[#This Row],[Customer_ID]],Table1__2[],7,FALSE)</f>
        <v>USA</v>
      </c>
      <c r="S1600" t="str">
        <f>VLOOKUP(Table8_16[[#This Row],[Customer_ID]],Table1__2[],8,FALSE)</f>
        <v>Gold</v>
      </c>
      <c r="T1600" t="str">
        <f>VLOOKUP(Table8_16[[#This Row],[Customer_ID]],Table1__2[],9,FALSE)</f>
        <v>Teenage</v>
      </c>
      <c r="U1600" t="str">
        <f>VLOOKUP(Table8_16[[#This Row],[Product_ID]],Table3__211[],2,FALSE)</f>
        <v>Sports Water Hydration</v>
      </c>
      <c r="V1600" t="str">
        <f>VLOOKUP(Table8_16[[#This Row],[Product_ID]],Table3__211[],3,FALSE)</f>
        <v>Pack</v>
      </c>
      <c r="W1600" t="str">
        <f>VLOOKUP(Table8_16[[#This Row],[Product_ID]],Table3__211[],4,FALSE)</f>
        <v>Sports</v>
      </c>
      <c r="X1600" t="str">
        <f>VLOOKUP(Table8_16[[#This Row],[Product_ID]],Table3__211[],5,FALSE)</f>
        <v>Outdoor</v>
      </c>
      <c r="Y1600" t="str">
        <f>VLOOKUP(Table8_16[[#This Row],[Product_ID]],Table3__211[],6,FALSE)</f>
        <v>Sims-Smith</v>
      </c>
      <c r="Z1600">
        <f>VLOOKUP(Table8_16[[#This Row],[Product_ID]],Table3__211[],7,FALSE)</f>
        <v>135.61000000000001</v>
      </c>
      <c r="AA1600">
        <f>VLOOKUP(Table8_16[[#This Row],[Product_ID]],Table3__211[],8,FALSE)</f>
        <v>394</v>
      </c>
      <c r="AB1600" t="str">
        <f>VLOOKUP(Table8_16[[#This Row],[Store_ID]],Store!$A$2:$E$21,2,FALSE)</f>
        <v>Holloway Ltd</v>
      </c>
      <c r="AC1600" t="str">
        <f>VLOOKUP(Table8_16[[#This Row],[Store_ID]],Store!$A$2:$E$21,3,FALSE)</f>
        <v>North</v>
      </c>
      <c r="AD1600" t="str">
        <f>VLOOKUP(Table8_16[[#This Row],[Store_ID]],Store!$A$2:$E$21,4,FALSE)</f>
        <v>Bensonhaven</v>
      </c>
      <c r="AE1600" t="str">
        <f>VLOOKUP(Table8_16[[#This Row],[Store_ID]],Store!$A$2:$E$21,5,FALSE)</f>
        <v>Flagship</v>
      </c>
      <c r="AF1600" s="22" t="str">
        <f>VLOOKUP(Table8_16[[#This Row],[Store_ID]],Store!$A$2:$F$21,6,FALSE)</f>
        <v>Physical Store</v>
      </c>
    </row>
    <row r="1601" spans="1:32" x14ac:dyDescent="0.3">
      <c r="A1601" t="s">
        <v>3566</v>
      </c>
      <c r="B1601" s="5">
        <v>45567</v>
      </c>
      <c r="C1601" t="s">
        <v>766</v>
      </c>
      <c r="D1601" t="s">
        <v>1823</v>
      </c>
      <c r="E1601" t="s">
        <v>1924</v>
      </c>
      <c r="F1601">
        <v>2</v>
      </c>
      <c r="G1601">
        <v>61.31</v>
      </c>
      <c r="H1601">
        <v>0.15</v>
      </c>
      <c r="I1601" t="s">
        <v>1964</v>
      </c>
      <c r="J1601">
        <v>104.227</v>
      </c>
      <c r="K1601">
        <v>104.227</v>
      </c>
      <c r="L1601" t="str">
        <f>_xlfn.IFS(Table8_1[[#This Row],[Unit_Price]]&lt;500,"Low Price",Table8_1[[#This Row],[Unit_Price]]&lt;2000,"Medium Price",Table8_1[[#This Row],[Unit_Price]]&gt;=2000, "High Price")</f>
        <v>Low Price</v>
      </c>
      <c r="M1601" t="str">
        <f>VLOOKUP(Table8_16[[#This Row],[Customer_ID]],Table1__2[],2,FALSE)</f>
        <v>Jon Ortiz</v>
      </c>
      <c r="N1601">
        <f>VLOOKUP(Table8_16[[#This Row],[Customer_ID]],Table1__2[],3,FALSE)</f>
        <v>28</v>
      </c>
      <c r="O1601" t="str">
        <f>VLOOKUP(Table8_16[[#This Row],[Customer_ID]],Table1__2[],4,FALSE)</f>
        <v>Female</v>
      </c>
      <c r="P1601" t="str">
        <f>VLOOKUP(Table8_16[[#This Row],[Customer_ID]],Table1__2[],5,FALSE)</f>
        <v>South Angelaport</v>
      </c>
      <c r="Q1601" t="str">
        <f>VLOOKUP(Table8_16[[#This Row],[Customer_ID]],Table1__2[],6,FALSE)</f>
        <v>Delaware</v>
      </c>
      <c r="R1601" t="str">
        <f>VLOOKUP(Table8_16[[#This Row],[Customer_ID]],Table1__2[],7,FALSE)</f>
        <v>USA</v>
      </c>
      <c r="S1601" t="str">
        <f>VLOOKUP(Table8_16[[#This Row],[Customer_ID]],Table1__2[],8,FALSE)</f>
        <v>Bronze</v>
      </c>
      <c r="T1601" t="str">
        <f>VLOOKUP(Table8_16[[#This Row],[Customer_ID]],Table1__2[],9,FALSE)</f>
        <v>Entry level Professionel</v>
      </c>
      <c r="U1601" t="str">
        <f>VLOOKUP(Table8_16[[#This Row],[Product_ID]],Table3__211[],2,FALSE)</f>
        <v>Wall-Mounted Spice</v>
      </c>
      <c r="V1601" t="str">
        <f>VLOOKUP(Table8_16[[#This Row],[Product_ID]],Table3__211[],3,FALSE)</f>
        <v>Rack</v>
      </c>
      <c r="W1601" t="str">
        <f>VLOOKUP(Table8_16[[#This Row],[Product_ID]],Table3__211[],4,FALSE)</f>
        <v>Home</v>
      </c>
      <c r="X1601" t="str">
        <f>VLOOKUP(Table8_16[[#This Row],[Product_ID]],Table3__211[],5,FALSE)</f>
        <v>Kitchen</v>
      </c>
      <c r="Y1601" t="str">
        <f>VLOOKUP(Table8_16[[#This Row],[Product_ID]],Table3__211[],6,FALSE)</f>
        <v>Allison Ltd</v>
      </c>
      <c r="Z1601">
        <f>VLOOKUP(Table8_16[[#This Row],[Product_ID]],Table3__211[],7,FALSE)</f>
        <v>143.43</v>
      </c>
      <c r="AA1601">
        <f>VLOOKUP(Table8_16[[#This Row],[Product_ID]],Table3__211[],8,FALSE)</f>
        <v>58</v>
      </c>
      <c r="AB1601" t="str">
        <f>VLOOKUP(Table8_16[[#This Row],[Store_ID]],Store!$A$2:$E$21,2,FALSE)</f>
        <v>Hill, Wagner and Ballard</v>
      </c>
      <c r="AC1601" t="str">
        <f>VLOOKUP(Table8_16[[#This Row],[Store_ID]],Store!$A$2:$E$21,3,FALSE)</f>
        <v>East</v>
      </c>
      <c r="AD1601" t="str">
        <f>VLOOKUP(Table8_16[[#This Row],[Store_ID]],Store!$A$2:$E$21,4,FALSE)</f>
        <v>East Davidville</v>
      </c>
      <c r="AE1601" t="str">
        <f>VLOOKUP(Table8_16[[#This Row],[Store_ID]],Store!$A$2:$E$21,5,FALSE)</f>
        <v>Online</v>
      </c>
      <c r="AF1601" s="22" t="str">
        <f>VLOOKUP(Table8_16[[#This Row],[Store_ID]],Store!$A$2:$F$21,6,FALSE)</f>
        <v>Digital Store</v>
      </c>
    </row>
    <row r="1602" spans="1:32" x14ac:dyDescent="0.3">
      <c r="A1602" t="s">
        <v>3567</v>
      </c>
      <c r="B1602" s="5">
        <v>45223</v>
      </c>
      <c r="C1602" t="s">
        <v>1085</v>
      </c>
      <c r="D1602" t="s">
        <v>1826</v>
      </c>
      <c r="E1602" t="s">
        <v>1924</v>
      </c>
      <c r="F1602">
        <v>2</v>
      </c>
      <c r="G1602">
        <v>870.13</v>
      </c>
      <c r="H1602">
        <v>0.23</v>
      </c>
      <c r="I1602" t="s">
        <v>1959</v>
      </c>
      <c r="J1602">
        <v>1340.0001999999999</v>
      </c>
      <c r="K1602">
        <v>1340.0001999999999</v>
      </c>
      <c r="L1602" t="str">
        <f>_xlfn.IFS(Table8_1[[#This Row],[Unit_Price]]&lt;500,"Low Price",Table8_1[[#This Row],[Unit_Price]]&lt;2000,"Medium Price",Table8_1[[#This Row],[Unit_Price]]&gt;=2000, "High Price")</f>
        <v>Medium Price</v>
      </c>
      <c r="M1602" t="str">
        <f>VLOOKUP(Table8_16[[#This Row],[Customer_ID]],Table1__2[],2,FALSE)</f>
        <v>Michelle Cunningham</v>
      </c>
      <c r="N1602">
        <f>VLOOKUP(Table8_16[[#This Row],[Customer_ID]],Table1__2[],3,FALSE)</f>
        <v>30</v>
      </c>
      <c r="O1602" t="str">
        <f>VLOOKUP(Table8_16[[#This Row],[Customer_ID]],Table1__2[],4,FALSE)</f>
        <v>Female</v>
      </c>
      <c r="P1602" t="str">
        <f>VLOOKUP(Table8_16[[#This Row],[Customer_ID]],Table1__2[],5,FALSE)</f>
        <v>Amandaborough</v>
      </c>
      <c r="Q1602" t="str">
        <f>VLOOKUP(Table8_16[[#This Row],[Customer_ID]],Table1__2[],6,FALSE)</f>
        <v>Connecticut</v>
      </c>
      <c r="R1602" t="str">
        <f>VLOOKUP(Table8_16[[#This Row],[Customer_ID]],Table1__2[],7,FALSE)</f>
        <v>USA</v>
      </c>
      <c r="S1602" t="str">
        <f>VLOOKUP(Table8_16[[#This Row],[Customer_ID]],Table1__2[],8,FALSE)</f>
        <v>Bronze</v>
      </c>
      <c r="T1602" t="str">
        <f>VLOOKUP(Table8_16[[#This Row],[Customer_ID]],Table1__2[],9,FALSE)</f>
        <v>Entry level Professionel</v>
      </c>
      <c r="U1602" t="str">
        <f>VLOOKUP(Table8_16[[#This Row],[Product_ID]],Table3__211[],2,FALSE)</f>
        <v>Badminton Racket</v>
      </c>
      <c r="V1602" t="str">
        <f>VLOOKUP(Table8_16[[#This Row],[Product_ID]],Table3__211[],3,FALSE)</f>
        <v>Set</v>
      </c>
      <c r="W1602" t="str">
        <f>VLOOKUP(Table8_16[[#This Row],[Product_ID]],Table3__211[],4,FALSE)</f>
        <v>Sports</v>
      </c>
      <c r="X1602" t="str">
        <f>VLOOKUP(Table8_16[[#This Row],[Product_ID]],Table3__211[],5,FALSE)</f>
        <v>Equipment</v>
      </c>
      <c r="Y1602" t="str">
        <f>VLOOKUP(Table8_16[[#This Row],[Product_ID]],Table3__211[],6,FALSE)</f>
        <v>Robinson-Brown</v>
      </c>
      <c r="Z1602">
        <f>VLOOKUP(Table8_16[[#This Row],[Product_ID]],Table3__211[],7,FALSE)</f>
        <v>285.54000000000002</v>
      </c>
      <c r="AA1602">
        <f>VLOOKUP(Table8_16[[#This Row],[Product_ID]],Table3__211[],8,FALSE)</f>
        <v>358</v>
      </c>
      <c r="AB1602" t="str">
        <f>VLOOKUP(Table8_16[[#This Row],[Store_ID]],Store!$A$2:$E$21,2,FALSE)</f>
        <v>Hill, Wagner and Ballard</v>
      </c>
      <c r="AC1602" t="str">
        <f>VLOOKUP(Table8_16[[#This Row],[Store_ID]],Store!$A$2:$E$21,3,FALSE)</f>
        <v>East</v>
      </c>
      <c r="AD1602" t="str">
        <f>VLOOKUP(Table8_16[[#This Row],[Store_ID]],Store!$A$2:$E$21,4,FALSE)</f>
        <v>East Davidville</v>
      </c>
      <c r="AE1602" t="str">
        <f>VLOOKUP(Table8_16[[#This Row],[Store_ID]],Store!$A$2:$E$21,5,FALSE)</f>
        <v>Online</v>
      </c>
      <c r="AF1602" s="22" t="str">
        <f>VLOOKUP(Table8_16[[#This Row],[Store_ID]],Store!$A$2:$F$21,6,FALSE)</f>
        <v>Digital Store</v>
      </c>
    </row>
    <row r="1603" spans="1:32" x14ac:dyDescent="0.3">
      <c r="A1603" t="s">
        <v>3568</v>
      </c>
      <c r="B1603" s="5">
        <v>45664</v>
      </c>
      <c r="C1603" t="s">
        <v>251</v>
      </c>
      <c r="D1603" t="s">
        <v>1617</v>
      </c>
      <c r="E1603" t="s">
        <v>1948</v>
      </c>
      <c r="F1603">
        <v>1</v>
      </c>
      <c r="G1603">
        <v>336.51</v>
      </c>
      <c r="H1603">
        <v>0.11</v>
      </c>
      <c r="I1603" t="s">
        <v>1961</v>
      </c>
      <c r="J1603">
        <v>299.4939</v>
      </c>
      <c r="K1603">
        <v>299.4939</v>
      </c>
      <c r="L1603" t="str">
        <f>_xlfn.IFS(Table8_1[[#This Row],[Unit_Price]]&lt;500,"Low Price",Table8_1[[#This Row],[Unit_Price]]&lt;2000,"Medium Price",Table8_1[[#This Row],[Unit_Price]]&gt;=2000, "High Price")</f>
        <v>Low Price</v>
      </c>
      <c r="M1603" t="str">
        <f>VLOOKUP(Table8_16[[#This Row],[Customer_ID]],Table1__2[],2,FALSE)</f>
        <v>Amber Mcclain</v>
      </c>
      <c r="N1603">
        <f>VLOOKUP(Table8_16[[#This Row],[Customer_ID]],Table1__2[],3,FALSE)</f>
        <v>58</v>
      </c>
      <c r="O1603" t="str">
        <f>VLOOKUP(Table8_16[[#This Row],[Customer_ID]],Table1__2[],4,FALSE)</f>
        <v>Male</v>
      </c>
      <c r="P1603" t="str">
        <f>VLOOKUP(Table8_16[[#This Row],[Customer_ID]],Table1__2[],5,FALSE)</f>
        <v>Brendaburgh</v>
      </c>
      <c r="Q1603" t="str">
        <f>VLOOKUP(Table8_16[[#This Row],[Customer_ID]],Table1__2[],6,FALSE)</f>
        <v>Florida</v>
      </c>
      <c r="R1603" t="str">
        <f>VLOOKUP(Table8_16[[#This Row],[Customer_ID]],Table1__2[],7,FALSE)</f>
        <v>USA</v>
      </c>
      <c r="S1603" t="str">
        <f>VLOOKUP(Table8_16[[#This Row],[Customer_ID]],Table1__2[],8,FALSE)</f>
        <v>Silver</v>
      </c>
      <c r="T1603" t="str">
        <f>VLOOKUP(Table8_16[[#This Row],[Customer_ID]],Table1__2[],9,FALSE)</f>
        <v>Experienced</v>
      </c>
      <c r="U1603" t="str">
        <f>VLOOKUP(Table8_16[[#This Row],[Product_ID]],Table3__211[],2,FALSE)</f>
        <v>4K Home</v>
      </c>
      <c r="V1603" t="str">
        <f>VLOOKUP(Table8_16[[#This Row],[Product_ID]],Table3__211[],3,FALSE)</f>
        <v>Projector</v>
      </c>
      <c r="W1603" t="str">
        <f>VLOOKUP(Table8_16[[#This Row],[Product_ID]],Table3__211[],4,FALSE)</f>
        <v>Electronics</v>
      </c>
      <c r="X1603" t="str">
        <f>VLOOKUP(Table8_16[[#This Row],[Product_ID]],Table3__211[],5,FALSE)</f>
        <v>Appliances</v>
      </c>
      <c r="Y1603" t="str">
        <f>VLOOKUP(Table8_16[[#This Row],[Product_ID]],Table3__211[],6,FALSE)</f>
        <v>Thomas LLC</v>
      </c>
      <c r="Z1603">
        <f>VLOOKUP(Table8_16[[#This Row],[Product_ID]],Table3__211[],7,FALSE)</f>
        <v>465.34</v>
      </c>
      <c r="AA1603">
        <f>VLOOKUP(Table8_16[[#This Row],[Product_ID]],Table3__211[],8,FALSE)</f>
        <v>301</v>
      </c>
      <c r="AB1603" t="str">
        <f>VLOOKUP(Table8_16[[#This Row],[Store_ID]],Store!$A$2:$E$21,2,FALSE)</f>
        <v>Mann-Austin</v>
      </c>
      <c r="AC1603" t="str">
        <f>VLOOKUP(Table8_16[[#This Row],[Store_ID]],Store!$A$2:$E$21,3,FALSE)</f>
        <v>East</v>
      </c>
      <c r="AD1603" t="str">
        <f>VLOOKUP(Table8_16[[#This Row],[Store_ID]],Store!$A$2:$E$21,4,FALSE)</f>
        <v>Vasquezborough</v>
      </c>
      <c r="AE1603" t="str">
        <f>VLOOKUP(Table8_16[[#This Row],[Store_ID]],Store!$A$2:$E$21,5,FALSE)</f>
        <v>Online</v>
      </c>
      <c r="AF1603" s="22" t="str">
        <f>VLOOKUP(Table8_16[[#This Row],[Store_ID]],Store!$A$2:$F$21,6,FALSE)</f>
        <v>Digital Store</v>
      </c>
    </row>
    <row r="1604" spans="1:32" x14ac:dyDescent="0.3">
      <c r="A1604" t="s">
        <v>3569</v>
      </c>
      <c r="B1604" s="5">
        <v>45313</v>
      </c>
      <c r="C1604" t="s">
        <v>606</v>
      </c>
      <c r="D1604" t="s">
        <v>1783</v>
      </c>
      <c r="E1604" t="s">
        <v>1887</v>
      </c>
      <c r="F1604">
        <v>1</v>
      </c>
      <c r="G1604">
        <v>305.70999999999998</v>
      </c>
      <c r="H1604">
        <v>0.26</v>
      </c>
      <c r="I1604" t="s">
        <v>1964</v>
      </c>
      <c r="J1604">
        <v>226.22540000000001</v>
      </c>
      <c r="K1604">
        <v>226.22539999999998</v>
      </c>
      <c r="L1604" t="str">
        <f>_xlfn.IFS(Table8_1[[#This Row],[Unit_Price]]&lt;500,"Low Price",Table8_1[[#This Row],[Unit_Price]]&lt;2000,"Medium Price",Table8_1[[#This Row],[Unit_Price]]&gt;=2000, "High Price")</f>
        <v>Low Price</v>
      </c>
      <c r="M1604" t="str">
        <f>VLOOKUP(Table8_16[[#This Row],[Customer_ID]],Table1__2[],2,FALSE)</f>
        <v>Erin Ward</v>
      </c>
      <c r="N1604">
        <f>VLOOKUP(Table8_16[[#This Row],[Customer_ID]],Table1__2[],3,FALSE)</f>
        <v>60</v>
      </c>
      <c r="O1604" t="str">
        <f>VLOOKUP(Table8_16[[#This Row],[Customer_ID]],Table1__2[],4,FALSE)</f>
        <v>Male</v>
      </c>
      <c r="P1604" t="str">
        <f>VLOOKUP(Table8_16[[#This Row],[Customer_ID]],Table1__2[],5,FALSE)</f>
        <v>New Brianchester</v>
      </c>
      <c r="Q1604" t="str">
        <f>VLOOKUP(Table8_16[[#This Row],[Customer_ID]],Table1__2[],6,FALSE)</f>
        <v>New York</v>
      </c>
      <c r="R1604" t="str">
        <f>VLOOKUP(Table8_16[[#This Row],[Customer_ID]],Table1__2[],7,FALSE)</f>
        <v>USA</v>
      </c>
      <c r="S1604" t="str">
        <f>VLOOKUP(Table8_16[[#This Row],[Customer_ID]],Table1__2[],8,FALSE)</f>
        <v>Bronze</v>
      </c>
      <c r="T1604" t="str">
        <f>VLOOKUP(Table8_16[[#This Row],[Customer_ID]],Table1__2[],9,FALSE)</f>
        <v>Experienced</v>
      </c>
      <c r="U1604" t="str">
        <f>VLOOKUP(Table8_16[[#This Row],[Product_ID]],Table3__211[],2,FALSE)</f>
        <v>Smart LED Light</v>
      </c>
      <c r="V1604" t="str">
        <f>VLOOKUP(Table8_16[[#This Row],[Product_ID]],Table3__211[],3,FALSE)</f>
        <v>Strip</v>
      </c>
      <c r="W1604" t="str">
        <f>VLOOKUP(Table8_16[[#This Row],[Product_ID]],Table3__211[],4,FALSE)</f>
        <v>Electronics</v>
      </c>
      <c r="X1604" t="str">
        <f>VLOOKUP(Table8_16[[#This Row],[Product_ID]],Table3__211[],5,FALSE)</f>
        <v>Accessories</v>
      </c>
      <c r="Y1604" t="str">
        <f>VLOOKUP(Table8_16[[#This Row],[Product_ID]],Table3__211[],6,FALSE)</f>
        <v>Flores-Davis</v>
      </c>
      <c r="Z1604">
        <f>VLOOKUP(Table8_16[[#This Row],[Product_ID]],Table3__211[],7,FALSE)</f>
        <v>349.17</v>
      </c>
      <c r="AA1604">
        <f>VLOOKUP(Table8_16[[#This Row],[Product_ID]],Table3__211[],8,FALSE)</f>
        <v>476</v>
      </c>
      <c r="AB1604" t="str">
        <f>VLOOKUP(Table8_16[[#This Row],[Store_ID]],Store!$A$2:$E$21,2,FALSE)</f>
        <v>Rivera-Warner</v>
      </c>
      <c r="AC1604" t="str">
        <f>VLOOKUP(Table8_16[[#This Row],[Store_ID]],Store!$A$2:$E$21,3,FALSE)</f>
        <v>East</v>
      </c>
      <c r="AD1604" t="str">
        <f>VLOOKUP(Table8_16[[#This Row],[Store_ID]],Store!$A$2:$E$21,4,FALSE)</f>
        <v>Washingtonfurt</v>
      </c>
      <c r="AE1604" t="str">
        <f>VLOOKUP(Table8_16[[#This Row],[Store_ID]],Store!$A$2:$E$21,5,FALSE)</f>
        <v>Flagship</v>
      </c>
      <c r="AF1604" s="22" t="str">
        <f>VLOOKUP(Table8_16[[#This Row],[Store_ID]],Store!$A$2:$F$21,6,FALSE)</f>
        <v>Physical Store</v>
      </c>
    </row>
    <row r="1605" spans="1:32" x14ac:dyDescent="0.3">
      <c r="A1605" t="s">
        <v>3570</v>
      </c>
      <c r="B1605" s="5">
        <v>45224</v>
      </c>
      <c r="C1605" t="s">
        <v>424</v>
      </c>
      <c r="D1605" t="s">
        <v>1599</v>
      </c>
      <c r="E1605" t="s">
        <v>1945</v>
      </c>
      <c r="F1605">
        <v>2</v>
      </c>
      <c r="G1605">
        <v>635.39</v>
      </c>
      <c r="H1605">
        <v>0.28999999999999998</v>
      </c>
      <c r="I1605" t="s">
        <v>1964</v>
      </c>
      <c r="J1605">
        <v>902.25379999999996</v>
      </c>
      <c r="K1605">
        <v>902.25379999999996</v>
      </c>
      <c r="L1605" t="str">
        <f>_xlfn.IFS(Table8_1[[#This Row],[Unit_Price]]&lt;500,"Low Price",Table8_1[[#This Row],[Unit_Price]]&lt;2000,"Medium Price",Table8_1[[#This Row],[Unit_Price]]&gt;=2000, "High Price")</f>
        <v>Medium Price</v>
      </c>
      <c r="M1605" t="str">
        <f>VLOOKUP(Table8_16[[#This Row],[Customer_ID]],Table1__2[],2,FALSE)</f>
        <v>Joel Robinson</v>
      </c>
      <c r="N1605">
        <f>VLOOKUP(Table8_16[[#This Row],[Customer_ID]],Table1__2[],3,FALSE)</f>
        <v>62</v>
      </c>
      <c r="O1605" t="str">
        <f>VLOOKUP(Table8_16[[#This Row],[Customer_ID]],Table1__2[],4,FALSE)</f>
        <v>Male</v>
      </c>
      <c r="P1605" t="str">
        <f>VLOOKUP(Table8_16[[#This Row],[Customer_ID]],Table1__2[],5,FALSE)</f>
        <v>Lake Danielport</v>
      </c>
      <c r="Q1605" t="str">
        <f>VLOOKUP(Table8_16[[#This Row],[Customer_ID]],Table1__2[],6,FALSE)</f>
        <v>Hawaii</v>
      </c>
      <c r="R1605" t="str">
        <f>VLOOKUP(Table8_16[[#This Row],[Customer_ID]],Table1__2[],7,FALSE)</f>
        <v>USA</v>
      </c>
      <c r="S1605" t="str">
        <f>VLOOKUP(Table8_16[[#This Row],[Customer_ID]],Table1__2[],8,FALSE)</f>
        <v>Platinum</v>
      </c>
      <c r="T1605" t="str">
        <f>VLOOKUP(Table8_16[[#This Row],[Customer_ID]],Table1__2[],9,FALSE)</f>
        <v>Retired</v>
      </c>
      <c r="U1605" t="str">
        <f>VLOOKUP(Table8_16[[#This Row],[Product_ID]],Table3__211[],2,FALSE)</f>
        <v>Ceramic Kitchen Bowl</v>
      </c>
      <c r="V1605" t="str">
        <f>VLOOKUP(Table8_16[[#This Row],[Product_ID]],Table3__211[],3,FALSE)</f>
        <v>Set</v>
      </c>
      <c r="W1605" t="str">
        <f>VLOOKUP(Table8_16[[#This Row],[Product_ID]],Table3__211[],4,FALSE)</f>
        <v>Home</v>
      </c>
      <c r="X1605" t="str">
        <f>VLOOKUP(Table8_16[[#This Row],[Product_ID]],Table3__211[],5,FALSE)</f>
        <v>Kitchen</v>
      </c>
      <c r="Y1605" t="str">
        <f>VLOOKUP(Table8_16[[#This Row],[Product_ID]],Table3__211[],6,FALSE)</f>
        <v>Hamilton Group</v>
      </c>
      <c r="Z1605">
        <f>VLOOKUP(Table8_16[[#This Row],[Product_ID]],Table3__211[],7,FALSE)</f>
        <v>298.86</v>
      </c>
      <c r="AA1605">
        <f>VLOOKUP(Table8_16[[#This Row],[Product_ID]],Table3__211[],8,FALSE)</f>
        <v>308</v>
      </c>
      <c r="AB1605" t="str">
        <f>VLOOKUP(Table8_16[[#This Row],[Store_ID]],Store!$A$2:$E$21,2,FALSE)</f>
        <v>Guerrero-Schmitt</v>
      </c>
      <c r="AC1605" t="str">
        <f>VLOOKUP(Table8_16[[#This Row],[Store_ID]],Store!$A$2:$E$21,3,FALSE)</f>
        <v>East</v>
      </c>
      <c r="AD1605" t="str">
        <f>VLOOKUP(Table8_16[[#This Row],[Store_ID]],Store!$A$2:$E$21,4,FALSE)</f>
        <v>East Stevechester</v>
      </c>
      <c r="AE1605" t="str">
        <f>VLOOKUP(Table8_16[[#This Row],[Store_ID]],Store!$A$2:$E$21,5,FALSE)</f>
        <v>Flagship</v>
      </c>
      <c r="AF1605" s="22" t="str">
        <f>VLOOKUP(Table8_16[[#This Row],[Store_ID]],Store!$A$2:$F$21,6,FALSE)</f>
        <v>Physical Store</v>
      </c>
    </row>
    <row r="1606" spans="1:32" x14ac:dyDescent="0.3">
      <c r="A1606" t="s">
        <v>3571</v>
      </c>
      <c r="B1606" s="5">
        <v>45491</v>
      </c>
      <c r="C1606" t="s">
        <v>409</v>
      </c>
      <c r="D1606" t="s">
        <v>1859</v>
      </c>
      <c r="E1606" t="s">
        <v>1948</v>
      </c>
      <c r="F1606">
        <v>2</v>
      </c>
      <c r="G1606">
        <v>253.87</v>
      </c>
      <c r="H1606">
        <v>0.23</v>
      </c>
      <c r="I1606" t="s">
        <v>1964</v>
      </c>
      <c r="J1606">
        <v>390.95979999999997</v>
      </c>
      <c r="K1606">
        <v>390.95979999999997</v>
      </c>
      <c r="L1606" t="str">
        <f>_xlfn.IFS(Table8_1[[#This Row],[Unit_Price]]&lt;500,"Low Price",Table8_1[[#This Row],[Unit_Price]]&lt;2000,"Medium Price",Table8_1[[#This Row],[Unit_Price]]&gt;=2000, "High Price")</f>
        <v>Low Price</v>
      </c>
      <c r="M1606" t="str">
        <f>VLOOKUP(Table8_16[[#This Row],[Customer_ID]],Table1__2[],2,FALSE)</f>
        <v>Anthony Phillips</v>
      </c>
      <c r="N1606">
        <f>VLOOKUP(Table8_16[[#This Row],[Customer_ID]],Table1__2[],3,FALSE)</f>
        <v>18</v>
      </c>
      <c r="O1606" t="str">
        <f>VLOOKUP(Table8_16[[#This Row],[Customer_ID]],Table1__2[],4,FALSE)</f>
        <v>Female</v>
      </c>
      <c r="P1606" t="str">
        <f>VLOOKUP(Table8_16[[#This Row],[Customer_ID]],Table1__2[],5,FALSE)</f>
        <v>North Davidport</v>
      </c>
      <c r="Q1606" t="str">
        <f>VLOOKUP(Table8_16[[#This Row],[Customer_ID]],Table1__2[],6,FALSE)</f>
        <v>Rhode Island</v>
      </c>
      <c r="R1606" t="str">
        <f>VLOOKUP(Table8_16[[#This Row],[Customer_ID]],Table1__2[],7,FALSE)</f>
        <v>USA</v>
      </c>
      <c r="S1606" t="str">
        <f>VLOOKUP(Table8_16[[#This Row],[Customer_ID]],Table1__2[],8,FALSE)</f>
        <v>Platinum</v>
      </c>
      <c r="T1606" t="str">
        <f>VLOOKUP(Table8_16[[#This Row],[Customer_ID]],Table1__2[],9,FALSE)</f>
        <v>Teenage</v>
      </c>
      <c r="U1606" t="str">
        <f>VLOOKUP(Table8_16[[#This Row],[Product_ID]],Table3__211[],2,FALSE)</f>
        <v>Microwave</v>
      </c>
      <c r="V1606" t="str">
        <f>VLOOKUP(Table8_16[[#This Row],[Product_ID]],Table3__211[],3,FALSE)</f>
        <v>Oven</v>
      </c>
      <c r="W1606" t="str">
        <f>VLOOKUP(Table8_16[[#This Row],[Product_ID]],Table3__211[],4,FALSE)</f>
        <v>Home</v>
      </c>
      <c r="X1606" t="str">
        <f>VLOOKUP(Table8_16[[#This Row],[Product_ID]],Table3__211[],5,FALSE)</f>
        <v>Appliances</v>
      </c>
      <c r="Y1606" t="str">
        <f>VLOOKUP(Table8_16[[#This Row],[Product_ID]],Table3__211[],6,FALSE)</f>
        <v>Green, Powell and Palmer</v>
      </c>
      <c r="Z1606">
        <f>VLOOKUP(Table8_16[[#This Row],[Product_ID]],Table3__211[],7,FALSE)</f>
        <v>447.43</v>
      </c>
      <c r="AA1606">
        <f>VLOOKUP(Table8_16[[#This Row],[Product_ID]],Table3__211[],8,FALSE)</f>
        <v>191</v>
      </c>
      <c r="AB1606" t="str">
        <f>VLOOKUP(Table8_16[[#This Row],[Store_ID]],Store!$A$2:$E$21,2,FALSE)</f>
        <v>Mann-Austin</v>
      </c>
      <c r="AC1606" t="str">
        <f>VLOOKUP(Table8_16[[#This Row],[Store_ID]],Store!$A$2:$E$21,3,FALSE)</f>
        <v>East</v>
      </c>
      <c r="AD1606" t="str">
        <f>VLOOKUP(Table8_16[[#This Row],[Store_ID]],Store!$A$2:$E$21,4,FALSE)</f>
        <v>Vasquezborough</v>
      </c>
      <c r="AE1606" t="str">
        <f>VLOOKUP(Table8_16[[#This Row],[Store_ID]],Store!$A$2:$E$21,5,FALSE)</f>
        <v>Online</v>
      </c>
      <c r="AF1606" s="22" t="str">
        <f>VLOOKUP(Table8_16[[#This Row],[Store_ID]],Store!$A$2:$F$21,6,FALSE)</f>
        <v>Digital Store</v>
      </c>
    </row>
    <row r="1607" spans="1:32" x14ac:dyDescent="0.3">
      <c r="A1607" t="s">
        <v>3572</v>
      </c>
      <c r="B1607" s="5">
        <v>45472</v>
      </c>
      <c r="C1607" t="s">
        <v>1501</v>
      </c>
      <c r="D1607" t="s">
        <v>1811</v>
      </c>
      <c r="E1607" t="s">
        <v>1942</v>
      </c>
      <c r="F1607">
        <v>3</v>
      </c>
      <c r="G1607">
        <v>915.81</v>
      </c>
      <c r="H1607">
        <v>0.17</v>
      </c>
      <c r="I1607" t="s">
        <v>1964</v>
      </c>
      <c r="J1607">
        <v>2280.3669</v>
      </c>
      <c r="K1607">
        <v>2280.3669</v>
      </c>
      <c r="L1607" t="str">
        <f>_xlfn.IFS(Table8_1[[#This Row],[Unit_Price]]&lt;500,"Low Price",Table8_1[[#This Row],[Unit_Price]]&lt;2000,"Medium Price",Table8_1[[#This Row],[Unit_Price]]&gt;=2000, "High Price")</f>
        <v>Medium Price</v>
      </c>
      <c r="M1607" t="str">
        <f>VLOOKUP(Table8_16[[#This Row],[Customer_ID]],Table1__2[],2,FALSE)</f>
        <v>Jessica Castro</v>
      </c>
      <c r="N1607">
        <f>VLOOKUP(Table8_16[[#This Row],[Customer_ID]],Table1__2[],3,FALSE)</f>
        <v>32</v>
      </c>
      <c r="O1607" t="str">
        <f>VLOOKUP(Table8_16[[#This Row],[Customer_ID]],Table1__2[],4,FALSE)</f>
        <v>Male</v>
      </c>
      <c r="P1607" t="str">
        <f>VLOOKUP(Table8_16[[#This Row],[Customer_ID]],Table1__2[],5,FALSE)</f>
        <v>West Markton</v>
      </c>
      <c r="Q1607" t="str">
        <f>VLOOKUP(Table8_16[[#This Row],[Customer_ID]],Table1__2[],6,FALSE)</f>
        <v>Massachusetts</v>
      </c>
      <c r="R1607" t="str">
        <f>VLOOKUP(Table8_16[[#This Row],[Customer_ID]],Table1__2[],7,FALSE)</f>
        <v>USA</v>
      </c>
      <c r="S1607" t="str">
        <f>VLOOKUP(Table8_16[[#This Row],[Customer_ID]],Table1__2[],8,FALSE)</f>
        <v>Bronze</v>
      </c>
      <c r="T1607" t="str">
        <f>VLOOKUP(Table8_16[[#This Row],[Customer_ID]],Table1__2[],9,FALSE)</f>
        <v>Experienced</v>
      </c>
      <c r="U1607" t="str">
        <f>VLOOKUP(Table8_16[[#This Row],[Product_ID]],Table3__211[],2,FALSE)</f>
        <v>Wireless</v>
      </c>
      <c r="V1607" t="str">
        <f>VLOOKUP(Table8_16[[#This Row],[Product_ID]],Table3__211[],3,FALSE)</f>
        <v>Mouse</v>
      </c>
      <c r="W1607" t="str">
        <f>VLOOKUP(Table8_16[[#This Row],[Product_ID]],Table3__211[],4,FALSE)</f>
        <v>Electronics</v>
      </c>
      <c r="X1607" t="str">
        <f>VLOOKUP(Table8_16[[#This Row],[Product_ID]],Table3__211[],5,FALSE)</f>
        <v>Computer</v>
      </c>
      <c r="Y1607" t="str">
        <f>VLOOKUP(Table8_16[[#This Row],[Product_ID]],Table3__211[],6,FALSE)</f>
        <v>Larson Ltd</v>
      </c>
      <c r="Z1607">
        <f>VLOOKUP(Table8_16[[#This Row],[Product_ID]],Table3__211[],7,FALSE)</f>
        <v>392.89</v>
      </c>
      <c r="AA1607">
        <f>VLOOKUP(Table8_16[[#This Row],[Product_ID]],Table3__211[],8,FALSE)</f>
        <v>320</v>
      </c>
      <c r="AB1607" t="str">
        <f>VLOOKUP(Table8_16[[#This Row],[Store_ID]],Store!$A$2:$E$21,2,FALSE)</f>
        <v>Holloway Ltd</v>
      </c>
      <c r="AC1607" t="str">
        <f>VLOOKUP(Table8_16[[#This Row],[Store_ID]],Store!$A$2:$E$21,3,FALSE)</f>
        <v>North</v>
      </c>
      <c r="AD1607" t="str">
        <f>VLOOKUP(Table8_16[[#This Row],[Store_ID]],Store!$A$2:$E$21,4,FALSE)</f>
        <v>Bensonhaven</v>
      </c>
      <c r="AE1607" t="str">
        <f>VLOOKUP(Table8_16[[#This Row],[Store_ID]],Store!$A$2:$E$21,5,FALSE)</f>
        <v>Flagship</v>
      </c>
      <c r="AF1607" s="22" t="str">
        <f>VLOOKUP(Table8_16[[#This Row],[Store_ID]],Store!$A$2:$F$21,6,FALSE)</f>
        <v>Physical Store</v>
      </c>
    </row>
    <row r="1608" spans="1:32" x14ac:dyDescent="0.3">
      <c r="A1608" t="s">
        <v>3573</v>
      </c>
      <c r="B1608" s="5">
        <v>45795</v>
      </c>
      <c r="C1608" t="s">
        <v>689</v>
      </c>
      <c r="D1608" t="s">
        <v>1706</v>
      </c>
      <c r="E1608" t="s">
        <v>1917</v>
      </c>
      <c r="F1608">
        <v>3</v>
      </c>
      <c r="G1608">
        <v>779.5</v>
      </c>
      <c r="H1608">
        <v>0.02</v>
      </c>
      <c r="I1608" t="s">
        <v>1959</v>
      </c>
      <c r="J1608">
        <v>2291.73</v>
      </c>
      <c r="K1608">
        <v>2291.73</v>
      </c>
      <c r="L1608" t="str">
        <f>_xlfn.IFS(Table8_1[[#This Row],[Unit_Price]]&lt;500,"Low Price",Table8_1[[#This Row],[Unit_Price]]&lt;2000,"Medium Price",Table8_1[[#This Row],[Unit_Price]]&gt;=2000, "High Price")</f>
        <v>Medium Price</v>
      </c>
      <c r="M1608" t="str">
        <f>VLOOKUP(Table8_16[[#This Row],[Customer_ID]],Table1__2[],2,FALSE)</f>
        <v>Joan Johnson</v>
      </c>
      <c r="N1608">
        <f>VLOOKUP(Table8_16[[#This Row],[Customer_ID]],Table1__2[],3,FALSE)</f>
        <v>50</v>
      </c>
      <c r="O1608" t="str">
        <f>VLOOKUP(Table8_16[[#This Row],[Customer_ID]],Table1__2[],4,FALSE)</f>
        <v>Female</v>
      </c>
      <c r="P1608" t="str">
        <f>VLOOKUP(Table8_16[[#This Row],[Customer_ID]],Table1__2[],5,FALSE)</f>
        <v>Lake Josephport</v>
      </c>
      <c r="Q1608" t="str">
        <f>VLOOKUP(Table8_16[[#This Row],[Customer_ID]],Table1__2[],6,FALSE)</f>
        <v>Maine</v>
      </c>
      <c r="R1608" t="str">
        <f>VLOOKUP(Table8_16[[#This Row],[Customer_ID]],Table1__2[],7,FALSE)</f>
        <v>USA</v>
      </c>
      <c r="S1608" t="str">
        <f>VLOOKUP(Table8_16[[#This Row],[Customer_ID]],Table1__2[],8,FALSE)</f>
        <v>Platinum</v>
      </c>
      <c r="T1608" t="str">
        <f>VLOOKUP(Table8_16[[#This Row],[Customer_ID]],Table1__2[],9,FALSE)</f>
        <v>Experienced</v>
      </c>
      <c r="U1608" t="str">
        <f>VLOOKUP(Table8_16[[#This Row],[Product_ID]],Table3__211[],2,FALSE)</f>
        <v>Smart Home WiFi</v>
      </c>
      <c r="V1608" t="str">
        <f>VLOOKUP(Table8_16[[#This Row],[Product_ID]],Table3__211[],3,FALSE)</f>
        <v>Camera</v>
      </c>
      <c r="W1608" t="str">
        <f>VLOOKUP(Table8_16[[#This Row],[Product_ID]],Table3__211[],4,FALSE)</f>
        <v>Electronics</v>
      </c>
      <c r="X1608" t="str">
        <f>VLOOKUP(Table8_16[[#This Row],[Product_ID]],Table3__211[],5,FALSE)</f>
        <v>Accessories</v>
      </c>
      <c r="Y1608" t="str">
        <f>VLOOKUP(Table8_16[[#This Row],[Product_ID]],Table3__211[],6,FALSE)</f>
        <v>Holmes LLC</v>
      </c>
      <c r="Z1608">
        <f>VLOOKUP(Table8_16[[#This Row],[Product_ID]],Table3__211[],7,FALSE)</f>
        <v>450.71</v>
      </c>
      <c r="AA1608">
        <f>VLOOKUP(Table8_16[[#This Row],[Product_ID]],Table3__211[],8,FALSE)</f>
        <v>389</v>
      </c>
      <c r="AB1608" t="str">
        <f>VLOOKUP(Table8_16[[#This Row],[Store_ID]],Store!$A$2:$E$21,2,FALSE)</f>
        <v>Bean, Jones and Park</v>
      </c>
      <c r="AC1608" t="str">
        <f>VLOOKUP(Table8_16[[#This Row],[Store_ID]],Store!$A$2:$E$21,3,FALSE)</f>
        <v>West</v>
      </c>
      <c r="AD1608" t="str">
        <f>VLOOKUP(Table8_16[[#This Row],[Store_ID]],Store!$A$2:$E$21,4,FALSE)</f>
        <v>Thompsonborough</v>
      </c>
      <c r="AE1608" t="str">
        <f>VLOOKUP(Table8_16[[#This Row],[Store_ID]],Store!$A$2:$E$21,5,FALSE)</f>
        <v>Online</v>
      </c>
      <c r="AF1608" s="22" t="str">
        <f>VLOOKUP(Table8_16[[#This Row],[Store_ID]],Store!$A$2:$F$21,6,FALSE)</f>
        <v>Digital Store</v>
      </c>
    </row>
    <row r="1609" spans="1:32" x14ac:dyDescent="0.3">
      <c r="A1609" t="s">
        <v>3574</v>
      </c>
      <c r="B1609" s="5">
        <v>45470</v>
      </c>
      <c r="C1609" t="s">
        <v>1458</v>
      </c>
      <c r="D1609" t="s">
        <v>1765</v>
      </c>
      <c r="E1609" t="s">
        <v>1939</v>
      </c>
      <c r="F1609">
        <v>2</v>
      </c>
      <c r="G1609">
        <v>780.57</v>
      </c>
      <c r="H1609">
        <v>0.26</v>
      </c>
      <c r="I1609" t="s">
        <v>1959</v>
      </c>
      <c r="J1609">
        <v>1155.2436</v>
      </c>
      <c r="K1609">
        <v>1155.2436</v>
      </c>
      <c r="L1609" t="str">
        <f>_xlfn.IFS(Table8_1[[#This Row],[Unit_Price]]&lt;500,"Low Price",Table8_1[[#This Row],[Unit_Price]]&lt;2000,"Medium Price",Table8_1[[#This Row],[Unit_Price]]&gt;=2000, "High Price")</f>
        <v>Medium Price</v>
      </c>
      <c r="M1609" t="str">
        <f>VLOOKUP(Table8_16[[#This Row],[Customer_ID]],Table1__2[],2,FALSE)</f>
        <v>James Foster</v>
      </c>
      <c r="N1609">
        <f>VLOOKUP(Table8_16[[#This Row],[Customer_ID]],Table1__2[],3,FALSE)</f>
        <v>19</v>
      </c>
      <c r="O1609" t="str">
        <f>VLOOKUP(Table8_16[[#This Row],[Customer_ID]],Table1__2[],4,FALSE)</f>
        <v>Male</v>
      </c>
      <c r="P1609" t="str">
        <f>VLOOKUP(Table8_16[[#This Row],[Customer_ID]],Table1__2[],5,FALSE)</f>
        <v>East Audrey</v>
      </c>
      <c r="Q1609" t="str">
        <f>VLOOKUP(Table8_16[[#This Row],[Customer_ID]],Table1__2[],6,FALSE)</f>
        <v>Utah</v>
      </c>
      <c r="R1609" t="str">
        <f>VLOOKUP(Table8_16[[#This Row],[Customer_ID]],Table1__2[],7,FALSE)</f>
        <v>USA</v>
      </c>
      <c r="S1609" t="str">
        <f>VLOOKUP(Table8_16[[#This Row],[Customer_ID]],Table1__2[],8,FALSE)</f>
        <v>Gold</v>
      </c>
      <c r="T1609" t="str">
        <f>VLOOKUP(Table8_16[[#This Row],[Customer_ID]],Table1__2[],9,FALSE)</f>
        <v>Teenage</v>
      </c>
      <c r="U1609" t="str">
        <f>VLOOKUP(Table8_16[[#This Row],[Product_ID]],Table3__211[],2,FALSE)</f>
        <v>Tennis Ball</v>
      </c>
      <c r="V1609" t="str">
        <f>VLOOKUP(Table8_16[[#This Row],[Product_ID]],Table3__211[],3,FALSE)</f>
        <v>3-Pack</v>
      </c>
      <c r="W1609" t="str">
        <f>VLOOKUP(Table8_16[[#This Row],[Product_ID]],Table3__211[],4,FALSE)</f>
        <v>Sports</v>
      </c>
      <c r="X1609" t="str">
        <f>VLOOKUP(Table8_16[[#This Row],[Product_ID]],Table3__211[],5,FALSE)</f>
        <v>Equipment</v>
      </c>
      <c r="Y1609" t="str">
        <f>VLOOKUP(Table8_16[[#This Row],[Product_ID]],Table3__211[],6,FALSE)</f>
        <v>Lopez LLC</v>
      </c>
      <c r="Z1609">
        <f>VLOOKUP(Table8_16[[#This Row],[Product_ID]],Table3__211[],7,FALSE)</f>
        <v>103.45</v>
      </c>
      <c r="AA1609">
        <f>VLOOKUP(Table8_16[[#This Row],[Product_ID]],Table3__211[],8,FALSE)</f>
        <v>465</v>
      </c>
      <c r="AB1609" t="str">
        <f>VLOOKUP(Table8_16[[#This Row],[Store_ID]],Store!$A$2:$E$21,2,FALSE)</f>
        <v>Frederick-Wright</v>
      </c>
      <c r="AC1609" t="str">
        <f>VLOOKUP(Table8_16[[#This Row],[Store_ID]],Store!$A$2:$E$21,3,FALSE)</f>
        <v>West</v>
      </c>
      <c r="AD1609" t="str">
        <f>VLOOKUP(Table8_16[[#This Row],[Store_ID]],Store!$A$2:$E$21,4,FALSE)</f>
        <v>New Jimmymouth</v>
      </c>
      <c r="AE1609" t="str">
        <f>VLOOKUP(Table8_16[[#This Row],[Store_ID]],Store!$A$2:$E$21,5,FALSE)</f>
        <v>Flagship</v>
      </c>
      <c r="AF1609" s="22" t="str">
        <f>VLOOKUP(Table8_16[[#This Row],[Store_ID]],Store!$A$2:$F$21,6,FALSE)</f>
        <v>Physical Store</v>
      </c>
    </row>
    <row r="1610" spans="1:32" x14ac:dyDescent="0.3">
      <c r="A1610" t="s">
        <v>3575</v>
      </c>
      <c r="B1610" s="5">
        <v>45390</v>
      </c>
      <c r="C1610" t="s">
        <v>1208</v>
      </c>
      <c r="D1610" t="s">
        <v>1868</v>
      </c>
      <c r="E1610" t="s">
        <v>1948</v>
      </c>
      <c r="F1610">
        <v>1</v>
      </c>
      <c r="G1610">
        <v>511.35</v>
      </c>
      <c r="H1610">
        <v>0</v>
      </c>
      <c r="I1610" t="s">
        <v>1959</v>
      </c>
      <c r="J1610">
        <v>511.35</v>
      </c>
      <c r="K1610">
        <v>511.35</v>
      </c>
      <c r="L1610" t="str">
        <f>_xlfn.IFS(Table8_1[[#This Row],[Unit_Price]]&lt;500,"Low Price",Table8_1[[#This Row],[Unit_Price]]&lt;2000,"Medium Price",Table8_1[[#This Row],[Unit_Price]]&gt;=2000, "High Price")</f>
        <v>Medium Price</v>
      </c>
      <c r="M1610" t="str">
        <f>VLOOKUP(Table8_16[[#This Row],[Customer_ID]],Table1__2[],2,FALSE)</f>
        <v>Kristine Higgins</v>
      </c>
      <c r="N1610">
        <f>VLOOKUP(Table8_16[[#This Row],[Customer_ID]],Table1__2[],3,FALSE)</f>
        <v>27</v>
      </c>
      <c r="O1610" t="str">
        <f>VLOOKUP(Table8_16[[#This Row],[Customer_ID]],Table1__2[],4,FALSE)</f>
        <v>Female</v>
      </c>
      <c r="P1610" t="str">
        <f>VLOOKUP(Table8_16[[#This Row],[Customer_ID]],Table1__2[],5,FALSE)</f>
        <v>Jennifertown</v>
      </c>
      <c r="Q1610" t="str">
        <f>VLOOKUP(Table8_16[[#This Row],[Customer_ID]],Table1__2[],6,FALSE)</f>
        <v>South Carolina</v>
      </c>
      <c r="R1610" t="str">
        <f>VLOOKUP(Table8_16[[#This Row],[Customer_ID]],Table1__2[],7,FALSE)</f>
        <v>USA</v>
      </c>
      <c r="S1610" t="str">
        <f>VLOOKUP(Table8_16[[#This Row],[Customer_ID]],Table1__2[],8,FALSE)</f>
        <v>Silver</v>
      </c>
      <c r="T1610" t="str">
        <f>VLOOKUP(Table8_16[[#This Row],[Customer_ID]],Table1__2[],9,FALSE)</f>
        <v>Entry level Professionel</v>
      </c>
      <c r="U1610" t="str">
        <f>VLOOKUP(Table8_16[[#This Row],[Product_ID]],Table3__211[],2,FALSE)</f>
        <v>Sports Stopwatch</v>
      </c>
      <c r="V1610" t="str">
        <f>VLOOKUP(Table8_16[[#This Row],[Product_ID]],Table3__211[],3,FALSE)</f>
        <v>Basic</v>
      </c>
      <c r="W1610" t="str">
        <f>VLOOKUP(Table8_16[[#This Row],[Product_ID]],Table3__211[],4,FALSE)</f>
        <v>Sports</v>
      </c>
      <c r="X1610" t="str">
        <f>VLOOKUP(Table8_16[[#This Row],[Product_ID]],Table3__211[],5,FALSE)</f>
        <v>Accessories</v>
      </c>
      <c r="Y1610" t="str">
        <f>VLOOKUP(Table8_16[[#This Row],[Product_ID]],Table3__211[],6,FALSE)</f>
        <v>Wilson Group</v>
      </c>
      <c r="Z1610">
        <f>VLOOKUP(Table8_16[[#This Row],[Product_ID]],Table3__211[],7,FALSE)</f>
        <v>60.65</v>
      </c>
      <c r="AA1610">
        <f>VLOOKUP(Table8_16[[#This Row],[Product_ID]],Table3__211[],8,FALSE)</f>
        <v>75</v>
      </c>
      <c r="AB1610" t="str">
        <f>VLOOKUP(Table8_16[[#This Row],[Store_ID]],Store!$A$2:$E$21,2,FALSE)</f>
        <v>Mann-Austin</v>
      </c>
      <c r="AC1610" t="str">
        <f>VLOOKUP(Table8_16[[#This Row],[Store_ID]],Store!$A$2:$E$21,3,FALSE)</f>
        <v>East</v>
      </c>
      <c r="AD1610" t="str">
        <f>VLOOKUP(Table8_16[[#This Row],[Store_ID]],Store!$A$2:$E$21,4,FALSE)</f>
        <v>Vasquezborough</v>
      </c>
      <c r="AE1610" t="str">
        <f>VLOOKUP(Table8_16[[#This Row],[Store_ID]],Store!$A$2:$E$21,5,FALSE)</f>
        <v>Online</v>
      </c>
      <c r="AF1610" s="22" t="str">
        <f>VLOOKUP(Table8_16[[#This Row],[Store_ID]],Store!$A$2:$F$21,6,FALSE)</f>
        <v>Digital Store</v>
      </c>
    </row>
    <row r="1611" spans="1:32" x14ac:dyDescent="0.3">
      <c r="A1611" t="s">
        <v>3576</v>
      </c>
      <c r="B1611" s="5">
        <v>45803</v>
      </c>
      <c r="C1611" t="s">
        <v>78</v>
      </c>
      <c r="D1611" t="s">
        <v>1874</v>
      </c>
      <c r="E1611" t="s">
        <v>1901</v>
      </c>
      <c r="F1611">
        <v>4</v>
      </c>
      <c r="G1611">
        <v>44.07</v>
      </c>
      <c r="H1611">
        <v>0.28999999999999998</v>
      </c>
      <c r="I1611" t="s">
        <v>1964</v>
      </c>
      <c r="J1611">
        <v>125.1588</v>
      </c>
      <c r="K1611">
        <v>125.15880000000001</v>
      </c>
      <c r="L1611" t="str">
        <f>_xlfn.IFS(Table8_1[[#This Row],[Unit_Price]]&lt;500,"Low Price",Table8_1[[#This Row],[Unit_Price]]&lt;2000,"Medium Price",Table8_1[[#This Row],[Unit_Price]]&gt;=2000, "High Price")</f>
        <v>Low Price</v>
      </c>
      <c r="M1611" t="str">
        <f>VLOOKUP(Table8_16[[#This Row],[Customer_ID]],Table1__2[],2,FALSE)</f>
        <v>John Scott</v>
      </c>
      <c r="N1611">
        <f>VLOOKUP(Table8_16[[#This Row],[Customer_ID]],Table1__2[],3,FALSE)</f>
        <v>24</v>
      </c>
      <c r="O1611" t="str">
        <f>VLOOKUP(Table8_16[[#This Row],[Customer_ID]],Table1__2[],4,FALSE)</f>
        <v>Female</v>
      </c>
      <c r="P1611" t="str">
        <f>VLOOKUP(Table8_16[[#This Row],[Customer_ID]],Table1__2[],5,FALSE)</f>
        <v>South Christopher</v>
      </c>
      <c r="Q1611" t="str">
        <f>VLOOKUP(Table8_16[[#This Row],[Customer_ID]],Table1__2[],6,FALSE)</f>
        <v>Pennsylvania</v>
      </c>
      <c r="R1611" t="str">
        <f>VLOOKUP(Table8_16[[#This Row],[Customer_ID]],Table1__2[],7,FALSE)</f>
        <v>USA</v>
      </c>
      <c r="S1611" t="str">
        <f>VLOOKUP(Table8_16[[#This Row],[Customer_ID]],Table1__2[],8,FALSE)</f>
        <v>Bronze</v>
      </c>
      <c r="T1611" t="str">
        <f>VLOOKUP(Table8_16[[#This Row],[Customer_ID]],Table1__2[],9,FALSE)</f>
        <v>Students</v>
      </c>
      <c r="U1611" t="str">
        <f>VLOOKUP(Table8_16[[#This Row],[Product_ID]],Table3__211[],2,FALSE)</f>
        <v>Cricket</v>
      </c>
      <c r="V1611" t="str">
        <f>VLOOKUP(Table8_16[[#This Row],[Product_ID]],Table3__211[],3,FALSE)</f>
        <v>Bat</v>
      </c>
      <c r="W1611" t="str">
        <f>VLOOKUP(Table8_16[[#This Row],[Product_ID]],Table3__211[],4,FALSE)</f>
        <v>Sports</v>
      </c>
      <c r="X1611" t="str">
        <f>VLOOKUP(Table8_16[[#This Row],[Product_ID]],Table3__211[],5,FALSE)</f>
        <v>Team Sports</v>
      </c>
      <c r="Y1611" t="str">
        <f>VLOOKUP(Table8_16[[#This Row],[Product_ID]],Table3__211[],6,FALSE)</f>
        <v>Khan LLC</v>
      </c>
      <c r="Z1611">
        <f>VLOOKUP(Table8_16[[#This Row],[Product_ID]],Table3__211[],7,FALSE)</f>
        <v>245.98</v>
      </c>
      <c r="AA1611">
        <f>VLOOKUP(Table8_16[[#This Row],[Product_ID]],Table3__211[],8,FALSE)</f>
        <v>471</v>
      </c>
      <c r="AB1611" t="str">
        <f>VLOOKUP(Table8_16[[#This Row],[Store_ID]],Store!$A$2:$E$21,2,FALSE)</f>
        <v>Johnson-Wright</v>
      </c>
      <c r="AC1611" t="str">
        <f>VLOOKUP(Table8_16[[#This Row],[Store_ID]],Store!$A$2:$E$21,3,FALSE)</f>
        <v>North</v>
      </c>
      <c r="AD1611" t="str">
        <f>VLOOKUP(Table8_16[[#This Row],[Store_ID]],Store!$A$2:$E$21,4,FALSE)</f>
        <v>Hoodberg</v>
      </c>
      <c r="AE1611" t="str">
        <f>VLOOKUP(Table8_16[[#This Row],[Store_ID]],Store!$A$2:$E$21,5,FALSE)</f>
        <v>Outlet</v>
      </c>
      <c r="AF1611" s="22" t="str">
        <f>VLOOKUP(Table8_16[[#This Row],[Store_ID]],Store!$A$2:$F$21,6,FALSE)</f>
        <v>Physical Store</v>
      </c>
    </row>
    <row r="1612" spans="1:32" x14ac:dyDescent="0.3">
      <c r="A1612" t="s">
        <v>3577</v>
      </c>
      <c r="B1612" s="5">
        <v>45320</v>
      </c>
      <c r="C1612" t="s">
        <v>654</v>
      </c>
      <c r="D1612" t="s">
        <v>1790</v>
      </c>
      <c r="E1612" t="s">
        <v>1927</v>
      </c>
      <c r="F1612">
        <v>2</v>
      </c>
      <c r="G1612">
        <v>895.92</v>
      </c>
      <c r="H1612">
        <v>0.15</v>
      </c>
      <c r="I1612" t="s">
        <v>1959</v>
      </c>
      <c r="J1612">
        <v>1523.0640000000001</v>
      </c>
      <c r="K1612">
        <v>1523.0639999999999</v>
      </c>
      <c r="L1612" t="str">
        <f>_xlfn.IFS(Table8_1[[#This Row],[Unit_Price]]&lt;500,"Low Price",Table8_1[[#This Row],[Unit_Price]]&lt;2000,"Medium Price",Table8_1[[#This Row],[Unit_Price]]&gt;=2000, "High Price")</f>
        <v>Medium Price</v>
      </c>
      <c r="M1612" t="str">
        <f>VLOOKUP(Table8_16[[#This Row],[Customer_ID]],Table1__2[],2,FALSE)</f>
        <v>Andrea Jacobs</v>
      </c>
      <c r="N1612">
        <f>VLOOKUP(Table8_16[[#This Row],[Customer_ID]],Table1__2[],3,FALSE)</f>
        <v>45</v>
      </c>
      <c r="O1612" t="str">
        <f>VLOOKUP(Table8_16[[#This Row],[Customer_ID]],Table1__2[],4,FALSE)</f>
        <v>Female</v>
      </c>
      <c r="P1612" t="str">
        <f>VLOOKUP(Table8_16[[#This Row],[Customer_ID]],Table1__2[],5,FALSE)</f>
        <v>Christopherland</v>
      </c>
      <c r="Q1612" t="str">
        <f>VLOOKUP(Table8_16[[#This Row],[Customer_ID]],Table1__2[],6,FALSE)</f>
        <v>Minnesota</v>
      </c>
      <c r="R1612" t="str">
        <f>VLOOKUP(Table8_16[[#This Row],[Customer_ID]],Table1__2[],7,FALSE)</f>
        <v>USA</v>
      </c>
      <c r="S1612" t="str">
        <f>VLOOKUP(Table8_16[[#This Row],[Customer_ID]],Table1__2[],8,FALSE)</f>
        <v>Platinum</v>
      </c>
      <c r="T1612" t="str">
        <f>VLOOKUP(Table8_16[[#This Row],[Customer_ID]],Table1__2[],9,FALSE)</f>
        <v>Experienced</v>
      </c>
      <c r="U1612" t="str">
        <f>VLOOKUP(Table8_16[[#This Row],[Product_ID]],Table3__211[],2,FALSE)</f>
        <v>Men's Sports</v>
      </c>
      <c r="V1612" t="str">
        <f>VLOOKUP(Table8_16[[#This Row],[Product_ID]],Table3__211[],3,FALSE)</f>
        <v>Shorts</v>
      </c>
      <c r="W1612" t="str">
        <f>VLOOKUP(Table8_16[[#This Row],[Product_ID]],Table3__211[],4,FALSE)</f>
        <v>Clothing</v>
      </c>
      <c r="X1612" t="str">
        <f>VLOOKUP(Table8_16[[#This Row],[Product_ID]],Table3__211[],5,FALSE)</f>
        <v>Bottoms</v>
      </c>
      <c r="Y1612" t="str">
        <f>VLOOKUP(Table8_16[[#This Row],[Product_ID]],Table3__211[],6,FALSE)</f>
        <v>Fitzpatrick Ltd</v>
      </c>
      <c r="Z1612">
        <f>VLOOKUP(Table8_16[[#This Row],[Product_ID]],Table3__211[],7,FALSE)</f>
        <v>218.22</v>
      </c>
      <c r="AA1612">
        <f>VLOOKUP(Table8_16[[#This Row],[Product_ID]],Table3__211[],8,FALSE)</f>
        <v>224</v>
      </c>
      <c r="AB1612" t="str">
        <f>VLOOKUP(Table8_16[[#This Row],[Store_ID]],Store!$A$2:$E$21,2,FALSE)</f>
        <v>Aguirre-Keller</v>
      </c>
      <c r="AC1612" t="str">
        <f>VLOOKUP(Table8_16[[#This Row],[Store_ID]],Store!$A$2:$E$21,3,FALSE)</f>
        <v>South</v>
      </c>
      <c r="AD1612" t="str">
        <f>VLOOKUP(Table8_16[[#This Row],[Store_ID]],Store!$A$2:$E$21,4,FALSE)</f>
        <v>Lake Michael</v>
      </c>
      <c r="AE1612" t="str">
        <f>VLOOKUP(Table8_16[[#This Row],[Store_ID]],Store!$A$2:$E$21,5,FALSE)</f>
        <v>Online</v>
      </c>
      <c r="AF1612" s="22" t="str">
        <f>VLOOKUP(Table8_16[[#This Row],[Store_ID]],Store!$A$2:$F$21,6,FALSE)</f>
        <v>Digital Store</v>
      </c>
    </row>
    <row r="1613" spans="1:32" x14ac:dyDescent="0.3">
      <c r="A1613" t="s">
        <v>3578</v>
      </c>
      <c r="B1613" s="5">
        <v>45619</v>
      </c>
      <c r="C1613" t="s">
        <v>974</v>
      </c>
      <c r="D1613" t="s">
        <v>1741</v>
      </c>
      <c r="E1613" t="s">
        <v>1896</v>
      </c>
      <c r="F1613">
        <v>4</v>
      </c>
      <c r="G1613">
        <v>456.32</v>
      </c>
      <c r="H1613">
        <v>0.22</v>
      </c>
      <c r="I1613" t="s">
        <v>1964</v>
      </c>
      <c r="J1613">
        <v>1423.7184</v>
      </c>
      <c r="K1613">
        <v>1423.7184</v>
      </c>
      <c r="L1613" t="str">
        <f>_xlfn.IFS(Table8_1[[#This Row],[Unit_Price]]&lt;500,"Low Price",Table8_1[[#This Row],[Unit_Price]]&lt;2000,"Medium Price",Table8_1[[#This Row],[Unit_Price]]&gt;=2000, "High Price")</f>
        <v>Low Price</v>
      </c>
      <c r="M1613" t="str">
        <f>VLOOKUP(Table8_16[[#This Row],[Customer_ID]],Table1__2[],2,FALSE)</f>
        <v>Roberta Green</v>
      </c>
      <c r="N1613">
        <f>VLOOKUP(Table8_16[[#This Row],[Customer_ID]],Table1__2[],3,FALSE)</f>
        <v>64</v>
      </c>
      <c r="O1613" t="str">
        <f>VLOOKUP(Table8_16[[#This Row],[Customer_ID]],Table1__2[],4,FALSE)</f>
        <v>Male</v>
      </c>
      <c r="P1613" t="str">
        <f>VLOOKUP(Table8_16[[#This Row],[Customer_ID]],Table1__2[],5,FALSE)</f>
        <v>West Joseph</v>
      </c>
      <c r="Q1613" t="str">
        <f>VLOOKUP(Table8_16[[#This Row],[Customer_ID]],Table1__2[],6,FALSE)</f>
        <v>Washington</v>
      </c>
      <c r="R1613" t="str">
        <f>VLOOKUP(Table8_16[[#This Row],[Customer_ID]],Table1__2[],7,FALSE)</f>
        <v>USA</v>
      </c>
      <c r="S1613" t="str">
        <f>VLOOKUP(Table8_16[[#This Row],[Customer_ID]],Table1__2[],8,FALSE)</f>
        <v>Platinum</v>
      </c>
      <c r="T1613" t="str">
        <f>VLOOKUP(Table8_16[[#This Row],[Customer_ID]],Table1__2[],9,FALSE)</f>
        <v>Retired</v>
      </c>
      <c r="U1613" t="str">
        <f>VLOOKUP(Table8_16[[#This Row],[Product_ID]],Table3__211[],2,FALSE)</f>
        <v>Men's Track</v>
      </c>
      <c r="V1613" t="str">
        <f>VLOOKUP(Table8_16[[#This Row],[Product_ID]],Table3__211[],3,FALSE)</f>
        <v>Pants</v>
      </c>
      <c r="W1613" t="str">
        <f>VLOOKUP(Table8_16[[#This Row],[Product_ID]],Table3__211[],4,FALSE)</f>
        <v>Clothing</v>
      </c>
      <c r="X1613" t="str">
        <f>VLOOKUP(Table8_16[[#This Row],[Product_ID]],Table3__211[],5,FALSE)</f>
        <v>Bottoms</v>
      </c>
      <c r="Y1613" t="str">
        <f>VLOOKUP(Table8_16[[#This Row],[Product_ID]],Table3__211[],6,FALSE)</f>
        <v>Hamilton, Woods and Walker</v>
      </c>
      <c r="Z1613">
        <f>VLOOKUP(Table8_16[[#This Row],[Product_ID]],Table3__211[],7,FALSE)</f>
        <v>386.56</v>
      </c>
      <c r="AA1613">
        <f>VLOOKUP(Table8_16[[#This Row],[Product_ID]],Table3__211[],8,FALSE)</f>
        <v>125</v>
      </c>
      <c r="AB1613" t="str">
        <f>VLOOKUP(Table8_16[[#This Row],[Store_ID]],Store!$A$2:$E$21,2,FALSE)</f>
        <v>Black-Horn</v>
      </c>
      <c r="AC1613" t="str">
        <f>VLOOKUP(Table8_16[[#This Row],[Store_ID]],Store!$A$2:$E$21,3,FALSE)</f>
        <v>South</v>
      </c>
      <c r="AD1613" t="str">
        <f>VLOOKUP(Table8_16[[#This Row],[Store_ID]],Store!$A$2:$E$21,4,FALSE)</f>
        <v>North Nancyview</v>
      </c>
      <c r="AE1613" t="str">
        <f>VLOOKUP(Table8_16[[#This Row],[Store_ID]],Store!$A$2:$E$21,5,FALSE)</f>
        <v>Outlet</v>
      </c>
      <c r="AF1613" s="22" t="str">
        <f>VLOOKUP(Table8_16[[#This Row],[Store_ID]],Store!$A$2:$F$21,6,FALSE)</f>
        <v>Physical Store</v>
      </c>
    </row>
    <row r="1614" spans="1:32" x14ac:dyDescent="0.3">
      <c r="A1614" t="s">
        <v>3579</v>
      </c>
      <c r="B1614" s="5">
        <v>45777</v>
      </c>
      <c r="C1614" t="s">
        <v>1316</v>
      </c>
      <c r="D1614" t="s">
        <v>1680</v>
      </c>
      <c r="E1614" t="s">
        <v>1887</v>
      </c>
      <c r="F1614">
        <v>1</v>
      </c>
      <c r="G1614">
        <v>905.5</v>
      </c>
      <c r="H1614">
        <v>0.28999999999999998</v>
      </c>
      <c r="I1614" t="s">
        <v>1964</v>
      </c>
      <c r="J1614">
        <v>642.90499999999997</v>
      </c>
      <c r="K1614">
        <v>642.90499999999997</v>
      </c>
      <c r="L1614" t="str">
        <f>_xlfn.IFS(Table8_1[[#This Row],[Unit_Price]]&lt;500,"Low Price",Table8_1[[#This Row],[Unit_Price]]&lt;2000,"Medium Price",Table8_1[[#This Row],[Unit_Price]]&gt;=2000, "High Price")</f>
        <v>Medium Price</v>
      </c>
      <c r="M1614" t="str">
        <f>VLOOKUP(Table8_16[[#This Row],[Customer_ID]],Table1__2[],2,FALSE)</f>
        <v>Dr. Tamara White Md</v>
      </c>
      <c r="N1614">
        <f>VLOOKUP(Table8_16[[#This Row],[Customer_ID]],Table1__2[],3,FALSE)</f>
        <v>60</v>
      </c>
      <c r="O1614" t="str">
        <f>VLOOKUP(Table8_16[[#This Row],[Customer_ID]],Table1__2[],4,FALSE)</f>
        <v>Male</v>
      </c>
      <c r="P1614" t="str">
        <f>VLOOKUP(Table8_16[[#This Row],[Customer_ID]],Table1__2[],5,FALSE)</f>
        <v>New Benjamin</v>
      </c>
      <c r="Q1614" t="str">
        <f>VLOOKUP(Table8_16[[#This Row],[Customer_ID]],Table1__2[],6,FALSE)</f>
        <v>North Carolina</v>
      </c>
      <c r="R1614" t="str">
        <f>VLOOKUP(Table8_16[[#This Row],[Customer_ID]],Table1__2[],7,FALSE)</f>
        <v>USA</v>
      </c>
      <c r="S1614" t="str">
        <f>VLOOKUP(Table8_16[[#This Row],[Customer_ID]],Table1__2[],8,FALSE)</f>
        <v>Bronze</v>
      </c>
      <c r="T1614" t="str">
        <f>VLOOKUP(Table8_16[[#This Row],[Customer_ID]],Table1__2[],9,FALSE)</f>
        <v>Experienced</v>
      </c>
      <c r="U1614" t="str">
        <f>VLOOKUP(Table8_16[[#This Row],[Product_ID]],Table3__211[],2,FALSE)</f>
        <v>Gaming Mechanical</v>
      </c>
      <c r="V1614" t="str">
        <f>VLOOKUP(Table8_16[[#This Row],[Product_ID]],Table3__211[],3,FALSE)</f>
        <v>Keyboard</v>
      </c>
      <c r="W1614" t="str">
        <f>VLOOKUP(Table8_16[[#This Row],[Product_ID]],Table3__211[],4,FALSE)</f>
        <v>Electronics</v>
      </c>
      <c r="X1614" t="str">
        <f>VLOOKUP(Table8_16[[#This Row],[Product_ID]],Table3__211[],5,FALSE)</f>
        <v>Computer</v>
      </c>
      <c r="Y1614" t="str">
        <f>VLOOKUP(Table8_16[[#This Row],[Product_ID]],Table3__211[],6,FALSE)</f>
        <v>Lucero LLC</v>
      </c>
      <c r="Z1614">
        <f>VLOOKUP(Table8_16[[#This Row],[Product_ID]],Table3__211[],7,FALSE)</f>
        <v>419.28</v>
      </c>
      <c r="AA1614">
        <f>VLOOKUP(Table8_16[[#This Row],[Product_ID]],Table3__211[],8,FALSE)</f>
        <v>86</v>
      </c>
      <c r="AB1614" t="str">
        <f>VLOOKUP(Table8_16[[#This Row],[Store_ID]],Store!$A$2:$E$21,2,FALSE)</f>
        <v>Rivera-Warner</v>
      </c>
      <c r="AC1614" t="str">
        <f>VLOOKUP(Table8_16[[#This Row],[Store_ID]],Store!$A$2:$E$21,3,FALSE)</f>
        <v>East</v>
      </c>
      <c r="AD1614" t="str">
        <f>VLOOKUP(Table8_16[[#This Row],[Store_ID]],Store!$A$2:$E$21,4,FALSE)</f>
        <v>Washingtonfurt</v>
      </c>
      <c r="AE1614" t="str">
        <f>VLOOKUP(Table8_16[[#This Row],[Store_ID]],Store!$A$2:$E$21,5,FALSE)</f>
        <v>Flagship</v>
      </c>
      <c r="AF1614" s="22" t="str">
        <f>VLOOKUP(Table8_16[[#This Row],[Store_ID]],Store!$A$2:$F$21,6,FALSE)</f>
        <v>Physical Store</v>
      </c>
    </row>
    <row r="1615" spans="1:32" x14ac:dyDescent="0.3">
      <c r="A1615" t="s">
        <v>3580</v>
      </c>
      <c r="B1615" s="5">
        <v>45523</v>
      </c>
      <c r="C1615" t="s">
        <v>674</v>
      </c>
      <c r="D1615" t="s">
        <v>1998</v>
      </c>
      <c r="E1615" t="s">
        <v>1932</v>
      </c>
      <c r="F1615">
        <v>3</v>
      </c>
      <c r="G1615">
        <v>63.19</v>
      </c>
      <c r="H1615">
        <v>0.08</v>
      </c>
      <c r="I1615" t="s">
        <v>1959</v>
      </c>
      <c r="J1615">
        <v>174.40440000000001</v>
      </c>
      <c r="K1615">
        <v>174.40439999999998</v>
      </c>
      <c r="L1615" t="str">
        <f>_xlfn.IFS(Table8_1[[#This Row],[Unit_Price]]&lt;500,"Low Price",Table8_1[[#This Row],[Unit_Price]]&lt;2000,"Medium Price",Table8_1[[#This Row],[Unit_Price]]&gt;=2000, "High Price")</f>
        <v>Low Price</v>
      </c>
      <c r="M1615" t="str">
        <f>VLOOKUP(Table8_16[[#This Row],[Customer_ID]],Table1__2[],2,FALSE)</f>
        <v>Tiffany Herrera</v>
      </c>
      <c r="N1615">
        <f>VLOOKUP(Table8_16[[#This Row],[Customer_ID]],Table1__2[],3,FALSE)</f>
        <v>52</v>
      </c>
      <c r="O1615" t="str">
        <f>VLOOKUP(Table8_16[[#This Row],[Customer_ID]],Table1__2[],4,FALSE)</f>
        <v>Male</v>
      </c>
      <c r="P1615" t="str">
        <f>VLOOKUP(Table8_16[[#This Row],[Customer_ID]],Table1__2[],5,FALSE)</f>
        <v>New Dianebury</v>
      </c>
      <c r="Q1615" t="str">
        <f>VLOOKUP(Table8_16[[#This Row],[Customer_ID]],Table1__2[],6,FALSE)</f>
        <v>Virginia</v>
      </c>
      <c r="R1615" t="str">
        <f>VLOOKUP(Table8_16[[#This Row],[Customer_ID]],Table1__2[],7,FALSE)</f>
        <v>USA</v>
      </c>
      <c r="S1615" t="str">
        <f>VLOOKUP(Table8_16[[#This Row],[Customer_ID]],Table1__2[],8,FALSE)</f>
        <v>Platinum</v>
      </c>
      <c r="T1615" t="str">
        <f>VLOOKUP(Table8_16[[#This Row],[Customer_ID]],Table1__2[],9,FALSE)</f>
        <v>Experienced</v>
      </c>
      <c r="U1615" t="str">
        <f>VLOOKUP(Table8_16[[#This Row],[Product_ID]],Table3__211[],2,FALSE)</f>
        <v>Beard Grooming</v>
      </c>
      <c r="V1615" t="str">
        <f>VLOOKUP(Table8_16[[#This Row],[Product_ID]],Table3__211[],3,FALSE)</f>
        <v>Kit</v>
      </c>
      <c r="W1615" t="str">
        <f>VLOOKUP(Table8_16[[#This Row],[Product_ID]],Table3__211[],4,FALSE)</f>
        <v>Beauty</v>
      </c>
      <c r="X1615" t="str">
        <f>VLOOKUP(Table8_16[[#This Row],[Product_ID]],Table3__211[],5,FALSE)</f>
        <v>Grooming</v>
      </c>
      <c r="Y1615" t="str">
        <f>VLOOKUP(Table8_16[[#This Row],[Product_ID]],Table3__211[],6,FALSE)</f>
        <v>Erickson-Green</v>
      </c>
      <c r="Z1615">
        <f>VLOOKUP(Table8_16[[#This Row],[Product_ID]],Table3__211[],7,FALSE)</f>
        <v>337.42</v>
      </c>
      <c r="AA1615">
        <f>VLOOKUP(Table8_16[[#This Row],[Product_ID]],Table3__211[],8,FALSE)</f>
        <v>256</v>
      </c>
      <c r="AB1615" t="str">
        <f>VLOOKUP(Table8_16[[#This Row],[Store_ID]],Store!$A$2:$E$21,2,FALSE)</f>
        <v>Gardner, Humphrey and Contreras</v>
      </c>
      <c r="AC1615" t="str">
        <f>VLOOKUP(Table8_16[[#This Row],[Store_ID]],Store!$A$2:$E$21,3,FALSE)</f>
        <v>East</v>
      </c>
      <c r="AD1615" t="str">
        <f>VLOOKUP(Table8_16[[#This Row],[Store_ID]],Store!$A$2:$E$21,4,FALSE)</f>
        <v>Johnsonville</v>
      </c>
      <c r="AE1615" t="str">
        <f>VLOOKUP(Table8_16[[#This Row],[Store_ID]],Store!$A$2:$E$21,5,FALSE)</f>
        <v>Flagship</v>
      </c>
      <c r="AF1615" s="22" t="str">
        <f>VLOOKUP(Table8_16[[#This Row],[Store_ID]],Store!$A$2:$F$21,6,FALSE)</f>
        <v>Physical Store</v>
      </c>
    </row>
    <row r="1616" spans="1:32" x14ac:dyDescent="0.3">
      <c r="A1616" t="s">
        <v>3581</v>
      </c>
      <c r="B1616" s="5">
        <v>45628</v>
      </c>
      <c r="C1616" t="s">
        <v>195</v>
      </c>
      <c r="D1616" t="s">
        <v>1793</v>
      </c>
      <c r="E1616" t="s">
        <v>1914</v>
      </c>
      <c r="F1616">
        <v>3</v>
      </c>
      <c r="G1616">
        <v>687.66</v>
      </c>
      <c r="H1616">
        <v>0.06</v>
      </c>
      <c r="I1616" t="s">
        <v>1961</v>
      </c>
      <c r="J1616">
        <v>1939.2012</v>
      </c>
      <c r="K1616">
        <v>1939.2012</v>
      </c>
      <c r="L1616" t="str">
        <f>_xlfn.IFS(Table8_1[[#This Row],[Unit_Price]]&lt;500,"Low Price",Table8_1[[#This Row],[Unit_Price]]&lt;2000,"Medium Price",Table8_1[[#This Row],[Unit_Price]]&gt;=2000, "High Price")</f>
        <v>Medium Price</v>
      </c>
      <c r="M1616" t="str">
        <f>VLOOKUP(Table8_16[[#This Row],[Customer_ID]],Table1__2[],2,FALSE)</f>
        <v>Matthew Hunter Jr.</v>
      </c>
      <c r="N1616">
        <f>VLOOKUP(Table8_16[[#This Row],[Customer_ID]],Table1__2[],3,FALSE)</f>
        <v>61</v>
      </c>
      <c r="O1616" t="str">
        <f>VLOOKUP(Table8_16[[#This Row],[Customer_ID]],Table1__2[],4,FALSE)</f>
        <v>Female</v>
      </c>
      <c r="P1616" t="str">
        <f>VLOOKUP(Table8_16[[#This Row],[Customer_ID]],Table1__2[],5,FALSE)</f>
        <v>Gregoryview</v>
      </c>
      <c r="Q1616" t="str">
        <f>VLOOKUP(Table8_16[[#This Row],[Customer_ID]],Table1__2[],6,FALSE)</f>
        <v>Illinois</v>
      </c>
      <c r="R1616" t="str">
        <f>VLOOKUP(Table8_16[[#This Row],[Customer_ID]],Table1__2[],7,FALSE)</f>
        <v>USA</v>
      </c>
      <c r="S1616" t="str">
        <f>VLOOKUP(Table8_16[[#This Row],[Customer_ID]],Table1__2[],8,FALSE)</f>
        <v>Gold</v>
      </c>
      <c r="T1616" t="str">
        <f>VLOOKUP(Table8_16[[#This Row],[Customer_ID]],Table1__2[],9,FALSE)</f>
        <v>Retired</v>
      </c>
      <c r="U1616" t="str">
        <f>VLOOKUP(Table8_16[[#This Row],[Product_ID]],Table3__211[],2,FALSE)</f>
        <v>Kitchen Storage</v>
      </c>
      <c r="V1616" t="str">
        <f>VLOOKUP(Table8_16[[#This Row],[Product_ID]],Table3__211[],3,FALSE)</f>
        <v>Rack</v>
      </c>
      <c r="W1616" t="str">
        <f>VLOOKUP(Table8_16[[#This Row],[Product_ID]],Table3__211[],4,FALSE)</f>
        <v>Home</v>
      </c>
      <c r="X1616" t="str">
        <f>VLOOKUP(Table8_16[[#This Row],[Product_ID]],Table3__211[],5,FALSE)</f>
        <v>Storage</v>
      </c>
      <c r="Y1616" t="str">
        <f>VLOOKUP(Table8_16[[#This Row],[Product_ID]],Table3__211[],6,FALSE)</f>
        <v>Duran Group</v>
      </c>
      <c r="Z1616">
        <f>VLOOKUP(Table8_16[[#This Row],[Product_ID]],Table3__211[],7,FALSE)</f>
        <v>138.05000000000001</v>
      </c>
      <c r="AA1616">
        <f>VLOOKUP(Table8_16[[#This Row],[Product_ID]],Table3__211[],8,FALSE)</f>
        <v>89</v>
      </c>
      <c r="AB1616" t="str">
        <f>VLOOKUP(Table8_16[[#This Row],[Store_ID]],Store!$A$2:$E$21,2,FALSE)</f>
        <v>Martinez-Mullins</v>
      </c>
      <c r="AC1616" t="str">
        <f>VLOOKUP(Table8_16[[#This Row],[Store_ID]],Store!$A$2:$E$21,3,FALSE)</f>
        <v>South</v>
      </c>
      <c r="AD1616" t="str">
        <f>VLOOKUP(Table8_16[[#This Row],[Store_ID]],Store!$A$2:$E$21,4,FALSE)</f>
        <v>Williamsfurt</v>
      </c>
      <c r="AE1616" t="str">
        <f>VLOOKUP(Table8_16[[#This Row],[Store_ID]],Store!$A$2:$E$21,5,FALSE)</f>
        <v>Online</v>
      </c>
      <c r="AF1616" s="22" t="str">
        <f>VLOOKUP(Table8_16[[#This Row],[Store_ID]],Store!$A$2:$F$21,6,FALSE)</f>
        <v>Digital Store</v>
      </c>
    </row>
    <row r="1617" spans="1:32" x14ac:dyDescent="0.3">
      <c r="A1617" t="s">
        <v>3582</v>
      </c>
      <c r="B1617" s="5">
        <v>45742</v>
      </c>
      <c r="C1617" t="s">
        <v>719</v>
      </c>
      <c r="D1617" t="s">
        <v>1709</v>
      </c>
      <c r="E1617" t="s">
        <v>1921</v>
      </c>
      <c r="F1617">
        <v>4</v>
      </c>
      <c r="G1617">
        <v>639.05999999999995</v>
      </c>
      <c r="H1617">
        <v>0.12</v>
      </c>
      <c r="I1617" t="s">
        <v>1961</v>
      </c>
      <c r="J1617">
        <v>2249.4911999999999</v>
      </c>
      <c r="K1617">
        <v>2249.4911999999999</v>
      </c>
      <c r="L1617" t="str">
        <f>_xlfn.IFS(Table8_1[[#This Row],[Unit_Price]]&lt;500,"Low Price",Table8_1[[#This Row],[Unit_Price]]&lt;2000,"Medium Price",Table8_1[[#This Row],[Unit_Price]]&gt;=2000, "High Price")</f>
        <v>Medium Price</v>
      </c>
      <c r="M1617" t="str">
        <f>VLOOKUP(Table8_16[[#This Row],[Customer_ID]],Table1__2[],2,FALSE)</f>
        <v>Jordan Wells</v>
      </c>
      <c r="N1617">
        <f>VLOOKUP(Table8_16[[#This Row],[Customer_ID]],Table1__2[],3,FALSE)</f>
        <v>47</v>
      </c>
      <c r="O1617" t="str">
        <f>VLOOKUP(Table8_16[[#This Row],[Customer_ID]],Table1__2[],4,FALSE)</f>
        <v>Female</v>
      </c>
      <c r="P1617" t="str">
        <f>VLOOKUP(Table8_16[[#This Row],[Customer_ID]],Table1__2[],5,FALSE)</f>
        <v xml:space="preserve">Phillipschester   </v>
      </c>
      <c r="Q1617" t="str">
        <f>VLOOKUP(Table8_16[[#This Row],[Customer_ID]],Table1__2[],6,FALSE)</f>
        <v>New Jersey</v>
      </c>
      <c r="R1617" t="str">
        <f>VLOOKUP(Table8_16[[#This Row],[Customer_ID]],Table1__2[],7,FALSE)</f>
        <v>USA</v>
      </c>
      <c r="S1617" t="str">
        <f>VLOOKUP(Table8_16[[#This Row],[Customer_ID]],Table1__2[],8,FALSE)</f>
        <v>Gold</v>
      </c>
      <c r="T1617" t="str">
        <f>VLOOKUP(Table8_16[[#This Row],[Customer_ID]],Table1__2[],9,FALSE)</f>
        <v>Experienced</v>
      </c>
      <c r="U1617" t="str">
        <f>VLOOKUP(Table8_16[[#This Row],[Product_ID]],Table3__211[],2,FALSE)</f>
        <v>USB External Hard</v>
      </c>
      <c r="V1617" t="str">
        <f>VLOOKUP(Table8_16[[#This Row],[Product_ID]],Table3__211[],3,FALSE)</f>
        <v>Drive</v>
      </c>
      <c r="W1617" t="str">
        <f>VLOOKUP(Table8_16[[#This Row],[Product_ID]],Table3__211[],4,FALSE)</f>
        <v>Electronics</v>
      </c>
      <c r="X1617" t="str">
        <f>VLOOKUP(Table8_16[[#This Row],[Product_ID]],Table3__211[],5,FALSE)</f>
        <v>Computer</v>
      </c>
      <c r="Y1617" t="str">
        <f>VLOOKUP(Table8_16[[#This Row],[Product_ID]],Table3__211[],6,FALSE)</f>
        <v>Robinson Inc</v>
      </c>
      <c r="Z1617">
        <f>VLOOKUP(Table8_16[[#This Row],[Product_ID]],Table3__211[],7,FALSE)</f>
        <v>253.33</v>
      </c>
      <c r="AA1617">
        <f>VLOOKUP(Table8_16[[#This Row],[Product_ID]],Table3__211[],8,FALSE)</f>
        <v>266</v>
      </c>
      <c r="AB1617" t="str">
        <f>VLOOKUP(Table8_16[[#This Row],[Store_ID]],Store!$A$2:$E$21,2,FALSE)</f>
        <v>Moore, Padilla and Butler</v>
      </c>
      <c r="AC1617" t="str">
        <f>VLOOKUP(Table8_16[[#This Row],[Store_ID]],Store!$A$2:$E$21,3,FALSE)</f>
        <v>South</v>
      </c>
      <c r="AD1617" t="str">
        <f>VLOOKUP(Table8_16[[#This Row],[Store_ID]],Store!$A$2:$E$21,4,FALSE)</f>
        <v>East Johnstad</v>
      </c>
      <c r="AE1617" t="str">
        <f>VLOOKUP(Table8_16[[#This Row],[Store_ID]],Store!$A$2:$E$21,5,FALSE)</f>
        <v>Flagship</v>
      </c>
      <c r="AF1617" s="22" t="str">
        <f>VLOOKUP(Table8_16[[#This Row],[Store_ID]],Store!$A$2:$F$21,6,FALSE)</f>
        <v>Physical Store</v>
      </c>
    </row>
    <row r="1618" spans="1:32" x14ac:dyDescent="0.3">
      <c r="A1618" t="s">
        <v>3583</v>
      </c>
      <c r="B1618" s="5">
        <v>45456</v>
      </c>
      <c r="C1618" t="s">
        <v>251</v>
      </c>
      <c r="D1618" t="s">
        <v>1796</v>
      </c>
      <c r="E1618" t="s">
        <v>1914</v>
      </c>
      <c r="F1618">
        <v>1</v>
      </c>
      <c r="G1618">
        <v>475.15</v>
      </c>
      <c r="H1618">
        <v>0.04</v>
      </c>
      <c r="I1618" t="s">
        <v>1964</v>
      </c>
      <c r="J1618">
        <v>456.14400000000001</v>
      </c>
      <c r="K1618">
        <v>456.14400000000001</v>
      </c>
      <c r="L1618" t="str">
        <f>_xlfn.IFS(Table8_1[[#This Row],[Unit_Price]]&lt;500,"Low Price",Table8_1[[#This Row],[Unit_Price]]&lt;2000,"Medium Price",Table8_1[[#This Row],[Unit_Price]]&gt;=2000, "High Price")</f>
        <v>Low Price</v>
      </c>
      <c r="M1618" t="str">
        <f>VLOOKUP(Table8_16[[#This Row],[Customer_ID]],Table1__2[],2,FALSE)</f>
        <v>Amber Mcclain</v>
      </c>
      <c r="N1618">
        <f>VLOOKUP(Table8_16[[#This Row],[Customer_ID]],Table1__2[],3,FALSE)</f>
        <v>58</v>
      </c>
      <c r="O1618" t="str">
        <f>VLOOKUP(Table8_16[[#This Row],[Customer_ID]],Table1__2[],4,FALSE)</f>
        <v>Male</v>
      </c>
      <c r="P1618" t="str">
        <f>VLOOKUP(Table8_16[[#This Row],[Customer_ID]],Table1__2[],5,FALSE)</f>
        <v>Brendaburgh</v>
      </c>
      <c r="Q1618" t="str">
        <f>VLOOKUP(Table8_16[[#This Row],[Customer_ID]],Table1__2[],6,FALSE)</f>
        <v>Florida</v>
      </c>
      <c r="R1618" t="str">
        <f>VLOOKUP(Table8_16[[#This Row],[Customer_ID]],Table1__2[],7,FALSE)</f>
        <v>USA</v>
      </c>
      <c r="S1618" t="str">
        <f>VLOOKUP(Table8_16[[#This Row],[Customer_ID]],Table1__2[],8,FALSE)</f>
        <v>Silver</v>
      </c>
      <c r="T1618" t="str">
        <f>VLOOKUP(Table8_16[[#This Row],[Customer_ID]],Table1__2[],9,FALSE)</f>
        <v>Experienced</v>
      </c>
      <c r="U1618" t="str">
        <f>VLOOKUP(Table8_16[[#This Row],[Product_ID]],Table3__211[],2,FALSE)</f>
        <v>Hair Repair Oil</v>
      </c>
      <c r="V1618" t="str">
        <f>VLOOKUP(Table8_16[[#This Row],[Product_ID]],Table3__211[],3,FALSE)</f>
        <v>Treatment</v>
      </c>
      <c r="W1618" t="str">
        <f>VLOOKUP(Table8_16[[#This Row],[Product_ID]],Table3__211[],4,FALSE)</f>
        <v>Beauty</v>
      </c>
      <c r="X1618" t="str">
        <f>VLOOKUP(Table8_16[[#This Row],[Product_ID]],Table3__211[],5,FALSE)</f>
        <v>Haircare</v>
      </c>
      <c r="Y1618" t="str">
        <f>VLOOKUP(Table8_16[[#This Row],[Product_ID]],Table3__211[],6,FALSE)</f>
        <v>Hopkins Ltd</v>
      </c>
      <c r="Z1618">
        <f>VLOOKUP(Table8_16[[#This Row],[Product_ID]],Table3__211[],7,FALSE)</f>
        <v>214.32</v>
      </c>
      <c r="AA1618">
        <f>VLOOKUP(Table8_16[[#This Row],[Product_ID]],Table3__211[],8,FALSE)</f>
        <v>383</v>
      </c>
      <c r="AB1618" t="str">
        <f>VLOOKUP(Table8_16[[#This Row],[Store_ID]],Store!$A$2:$E$21,2,FALSE)</f>
        <v>Martinez-Mullins</v>
      </c>
      <c r="AC1618" t="str">
        <f>VLOOKUP(Table8_16[[#This Row],[Store_ID]],Store!$A$2:$E$21,3,FALSE)</f>
        <v>South</v>
      </c>
      <c r="AD1618" t="str">
        <f>VLOOKUP(Table8_16[[#This Row],[Store_ID]],Store!$A$2:$E$21,4,FALSE)</f>
        <v>Williamsfurt</v>
      </c>
      <c r="AE1618" t="str">
        <f>VLOOKUP(Table8_16[[#This Row],[Store_ID]],Store!$A$2:$E$21,5,FALSE)</f>
        <v>Online</v>
      </c>
      <c r="AF1618" s="22" t="str">
        <f>VLOOKUP(Table8_16[[#This Row],[Store_ID]],Store!$A$2:$F$21,6,FALSE)</f>
        <v>Digital Store</v>
      </c>
    </row>
    <row r="1619" spans="1:32" x14ac:dyDescent="0.3">
      <c r="A1619" t="s">
        <v>3584</v>
      </c>
      <c r="B1619" s="5">
        <v>45534</v>
      </c>
      <c r="C1619" t="s">
        <v>633</v>
      </c>
      <c r="D1619" t="s">
        <v>1712</v>
      </c>
      <c r="E1619" t="s">
        <v>1911</v>
      </c>
      <c r="F1619">
        <v>1</v>
      </c>
      <c r="G1619">
        <v>62.38</v>
      </c>
      <c r="H1619">
        <v>0.08</v>
      </c>
      <c r="I1619" t="s">
        <v>1964</v>
      </c>
      <c r="J1619">
        <v>57.389600000000002</v>
      </c>
      <c r="K1619">
        <v>57.389600000000002</v>
      </c>
      <c r="L1619" t="str">
        <f>_xlfn.IFS(Table8_1[[#This Row],[Unit_Price]]&lt;500,"Low Price",Table8_1[[#This Row],[Unit_Price]]&lt;2000,"Medium Price",Table8_1[[#This Row],[Unit_Price]]&gt;=2000, "High Price")</f>
        <v>Low Price</v>
      </c>
      <c r="M1619" t="str">
        <f>VLOOKUP(Table8_16[[#This Row],[Customer_ID]],Table1__2[],2,FALSE)</f>
        <v>Christopher Stewart</v>
      </c>
      <c r="N1619">
        <f>VLOOKUP(Table8_16[[#This Row],[Customer_ID]],Table1__2[],3,FALSE)</f>
        <v>21</v>
      </c>
      <c r="O1619" t="str">
        <f>VLOOKUP(Table8_16[[#This Row],[Customer_ID]],Table1__2[],4,FALSE)</f>
        <v>Male</v>
      </c>
      <c r="P1619" t="str">
        <f>VLOOKUP(Table8_16[[#This Row],[Customer_ID]],Table1__2[],5,FALSE)</f>
        <v>Amandaside</v>
      </c>
      <c r="Q1619" t="str">
        <f>VLOOKUP(Table8_16[[#This Row],[Customer_ID]],Table1__2[],6,FALSE)</f>
        <v>New York</v>
      </c>
      <c r="R1619" t="str">
        <f>VLOOKUP(Table8_16[[#This Row],[Customer_ID]],Table1__2[],7,FALSE)</f>
        <v>USA</v>
      </c>
      <c r="S1619" t="str">
        <f>VLOOKUP(Table8_16[[#This Row],[Customer_ID]],Table1__2[],8,FALSE)</f>
        <v>Bronze</v>
      </c>
      <c r="T1619" t="str">
        <f>VLOOKUP(Table8_16[[#This Row],[Customer_ID]],Table1__2[],9,FALSE)</f>
        <v>Students</v>
      </c>
      <c r="U1619" t="str">
        <f>VLOOKUP(Table8_16[[#This Row],[Product_ID]],Table3__211[],2,FALSE)</f>
        <v>Adjustable Jump</v>
      </c>
      <c r="V1619" t="str">
        <f>VLOOKUP(Table8_16[[#This Row],[Product_ID]],Table3__211[],3,FALSE)</f>
        <v>Rope</v>
      </c>
      <c r="W1619" t="str">
        <f>VLOOKUP(Table8_16[[#This Row],[Product_ID]],Table3__211[],4,FALSE)</f>
        <v>Sports</v>
      </c>
      <c r="X1619" t="str">
        <f>VLOOKUP(Table8_16[[#This Row],[Product_ID]],Table3__211[],5,FALSE)</f>
        <v>Fitness</v>
      </c>
      <c r="Y1619" t="str">
        <f>VLOOKUP(Table8_16[[#This Row],[Product_ID]],Table3__211[],6,FALSE)</f>
        <v>Cox Inc</v>
      </c>
      <c r="Z1619">
        <f>VLOOKUP(Table8_16[[#This Row],[Product_ID]],Table3__211[],7,FALSE)</f>
        <v>167.12</v>
      </c>
      <c r="AA1619">
        <f>VLOOKUP(Table8_16[[#This Row],[Product_ID]],Table3__211[],8,FALSE)</f>
        <v>316</v>
      </c>
      <c r="AB1619" t="str">
        <f>VLOOKUP(Table8_16[[#This Row],[Store_ID]],Store!$A$2:$E$21,2,FALSE)</f>
        <v>Benson-Elliott</v>
      </c>
      <c r="AC1619" t="str">
        <f>VLOOKUP(Table8_16[[#This Row],[Store_ID]],Store!$A$2:$E$21,3,FALSE)</f>
        <v>East</v>
      </c>
      <c r="AD1619" t="str">
        <f>VLOOKUP(Table8_16[[#This Row],[Store_ID]],Store!$A$2:$E$21,4,FALSE)</f>
        <v>Port Josephberg</v>
      </c>
      <c r="AE1619" t="str">
        <f>VLOOKUP(Table8_16[[#This Row],[Store_ID]],Store!$A$2:$E$21,5,FALSE)</f>
        <v>Online</v>
      </c>
      <c r="AF1619" s="22" t="str">
        <f>VLOOKUP(Table8_16[[#This Row],[Store_ID]],Store!$A$2:$F$21,6,FALSE)</f>
        <v>Digital Store</v>
      </c>
    </row>
    <row r="1620" spans="1:32" x14ac:dyDescent="0.3">
      <c r="A1620" t="s">
        <v>3585</v>
      </c>
      <c r="B1620" s="5">
        <v>45375</v>
      </c>
      <c r="C1620" t="s">
        <v>1121</v>
      </c>
      <c r="D1620" t="s">
        <v>1617</v>
      </c>
      <c r="E1620" t="s">
        <v>1914</v>
      </c>
      <c r="F1620">
        <v>1</v>
      </c>
      <c r="G1620">
        <v>977.02</v>
      </c>
      <c r="H1620">
        <v>0.2</v>
      </c>
      <c r="I1620" t="s">
        <v>1964</v>
      </c>
      <c r="J1620">
        <v>781.61599999999999</v>
      </c>
      <c r="K1620">
        <v>781.61599999999999</v>
      </c>
      <c r="L1620" t="str">
        <f>_xlfn.IFS(Table8_1[[#This Row],[Unit_Price]]&lt;500,"Low Price",Table8_1[[#This Row],[Unit_Price]]&lt;2000,"Medium Price",Table8_1[[#This Row],[Unit_Price]]&gt;=2000, "High Price")</f>
        <v>Medium Price</v>
      </c>
      <c r="M1620" t="str">
        <f>VLOOKUP(Table8_16[[#This Row],[Customer_ID]],Table1__2[],2,FALSE)</f>
        <v>Ryan Torres</v>
      </c>
      <c r="N1620">
        <f>VLOOKUP(Table8_16[[#This Row],[Customer_ID]],Table1__2[],3,FALSE)</f>
        <v>38</v>
      </c>
      <c r="O1620" t="str">
        <f>VLOOKUP(Table8_16[[#This Row],[Customer_ID]],Table1__2[],4,FALSE)</f>
        <v>Male</v>
      </c>
      <c r="P1620" t="str">
        <f>VLOOKUP(Table8_16[[#This Row],[Customer_ID]],Table1__2[],5,FALSE)</f>
        <v>Guerreroport</v>
      </c>
      <c r="Q1620" t="str">
        <f>VLOOKUP(Table8_16[[#This Row],[Customer_ID]],Table1__2[],6,FALSE)</f>
        <v>Connecticut</v>
      </c>
      <c r="R1620" t="str">
        <f>VLOOKUP(Table8_16[[#This Row],[Customer_ID]],Table1__2[],7,FALSE)</f>
        <v>USA</v>
      </c>
      <c r="S1620" t="str">
        <f>VLOOKUP(Table8_16[[#This Row],[Customer_ID]],Table1__2[],8,FALSE)</f>
        <v>Silver</v>
      </c>
      <c r="T1620" t="str">
        <f>VLOOKUP(Table8_16[[#This Row],[Customer_ID]],Table1__2[],9,FALSE)</f>
        <v>Experienced</v>
      </c>
      <c r="U1620" t="str">
        <f>VLOOKUP(Table8_16[[#This Row],[Product_ID]],Table3__211[],2,FALSE)</f>
        <v>4K Home</v>
      </c>
      <c r="V1620" t="str">
        <f>VLOOKUP(Table8_16[[#This Row],[Product_ID]],Table3__211[],3,FALSE)</f>
        <v>Projector</v>
      </c>
      <c r="W1620" t="str">
        <f>VLOOKUP(Table8_16[[#This Row],[Product_ID]],Table3__211[],4,FALSE)</f>
        <v>Electronics</v>
      </c>
      <c r="X1620" t="str">
        <f>VLOOKUP(Table8_16[[#This Row],[Product_ID]],Table3__211[],5,FALSE)</f>
        <v>Appliances</v>
      </c>
      <c r="Y1620" t="str">
        <f>VLOOKUP(Table8_16[[#This Row],[Product_ID]],Table3__211[],6,FALSE)</f>
        <v>Thomas LLC</v>
      </c>
      <c r="Z1620">
        <f>VLOOKUP(Table8_16[[#This Row],[Product_ID]],Table3__211[],7,FALSE)</f>
        <v>465.34</v>
      </c>
      <c r="AA1620">
        <f>VLOOKUP(Table8_16[[#This Row],[Product_ID]],Table3__211[],8,FALSE)</f>
        <v>301</v>
      </c>
      <c r="AB1620" t="str">
        <f>VLOOKUP(Table8_16[[#This Row],[Store_ID]],Store!$A$2:$E$21,2,FALSE)</f>
        <v>Martinez-Mullins</v>
      </c>
      <c r="AC1620" t="str">
        <f>VLOOKUP(Table8_16[[#This Row],[Store_ID]],Store!$A$2:$E$21,3,FALSE)</f>
        <v>South</v>
      </c>
      <c r="AD1620" t="str">
        <f>VLOOKUP(Table8_16[[#This Row],[Store_ID]],Store!$A$2:$E$21,4,FALSE)</f>
        <v>Williamsfurt</v>
      </c>
      <c r="AE1620" t="str">
        <f>VLOOKUP(Table8_16[[#This Row],[Store_ID]],Store!$A$2:$E$21,5,FALSE)</f>
        <v>Online</v>
      </c>
      <c r="AF1620" s="22" t="str">
        <f>VLOOKUP(Table8_16[[#This Row],[Store_ID]],Store!$A$2:$F$21,6,FALSE)</f>
        <v>Digital Store</v>
      </c>
    </row>
    <row r="1621" spans="1:32" x14ac:dyDescent="0.3">
      <c r="A1621" t="s">
        <v>3586</v>
      </c>
      <c r="B1621" s="5">
        <v>45546</v>
      </c>
      <c r="C1621" t="s">
        <v>275</v>
      </c>
      <c r="D1621" t="s">
        <v>1832</v>
      </c>
      <c r="E1621" t="s">
        <v>1904</v>
      </c>
      <c r="F1621">
        <v>2</v>
      </c>
      <c r="G1621">
        <v>898.81</v>
      </c>
      <c r="H1621">
        <v>0.25</v>
      </c>
      <c r="I1621" t="s">
        <v>1959</v>
      </c>
      <c r="J1621">
        <v>1348.2149999999999</v>
      </c>
      <c r="K1621">
        <v>1348.2149999999999</v>
      </c>
      <c r="L1621" t="str">
        <f>_xlfn.IFS(Table8_1[[#This Row],[Unit_Price]]&lt;500,"Low Price",Table8_1[[#This Row],[Unit_Price]]&lt;2000,"Medium Price",Table8_1[[#This Row],[Unit_Price]]&gt;=2000, "High Price")</f>
        <v>Medium Price</v>
      </c>
      <c r="M1621" t="str">
        <f>VLOOKUP(Table8_16[[#This Row],[Customer_ID]],Table1__2[],2,FALSE)</f>
        <v>John Mayer</v>
      </c>
      <c r="N1621">
        <f>VLOOKUP(Table8_16[[#This Row],[Customer_ID]],Table1__2[],3,FALSE)</f>
        <v>58</v>
      </c>
      <c r="O1621" t="str">
        <f>VLOOKUP(Table8_16[[#This Row],[Customer_ID]],Table1__2[],4,FALSE)</f>
        <v>Male</v>
      </c>
      <c r="P1621" t="str">
        <f>VLOOKUP(Table8_16[[#This Row],[Customer_ID]],Table1__2[],5,FALSE)</f>
        <v>Longport</v>
      </c>
      <c r="Q1621" t="str">
        <f>VLOOKUP(Table8_16[[#This Row],[Customer_ID]],Table1__2[],6,FALSE)</f>
        <v>Colorado</v>
      </c>
      <c r="R1621" t="str">
        <f>VLOOKUP(Table8_16[[#This Row],[Customer_ID]],Table1__2[],7,FALSE)</f>
        <v>USA</v>
      </c>
      <c r="S1621" t="str">
        <f>VLOOKUP(Table8_16[[#This Row],[Customer_ID]],Table1__2[],8,FALSE)</f>
        <v>Bronze</v>
      </c>
      <c r="T1621" t="str">
        <f>VLOOKUP(Table8_16[[#This Row],[Customer_ID]],Table1__2[],9,FALSE)</f>
        <v>Experienced</v>
      </c>
      <c r="U1621" t="str">
        <f>VLOOKUP(Table8_16[[#This Row],[Product_ID]],Table3__211[],2,FALSE)</f>
        <v>Hydrating Face</v>
      </c>
      <c r="V1621" t="str">
        <f>VLOOKUP(Table8_16[[#This Row],[Product_ID]],Table3__211[],3,FALSE)</f>
        <v>Cleanser</v>
      </c>
      <c r="W1621" t="str">
        <f>VLOOKUP(Table8_16[[#This Row],[Product_ID]],Table3__211[],4,FALSE)</f>
        <v>Beauty</v>
      </c>
      <c r="X1621" t="str">
        <f>VLOOKUP(Table8_16[[#This Row],[Product_ID]],Table3__211[],5,FALSE)</f>
        <v>Skincare</v>
      </c>
      <c r="Y1621" t="str">
        <f>VLOOKUP(Table8_16[[#This Row],[Product_ID]],Table3__211[],6,FALSE)</f>
        <v>Butler Group</v>
      </c>
      <c r="Z1621">
        <f>VLOOKUP(Table8_16[[#This Row],[Product_ID]],Table3__211[],7,FALSE)</f>
        <v>254.04</v>
      </c>
      <c r="AA1621">
        <f>VLOOKUP(Table8_16[[#This Row],[Product_ID]],Table3__211[],8,FALSE)</f>
        <v>159</v>
      </c>
      <c r="AB1621" t="str">
        <f>VLOOKUP(Table8_16[[#This Row],[Store_ID]],Store!$A$2:$E$21,2,FALSE)</f>
        <v>Alexander Group</v>
      </c>
      <c r="AC1621" t="str">
        <f>VLOOKUP(Table8_16[[#This Row],[Store_ID]],Store!$A$2:$E$21,3,FALSE)</f>
        <v>South</v>
      </c>
      <c r="AD1621" t="str">
        <f>VLOOKUP(Table8_16[[#This Row],[Store_ID]],Store!$A$2:$E$21,4,FALSE)</f>
        <v>Port Sharon</v>
      </c>
      <c r="AE1621" t="str">
        <f>VLOOKUP(Table8_16[[#This Row],[Store_ID]],Store!$A$2:$E$21,5,FALSE)</f>
        <v>Online</v>
      </c>
      <c r="AF1621" s="22" t="str">
        <f>VLOOKUP(Table8_16[[#This Row],[Store_ID]],Store!$A$2:$F$21,6,FALSE)</f>
        <v>Digital Store</v>
      </c>
    </row>
    <row r="1622" spans="1:32" x14ac:dyDescent="0.3">
      <c r="A1622" t="s">
        <v>3587</v>
      </c>
      <c r="B1622" s="5">
        <v>45769</v>
      </c>
      <c r="C1622" t="s">
        <v>1112</v>
      </c>
      <c r="D1622" t="s">
        <v>1753</v>
      </c>
      <c r="E1622" t="s">
        <v>1901</v>
      </c>
      <c r="F1622">
        <v>2</v>
      </c>
      <c r="G1622">
        <v>422.13</v>
      </c>
      <c r="H1622">
        <v>0.28000000000000003</v>
      </c>
      <c r="I1622" t="s">
        <v>1959</v>
      </c>
      <c r="J1622">
        <v>607.86720000000003</v>
      </c>
      <c r="K1622">
        <v>607.86719999999991</v>
      </c>
      <c r="L1622" t="str">
        <f>_xlfn.IFS(Table8_1[[#This Row],[Unit_Price]]&lt;500,"Low Price",Table8_1[[#This Row],[Unit_Price]]&lt;2000,"Medium Price",Table8_1[[#This Row],[Unit_Price]]&gt;=2000, "High Price")</f>
        <v>Low Price</v>
      </c>
      <c r="M1622" t="str">
        <f>VLOOKUP(Table8_16[[#This Row],[Customer_ID]],Table1__2[],2,FALSE)</f>
        <v>Jeffrey Mccarthy</v>
      </c>
      <c r="N1622">
        <f>VLOOKUP(Table8_16[[#This Row],[Customer_ID]],Table1__2[],3,FALSE)</f>
        <v>25</v>
      </c>
      <c r="O1622" t="str">
        <f>VLOOKUP(Table8_16[[#This Row],[Customer_ID]],Table1__2[],4,FALSE)</f>
        <v>Female</v>
      </c>
      <c r="P1622" t="str">
        <f>VLOOKUP(Table8_16[[#This Row],[Customer_ID]],Table1__2[],5,FALSE)</f>
        <v>North Samuel</v>
      </c>
      <c r="Q1622" t="str">
        <f>VLOOKUP(Table8_16[[#This Row],[Customer_ID]],Table1__2[],6,FALSE)</f>
        <v>Nebraska</v>
      </c>
      <c r="R1622" t="str">
        <f>VLOOKUP(Table8_16[[#This Row],[Customer_ID]],Table1__2[],7,FALSE)</f>
        <v>USA</v>
      </c>
      <c r="S1622" t="str">
        <f>VLOOKUP(Table8_16[[#This Row],[Customer_ID]],Table1__2[],8,FALSE)</f>
        <v>Bronze</v>
      </c>
      <c r="T1622" t="str">
        <f>VLOOKUP(Table8_16[[#This Row],[Customer_ID]],Table1__2[],9,FALSE)</f>
        <v>Entry level Professionel</v>
      </c>
      <c r="U1622" t="str">
        <f>VLOOKUP(Table8_16[[#This Row],[Product_ID]],Table3__211[],2,FALSE)</f>
        <v>Foam</v>
      </c>
      <c r="V1622" t="str">
        <f>VLOOKUP(Table8_16[[#This Row],[Product_ID]],Table3__211[],3,FALSE)</f>
        <v>Roller</v>
      </c>
      <c r="W1622" t="str">
        <f>VLOOKUP(Table8_16[[#This Row],[Product_ID]],Table3__211[],4,FALSE)</f>
        <v>Sports</v>
      </c>
      <c r="X1622" t="str">
        <f>VLOOKUP(Table8_16[[#This Row],[Product_ID]],Table3__211[],5,FALSE)</f>
        <v>Fitness</v>
      </c>
      <c r="Y1622" t="str">
        <f>VLOOKUP(Table8_16[[#This Row],[Product_ID]],Table3__211[],6,FALSE)</f>
        <v>Atkinson, Camacho and Oliver</v>
      </c>
      <c r="Z1622">
        <f>VLOOKUP(Table8_16[[#This Row],[Product_ID]],Table3__211[],7,FALSE)</f>
        <v>30.62</v>
      </c>
      <c r="AA1622">
        <f>VLOOKUP(Table8_16[[#This Row],[Product_ID]],Table3__211[],8,FALSE)</f>
        <v>138</v>
      </c>
      <c r="AB1622" t="str">
        <f>VLOOKUP(Table8_16[[#This Row],[Store_ID]],Store!$A$2:$E$21,2,FALSE)</f>
        <v>Johnson-Wright</v>
      </c>
      <c r="AC1622" t="str">
        <f>VLOOKUP(Table8_16[[#This Row],[Store_ID]],Store!$A$2:$E$21,3,FALSE)</f>
        <v>North</v>
      </c>
      <c r="AD1622" t="str">
        <f>VLOOKUP(Table8_16[[#This Row],[Store_ID]],Store!$A$2:$E$21,4,FALSE)</f>
        <v>Hoodberg</v>
      </c>
      <c r="AE1622" t="str">
        <f>VLOOKUP(Table8_16[[#This Row],[Store_ID]],Store!$A$2:$E$21,5,FALSE)</f>
        <v>Outlet</v>
      </c>
      <c r="AF1622" s="22" t="str">
        <f>VLOOKUP(Table8_16[[#This Row],[Store_ID]],Store!$A$2:$F$21,6,FALSE)</f>
        <v>Physical Store</v>
      </c>
    </row>
    <row r="1623" spans="1:32" x14ac:dyDescent="0.3">
      <c r="A1623" t="s">
        <v>3588</v>
      </c>
      <c r="B1623" s="5">
        <v>45524</v>
      </c>
      <c r="C1623" t="s">
        <v>195</v>
      </c>
      <c r="D1623" t="s">
        <v>1680</v>
      </c>
      <c r="E1623" t="s">
        <v>1927</v>
      </c>
      <c r="F1623">
        <v>1</v>
      </c>
      <c r="G1623">
        <v>324.56</v>
      </c>
      <c r="H1623">
        <v>0.03</v>
      </c>
      <c r="I1623" t="s">
        <v>1964</v>
      </c>
      <c r="J1623">
        <v>314.82319999999999</v>
      </c>
      <c r="K1623">
        <v>314.82319999999999</v>
      </c>
      <c r="L1623" t="str">
        <f>_xlfn.IFS(Table8_1[[#This Row],[Unit_Price]]&lt;500,"Low Price",Table8_1[[#This Row],[Unit_Price]]&lt;2000,"Medium Price",Table8_1[[#This Row],[Unit_Price]]&gt;=2000, "High Price")</f>
        <v>Low Price</v>
      </c>
      <c r="M1623" t="str">
        <f>VLOOKUP(Table8_16[[#This Row],[Customer_ID]],Table1__2[],2,FALSE)</f>
        <v>Matthew Hunter Jr.</v>
      </c>
      <c r="N1623">
        <f>VLOOKUP(Table8_16[[#This Row],[Customer_ID]],Table1__2[],3,FALSE)</f>
        <v>61</v>
      </c>
      <c r="O1623" t="str">
        <f>VLOOKUP(Table8_16[[#This Row],[Customer_ID]],Table1__2[],4,FALSE)</f>
        <v>Female</v>
      </c>
      <c r="P1623" t="str">
        <f>VLOOKUP(Table8_16[[#This Row],[Customer_ID]],Table1__2[],5,FALSE)</f>
        <v>Gregoryview</v>
      </c>
      <c r="Q1623" t="str">
        <f>VLOOKUP(Table8_16[[#This Row],[Customer_ID]],Table1__2[],6,FALSE)</f>
        <v>Illinois</v>
      </c>
      <c r="R1623" t="str">
        <f>VLOOKUP(Table8_16[[#This Row],[Customer_ID]],Table1__2[],7,FALSE)</f>
        <v>USA</v>
      </c>
      <c r="S1623" t="str">
        <f>VLOOKUP(Table8_16[[#This Row],[Customer_ID]],Table1__2[],8,FALSE)</f>
        <v>Gold</v>
      </c>
      <c r="T1623" t="str">
        <f>VLOOKUP(Table8_16[[#This Row],[Customer_ID]],Table1__2[],9,FALSE)</f>
        <v>Retired</v>
      </c>
      <c r="U1623" t="str">
        <f>VLOOKUP(Table8_16[[#This Row],[Product_ID]],Table3__211[],2,FALSE)</f>
        <v>Gaming Mechanical</v>
      </c>
      <c r="V1623" t="str">
        <f>VLOOKUP(Table8_16[[#This Row],[Product_ID]],Table3__211[],3,FALSE)</f>
        <v>Keyboard</v>
      </c>
      <c r="W1623" t="str">
        <f>VLOOKUP(Table8_16[[#This Row],[Product_ID]],Table3__211[],4,FALSE)</f>
        <v>Electronics</v>
      </c>
      <c r="X1623" t="str">
        <f>VLOOKUP(Table8_16[[#This Row],[Product_ID]],Table3__211[],5,FALSE)</f>
        <v>Computer</v>
      </c>
      <c r="Y1623" t="str">
        <f>VLOOKUP(Table8_16[[#This Row],[Product_ID]],Table3__211[],6,FALSE)</f>
        <v>Lucero LLC</v>
      </c>
      <c r="Z1623">
        <f>VLOOKUP(Table8_16[[#This Row],[Product_ID]],Table3__211[],7,FALSE)</f>
        <v>419.28</v>
      </c>
      <c r="AA1623">
        <f>VLOOKUP(Table8_16[[#This Row],[Product_ID]],Table3__211[],8,FALSE)</f>
        <v>86</v>
      </c>
      <c r="AB1623" t="str">
        <f>VLOOKUP(Table8_16[[#This Row],[Store_ID]],Store!$A$2:$E$21,2,FALSE)</f>
        <v>Aguirre-Keller</v>
      </c>
      <c r="AC1623" t="str">
        <f>VLOOKUP(Table8_16[[#This Row],[Store_ID]],Store!$A$2:$E$21,3,FALSE)</f>
        <v>South</v>
      </c>
      <c r="AD1623" t="str">
        <f>VLOOKUP(Table8_16[[#This Row],[Store_ID]],Store!$A$2:$E$21,4,FALSE)</f>
        <v>Lake Michael</v>
      </c>
      <c r="AE1623" t="str">
        <f>VLOOKUP(Table8_16[[#This Row],[Store_ID]],Store!$A$2:$E$21,5,FALSE)</f>
        <v>Online</v>
      </c>
      <c r="AF1623" s="22" t="str">
        <f>VLOOKUP(Table8_16[[#This Row],[Store_ID]],Store!$A$2:$F$21,6,FALSE)</f>
        <v>Digital Store</v>
      </c>
    </row>
    <row r="1624" spans="1:32" x14ac:dyDescent="0.3">
      <c r="A1624" t="s">
        <v>3589</v>
      </c>
      <c r="B1624" s="5">
        <v>45531</v>
      </c>
      <c r="C1624" t="s">
        <v>1455</v>
      </c>
      <c r="D1624" t="s">
        <v>1747</v>
      </c>
      <c r="E1624" t="s">
        <v>1939</v>
      </c>
      <c r="F1624">
        <v>4</v>
      </c>
      <c r="G1624">
        <v>570.38</v>
      </c>
      <c r="H1624">
        <v>0.26</v>
      </c>
      <c r="I1624" t="s">
        <v>1961</v>
      </c>
      <c r="J1624">
        <v>1688.3248000000001</v>
      </c>
      <c r="K1624">
        <v>1688.3247999999999</v>
      </c>
      <c r="L1624" t="str">
        <f>_xlfn.IFS(Table8_1[[#This Row],[Unit_Price]]&lt;500,"Low Price",Table8_1[[#This Row],[Unit_Price]]&lt;2000,"Medium Price",Table8_1[[#This Row],[Unit_Price]]&gt;=2000, "High Price")</f>
        <v>Medium Price</v>
      </c>
      <c r="M1624" t="str">
        <f>VLOOKUP(Table8_16[[#This Row],[Customer_ID]],Table1__2[],2,FALSE)</f>
        <v>Gregory Curtis</v>
      </c>
      <c r="N1624">
        <f>VLOOKUP(Table8_16[[#This Row],[Customer_ID]],Table1__2[],3,FALSE)</f>
        <v>45</v>
      </c>
      <c r="O1624" t="str">
        <f>VLOOKUP(Table8_16[[#This Row],[Customer_ID]],Table1__2[],4,FALSE)</f>
        <v>Male</v>
      </c>
      <c r="P1624" t="str">
        <f>VLOOKUP(Table8_16[[#This Row],[Customer_ID]],Table1__2[],5,FALSE)</f>
        <v>Bergermouth</v>
      </c>
      <c r="Q1624" t="str">
        <f>VLOOKUP(Table8_16[[#This Row],[Customer_ID]],Table1__2[],6,FALSE)</f>
        <v>Vermont</v>
      </c>
      <c r="R1624" t="str">
        <f>VLOOKUP(Table8_16[[#This Row],[Customer_ID]],Table1__2[],7,FALSE)</f>
        <v>USA</v>
      </c>
      <c r="S1624" t="str">
        <f>VLOOKUP(Table8_16[[#This Row],[Customer_ID]],Table1__2[],8,FALSE)</f>
        <v>Bronze</v>
      </c>
      <c r="T1624" t="str">
        <f>VLOOKUP(Table8_16[[#This Row],[Customer_ID]],Table1__2[],9,FALSE)</f>
        <v>Experienced</v>
      </c>
      <c r="U1624" t="str">
        <f>VLOOKUP(Table8_16[[#This Row],[Product_ID]],Table3__211[],2,FALSE)</f>
        <v>Ceramic Plant</v>
      </c>
      <c r="V1624" t="str">
        <f>VLOOKUP(Table8_16[[#This Row],[Product_ID]],Table3__211[],3,FALSE)</f>
        <v>Pot</v>
      </c>
      <c r="W1624" t="str">
        <f>VLOOKUP(Table8_16[[#This Row],[Product_ID]],Table3__211[],4,FALSE)</f>
        <v>Home</v>
      </c>
      <c r="X1624" t="str">
        <f>VLOOKUP(Table8_16[[#This Row],[Product_ID]],Table3__211[],5,FALSE)</f>
        <v>Decor</v>
      </c>
      <c r="Y1624" t="str">
        <f>VLOOKUP(Table8_16[[#This Row],[Product_ID]],Table3__211[],6,FALSE)</f>
        <v>Hatfield, Baird and Torres</v>
      </c>
      <c r="Z1624">
        <f>VLOOKUP(Table8_16[[#This Row],[Product_ID]],Table3__211[],7,FALSE)</f>
        <v>81.75</v>
      </c>
      <c r="AA1624">
        <f>VLOOKUP(Table8_16[[#This Row],[Product_ID]],Table3__211[],8,FALSE)</f>
        <v>273</v>
      </c>
      <c r="AB1624" t="str">
        <f>VLOOKUP(Table8_16[[#This Row],[Store_ID]],Store!$A$2:$E$21,2,FALSE)</f>
        <v>Frederick-Wright</v>
      </c>
      <c r="AC1624" t="str">
        <f>VLOOKUP(Table8_16[[#This Row],[Store_ID]],Store!$A$2:$E$21,3,FALSE)</f>
        <v>West</v>
      </c>
      <c r="AD1624" t="str">
        <f>VLOOKUP(Table8_16[[#This Row],[Store_ID]],Store!$A$2:$E$21,4,FALSE)</f>
        <v>New Jimmymouth</v>
      </c>
      <c r="AE1624" t="str">
        <f>VLOOKUP(Table8_16[[#This Row],[Store_ID]],Store!$A$2:$E$21,5,FALSE)</f>
        <v>Flagship</v>
      </c>
      <c r="AF1624" s="22" t="str">
        <f>VLOOKUP(Table8_16[[#This Row],[Store_ID]],Store!$A$2:$F$21,6,FALSE)</f>
        <v>Physical Store</v>
      </c>
    </row>
    <row r="1625" spans="1:32" x14ac:dyDescent="0.3">
      <c r="A1625" t="s">
        <v>3590</v>
      </c>
      <c r="B1625" s="5">
        <v>45479</v>
      </c>
      <c r="C1625" t="s">
        <v>1241</v>
      </c>
      <c r="D1625" t="s">
        <v>1680</v>
      </c>
      <c r="E1625" t="s">
        <v>1936</v>
      </c>
      <c r="F1625">
        <v>2</v>
      </c>
      <c r="G1625">
        <v>223.73</v>
      </c>
      <c r="H1625">
        <v>0.11</v>
      </c>
      <c r="I1625" t="s">
        <v>1961</v>
      </c>
      <c r="J1625">
        <v>398.23939999999999</v>
      </c>
      <c r="K1625">
        <v>398.23939999999999</v>
      </c>
      <c r="L1625" t="str">
        <f>_xlfn.IFS(Table8_1[[#This Row],[Unit_Price]]&lt;500,"Low Price",Table8_1[[#This Row],[Unit_Price]]&lt;2000,"Medium Price",Table8_1[[#This Row],[Unit_Price]]&gt;=2000, "High Price")</f>
        <v>Low Price</v>
      </c>
      <c r="M1625" t="str">
        <f>VLOOKUP(Table8_16[[#This Row],[Customer_ID]],Table1__2[],2,FALSE)</f>
        <v>Alejandro Evans</v>
      </c>
      <c r="N1625">
        <f>VLOOKUP(Table8_16[[#This Row],[Customer_ID]],Table1__2[],3,FALSE)</f>
        <v>43</v>
      </c>
      <c r="O1625" t="str">
        <f>VLOOKUP(Table8_16[[#This Row],[Customer_ID]],Table1__2[],4,FALSE)</f>
        <v>Female</v>
      </c>
      <c r="P1625" t="str">
        <f>VLOOKUP(Table8_16[[#This Row],[Customer_ID]],Table1__2[],5,FALSE)</f>
        <v>Cannonberg</v>
      </c>
      <c r="Q1625" t="str">
        <f>VLOOKUP(Table8_16[[#This Row],[Customer_ID]],Table1__2[],6,FALSE)</f>
        <v>Connecticut</v>
      </c>
      <c r="R1625" t="str">
        <f>VLOOKUP(Table8_16[[#This Row],[Customer_ID]],Table1__2[],7,FALSE)</f>
        <v>USA</v>
      </c>
      <c r="S1625" t="str">
        <f>VLOOKUP(Table8_16[[#This Row],[Customer_ID]],Table1__2[],8,FALSE)</f>
        <v>Bronze</v>
      </c>
      <c r="T1625" t="str">
        <f>VLOOKUP(Table8_16[[#This Row],[Customer_ID]],Table1__2[],9,FALSE)</f>
        <v>Experienced</v>
      </c>
      <c r="U1625" t="str">
        <f>VLOOKUP(Table8_16[[#This Row],[Product_ID]],Table3__211[],2,FALSE)</f>
        <v>Gaming Mechanical</v>
      </c>
      <c r="V1625" t="str">
        <f>VLOOKUP(Table8_16[[#This Row],[Product_ID]],Table3__211[],3,FALSE)</f>
        <v>Keyboard</v>
      </c>
      <c r="W1625" t="str">
        <f>VLOOKUP(Table8_16[[#This Row],[Product_ID]],Table3__211[],4,FALSE)</f>
        <v>Electronics</v>
      </c>
      <c r="X1625" t="str">
        <f>VLOOKUP(Table8_16[[#This Row],[Product_ID]],Table3__211[],5,FALSE)</f>
        <v>Computer</v>
      </c>
      <c r="Y1625" t="str">
        <f>VLOOKUP(Table8_16[[#This Row],[Product_ID]],Table3__211[],6,FALSE)</f>
        <v>Lucero LLC</v>
      </c>
      <c r="Z1625">
        <f>VLOOKUP(Table8_16[[#This Row],[Product_ID]],Table3__211[],7,FALSE)</f>
        <v>419.28</v>
      </c>
      <c r="AA1625">
        <f>VLOOKUP(Table8_16[[#This Row],[Product_ID]],Table3__211[],8,FALSE)</f>
        <v>86</v>
      </c>
      <c r="AB1625" t="str">
        <f>VLOOKUP(Table8_16[[#This Row],[Store_ID]],Store!$A$2:$E$21,2,FALSE)</f>
        <v>Shelton PLC</v>
      </c>
      <c r="AC1625" t="str">
        <f>VLOOKUP(Table8_16[[#This Row],[Store_ID]],Store!$A$2:$E$21,3,FALSE)</f>
        <v>North</v>
      </c>
      <c r="AD1625" t="str">
        <f>VLOOKUP(Table8_16[[#This Row],[Store_ID]],Store!$A$2:$E$21,4,FALSE)</f>
        <v>East Jenniferstad</v>
      </c>
      <c r="AE1625" t="str">
        <f>VLOOKUP(Table8_16[[#This Row],[Store_ID]],Store!$A$2:$E$21,5,FALSE)</f>
        <v>Flagship</v>
      </c>
      <c r="AF1625" s="22" t="str">
        <f>VLOOKUP(Table8_16[[#This Row],[Store_ID]],Store!$A$2:$F$21,6,FALSE)</f>
        <v>Physical Store</v>
      </c>
    </row>
    <row r="1626" spans="1:32" x14ac:dyDescent="0.3">
      <c r="A1626" t="s">
        <v>3591</v>
      </c>
      <c r="B1626" s="5">
        <v>45868</v>
      </c>
      <c r="C1626" t="s">
        <v>1112</v>
      </c>
      <c r="D1626" t="s">
        <v>1841</v>
      </c>
      <c r="E1626" t="s">
        <v>1939</v>
      </c>
      <c r="F1626">
        <v>4</v>
      </c>
      <c r="G1626">
        <v>164.93</v>
      </c>
      <c r="H1626">
        <v>0.11</v>
      </c>
      <c r="I1626" t="s">
        <v>1959</v>
      </c>
      <c r="J1626">
        <v>587.1508</v>
      </c>
      <c r="K1626">
        <v>587.1508</v>
      </c>
      <c r="L1626" t="str">
        <f>_xlfn.IFS(Table8_1[[#This Row],[Unit_Price]]&lt;500,"Low Price",Table8_1[[#This Row],[Unit_Price]]&lt;2000,"Medium Price",Table8_1[[#This Row],[Unit_Price]]&gt;=2000, "High Price")</f>
        <v>Low Price</v>
      </c>
      <c r="M1626" t="str">
        <f>VLOOKUP(Table8_16[[#This Row],[Customer_ID]],Table1__2[],2,FALSE)</f>
        <v>Jeffrey Mccarthy</v>
      </c>
      <c r="N1626">
        <f>VLOOKUP(Table8_16[[#This Row],[Customer_ID]],Table1__2[],3,FALSE)</f>
        <v>25</v>
      </c>
      <c r="O1626" t="str">
        <f>VLOOKUP(Table8_16[[#This Row],[Customer_ID]],Table1__2[],4,FALSE)</f>
        <v>Female</v>
      </c>
      <c r="P1626" t="str">
        <f>VLOOKUP(Table8_16[[#This Row],[Customer_ID]],Table1__2[],5,FALSE)</f>
        <v>North Samuel</v>
      </c>
      <c r="Q1626" t="str">
        <f>VLOOKUP(Table8_16[[#This Row],[Customer_ID]],Table1__2[],6,FALSE)</f>
        <v>Nebraska</v>
      </c>
      <c r="R1626" t="str">
        <f>VLOOKUP(Table8_16[[#This Row],[Customer_ID]],Table1__2[],7,FALSE)</f>
        <v>USA</v>
      </c>
      <c r="S1626" t="str">
        <f>VLOOKUP(Table8_16[[#This Row],[Customer_ID]],Table1__2[],8,FALSE)</f>
        <v>Bronze</v>
      </c>
      <c r="T1626" t="str">
        <f>VLOOKUP(Table8_16[[#This Row],[Customer_ID]],Table1__2[],9,FALSE)</f>
        <v>Entry level Professionel</v>
      </c>
      <c r="U1626" t="str">
        <f>VLOOKUP(Table8_16[[#This Row],[Product_ID]],Table3__211[],2,FALSE)</f>
        <v>Kitchen Cutting</v>
      </c>
      <c r="V1626" t="str">
        <f>VLOOKUP(Table8_16[[#This Row],[Product_ID]],Table3__211[],3,FALSE)</f>
        <v>Board</v>
      </c>
      <c r="W1626" t="str">
        <f>VLOOKUP(Table8_16[[#This Row],[Product_ID]],Table3__211[],4,FALSE)</f>
        <v>Home</v>
      </c>
      <c r="X1626" t="str">
        <f>VLOOKUP(Table8_16[[#This Row],[Product_ID]],Table3__211[],5,FALSE)</f>
        <v>Kitchen</v>
      </c>
      <c r="Y1626" t="str">
        <f>VLOOKUP(Table8_16[[#This Row],[Product_ID]],Table3__211[],6,FALSE)</f>
        <v>Taylor, Dodson and Johnston</v>
      </c>
      <c r="Z1626">
        <f>VLOOKUP(Table8_16[[#This Row],[Product_ID]],Table3__211[],7,FALSE)</f>
        <v>176.07</v>
      </c>
      <c r="AA1626">
        <f>VLOOKUP(Table8_16[[#This Row],[Product_ID]],Table3__211[],8,FALSE)</f>
        <v>82</v>
      </c>
      <c r="AB1626" t="str">
        <f>VLOOKUP(Table8_16[[#This Row],[Store_ID]],Store!$A$2:$E$21,2,FALSE)</f>
        <v>Frederick-Wright</v>
      </c>
      <c r="AC1626" t="str">
        <f>VLOOKUP(Table8_16[[#This Row],[Store_ID]],Store!$A$2:$E$21,3,FALSE)</f>
        <v>West</v>
      </c>
      <c r="AD1626" t="str">
        <f>VLOOKUP(Table8_16[[#This Row],[Store_ID]],Store!$A$2:$E$21,4,FALSE)</f>
        <v>New Jimmymouth</v>
      </c>
      <c r="AE1626" t="str">
        <f>VLOOKUP(Table8_16[[#This Row],[Store_ID]],Store!$A$2:$E$21,5,FALSE)</f>
        <v>Flagship</v>
      </c>
      <c r="AF1626" s="22" t="str">
        <f>VLOOKUP(Table8_16[[#This Row],[Store_ID]],Store!$A$2:$F$21,6,FALSE)</f>
        <v>Physical Store</v>
      </c>
    </row>
    <row r="1627" spans="1:32" x14ac:dyDescent="0.3">
      <c r="A1627" t="s">
        <v>3592</v>
      </c>
      <c r="B1627" s="5">
        <v>45569</v>
      </c>
      <c r="C1627" t="s">
        <v>808</v>
      </c>
      <c r="D1627" t="s">
        <v>1617</v>
      </c>
      <c r="E1627" t="s">
        <v>1914</v>
      </c>
      <c r="F1627">
        <v>3</v>
      </c>
      <c r="G1627">
        <v>326.66000000000003</v>
      </c>
      <c r="H1627">
        <v>0.28000000000000003</v>
      </c>
      <c r="I1627" t="s">
        <v>1964</v>
      </c>
      <c r="J1627">
        <v>705.5856</v>
      </c>
      <c r="K1627">
        <v>705.5856</v>
      </c>
      <c r="L1627" t="str">
        <f>_xlfn.IFS(Table8_1[[#This Row],[Unit_Price]]&lt;500,"Low Price",Table8_1[[#This Row],[Unit_Price]]&lt;2000,"Medium Price",Table8_1[[#This Row],[Unit_Price]]&gt;=2000, "High Price")</f>
        <v>Low Price</v>
      </c>
      <c r="M1627" t="str">
        <f>VLOOKUP(Table8_16[[#This Row],[Customer_ID]],Table1__2[],2,FALSE)</f>
        <v>Lauren George</v>
      </c>
      <c r="N1627">
        <f>VLOOKUP(Table8_16[[#This Row],[Customer_ID]],Table1__2[],3,FALSE)</f>
        <v>41</v>
      </c>
      <c r="O1627" t="str">
        <f>VLOOKUP(Table8_16[[#This Row],[Customer_ID]],Table1__2[],4,FALSE)</f>
        <v>Female</v>
      </c>
      <c r="P1627" t="str">
        <f>VLOOKUP(Table8_16[[#This Row],[Customer_ID]],Table1__2[],5,FALSE)</f>
        <v>Garciamouth</v>
      </c>
      <c r="Q1627" t="str">
        <f>VLOOKUP(Table8_16[[#This Row],[Customer_ID]],Table1__2[],6,FALSE)</f>
        <v>New York</v>
      </c>
      <c r="R1627" t="str">
        <f>VLOOKUP(Table8_16[[#This Row],[Customer_ID]],Table1__2[],7,FALSE)</f>
        <v>USA</v>
      </c>
      <c r="S1627" t="str">
        <f>VLOOKUP(Table8_16[[#This Row],[Customer_ID]],Table1__2[],8,FALSE)</f>
        <v>Gold</v>
      </c>
      <c r="T1627" t="str">
        <f>VLOOKUP(Table8_16[[#This Row],[Customer_ID]],Table1__2[],9,FALSE)</f>
        <v>Experienced</v>
      </c>
      <c r="U1627" t="str">
        <f>VLOOKUP(Table8_16[[#This Row],[Product_ID]],Table3__211[],2,FALSE)</f>
        <v>4K Home</v>
      </c>
      <c r="V1627" t="str">
        <f>VLOOKUP(Table8_16[[#This Row],[Product_ID]],Table3__211[],3,FALSE)</f>
        <v>Projector</v>
      </c>
      <c r="W1627" t="str">
        <f>VLOOKUP(Table8_16[[#This Row],[Product_ID]],Table3__211[],4,FALSE)</f>
        <v>Electronics</v>
      </c>
      <c r="X1627" t="str">
        <f>VLOOKUP(Table8_16[[#This Row],[Product_ID]],Table3__211[],5,FALSE)</f>
        <v>Appliances</v>
      </c>
      <c r="Y1627" t="str">
        <f>VLOOKUP(Table8_16[[#This Row],[Product_ID]],Table3__211[],6,FALSE)</f>
        <v>Thomas LLC</v>
      </c>
      <c r="Z1627">
        <f>VLOOKUP(Table8_16[[#This Row],[Product_ID]],Table3__211[],7,FALSE)</f>
        <v>465.34</v>
      </c>
      <c r="AA1627">
        <f>VLOOKUP(Table8_16[[#This Row],[Product_ID]],Table3__211[],8,FALSE)</f>
        <v>301</v>
      </c>
      <c r="AB1627" t="str">
        <f>VLOOKUP(Table8_16[[#This Row],[Store_ID]],Store!$A$2:$E$21,2,FALSE)</f>
        <v>Martinez-Mullins</v>
      </c>
      <c r="AC1627" t="str">
        <f>VLOOKUP(Table8_16[[#This Row],[Store_ID]],Store!$A$2:$E$21,3,FALSE)</f>
        <v>South</v>
      </c>
      <c r="AD1627" t="str">
        <f>VLOOKUP(Table8_16[[#This Row],[Store_ID]],Store!$A$2:$E$21,4,FALSE)</f>
        <v>Williamsfurt</v>
      </c>
      <c r="AE1627" t="str">
        <f>VLOOKUP(Table8_16[[#This Row],[Store_ID]],Store!$A$2:$E$21,5,FALSE)</f>
        <v>Online</v>
      </c>
      <c r="AF1627" s="22" t="str">
        <f>VLOOKUP(Table8_16[[#This Row],[Store_ID]],Store!$A$2:$F$21,6,FALSE)</f>
        <v>Digital Store</v>
      </c>
    </row>
    <row r="1628" spans="1:32" x14ac:dyDescent="0.3">
      <c r="A1628" t="s">
        <v>3593</v>
      </c>
      <c r="B1628" s="5">
        <v>45382</v>
      </c>
      <c r="C1628" t="s">
        <v>609</v>
      </c>
      <c r="D1628" t="s">
        <v>1560</v>
      </c>
      <c r="E1628" t="s">
        <v>1936</v>
      </c>
      <c r="F1628">
        <v>2</v>
      </c>
      <c r="G1628">
        <v>462.93</v>
      </c>
      <c r="H1628">
        <v>0.17</v>
      </c>
      <c r="I1628" t="s">
        <v>1961</v>
      </c>
      <c r="J1628">
        <v>768.46379999999999</v>
      </c>
      <c r="K1628">
        <v>768.46379999999999</v>
      </c>
      <c r="L1628" t="str">
        <f>_xlfn.IFS(Table8_1[[#This Row],[Unit_Price]]&lt;500,"Low Price",Table8_1[[#This Row],[Unit_Price]]&lt;2000,"Medium Price",Table8_1[[#This Row],[Unit_Price]]&gt;=2000, "High Price")</f>
        <v>Low Price</v>
      </c>
      <c r="M1628" t="str">
        <f>VLOOKUP(Table8_16[[#This Row],[Customer_ID]],Table1__2[],2,FALSE)</f>
        <v>Melissa Hamilton</v>
      </c>
      <c r="N1628">
        <f>VLOOKUP(Table8_16[[#This Row],[Customer_ID]],Table1__2[],3,FALSE)</f>
        <v>23</v>
      </c>
      <c r="O1628" t="str">
        <f>VLOOKUP(Table8_16[[#This Row],[Customer_ID]],Table1__2[],4,FALSE)</f>
        <v>Female</v>
      </c>
      <c r="P1628" t="str">
        <f>VLOOKUP(Table8_16[[#This Row],[Customer_ID]],Table1__2[],5,FALSE)</f>
        <v>Hutchinsonville</v>
      </c>
      <c r="Q1628" t="str">
        <f>VLOOKUP(Table8_16[[#This Row],[Customer_ID]],Table1__2[],6,FALSE)</f>
        <v>Oklahoma</v>
      </c>
      <c r="R1628" t="str">
        <f>VLOOKUP(Table8_16[[#This Row],[Customer_ID]],Table1__2[],7,FALSE)</f>
        <v>USA</v>
      </c>
      <c r="S1628" t="str">
        <f>VLOOKUP(Table8_16[[#This Row],[Customer_ID]],Table1__2[],8,FALSE)</f>
        <v>Silver</v>
      </c>
      <c r="T1628" t="str">
        <f>VLOOKUP(Table8_16[[#This Row],[Customer_ID]],Table1__2[],9,FALSE)</f>
        <v>Students</v>
      </c>
      <c r="U1628" t="str">
        <f>VLOOKUP(Table8_16[[#This Row],[Product_ID]],Table3__211[],2,FALSE)</f>
        <v>Men's Graphic</v>
      </c>
      <c r="V1628" t="str">
        <f>VLOOKUP(Table8_16[[#This Row],[Product_ID]],Table3__211[],3,FALSE)</f>
        <v>T-Shirt</v>
      </c>
      <c r="W1628" t="str">
        <f>VLOOKUP(Table8_16[[#This Row],[Product_ID]],Table3__211[],4,FALSE)</f>
        <v>Clothing</v>
      </c>
      <c r="X1628" t="str">
        <f>VLOOKUP(Table8_16[[#This Row],[Product_ID]],Table3__211[],5,FALSE)</f>
        <v>Tops</v>
      </c>
      <c r="Y1628" t="str">
        <f>VLOOKUP(Table8_16[[#This Row],[Product_ID]],Table3__211[],6,FALSE)</f>
        <v>Terry-Moore</v>
      </c>
      <c r="Z1628">
        <f>VLOOKUP(Table8_16[[#This Row],[Product_ID]],Table3__211[],7,FALSE)</f>
        <v>342.56</v>
      </c>
      <c r="AA1628">
        <f>VLOOKUP(Table8_16[[#This Row],[Product_ID]],Table3__211[],8,FALSE)</f>
        <v>181</v>
      </c>
      <c r="AB1628" t="str">
        <f>VLOOKUP(Table8_16[[#This Row],[Store_ID]],Store!$A$2:$E$21,2,FALSE)</f>
        <v>Shelton PLC</v>
      </c>
      <c r="AC1628" t="str">
        <f>VLOOKUP(Table8_16[[#This Row],[Store_ID]],Store!$A$2:$E$21,3,FALSE)</f>
        <v>North</v>
      </c>
      <c r="AD1628" t="str">
        <f>VLOOKUP(Table8_16[[#This Row],[Store_ID]],Store!$A$2:$E$21,4,FALSE)</f>
        <v>East Jenniferstad</v>
      </c>
      <c r="AE1628" t="str">
        <f>VLOOKUP(Table8_16[[#This Row],[Store_ID]],Store!$A$2:$E$21,5,FALSE)</f>
        <v>Flagship</v>
      </c>
      <c r="AF1628" s="22" t="str">
        <f>VLOOKUP(Table8_16[[#This Row],[Store_ID]],Store!$A$2:$F$21,6,FALSE)</f>
        <v>Physical Store</v>
      </c>
    </row>
    <row r="1629" spans="1:32" x14ac:dyDescent="0.3">
      <c r="A1629" t="s">
        <v>3594</v>
      </c>
      <c r="B1629" s="5">
        <v>45885</v>
      </c>
      <c r="C1629" t="s">
        <v>503</v>
      </c>
      <c r="D1629" t="s">
        <v>1555</v>
      </c>
      <c r="E1629" t="s">
        <v>1939</v>
      </c>
      <c r="F1629">
        <v>3</v>
      </c>
      <c r="G1629">
        <v>60.26</v>
      </c>
      <c r="H1629">
        <v>0.04</v>
      </c>
      <c r="I1629" t="s">
        <v>1959</v>
      </c>
      <c r="J1629">
        <v>173.5488</v>
      </c>
      <c r="K1629">
        <v>173.5488</v>
      </c>
      <c r="L1629" t="str">
        <f>_xlfn.IFS(Table8_1[[#This Row],[Unit_Price]]&lt;500,"Low Price",Table8_1[[#This Row],[Unit_Price]]&lt;2000,"Medium Price",Table8_1[[#This Row],[Unit_Price]]&gt;=2000, "High Price")</f>
        <v>Low Price</v>
      </c>
      <c r="M1629" t="str">
        <f>VLOOKUP(Table8_16[[#This Row],[Customer_ID]],Table1__2[],2,FALSE)</f>
        <v>Rhonda Young</v>
      </c>
      <c r="N1629">
        <f>VLOOKUP(Table8_16[[#This Row],[Customer_ID]],Table1__2[],3,FALSE)</f>
        <v>49</v>
      </c>
      <c r="O1629" t="str">
        <f>VLOOKUP(Table8_16[[#This Row],[Customer_ID]],Table1__2[],4,FALSE)</f>
        <v>Female</v>
      </c>
      <c r="P1629" t="str">
        <f>VLOOKUP(Table8_16[[#This Row],[Customer_ID]],Table1__2[],5,FALSE)</f>
        <v>Lake Nathanfort</v>
      </c>
      <c r="Q1629" t="str">
        <f>VLOOKUP(Table8_16[[#This Row],[Customer_ID]],Table1__2[],6,FALSE)</f>
        <v>Alaska</v>
      </c>
      <c r="R1629" t="str">
        <f>VLOOKUP(Table8_16[[#This Row],[Customer_ID]],Table1__2[],7,FALSE)</f>
        <v>USA</v>
      </c>
      <c r="S1629" t="str">
        <f>VLOOKUP(Table8_16[[#This Row],[Customer_ID]],Table1__2[],8,FALSE)</f>
        <v>Platinum</v>
      </c>
      <c r="T1629" t="str">
        <f>VLOOKUP(Table8_16[[#This Row],[Customer_ID]],Table1__2[],9,FALSE)</f>
        <v>Experienced</v>
      </c>
      <c r="U1629" t="str">
        <f>VLOOKUP(Table8_16[[#This Row],[Product_ID]],Table3__211[],2,FALSE)</f>
        <v>Brother Laser</v>
      </c>
      <c r="V1629" t="str">
        <f>VLOOKUP(Table8_16[[#This Row],[Product_ID]],Table3__211[],3,FALSE)</f>
        <v>Printer</v>
      </c>
      <c r="W1629" t="str">
        <f>VLOOKUP(Table8_16[[#This Row],[Product_ID]],Table3__211[],4,FALSE)</f>
        <v>Electronics</v>
      </c>
      <c r="X1629" t="str">
        <f>VLOOKUP(Table8_16[[#This Row],[Product_ID]],Table3__211[],5,FALSE)</f>
        <v>Computer</v>
      </c>
      <c r="Y1629" t="str">
        <f>VLOOKUP(Table8_16[[#This Row],[Product_ID]],Table3__211[],6,FALSE)</f>
        <v>Hunt Inc</v>
      </c>
      <c r="Z1629">
        <f>VLOOKUP(Table8_16[[#This Row],[Product_ID]],Table3__211[],7,FALSE)</f>
        <v>112.42</v>
      </c>
      <c r="AA1629">
        <f>VLOOKUP(Table8_16[[#This Row],[Product_ID]],Table3__211[],8,FALSE)</f>
        <v>416</v>
      </c>
      <c r="AB1629" t="str">
        <f>VLOOKUP(Table8_16[[#This Row],[Store_ID]],Store!$A$2:$E$21,2,FALSE)</f>
        <v>Frederick-Wright</v>
      </c>
      <c r="AC1629" t="str">
        <f>VLOOKUP(Table8_16[[#This Row],[Store_ID]],Store!$A$2:$E$21,3,FALSE)</f>
        <v>West</v>
      </c>
      <c r="AD1629" t="str">
        <f>VLOOKUP(Table8_16[[#This Row],[Store_ID]],Store!$A$2:$E$21,4,FALSE)</f>
        <v>New Jimmymouth</v>
      </c>
      <c r="AE1629" t="str">
        <f>VLOOKUP(Table8_16[[#This Row],[Store_ID]],Store!$A$2:$E$21,5,FALSE)</f>
        <v>Flagship</v>
      </c>
      <c r="AF1629" s="22" t="str">
        <f>VLOOKUP(Table8_16[[#This Row],[Store_ID]],Store!$A$2:$F$21,6,FALSE)</f>
        <v>Physical Store</v>
      </c>
    </row>
    <row r="1630" spans="1:32" x14ac:dyDescent="0.3">
      <c r="A1630" t="s">
        <v>3595</v>
      </c>
      <c r="B1630" s="5">
        <v>45829</v>
      </c>
      <c r="C1630" t="s">
        <v>265</v>
      </c>
      <c r="D1630" t="s">
        <v>1680</v>
      </c>
      <c r="E1630" t="s">
        <v>1921</v>
      </c>
      <c r="F1630">
        <v>3</v>
      </c>
      <c r="G1630">
        <v>109.5</v>
      </c>
      <c r="H1630">
        <v>0.06</v>
      </c>
      <c r="I1630" t="s">
        <v>1964</v>
      </c>
      <c r="J1630">
        <v>308.79000000000002</v>
      </c>
      <c r="K1630">
        <v>308.79000000000002</v>
      </c>
      <c r="L1630" t="str">
        <f>_xlfn.IFS(Table8_1[[#This Row],[Unit_Price]]&lt;500,"Low Price",Table8_1[[#This Row],[Unit_Price]]&lt;2000,"Medium Price",Table8_1[[#This Row],[Unit_Price]]&gt;=2000, "High Price")</f>
        <v>Low Price</v>
      </c>
      <c r="M1630" t="str">
        <f>VLOOKUP(Table8_16[[#This Row],[Customer_ID]],Table1__2[],2,FALSE)</f>
        <v>Andrea Perez</v>
      </c>
      <c r="N1630">
        <f>VLOOKUP(Table8_16[[#This Row],[Customer_ID]],Table1__2[],3,FALSE)</f>
        <v>61</v>
      </c>
      <c r="O1630" t="str">
        <f>VLOOKUP(Table8_16[[#This Row],[Customer_ID]],Table1__2[],4,FALSE)</f>
        <v>Female</v>
      </c>
      <c r="P1630" t="str">
        <f>VLOOKUP(Table8_16[[#This Row],[Customer_ID]],Table1__2[],5,FALSE)</f>
        <v>South Shaun</v>
      </c>
      <c r="Q1630" t="str">
        <f>VLOOKUP(Table8_16[[#This Row],[Customer_ID]],Table1__2[],6,FALSE)</f>
        <v>New Mexico</v>
      </c>
      <c r="R1630" t="str">
        <f>VLOOKUP(Table8_16[[#This Row],[Customer_ID]],Table1__2[],7,FALSE)</f>
        <v>USA</v>
      </c>
      <c r="S1630" t="str">
        <f>VLOOKUP(Table8_16[[#This Row],[Customer_ID]],Table1__2[],8,FALSE)</f>
        <v>Gold</v>
      </c>
      <c r="T1630" t="str">
        <f>VLOOKUP(Table8_16[[#This Row],[Customer_ID]],Table1__2[],9,FALSE)</f>
        <v>Retired</v>
      </c>
      <c r="U1630" t="str">
        <f>VLOOKUP(Table8_16[[#This Row],[Product_ID]],Table3__211[],2,FALSE)</f>
        <v>Gaming Mechanical</v>
      </c>
      <c r="V1630" t="str">
        <f>VLOOKUP(Table8_16[[#This Row],[Product_ID]],Table3__211[],3,FALSE)</f>
        <v>Keyboard</v>
      </c>
      <c r="W1630" t="str">
        <f>VLOOKUP(Table8_16[[#This Row],[Product_ID]],Table3__211[],4,FALSE)</f>
        <v>Electronics</v>
      </c>
      <c r="X1630" t="str">
        <f>VLOOKUP(Table8_16[[#This Row],[Product_ID]],Table3__211[],5,FALSE)</f>
        <v>Computer</v>
      </c>
      <c r="Y1630" t="str">
        <f>VLOOKUP(Table8_16[[#This Row],[Product_ID]],Table3__211[],6,FALSE)</f>
        <v>Lucero LLC</v>
      </c>
      <c r="Z1630">
        <f>VLOOKUP(Table8_16[[#This Row],[Product_ID]],Table3__211[],7,FALSE)</f>
        <v>419.28</v>
      </c>
      <c r="AA1630">
        <f>VLOOKUP(Table8_16[[#This Row],[Product_ID]],Table3__211[],8,FALSE)</f>
        <v>86</v>
      </c>
      <c r="AB1630" t="str">
        <f>VLOOKUP(Table8_16[[#This Row],[Store_ID]],Store!$A$2:$E$21,2,FALSE)</f>
        <v>Moore, Padilla and Butler</v>
      </c>
      <c r="AC1630" t="str">
        <f>VLOOKUP(Table8_16[[#This Row],[Store_ID]],Store!$A$2:$E$21,3,FALSE)</f>
        <v>South</v>
      </c>
      <c r="AD1630" t="str">
        <f>VLOOKUP(Table8_16[[#This Row],[Store_ID]],Store!$A$2:$E$21,4,FALSE)</f>
        <v>East Johnstad</v>
      </c>
      <c r="AE1630" t="str">
        <f>VLOOKUP(Table8_16[[#This Row],[Store_ID]],Store!$A$2:$E$21,5,FALSE)</f>
        <v>Flagship</v>
      </c>
      <c r="AF1630" s="22" t="str">
        <f>VLOOKUP(Table8_16[[#This Row],[Store_ID]],Store!$A$2:$F$21,6,FALSE)</f>
        <v>Physical Store</v>
      </c>
    </row>
    <row r="1631" spans="1:32" x14ac:dyDescent="0.3">
      <c r="A1631" t="s">
        <v>3596</v>
      </c>
      <c r="B1631" s="5">
        <v>45721</v>
      </c>
      <c r="C1631" t="s">
        <v>1205</v>
      </c>
      <c r="D1631" t="s">
        <v>1793</v>
      </c>
      <c r="E1631" t="s">
        <v>1939</v>
      </c>
      <c r="F1631">
        <v>1</v>
      </c>
      <c r="G1631">
        <v>505.83</v>
      </c>
      <c r="H1631">
        <v>0.14000000000000001</v>
      </c>
      <c r="I1631" t="s">
        <v>1964</v>
      </c>
      <c r="J1631">
        <v>435.0138</v>
      </c>
      <c r="K1631">
        <v>435.01379999999995</v>
      </c>
      <c r="L1631" t="str">
        <f>_xlfn.IFS(Table8_1[[#This Row],[Unit_Price]]&lt;500,"Low Price",Table8_1[[#This Row],[Unit_Price]]&lt;2000,"Medium Price",Table8_1[[#This Row],[Unit_Price]]&gt;=2000, "High Price")</f>
        <v>Medium Price</v>
      </c>
      <c r="M1631" t="str">
        <f>VLOOKUP(Table8_16[[#This Row],[Customer_ID]],Table1__2[],2,FALSE)</f>
        <v>Martha Brown</v>
      </c>
      <c r="N1631">
        <f>VLOOKUP(Table8_16[[#This Row],[Customer_ID]],Table1__2[],3,FALSE)</f>
        <v>20</v>
      </c>
      <c r="O1631" t="str">
        <f>VLOOKUP(Table8_16[[#This Row],[Customer_ID]],Table1__2[],4,FALSE)</f>
        <v>Female</v>
      </c>
      <c r="P1631" t="str">
        <f>VLOOKUP(Table8_16[[#This Row],[Customer_ID]],Table1__2[],5,FALSE)</f>
        <v>Novakstad</v>
      </c>
      <c r="Q1631" t="str">
        <f>VLOOKUP(Table8_16[[#This Row],[Customer_ID]],Table1__2[],6,FALSE)</f>
        <v>California</v>
      </c>
      <c r="R1631" t="str">
        <f>VLOOKUP(Table8_16[[#This Row],[Customer_ID]],Table1__2[],7,FALSE)</f>
        <v>USA</v>
      </c>
      <c r="S1631" t="str">
        <f>VLOOKUP(Table8_16[[#This Row],[Customer_ID]],Table1__2[],8,FALSE)</f>
        <v>Gold</v>
      </c>
      <c r="T1631" t="str">
        <f>VLOOKUP(Table8_16[[#This Row],[Customer_ID]],Table1__2[],9,FALSE)</f>
        <v>Students</v>
      </c>
      <c r="U1631" t="str">
        <f>VLOOKUP(Table8_16[[#This Row],[Product_ID]],Table3__211[],2,FALSE)</f>
        <v>Kitchen Storage</v>
      </c>
      <c r="V1631" t="str">
        <f>VLOOKUP(Table8_16[[#This Row],[Product_ID]],Table3__211[],3,FALSE)</f>
        <v>Rack</v>
      </c>
      <c r="W1631" t="str">
        <f>VLOOKUP(Table8_16[[#This Row],[Product_ID]],Table3__211[],4,FALSE)</f>
        <v>Home</v>
      </c>
      <c r="X1631" t="str">
        <f>VLOOKUP(Table8_16[[#This Row],[Product_ID]],Table3__211[],5,FALSE)</f>
        <v>Storage</v>
      </c>
      <c r="Y1631" t="str">
        <f>VLOOKUP(Table8_16[[#This Row],[Product_ID]],Table3__211[],6,FALSE)</f>
        <v>Duran Group</v>
      </c>
      <c r="Z1631">
        <f>VLOOKUP(Table8_16[[#This Row],[Product_ID]],Table3__211[],7,FALSE)</f>
        <v>138.05000000000001</v>
      </c>
      <c r="AA1631">
        <f>VLOOKUP(Table8_16[[#This Row],[Product_ID]],Table3__211[],8,FALSE)</f>
        <v>89</v>
      </c>
      <c r="AB1631" t="str">
        <f>VLOOKUP(Table8_16[[#This Row],[Store_ID]],Store!$A$2:$E$21,2,FALSE)</f>
        <v>Frederick-Wright</v>
      </c>
      <c r="AC1631" t="str">
        <f>VLOOKUP(Table8_16[[#This Row],[Store_ID]],Store!$A$2:$E$21,3,FALSE)</f>
        <v>West</v>
      </c>
      <c r="AD1631" t="str">
        <f>VLOOKUP(Table8_16[[#This Row],[Store_ID]],Store!$A$2:$E$21,4,FALSE)</f>
        <v>New Jimmymouth</v>
      </c>
      <c r="AE1631" t="str">
        <f>VLOOKUP(Table8_16[[#This Row],[Store_ID]],Store!$A$2:$E$21,5,FALSE)</f>
        <v>Flagship</v>
      </c>
      <c r="AF1631" s="22" t="str">
        <f>VLOOKUP(Table8_16[[#This Row],[Store_ID]],Store!$A$2:$F$21,6,FALSE)</f>
        <v>Physical Store</v>
      </c>
    </row>
    <row r="1632" spans="1:32" x14ac:dyDescent="0.3">
      <c r="A1632" t="s">
        <v>3597</v>
      </c>
      <c r="B1632" s="5">
        <v>45511</v>
      </c>
      <c r="C1632" t="s">
        <v>551</v>
      </c>
      <c r="D1632" t="s">
        <v>1877</v>
      </c>
      <c r="E1632" t="s">
        <v>1924</v>
      </c>
      <c r="F1632">
        <v>2</v>
      </c>
      <c r="G1632">
        <v>443.15</v>
      </c>
      <c r="H1632">
        <v>0.27</v>
      </c>
      <c r="I1632" t="s">
        <v>1961</v>
      </c>
      <c r="J1632">
        <v>646.99900000000002</v>
      </c>
      <c r="K1632">
        <v>646.99899999999991</v>
      </c>
      <c r="L1632" t="str">
        <f>_xlfn.IFS(Table8_1[[#This Row],[Unit_Price]]&lt;500,"Low Price",Table8_1[[#This Row],[Unit_Price]]&lt;2000,"Medium Price",Table8_1[[#This Row],[Unit_Price]]&gt;=2000, "High Price")</f>
        <v>Low Price</v>
      </c>
      <c r="M1632" t="str">
        <f>VLOOKUP(Table8_16[[#This Row],[Customer_ID]],Table1__2[],2,FALSE)</f>
        <v>Joseph Jones</v>
      </c>
      <c r="N1632">
        <f>VLOOKUP(Table8_16[[#This Row],[Customer_ID]],Table1__2[],3,FALSE)</f>
        <v>21</v>
      </c>
      <c r="O1632" t="str">
        <f>VLOOKUP(Table8_16[[#This Row],[Customer_ID]],Table1__2[],4,FALSE)</f>
        <v>Male</v>
      </c>
      <c r="P1632" t="str">
        <f>VLOOKUP(Table8_16[[#This Row],[Customer_ID]],Table1__2[],5,FALSE)</f>
        <v>North Matthew</v>
      </c>
      <c r="Q1632" t="str">
        <f>VLOOKUP(Table8_16[[#This Row],[Customer_ID]],Table1__2[],6,FALSE)</f>
        <v>Illinois</v>
      </c>
      <c r="R1632" t="str">
        <f>VLOOKUP(Table8_16[[#This Row],[Customer_ID]],Table1__2[],7,FALSE)</f>
        <v>USA</v>
      </c>
      <c r="S1632" t="str">
        <f>VLOOKUP(Table8_16[[#This Row],[Customer_ID]],Table1__2[],8,FALSE)</f>
        <v>Bronze</v>
      </c>
      <c r="T1632" t="str">
        <f>VLOOKUP(Table8_16[[#This Row],[Customer_ID]],Table1__2[],9,FALSE)</f>
        <v>Students</v>
      </c>
      <c r="U1632" t="str">
        <f>VLOOKUP(Table8_16[[#This Row],[Product_ID]],Table3__211[],2,FALSE)</f>
        <v>Portable Bluetooth</v>
      </c>
      <c r="V1632" t="str">
        <f>VLOOKUP(Table8_16[[#This Row],[Product_ID]],Table3__211[],3,FALSE)</f>
        <v>Speaker</v>
      </c>
      <c r="W1632" t="str">
        <f>VLOOKUP(Table8_16[[#This Row],[Product_ID]],Table3__211[],4,FALSE)</f>
        <v>Electronics</v>
      </c>
      <c r="X1632" t="str">
        <f>VLOOKUP(Table8_16[[#This Row],[Product_ID]],Table3__211[],5,FALSE)</f>
        <v>Audio</v>
      </c>
      <c r="Y1632" t="str">
        <f>VLOOKUP(Table8_16[[#This Row],[Product_ID]],Table3__211[],6,FALSE)</f>
        <v>Flores-King</v>
      </c>
      <c r="Z1632">
        <f>VLOOKUP(Table8_16[[#This Row],[Product_ID]],Table3__211[],7,FALSE)</f>
        <v>431.67</v>
      </c>
      <c r="AA1632">
        <f>VLOOKUP(Table8_16[[#This Row],[Product_ID]],Table3__211[],8,FALSE)</f>
        <v>73</v>
      </c>
      <c r="AB1632" t="str">
        <f>VLOOKUP(Table8_16[[#This Row],[Store_ID]],Store!$A$2:$E$21,2,FALSE)</f>
        <v>Hill, Wagner and Ballard</v>
      </c>
      <c r="AC1632" t="str">
        <f>VLOOKUP(Table8_16[[#This Row],[Store_ID]],Store!$A$2:$E$21,3,FALSE)</f>
        <v>East</v>
      </c>
      <c r="AD1632" t="str">
        <f>VLOOKUP(Table8_16[[#This Row],[Store_ID]],Store!$A$2:$E$21,4,FALSE)</f>
        <v>East Davidville</v>
      </c>
      <c r="AE1632" t="str">
        <f>VLOOKUP(Table8_16[[#This Row],[Store_ID]],Store!$A$2:$E$21,5,FALSE)</f>
        <v>Online</v>
      </c>
      <c r="AF1632" s="22" t="str">
        <f>VLOOKUP(Table8_16[[#This Row],[Store_ID]],Store!$A$2:$F$21,6,FALSE)</f>
        <v>Digital Store</v>
      </c>
    </row>
    <row r="1633" spans="1:32" x14ac:dyDescent="0.3">
      <c r="A1633" t="s">
        <v>3598</v>
      </c>
      <c r="B1633" s="5">
        <v>45739</v>
      </c>
      <c r="C1633" t="s">
        <v>1539</v>
      </c>
      <c r="D1633" t="s">
        <v>1585</v>
      </c>
      <c r="E1633" t="s">
        <v>1914</v>
      </c>
      <c r="F1633">
        <v>2</v>
      </c>
      <c r="G1633">
        <v>784.26</v>
      </c>
      <c r="H1633">
        <v>0.23</v>
      </c>
      <c r="I1633" t="s">
        <v>1961</v>
      </c>
      <c r="J1633">
        <v>1207.7603999999999</v>
      </c>
      <c r="K1633">
        <v>1207.7603999999999</v>
      </c>
      <c r="L1633" t="str">
        <f>_xlfn.IFS(Table8_1[[#This Row],[Unit_Price]]&lt;500,"Low Price",Table8_1[[#This Row],[Unit_Price]]&lt;2000,"Medium Price",Table8_1[[#This Row],[Unit_Price]]&gt;=2000, "High Price")</f>
        <v>Medium Price</v>
      </c>
      <c r="M1633" t="str">
        <f>VLOOKUP(Table8_16[[#This Row],[Customer_ID]],Table1__2[],2,FALSE)</f>
        <v>Sarah Marsh</v>
      </c>
      <c r="N1633">
        <f>VLOOKUP(Table8_16[[#This Row],[Customer_ID]],Table1__2[],3,FALSE)</f>
        <v>47</v>
      </c>
      <c r="O1633" t="str">
        <f>VLOOKUP(Table8_16[[#This Row],[Customer_ID]],Table1__2[],4,FALSE)</f>
        <v>Female</v>
      </c>
      <c r="P1633" t="str">
        <f>VLOOKUP(Table8_16[[#This Row],[Customer_ID]],Table1__2[],5,FALSE)</f>
        <v>Port William</v>
      </c>
      <c r="Q1633" t="str">
        <f>VLOOKUP(Table8_16[[#This Row],[Customer_ID]],Table1__2[],6,FALSE)</f>
        <v>New York</v>
      </c>
      <c r="R1633" t="str">
        <f>VLOOKUP(Table8_16[[#This Row],[Customer_ID]],Table1__2[],7,FALSE)</f>
        <v>USA</v>
      </c>
      <c r="S1633" t="str">
        <f>VLOOKUP(Table8_16[[#This Row],[Customer_ID]],Table1__2[],8,FALSE)</f>
        <v>Gold</v>
      </c>
      <c r="T1633" t="str">
        <f>VLOOKUP(Table8_16[[#This Row],[Customer_ID]],Table1__2[],9,FALSE)</f>
        <v>Experienced</v>
      </c>
      <c r="U1633" t="str">
        <f>VLOOKUP(Table8_16[[#This Row],[Product_ID]],Table3__211[],2,FALSE)</f>
        <v>LED Table</v>
      </c>
      <c r="V1633" t="str">
        <f>VLOOKUP(Table8_16[[#This Row],[Product_ID]],Table3__211[],3,FALSE)</f>
        <v>Lamp</v>
      </c>
      <c r="W1633" t="str">
        <f>VLOOKUP(Table8_16[[#This Row],[Product_ID]],Table3__211[],4,FALSE)</f>
        <v>Home</v>
      </c>
      <c r="X1633" t="str">
        <f>VLOOKUP(Table8_16[[#This Row],[Product_ID]],Table3__211[],5,FALSE)</f>
        <v>Lighting</v>
      </c>
      <c r="Y1633" t="str">
        <f>VLOOKUP(Table8_16[[#This Row],[Product_ID]],Table3__211[],6,FALSE)</f>
        <v>Harrell LLC</v>
      </c>
      <c r="Z1633">
        <f>VLOOKUP(Table8_16[[#This Row],[Product_ID]],Table3__211[],7,FALSE)</f>
        <v>218.86</v>
      </c>
      <c r="AA1633">
        <f>VLOOKUP(Table8_16[[#This Row],[Product_ID]],Table3__211[],8,FALSE)</f>
        <v>170</v>
      </c>
      <c r="AB1633" t="str">
        <f>VLOOKUP(Table8_16[[#This Row],[Store_ID]],Store!$A$2:$E$21,2,FALSE)</f>
        <v>Martinez-Mullins</v>
      </c>
      <c r="AC1633" t="str">
        <f>VLOOKUP(Table8_16[[#This Row],[Store_ID]],Store!$A$2:$E$21,3,FALSE)</f>
        <v>South</v>
      </c>
      <c r="AD1633" t="str">
        <f>VLOOKUP(Table8_16[[#This Row],[Store_ID]],Store!$A$2:$E$21,4,FALSE)</f>
        <v>Williamsfurt</v>
      </c>
      <c r="AE1633" t="str">
        <f>VLOOKUP(Table8_16[[#This Row],[Store_ID]],Store!$A$2:$E$21,5,FALSE)</f>
        <v>Online</v>
      </c>
      <c r="AF1633" s="22" t="str">
        <f>VLOOKUP(Table8_16[[#This Row],[Store_ID]],Store!$A$2:$F$21,6,FALSE)</f>
        <v>Digital Store</v>
      </c>
    </row>
    <row r="1634" spans="1:32" x14ac:dyDescent="0.3">
      <c r="A1634" t="s">
        <v>3599</v>
      </c>
      <c r="B1634" s="5">
        <v>45533</v>
      </c>
      <c r="C1634" t="s">
        <v>1417</v>
      </c>
      <c r="D1634" t="s">
        <v>1696</v>
      </c>
      <c r="E1634" t="s">
        <v>1927</v>
      </c>
      <c r="F1634">
        <v>3</v>
      </c>
      <c r="G1634">
        <v>590.30999999999995</v>
      </c>
      <c r="H1634">
        <v>0.17</v>
      </c>
      <c r="I1634" t="s">
        <v>1961</v>
      </c>
      <c r="J1634">
        <v>1469.8719000000001</v>
      </c>
      <c r="K1634">
        <v>1469.8718999999999</v>
      </c>
      <c r="L1634" t="str">
        <f>_xlfn.IFS(Table8_1[[#This Row],[Unit_Price]]&lt;500,"Low Price",Table8_1[[#This Row],[Unit_Price]]&lt;2000,"Medium Price",Table8_1[[#This Row],[Unit_Price]]&gt;=2000, "High Price")</f>
        <v>Medium Price</v>
      </c>
      <c r="M1634" t="str">
        <f>VLOOKUP(Table8_16[[#This Row],[Customer_ID]],Table1__2[],2,FALSE)</f>
        <v>Tyler Weber</v>
      </c>
      <c r="N1634">
        <f>VLOOKUP(Table8_16[[#This Row],[Customer_ID]],Table1__2[],3,FALSE)</f>
        <v>54</v>
      </c>
      <c r="O1634" t="str">
        <f>VLOOKUP(Table8_16[[#This Row],[Customer_ID]],Table1__2[],4,FALSE)</f>
        <v>Male</v>
      </c>
      <c r="P1634" t="str">
        <f>VLOOKUP(Table8_16[[#This Row],[Customer_ID]],Table1__2[],5,FALSE)</f>
        <v>East Yvette</v>
      </c>
      <c r="Q1634" t="str">
        <f>VLOOKUP(Table8_16[[#This Row],[Customer_ID]],Table1__2[],6,FALSE)</f>
        <v>Illinois</v>
      </c>
      <c r="R1634" t="str">
        <f>VLOOKUP(Table8_16[[#This Row],[Customer_ID]],Table1__2[],7,FALSE)</f>
        <v>USA</v>
      </c>
      <c r="S1634" t="str">
        <f>VLOOKUP(Table8_16[[#This Row],[Customer_ID]],Table1__2[],8,FALSE)</f>
        <v>Gold</v>
      </c>
      <c r="T1634" t="str">
        <f>VLOOKUP(Table8_16[[#This Row],[Customer_ID]],Table1__2[],9,FALSE)</f>
        <v>Experienced</v>
      </c>
      <c r="U1634" t="str">
        <f>VLOOKUP(Table8_16[[#This Row],[Product_ID]],Table3__211[],2,FALSE)</f>
        <v>Portable Power</v>
      </c>
      <c r="V1634" t="str">
        <f>VLOOKUP(Table8_16[[#This Row],[Product_ID]],Table3__211[],3,FALSE)</f>
        <v>Bank</v>
      </c>
      <c r="W1634" t="str">
        <f>VLOOKUP(Table8_16[[#This Row],[Product_ID]],Table3__211[],4,FALSE)</f>
        <v>Electronics</v>
      </c>
      <c r="X1634" t="str">
        <f>VLOOKUP(Table8_16[[#This Row],[Product_ID]],Table3__211[],5,FALSE)</f>
        <v>Mobile</v>
      </c>
      <c r="Y1634" t="str">
        <f>VLOOKUP(Table8_16[[#This Row],[Product_ID]],Table3__211[],6,FALSE)</f>
        <v>Cummings and Sons</v>
      </c>
      <c r="Z1634">
        <f>VLOOKUP(Table8_16[[#This Row],[Product_ID]],Table3__211[],7,FALSE)</f>
        <v>326.06</v>
      </c>
      <c r="AA1634">
        <f>VLOOKUP(Table8_16[[#This Row],[Product_ID]],Table3__211[],8,FALSE)</f>
        <v>301</v>
      </c>
      <c r="AB1634" t="str">
        <f>VLOOKUP(Table8_16[[#This Row],[Store_ID]],Store!$A$2:$E$21,2,FALSE)</f>
        <v>Aguirre-Keller</v>
      </c>
      <c r="AC1634" t="str">
        <f>VLOOKUP(Table8_16[[#This Row],[Store_ID]],Store!$A$2:$E$21,3,FALSE)</f>
        <v>South</v>
      </c>
      <c r="AD1634" t="str">
        <f>VLOOKUP(Table8_16[[#This Row],[Store_ID]],Store!$A$2:$E$21,4,FALSE)</f>
        <v>Lake Michael</v>
      </c>
      <c r="AE1634" t="str">
        <f>VLOOKUP(Table8_16[[#This Row],[Store_ID]],Store!$A$2:$E$21,5,FALSE)</f>
        <v>Online</v>
      </c>
      <c r="AF1634" s="22" t="str">
        <f>VLOOKUP(Table8_16[[#This Row],[Store_ID]],Store!$A$2:$F$21,6,FALSE)</f>
        <v>Digital Store</v>
      </c>
    </row>
    <row r="1635" spans="1:32" x14ac:dyDescent="0.3">
      <c r="A1635" t="s">
        <v>3600</v>
      </c>
      <c r="B1635" s="5">
        <v>45553</v>
      </c>
      <c r="C1635" t="s">
        <v>421</v>
      </c>
      <c r="D1635" t="s">
        <v>1790</v>
      </c>
      <c r="E1635" t="s">
        <v>1939</v>
      </c>
      <c r="F1635">
        <v>1</v>
      </c>
      <c r="G1635">
        <v>696.13</v>
      </c>
      <c r="H1635">
        <v>0.06</v>
      </c>
      <c r="I1635" t="s">
        <v>1964</v>
      </c>
      <c r="J1635">
        <v>654.36220000000003</v>
      </c>
      <c r="K1635">
        <v>654.36220000000003</v>
      </c>
      <c r="L1635" t="str">
        <f>_xlfn.IFS(Table8_1[[#This Row],[Unit_Price]]&lt;500,"Low Price",Table8_1[[#This Row],[Unit_Price]]&lt;2000,"Medium Price",Table8_1[[#This Row],[Unit_Price]]&gt;=2000, "High Price")</f>
        <v>Medium Price</v>
      </c>
      <c r="M1635" t="str">
        <f>VLOOKUP(Table8_16[[#This Row],[Customer_ID]],Table1__2[],2,FALSE)</f>
        <v>Jacob Hopkins</v>
      </c>
      <c r="N1635">
        <f>VLOOKUP(Table8_16[[#This Row],[Customer_ID]],Table1__2[],3,FALSE)</f>
        <v>44</v>
      </c>
      <c r="O1635" t="str">
        <f>VLOOKUP(Table8_16[[#This Row],[Customer_ID]],Table1__2[],4,FALSE)</f>
        <v>Female</v>
      </c>
      <c r="P1635" t="str">
        <f>VLOOKUP(Table8_16[[#This Row],[Customer_ID]],Table1__2[],5,FALSE)</f>
        <v>lake tylerfort</v>
      </c>
      <c r="Q1635" t="str">
        <f>VLOOKUP(Table8_16[[#This Row],[Customer_ID]],Table1__2[],6,FALSE)</f>
        <v>Pennsylvania</v>
      </c>
      <c r="R1635" t="str">
        <f>VLOOKUP(Table8_16[[#This Row],[Customer_ID]],Table1__2[],7,FALSE)</f>
        <v>USA</v>
      </c>
      <c r="S1635" t="str">
        <f>VLOOKUP(Table8_16[[#This Row],[Customer_ID]],Table1__2[],8,FALSE)</f>
        <v>Platinum</v>
      </c>
      <c r="T1635" t="str">
        <f>VLOOKUP(Table8_16[[#This Row],[Customer_ID]],Table1__2[],9,FALSE)</f>
        <v>Experienced</v>
      </c>
      <c r="U1635" t="str">
        <f>VLOOKUP(Table8_16[[#This Row],[Product_ID]],Table3__211[],2,FALSE)</f>
        <v>Men's Sports</v>
      </c>
      <c r="V1635" t="str">
        <f>VLOOKUP(Table8_16[[#This Row],[Product_ID]],Table3__211[],3,FALSE)</f>
        <v>Shorts</v>
      </c>
      <c r="W1635" t="str">
        <f>VLOOKUP(Table8_16[[#This Row],[Product_ID]],Table3__211[],4,FALSE)</f>
        <v>Clothing</v>
      </c>
      <c r="X1635" t="str">
        <f>VLOOKUP(Table8_16[[#This Row],[Product_ID]],Table3__211[],5,FALSE)</f>
        <v>Bottoms</v>
      </c>
      <c r="Y1635" t="str">
        <f>VLOOKUP(Table8_16[[#This Row],[Product_ID]],Table3__211[],6,FALSE)</f>
        <v>Fitzpatrick Ltd</v>
      </c>
      <c r="Z1635">
        <f>VLOOKUP(Table8_16[[#This Row],[Product_ID]],Table3__211[],7,FALSE)</f>
        <v>218.22</v>
      </c>
      <c r="AA1635">
        <f>VLOOKUP(Table8_16[[#This Row],[Product_ID]],Table3__211[],8,FALSE)</f>
        <v>224</v>
      </c>
      <c r="AB1635" t="str">
        <f>VLOOKUP(Table8_16[[#This Row],[Store_ID]],Store!$A$2:$E$21,2,FALSE)</f>
        <v>Frederick-Wright</v>
      </c>
      <c r="AC1635" t="str">
        <f>VLOOKUP(Table8_16[[#This Row],[Store_ID]],Store!$A$2:$E$21,3,FALSE)</f>
        <v>West</v>
      </c>
      <c r="AD1635" t="str">
        <f>VLOOKUP(Table8_16[[#This Row],[Store_ID]],Store!$A$2:$E$21,4,FALSE)</f>
        <v>New Jimmymouth</v>
      </c>
      <c r="AE1635" t="str">
        <f>VLOOKUP(Table8_16[[#This Row],[Store_ID]],Store!$A$2:$E$21,5,FALSE)</f>
        <v>Flagship</v>
      </c>
      <c r="AF1635" s="22" t="str">
        <f>VLOOKUP(Table8_16[[#This Row],[Store_ID]],Store!$A$2:$F$21,6,FALSE)</f>
        <v>Physical Store</v>
      </c>
    </row>
    <row r="1636" spans="1:32" x14ac:dyDescent="0.3">
      <c r="A1636" t="s">
        <v>3601</v>
      </c>
      <c r="B1636" s="5">
        <v>45341</v>
      </c>
      <c r="C1636" t="s">
        <v>373</v>
      </c>
      <c r="D1636" t="s">
        <v>1735</v>
      </c>
      <c r="E1636" t="s">
        <v>1911</v>
      </c>
      <c r="F1636">
        <v>4</v>
      </c>
      <c r="G1636">
        <v>194.39</v>
      </c>
      <c r="H1636">
        <v>0.25</v>
      </c>
      <c r="I1636" t="s">
        <v>1959</v>
      </c>
      <c r="J1636">
        <v>583.16999999999996</v>
      </c>
      <c r="K1636">
        <v>583.16999999999996</v>
      </c>
      <c r="L1636" t="str">
        <f>_xlfn.IFS(Table8_1[[#This Row],[Unit_Price]]&lt;500,"Low Price",Table8_1[[#This Row],[Unit_Price]]&lt;2000,"Medium Price",Table8_1[[#This Row],[Unit_Price]]&gt;=2000, "High Price")</f>
        <v>Low Price</v>
      </c>
      <c r="M1636" t="str">
        <f>VLOOKUP(Table8_16[[#This Row],[Customer_ID]],Table1__2[],2,FALSE)</f>
        <v>Christopher Lester</v>
      </c>
      <c r="N1636">
        <f>VLOOKUP(Table8_16[[#This Row],[Customer_ID]],Table1__2[],3,FALSE)</f>
        <v>64</v>
      </c>
      <c r="O1636" t="str">
        <f>VLOOKUP(Table8_16[[#This Row],[Customer_ID]],Table1__2[],4,FALSE)</f>
        <v>Male</v>
      </c>
      <c r="P1636" t="str">
        <f>VLOOKUP(Table8_16[[#This Row],[Customer_ID]],Table1__2[],5,FALSE)</f>
        <v>South Jenniferville</v>
      </c>
      <c r="Q1636" t="str">
        <f>VLOOKUP(Table8_16[[#This Row],[Customer_ID]],Table1__2[],6,FALSE)</f>
        <v>Georgia</v>
      </c>
      <c r="R1636" t="str">
        <f>VLOOKUP(Table8_16[[#This Row],[Customer_ID]],Table1__2[],7,FALSE)</f>
        <v>USA</v>
      </c>
      <c r="S1636" t="str">
        <f>VLOOKUP(Table8_16[[#This Row],[Customer_ID]],Table1__2[],8,FALSE)</f>
        <v>Silver</v>
      </c>
      <c r="T1636" t="str">
        <f>VLOOKUP(Table8_16[[#This Row],[Customer_ID]],Table1__2[],9,FALSE)</f>
        <v>Retired</v>
      </c>
      <c r="U1636" t="str">
        <f>VLOOKUP(Table8_16[[#This Row],[Product_ID]],Table3__211[],2,FALSE)</f>
        <v>HDMI Cable –</v>
      </c>
      <c r="V1636" t="str">
        <f>VLOOKUP(Table8_16[[#This Row],[Product_ID]],Table3__211[],3,FALSE)</f>
        <v>2m</v>
      </c>
      <c r="W1636" t="str">
        <f>VLOOKUP(Table8_16[[#This Row],[Product_ID]],Table3__211[],4,FALSE)</f>
        <v>Electronics</v>
      </c>
      <c r="X1636" t="str">
        <f>VLOOKUP(Table8_16[[#This Row],[Product_ID]],Table3__211[],5,FALSE)</f>
        <v>Accessories</v>
      </c>
      <c r="Y1636" t="str">
        <f>VLOOKUP(Table8_16[[#This Row],[Product_ID]],Table3__211[],6,FALSE)</f>
        <v>Bautista, Green and Hale</v>
      </c>
      <c r="Z1636">
        <f>VLOOKUP(Table8_16[[#This Row],[Product_ID]],Table3__211[],7,FALSE)</f>
        <v>88.49</v>
      </c>
      <c r="AA1636">
        <f>VLOOKUP(Table8_16[[#This Row],[Product_ID]],Table3__211[],8,FALSE)</f>
        <v>246</v>
      </c>
      <c r="AB1636" t="str">
        <f>VLOOKUP(Table8_16[[#This Row],[Store_ID]],Store!$A$2:$E$21,2,FALSE)</f>
        <v>Benson-Elliott</v>
      </c>
      <c r="AC1636" t="str">
        <f>VLOOKUP(Table8_16[[#This Row],[Store_ID]],Store!$A$2:$E$21,3,FALSE)</f>
        <v>East</v>
      </c>
      <c r="AD1636" t="str">
        <f>VLOOKUP(Table8_16[[#This Row],[Store_ID]],Store!$A$2:$E$21,4,FALSE)</f>
        <v>Port Josephberg</v>
      </c>
      <c r="AE1636" t="str">
        <f>VLOOKUP(Table8_16[[#This Row],[Store_ID]],Store!$A$2:$E$21,5,FALSE)</f>
        <v>Online</v>
      </c>
      <c r="AF1636" s="22" t="str">
        <f>VLOOKUP(Table8_16[[#This Row],[Store_ID]],Store!$A$2:$F$21,6,FALSE)</f>
        <v>Digital Store</v>
      </c>
    </row>
    <row r="1637" spans="1:32" x14ac:dyDescent="0.3">
      <c r="A1637" t="s">
        <v>3602</v>
      </c>
      <c r="B1637" s="5">
        <v>45430</v>
      </c>
      <c r="C1637" t="s">
        <v>1049</v>
      </c>
      <c r="D1637" t="s">
        <v>1677</v>
      </c>
      <c r="E1637" t="s">
        <v>1892</v>
      </c>
      <c r="F1637">
        <v>1</v>
      </c>
      <c r="G1637">
        <v>339.7</v>
      </c>
      <c r="H1637">
        <v>0.1</v>
      </c>
      <c r="I1637" t="s">
        <v>1959</v>
      </c>
      <c r="J1637">
        <v>305.73</v>
      </c>
      <c r="K1637">
        <v>305.73</v>
      </c>
      <c r="L1637" t="str">
        <f>_xlfn.IFS(Table8_1[[#This Row],[Unit_Price]]&lt;500,"Low Price",Table8_1[[#This Row],[Unit_Price]]&lt;2000,"Medium Price",Table8_1[[#This Row],[Unit_Price]]&gt;=2000, "High Price")</f>
        <v>Low Price</v>
      </c>
      <c r="M1637" t="str">
        <f>VLOOKUP(Table8_16[[#This Row],[Customer_ID]],Table1__2[],2,FALSE)</f>
        <v>Pamela Mcguire</v>
      </c>
      <c r="N1637">
        <f>VLOOKUP(Table8_16[[#This Row],[Customer_ID]],Table1__2[],3,FALSE)</f>
        <v>54</v>
      </c>
      <c r="O1637" t="str">
        <f>VLOOKUP(Table8_16[[#This Row],[Customer_ID]],Table1__2[],4,FALSE)</f>
        <v>Male</v>
      </c>
      <c r="P1637" t="str">
        <f>VLOOKUP(Table8_16[[#This Row],[Customer_ID]],Table1__2[],5,FALSE)</f>
        <v>South Jasontown</v>
      </c>
      <c r="Q1637" t="str">
        <f>VLOOKUP(Table8_16[[#This Row],[Customer_ID]],Table1__2[],6,FALSE)</f>
        <v>Illinois</v>
      </c>
      <c r="R1637" t="str">
        <f>VLOOKUP(Table8_16[[#This Row],[Customer_ID]],Table1__2[],7,FALSE)</f>
        <v>USA</v>
      </c>
      <c r="S1637" t="str">
        <f>VLOOKUP(Table8_16[[#This Row],[Customer_ID]],Table1__2[],8,FALSE)</f>
        <v>Platinum</v>
      </c>
      <c r="T1637" t="str">
        <f>VLOOKUP(Table8_16[[#This Row],[Customer_ID]],Table1__2[],9,FALSE)</f>
        <v>Experienced</v>
      </c>
      <c r="U1637" t="str">
        <f>VLOOKUP(Table8_16[[#This Row],[Product_ID]],Table3__211[],2,FALSE)</f>
        <v>Modern Wall</v>
      </c>
      <c r="V1637" t="str">
        <f>VLOOKUP(Table8_16[[#This Row],[Product_ID]],Table3__211[],3,FALSE)</f>
        <v>Clock</v>
      </c>
      <c r="W1637" t="str">
        <f>VLOOKUP(Table8_16[[#This Row],[Product_ID]],Table3__211[],4,FALSE)</f>
        <v>Home</v>
      </c>
      <c r="X1637" t="str">
        <f>VLOOKUP(Table8_16[[#This Row],[Product_ID]],Table3__211[],5,FALSE)</f>
        <v>Decor</v>
      </c>
      <c r="Y1637" t="str">
        <f>VLOOKUP(Table8_16[[#This Row],[Product_ID]],Table3__211[],6,FALSE)</f>
        <v>Weiss-Watson</v>
      </c>
      <c r="Z1637">
        <f>VLOOKUP(Table8_16[[#This Row],[Product_ID]],Table3__211[],7,FALSE)</f>
        <v>179.77</v>
      </c>
      <c r="AA1637">
        <f>VLOOKUP(Table8_16[[#This Row],[Product_ID]],Table3__211[],8,FALSE)</f>
        <v>305</v>
      </c>
      <c r="AB1637" t="str">
        <f>VLOOKUP(Table8_16[[#This Row],[Store_ID]],Store!$A$2:$E$21,2,FALSE)</f>
        <v>Martinez, Adkins and Johnson</v>
      </c>
      <c r="AC1637" t="str">
        <f>VLOOKUP(Table8_16[[#This Row],[Store_ID]],Store!$A$2:$E$21,3,FALSE)</f>
        <v>North</v>
      </c>
      <c r="AD1637" t="str">
        <f>VLOOKUP(Table8_16[[#This Row],[Store_ID]],Store!$A$2:$E$21,4,FALSE)</f>
        <v>Danielmouth</v>
      </c>
      <c r="AE1637" t="str">
        <f>VLOOKUP(Table8_16[[#This Row],[Store_ID]],Store!$A$2:$E$21,5,FALSE)</f>
        <v>Flagship</v>
      </c>
      <c r="AF1637" s="22" t="str">
        <f>VLOOKUP(Table8_16[[#This Row],[Store_ID]],Store!$A$2:$F$21,6,FALSE)</f>
        <v>Physical Store</v>
      </c>
    </row>
    <row r="1638" spans="1:32" x14ac:dyDescent="0.3">
      <c r="A1638" t="s">
        <v>3603</v>
      </c>
      <c r="B1638" s="5">
        <v>45912</v>
      </c>
      <c r="C1638" t="s">
        <v>189</v>
      </c>
      <c r="D1638" t="s">
        <v>1786</v>
      </c>
      <c r="E1638" t="s">
        <v>1932</v>
      </c>
      <c r="F1638">
        <v>4</v>
      </c>
      <c r="G1638">
        <v>463.16</v>
      </c>
      <c r="H1638">
        <v>0.27</v>
      </c>
      <c r="I1638" t="s">
        <v>1961</v>
      </c>
      <c r="J1638">
        <v>1352.4272000000001</v>
      </c>
      <c r="K1638">
        <v>1352.4272000000001</v>
      </c>
      <c r="L1638" t="str">
        <f>_xlfn.IFS(Table8_1[[#This Row],[Unit_Price]]&lt;500,"Low Price",Table8_1[[#This Row],[Unit_Price]]&lt;2000,"Medium Price",Table8_1[[#This Row],[Unit_Price]]&gt;=2000, "High Price")</f>
        <v>Low Price</v>
      </c>
      <c r="M1638" t="str">
        <f>VLOOKUP(Table8_16[[#This Row],[Customer_ID]],Table1__2[],2,FALSE)</f>
        <v>April Mullins</v>
      </c>
      <c r="N1638">
        <f>VLOOKUP(Table8_16[[#This Row],[Customer_ID]],Table1__2[],3,FALSE)</f>
        <v>54</v>
      </c>
      <c r="O1638" t="str">
        <f>VLOOKUP(Table8_16[[#This Row],[Customer_ID]],Table1__2[],4,FALSE)</f>
        <v>Male</v>
      </c>
      <c r="P1638" t="str">
        <f>VLOOKUP(Table8_16[[#This Row],[Customer_ID]],Table1__2[],5,FALSE)</f>
        <v>Dawsonbury</v>
      </c>
      <c r="Q1638" t="str">
        <f>VLOOKUP(Table8_16[[#This Row],[Customer_ID]],Table1__2[],6,FALSE)</f>
        <v>North Carolina</v>
      </c>
      <c r="R1638" t="str">
        <f>VLOOKUP(Table8_16[[#This Row],[Customer_ID]],Table1__2[],7,FALSE)</f>
        <v>USA</v>
      </c>
      <c r="S1638" t="str">
        <f>VLOOKUP(Table8_16[[#This Row],[Customer_ID]],Table1__2[],8,FALSE)</f>
        <v>Platinum</v>
      </c>
      <c r="T1638" t="str">
        <f>VLOOKUP(Table8_16[[#This Row],[Customer_ID]],Table1__2[],9,FALSE)</f>
        <v>Experienced</v>
      </c>
      <c r="U1638" t="str">
        <f>VLOOKUP(Table8_16[[#This Row],[Product_ID]],Table3__211[],2,FALSE)</f>
        <v>Wooden</v>
      </c>
      <c r="V1638" t="str">
        <f>VLOOKUP(Table8_16[[#This Row],[Product_ID]],Table3__211[],3,FALSE)</f>
        <v>Nightstand</v>
      </c>
      <c r="W1638" t="str">
        <f>VLOOKUP(Table8_16[[#This Row],[Product_ID]],Table3__211[],4,FALSE)</f>
        <v>Home</v>
      </c>
      <c r="X1638" t="str">
        <f>VLOOKUP(Table8_16[[#This Row],[Product_ID]],Table3__211[],5,FALSE)</f>
        <v>Furniture</v>
      </c>
      <c r="Y1638" t="str">
        <f>VLOOKUP(Table8_16[[#This Row],[Product_ID]],Table3__211[],6,FALSE)</f>
        <v>Wolfe, Ross and Hester</v>
      </c>
      <c r="Z1638">
        <f>VLOOKUP(Table8_16[[#This Row],[Product_ID]],Table3__211[],7,FALSE)</f>
        <v>243.7</v>
      </c>
      <c r="AA1638">
        <f>VLOOKUP(Table8_16[[#This Row],[Product_ID]],Table3__211[],8,FALSE)</f>
        <v>130</v>
      </c>
      <c r="AB1638" t="str">
        <f>VLOOKUP(Table8_16[[#This Row],[Store_ID]],Store!$A$2:$E$21,2,FALSE)</f>
        <v>Gardner, Humphrey and Contreras</v>
      </c>
      <c r="AC1638" t="str">
        <f>VLOOKUP(Table8_16[[#This Row],[Store_ID]],Store!$A$2:$E$21,3,FALSE)</f>
        <v>East</v>
      </c>
      <c r="AD1638" t="str">
        <f>VLOOKUP(Table8_16[[#This Row],[Store_ID]],Store!$A$2:$E$21,4,FALSE)</f>
        <v>Johnsonville</v>
      </c>
      <c r="AE1638" t="str">
        <f>VLOOKUP(Table8_16[[#This Row],[Store_ID]],Store!$A$2:$E$21,5,FALSE)</f>
        <v>Flagship</v>
      </c>
      <c r="AF1638" s="22" t="str">
        <f>VLOOKUP(Table8_16[[#This Row],[Store_ID]],Store!$A$2:$F$21,6,FALSE)</f>
        <v>Physical Store</v>
      </c>
    </row>
    <row r="1639" spans="1:32" x14ac:dyDescent="0.3">
      <c r="A1639" t="s">
        <v>3604</v>
      </c>
      <c r="B1639" s="5">
        <v>45709</v>
      </c>
      <c r="C1639" t="s">
        <v>382</v>
      </c>
      <c r="D1639" t="s">
        <v>1576</v>
      </c>
      <c r="E1639" t="s">
        <v>1924</v>
      </c>
      <c r="F1639">
        <v>2</v>
      </c>
      <c r="G1639">
        <v>824.91</v>
      </c>
      <c r="H1639">
        <v>0.09</v>
      </c>
      <c r="I1639" t="s">
        <v>1959</v>
      </c>
      <c r="J1639">
        <v>1501.3362</v>
      </c>
      <c r="K1639">
        <v>1501.3362</v>
      </c>
      <c r="L1639" t="str">
        <f>_xlfn.IFS(Table8_1[[#This Row],[Unit_Price]]&lt;500,"Low Price",Table8_1[[#This Row],[Unit_Price]]&lt;2000,"Medium Price",Table8_1[[#This Row],[Unit_Price]]&gt;=2000, "High Price")</f>
        <v>Medium Price</v>
      </c>
      <c r="M1639" t="str">
        <f>VLOOKUP(Table8_16[[#This Row],[Customer_ID]],Table1__2[],2,FALSE)</f>
        <v>Erica Carney</v>
      </c>
      <c r="N1639">
        <f>VLOOKUP(Table8_16[[#This Row],[Customer_ID]],Table1__2[],3,FALSE)</f>
        <v>62</v>
      </c>
      <c r="O1639" t="str">
        <f>VLOOKUP(Table8_16[[#This Row],[Customer_ID]],Table1__2[],4,FALSE)</f>
        <v>Female</v>
      </c>
      <c r="P1639" t="str">
        <f>VLOOKUP(Table8_16[[#This Row],[Customer_ID]],Table1__2[],5,FALSE)</f>
        <v>North Justin</v>
      </c>
      <c r="Q1639" t="str">
        <f>VLOOKUP(Table8_16[[#This Row],[Customer_ID]],Table1__2[],6,FALSE)</f>
        <v>North Dakota</v>
      </c>
      <c r="R1639" t="str">
        <f>VLOOKUP(Table8_16[[#This Row],[Customer_ID]],Table1__2[],7,FALSE)</f>
        <v>USA</v>
      </c>
      <c r="S1639" t="str">
        <f>VLOOKUP(Table8_16[[#This Row],[Customer_ID]],Table1__2[],8,FALSE)</f>
        <v>Platinum</v>
      </c>
      <c r="T1639" t="str">
        <f>VLOOKUP(Table8_16[[#This Row],[Customer_ID]],Table1__2[],9,FALSE)</f>
        <v>Retired</v>
      </c>
      <c r="U1639" t="str">
        <f>VLOOKUP(Table8_16[[#This Row],[Product_ID]],Table3__211[],2,FALSE)</f>
        <v>Men's Leather</v>
      </c>
      <c r="V1639" t="str">
        <f>VLOOKUP(Table8_16[[#This Row],[Product_ID]],Table3__211[],3,FALSE)</f>
        <v>Belt</v>
      </c>
      <c r="W1639" t="str">
        <f>VLOOKUP(Table8_16[[#This Row],[Product_ID]],Table3__211[],4,FALSE)</f>
        <v>Clothing</v>
      </c>
      <c r="X1639" t="str">
        <f>VLOOKUP(Table8_16[[#This Row],[Product_ID]],Table3__211[],5,FALSE)</f>
        <v>Accessories</v>
      </c>
      <c r="Y1639" t="str">
        <f>VLOOKUP(Table8_16[[#This Row],[Product_ID]],Table3__211[],6,FALSE)</f>
        <v>Baldwin, Garza and Gonzalez</v>
      </c>
      <c r="Z1639">
        <f>VLOOKUP(Table8_16[[#This Row],[Product_ID]],Table3__211[],7,FALSE)</f>
        <v>261</v>
      </c>
      <c r="AA1639">
        <f>VLOOKUP(Table8_16[[#This Row],[Product_ID]],Table3__211[],8,FALSE)</f>
        <v>59</v>
      </c>
      <c r="AB1639" t="str">
        <f>VLOOKUP(Table8_16[[#This Row],[Store_ID]],Store!$A$2:$E$21,2,FALSE)</f>
        <v>Hill, Wagner and Ballard</v>
      </c>
      <c r="AC1639" t="str">
        <f>VLOOKUP(Table8_16[[#This Row],[Store_ID]],Store!$A$2:$E$21,3,FALSE)</f>
        <v>East</v>
      </c>
      <c r="AD1639" t="str">
        <f>VLOOKUP(Table8_16[[#This Row],[Store_ID]],Store!$A$2:$E$21,4,FALSE)</f>
        <v>East Davidville</v>
      </c>
      <c r="AE1639" t="str">
        <f>VLOOKUP(Table8_16[[#This Row],[Store_ID]],Store!$A$2:$E$21,5,FALSE)</f>
        <v>Online</v>
      </c>
      <c r="AF1639" s="22" t="str">
        <f>VLOOKUP(Table8_16[[#This Row],[Store_ID]],Store!$A$2:$F$21,6,FALSE)</f>
        <v>Digital Store</v>
      </c>
    </row>
    <row r="1640" spans="1:32" x14ac:dyDescent="0.3">
      <c r="A1640" t="s">
        <v>3605</v>
      </c>
      <c r="B1640" s="5">
        <v>45520</v>
      </c>
      <c r="C1640" t="s">
        <v>262</v>
      </c>
      <c r="D1640" t="s">
        <v>1576</v>
      </c>
      <c r="E1640" t="s">
        <v>1896</v>
      </c>
      <c r="F1640">
        <v>4</v>
      </c>
      <c r="G1640">
        <v>796.89</v>
      </c>
      <c r="H1640">
        <v>0.17</v>
      </c>
      <c r="I1640" t="s">
        <v>1959</v>
      </c>
      <c r="J1640">
        <v>2645.6747999999998</v>
      </c>
      <c r="K1640">
        <v>2645.6747999999998</v>
      </c>
      <c r="L1640" t="str">
        <f>_xlfn.IFS(Table8_1[[#This Row],[Unit_Price]]&lt;500,"Low Price",Table8_1[[#This Row],[Unit_Price]]&lt;2000,"Medium Price",Table8_1[[#This Row],[Unit_Price]]&gt;=2000, "High Price")</f>
        <v>Medium Price</v>
      </c>
      <c r="M1640" t="str">
        <f>VLOOKUP(Table8_16[[#This Row],[Customer_ID]],Table1__2[],2,FALSE)</f>
        <v>Eric Singh</v>
      </c>
      <c r="N1640">
        <f>VLOOKUP(Table8_16[[#This Row],[Customer_ID]],Table1__2[],3,FALSE)</f>
        <v>29</v>
      </c>
      <c r="O1640" t="str">
        <f>VLOOKUP(Table8_16[[#This Row],[Customer_ID]],Table1__2[],4,FALSE)</f>
        <v>Female</v>
      </c>
      <c r="P1640" t="str">
        <f>VLOOKUP(Table8_16[[#This Row],[Customer_ID]],Table1__2[],5,FALSE)</f>
        <v>Port Lisa</v>
      </c>
      <c r="Q1640" t="str">
        <f>VLOOKUP(Table8_16[[#This Row],[Customer_ID]],Table1__2[],6,FALSE)</f>
        <v>New Mexico</v>
      </c>
      <c r="R1640" t="str">
        <f>VLOOKUP(Table8_16[[#This Row],[Customer_ID]],Table1__2[],7,FALSE)</f>
        <v>USA</v>
      </c>
      <c r="S1640" t="str">
        <f>VLOOKUP(Table8_16[[#This Row],[Customer_ID]],Table1__2[],8,FALSE)</f>
        <v>Gold</v>
      </c>
      <c r="T1640" t="str">
        <f>VLOOKUP(Table8_16[[#This Row],[Customer_ID]],Table1__2[],9,FALSE)</f>
        <v>Entry level Professionel</v>
      </c>
      <c r="U1640" t="str">
        <f>VLOOKUP(Table8_16[[#This Row],[Product_ID]],Table3__211[],2,FALSE)</f>
        <v>Men's Leather</v>
      </c>
      <c r="V1640" t="str">
        <f>VLOOKUP(Table8_16[[#This Row],[Product_ID]],Table3__211[],3,FALSE)</f>
        <v>Belt</v>
      </c>
      <c r="W1640" t="str">
        <f>VLOOKUP(Table8_16[[#This Row],[Product_ID]],Table3__211[],4,FALSE)</f>
        <v>Clothing</v>
      </c>
      <c r="X1640" t="str">
        <f>VLOOKUP(Table8_16[[#This Row],[Product_ID]],Table3__211[],5,FALSE)</f>
        <v>Accessories</v>
      </c>
      <c r="Y1640" t="str">
        <f>VLOOKUP(Table8_16[[#This Row],[Product_ID]],Table3__211[],6,FALSE)</f>
        <v>Baldwin, Garza and Gonzalez</v>
      </c>
      <c r="Z1640">
        <f>VLOOKUP(Table8_16[[#This Row],[Product_ID]],Table3__211[],7,FALSE)</f>
        <v>261</v>
      </c>
      <c r="AA1640">
        <f>VLOOKUP(Table8_16[[#This Row],[Product_ID]],Table3__211[],8,FALSE)</f>
        <v>59</v>
      </c>
      <c r="AB1640" t="str">
        <f>VLOOKUP(Table8_16[[#This Row],[Store_ID]],Store!$A$2:$E$21,2,FALSE)</f>
        <v>Black-Horn</v>
      </c>
      <c r="AC1640" t="str">
        <f>VLOOKUP(Table8_16[[#This Row],[Store_ID]],Store!$A$2:$E$21,3,FALSE)</f>
        <v>South</v>
      </c>
      <c r="AD1640" t="str">
        <f>VLOOKUP(Table8_16[[#This Row],[Store_ID]],Store!$A$2:$E$21,4,FALSE)</f>
        <v>North Nancyview</v>
      </c>
      <c r="AE1640" t="str">
        <f>VLOOKUP(Table8_16[[#This Row],[Store_ID]],Store!$A$2:$E$21,5,FALSE)</f>
        <v>Outlet</v>
      </c>
      <c r="AF1640" s="22" t="str">
        <f>VLOOKUP(Table8_16[[#This Row],[Store_ID]],Store!$A$2:$F$21,6,FALSE)</f>
        <v>Physical Store</v>
      </c>
    </row>
    <row r="1641" spans="1:32" x14ac:dyDescent="0.3">
      <c r="A1641" t="s">
        <v>3606</v>
      </c>
      <c r="B1641" s="5">
        <v>45478</v>
      </c>
      <c r="C1641" t="s">
        <v>781</v>
      </c>
      <c r="D1641" t="s">
        <v>1655</v>
      </c>
      <c r="E1641" t="s">
        <v>1942</v>
      </c>
      <c r="F1641">
        <v>3</v>
      </c>
      <c r="G1641">
        <v>543.92999999999995</v>
      </c>
      <c r="H1641">
        <v>0.3</v>
      </c>
      <c r="I1641" t="s">
        <v>1964</v>
      </c>
      <c r="J1641">
        <v>1142.2529999999999</v>
      </c>
      <c r="K1641">
        <v>1142.2529999999999</v>
      </c>
      <c r="L1641" t="str">
        <f>_xlfn.IFS(Table8_1[[#This Row],[Unit_Price]]&lt;500,"Low Price",Table8_1[[#This Row],[Unit_Price]]&lt;2000,"Medium Price",Table8_1[[#This Row],[Unit_Price]]&gt;=2000, "High Price")</f>
        <v>Medium Price</v>
      </c>
      <c r="M1641" t="str">
        <f>VLOOKUP(Table8_16[[#This Row],[Customer_ID]],Table1__2[],2,FALSE)</f>
        <v>William Hull</v>
      </c>
      <c r="N1641">
        <f>VLOOKUP(Table8_16[[#This Row],[Customer_ID]],Table1__2[],3,FALSE)</f>
        <v>59</v>
      </c>
      <c r="O1641" t="str">
        <f>VLOOKUP(Table8_16[[#This Row],[Customer_ID]],Table1__2[],4,FALSE)</f>
        <v>Female</v>
      </c>
      <c r="P1641" t="str">
        <f>VLOOKUP(Table8_16[[#This Row],[Customer_ID]],Table1__2[],5,FALSE)</f>
        <v>Heathfort</v>
      </c>
      <c r="Q1641" t="str">
        <f>VLOOKUP(Table8_16[[#This Row],[Customer_ID]],Table1__2[],6,FALSE)</f>
        <v>Michigan</v>
      </c>
      <c r="R1641" t="str">
        <f>VLOOKUP(Table8_16[[#This Row],[Customer_ID]],Table1__2[],7,FALSE)</f>
        <v>USA</v>
      </c>
      <c r="S1641" t="str">
        <f>VLOOKUP(Table8_16[[#This Row],[Customer_ID]],Table1__2[],8,FALSE)</f>
        <v>Platinum</v>
      </c>
      <c r="T1641" t="str">
        <f>VLOOKUP(Table8_16[[#This Row],[Customer_ID]],Table1__2[],9,FALSE)</f>
        <v>Experienced</v>
      </c>
      <c r="U1641" t="str">
        <f>VLOOKUP(Table8_16[[#This Row],[Product_ID]],Table3__211[],2,FALSE)</f>
        <v>Wireless Bluetooth</v>
      </c>
      <c r="V1641" t="str">
        <f>VLOOKUP(Table8_16[[#This Row],[Product_ID]],Table3__211[],3,FALSE)</f>
        <v>Speaker</v>
      </c>
      <c r="W1641" t="str">
        <f>VLOOKUP(Table8_16[[#This Row],[Product_ID]],Table3__211[],4,FALSE)</f>
        <v>Electronics</v>
      </c>
      <c r="X1641" t="str">
        <f>VLOOKUP(Table8_16[[#This Row],[Product_ID]],Table3__211[],5,FALSE)</f>
        <v>Audio</v>
      </c>
      <c r="Y1641" t="str">
        <f>VLOOKUP(Table8_16[[#This Row],[Product_ID]],Table3__211[],6,FALSE)</f>
        <v>Reed-Schmidt</v>
      </c>
      <c r="Z1641">
        <f>VLOOKUP(Table8_16[[#This Row],[Product_ID]],Table3__211[],7,FALSE)</f>
        <v>322.41000000000003</v>
      </c>
      <c r="AA1641">
        <f>VLOOKUP(Table8_16[[#This Row],[Product_ID]],Table3__211[],8,FALSE)</f>
        <v>213</v>
      </c>
      <c r="AB1641" t="str">
        <f>VLOOKUP(Table8_16[[#This Row],[Store_ID]],Store!$A$2:$E$21,2,FALSE)</f>
        <v>Holloway Ltd</v>
      </c>
      <c r="AC1641" t="str">
        <f>VLOOKUP(Table8_16[[#This Row],[Store_ID]],Store!$A$2:$E$21,3,FALSE)</f>
        <v>North</v>
      </c>
      <c r="AD1641" t="str">
        <f>VLOOKUP(Table8_16[[#This Row],[Store_ID]],Store!$A$2:$E$21,4,FALSE)</f>
        <v>Bensonhaven</v>
      </c>
      <c r="AE1641" t="str">
        <f>VLOOKUP(Table8_16[[#This Row],[Store_ID]],Store!$A$2:$E$21,5,FALSE)</f>
        <v>Flagship</v>
      </c>
      <c r="AF1641" s="22" t="str">
        <f>VLOOKUP(Table8_16[[#This Row],[Store_ID]],Store!$A$2:$F$21,6,FALSE)</f>
        <v>Physical Store</v>
      </c>
    </row>
    <row r="1642" spans="1:32" x14ac:dyDescent="0.3">
      <c r="A1642" t="s">
        <v>3607</v>
      </c>
      <c r="B1642" s="5">
        <v>45496</v>
      </c>
      <c r="C1642" t="s">
        <v>581</v>
      </c>
      <c r="D1642" t="s">
        <v>1613</v>
      </c>
      <c r="E1642" t="s">
        <v>1914</v>
      </c>
      <c r="F1642">
        <v>2</v>
      </c>
      <c r="G1642">
        <v>44.65</v>
      </c>
      <c r="H1642">
        <v>0.03</v>
      </c>
      <c r="I1642" t="s">
        <v>1961</v>
      </c>
      <c r="J1642">
        <v>86.620999999999995</v>
      </c>
      <c r="K1642">
        <v>86.620999999999995</v>
      </c>
      <c r="L1642" t="str">
        <f>_xlfn.IFS(Table8_1[[#This Row],[Unit_Price]]&lt;500,"Low Price",Table8_1[[#This Row],[Unit_Price]]&lt;2000,"Medium Price",Table8_1[[#This Row],[Unit_Price]]&gt;=2000, "High Price")</f>
        <v>Low Price</v>
      </c>
      <c r="M1642" t="str">
        <f>VLOOKUP(Table8_16[[#This Row],[Customer_ID]],Table1__2[],2,FALSE)</f>
        <v>Teresa Stokes</v>
      </c>
      <c r="N1642">
        <f>VLOOKUP(Table8_16[[#This Row],[Customer_ID]],Table1__2[],3,FALSE)</f>
        <v>41</v>
      </c>
      <c r="O1642" t="str">
        <f>VLOOKUP(Table8_16[[#This Row],[Customer_ID]],Table1__2[],4,FALSE)</f>
        <v>Female</v>
      </c>
      <c r="P1642" t="str">
        <f>VLOOKUP(Table8_16[[#This Row],[Customer_ID]],Table1__2[],5,FALSE)</f>
        <v>New William</v>
      </c>
      <c r="Q1642" t="str">
        <f>VLOOKUP(Table8_16[[#This Row],[Customer_ID]],Table1__2[],6,FALSE)</f>
        <v>Iowa</v>
      </c>
      <c r="R1642" t="str">
        <f>VLOOKUP(Table8_16[[#This Row],[Customer_ID]],Table1__2[],7,FALSE)</f>
        <v>USA</v>
      </c>
      <c r="S1642" t="str">
        <f>VLOOKUP(Table8_16[[#This Row],[Customer_ID]],Table1__2[],8,FALSE)</f>
        <v>Platinum</v>
      </c>
      <c r="T1642" t="str">
        <f>VLOOKUP(Table8_16[[#This Row],[Customer_ID]],Table1__2[],9,FALSE)</f>
        <v>Experienced</v>
      </c>
      <c r="U1642" t="str">
        <f>VLOOKUP(Table8_16[[#This Row],[Product_ID]],Table3__211[],2,FALSE)</f>
        <v>Decorative Wall</v>
      </c>
      <c r="V1642" t="str">
        <f>VLOOKUP(Table8_16[[#This Row],[Product_ID]],Table3__211[],3,FALSE)</f>
        <v>Mirror</v>
      </c>
      <c r="W1642" t="str">
        <f>VLOOKUP(Table8_16[[#This Row],[Product_ID]],Table3__211[],4,FALSE)</f>
        <v>Home</v>
      </c>
      <c r="X1642" t="str">
        <f>VLOOKUP(Table8_16[[#This Row],[Product_ID]],Table3__211[],5,FALSE)</f>
        <v>Decor</v>
      </c>
      <c r="Y1642" t="str">
        <f>VLOOKUP(Table8_16[[#This Row],[Product_ID]],Table3__211[],6,FALSE)</f>
        <v>Luna, Anderson and Bowman</v>
      </c>
      <c r="Z1642">
        <f>VLOOKUP(Table8_16[[#This Row],[Product_ID]],Table3__211[],7,FALSE)</f>
        <v>48.01</v>
      </c>
      <c r="AA1642">
        <f>VLOOKUP(Table8_16[[#This Row],[Product_ID]],Table3__211[],8,FALSE)</f>
        <v>439</v>
      </c>
      <c r="AB1642" t="str">
        <f>VLOOKUP(Table8_16[[#This Row],[Store_ID]],Store!$A$2:$E$21,2,FALSE)</f>
        <v>Martinez-Mullins</v>
      </c>
      <c r="AC1642" t="str">
        <f>VLOOKUP(Table8_16[[#This Row],[Store_ID]],Store!$A$2:$E$21,3,FALSE)</f>
        <v>South</v>
      </c>
      <c r="AD1642" t="str">
        <f>VLOOKUP(Table8_16[[#This Row],[Store_ID]],Store!$A$2:$E$21,4,FALSE)</f>
        <v>Williamsfurt</v>
      </c>
      <c r="AE1642" t="str">
        <f>VLOOKUP(Table8_16[[#This Row],[Store_ID]],Store!$A$2:$E$21,5,FALSE)</f>
        <v>Online</v>
      </c>
      <c r="AF1642" s="22" t="str">
        <f>VLOOKUP(Table8_16[[#This Row],[Store_ID]],Store!$A$2:$F$21,6,FALSE)</f>
        <v>Digital Store</v>
      </c>
    </row>
    <row r="1643" spans="1:32" x14ac:dyDescent="0.3">
      <c r="A1643" t="s">
        <v>3608</v>
      </c>
      <c r="B1643" s="5">
        <v>45742</v>
      </c>
      <c r="C1643" t="s">
        <v>811</v>
      </c>
      <c r="D1643" t="s">
        <v>1750</v>
      </c>
      <c r="E1643" t="s">
        <v>1887</v>
      </c>
      <c r="F1643">
        <v>4</v>
      </c>
      <c r="G1643">
        <v>827.39</v>
      </c>
      <c r="H1643">
        <v>0.06</v>
      </c>
      <c r="I1643" t="s">
        <v>1964</v>
      </c>
      <c r="J1643">
        <v>3110.9863999999998</v>
      </c>
      <c r="K1643">
        <v>3110.9863999999998</v>
      </c>
      <c r="L1643" t="str">
        <f>_xlfn.IFS(Table8_1[[#This Row],[Unit_Price]]&lt;500,"Low Price",Table8_1[[#This Row],[Unit_Price]]&lt;2000,"Medium Price",Table8_1[[#This Row],[Unit_Price]]&gt;=2000, "High Price")</f>
        <v>Medium Price</v>
      </c>
      <c r="M1643" t="str">
        <f>VLOOKUP(Table8_16[[#This Row],[Customer_ID]],Table1__2[],2,FALSE)</f>
        <v>Veronica Newman</v>
      </c>
      <c r="N1643">
        <f>VLOOKUP(Table8_16[[#This Row],[Customer_ID]],Table1__2[],3,FALSE)</f>
        <v>48</v>
      </c>
      <c r="O1643" t="str">
        <f>VLOOKUP(Table8_16[[#This Row],[Customer_ID]],Table1__2[],4,FALSE)</f>
        <v>Male</v>
      </c>
      <c r="P1643" t="str">
        <f>VLOOKUP(Table8_16[[#This Row],[Customer_ID]],Table1__2[],5,FALSE)</f>
        <v>New Daniel</v>
      </c>
      <c r="Q1643" t="str">
        <f>VLOOKUP(Table8_16[[#This Row],[Customer_ID]],Table1__2[],6,FALSE)</f>
        <v>Delaware</v>
      </c>
      <c r="R1643" t="str">
        <f>VLOOKUP(Table8_16[[#This Row],[Customer_ID]],Table1__2[],7,FALSE)</f>
        <v>USA</v>
      </c>
      <c r="S1643" t="str">
        <f>VLOOKUP(Table8_16[[#This Row],[Customer_ID]],Table1__2[],8,FALSE)</f>
        <v>Platinum</v>
      </c>
      <c r="T1643" t="str">
        <f>VLOOKUP(Table8_16[[#This Row],[Customer_ID]],Table1__2[],9,FALSE)</f>
        <v>Experienced</v>
      </c>
      <c r="U1643" t="str">
        <f>VLOOKUP(Table8_16[[#This Row],[Product_ID]],Table3__211[],2,FALSE)</f>
        <v>Premium Blanket</v>
      </c>
      <c r="V1643" t="str">
        <f>VLOOKUP(Table8_16[[#This Row],[Product_ID]],Table3__211[],3,FALSE)</f>
        <v>Throw</v>
      </c>
      <c r="W1643" t="str">
        <f>VLOOKUP(Table8_16[[#This Row],[Product_ID]],Table3__211[],4,FALSE)</f>
        <v>Home</v>
      </c>
      <c r="X1643" t="str">
        <f>VLOOKUP(Table8_16[[#This Row],[Product_ID]],Table3__211[],5,FALSE)</f>
        <v>Decor</v>
      </c>
      <c r="Y1643" t="str">
        <f>VLOOKUP(Table8_16[[#This Row],[Product_ID]],Table3__211[],6,FALSE)</f>
        <v>Hernandez, Kennedy and Porter</v>
      </c>
      <c r="Z1643">
        <f>VLOOKUP(Table8_16[[#This Row],[Product_ID]],Table3__211[],7,FALSE)</f>
        <v>461.47</v>
      </c>
      <c r="AA1643">
        <f>VLOOKUP(Table8_16[[#This Row],[Product_ID]],Table3__211[],8,FALSE)</f>
        <v>190</v>
      </c>
      <c r="AB1643" t="str">
        <f>VLOOKUP(Table8_16[[#This Row],[Store_ID]],Store!$A$2:$E$21,2,FALSE)</f>
        <v>Rivera-Warner</v>
      </c>
      <c r="AC1643" t="str">
        <f>VLOOKUP(Table8_16[[#This Row],[Store_ID]],Store!$A$2:$E$21,3,FALSE)</f>
        <v>East</v>
      </c>
      <c r="AD1643" t="str">
        <f>VLOOKUP(Table8_16[[#This Row],[Store_ID]],Store!$A$2:$E$21,4,FALSE)</f>
        <v>Washingtonfurt</v>
      </c>
      <c r="AE1643" t="str">
        <f>VLOOKUP(Table8_16[[#This Row],[Store_ID]],Store!$A$2:$E$21,5,FALSE)</f>
        <v>Flagship</v>
      </c>
      <c r="AF1643" s="22" t="str">
        <f>VLOOKUP(Table8_16[[#This Row],[Store_ID]],Store!$A$2:$F$21,6,FALSE)</f>
        <v>Physical Store</v>
      </c>
    </row>
    <row r="1644" spans="1:32" x14ac:dyDescent="0.3">
      <c r="A1644" t="s">
        <v>3609</v>
      </c>
      <c r="B1644" s="5">
        <v>45301</v>
      </c>
      <c r="C1644" t="s">
        <v>983</v>
      </c>
      <c r="D1644" t="s">
        <v>1613</v>
      </c>
      <c r="E1644" t="s">
        <v>1929</v>
      </c>
      <c r="F1644">
        <v>2</v>
      </c>
      <c r="G1644">
        <v>403.2</v>
      </c>
      <c r="H1644">
        <v>0.21</v>
      </c>
      <c r="I1644" t="s">
        <v>1961</v>
      </c>
      <c r="J1644">
        <v>637.05600000000004</v>
      </c>
      <c r="K1644">
        <v>637.05600000000004</v>
      </c>
      <c r="L1644" t="str">
        <f>_xlfn.IFS(Table8_1[[#This Row],[Unit_Price]]&lt;500,"Low Price",Table8_1[[#This Row],[Unit_Price]]&lt;2000,"Medium Price",Table8_1[[#This Row],[Unit_Price]]&gt;=2000, "High Price")</f>
        <v>Low Price</v>
      </c>
      <c r="M1644" t="str">
        <f>VLOOKUP(Table8_16[[#This Row],[Customer_ID]],Table1__2[],2,FALSE)</f>
        <v>Jennifer Zamora</v>
      </c>
      <c r="N1644">
        <f>VLOOKUP(Table8_16[[#This Row],[Customer_ID]],Table1__2[],3,FALSE)</f>
        <v>60</v>
      </c>
      <c r="O1644" t="str">
        <f>VLOOKUP(Table8_16[[#This Row],[Customer_ID]],Table1__2[],4,FALSE)</f>
        <v>Female</v>
      </c>
      <c r="P1644" t="str">
        <f>VLOOKUP(Table8_16[[#This Row],[Customer_ID]],Table1__2[],5,FALSE)</f>
        <v>Sarahland</v>
      </c>
      <c r="Q1644" t="str">
        <f>VLOOKUP(Table8_16[[#This Row],[Customer_ID]],Table1__2[],6,FALSE)</f>
        <v>Iowa</v>
      </c>
      <c r="R1644" t="str">
        <f>VLOOKUP(Table8_16[[#This Row],[Customer_ID]],Table1__2[],7,FALSE)</f>
        <v>USA</v>
      </c>
      <c r="S1644" t="str">
        <f>VLOOKUP(Table8_16[[#This Row],[Customer_ID]],Table1__2[],8,FALSE)</f>
        <v>Gold</v>
      </c>
      <c r="T1644" t="str">
        <f>VLOOKUP(Table8_16[[#This Row],[Customer_ID]],Table1__2[],9,FALSE)</f>
        <v>Experienced</v>
      </c>
      <c r="U1644" t="str">
        <f>VLOOKUP(Table8_16[[#This Row],[Product_ID]],Table3__211[],2,FALSE)</f>
        <v>Decorative Wall</v>
      </c>
      <c r="V1644" t="str">
        <f>VLOOKUP(Table8_16[[#This Row],[Product_ID]],Table3__211[],3,FALSE)</f>
        <v>Mirror</v>
      </c>
      <c r="W1644" t="str">
        <f>VLOOKUP(Table8_16[[#This Row],[Product_ID]],Table3__211[],4,FALSE)</f>
        <v>Home</v>
      </c>
      <c r="X1644" t="str">
        <f>VLOOKUP(Table8_16[[#This Row],[Product_ID]],Table3__211[],5,FALSE)</f>
        <v>Decor</v>
      </c>
      <c r="Y1644" t="str">
        <f>VLOOKUP(Table8_16[[#This Row],[Product_ID]],Table3__211[],6,FALSE)</f>
        <v>Luna, Anderson and Bowman</v>
      </c>
      <c r="Z1644">
        <f>VLOOKUP(Table8_16[[#This Row],[Product_ID]],Table3__211[],7,FALSE)</f>
        <v>48.01</v>
      </c>
      <c r="AA1644">
        <f>VLOOKUP(Table8_16[[#This Row],[Product_ID]],Table3__211[],8,FALSE)</f>
        <v>439</v>
      </c>
      <c r="AB1644" t="str">
        <f>VLOOKUP(Table8_16[[#This Row],[Store_ID]],Store!$A$2:$E$21,2,FALSE)</f>
        <v>Thomas, Bridges and Harris</v>
      </c>
      <c r="AC1644" t="str">
        <f>VLOOKUP(Table8_16[[#This Row],[Store_ID]],Store!$A$2:$E$21,3,FALSE)</f>
        <v>North</v>
      </c>
      <c r="AD1644" t="str">
        <f>VLOOKUP(Table8_16[[#This Row],[Store_ID]],Store!$A$2:$E$21,4,FALSE)</f>
        <v>Sabrinatown</v>
      </c>
      <c r="AE1644" t="str">
        <f>VLOOKUP(Table8_16[[#This Row],[Store_ID]],Store!$A$2:$E$21,5,FALSE)</f>
        <v>Online</v>
      </c>
      <c r="AF1644" s="22" t="str">
        <f>VLOOKUP(Table8_16[[#This Row],[Store_ID]],Store!$A$2:$F$21,6,FALSE)</f>
        <v>Digital Store</v>
      </c>
    </row>
    <row r="1645" spans="1:32" x14ac:dyDescent="0.3">
      <c r="A1645" t="s">
        <v>3610</v>
      </c>
      <c r="B1645" s="5">
        <v>45547</v>
      </c>
      <c r="C1645" t="s">
        <v>81</v>
      </c>
      <c r="D1645" t="s">
        <v>1841</v>
      </c>
      <c r="E1645" t="s">
        <v>1932</v>
      </c>
      <c r="F1645">
        <v>4</v>
      </c>
      <c r="G1645">
        <v>292.31</v>
      </c>
      <c r="H1645">
        <v>0.27</v>
      </c>
      <c r="I1645" t="s">
        <v>1961</v>
      </c>
      <c r="J1645">
        <v>853.54520000000002</v>
      </c>
      <c r="K1645">
        <v>853.54520000000002</v>
      </c>
      <c r="L1645" t="str">
        <f>_xlfn.IFS(Table8_1[[#This Row],[Unit_Price]]&lt;500,"Low Price",Table8_1[[#This Row],[Unit_Price]]&lt;2000,"Medium Price",Table8_1[[#This Row],[Unit_Price]]&gt;=2000, "High Price")</f>
        <v>Low Price</v>
      </c>
      <c r="M1645" t="str">
        <f>VLOOKUP(Table8_16[[#This Row],[Customer_ID]],Table1__2[],2,FALSE)</f>
        <v>Adam Cruz</v>
      </c>
      <c r="N1645">
        <f>VLOOKUP(Table8_16[[#This Row],[Customer_ID]],Table1__2[],3,FALSE)</f>
        <v>60</v>
      </c>
      <c r="O1645" t="str">
        <f>VLOOKUP(Table8_16[[#This Row],[Customer_ID]],Table1__2[],4,FALSE)</f>
        <v>Female</v>
      </c>
      <c r="P1645" t="str">
        <f>VLOOKUP(Table8_16[[#This Row],[Customer_ID]],Table1__2[],5,FALSE)</f>
        <v>Brandonville</v>
      </c>
      <c r="Q1645" t="str">
        <f>VLOOKUP(Table8_16[[#This Row],[Customer_ID]],Table1__2[],6,FALSE)</f>
        <v>Georgia</v>
      </c>
      <c r="R1645" t="str">
        <f>VLOOKUP(Table8_16[[#This Row],[Customer_ID]],Table1__2[],7,FALSE)</f>
        <v>USA</v>
      </c>
      <c r="S1645" t="str">
        <f>VLOOKUP(Table8_16[[#This Row],[Customer_ID]],Table1__2[],8,FALSE)</f>
        <v>Platinum</v>
      </c>
      <c r="T1645" t="str">
        <f>VLOOKUP(Table8_16[[#This Row],[Customer_ID]],Table1__2[],9,FALSE)</f>
        <v>Experienced</v>
      </c>
      <c r="U1645" t="str">
        <f>VLOOKUP(Table8_16[[#This Row],[Product_ID]],Table3__211[],2,FALSE)</f>
        <v>Kitchen Cutting</v>
      </c>
      <c r="V1645" t="str">
        <f>VLOOKUP(Table8_16[[#This Row],[Product_ID]],Table3__211[],3,FALSE)</f>
        <v>Board</v>
      </c>
      <c r="W1645" t="str">
        <f>VLOOKUP(Table8_16[[#This Row],[Product_ID]],Table3__211[],4,FALSE)</f>
        <v>Home</v>
      </c>
      <c r="X1645" t="str">
        <f>VLOOKUP(Table8_16[[#This Row],[Product_ID]],Table3__211[],5,FALSE)</f>
        <v>Kitchen</v>
      </c>
      <c r="Y1645" t="str">
        <f>VLOOKUP(Table8_16[[#This Row],[Product_ID]],Table3__211[],6,FALSE)</f>
        <v>Taylor, Dodson and Johnston</v>
      </c>
      <c r="Z1645">
        <f>VLOOKUP(Table8_16[[#This Row],[Product_ID]],Table3__211[],7,FALSE)</f>
        <v>176.07</v>
      </c>
      <c r="AA1645">
        <f>VLOOKUP(Table8_16[[#This Row],[Product_ID]],Table3__211[],8,FALSE)</f>
        <v>82</v>
      </c>
      <c r="AB1645" t="str">
        <f>VLOOKUP(Table8_16[[#This Row],[Store_ID]],Store!$A$2:$E$21,2,FALSE)</f>
        <v>Gardner, Humphrey and Contreras</v>
      </c>
      <c r="AC1645" t="str">
        <f>VLOOKUP(Table8_16[[#This Row],[Store_ID]],Store!$A$2:$E$21,3,FALSE)</f>
        <v>East</v>
      </c>
      <c r="AD1645" t="str">
        <f>VLOOKUP(Table8_16[[#This Row],[Store_ID]],Store!$A$2:$E$21,4,FALSE)</f>
        <v>Johnsonville</v>
      </c>
      <c r="AE1645" t="str">
        <f>VLOOKUP(Table8_16[[#This Row],[Store_ID]],Store!$A$2:$E$21,5,FALSE)</f>
        <v>Flagship</v>
      </c>
      <c r="AF1645" s="22" t="str">
        <f>VLOOKUP(Table8_16[[#This Row],[Store_ID]],Store!$A$2:$F$21,6,FALSE)</f>
        <v>Physical Store</v>
      </c>
    </row>
    <row r="1646" spans="1:32" x14ac:dyDescent="0.3">
      <c r="A1646" t="s">
        <v>3611</v>
      </c>
      <c r="B1646" s="5">
        <v>45806</v>
      </c>
      <c r="C1646" t="s">
        <v>1525</v>
      </c>
      <c r="D1646" t="s">
        <v>1565</v>
      </c>
      <c r="E1646" t="s">
        <v>1924</v>
      </c>
      <c r="F1646">
        <v>1</v>
      </c>
      <c r="G1646">
        <v>948.33</v>
      </c>
      <c r="H1646">
        <v>0.11</v>
      </c>
      <c r="I1646" t="s">
        <v>1959</v>
      </c>
      <c r="J1646">
        <v>844.01369999999997</v>
      </c>
      <c r="K1646">
        <v>844.01370000000009</v>
      </c>
      <c r="L1646" t="str">
        <f>_xlfn.IFS(Table8_1[[#This Row],[Unit_Price]]&lt;500,"Low Price",Table8_1[[#This Row],[Unit_Price]]&lt;2000,"Medium Price",Table8_1[[#This Row],[Unit_Price]]&gt;=2000, "High Price")</f>
        <v>Medium Price</v>
      </c>
      <c r="M1646" t="str">
        <f>VLOOKUP(Table8_16[[#This Row],[Customer_ID]],Table1__2[],2,FALSE)</f>
        <v>Darrell Miller</v>
      </c>
      <c r="N1646">
        <f>VLOOKUP(Table8_16[[#This Row],[Customer_ID]],Table1__2[],3,FALSE)</f>
        <v>59</v>
      </c>
      <c r="O1646" t="str">
        <f>VLOOKUP(Table8_16[[#This Row],[Customer_ID]],Table1__2[],4,FALSE)</f>
        <v>Female</v>
      </c>
      <c r="P1646" t="str">
        <f>VLOOKUP(Table8_16[[#This Row],[Customer_ID]],Table1__2[],5,FALSE)</f>
        <v>Port Carol</v>
      </c>
      <c r="Q1646" t="str">
        <f>VLOOKUP(Table8_16[[#This Row],[Customer_ID]],Table1__2[],6,FALSE)</f>
        <v>Florida</v>
      </c>
      <c r="R1646" t="str">
        <f>VLOOKUP(Table8_16[[#This Row],[Customer_ID]],Table1__2[],7,FALSE)</f>
        <v>USA</v>
      </c>
      <c r="S1646" t="str">
        <f>VLOOKUP(Table8_16[[#This Row],[Customer_ID]],Table1__2[],8,FALSE)</f>
        <v>Platinum</v>
      </c>
      <c r="T1646" t="str">
        <f>VLOOKUP(Table8_16[[#This Row],[Customer_ID]],Table1__2[],9,FALSE)</f>
        <v>Experienced</v>
      </c>
      <c r="U1646" t="str">
        <f>VLOOKUP(Table8_16[[#This Row],[Product_ID]],Table3__211[],2,FALSE)</f>
        <v>Women's Casual</v>
      </c>
      <c r="V1646" t="str">
        <f>VLOOKUP(Table8_16[[#This Row],[Product_ID]],Table3__211[],3,FALSE)</f>
        <v>Hoodie</v>
      </c>
      <c r="W1646" t="str">
        <f>VLOOKUP(Table8_16[[#This Row],[Product_ID]],Table3__211[],4,FALSE)</f>
        <v>Clothing</v>
      </c>
      <c r="X1646" t="str">
        <f>VLOOKUP(Table8_16[[#This Row],[Product_ID]],Table3__211[],5,FALSE)</f>
        <v>Outerwear</v>
      </c>
      <c r="Y1646" t="str">
        <f>VLOOKUP(Table8_16[[#This Row],[Product_ID]],Table3__211[],6,FALSE)</f>
        <v>Sims Inc</v>
      </c>
      <c r="Z1646">
        <f>VLOOKUP(Table8_16[[#This Row],[Product_ID]],Table3__211[],7,FALSE)</f>
        <v>254.04</v>
      </c>
      <c r="AA1646">
        <f>VLOOKUP(Table8_16[[#This Row],[Product_ID]],Table3__211[],8,FALSE)</f>
        <v>352</v>
      </c>
      <c r="AB1646" t="str">
        <f>VLOOKUP(Table8_16[[#This Row],[Store_ID]],Store!$A$2:$E$21,2,FALSE)</f>
        <v>Hill, Wagner and Ballard</v>
      </c>
      <c r="AC1646" t="str">
        <f>VLOOKUP(Table8_16[[#This Row],[Store_ID]],Store!$A$2:$E$21,3,FALSE)</f>
        <v>East</v>
      </c>
      <c r="AD1646" t="str">
        <f>VLOOKUP(Table8_16[[#This Row],[Store_ID]],Store!$A$2:$E$21,4,FALSE)</f>
        <v>East Davidville</v>
      </c>
      <c r="AE1646" t="str">
        <f>VLOOKUP(Table8_16[[#This Row],[Store_ID]],Store!$A$2:$E$21,5,FALSE)</f>
        <v>Online</v>
      </c>
      <c r="AF1646" s="22" t="str">
        <f>VLOOKUP(Table8_16[[#This Row],[Store_ID]],Store!$A$2:$F$21,6,FALSE)</f>
        <v>Digital Store</v>
      </c>
    </row>
    <row r="1647" spans="1:32" x14ac:dyDescent="0.3">
      <c r="A1647" t="s">
        <v>3612</v>
      </c>
      <c r="B1647" s="5">
        <v>45294</v>
      </c>
      <c r="C1647" t="s">
        <v>1088</v>
      </c>
      <c r="D1647" t="s">
        <v>1696</v>
      </c>
      <c r="E1647" t="s">
        <v>1908</v>
      </c>
      <c r="F1647">
        <v>1</v>
      </c>
      <c r="G1647">
        <v>702.27</v>
      </c>
      <c r="H1647">
        <v>0.17</v>
      </c>
      <c r="I1647" t="s">
        <v>1964</v>
      </c>
      <c r="J1647">
        <v>582.88409999999999</v>
      </c>
      <c r="K1647">
        <v>582.88409999999999</v>
      </c>
      <c r="L1647" t="str">
        <f>_xlfn.IFS(Table8_1[[#This Row],[Unit_Price]]&lt;500,"Low Price",Table8_1[[#This Row],[Unit_Price]]&lt;2000,"Medium Price",Table8_1[[#This Row],[Unit_Price]]&gt;=2000, "High Price")</f>
        <v>Medium Price</v>
      </c>
      <c r="M1647" t="str">
        <f>VLOOKUP(Table8_16[[#This Row],[Customer_ID]],Table1__2[],2,FALSE)</f>
        <v>Ryan Moore</v>
      </c>
      <c r="N1647">
        <f>VLOOKUP(Table8_16[[#This Row],[Customer_ID]],Table1__2[],3,FALSE)</f>
        <v>38</v>
      </c>
      <c r="O1647" t="str">
        <f>VLOOKUP(Table8_16[[#This Row],[Customer_ID]],Table1__2[],4,FALSE)</f>
        <v>Male</v>
      </c>
      <c r="P1647" t="str">
        <f>VLOOKUP(Table8_16[[#This Row],[Customer_ID]],Table1__2[],5,FALSE)</f>
        <v>Cartershire</v>
      </c>
      <c r="Q1647" t="str">
        <f>VLOOKUP(Table8_16[[#This Row],[Customer_ID]],Table1__2[],6,FALSE)</f>
        <v>Virginia</v>
      </c>
      <c r="R1647" t="str">
        <f>VLOOKUP(Table8_16[[#This Row],[Customer_ID]],Table1__2[],7,FALSE)</f>
        <v>USA</v>
      </c>
      <c r="S1647" t="str">
        <f>VLOOKUP(Table8_16[[#This Row],[Customer_ID]],Table1__2[],8,FALSE)</f>
        <v>Bronze</v>
      </c>
      <c r="T1647" t="str">
        <f>VLOOKUP(Table8_16[[#This Row],[Customer_ID]],Table1__2[],9,FALSE)</f>
        <v>Experienced</v>
      </c>
      <c r="U1647" t="str">
        <f>VLOOKUP(Table8_16[[#This Row],[Product_ID]],Table3__211[],2,FALSE)</f>
        <v>Portable Power</v>
      </c>
      <c r="V1647" t="str">
        <f>VLOOKUP(Table8_16[[#This Row],[Product_ID]],Table3__211[],3,FALSE)</f>
        <v>Bank</v>
      </c>
      <c r="W1647" t="str">
        <f>VLOOKUP(Table8_16[[#This Row],[Product_ID]],Table3__211[],4,FALSE)</f>
        <v>Electronics</v>
      </c>
      <c r="X1647" t="str">
        <f>VLOOKUP(Table8_16[[#This Row],[Product_ID]],Table3__211[],5,FALSE)</f>
        <v>Mobile</v>
      </c>
      <c r="Y1647" t="str">
        <f>VLOOKUP(Table8_16[[#This Row],[Product_ID]],Table3__211[],6,FALSE)</f>
        <v>Cummings and Sons</v>
      </c>
      <c r="Z1647">
        <f>VLOOKUP(Table8_16[[#This Row],[Product_ID]],Table3__211[],7,FALSE)</f>
        <v>326.06</v>
      </c>
      <c r="AA1647">
        <f>VLOOKUP(Table8_16[[#This Row],[Product_ID]],Table3__211[],8,FALSE)</f>
        <v>301</v>
      </c>
      <c r="AB1647" t="str">
        <f>VLOOKUP(Table8_16[[#This Row],[Store_ID]],Store!$A$2:$E$21,2,FALSE)</f>
        <v>Gray Ltd</v>
      </c>
      <c r="AC1647" t="str">
        <f>VLOOKUP(Table8_16[[#This Row],[Store_ID]],Store!$A$2:$E$21,3,FALSE)</f>
        <v>North</v>
      </c>
      <c r="AD1647" t="str">
        <f>VLOOKUP(Table8_16[[#This Row],[Store_ID]],Store!$A$2:$E$21,4,FALSE)</f>
        <v>New Michaelchester</v>
      </c>
      <c r="AE1647" t="str">
        <f>VLOOKUP(Table8_16[[#This Row],[Store_ID]],Store!$A$2:$E$21,5,FALSE)</f>
        <v>Outlet</v>
      </c>
      <c r="AF1647" s="22" t="str">
        <f>VLOOKUP(Table8_16[[#This Row],[Store_ID]],Store!$A$2:$F$21,6,FALSE)</f>
        <v>Physical Store</v>
      </c>
    </row>
    <row r="1648" spans="1:32" x14ac:dyDescent="0.3">
      <c r="A1648" t="s">
        <v>3613</v>
      </c>
      <c r="B1648" s="5">
        <v>45875</v>
      </c>
      <c r="C1648" t="s">
        <v>164</v>
      </c>
      <c r="D1648" t="s">
        <v>1667</v>
      </c>
      <c r="E1648" t="s">
        <v>1901</v>
      </c>
      <c r="F1648">
        <v>2</v>
      </c>
      <c r="G1648">
        <v>379.28</v>
      </c>
      <c r="H1648">
        <v>0.26</v>
      </c>
      <c r="I1648" t="s">
        <v>1959</v>
      </c>
      <c r="J1648">
        <v>561.33439999999996</v>
      </c>
      <c r="K1648">
        <v>561.33439999999996</v>
      </c>
      <c r="L1648" t="str">
        <f>_xlfn.IFS(Table8_1[[#This Row],[Unit_Price]]&lt;500,"Low Price",Table8_1[[#This Row],[Unit_Price]]&lt;2000,"Medium Price",Table8_1[[#This Row],[Unit_Price]]&gt;=2000, "High Price")</f>
        <v>Low Price</v>
      </c>
      <c r="M1648" t="str">
        <f>VLOOKUP(Table8_16[[#This Row],[Customer_ID]],Table1__2[],2,FALSE)</f>
        <v>James Gibbs</v>
      </c>
      <c r="N1648">
        <f>VLOOKUP(Table8_16[[#This Row],[Customer_ID]],Table1__2[],3,FALSE)</f>
        <v>21</v>
      </c>
      <c r="O1648" t="str">
        <f>VLOOKUP(Table8_16[[#This Row],[Customer_ID]],Table1__2[],4,FALSE)</f>
        <v>Male</v>
      </c>
      <c r="P1648" t="str">
        <f>VLOOKUP(Table8_16[[#This Row],[Customer_ID]],Table1__2[],5,FALSE)</f>
        <v>Mooneyshire</v>
      </c>
      <c r="Q1648" t="str">
        <f>VLOOKUP(Table8_16[[#This Row],[Customer_ID]],Table1__2[],6,FALSE)</f>
        <v>Alaska</v>
      </c>
      <c r="R1648" t="str">
        <f>VLOOKUP(Table8_16[[#This Row],[Customer_ID]],Table1__2[],7,FALSE)</f>
        <v>USA</v>
      </c>
      <c r="S1648" t="str">
        <f>VLOOKUP(Table8_16[[#This Row],[Customer_ID]],Table1__2[],8,FALSE)</f>
        <v>Platinum</v>
      </c>
      <c r="T1648" t="str">
        <f>VLOOKUP(Table8_16[[#This Row],[Customer_ID]],Table1__2[],9,FALSE)</f>
        <v>Students</v>
      </c>
      <c r="U1648" t="str">
        <f>VLOOKUP(Table8_16[[#This Row],[Product_ID]],Table3__211[],2,FALSE)</f>
        <v>Stainless Steel Cutlery</v>
      </c>
      <c r="V1648" t="str">
        <f>VLOOKUP(Table8_16[[#This Row],[Product_ID]],Table3__211[],3,FALSE)</f>
        <v>Set</v>
      </c>
      <c r="W1648" t="str">
        <f>VLOOKUP(Table8_16[[#This Row],[Product_ID]],Table3__211[],4,FALSE)</f>
        <v>Home</v>
      </c>
      <c r="X1648" t="str">
        <f>VLOOKUP(Table8_16[[#This Row],[Product_ID]],Table3__211[],5,FALSE)</f>
        <v>Kitchen</v>
      </c>
      <c r="Y1648" t="str">
        <f>VLOOKUP(Table8_16[[#This Row],[Product_ID]],Table3__211[],6,FALSE)</f>
        <v>Stevens, Fernandez and Martin</v>
      </c>
      <c r="Z1648">
        <f>VLOOKUP(Table8_16[[#This Row],[Product_ID]],Table3__211[],7,FALSE)</f>
        <v>19.52</v>
      </c>
      <c r="AA1648">
        <f>VLOOKUP(Table8_16[[#This Row],[Product_ID]],Table3__211[],8,FALSE)</f>
        <v>57</v>
      </c>
      <c r="AB1648" t="str">
        <f>VLOOKUP(Table8_16[[#This Row],[Store_ID]],Store!$A$2:$E$21,2,FALSE)</f>
        <v>Johnson-Wright</v>
      </c>
      <c r="AC1648" t="str">
        <f>VLOOKUP(Table8_16[[#This Row],[Store_ID]],Store!$A$2:$E$21,3,FALSE)</f>
        <v>North</v>
      </c>
      <c r="AD1648" t="str">
        <f>VLOOKUP(Table8_16[[#This Row],[Store_ID]],Store!$A$2:$E$21,4,FALSE)</f>
        <v>Hoodberg</v>
      </c>
      <c r="AE1648" t="str">
        <f>VLOOKUP(Table8_16[[#This Row],[Store_ID]],Store!$A$2:$E$21,5,FALSE)</f>
        <v>Outlet</v>
      </c>
      <c r="AF1648" s="22" t="str">
        <f>VLOOKUP(Table8_16[[#This Row],[Store_ID]],Store!$A$2:$F$21,6,FALSE)</f>
        <v>Physical Store</v>
      </c>
    </row>
    <row r="1649" spans="1:32" x14ac:dyDescent="0.3">
      <c r="A1649" t="s">
        <v>3614</v>
      </c>
      <c r="B1649" s="5">
        <v>45669</v>
      </c>
      <c r="C1649" t="s">
        <v>459</v>
      </c>
      <c r="D1649" t="s">
        <v>1721</v>
      </c>
      <c r="E1649" t="s">
        <v>1887</v>
      </c>
      <c r="F1649">
        <v>4</v>
      </c>
      <c r="G1649">
        <v>92.35</v>
      </c>
      <c r="H1649">
        <v>0.15</v>
      </c>
      <c r="I1649" t="s">
        <v>1959</v>
      </c>
      <c r="J1649">
        <v>313.99</v>
      </c>
      <c r="K1649">
        <v>313.99</v>
      </c>
      <c r="L1649" t="str">
        <f>_xlfn.IFS(Table8_1[[#This Row],[Unit_Price]]&lt;500,"Low Price",Table8_1[[#This Row],[Unit_Price]]&lt;2000,"Medium Price",Table8_1[[#This Row],[Unit_Price]]&gt;=2000, "High Price")</f>
        <v>Low Price</v>
      </c>
      <c r="M1649" t="str">
        <f>VLOOKUP(Table8_16[[#This Row],[Customer_ID]],Table1__2[],2,FALSE)</f>
        <v>Miguel Reynolds</v>
      </c>
      <c r="N1649">
        <f>VLOOKUP(Table8_16[[#This Row],[Customer_ID]],Table1__2[],3,FALSE)</f>
        <v>57</v>
      </c>
      <c r="O1649" t="str">
        <f>VLOOKUP(Table8_16[[#This Row],[Customer_ID]],Table1__2[],4,FALSE)</f>
        <v>Female</v>
      </c>
      <c r="P1649" t="str">
        <f>VLOOKUP(Table8_16[[#This Row],[Customer_ID]],Table1__2[],5,FALSE)</f>
        <v>Taylorberg</v>
      </c>
      <c r="Q1649" t="str">
        <f>VLOOKUP(Table8_16[[#This Row],[Customer_ID]],Table1__2[],6,FALSE)</f>
        <v>Ohio</v>
      </c>
      <c r="R1649" t="str">
        <f>VLOOKUP(Table8_16[[#This Row],[Customer_ID]],Table1__2[],7,FALSE)</f>
        <v>USA</v>
      </c>
      <c r="S1649" t="str">
        <f>VLOOKUP(Table8_16[[#This Row],[Customer_ID]],Table1__2[],8,FALSE)</f>
        <v>Gold</v>
      </c>
      <c r="T1649" t="str">
        <f>VLOOKUP(Table8_16[[#This Row],[Customer_ID]],Table1__2[],9,FALSE)</f>
        <v>Experienced</v>
      </c>
      <c r="U1649" t="str">
        <f>VLOOKUP(Table8_16[[#This Row],[Product_ID]],Table3__211[],2,FALSE)</f>
        <v>Makeup Brush</v>
      </c>
      <c r="V1649" t="str">
        <f>VLOOKUP(Table8_16[[#This Row],[Product_ID]],Table3__211[],3,FALSE)</f>
        <v>Set</v>
      </c>
      <c r="W1649" t="str">
        <f>VLOOKUP(Table8_16[[#This Row],[Product_ID]],Table3__211[],4,FALSE)</f>
        <v>Beauty</v>
      </c>
      <c r="X1649" t="str">
        <f>VLOOKUP(Table8_16[[#This Row],[Product_ID]],Table3__211[],5,FALSE)</f>
        <v>Makeup</v>
      </c>
      <c r="Y1649" t="str">
        <f>VLOOKUP(Table8_16[[#This Row],[Product_ID]],Table3__211[],6,FALSE)</f>
        <v>Cook Inc</v>
      </c>
      <c r="Z1649">
        <f>VLOOKUP(Table8_16[[#This Row],[Product_ID]],Table3__211[],7,FALSE)</f>
        <v>254.04</v>
      </c>
      <c r="AA1649">
        <f>VLOOKUP(Table8_16[[#This Row],[Product_ID]],Table3__211[],8,FALSE)</f>
        <v>431</v>
      </c>
      <c r="AB1649" t="str">
        <f>VLOOKUP(Table8_16[[#This Row],[Store_ID]],Store!$A$2:$E$21,2,FALSE)</f>
        <v>Rivera-Warner</v>
      </c>
      <c r="AC1649" t="str">
        <f>VLOOKUP(Table8_16[[#This Row],[Store_ID]],Store!$A$2:$E$21,3,FALSE)</f>
        <v>East</v>
      </c>
      <c r="AD1649" t="str">
        <f>VLOOKUP(Table8_16[[#This Row],[Store_ID]],Store!$A$2:$E$21,4,FALSE)</f>
        <v>Washingtonfurt</v>
      </c>
      <c r="AE1649" t="str">
        <f>VLOOKUP(Table8_16[[#This Row],[Store_ID]],Store!$A$2:$E$21,5,FALSE)</f>
        <v>Flagship</v>
      </c>
      <c r="AF1649" s="22" t="str">
        <f>VLOOKUP(Table8_16[[#This Row],[Store_ID]],Store!$A$2:$F$21,6,FALSE)</f>
        <v>Physical Store</v>
      </c>
    </row>
    <row r="1650" spans="1:32" x14ac:dyDescent="0.3">
      <c r="A1650" t="s">
        <v>3615</v>
      </c>
      <c r="B1650" s="5">
        <v>45606</v>
      </c>
      <c r="C1650" t="s">
        <v>719</v>
      </c>
      <c r="D1650" t="s">
        <v>1696</v>
      </c>
      <c r="E1650" t="s">
        <v>1929</v>
      </c>
      <c r="F1650">
        <v>4</v>
      </c>
      <c r="G1650">
        <v>721.54</v>
      </c>
      <c r="H1650">
        <v>0.21</v>
      </c>
      <c r="I1650" t="s">
        <v>1959</v>
      </c>
      <c r="J1650">
        <v>2280.0664000000002</v>
      </c>
      <c r="K1650">
        <v>2280.0663999999997</v>
      </c>
      <c r="L1650" t="str">
        <f>_xlfn.IFS(Table8_1[[#This Row],[Unit_Price]]&lt;500,"Low Price",Table8_1[[#This Row],[Unit_Price]]&lt;2000,"Medium Price",Table8_1[[#This Row],[Unit_Price]]&gt;=2000, "High Price")</f>
        <v>Medium Price</v>
      </c>
      <c r="M1650" t="str">
        <f>VLOOKUP(Table8_16[[#This Row],[Customer_ID]],Table1__2[],2,FALSE)</f>
        <v>Jordan Wells</v>
      </c>
      <c r="N1650">
        <f>VLOOKUP(Table8_16[[#This Row],[Customer_ID]],Table1__2[],3,FALSE)</f>
        <v>47</v>
      </c>
      <c r="O1650" t="str">
        <f>VLOOKUP(Table8_16[[#This Row],[Customer_ID]],Table1__2[],4,FALSE)</f>
        <v>Female</v>
      </c>
      <c r="P1650" t="str">
        <f>VLOOKUP(Table8_16[[#This Row],[Customer_ID]],Table1__2[],5,FALSE)</f>
        <v xml:space="preserve">Phillipschester   </v>
      </c>
      <c r="Q1650" t="str">
        <f>VLOOKUP(Table8_16[[#This Row],[Customer_ID]],Table1__2[],6,FALSE)</f>
        <v>New Jersey</v>
      </c>
      <c r="R1650" t="str">
        <f>VLOOKUP(Table8_16[[#This Row],[Customer_ID]],Table1__2[],7,FALSE)</f>
        <v>USA</v>
      </c>
      <c r="S1650" t="str">
        <f>VLOOKUP(Table8_16[[#This Row],[Customer_ID]],Table1__2[],8,FALSE)</f>
        <v>Gold</v>
      </c>
      <c r="T1650" t="str">
        <f>VLOOKUP(Table8_16[[#This Row],[Customer_ID]],Table1__2[],9,FALSE)</f>
        <v>Experienced</v>
      </c>
      <c r="U1650" t="str">
        <f>VLOOKUP(Table8_16[[#This Row],[Product_ID]],Table3__211[],2,FALSE)</f>
        <v>Portable Power</v>
      </c>
      <c r="V1650" t="str">
        <f>VLOOKUP(Table8_16[[#This Row],[Product_ID]],Table3__211[],3,FALSE)</f>
        <v>Bank</v>
      </c>
      <c r="W1650" t="str">
        <f>VLOOKUP(Table8_16[[#This Row],[Product_ID]],Table3__211[],4,FALSE)</f>
        <v>Electronics</v>
      </c>
      <c r="X1650" t="str">
        <f>VLOOKUP(Table8_16[[#This Row],[Product_ID]],Table3__211[],5,FALSE)</f>
        <v>Mobile</v>
      </c>
      <c r="Y1650" t="str">
        <f>VLOOKUP(Table8_16[[#This Row],[Product_ID]],Table3__211[],6,FALSE)</f>
        <v>Cummings and Sons</v>
      </c>
      <c r="Z1650">
        <f>VLOOKUP(Table8_16[[#This Row],[Product_ID]],Table3__211[],7,FALSE)</f>
        <v>326.06</v>
      </c>
      <c r="AA1650">
        <f>VLOOKUP(Table8_16[[#This Row],[Product_ID]],Table3__211[],8,FALSE)</f>
        <v>301</v>
      </c>
      <c r="AB1650" t="str">
        <f>VLOOKUP(Table8_16[[#This Row],[Store_ID]],Store!$A$2:$E$21,2,FALSE)</f>
        <v>Thomas, Bridges and Harris</v>
      </c>
      <c r="AC1650" t="str">
        <f>VLOOKUP(Table8_16[[#This Row],[Store_ID]],Store!$A$2:$E$21,3,FALSE)</f>
        <v>North</v>
      </c>
      <c r="AD1650" t="str">
        <f>VLOOKUP(Table8_16[[#This Row],[Store_ID]],Store!$A$2:$E$21,4,FALSE)</f>
        <v>Sabrinatown</v>
      </c>
      <c r="AE1650" t="str">
        <f>VLOOKUP(Table8_16[[#This Row],[Store_ID]],Store!$A$2:$E$21,5,FALSE)</f>
        <v>Online</v>
      </c>
      <c r="AF1650" s="22" t="str">
        <f>VLOOKUP(Table8_16[[#This Row],[Store_ID]],Store!$A$2:$F$21,6,FALSE)</f>
        <v>Digital Store</v>
      </c>
    </row>
    <row r="1651" spans="1:32" x14ac:dyDescent="0.3">
      <c r="A1651" t="s">
        <v>3616</v>
      </c>
      <c r="B1651" s="5">
        <v>45787</v>
      </c>
      <c r="C1651" t="s">
        <v>206</v>
      </c>
      <c r="D1651" t="s">
        <v>1693</v>
      </c>
      <c r="E1651" t="s">
        <v>1921</v>
      </c>
      <c r="F1651">
        <v>1</v>
      </c>
      <c r="G1651">
        <v>228.69</v>
      </c>
      <c r="H1651">
        <v>0.14000000000000001</v>
      </c>
      <c r="I1651" t="s">
        <v>1959</v>
      </c>
      <c r="J1651">
        <v>196.67339999999999</v>
      </c>
      <c r="K1651">
        <v>196.67339999999999</v>
      </c>
      <c r="L1651" t="str">
        <f>_xlfn.IFS(Table8_1[[#This Row],[Unit_Price]]&lt;500,"Low Price",Table8_1[[#This Row],[Unit_Price]]&lt;2000,"Medium Price",Table8_1[[#This Row],[Unit_Price]]&gt;=2000, "High Price")</f>
        <v>Low Price</v>
      </c>
      <c r="M1651" t="str">
        <f>VLOOKUP(Table8_16[[#This Row],[Customer_ID]],Table1__2[],2,FALSE)</f>
        <v>Sharon Brown</v>
      </c>
      <c r="N1651">
        <f>VLOOKUP(Table8_16[[#This Row],[Customer_ID]],Table1__2[],3,FALSE)</f>
        <v>37</v>
      </c>
      <c r="O1651" t="str">
        <f>VLOOKUP(Table8_16[[#This Row],[Customer_ID]],Table1__2[],4,FALSE)</f>
        <v>Female</v>
      </c>
      <c r="P1651" t="str">
        <f>VLOOKUP(Table8_16[[#This Row],[Customer_ID]],Table1__2[],5,FALSE)</f>
        <v>East Andrea</v>
      </c>
      <c r="Q1651" t="str">
        <f>VLOOKUP(Table8_16[[#This Row],[Customer_ID]],Table1__2[],6,FALSE)</f>
        <v>Michigan</v>
      </c>
      <c r="R1651" t="str">
        <f>VLOOKUP(Table8_16[[#This Row],[Customer_ID]],Table1__2[],7,FALSE)</f>
        <v>USA</v>
      </c>
      <c r="S1651" t="str">
        <f>VLOOKUP(Table8_16[[#This Row],[Customer_ID]],Table1__2[],8,FALSE)</f>
        <v>Gold</v>
      </c>
      <c r="T1651" t="str">
        <f>VLOOKUP(Table8_16[[#This Row],[Customer_ID]],Table1__2[],9,FALSE)</f>
        <v>Experienced</v>
      </c>
      <c r="U1651" t="str">
        <f>VLOOKUP(Table8_16[[#This Row],[Product_ID]],Table3__211[],2,FALSE)</f>
        <v>Sports Water Hydration</v>
      </c>
      <c r="V1651" t="str">
        <f>VLOOKUP(Table8_16[[#This Row],[Product_ID]],Table3__211[],3,FALSE)</f>
        <v>Pack</v>
      </c>
      <c r="W1651" t="str">
        <f>VLOOKUP(Table8_16[[#This Row],[Product_ID]],Table3__211[],4,FALSE)</f>
        <v>Sports</v>
      </c>
      <c r="X1651" t="str">
        <f>VLOOKUP(Table8_16[[#This Row],[Product_ID]],Table3__211[],5,FALSE)</f>
        <v>Outdoor</v>
      </c>
      <c r="Y1651" t="str">
        <f>VLOOKUP(Table8_16[[#This Row],[Product_ID]],Table3__211[],6,FALSE)</f>
        <v>Sims-Smith</v>
      </c>
      <c r="Z1651">
        <f>VLOOKUP(Table8_16[[#This Row],[Product_ID]],Table3__211[],7,FALSE)</f>
        <v>135.61000000000001</v>
      </c>
      <c r="AA1651">
        <f>VLOOKUP(Table8_16[[#This Row],[Product_ID]],Table3__211[],8,FALSE)</f>
        <v>394</v>
      </c>
      <c r="AB1651" t="str">
        <f>VLOOKUP(Table8_16[[#This Row],[Store_ID]],Store!$A$2:$E$21,2,FALSE)</f>
        <v>Moore, Padilla and Butler</v>
      </c>
      <c r="AC1651" t="str">
        <f>VLOOKUP(Table8_16[[#This Row],[Store_ID]],Store!$A$2:$E$21,3,FALSE)</f>
        <v>South</v>
      </c>
      <c r="AD1651" t="str">
        <f>VLOOKUP(Table8_16[[#This Row],[Store_ID]],Store!$A$2:$E$21,4,FALSE)</f>
        <v>East Johnstad</v>
      </c>
      <c r="AE1651" t="str">
        <f>VLOOKUP(Table8_16[[#This Row],[Store_ID]],Store!$A$2:$E$21,5,FALSE)</f>
        <v>Flagship</v>
      </c>
      <c r="AF1651" s="22" t="str">
        <f>VLOOKUP(Table8_16[[#This Row],[Store_ID]],Store!$A$2:$F$21,6,FALSE)</f>
        <v>Physical Store</v>
      </c>
    </row>
    <row r="1652" spans="1:32" x14ac:dyDescent="0.3">
      <c r="A1652" t="s">
        <v>3617</v>
      </c>
      <c r="B1652" s="5">
        <v>45929</v>
      </c>
      <c r="C1652" t="s">
        <v>1124</v>
      </c>
      <c r="D1652" t="s">
        <v>1741</v>
      </c>
      <c r="E1652" t="s">
        <v>1924</v>
      </c>
      <c r="F1652">
        <v>1</v>
      </c>
      <c r="G1652">
        <v>899.09</v>
      </c>
      <c r="H1652">
        <v>0.2</v>
      </c>
      <c r="I1652" t="s">
        <v>1961</v>
      </c>
      <c r="J1652">
        <v>719.27200000000005</v>
      </c>
      <c r="K1652">
        <v>719.27200000000005</v>
      </c>
      <c r="L1652" t="str">
        <f>_xlfn.IFS(Table8_1[[#This Row],[Unit_Price]]&lt;500,"Low Price",Table8_1[[#This Row],[Unit_Price]]&lt;2000,"Medium Price",Table8_1[[#This Row],[Unit_Price]]&gt;=2000, "High Price")</f>
        <v>Medium Price</v>
      </c>
      <c r="M1652" t="str">
        <f>VLOOKUP(Table8_16[[#This Row],[Customer_ID]],Table1__2[],2,FALSE)</f>
        <v>Carlos Flores</v>
      </c>
      <c r="N1652">
        <f>VLOOKUP(Table8_16[[#This Row],[Customer_ID]],Table1__2[],3,FALSE)</f>
        <v>20</v>
      </c>
      <c r="O1652" t="str">
        <f>VLOOKUP(Table8_16[[#This Row],[Customer_ID]],Table1__2[],4,FALSE)</f>
        <v>Male</v>
      </c>
      <c r="P1652" t="str">
        <f>VLOOKUP(Table8_16[[#This Row],[Customer_ID]],Table1__2[],5,FALSE)</f>
        <v>North Johnfurt</v>
      </c>
      <c r="Q1652" t="str">
        <f>VLOOKUP(Table8_16[[#This Row],[Customer_ID]],Table1__2[],6,FALSE)</f>
        <v>Washington</v>
      </c>
      <c r="R1652" t="str">
        <f>VLOOKUP(Table8_16[[#This Row],[Customer_ID]],Table1__2[],7,FALSE)</f>
        <v>USA</v>
      </c>
      <c r="S1652" t="str">
        <f>VLOOKUP(Table8_16[[#This Row],[Customer_ID]],Table1__2[],8,FALSE)</f>
        <v>Gold</v>
      </c>
      <c r="T1652" t="str">
        <f>VLOOKUP(Table8_16[[#This Row],[Customer_ID]],Table1__2[],9,FALSE)</f>
        <v>Students</v>
      </c>
      <c r="U1652" t="str">
        <f>VLOOKUP(Table8_16[[#This Row],[Product_ID]],Table3__211[],2,FALSE)</f>
        <v>Men's Track</v>
      </c>
      <c r="V1652" t="str">
        <f>VLOOKUP(Table8_16[[#This Row],[Product_ID]],Table3__211[],3,FALSE)</f>
        <v>Pants</v>
      </c>
      <c r="W1652" t="str">
        <f>VLOOKUP(Table8_16[[#This Row],[Product_ID]],Table3__211[],4,FALSE)</f>
        <v>Clothing</v>
      </c>
      <c r="X1652" t="str">
        <f>VLOOKUP(Table8_16[[#This Row],[Product_ID]],Table3__211[],5,FALSE)</f>
        <v>Bottoms</v>
      </c>
      <c r="Y1652" t="str">
        <f>VLOOKUP(Table8_16[[#This Row],[Product_ID]],Table3__211[],6,FALSE)</f>
        <v>Hamilton, Woods and Walker</v>
      </c>
      <c r="Z1652">
        <f>VLOOKUP(Table8_16[[#This Row],[Product_ID]],Table3__211[],7,FALSE)</f>
        <v>386.56</v>
      </c>
      <c r="AA1652">
        <f>VLOOKUP(Table8_16[[#This Row],[Product_ID]],Table3__211[],8,FALSE)</f>
        <v>125</v>
      </c>
      <c r="AB1652" t="str">
        <f>VLOOKUP(Table8_16[[#This Row],[Store_ID]],Store!$A$2:$E$21,2,FALSE)</f>
        <v>Hill, Wagner and Ballard</v>
      </c>
      <c r="AC1652" t="str">
        <f>VLOOKUP(Table8_16[[#This Row],[Store_ID]],Store!$A$2:$E$21,3,FALSE)</f>
        <v>East</v>
      </c>
      <c r="AD1652" t="str">
        <f>VLOOKUP(Table8_16[[#This Row],[Store_ID]],Store!$A$2:$E$21,4,FALSE)</f>
        <v>East Davidville</v>
      </c>
      <c r="AE1652" t="str">
        <f>VLOOKUP(Table8_16[[#This Row],[Store_ID]],Store!$A$2:$E$21,5,FALSE)</f>
        <v>Online</v>
      </c>
      <c r="AF1652" s="22" t="str">
        <f>VLOOKUP(Table8_16[[#This Row],[Store_ID]],Store!$A$2:$F$21,6,FALSE)</f>
        <v>Digital Store</v>
      </c>
    </row>
    <row r="1653" spans="1:32" x14ac:dyDescent="0.3">
      <c r="A1653" t="s">
        <v>3618</v>
      </c>
      <c r="B1653" s="5">
        <v>45379</v>
      </c>
      <c r="C1653" t="s">
        <v>1211</v>
      </c>
      <c r="D1653" t="s">
        <v>1590</v>
      </c>
      <c r="E1653" t="s">
        <v>1917</v>
      </c>
      <c r="F1653">
        <v>4</v>
      </c>
      <c r="G1653">
        <v>195.75</v>
      </c>
      <c r="H1653">
        <v>0.17</v>
      </c>
      <c r="I1653" t="s">
        <v>1959</v>
      </c>
      <c r="J1653">
        <v>649.89</v>
      </c>
      <c r="K1653">
        <v>649.89</v>
      </c>
      <c r="L1653" t="str">
        <f>_xlfn.IFS(Table8_1[[#This Row],[Unit_Price]]&lt;500,"Low Price",Table8_1[[#This Row],[Unit_Price]]&lt;2000,"Medium Price",Table8_1[[#This Row],[Unit_Price]]&gt;=2000, "High Price")</f>
        <v>Low Price</v>
      </c>
      <c r="M1653" t="str">
        <f>VLOOKUP(Table8_16[[#This Row],[Customer_ID]],Table1__2[],2,FALSE)</f>
        <v>Andrew Mason</v>
      </c>
      <c r="N1653">
        <f>VLOOKUP(Table8_16[[#This Row],[Customer_ID]],Table1__2[],3,FALSE)</f>
        <v>52</v>
      </c>
      <c r="O1653" t="str">
        <f>VLOOKUP(Table8_16[[#This Row],[Customer_ID]],Table1__2[],4,FALSE)</f>
        <v>Female</v>
      </c>
      <c r="P1653" t="str">
        <f>VLOOKUP(Table8_16[[#This Row],[Customer_ID]],Table1__2[],5,FALSE)</f>
        <v>North Michael</v>
      </c>
      <c r="Q1653" t="str">
        <f>VLOOKUP(Table8_16[[#This Row],[Customer_ID]],Table1__2[],6,FALSE)</f>
        <v>Iowa</v>
      </c>
      <c r="R1653" t="str">
        <f>VLOOKUP(Table8_16[[#This Row],[Customer_ID]],Table1__2[],7,FALSE)</f>
        <v>USA</v>
      </c>
      <c r="S1653" t="str">
        <f>VLOOKUP(Table8_16[[#This Row],[Customer_ID]],Table1__2[],8,FALSE)</f>
        <v>Bronze</v>
      </c>
      <c r="T1653" t="str">
        <f>VLOOKUP(Table8_16[[#This Row],[Customer_ID]],Table1__2[],9,FALSE)</f>
        <v>Experienced</v>
      </c>
      <c r="U1653" t="str">
        <f>VLOOKUP(Table8_16[[#This Row],[Product_ID]],Table3__211[],2,FALSE)</f>
        <v>Wireless Bluetooth</v>
      </c>
      <c r="V1653" t="str">
        <f>VLOOKUP(Table8_16[[#This Row],[Product_ID]],Table3__211[],3,FALSE)</f>
        <v>Earbuds</v>
      </c>
      <c r="W1653" t="str">
        <f>VLOOKUP(Table8_16[[#This Row],[Product_ID]],Table3__211[],4,FALSE)</f>
        <v>Electronics</v>
      </c>
      <c r="X1653" t="str">
        <f>VLOOKUP(Table8_16[[#This Row],[Product_ID]],Table3__211[],5,FALSE)</f>
        <v>Audio</v>
      </c>
      <c r="Y1653" t="str">
        <f>VLOOKUP(Table8_16[[#This Row],[Product_ID]],Table3__211[],6,FALSE)</f>
        <v>Perez-Johnston</v>
      </c>
      <c r="Z1653">
        <f>VLOOKUP(Table8_16[[#This Row],[Product_ID]],Table3__211[],7,FALSE)</f>
        <v>439.07</v>
      </c>
      <c r="AA1653">
        <f>VLOOKUP(Table8_16[[#This Row],[Product_ID]],Table3__211[],8,FALSE)</f>
        <v>142</v>
      </c>
      <c r="AB1653" t="str">
        <f>VLOOKUP(Table8_16[[#This Row],[Store_ID]],Store!$A$2:$E$21,2,FALSE)</f>
        <v>Bean, Jones and Park</v>
      </c>
      <c r="AC1653" t="str">
        <f>VLOOKUP(Table8_16[[#This Row],[Store_ID]],Store!$A$2:$E$21,3,FALSE)</f>
        <v>West</v>
      </c>
      <c r="AD1653" t="str">
        <f>VLOOKUP(Table8_16[[#This Row],[Store_ID]],Store!$A$2:$E$21,4,FALSE)</f>
        <v>Thompsonborough</v>
      </c>
      <c r="AE1653" t="str">
        <f>VLOOKUP(Table8_16[[#This Row],[Store_ID]],Store!$A$2:$E$21,5,FALSE)</f>
        <v>Online</v>
      </c>
      <c r="AF1653" s="22" t="str">
        <f>VLOOKUP(Table8_16[[#This Row],[Store_ID]],Store!$A$2:$F$21,6,FALSE)</f>
        <v>Digital Store</v>
      </c>
    </row>
    <row r="1654" spans="1:32" x14ac:dyDescent="0.3">
      <c r="A1654" t="s">
        <v>3619</v>
      </c>
      <c r="B1654" s="5">
        <v>45532</v>
      </c>
      <c r="C1654" t="s">
        <v>1334</v>
      </c>
      <c r="D1654" t="s">
        <v>1862</v>
      </c>
      <c r="E1654" t="s">
        <v>1936</v>
      </c>
      <c r="F1654">
        <v>3</v>
      </c>
      <c r="G1654">
        <v>199.13</v>
      </c>
      <c r="H1654">
        <v>0.24</v>
      </c>
      <c r="I1654" t="s">
        <v>1959</v>
      </c>
      <c r="J1654">
        <v>454.01639999999998</v>
      </c>
      <c r="K1654">
        <v>454.01639999999998</v>
      </c>
      <c r="L1654" t="str">
        <f>_xlfn.IFS(Table8_1[[#This Row],[Unit_Price]]&lt;500,"Low Price",Table8_1[[#This Row],[Unit_Price]]&lt;2000,"Medium Price",Table8_1[[#This Row],[Unit_Price]]&gt;=2000, "High Price")</f>
        <v>Low Price</v>
      </c>
      <c r="M1654" t="str">
        <f>VLOOKUP(Table8_16[[#This Row],[Customer_ID]],Table1__2[],2,FALSE)</f>
        <v>Jeanette Nichols</v>
      </c>
      <c r="N1654">
        <f>VLOOKUP(Table8_16[[#This Row],[Customer_ID]],Table1__2[],3,FALSE)</f>
        <v>28</v>
      </c>
      <c r="O1654" t="str">
        <f>VLOOKUP(Table8_16[[#This Row],[Customer_ID]],Table1__2[],4,FALSE)</f>
        <v>Male</v>
      </c>
      <c r="P1654" t="str">
        <f>VLOOKUP(Table8_16[[#This Row],[Customer_ID]],Table1__2[],5,FALSE)</f>
        <v>Aguilarland</v>
      </c>
      <c r="Q1654" t="str">
        <f>VLOOKUP(Table8_16[[#This Row],[Customer_ID]],Table1__2[],6,FALSE)</f>
        <v>North Carolina</v>
      </c>
      <c r="R1654" t="str">
        <f>VLOOKUP(Table8_16[[#This Row],[Customer_ID]],Table1__2[],7,FALSE)</f>
        <v>USA</v>
      </c>
      <c r="S1654" t="str">
        <f>VLOOKUP(Table8_16[[#This Row],[Customer_ID]],Table1__2[],8,FALSE)</f>
        <v>Platinum</v>
      </c>
      <c r="T1654" t="str">
        <f>VLOOKUP(Table8_16[[#This Row],[Customer_ID]],Table1__2[],9,FALSE)</f>
        <v>Entry level Professionel</v>
      </c>
      <c r="U1654" t="str">
        <f>VLOOKUP(Table8_16[[#This Row],[Product_ID]],Table3__211[],2,FALSE)</f>
        <v>USB-C Laptop</v>
      </c>
      <c r="V1654" t="str">
        <f>VLOOKUP(Table8_16[[#This Row],[Product_ID]],Table3__211[],3,FALSE)</f>
        <v>Charger</v>
      </c>
      <c r="W1654" t="str">
        <f>VLOOKUP(Table8_16[[#This Row],[Product_ID]],Table3__211[],4,FALSE)</f>
        <v>Electronics</v>
      </c>
      <c r="X1654" t="str">
        <f>VLOOKUP(Table8_16[[#This Row],[Product_ID]],Table3__211[],5,FALSE)</f>
        <v>Computer</v>
      </c>
      <c r="Y1654" t="str">
        <f>VLOOKUP(Table8_16[[#This Row],[Product_ID]],Table3__211[],6,FALSE)</f>
        <v>Martin LLC</v>
      </c>
      <c r="Z1654">
        <f>VLOOKUP(Table8_16[[#This Row],[Product_ID]],Table3__211[],7,FALSE)</f>
        <v>377.52</v>
      </c>
      <c r="AA1654">
        <f>VLOOKUP(Table8_16[[#This Row],[Product_ID]],Table3__211[],8,FALSE)</f>
        <v>485</v>
      </c>
      <c r="AB1654" t="str">
        <f>VLOOKUP(Table8_16[[#This Row],[Store_ID]],Store!$A$2:$E$21,2,FALSE)</f>
        <v>Shelton PLC</v>
      </c>
      <c r="AC1654" t="str">
        <f>VLOOKUP(Table8_16[[#This Row],[Store_ID]],Store!$A$2:$E$21,3,FALSE)</f>
        <v>North</v>
      </c>
      <c r="AD1654" t="str">
        <f>VLOOKUP(Table8_16[[#This Row],[Store_ID]],Store!$A$2:$E$21,4,FALSE)</f>
        <v>East Jenniferstad</v>
      </c>
      <c r="AE1654" t="str">
        <f>VLOOKUP(Table8_16[[#This Row],[Store_ID]],Store!$A$2:$E$21,5,FALSE)</f>
        <v>Flagship</v>
      </c>
      <c r="AF1654" s="22" t="str">
        <f>VLOOKUP(Table8_16[[#This Row],[Store_ID]],Store!$A$2:$F$21,6,FALSE)</f>
        <v>Physical Store</v>
      </c>
    </row>
    <row r="1655" spans="1:32" x14ac:dyDescent="0.3">
      <c r="A1655" t="s">
        <v>3620</v>
      </c>
      <c r="B1655" s="5">
        <v>45466</v>
      </c>
      <c r="C1655" t="s">
        <v>542</v>
      </c>
      <c r="D1655" t="s">
        <v>1642</v>
      </c>
      <c r="E1655" t="s">
        <v>1934</v>
      </c>
      <c r="F1655">
        <v>2</v>
      </c>
      <c r="G1655">
        <v>833.62</v>
      </c>
      <c r="H1655">
        <v>0.18</v>
      </c>
      <c r="I1655" t="s">
        <v>1959</v>
      </c>
      <c r="J1655">
        <v>1367.1368</v>
      </c>
      <c r="K1655">
        <v>1367.1368</v>
      </c>
      <c r="L1655" t="str">
        <f>_xlfn.IFS(Table8_1[[#This Row],[Unit_Price]]&lt;500,"Low Price",Table8_1[[#This Row],[Unit_Price]]&lt;2000,"Medium Price",Table8_1[[#This Row],[Unit_Price]]&gt;=2000, "High Price")</f>
        <v>Medium Price</v>
      </c>
      <c r="M1655" t="str">
        <f>VLOOKUP(Table8_16[[#This Row],[Customer_ID]],Table1__2[],2,FALSE)</f>
        <v>John Lawson</v>
      </c>
      <c r="N1655">
        <f>VLOOKUP(Table8_16[[#This Row],[Customer_ID]],Table1__2[],3,FALSE)</f>
        <v>41</v>
      </c>
      <c r="O1655" t="str">
        <f>VLOOKUP(Table8_16[[#This Row],[Customer_ID]],Table1__2[],4,FALSE)</f>
        <v>Female</v>
      </c>
      <c r="P1655" t="str">
        <f>VLOOKUP(Table8_16[[#This Row],[Customer_ID]],Table1__2[],5,FALSE)</f>
        <v>New Juliemouth</v>
      </c>
      <c r="Q1655" t="str">
        <f>VLOOKUP(Table8_16[[#This Row],[Customer_ID]],Table1__2[],6,FALSE)</f>
        <v>North Carolina</v>
      </c>
      <c r="R1655" t="str">
        <f>VLOOKUP(Table8_16[[#This Row],[Customer_ID]],Table1__2[],7,FALSE)</f>
        <v>USA</v>
      </c>
      <c r="S1655" t="str">
        <f>VLOOKUP(Table8_16[[#This Row],[Customer_ID]],Table1__2[],8,FALSE)</f>
        <v>Platinum</v>
      </c>
      <c r="T1655" t="str">
        <f>VLOOKUP(Table8_16[[#This Row],[Customer_ID]],Table1__2[],9,FALSE)</f>
        <v>Experienced</v>
      </c>
      <c r="U1655" t="str">
        <f>VLOOKUP(Table8_16[[#This Row],[Product_ID]],Table3__211[],2,FALSE)</f>
        <v>Carbon Fiber Tennis</v>
      </c>
      <c r="V1655" t="str">
        <f>VLOOKUP(Table8_16[[#This Row],[Product_ID]],Table3__211[],3,FALSE)</f>
        <v>Racket</v>
      </c>
      <c r="W1655" t="str">
        <f>VLOOKUP(Table8_16[[#This Row],[Product_ID]],Table3__211[],4,FALSE)</f>
        <v>Sports</v>
      </c>
      <c r="X1655" t="str">
        <f>VLOOKUP(Table8_16[[#This Row],[Product_ID]],Table3__211[],5,FALSE)</f>
        <v>Equipment</v>
      </c>
      <c r="Y1655" t="str">
        <f>VLOOKUP(Table8_16[[#This Row],[Product_ID]],Table3__211[],6,FALSE)</f>
        <v>Flores, Pineda and Rodriguez</v>
      </c>
      <c r="Z1655">
        <f>VLOOKUP(Table8_16[[#This Row],[Product_ID]],Table3__211[],7,FALSE)</f>
        <v>484.62</v>
      </c>
      <c r="AA1655">
        <f>VLOOKUP(Table8_16[[#This Row],[Product_ID]],Table3__211[],8,FALSE)</f>
        <v>432</v>
      </c>
      <c r="AB1655" t="str">
        <f>VLOOKUP(Table8_16[[#This Row],[Store_ID]],Store!$A$2:$E$21,2,FALSE)</f>
        <v>Mcdonald Inc</v>
      </c>
      <c r="AC1655" t="str">
        <f>VLOOKUP(Table8_16[[#This Row],[Store_ID]],Store!$A$2:$E$21,3,FALSE)</f>
        <v>South</v>
      </c>
      <c r="AD1655" t="str">
        <f>VLOOKUP(Table8_16[[#This Row],[Store_ID]],Store!$A$2:$E$21,4,FALSE)</f>
        <v>Christopherland</v>
      </c>
      <c r="AE1655" t="str">
        <f>VLOOKUP(Table8_16[[#This Row],[Store_ID]],Store!$A$2:$E$21,5,FALSE)</f>
        <v>Outlet</v>
      </c>
      <c r="AF1655" s="22" t="str">
        <f>VLOOKUP(Table8_16[[#This Row],[Store_ID]],Store!$A$2:$F$21,6,FALSE)</f>
        <v>Physical Store</v>
      </c>
    </row>
    <row r="1656" spans="1:32" x14ac:dyDescent="0.3">
      <c r="A1656" t="s">
        <v>3621</v>
      </c>
      <c r="B1656" s="5">
        <v>45395</v>
      </c>
      <c r="C1656" t="s">
        <v>1501</v>
      </c>
      <c r="D1656" t="s">
        <v>1808</v>
      </c>
      <c r="E1656" t="s">
        <v>1887</v>
      </c>
      <c r="F1656">
        <v>1</v>
      </c>
      <c r="G1656">
        <v>676.26</v>
      </c>
      <c r="H1656">
        <v>0.14000000000000001</v>
      </c>
      <c r="I1656" t="s">
        <v>1959</v>
      </c>
      <c r="J1656">
        <v>581.58360000000005</v>
      </c>
      <c r="K1656">
        <v>581.58359999999993</v>
      </c>
      <c r="L1656" t="str">
        <f>_xlfn.IFS(Table8_1[[#This Row],[Unit_Price]]&lt;500,"Low Price",Table8_1[[#This Row],[Unit_Price]]&lt;2000,"Medium Price",Table8_1[[#This Row],[Unit_Price]]&gt;=2000, "High Price")</f>
        <v>Medium Price</v>
      </c>
      <c r="M1656" t="str">
        <f>VLOOKUP(Table8_16[[#This Row],[Customer_ID]],Table1__2[],2,FALSE)</f>
        <v>Jessica Castro</v>
      </c>
      <c r="N1656">
        <f>VLOOKUP(Table8_16[[#This Row],[Customer_ID]],Table1__2[],3,FALSE)</f>
        <v>32</v>
      </c>
      <c r="O1656" t="str">
        <f>VLOOKUP(Table8_16[[#This Row],[Customer_ID]],Table1__2[],4,FALSE)</f>
        <v>Male</v>
      </c>
      <c r="P1656" t="str">
        <f>VLOOKUP(Table8_16[[#This Row],[Customer_ID]],Table1__2[],5,FALSE)</f>
        <v>West Markton</v>
      </c>
      <c r="Q1656" t="str">
        <f>VLOOKUP(Table8_16[[#This Row],[Customer_ID]],Table1__2[],6,FALSE)</f>
        <v>Massachusetts</v>
      </c>
      <c r="R1656" t="str">
        <f>VLOOKUP(Table8_16[[#This Row],[Customer_ID]],Table1__2[],7,FALSE)</f>
        <v>USA</v>
      </c>
      <c r="S1656" t="str">
        <f>VLOOKUP(Table8_16[[#This Row],[Customer_ID]],Table1__2[],8,FALSE)</f>
        <v>Bronze</v>
      </c>
      <c r="T1656" t="str">
        <f>VLOOKUP(Table8_16[[#This Row],[Customer_ID]],Table1__2[],9,FALSE)</f>
        <v>Experienced</v>
      </c>
      <c r="U1656" t="str">
        <f>VLOOKUP(Table8_16[[#This Row],[Product_ID]],Table3__211[],2,FALSE)</f>
        <v>Women's Ankle</v>
      </c>
      <c r="V1656" t="str">
        <f>VLOOKUP(Table8_16[[#This Row],[Product_ID]],Table3__211[],3,FALSE)</f>
        <v>Boots</v>
      </c>
      <c r="W1656" t="str">
        <f>VLOOKUP(Table8_16[[#This Row],[Product_ID]],Table3__211[],4,FALSE)</f>
        <v>Clothing</v>
      </c>
      <c r="X1656" t="str">
        <f>VLOOKUP(Table8_16[[#This Row],[Product_ID]],Table3__211[],5,FALSE)</f>
        <v>Footwear</v>
      </c>
      <c r="Y1656" t="str">
        <f>VLOOKUP(Table8_16[[#This Row],[Product_ID]],Table3__211[],6,FALSE)</f>
        <v>Poole PLC</v>
      </c>
      <c r="Z1656">
        <f>VLOOKUP(Table8_16[[#This Row],[Product_ID]],Table3__211[],7,FALSE)</f>
        <v>158.13999999999999</v>
      </c>
      <c r="AA1656">
        <f>VLOOKUP(Table8_16[[#This Row],[Product_ID]],Table3__211[],8,FALSE)</f>
        <v>82</v>
      </c>
      <c r="AB1656" t="str">
        <f>VLOOKUP(Table8_16[[#This Row],[Store_ID]],Store!$A$2:$E$21,2,FALSE)</f>
        <v>Rivera-Warner</v>
      </c>
      <c r="AC1656" t="str">
        <f>VLOOKUP(Table8_16[[#This Row],[Store_ID]],Store!$A$2:$E$21,3,FALSE)</f>
        <v>East</v>
      </c>
      <c r="AD1656" t="str">
        <f>VLOOKUP(Table8_16[[#This Row],[Store_ID]],Store!$A$2:$E$21,4,FALSE)</f>
        <v>Washingtonfurt</v>
      </c>
      <c r="AE1656" t="str">
        <f>VLOOKUP(Table8_16[[#This Row],[Store_ID]],Store!$A$2:$E$21,5,FALSE)</f>
        <v>Flagship</v>
      </c>
      <c r="AF1656" s="22" t="str">
        <f>VLOOKUP(Table8_16[[#This Row],[Store_ID]],Store!$A$2:$F$21,6,FALSE)</f>
        <v>Physical Store</v>
      </c>
    </row>
    <row r="1657" spans="1:32" x14ac:dyDescent="0.3">
      <c r="A1657" t="s">
        <v>3622</v>
      </c>
      <c r="B1657" s="5">
        <v>45708</v>
      </c>
      <c r="C1657" t="s">
        <v>134</v>
      </c>
      <c r="D1657" t="s">
        <v>1762</v>
      </c>
      <c r="E1657" t="s">
        <v>1921</v>
      </c>
      <c r="F1657">
        <v>2</v>
      </c>
      <c r="G1657">
        <v>666.49</v>
      </c>
      <c r="H1657">
        <v>0.06</v>
      </c>
      <c r="I1657" t="s">
        <v>1959</v>
      </c>
      <c r="J1657">
        <v>1253.0011999999999</v>
      </c>
      <c r="K1657">
        <v>1253.0011999999999</v>
      </c>
      <c r="L1657" t="str">
        <f>_xlfn.IFS(Table8_1[[#This Row],[Unit_Price]]&lt;500,"Low Price",Table8_1[[#This Row],[Unit_Price]]&lt;2000,"Medium Price",Table8_1[[#This Row],[Unit_Price]]&gt;=2000, "High Price")</f>
        <v>Medium Price</v>
      </c>
      <c r="M1657" t="str">
        <f>VLOOKUP(Table8_16[[#This Row],[Customer_ID]],Table1__2[],2,FALSE)</f>
        <v>Mike Jennings</v>
      </c>
      <c r="N1657">
        <f>VLOOKUP(Table8_16[[#This Row],[Customer_ID]],Table1__2[],3,FALSE)</f>
        <v>48</v>
      </c>
      <c r="O1657" t="str">
        <f>VLOOKUP(Table8_16[[#This Row],[Customer_ID]],Table1__2[],4,FALSE)</f>
        <v>Female</v>
      </c>
      <c r="P1657" t="str">
        <f>VLOOKUP(Table8_16[[#This Row],[Customer_ID]],Table1__2[],5,FALSE)</f>
        <v>Fostermouth</v>
      </c>
      <c r="Q1657" t="str">
        <f>VLOOKUP(Table8_16[[#This Row],[Customer_ID]],Table1__2[],6,FALSE)</f>
        <v>Arizona</v>
      </c>
      <c r="R1657" t="str">
        <f>VLOOKUP(Table8_16[[#This Row],[Customer_ID]],Table1__2[],7,FALSE)</f>
        <v>USA</v>
      </c>
      <c r="S1657" t="str">
        <f>VLOOKUP(Table8_16[[#This Row],[Customer_ID]],Table1__2[],8,FALSE)</f>
        <v>Gold</v>
      </c>
      <c r="T1657" t="str">
        <f>VLOOKUP(Table8_16[[#This Row],[Customer_ID]],Table1__2[],9,FALSE)</f>
        <v>Experienced</v>
      </c>
      <c r="U1657" t="str">
        <f>VLOOKUP(Table8_16[[#This Row],[Product_ID]],Table3__211[],2,FALSE)</f>
        <v>Luxury Perfume</v>
      </c>
      <c r="V1657" t="str">
        <f>VLOOKUP(Table8_16[[#This Row],[Product_ID]],Table3__211[],3,FALSE)</f>
        <v>Spray</v>
      </c>
      <c r="W1657" t="str">
        <f>VLOOKUP(Table8_16[[#This Row],[Product_ID]],Table3__211[],4,FALSE)</f>
        <v>Beauty</v>
      </c>
      <c r="X1657" t="str">
        <f>VLOOKUP(Table8_16[[#This Row],[Product_ID]],Table3__211[],5,FALSE)</f>
        <v>Fragrance</v>
      </c>
      <c r="Y1657" t="str">
        <f>VLOOKUP(Table8_16[[#This Row],[Product_ID]],Table3__211[],6,FALSE)</f>
        <v>Gibson, Green and Lopez</v>
      </c>
      <c r="Z1657">
        <f>VLOOKUP(Table8_16[[#This Row],[Product_ID]],Table3__211[],7,FALSE)</f>
        <v>482.75</v>
      </c>
      <c r="AA1657">
        <f>VLOOKUP(Table8_16[[#This Row],[Product_ID]],Table3__211[],8,FALSE)</f>
        <v>444</v>
      </c>
      <c r="AB1657" t="str">
        <f>VLOOKUP(Table8_16[[#This Row],[Store_ID]],Store!$A$2:$E$21,2,FALSE)</f>
        <v>Moore, Padilla and Butler</v>
      </c>
      <c r="AC1657" t="str">
        <f>VLOOKUP(Table8_16[[#This Row],[Store_ID]],Store!$A$2:$E$21,3,FALSE)</f>
        <v>South</v>
      </c>
      <c r="AD1657" t="str">
        <f>VLOOKUP(Table8_16[[#This Row],[Store_ID]],Store!$A$2:$E$21,4,FALSE)</f>
        <v>East Johnstad</v>
      </c>
      <c r="AE1657" t="str">
        <f>VLOOKUP(Table8_16[[#This Row],[Store_ID]],Store!$A$2:$E$21,5,FALSE)</f>
        <v>Flagship</v>
      </c>
      <c r="AF1657" s="22" t="str">
        <f>VLOOKUP(Table8_16[[#This Row],[Store_ID]],Store!$A$2:$F$21,6,FALSE)</f>
        <v>Physical Store</v>
      </c>
    </row>
    <row r="1658" spans="1:32" x14ac:dyDescent="0.3">
      <c r="A1658" t="s">
        <v>3623</v>
      </c>
      <c r="B1658" s="5">
        <v>45735</v>
      </c>
      <c r="C1658" t="s">
        <v>1431</v>
      </c>
      <c r="D1658" t="s">
        <v>1617</v>
      </c>
      <c r="E1658" t="s">
        <v>1904</v>
      </c>
      <c r="F1658">
        <v>3</v>
      </c>
      <c r="G1658">
        <v>471.19</v>
      </c>
      <c r="H1658">
        <v>0.28000000000000003</v>
      </c>
      <c r="I1658" t="s">
        <v>1964</v>
      </c>
      <c r="J1658">
        <v>1017.7704</v>
      </c>
      <c r="K1658">
        <v>1017.7703999999999</v>
      </c>
      <c r="L1658" t="str">
        <f>_xlfn.IFS(Table8_1[[#This Row],[Unit_Price]]&lt;500,"Low Price",Table8_1[[#This Row],[Unit_Price]]&lt;2000,"Medium Price",Table8_1[[#This Row],[Unit_Price]]&gt;=2000, "High Price")</f>
        <v>Low Price</v>
      </c>
      <c r="M1658" t="str">
        <f>VLOOKUP(Table8_16[[#This Row],[Customer_ID]],Table1__2[],2,FALSE)</f>
        <v>Justin Johnson</v>
      </c>
      <c r="N1658">
        <f>VLOOKUP(Table8_16[[#This Row],[Customer_ID]],Table1__2[],3,FALSE)</f>
        <v>35</v>
      </c>
      <c r="O1658" t="str">
        <f>VLOOKUP(Table8_16[[#This Row],[Customer_ID]],Table1__2[],4,FALSE)</f>
        <v>Male</v>
      </c>
      <c r="P1658" t="str">
        <f>VLOOKUP(Table8_16[[#This Row],[Customer_ID]],Table1__2[],5,FALSE)</f>
        <v>Hughesview</v>
      </c>
      <c r="Q1658" t="str">
        <f>VLOOKUP(Table8_16[[#This Row],[Customer_ID]],Table1__2[],6,FALSE)</f>
        <v>Iowa</v>
      </c>
      <c r="R1658" t="str">
        <f>VLOOKUP(Table8_16[[#This Row],[Customer_ID]],Table1__2[],7,FALSE)</f>
        <v>USA</v>
      </c>
      <c r="S1658" t="str">
        <f>VLOOKUP(Table8_16[[#This Row],[Customer_ID]],Table1__2[],8,FALSE)</f>
        <v>Gold</v>
      </c>
      <c r="T1658" t="str">
        <f>VLOOKUP(Table8_16[[#This Row],[Customer_ID]],Table1__2[],9,FALSE)</f>
        <v>Experienced</v>
      </c>
      <c r="U1658" t="str">
        <f>VLOOKUP(Table8_16[[#This Row],[Product_ID]],Table3__211[],2,FALSE)</f>
        <v>4K Home</v>
      </c>
      <c r="V1658" t="str">
        <f>VLOOKUP(Table8_16[[#This Row],[Product_ID]],Table3__211[],3,FALSE)</f>
        <v>Projector</v>
      </c>
      <c r="W1658" t="str">
        <f>VLOOKUP(Table8_16[[#This Row],[Product_ID]],Table3__211[],4,FALSE)</f>
        <v>Electronics</v>
      </c>
      <c r="X1658" t="str">
        <f>VLOOKUP(Table8_16[[#This Row],[Product_ID]],Table3__211[],5,FALSE)</f>
        <v>Appliances</v>
      </c>
      <c r="Y1658" t="str">
        <f>VLOOKUP(Table8_16[[#This Row],[Product_ID]],Table3__211[],6,FALSE)</f>
        <v>Thomas LLC</v>
      </c>
      <c r="Z1658">
        <f>VLOOKUP(Table8_16[[#This Row],[Product_ID]],Table3__211[],7,FALSE)</f>
        <v>465.34</v>
      </c>
      <c r="AA1658">
        <f>VLOOKUP(Table8_16[[#This Row],[Product_ID]],Table3__211[],8,FALSE)</f>
        <v>301</v>
      </c>
      <c r="AB1658" t="str">
        <f>VLOOKUP(Table8_16[[#This Row],[Store_ID]],Store!$A$2:$E$21,2,FALSE)</f>
        <v>Alexander Group</v>
      </c>
      <c r="AC1658" t="str">
        <f>VLOOKUP(Table8_16[[#This Row],[Store_ID]],Store!$A$2:$E$21,3,FALSE)</f>
        <v>South</v>
      </c>
      <c r="AD1658" t="str">
        <f>VLOOKUP(Table8_16[[#This Row],[Store_ID]],Store!$A$2:$E$21,4,FALSE)</f>
        <v>Port Sharon</v>
      </c>
      <c r="AE1658" t="str">
        <f>VLOOKUP(Table8_16[[#This Row],[Store_ID]],Store!$A$2:$E$21,5,FALSE)</f>
        <v>Online</v>
      </c>
      <c r="AF1658" s="22" t="str">
        <f>VLOOKUP(Table8_16[[#This Row],[Store_ID]],Store!$A$2:$F$21,6,FALSE)</f>
        <v>Digital Store</v>
      </c>
    </row>
    <row r="1659" spans="1:32" x14ac:dyDescent="0.3">
      <c r="A1659" t="s">
        <v>3624</v>
      </c>
      <c r="B1659" s="5">
        <v>45237</v>
      </c>
      <c r="C1659" t="s">
        <v>418</v>
      </c>
      <c r="D1659" t="s">
        <v>1590</v>
      </c>
      <c r="E1659" t="s">
        <v>1901</v>
      </c>
      <c r="F1659">
        <v>4</v>
      </c>
      <c r="G1659">
        <v>555.65</v>
      </c>
      <c r="H1659">
        <v>0.25</v>
      </c>
      <c r="I1659" t="s">
        <v>1964</v>
      </c>
      <c r="J1659">
        <v>1666.95</v>
      </c>
      <c r="K1659">
        <v>1666.9499999999998</v>
      </c>
      <c r="L1659" t="str">
        <f>_xlfn.IFS(Table8_1[[#This Row],[Unit_Price]]&lt;500,"Low Price",Table8_1[[#This Row],[Unit_Price]]&lt;2000,"Medium Price",Table8_1[[#This Row],[Unit_Price]]&gt;=2000, "High Price")</f>
        <v>Medium Price</v>
      </c>
      <c r="M1659" t="str">
        <f>VLOOKUP(Table8_16[[#This Row],[Customer_ID]],Table1__2[],2,FALSE)</f>
        <v>Michael Jones</v>
      </c>
      <c r="N1659">
        <f>VLOOKUP(Table8_16[[#This Row],[Customer_ID]],Table1__2[],3,FALSE)</f>
        <v>40</v>
      </c>
      <c r="O1659" t="str">
        <f>VLOOKUP(Table8_16[[#This Row],[Customer_ID]],Table1__2[],4,FALSE)</f>
        <v>Male</v>
      </c>
      <c r="P1659" t="str">
        <f>VLOOKUP(Table8_16[[#This Row],[Customer_ID]],Table1__2[],5,FALSE)</f>
        <v>North Edwardton</v>
      </c>
      <c r="Q1659" t="str">
        <f>VLOOKUP(Table8_16[[#This Row],[Customer_ID]],Table1__2[],6,FALSE)</f>
        <v>Tennessee</v>
      </c>
      <c r="R1659" t="str">
        <f>VLOOKUP(Table8_16[[#This Row],[Customer_ID]],Table1__2[],7,FALSE)</f>
        <v>USA</v>
      </c>
      <c r="S1659" t="str">
        <f>VLOOKUP(Table8_16[[#This Row],[Customer_ID]],Table1__2[],8,FALSE)</f>
        <v>Bronze</v>
      </c>
      <c r="T1659" t="str">
        <f>VLOOKUP(Table8_16[[#This Row],[Customer_ID]],Table1__2[],9,FALSE)</f>
        <v>Experienced</v>
      </c>
      <c r="U1659" t="str">
        <f>VLOOKUP(Table8_16[[#This Row],[Product_ID]],Table3__211[],2,FALSE)</f>
        <v>Wireless Bluetooth</v>
      </c>
      <c r="V1659" t="str">
        <f>VLOOKUP(Table8_16[[#This Row],[Product_ID]],Table3__211[],3,FALSE)</f>
        <v>Earbuds</v>
      </c>
      <c r="W1659" t="str">
        <f>VLOOKUP(Table8_16[[#This Row],[Product_ID]],Table3__211[],4,FALSE)</f>
        <v>Electronics</v>
      </c>
      <c r="X1659" t="str">
        <f>VLOOKUP(Table8_16[[#This Row],[Product_ID]],Table3__211[],5,FALSE)</f>
        <v>Audio</v>
      </c>
      <c r="Y1659" t="str">
        <f>VLOOKUP(Table8_16[[#This Row],[Product_ID]],Table3__211[],6,FALSE)</f>
        <v>Perez-Johnston</v>
      </c>
      <c r="Z1659">
        <f>VLOOKUP(Table8_16[[#This Row],[Product_ID]],Table3__211[],7,FALSE)</f>
        <v>439.07</v>
      </c>
      <c r="AA1659">
        <f>VLOOKUP(Table8_16[[#This Row],[Product_ID]],Table3__211[],8,FALSE)</f>
        <v>142</v>
      </c>
      <c r="AB1659" t="str">
        <f>VLOOKUP(Table8_16[[#This Row],[Store_ID]],Store!$A$2:$E$21,2,FALSE)</f>
        <v>Johnson-Wright</v>
      </c>
      <c r="AC1659" t="str">
        <f>VLOOKUP(Table8_16[[#This Row],[Store_ID]],Store!$A$2:$E$21,3,FALSE)</f>
        <v>North</v>
      </c>
      <c r="AD1659" t="str">
        <f>VLOOKUP(Table8_16[[#This Row],[Store_ID]],Store!$A$2:$E$21,4,FALSE)</f>
        <v>Hoodberg</v>
      </c>
      <c r="AE1659" t="str">
        <f>VLOOKUP(Table8_16[[#This Row],[Store_ID]],Store!$A$2:$E$21,5,FALSE)</f>
        <v>Outlet</v>
      </c>
      <c r="AF1659" s="22" t="str">
        <f>VLOOKUP(Table8_16[[#This Row],[Store_ID]],Store!$A$2:$F$21,6,FALSE)</f>
        <v>Physical Store</v>
      </c>
    </row>
    <row r="1660" spans="1:32" x14ac:dyDescent="0.3">
      <c r="A1660" t="s">
        <v>3625</v>
      </c>
      <c r="B1660" s="5">
        <v>45282</v>
      </c>
      <c r="C1660" t="s">
        <v>145</v>
      </c>
      <c r="D1660" t="s">
        <v>1868</v>
      </c>
      <c r="E1660" t="s">
        <v>1934</v>
      </c>
      <c r="F1660">
        <v>2</v>
      </c>
      <c r="G1660">
        <v>100.42</v>
      </c>
      <c r="H1660">
        <v>0.06</v>
      </c>
      <c r="I1660" t="s">
        <v>1959</v>
      </c>
      <c r="J1660">
        <v>188.78960000000001</v>
      </c>
      <c r="K1660">
        <v>188.78960000000001</v>
      </c>
      <c r="L1660" t="str">
        <f>_xlfn.IFS(Table8_1[[#This Row],[Unit_Price]]&lt;500,"Low Price",Table8_1[[#This Row],[Unit_Price]]&lt;2000,"Medium Price",Table8_1[[#This Row],[Unit_Price]]&gt;=2000, "High Price")</f>
        <v>Low Price</v>
      </c>
      <c r="M1660" t="str">
        <f>VLOOKUP(Table8_16[[#This Row],[Customer_ID]],Table1__2[],2,FALSE)</f>
        <v>Rachel Myers</v>
      </c>
      <c r="N1660">
        <f>VLOOKUP(Table8_16[[#This Row],[Customer_ID]],Table1__2[],3,FALSE)</f>
        <v>52</v>
      </c>
      <c r="O1660" t="str">
        <f>VLOOKUP(Table8_16[[#This Row],[Customer_ID]],Table1__2[],4,FALSE)</f>
        <v>Male</v>
      </c>
      <c r="P1660" t="str">
        <f>VLOOKUP(Table8_16[[#This Row],[Customer_ID]],Table1__2[],5,FALSE)</f>
        <v>Robertberg</v>
      </c>
      <c r="Q1660" t="str">
        <f>VLOOKUP(Table8_16[[#This Row],[Customer_ID]],Table1__2[],6,FALSE)</f>
        <v>North Dakota</v>
      </c>
      <c r="R1660" t="str">
        <f>VLOOKUP(Table8_16[[#This Row],[Customer_ID]],Table1__2[],7,FALSE)</f>
        <v>USA</v>
      </c>
      <c r="S1660" t="str">
        <f>VLOOKUP(Table8_16[[#This Row],[Customer_ID]],Table1__2[],8,FALSE)</f>
        <v>Silver</v>
      </c>
      <c r="T1660" t="str">
        <f>VLOOKUP(Table8_16[[#This Row],[Customer_ID]],Table1__2[],9,FALSE)</f>
        <v>Experienced</v>
      </c>
      <c r="U1660" t="str">
        <f>VLOOKUP(Table8_16[[#This Row],[Product_ID]],Table3__211[],2,FALSE)</f>
        <v>Sports Stopwatch</v>
      </c>
      <c r="V1660" t="str">
        <f>VLOOKUP(Table8_16[[#This Row],[Product_ID]],Table3__211[],3,FALSE)</f>
        <v>Basic</v>
      </c>
      <c r="W1660" t="str">
        <f>VLOOKUP(Table8_16[[#This Row],[Product_ID]],Table3__211[],4,FALSE)</f>
        <v>Sports</v>
      </c>
      <c r="X1660" t="str">
        <f>VLOOKUP(Table8_16[[#This Row],[Product_ID]],Table3__211[],5,FALSE)</f>
        <v>Accessories</v>
      </c>
      <c r="Y1660" t="str">
        <f>VLOOKUP(Table8_16[[#This Row],[Product_ID]],Table3__211[],6,FALSE)</f>
        <v>Wilson Group</v>
      </c>
      <c r="Z1660">
        <f>VLOOKUP(Table8_16[[#This Row],[Product_ID]],Table3__211[],7,FALSE)</f>
        <v>60.65</v>
      </c>
      <c r="AA1660">
        <f>VLOOKUP(Table8_16[[#This Row],[Product_ID]],Table3__211[],8,FALSE)</f>
        <v>75</v>
      </c>
      <c r="AB1660" t="str">
        <f>VLOOKUP(Table8_16[[#This Row],[Store_ID]],Store!$A$2:$E$21,2,FALSE)</f>
        <v>Mcdonald Inc</v>
      </c>
      <c r="AC1660" t="str">
        <f>VLOOKUP(Table8_16[[#This Row],[Store_ID]],Store!$A$2:$E$21,3,FALSE)</f>
        <v>South</v>
      </c>
      <c r="AD1660" t="str">
        <f>VLOOKUP(Table8_16[[#This Row],[Store_ID]],Store!$A$2:$E$21,4,FALSE)</f>
        <v>Christopherland</v>
      </c>
      <c r="AE1660" t="str">
        <f>VLOOKUP(Table8_16[[#This Row],[Store_ID]],Store!$A$2:$E$21,5,FALSE)</f>
        <v>Outlet</v>
      </c>
      <c r="AF1660" s="22" t="str">
        <f>VLOOKUP(Table8_16[[#This Row],[Store_ID]],Store!$A$2:$F$21,6,FALSE)</f>
        <v>Physical Store</v>
      </c>
    </row>
    <row r="1661" spans="1:32" x14ac:dyDescent="0.3">
      <c r="A1661" t="s">
        <v>3626</v>
      </c>
      <c r="B1661" s="5">
        <v>45337</v>
      </c>
      <c r="C1661" t="s">
        <v>195</v>
      </c>
      <c r="D1661" t="s">
        <v>1877</v>
      </c>
      <c r="E1661" t="s">
        <v>1945</v>
      </c>
      <c r="F1661">
        <v>3</v>
      </c>
      <c r="G1661">
        <v>981.69</v>
      </c>
      <c r="H1661">
        <v>0.05</v>
      </c>
      <c r="I1661" t="s">
        <v>1964</v>
      </c>
      <c r="J1661">
        <v>2797.8164999999999</v>
      </c>
      <c r="K1661">
        <v>2797.8165000000004</v>
      </c>
      <c r="L1661" t="str">
        <f>_xlfn.IFS(Table8_1[[#This Row],[Unit_Price]]&lt;500,"Low Price",Table8_1[[#This Row],[Unit_Price]]&lt;2000,"Medium Price",Table8_1[[#This Row],[Unit_Price]]&gt;=2000, "High Price")</f>
        <v>Medium Price</v>
      </c>
      <c r="M1661" t="str">
        <f>VLOOKUP(Table8_16[[#This Row],[Customer_ID]],Table1__2[],2,FALSE)</f>
        <v>Matthew Hunter Jr.</v>
      </c>
      <c r="N1661">
        <f>VLOOKUP(Table8_16[[#This Row],[Customer_ID]],Table1__2[],3,FALSE)</f>
        <v>61</v>
      </c>
      <c r="O1661" t="str">
        <f>VLOOKUP(Table8_16[[#This Row],[Customer_ID]],Table1__2[],4,FALSE)</f>
        <v>Female</v>
      </c>
      <c r="P1661" t="str">
        <f>VLOOKUP(Table8_16[[#This Row],[Customer_ID]],Table1__2[],5,FALSE)</f>
        <v>Gregoryview</v>
      </c>
      <c r="Q1661" t="str">
        <f>VLOOKUP(Table8_16[[#This Row],[Customer_ID]],Table1__2[],6,FALSE)</f>
        <v>Illinois</v>
      </c>
      <c r="R1661" t="str">
        <f>VLOOKUP(Table8_16[[#This Row],[Customer_ID]],Table1__2[],7,FALSE)</f>
        <v>USA</v>
      </c>
      <c r="S1661" t="str">
        <f>VLOOKUP(Table8_16[[#This Row],[Customer_ID]],Table1__2[],8,FALSE)</f>
        <v>Gold</v>
      </c>
      <c r="T1661" t="str">
        <f>VLOOKUP(Table8_16[[#This Row],[Customer_ID]],Table1__2[],9,FALSE)</f>
        <v>Retired</v>
      </c>
      <c r="U1661" t="str">
        <f>VLOOKUP(Table8_16[[#This Row],[Product_ID]],Table3__211[],2,FALSE)</f>
        <v>Portable Bluetooth</v>
      </c>
      <c r="V1661" t="str">
        <f>VLOOKUP(Table8_16[[#This Row],[Product_ID]],Table3__211[],3,FALSE)</f>
        <v>Speaker</v>
      </c>
      <c r="W1661" t="str">
        <f>VLOOKUP(Table8_16[[#This Row],[Product_ID]],Table3__211[],4,FALSE)</f>
        <v>Electronics</v>
      </c>
      <c r="X1661" t="str">
        <f>VLOOKUP(Table8_16[[#This Row],[Product_ID]],Table3__211[],5,FALSE)</f>
        <v>Audio</v>
      </c>
      <c r="Y1661" t="str">
        <f>VLOOKUP(Table8_16[[#This Row],[Product_ID]],Table3__211[],6,FALSE)</f>
        <v>Flores-King</v>
      </c>
      <c r="Z1661">
        <f>VLOOKUP(Table8_16[[#This Row],[Product_ID]],Table3__211[],7,FALSE)</f>
        <v>431.67</v>
      </c>
      <c r="AA1661">
        <f>VLOOKUP(Table8_16[[#This Row],[Product_ID]],Table3__211[],8,FALSE)</f>
        <v>73</v>
      </c>
      <c r="AB1661" t="str">
        <f>VLOOKUP(Table8_16[[#This Row],[Store_ID]],Store!$A$2:$E$21,2,FALSE)</f>
        <v>Guerrero-Schmitt</v>
      </c>
      <c r="AC1661" t="str">
        <f>VLOOKUP(Table8_16[[#This Row],[Store_ID]],Store!$A$2:$E$21,3,FALSE)</f>
        <v>East</v>
      </c>
      <c r="AD1661" t="str">
        <f>VLOOKUP(Table8_16[[#This Row],[Store_ID]],Store!$A$2:$E$21,4,FALSE)</f>
        <v>East Stevechester</v>
      </c>
      <c r="AE1661" t="str">
        <f>VLOOKUP(Table8_16[[#This Row],[Store_ID]],Store!$A$2:$E$21,5,FALSE)</f>
        <v>Flagship</v>
      </c>
      <c r="AF1661" s="22" t="str">
        <f>VLOOKUP(Table8_16[[#This Row],[Store_ID]],Store!$A$2:$F$21,6,FALSE)</f>
        <v>Physical Store</v>
      </c>
    </row>
    <row r="1662" spans="1:32" x14ac:dyDescent="0.3">
      <c r="A1662" t="s">
        <v>3627</v>
      </c>
      <c r="B1662" s="5">
        <v>45310</v>
      </c>
      <c r="C1662" t="s">
        <v>1040</v>
      </c>
      <c r="D1662" t="s">
        <v>1599</v>
      </c>
      <c r="E1662" t="s">
        <v>1939</v>
      </c>
      <c r="F1662">
        <v>2</v>
      </c>
      <c r="G1662">
        <v>848.87</v>
      </c>
      <c r="H1662">
        <v>0.09</v>
      </c>
      <c r="I1662" t="s">
        <v>1964</v>
      </c>
      <c r="J1662">
        <v>1544.9434000000001</v>
      </c>
      <c r="K1662">
        <v>1544.9434000000001</v>
      </c>
      <c r="L1662" t="str">
        <f>_xlfn.IFS(Table8_1[[#This Row],[Unit_Price]]&lt;500,"Low Price",Table8_1[[#This Row],[Unit_Price]]&lt;2000,"Medium Price",Table8_1[[#This Row],[Unit_Price]]&gt;=2000, "High Price")</f>
        <v>Medium Price</v>
      </c>
      <c r="M1662" t="str">
        <f>VLOOKUP(Table8_16[[#This Row],[Customer_ID]],Table1__2[],2,FALSE)</f>
        <v>Reginald Willis</v>
      </c>
      <c r="N1662">
        <f>VLOOKUP(Table8_16[[#This Row],[Customer_ID]],Table1__2[],3,FALSE)</f>
        <v>62</v>
      </c>
      <c r="O1662" t="str">
        <f>VLOOKUP(Table8_16[[#This Row],[Customer_ID]],Table1__2[],4,FALSE)</f>
        <v>Female</v>
      </c>
      <c r="P1662" t="str">
        <f>VLOOKUP(Table8_16[[#This Row],[Customer_ID]],Table1__2[],5,FALSE)</f>
        <v>Kellybury</v>
      </c>
      <c r="Q1662" t="str">
        <f>VLOOKUP(Table8_16[[#This Row],[Customer_ID]],Table1__2[],6,FALSE)</f>
        <v>New York</v>
      </c>
      <c r="R1662" t="str">
        <f>VLOOKUP(Table8_16[[#This Row],[Customer_ID]],Table1__2[],7,FALSE)</f>
        <v>USA</v>
      </c>
      <c r="S1662" t="str">
        <f>VLOOKUP(Table8_16[[#This Row],[Customer_ID]],Table1__2[],8,FALSE)</f>
        <v>Bronze</v>
      </c>
      <c r="T1662" t="str">
        <f>VLOOKUP(Table8_16[[#This Row],[Customer_ID]],Table1__2[],9,FALSE)</f>
        <v>Retired</v>
      </c>
      <c r="U1662" t="str">
        <f>VLOOKUP(Table8_16[[#This Row],[Product_ID]],Table3__211[],2,FALSE)</f>
        <v>Ceramic Kitchen Bowl</v>
      </c>
      <c r="V1662" t="str">
        <f>VLOOKUP(Table8_16[[#This Row],[Product_ID]],Table3__211[],3,FALSE)</f>
        <v>Set</v>
      </c>
      <c r="W1662" t="str">
        <f>VLOOKUP(Table8_16[[#This Row],[Product_ID]],Table3__211[],4,FALSE)</f>
        <v>Home</v>
      </c>
      <c r="X1662" t="str">
        <f>VLOOKUP(Table8_16[[#This Row],[Product_ID]],Table3__211[],5,FALSE)</f>
        <v>Kitchen</v>
      </c>
      <c r="Y1662" t="str">
        <f>VLOOKUP(Table8_16[[#This Row],[Product_ID]],Table3__211[],6,FALSE)</f>
        <v>Hamilton Group</v>
      </c>
      <c r="Z1662">
        <f>VLOOKUP(Table8_16[[#This Row],[Product_ID]],Table3__211[],7,FALSE)</f>
        <v>298.86</v>
      </c>
      <c r="AA1662">
        <f>VLOOKUP(Table8_16[[#This Row],[Product_ID]],Table3__211[],8,FALSE)</f>
        <v>308</v>
      </c>
      <c r="AB1662" t="str">
        <f>VLOOKUP(Table8_16[[#This Row],[Store_ID]],Store!$A$2:$E$21,2,FALSE)</f>
        <v>Frederick-Wright</v>
      </c>
      <c r="AC1662" t="str">
        <f>VLOOKUP(Table8_16[[#This Row],[Store_ID]],Store!$A$2:$E$21,3,FALSE)</f>
        <v>West</v>
      </c>
      <c r="AD1662" t="str">
        <f>VLOOKUP(Table8_16[[#This Row],[Store_ID]],Store!$A$2:$E$21,4,FALSE)</f>
        <v>New Jimmymouth</v>
      </c>
      <c r="AE1662" t="str">
        <f>VLOOKUP(Table8_16[[#This Row],[Store_ID]],Store!$A$2:$E$21,5,FALSE)</f>
        <v>Flagship</v>
      </c>
      <c r="AF1662" s="22" t="str">
        <f>VLOOKUP(Table8_16[[#This Row],[Store_ID]],Store!$A$2:$F$21,6,FALSE)</f>
        <v>Physical Store</v>
      </c>
    </row>
    <row r="1663" spans="1:32" x14ac:dyDescent="0.3">
      <c r="A1663" t="s">
        <v>3628</v>
      </c>
      <c r="B1663" s="5">
        <v>45230</v>
      </c>
      <c r="C1663" t="s">
        <v>1184</v>
      </c>
      <c r="D1663" t="s">
        <v>1871</v>
      </c>
      <c r="E1663" t="s">
        <v>1924</v>
      </c>
      <c r="F1663">
        <v>3</v>
      </c>
      <c r="G1663">
        <v>582.32000000000005</v>
      </c>
      <c r="H1663">
        <v>0</v>
      </c>
      <c r="I1663" t="s">
        <v>1961</v>
      </c>
      <c r="J1663">
        <v>1746.96</v>
      </c>
      <c r="K1663">
        <v>1746.96</v>
      </c>
      <c r="L1663" t="str">
        <f>_xlfn.IFS(Table8_1[[#This Row],[Unit_Price]]&lt;500,"Low Price",Table8_1[[#This Row],[Unit_Price]]&lt;2000,"Medium Price",Table8_1[[#This Row],[Unit_Price]]&gt;=2000, "High Price")</f>
        <v>Medium Price</v>
      </c>
      <c r="M1663" t="str">
        <f>VLOOKUP(Table8_16[[#This Row],[Customer_ID]],Table1__2[],2,FALSE)</f>
        <v>Joshua Bell</v>
      </c>
      <c r="N1663">
        <f>VLOOKUP(Table8_16[[#This Row],[Customer_ID]],Table1__2[],3,FALSE)</f>
        <v>26</v>
      </c>
      <c r="O1663" t="str">
        <f>VLOOKUP(Table8_16[[#This Row],[Customer_ID]],Table1__2[],4,FALSE)</f>
        <v>Male</v>
      </c>
      <c r="P1663" t="str">
        <f>VLOOKUP(Table8_16[[#This Row],[Customer_ID]],Table1__2[],5,FALSE)</f>
        <v>Port Richardshire</v>
      </c>
      <c r="Q1663" t="str">
        <f>VLOOKUP(Table8_16[[#This Row],[Customer_ID]],Table1__2[],6,FALSE)</f>
        <v>Minnesota</v>
      </c>
      <c r="R1663" t="str">
        <f>VLOOKUP(Table8_16[[#This Row],[Customer_ID]],Table1__2[],7,FALSE)</f>
        <v>USA</v>
      </c>
      <c r="S1663" t="str">
        <f>VLOOKUP(Table8_16[[#This Row],[Customer_ID]],Table1__2[],8,FALSE)</f>
        <v>Platinum</v>
      </c>
      <c r="T1663" t="str">
        <f>VLOOKUP(Table8_16[[#This Row],[Customer_ID]],Table1__2[],9,FALSE)</f>
        <v>Entry level Professionel</v>
      </c>
      <c r="U1663" t="str">
        <f>VLOOKUP(Table8_16[[#This Row],[Product_ID]],Table3__211[],2,FALSE)</f>
        <v>Women's Formal</v>
      </c>
      <c r="V1663" t="str">
        <f>VLOOKUP(Table8_16[[#This Row],[Product_ID]],Table3__211[],3,FALSE)</f>
        <v>Blazer</v>
      </c>
      <c r="W1663" t="str">
        <f>VLOOKUP(Table8_16[[#This Row],[Product_ID]],Table3__211[],4,FALSE)</f>
        <v>Clothing</v>
      </c>
      <c r="X1663" t="str">
        <f>VLOOKUP(Table8_16[[#This Row],[Product_ID]],Table3__211[],5,FALSE)</f>
        <v>Outerwear</v>
      </c>
      <c r="Y1663" t="str">
        <f>VLOOKUP(Table8_16[[#This Row],[Product_ID]],Table3__211[],6,FALSE)</f>
        <v>Phillips and Sons</v>
      </c>
      <c r="Z1663">
        <f>VLOOKUP(Table8_16[[#This Row],[Product_ID]],Table3__211[],7,FALSE)</f>
        <v>358.47</v>
      </c>
      <c r="AA1663">
        <f>VLOOKUP(Table8_16[[#This Row],[Product_ID]],Table3__211[],8,FALSE)</f>
        <v>143</v>
      </c>
      <c r="AB1663" t="str">
        <f>VLOOKUP(Table8_16[[#This Row],[Store_ID]],Store!$A$2:$E$21,2,FALSE)</f>
        <v>Hill, Wagner and Ballard</v>
      </c>
      <c r="AC1663" t="str">
        <f>VLOOKUP(Table8_16[[#This Row],[Store_ID]],Store!$A$2:$E$21,3,FALSE)</f>
        <v>East</v>
      </c>
      <c r="AD1663" t="str">
        <f>VLOOKUP(Table8_16[[#This Row],[Store_ID]],Store!$A$2:$E$21,4,FALSE)</f>
        <v>East Davidville</v>
      </c>
      <c r="AE1663" t="str">
        <f>VLOOKUP(Table8_16[[#This Row],[Store_ID]],Store!$A$2:$E$21,5,FALSE)</f>
        <v>Online</v>
      </c>
      <c r="AF1663" s="22" t="str">
        <f>VLOOKUP(Table8_16[[#This Row],[Store_ID]],Store!$A$2:$F$21,6,FALSE)</f>
        <v>Digital Store</v>
      </c>
    </row>
    <row r="1664" spans="1:32" x14ac:dyDescent="0.3">
      <c r="A1664" t="s">
        <v>3629</v>
      </c>
      <c r="B1664" s="5">
        <v>45341</v>
      </c>
      <c r="C1664" t="s">
        <v>575</v>
      </c>
      <c r="D1664" t="s">
        <v>1728</v>
      </c>
      <c r="E1664" t="s">
        <v>1942</v>
      </c>
      <c r="F1664">
        <v>2</v>
      </c>
      <c r="G1664">
        <v>869.43</v>
      </c>
      <c r="H1664">
        <v>0.24</v>
      </c>
      <c r="I1664" t="s">
        <v>1964</v>
      </c>
      <c r="J1664">
        <v>1321.5336</v>
      </c>
      <c r="K1664">
        <v>1321.5336</v>
      </c>
      <c r="L1664" t="str">
        <f>_xlfn.IFS(Table8_1[[#This Row],[Unit_Price]]&lt;500,"Low Price",Table8_1[[#This Row],[Unit_Price]]&lt;2000,"Medium Price",Table8_1[[#This Row],[Unit_Price]]&gt;=2000, "High Price")</f>
        <v>Medium Price</v>
      </c>
      <c r="M1664" t="str">
        <f>VLOOKUP(Table8_16[[#This Row],[Customer_ID]],Table1__2[],2,FALSE)</f>
        <v>Amy Wilson</v>
      </c>
      <c r="N1664">
        <f>VLOOKUP(Table8_16[[#This Row],[Customer_ID]],Table1__2[],3,FALSE)</f>
        <v>44</v>
      </c>
      <c r="O1664" t="str">
        <f>VLOOKUP(Table8_16[[#This Row],[Customer_ID]],Table1__2[],4,FALSE)</f>
        <v>Female</v>
      </c>
      <c r="P1664" t="str">
        <f>VLOOKUP(Table8_16[[#This Row],[Customer_ID]],Table1__2[],5,FALSE)</f>
        <v>Morrisburgh</v>
      </c>
      <c r="Q1664" t="str">
        <f>VLOOKUP(Table8_16[[#This Row],[Customer_ID]],Table1__2[],6,FALSE)</f>
        <v>Indiana</v>
      </c>
      <c r="R1664" t="str">
        <f>VLOOKUP(Table8_16[[#This Row],[Customer_ID]],Table1__2[],7,FALSE)</f>
        <v>USA</v>
      </c>
      <c r="S1664" t="str">
        <f>VLOOKUP(Table8_16[[#This Row],[Customer_ID]],Table1__2[],8,FALSE)</f>
        <v>Platinum</v>
      </c>
      <c r="T1664" t="str">
        <f>VLOOKUP(Table8_16[[#This Row],[Customer_ID]],Table1__2[],9,FALSE)</f>
        <v>Experienced</v>
      </c>
      <c r="U1664" t="str">
        <f>VLOOKUP(Table8_16[[#This Row],[Product_ID]],Table3__211[],2,FALSE)</f>
        <v>Men's Roll-On</v>
      </c>
      <c r="V1664" t="str">
        <f>VLOOKUP(Table8_16[[#This Row],[Product_ID]],Table3__211[],3,FALSE)</f>
        <v>Perfume</v>
      </c>
      <c r="W1664" t="str">
        <f>VLOOKUP(Table8_16[[#This Row],[Product_ID]],Table3__211[],4,FALSE)</f>
        <v>Beauty</v>
      </c>
      <c r="X1664" t="str">
        <f>VLOOKUP(Table8_16[[#This Row],[Product_ID]],Table3__211[],5,FALSE)</f>
        <v>Fragrance</v>
      </c>
      <c r="Y1664" t="str">
        <f>VLOOKUP(Table8_16[[#This Row],[Product_ID]],Table3__211[],6,FALSE)</f>
        <v>Sullivan and Sons</v>
      </c>
      <c r="Z1664">
        <f>VLOOKUP(Table8_16[[#This Row],[Product_ID]],Table3__211[],7,FALSE)</f>
        <v>43.29</v>
      </c>
      <c r="AA1664">
        <f>VLOOKUP(Table8_16[[#This Row],[Product_ID]],Table3__211[],8,FALSE)</f>
        <v>267</v>
      </c>
      <c r="AB1664" t="str">
        <f>VLOOKUP(Table8_16[[#This Row],[Store_ID]],Store!$A$2:$E$21,2,FALSE)</f>
        <v>Holloway Ltd</v>
      </c>
      <c r="AC1664" t="str">
        <f>VLOOKUP(Table8_16[[#This Row],[Store_ID]],Store!$A$2:$E$21,3,FALSE)</f>
        <v>North</v>
      </c>
      <c r="AD1664" t="str">
        <f>VLOOKUP(Table8_16[[#This Row],[Store_ID]],Store!$A$2:$E$21,4,FALSE)</f>
        <v>Bensonhaven</v>
      </c>
      <c r="AE1664" t="str">
        <f>VLOOKUP(Table8_16[[#This Row],[Store_ID]],Store!$A$2:$E$21,5,FALSE)</f>
        <v>Flagship</v>
      </c>
      <c r="AF1664" s="22" t="str">
        <f>VLOOKUP(Table8_16[[#This Row],[Store_ID]],Store!$A$2:$F$21,6,FALSE)</f>
        <v>Physical Store</v>
      </c>
    </row>
    <row r="1665" spans="1:32" x14ac:dyDescent="0.3">
      <c r="A1665" t="s">
        <v>3630</v>
      </c>
      <c r="B1665" s="5">
        <v>45440</v>
      </c>
      <c r="C1665" t="s">
        <v>96</v>
      </c>
      <c r="D1665" t="s">
        <v>1744</v>
      </c>
      <c r="E1665" t="s">
        <v>1904</v>
      </c>
      <c r="F1665">
        <v>1</v>
      </c>
      <c r="G1665">
        <v>62.26</v>
      </c>
      <c r="H1665">
        <v>0.03</v>
      </c>
      <c r="I1665" t="s">
        <v>1964</v>
      </c>
      <c r="J1665">
        <v>60.392200000000003</v>
      </c>
      <c r="K1665">
        <v>60.392199999999995</v>
      </c>
      <c r="L1665" t="str">
        <f>_xlfn.IFS(Table8_1[[#This Row],[Unit_Price]]&lt;500,"Low Price",Table8_1[[#This Row],[Unit_Price]]&lt;2000,"Medium Price",Table8_1[[#This Row],[Unit_Price]]&gt;=2000, "High Price")</f>
        <v>Low Price</v>
      </c>
      <c r="M1665" t="str">
        <f>VLOOKUP(Table8_16[[#This Row],[Customer_ID]],Table1__2[],2,FALSE)</f>
        <v>Jeff Martinez</v>
      </c>
      <c r="N1665">
        <f>VLOOKUP(Table8_16[[#This Row],[Customer_ID]],Table1__2[],3,FALSE)</f>
        <v>36</v>
      </c>
      <c r="O1665" t="str">
        <f>VLOOKUP(Table8_16[[#This Row],[Customer_ID]],Table1__2[],4,FALSE)</f>
        <v>Female</v>
      </c>
      <c r="P1665" t="str">
        <f>VLOOKUP(Table8_16[[#This Row],[Customer_ID]],Table1__2[],5,FALSE)</f>
        <v>Smithburgh</v>
      </c>
      <c r="Q1665" t="str">
        <f>VLOOKUP(Table8_16[[#This Row],[Customer_ID]],Table1__2[],6,FALSE)</f>
        <v>Oklahoma</v>
      </c>
      <c r="R1665" t="str">
        <f>VLOOKUP(Table8_16[[#This Row],[Customer_ID]],Table1__2[],7,FALSE)</f>
        <v>USA</v>
      </c>
      <c r="S1665" t="str">
        <f>VLOOKUP(Table8_16[[#This Row],[Customer_ID]],Table1__2[],8,FALSE)</f>
        <v>Gold</v>
      </c>
      <c r="T1665" t="str">
        <f>VLOOKUP(Table8_16[[#This Row],[Customer_ID]],Table1__2[],9,FALSE)</f>
        <v>Experienced</v>
      </c>
      <c r="U1665" t="str">
        <f>VLOOKUP(Table8_16[[#This Row],[Product_ID]],Table3__211[],2,FALSE)</f>
        <v>Sports Stopwatch</v>
      </c>
      <c r="V1665" t="str">
        <f>VLOOKUP(Table8_16[[#This Row],[Product_ID]],Table3__211[],3,FALSE)</f>
        <v>Pro</v>
      </c>
      <c r="W1665" t="str">
        <f>VLOOKUP(Table8_16[[#This Row],[Product_ID]],Table3__211[],4,FALSE)</f>
        <v>Sports</v>
      </c>
      <c r="X1665" t="str">
        <f>VLOOKUP(Table8_16[[#This Row],[Product_ID]],Table3__211[],5,FALSE)</f>
        <v>Accessories</v>
      </c>
      <c r="Y1665" t="str">
        <f>VLOOKUP(Table8_16[[#This Row],[Product_ID]],Table3__211[],6,FALSE)</f>
        <v>Thompson-French</v>
      </c>
      <c r="Z1665">
        <f>VLOOKUP(Table8_16[[#This Row],[Product_ID]],Table3__211[],7,FALSE)</f>
        <v>434.84</v>
      </c>
      <c r="AA1665">
        <f>VLOOKUP(Table8_16[[#This Row],[Product_ID]],Table3__211[],8,FALSE)</f>
        <v>185</v>
      </c>
      <c r="AB1665" t="str">
        <f>VLOOKUP(Table8_16[[#This Row],[Store_ID]],Store!$A$2:$E$21,2,FALSE)</f>
        <v>Alexander Group</v>
      </c>
      <c r="AC1665" t="str">
        <f>VLOOKUP(Table8_16[[#This Row],[Store_ID]],Store!$A$2:$E$21,3,FALSE)</f>
        <v>South</v>
      </c>
      <c r="AD1665" t="str">
        <f>VLOOKUP(Table8_16[[#This Row],[Store_ID]],Store!$A$2:$E$21,4,FALSE)</f>
        <v>Port Sharon</v>
      </c>
      <c r="AE1665" t="str">
        <f>VLOOKUP(Table8_16[[#This Row],[Store_ID]],Store!$A$2:$E$21,5,FALSE)</f>
        <v>Online</v>
      </c>
      <c r="AF1665" s="22" t="str">
        <f>VLOOKUP(Table8_16[[#This Row],[Store_ID]],Store!$A$2:$F$21,6,FALSE)</f>
        <v>Digital Store</v>
      </c>
    </row>
    <row r="1666" spans="1:32" x14ac:dyDescent="0.3">
      <c r="A1666" t="s">
        <v>3631</v>
      </c>
      <c r="B1666" s="5">
        <v>45798</v>
      </c>
      <c r="C1666" t="s">
        <v>518</v>
      </c>
      <c r="D1666" t="s">
        <v>1696</v>
      </c>
      <c r="E1666" t="s">
        <v>1934</v>
      </c>
      <c r="F1666">
        <v>3</v>
      </c>
      <c r="G1666">
        <v>343.97</v>
      </c>
      <c r="H1666">
        <v>0.04</v>
      </c>
      <c r="I1666" t="s">
        <v>1964</v>
      </c>
      <c r="J1666">
        <v>990.6336</v>
      </c>
      <c r="K1666">
        <v>990.63360000000011</v>
      </c>
      <c r="L1666" t="str">
        <f>_xlfn.IFS(Table8_1[[#This Row],[Unit_Price]]&lt;500,"Low Price",Table8_1[[#This Row],[Unit_Price]]&lt;2000,"Medium Price",Table8_1[[#This Row],[Unit_Price]]&gt;=2000, "High Price")</f>
        <v>Low Price</v>
      </c>
      <c r="M1666" t="str">
        <f>VLOOKUP(Table8_16[[#This Row],[Customer_ID]],Table1__2[],2,FALSE)</f>
        <v>Patrick Roberts</v>
      </c>
      <c r="N1666">
        <f>VLOOKUP(Table8_16[[#This Row],[Customer_ID]],Table1__2[],3,FALSE)</f>
        <v>41</v>
      </c>
      <c r="O1666" t="str">
        <f>VLOOKUP(Table8_16[[#This Row],[Customer_ID]],Table1__2[],4,FALSE)</f>
        <v>Female</v>
      </c>
      <c r="P1666" t="str">
        <f>VLOOKUP(Table8_16[[#This Row],[Customer_ID]],Table1__2[],5,FALSE)</f>
        <v>Jaredville</v>
      </c>
      <c r="Q1666" t="str">
        <f>VLOOKUP(Table8_16[[#This Row],[Customer_ID]],Table1__2[],6,FALSE)</f>
        <v>Missouri</v>
      </c>
      <c r="R1666" t="str">
        <f>VLOOKUP(Table8_16[[#This Row],[Customer_ID]],Table1__2[],7,FALSE)</f>
        <v>USA</v>
      </c>
      <c r="S1666" t="str">
        <f>VLOOKUP(Table8_16[[#This Row],[Customer_ID]],Table1__2[],8,FALSE)</f>
        <v>Platinum</v>
      </c>
      <c r="T1666" t="str">
        <f>VLOOKUP(Table8_16[[#This Row],[Customer_ID]],Table1__2[],9,FALSE)</f>
        <v>Experienced</v>
      </c>
      <c r="U1666" t="str">
        <f>VLOOKUP(Table8_16[[#This Row],[Product_ID]],Table3__211[],2,FALSE)</f>
        <v>Portable Power</v>
      </c>
      <c r="V1666" t="str">
        <f>VLOOKUP(Table8_16[[#This Row],[Product_ID]],Table3__211[],3,FALSE)</f>
        <v>Bank</v>
      </c>
      <c r="W1666" t="str">
        <f>VLOOKUP(Table8_16[[#This Row],[Product_ID]],Table3__211[],4,FALSE)</f>
        <v>Electronics</v>
      </c>
      <c r="X1666" t="str">
        <f>VLOOKUP(Table8_16[[#This Row],[Product_ID]],Table3__211[],5,FALSE)</f>
        <v>Mobile</v>
      </c>
      <c r="Y1666" t="str">
        <f>VLOOKUP(Table8_16[[#This Row],[Product_ID]],Table3__211[],6,FALSE)</f>
        <v>Cummings and Sons</v>
      </c>
      <c r="Z1666">
        <f>VLOOKUP(Table8_16[[#This Row],[Product_ID]],Table3__211[],7,FALSE)</f>
        <v>326.06</v>
      </c>
      <c r="AA1666">
        <f>VLOOKUP(Table8_16[[#This Row],[Product_ID]],Table3__211[],8,FALSE)</f>
        <v>301</v>
      </c>
      <c r="AB1666" t="str">
        <f>VLOOKUP(Table8_16[[#This Row],[Store_ID]],Store!$A$2:$E$21,2,FALSE)</f>
        <v>Mcdonald Inc</v>
      </c>
      <c r="AC1666" t="str">
        <f>VLOOKUP(Table8_16[[#This Row],[Store_ID]],Store!$A$2:$E$21,3,FALSE)</f>
        <v>South</v>
      </c>
      <c r="AD1666" t="str">
        <f>VLOOKUP(Table8_16[[#This Row],[Store_ID]],Store!$A$2:$E$21,4,FALSE)</f>
        <v>Christopherland</v>
      </c>
      <c r="AE1666" t="str">
        <f>VLOOKUP(Table8_16[[#This Row],[Store_ID]],Store!$A$2:$E$21,5,FALSE)</f>
        <v>Outlet</v>
      </c>
      <c r="AF1666" s="22" t="str">
        <f>VLOOKUP(Table8_16[[#This Row],[Store_ID]],Store!$A$2:$F$21,6,FALSE)</f>
        <v>Physical Store</v>
      </c>
    </row>
    <row r="1667" spans="1:32" x14ac:dyDescent="0.3">
      <c r="A1667" t="s">
        <v>3632</v>
      </c>
      <c r="B1667" s="5">
        <v>45293</v>
      </c>
      <c r="C1667" t="s">
        <v>968</v>
      </c>
      <c r="D1667" t="s">
        <v>1648</v>
      </c>
      <c r="E1667" t="s">
        <v>1929</v>
      </c>
      <c r="F1667">
        <v>3</v>
      </c>
      <c r="G1667">
        <v>304.67</v>
      </c>
      <c r="H1667">
        <v>0.11</v>
      </c>
      <c r="I1667" t="s">
        <v>1959</v>
      </c>
      <c r="J1667">
        <v>813.46889999999996</v>
      </c>
      <c r="K1667">
        <v>813.46889999999996</v>
      </c>
      <c r="L1667" t="str">
        <f>_xlfn.IFS(Table8_1[[#This Row],[Unit_Price]]&lt;500,"Low Price",Table8_1[[#This Row],[Unit_Price]]&lt;2000,"Medium Price",Table8_1[[#This Row],[Unit_Price]]&gt;=2000, "High Price")</f>
        <v>Low Price</v>
      </c>
      <c r="M1667" t="str">
        <f>VLOOKUP(Table8_16[[#This Row],[Customer_ID]],Table1__2[],2,FALSE)</f>
        <v>John Sloan</v>
      </c>
      <c r="N1667">
        <f>VLOOKUP(Table8_16[[#This Row],[Customer_ID]],Table1__2[],3,FALSE)</f>
        <v>23</v>
      </c>
      <c r="O1667" t="str">
        <f>VLOOKUP(Table8_16[[#This Row],[Customer_ID]],Table1__2[],4,FALSE)</f>
        <v>Female</v>
      </c>
      <c r="P1667" t="str">
        <f>VLOOKUP(Table8_16[[#This Row],[Customer_ID]],Table1__2[],5,FALSE)</f>
        <v>East Johntown</v>
      </c>
      <c r="Q1667" t="str">
        <f>VLOOKUP(Table8_16[[#This Row],[Customer_ID]],Table1__2[],6,FALSE)</f>
        <v>Delaware</v>
      </c>
      <c r="R1667" t="str">
        <f>VLOOKUP(Table8_16[[#This Row],[Customer_ID]],Table1__2[],7,FALSE)</f>
        <v>USA</v>
      </c>
      <c r="S1667" t="str">
        <f>VLOOKUP(Table8_16[[#This Row],[Customer_ID]],Table1__2[],8,FALSE)</f>
        <v>Platinum</v>
      </c>
      <c r="T1667" t="str">
        <f>VLOOKUP(Table8_16[[#This Row],[Customer_ID]],Table1__2[],9,FALSE)</f>
        <v>Students</v>
      </c>
      <c r="U1667" t="str">
        <f>VLOOKUP(Table8_16[[#This Row],[Product_ID]],Table3__211[],2,FALSE)</f>
        <v>Foldable Camping</v>
      </c>
      <c r="V1667" t="str">
        <f>VLOOKUP(Table8_16[[#This Row],[Product_ID]],Table3__211[],3,FALSE)</f>
        <v>Chair</v>
      </c>
      <c r="W1667" t="str">
        <f>VLOOKUP(Table8_16[[#This Row],[Product_ID]],Table3__211[],4,FALSE)</f>
        <v>Sports</v>
      </c>
      <c r="X1667" t="str">
        <f>VLOOKUP(Table8_16[[#This Row],[Product_ID]],Table3__211[],5,FALSE)</f>
        <v>Outdoor</v>
      </c>
      <c r="Y1667" t="str">
        <f>VLOOKUP(Table8_16[[#This Row],[Product_ID]],Table3__211[],6,FALSE)</f>
        <v>Cook Ltd</v>
      </c>
      <c r="Z1667">
        <f>VLOOKUP(Table8_16[[#This Row],[Product_ID]],Table3__211[],7,FALSE)</f>
        <v>166.06</v>
      </c>
      <c r="AA1667">
        <f>VLOOKUP(Table8_16[[#This Row],[Product_ID]],Table3__211[],8,FALSE)</f>
        <v>340</v>
      </c>
      <c r="AB1667" t="str">
        <f>VLOOKUP(Table8_16[[#This Row],[Store_ID]],Store!$A$2:$E$21,2,FALSE)</f>
        <v>Thomas, Bridges and Harris</v>
      </c>
      <c r="AC1667" t="str">
        <f>VLOOKUP(Table8_16[[#This Row],[Store_ID]],Store!$A$2:$E$21,3,FALSE)</f>
        <v>North</v>
      </c>
      <c r="AD1667" t="str">
        <f>VLOOKUP(Table8_16[[#This Row],[Store_ID]],Store!$A$2:$E$21,4,FALSE)</f>
        <v>Sabrinatown</v>
      </c>
      <c r="AE1667" t="str">
        <f>VLOOKUP(Table8_16[[#This Row],[Store_ID]],Store!$A$2:$E$21,5,FALSE)</f>
        <v>Online</v>
      </c>
      <c r="AF1667" s="22" t="str">
        <f>VLOOKUP(Table8_16[[#This Row],[Store_ID]],Store!$A$2:$F$21,6,FALSE)</f>
        <v>Digital Store</v>
      </c>
    </row>
    <row r="1668" spans="1:32" x14ac:dyDescent="0.3">
      <c r="A1668" t="s">
        <v>3633</v>
      </c>
      <c r="B1668" s="5">
        <v>45296</v>
      </c>
      <c r="C1668" t="s">
        <v>1154</v>
      </c>
      <c r="D1668" t="s">
        <v>1658</v>
      </c>
      <c r="E1668" t="s">
        <v>1921</v>
      </c>
      <c r="F1668">
        <v>4</v>
      </c>
      <c r="G1668">
        <v>208.34</v>
      </c>
      <c r="H1668">
        <v>0.01</v>
      </c>
      <c r="I1668" t="s">
        <v>1961</v>
      </c>
      <c r="J1668">
        <v>825.02639999999997</v>
      </c>
      <c r="K1668">
        <v>825.02639999999997</v>
      </c>
      <c r="L1668" t="str">
        <f>_xlfn.IFS(Table8_1[[#This Row],[Unit_Price]]&lt;500,"Low Price",Table8_1[[#This Row],[Unit_Price]]&lt;2000,"Medium Price",Table8_1[[#This Row],[Unit_Price]]&gt;=2000, "High Price")</f>
        <v>Low Price</v>
      </c>
      <c r="M1668" t="str">
        <f>VLOOKUP(Table8_16[[#This Row],[Customer_ID]],Table1__2[],2,FALSE)</f>
        <v>Brandon Mcbride</v>
      </c>
      <c r="N1668">
        <f>VLOOKUP(Table8_16[[#This Row],[Customer_ID]],Table1__2[],3,FALSE)</f>
        <v>63</v>
      </c>
      <c r="O1668" t="str">
        <f>VLOOKUP(Table8_16[[#This Row],[Customer_ID]],Table1__2[],4,FALSE)</f>
        <v>Female</v>
      </c>
      <c r="P1668" t="str">
        <f>VLOOKUP(Table8_16[[#This Row],[Customer_ID]],Table1__2[],5,FALSE)</f>
        <v>Kellyside</v>
      </c>
      <c r="Q1668" t="str">
        <f>VLOOKUP(Table8_16[[#This Row],[Customer_ID]],Table1__2[],6,FALSE)</f>
        <v>Alaska</v>
      </c>
      <c r="R1668" t="str">
        <f>VLOOKUP(Table8_16[[#This Row],[Customer_ID]],Table1__2[],7,FALSE)</f>
        <v>USA</v>
      </c>
      <c r="S1668" t="str">
        <f>VLOOKUP(Table8_16[[#This Row],[Customer_ID]],Table1__2[],8,FALSE)</f>
        <v>Platinum</v>
      </c>
      <c r="T1668" t="str">
        <f>VLOOKUP(Table8_16[[#This Row],[Customer_ID]],Table1__2[],9,FALSE)</f>
        <v>Retired</v>
      </c>
      <c r="U1668" t="str">
        <f>VLOOKUP(Table8_16[[#This Row],[Product_ID]],Table3__211[],2,FALSE)</f>
        <v>Decorative Floor</v>
      </c>
      <c r="V1668" t="str">
        <f>VLOOKUP(Table8_16[[#This Row],[Product_ID]],Table3__211[],3,FALSE)</f>
        <v>Vase</v>
      </c>
      <c r="W1668" t="str">
        <f>VLOOKUP(Table8_16[[#This Row],[Product_ID]],Table3__211[],4,FALSE)</f>
        <v>Home</v>
      </c>
      <c r="X1668" t="str">
        <f>VLOOKUP(Table8_16[[#This Row],[Product_ID]],Table3__211[],5,FALSE)</f>
        <v>Decor</v>
      </c>
      <c r="Y1668" t="str">
        <f>VLOOKUP(Table8_16[[#This Row],[Product_ID]],Table3__211[],6,FALSE)</f>
        <v>Khan, Jones and Paul</v>
      </c>
      <c r="Z1668">
        <f>VLOOKUP(Table8_16[[#This Row],[Product_ID]],Table3__211[],7,FALSE)</f>
        <v>254.04</v>
      </c>
      <c r="AA1668">
        <f>VLOOKUP(Table8_16[[#This Row],[Product_ID]],Table3__211[],8,FALSE)</f>
        <v>378</v>
      </c>
      <c r="AB1668" t="str">
        <f>VLOOKUP(Table8_16[[#This Row],[Store_ID]],Store!$A$2:$E$21,2,FALSE)</f>
        <v>Moore, Padilla and Butler</v>
      </c>
      <c r="AC1668" t="str">
        <f>VLOOKUP(Table8_16[[#This Row],[Store_ID]],Store!$A$2:$E$21,3,FALSE)</f>
        <v>South</v>
      </c>
      <c r="AD1668" t="str">
        <f>VLOOKUP(Table8_16[[#This Row],[Store_ID]],Store!$A$2:$E$21,4,FALSE)</f>
        <v>East Johnstad</v>
      </c>
      <c r="AE1668" t="str">
        <f>VLOOKUP(Table8_16[[#This Row],[Store_ID]],Store!$A$2:$E$21,5,FALSE)</f>
        <v>Flagship</v>
      </c>
      <c r="AF1668" s="22" t="str">
        <f>VLOOKUP(Table8_16[[#This Row],[Store_ID]],Store!$A$2:$F$21,6,FALSE)</f>
        <v>Physical Store</v>
      </c>
    </row>
    <row r="1669" spans="1:32" x14ac:dyDescent="0.3">
      <c r="A1669" t="s">
        <v>3634</v>
      </c>
      <c r="B1669" s="5">
        <v>45860</v>
      </c>
      <c r="C1669" t="s">
        <v>995</v>
      </c>
      <c r="D1669" t="s">
        <v>1841</v>
      </c>
      <c r="E1669" t="s">
        <v>1892</v>
      </c>
      <c r="F1669">
        <v>1</v>
      </c>
      <c r="G1669">
        <v>119.04</v>
      </c>
      <c r="H1669">
        <v>0.13</v>
      </c>
      <c r="I1669" t="s">
        <v>1964</v>
      </c>
      <c r="J1669">
        <v>103.56480000000001</v>
      </c>
      <c r="K1669">
        <v>103.56480000000001</v>
      </c>
      <c r="L1669" t="str">
        <f>_xlfn.IFS(Table8_1[[#This Row],[Unit_Price]]&lt;500,"Low Price",Table8_1[[#This Row],[Unit_Price]]&lt;2000,"Medium Price",Table8_1[[#This Row],[Unit_Price]]&gt;=2000, "High Price")</f>
        <v>Low Price</v>
      </c>
      <c r="M1669" t="str">
        <f>VLOOKUP(Table8_16[[#This Row],[Customer_ID]],Table1__2[],2,FALSE)</f>
        <v>Jason Mullins</v>
      </c>
      <c r="N1669">
        <f>VLOOKUP(Table8_16[[#This Row],[Customer_ID]],Table1__2[],3,FALSE)</f>
        <v>47</v>
      </c>
      <c r="O1669" t="str">
        <f>VLOOKUP(Table8_16[[#This Row],[Customer_ID]],Table1__2[],4,FALSE)</f>
        <v>Female</v>
      </c>
      <c r="P1669" t="str">
        <f>VLOOKUP(Table8_16[[#This Row],[Customer_ID]],Table1__2[],5,FALSE)</f>
        <v>Brianchester</v>
      </c>
      <c r="Q1669" t="str">
        <f>VLOOKUP(Table8_16[[#This Row],[Customer_ID]],Table1__2[],6,FALSE)</f>
        <v>Delaware</v>
      </c>
      <c r="R1669" t="str">
        <f>VLOOKUP(Table8_16[[#This Row],[Customer_ID]],Table1__2[],7,FALSE)</f>
        <v>USA</v>
      </c>
      <c r="S1669" t="str">
        <f>VLOOKUP(Table8_16[[#This Row],[Customer_ID]],Table1__2[],8,FALSE)</f>
        <v>Silver</v>
      </c>
      <c r="T1669" t="str">
        <f>VLOOKUP(Table8_16[[#This Row],[Customer_ID]],Table1__2[],9,FALSE)</f>
        <v>Experienced</v>
      </c>
      <c r="U1669" t="str">
        <f>VLOOKUP(Table8_16[[#This Row],[Product_ID]],Table3__211[],2,FALSE)</f>
        <v>Kitchen Cutting</v>
      </c>
      <c r="V1669" t="str">
        <f>VLOOKUP(Table8_16[[#This Row],[Product_ID]],Table3__211[],3,FALSE)</f>
        <v>Board</v>
      </c>
      <c r="W1669" t="str">
        <f>VLOOKUP(Table8_16[[#This Row],[Product_ID]],Table3__211[],4,FALSE)</f>
        <v>Home</v>
      </c>
      <c r="X1669" t="str">
        <f>VLOOKUP(Table8_16[[#This Row],[Product_ID]],Table3__211[],5,FALSE)</f>
        <v>Kitchen</v>
      </c>
      <c r="Y1669" t="str">
        <f>VLOOKUP(Table8_16[[#This Row],[Product_ID]],Table3__211[],6,FALSE)</f>
        <v>Taylor, Dodson and Johnston</v>
      </c>
      <c r="Z1669">
        <f>VLOOKUP(Table8_16[[#This Row],[Product_ID]],Table3__211[],7,FALSE)</f>
        <v>176.07</v>
      </c>
      <c r="AA1669">
        <f>VLOOKUP(Table8_16[[#This Row],[Product_ID]],Table3__211[],8,FALSE)</f>
        <v>82</v>
      </c>
      <c r="AB1669" t="str">
        <f>VLOOKUP(Table8_16[[#This Row],[Store_ID]],Store!$A$2:$E$21,2,FALSE)</f>
        <v>Martinez, Adkins and Johnson</v>
      </c>
      <c r="AC1669" t="str">
        <f>VLOOKUP(Table8_16[[#This Row],[Store_ID]],Store!$A$2:$E$21,3,FALSE)</f>
        <v>North</v>
      </c>
      <c r="AD1669" t="str">
        <f>VLOOKUP(Table8_16[[#This Row],[Store_ID]],Store!$A$2:$E$21,4,FALSE)</f>
        <v>Danielmouth</v>
      </c>
      <c r="AE1669" t="str">
        <f>VLOOKUP(Table8_16[[#This Row],[Store_ID]],Store!$A$2:$E$21,5,FALSE)</f>
        <v>Flagship</v>
      </c>
      <c r="AF1669" s="22" t="str">
        <f>VLOOKUP(Table8_16[[#This Row],[Store_ID]],Store!$A$2:$F$21,6,FALSE)</f>
        <v>Physical Store</v>
      </c>
    </row>
    <row r="1670" spans="1:32" x14ac:dyDescent="0.3">
      <c r="A1670" t="s">
        <v>3635</v>
      </c>
      <c r="B1670" s="5">
        <v>45843</v>
      </c>
      <c r="C1670" t="s">
        <v>1022</v>
      </c>
      <c r="D1670" t="s">
        <v>1712</v>
      </c>
      <c r="E1670" t="s">
        <v>1921</v>
      </c>
      <c r="F1670">
        <v>4</v>
      </c>
      <c r="G1670">
        <v>791.65</v>
      </c>
      <c r="H1670">
        <v>0.06</v>
      </c>
      <c r="I1670" t="s">
        <v>1964</v>
      </c>
      <c r="J1670">
        <v>2976.6039999999998</v>
      </c>
      <c r="K1670">
        <v>2976.6039999999998</v>
      </c>
      <c r="L1670" t="str">
        <f>_xlfn.IFS(Table8_1[[#This Row],[Unit_Price]]&lt;500,"Low Price",Table8_1[[#This Row],[Unit_Price]]&lt;2000,"Medium Price",Table8_1[[#This Row],[Unit_Price]]&gt;=2000, "High Price")</f>
        <v>Medium Price</v>
      </c>
      <c r="M1670" t="str">
        <f>VLOOKUP(Table8_16[[#This Row],[Customer_ID]],Table1__2[],2,FALSE)</f>
        <v>Darren Burton</v>
      </c>
      <c r="N1670">
        <f>VLOOKUP(Table8_16[[#This Row],[Customer_ID]],Table1__2[],3,FALSE)</f>
        <v>21</v>
      </c>
      <c r="O1670" t="str">
        <f>VLOOKUP(Table8_16[[#This Row],[Customer_ID]],Table1__2[],4,FALSE)</f>
        <v>Female</v>
      </c>
      <c r="P1670" t="str">
        <f>VLOOKUP(Table8_16[[#This Row],[Customer_ID]],Table1__2[],5,FALSE)</f>
        <v>Lake Alice</v>
      </c>
      <c r="Q1670" t="str">
        <f>VLOOKUP(Table8_16[[#This Row],[Customer_ID]],Table1__2[],6,FALSE)</f>
        <v>Tennessee</v>
      </c>
      <c r="R1670" t="str">
        <f>VLOOKUP(Table8_16[[#This Row],[Customer_ID]],Table1__2[],7,FALSE)</f>
        <v>USA</v>
      </c>
      <c r="S1670" t="str">
        <f>VLOOKUP(Table8_16[[#This Row],[Customer_ID]],Table1__2[],8,FALSE)</f>
        <v>Bronze</v>
      </c>
      <c r="T1670" t="str">
        <f>VLOOKUP(Table8_16[[#This Row],[Customer_ID]],Table1__2[],9,FALSE)</f>
        <v>Students</v>
      </c>
      <c r="U1670" t="str">
        <f>VLOOKUP(Table8_16[[#This Row],[Product_ID]],Table3__211[],2,FALSE)</f>
        <v>Adjustable Jump</v>
      </c>
      <c r="V1670" t="str">
        <f>VLOOKUP(Table8_16[[#This Row],[Product_ID]],Table3__211[],3,FALSE)</f>
        <v>Rope</v>
      </c>
      <c r="W1670" t="str">
        <f>VLOOKUP(Table8_16[[#This Row],[Product_ID]],Table3__211[],4,FALSE)</f>
        <v>Sports</v>
      </c>
      <c r="X1670" t="str">
        <f>VLOOKUP(Table8_16[[#This Row],[Product_ID]],Table3__211[],5,FALSE)</f>
        <v>Fitness</v>
      </c>
      <c r="Y1670" t="str">
        <f>VLOOKUP(Table8_16[[#This Row],[Product_ID]],Table3__211[],6,FALSE)</f>
        <v>Cox Inc</v>
      </c>
      <c r="Z1670">
        <f>VLOOKUP(Table8_16[[#This Row],[Product_ID]],Table3__211[],7,FALSE)</f>
        <v>167.12</v>
      </c>
      <c r="AA1670">
        <f>VLOOKUP(Table8_16[[#This Row],[Product_ID]],Table3__211[],8,FALSE)</f>
        <v>316</v>
      </c>
      <c r="AB1670" t="str">
        <f>VLOOKUP(Table8_16[[#This Row],[Store_ID]],Store!$A$2:$E$21,2,FALSE)</f>
        <v>Moore, Padilla and Butler</v>
      </c>
      <c r="AC1670" t="str">
        <f>VLOOKUP(Table8_16[[#This Row],[Store_ID]],Store!$A$2:$E$21,3,FALSE)</f>
        <v>South</v>
      </c>
      <c r="AD1670" t="str">
        <f>VLOOKUP(Table8_16[[#This Row],[Store_ID]],Store!$A$2:$E$21,4,FALSE)</f>
        <v>East Johnstad</v>
      </c>
      <c r="AE1670" t="str">
        <f>VLOOKUP(Table8_16[[#This Row],[Store_ID]],Store!$A$2:$E$21,5,FALSE)</f>
        <v>Flagship</v>
      </c>
      <c r="AF1670" s="22" t="str">
        <f>VLOOKUP(Table8_16[[#This Row],[Store_ID]],Store!$A$2:$F$21,6,FALSE)</f>
        <v>Physical Store</v>
      </c>
    </row>
    <row r="1671" spans="1:32" x14ac:dyDescent="0.3">
      <c r="A1671" t="s">
        <v>3636</v>
      </c>
      <c r="B1671" s="5">
        <v>45862</v>
      </c>
      <c r="C1671" t="s">
        <v>202</v>
      </c>
      <c r="D1671" t="s">
        <v>1613</v>
      </c>
      <c r="E1671" t="s">
        <v>1896</v>
      </c>
      <c r="F1671">
        <v>2</v>
      </c>
      <c r="G1671">
        <v>414.86</v>
      </c>
      <c r="H1671">
        <v>0.23</v>
      </c>
      <c r="I1671" t="s">
        <v>1959</v>
      </c>
      <c r="J1671">
        <v>638.88440000000003</v>
      </c>
      <c r="K1671">
        <v>638.88440000000003</v>
      </c>
      <c r="L1671" t="str">
        <f>_xlfn.IFS(Table8_1[[#This Row],[Unit_Price]]&lt;500,"Low Price",Table8_1[[#This Row],[Unit_Price]]&lt;2000,"Medium Price",Table8_1[[#This Row],[Unit_Price]]&gt;=2000, "High Price")</f>
        <v>Low Price</v>
      </c>
      <c r="M1671" t="str">
        <f>VLOOKUP(Table8_16[[#This Row],[Customer_ID]],Table1__2[],2,FALSE)</f>
        <v>Debra Liu</v>
      </c>
      <c r="N1671">
        <f>VLOOKUP(Table8_16[[#This Row],[Customer_ID]],Table1__2[],3,FALSE)</f>
        <v>55</v>
      </c>
      <c r="O1671" t="str">
        <f>VLOOKUP(Table8_16[[#This Row],[Customer_ID]],Table1__2[],4,FALSE)</f>
        <v>Male</v>
      </c>
      <c r="P1671" t="str">
        <f>VLOOKUP(Table8_16[[#This Row],[Customer_ID]],Table1__2[],5,FALSE)</f>
        <v>South Timtown</v>
      </c>
      <c r="Q1671" t="str">
        <f>VLOOKUP(Table8_16[[#This Row],[Customer_ID]],Table1__2[],6,FALSE)</f>
        <v>Minnesota</v>
      </c>
      <c r="R1671" t="str">
        <f>VLOOKUP(Table8_16[[#This Row],[Customer_ID]],Table1__2[],7,FALSE)</f>
        <v>USA</v>
      </c>
      <c r="S1671" t="str">
        <f>VLOOKUP(Table8_16[[#This Row],[Customer_ID]],Table1__2[],8,FALSE)</f>
        <v>Bronze</v>
      </c>
      <c r="T1671" t="str">
        <f>VLOOKUP(Table8_16[[#This Row],[Customer_ID]],Table1__2[],9,FALSE)</f>
        <v>Experienced</v>
      </c>
      <c r="U1671" t="str">
        <f>VLOOKUP(Table8_16[[#This Row],[Product_ID]],Table3__211[],2,FALSE)</f>
        <v>Decorative Wall</v>
      </c>
      <c r="V1671" t="str">
        <f>VLOOKUP(Table8_16[[#This Row],[Product_ID]],Table3__211[],3,FALSE)</f>
        <v>Mirror</v>
      </c>
      <c r="W1671" t="str">
        <f>VLOOKUP(Table8_16[[#This Row],[Product_ID]],Table3__211[],4,FALSE)</f>
        <v>Home</v>
      </c>
      <c r="X1671" t="str">
        <f>VLOOKUP(Table8_16[[#This Row],[Product_ID]],Table3__211[],5,FALSE)</f>
        <v>Decor</v>
      </c>
      <c r="Y1671" t="str">
        <f>VLOOKUP(Table8_16[[#This Row],[Product_ID]],Table3__211[],6,FALSE)</f>
        <v>Luna, Anderson and Bowman</v>
      </c>
      <c r="Z1671">
        <f>VLOOKUP(Table8_16[[#This Row],[Product_ID]],Table3__211[],7,FALSE)</f>
        <v>48.01</v>
      </c>
      <c r="AA1671">
        <f>VLOOKUP(Table8_16[[#This Row],[Product_ID]],Table3__211[],8,FALSE)</f>
        <v>439</v>
      </c>
      <c r="AB1671" t="str">
        <f>VLOOKUP(Table8_16[[#This Row],[Store_ID]],Store!$A$2:$E$21,2,FALSE)</f>
        <v>Black-Horn</v>
      </c>
      <c r="AC1671" t="str">
        <f>VLOOKUP(Table8_16[[#This Row],[Store_ID]],Store!$A$2:$E$21,3,FALSE)</f>
        <v>South</v>
      </c>
      <c r="AD1671" t="str">
        <f>VLOOKUP(Table8_16[[#This Row],[Store_ID]],Store!$A$2:$E$21,4,FALSE)</f>
        <v>North Nancyview</v>
      </c>
      <c r="AE1671" t="str">
        <f>VLOOKUP(Table8_16[[#This Row],[Store_ID]],Store!$A$2:$E$21,5,FALSE)</f>
        <v>Outlet</v>
      </c>
      <c r="AF1671" s="22" t="str">
        <f>VLOOKUP(Table8_16[[#This Row],[Store_ID]],Store!$A$2:$F$21,6,FALSE)</f>
        <v>Physical Store</v>
      </c>
    </row>
    <row r="1672" spans="1:32" x14ac:dyDescent="0.3">
      <c r="A1672" t="s">
        <v>3637</v>
      </c>
      <c r="B1672" s="5">
        <v>45385</v>
      </c>
      <c r="C1672" t="s">
        <v>1484</v>
      </c>
      <c r="D1672" t="s">
        <v>1693</v>
      </c>
      <c r="E1672" t="s">
        <v>1929</v>
      </c>
      <c r="F1672">
        <v>2</v>
      </c>
      <c r="G1672">
        <v>960.81</v>
      </c>
      <c r="H1672">
        <v>0.28000000000000003</v>
      </c>
      <c r="I1672" t="s">
        <v>1961</v>
      </c>
      <c r="J1672">
        <v>1383.5663999999999</v>
      </c>
      <c r="K1672">
        <v>1383.5663999999997</v>
      </c>
      <c r="L1672" t="str">
        <f>_xlfn.IFS(Table8_1[[#This Row],[Unit_Price]]&lt;500,"Low Price",Table8_1[[#This Row],[Unit_Price]]&lt;2000,"Medium Price",Table8_1[[#This Row],[Unit_Price]]&gt;=2000, "High Price")</f>
        <v>Medium Price</v>
      </c>
      <c r="M1672" t="str">
        <f>VLOOKUP(Table8_16[[#This Row],[Customer_ID]],Table1__2[],2,FALSE)</f>
        <v>Earl Smith Dds</v>
      </c>
      <c r="N1672">
        <f>VLOOKUP(Table8_16[[#This Row],[Customer_ID]],Table1__2[],3,FALSE)</f>
        <v>59</v>
      </c>
      <c r="O1672" t="str">
        <f>VLOOKUP(Table8_16[[#This Row],[Customer_ID]],Table1__2[],4,FALSE)</f>
        <v>Male</v>
      </c>
      <c r="P1672" t="str">
        <f>VLOOKUP(Table8_16[[#This Row],[Customer_ID]],Table1__2[],5,FALSE)</f>
        <v>West Sarah</v>
      </c>
      <c r="Q1672" t="str">
        <f>VLOOKUP(Table8_16[[#This Row],[Customer_ID]],Table1__2[],6,FALSE)</f>
        <v>South Dakota</v>
      </c>
      <c r="R1672" t="str">
        <f>VLOOKUP(Table8_16[[#This Row],[Customer_ID]],Table1__2[],7,FALSE)</f>
        <v>USA</v>
      </c>
      <c r="S1672" t="str">
        <f>VLOOKUP(Table8_16[[#This Row],[Customer_ID]],Table1__2[],8,FALSE)</f>
        <v>Gold</v>
      </c>
      <c r="T1672" t="str">
        <f>VLOOKUP(Table8_16[[#This Row],[Customer_ID]],Table1__2[],9,FALSE)</f>
        <v>Experienced</v>
      </c>
      <c r="U1672" t="str">
        <f>VLOOKUP(Table8_16[[#This Row],[Product_ID]],Table3__211[],2,FALSE)</f>
        <v>Sports Water Hydration</v>
      </c>
      <c r="V1672" t="str">
        <f>VLOOKUP(Table8_16[[#This Row],[Product_ID]],Table3__211[],3,FALSE)</f>
        <v>Pack</v>
      </c>
      <c r="W1672" t="str">
        <f>VLOOKUP(Table8_16[[#This Row],[Product_ID]],Table3__211[],4,FALSE)</f>
        <v>Sports</v>
      </c>
      <c r="X1672" t="str">
        <f>VLOOKUP(Table8_16[[#This Row],[Product_ID]],Table3__211[],5,FALSE)</f>
        <v>Outdoor</v>
      </c>
      <c r="Y1672" t="str">
        <f>VLOOKUP(Table8_16[[#This Row],[Product_ID]],Table3__211[],6,FALSE)</f>
        <v>Sims-Smith</v>
      </c>
      <c r="Z1672">
        <f>VLOOKUP(Table8_16[[#This Row],[Product_ID]],Table3__211[],7,FALSE)</f>
        <v>135.61000000000001</v>
      </c>
      <c r="AA1672">
        <f>VLOOKUP(Table8_16[[#This Row],[Product_ID]],Table3__211[],8,FALSE)</f>
        <v>394</v>
      </c>
      <c r="AB1672" t="str">
        <f>VLOOKUP(Table8_16[[#This Row],[Store_ID]],Store!$A$2:$E$21,2,FALSE)</f>
        <v>Thomas, Bridges and Harris</v>
      </c>
      <c r="AC1672" t="str">
        <f>VLOOKUP(Table8_16[[#This Row],[Store_ID]],Store!$A$2:$E$21,3,FALSE)</f>
        <v>North</v>
      </c>
      <c r="AD1672" t="str">
        <f>VLOOKUP(Table8_16[[#This Row],[Store_ID]],Store!$A$2:$E$21,4,FALSE)</f>
        <v>Sabrinatown</v>
      </c>
      <c r="AE1672" t="str">
        <f>VLOOKUP(Table8_16[[#This Row],[Store_ID]],Store!$A$2:$E$21,5,FALSE)</f>
        <v>Online</v>
      </c>
      <c r="AF1672" s="22" t="str">
        <f>VLOOKUP(Table8_16[[#This Row],[Store_ID]],Store!$A$2:$F$21,6,FALSE)</f>
        <v>Digital Store</v>
      </c>
    </row>
    <row r="1673" spans="1:32" x14ac:dyDescent="0.3">
      <c r="A1673" t="s">
        <v>3638</v>
      </c>
      <c r="B1673" s="5">
        <v>45668</v>
      </c>
      <c r="C1673" t="s">
        <v>698</v>
      </c>
      <c r="D1673" t="s">
        <v>1732</v>
      </c>
      <c r="E1673" t="s">
        <v>1904</v>
      </c>
      <c r="F1673">
        <v>4</v>
      </c>
      <c r="G1673">
        <v>943.36</v>
      </c>
      <c r="H1673">
        <v>0.18</v>
      </c>
      <c r="I1673" t="s">
        <v>1961</v>
      </c>
      <c r="J1673">
        <v>3094.2208000000001</v>
      </c>
      <c r="K1673">
        <v>3094.2208000000001</v>
      </c>
      <c r="L1673" t="str">
        <f>_xlfn.IFS(Table8_1[[#This Row],[Unit_Price]]&lt;500,"Low Price",Table8_1[[#This Row],[Unit_Price]]&lt;2000,"Medium Price",Table8_1[[#This Row],[Unit_Price]]&gt;=2000, "High Price")</f>
        <v>Medium Price</v>
      </c>
      <c r="M1673" t="str">
        <f>VLOOKUP(Table8_16[[#This Row],[Customer_ID]],Table1__2[],2,FALSE)</f>
        <v>Blake Harrison</v>
      </c>
      <c r="N1673">
        <f>VLOOKUP(Table8_16[[#This Row],[Customer_ID]],Table1__2[],3,FALSE)</f>
        <v>63</v>
      </c>
      <c r="O1673" t="str">
        <f>VLOOKUP(Table8_16[[#This Row],[Customer_ID]],Table1__2[],4,FALSE)</f>
        <v>Female</v>
      </c>
      <c r="P1673" t="str">
        <f>VLOOKUP(Table8_16[[#This Row],[Customer_ID]],Table1__2[],5,FALSE)</f>
        <v>Lyonsfort</v>
      </c>
      <c r="Q1673" t="str">
        <f>VLOOKUP(Table8_16[[#This Row],[Customer_ID]],Table1__2[],6,FALSE)</f>
        <v>Washington</v>
      </c>
      <c r="R1673" t="str">
        <f>VLOOKUP(Table8_16[[#This Row],[Customer_ID]],Table1__2[],7,FALSE)</f>
        <v>USA</v>
      </c>
      <c r="S1673" t="str">
        <f>VLOOKUP(Table8_16[[#This Row],[Customer_ID]],Table1__2[],8,FALSE)</f>
        <v>Platinum</v>
      </c>
      <c r="T1673" t="str">
        <f>VLOOKUP(Table8_16[[#This Row],[Customer_ID]],Table1__2[],9,FALSE)</f>
        <v>Retired</v>
      </c>
      <c r="U1673" t="str">
        <f>VLOOKUP(Table8_16[[#This Row],[Product_ID]],Table3__211[],2,FALSE)</f>
        <v>Boxing Hand</v>
      </c>
      <c r="V1673" t="str">
        <f>VLOOKUP(Table8_16[[#This Row],[Product_ID]],Table3__211[],3,FALSE)</f>
        <v>Wraps</v>
      </c>
      <c r="W1673" t="str">
        <f>VLOOKUP(Table8_16[[#This Row],[Product_ID]],Table3__211[],4,FALSE)</f>
        <v>Sports</v>
      </c>
      <c r="X1673" t="str">
        <f>VLOOKUP(Table8_16[[#This Row],[Product_ID]],Table3__211[],5,FALSE)</f>
        <v>Fitness</v>
      </c>
      <c r="Y1673" t="str">
        <f>VLOOKUP(Table8_16[[#This Row],[Product_ID]],Table3__211[],6,FALSE)</f>
        <v>Smith-King</v>
      </c>
      <c r="Z1673">
        <f>VLOOKUP(Table8_16[[#This Row],[Product_ID]],Table3__211[],7,FALSE)</f>
        <v>190.29</v>
      </c>
      <c r="AA1673">
        <f>VLOOKUP(Table8_16[[#This Row],[Product_ID]],Table3__211[],8,FALSE)</f>
        <v>260</v>
      </c>
      <c r="AB1673" t="str">
        <f>VLOOKUP(Table8_16[[#This Row],[Store_ID]],Store!$A$2:$E$21,2,FALSE)</f>
        <v>Alexander Group</v>
      </c>
      <c r="AC1673" t="str">
        <f>VLOOKUP(Table8_16[[#This Row],[Store_ID]],Store!$A$2:$E$21,3,FALSE)</f>
        <v>South</v>
      </c>
      <c r="AD1673" t="str">
        <f>VLOOKUP(Table8_16[[#This Row],[Store_ID]],Store!$A$2:$E$21,4,FALSE)</f>
        <v>Port Sharon</v>
      </c>
      <c r="AE1673" t="str">
        <f>VLOOKUP(Table8_16[[#This Row],[Store_ID]],Store!$A$2:$E$21,5,FALSE)</f>
        <v>Online</v>
      </c>
      <c r="AF1673" s="22" t="str">
        <f>VLOOKUP(Table8_16[[#This Row],[Store_ID]],Store!$A$2:$F$21,6,FALSE)</f>
        <v>Digital Store</v>
      </c>
    </row>
    <row r="1674" spans="1:32" x14ac:dyDescent="0.3">
      <c r="A1674" t="s">
        <v>3639</v>
      </c>
      <c r="B1674" s="5">
        <v>45561</v>
      </c>
      <c r="C1674" t="s">
        <v>701</v>
      </c>
      <c r="D1674" t="s">
        <v>2061</v>
      </c>
      <c r="E1674" t="s">
        <v>1932</v>
      </c>
      <c r="F1674">
        <v>1</v>
      </c>
      <c r="G1674">
        <v>830.42</v>
      </c>
      <c r="H1674">
        <v>0.26</v>
      </c>
      <c r="I1674" t="s">
        <v>1964</v>
      </c>
      <c r="J1674">
        <v>614.51080000000002</v>
      </c>
      <c r="K1674">
        <v>614.51080000000002</v>
      </c>
      <c r="L1674" t="str">
        <f>_xlfn.IFS(Table8_1[[#This Row],[Unit_Price]]&lt;500,"Low Price",Table8_1[[#This Row],[Unit_Price]]&lt;2000,"Medium Price",Table8_1[[#This Row],[Unit_Price]]&gt;=2000, "High Price")</f>
        <v>Medium Price</v>
      </c>
      <c r="M1674" t="str">
        <f>VLOOKUP(Table8_16[[#This Row],[Customer_ID]],Table1__2[],2,FALSE)</f>
        <v>Stuart Johnson</v>
      </c>
      <c r="N1674">
        <f>VLOOKUP(Table8_16[[#This Row],[Customer_ID]],Table1__2[],3,FALSE)</f>
        <v>42</v>
      </c>
      <c r="O1674" t="str">
        <f>VLOOKUP(Table8_16[[#This Row],[Customer_ID]],Table1__2[],4,FALSE)</f>
        <v>Female</v>
      </c>
      <c r="P1674" t="str">
        <f>VLOOKUP(Table8_16[[#This Row],[Customer_ID]],Table1__2[],5,FALSE)</f>
        <v>West Markport</v>
      </c>
      <c r="Q1674" t="str">
        <f>VLOOKUP(Table8_16[[#This Row],[Customer_ID]],Table1__2[],6,FALSE)</f>
        <v>North Dakota</v>
      </c>
      <c r="R1674" t="str">
        <f>VLOOKUP(Table8_16[[#This Row],[Customer_ID]],Table1__2[],7,FALSE)</f>
        <v>USA</v>
      </c>
      <c r="S1674" t="str">
        <f>VLOOKUP(Table8_16[[#This Row],[Customer_ID]],Table1__2[],8,FALSE)</f>
        <v>Platinum</v>
      </c>
      <c r="T1674" t="str">
        <f>VLOOKUP(Table8_16[[#This Row],[Customer_ID]],Table1__2[],9,FALSE)</f>
        <v>Experienced</v>
      </c>
      <c r="U1674" t="str">
        <f>VLOOKUP(Table8_16[[#This Row],[Product_ID]],Table3__211[],2,FALSE)</f>
        <v>Men's Running</v>
      </c>
      <c r="V1674" t="str">
        <f>VLOOKUP(Table8_16[[#This Row],[Product_ID]],Table3__211[],3,FALSE)</f>
        <v>Jacket</v>
      </c>
      <c r="W1674" t="str">
        <f>VLOOKUP(Table8_16[[#This Row],[Product_ID]],Table3__211[],4,FALSE)</f>
        <v>Clothing</v>
      </c>
      <c r="X1674" t="str">
        <f>VLOOKUP(Table8_16[[#This Row],[Product_ID]],Table3__211[],5,FALSE)</f>
        <v>Outerwear</v>
      </c>
      <c r="Y1674" t="str">
        <f>VLOOKUP(Table8_16[[#This Row],[Product_ID]],Table3__211[],6,FALSE)</f>
        <v>Pineda Ltd</v>
      </c>
      <c r="Z1674">
        <f>VLOOKUP(Table8_16[[#This Row],[Product_ID]],Table3__211[],7,FALSE)</f>
        <v>364.67</v>
      </c>
      <c r="AA1674">
        <f>VLOOKUP(Table8_16[[#This Row],[Product_ID]],Table3__211[],8,FALSE)</f>
        <v>452</v>
      </c>
      <c r="AB1674" t="str">
        <f>VLOOKUP(Table8_16[[#This Row],[Store_ID]],Store!$A$2:$E$21,2,FALSE)</f>
        <v>Gardner, Humphrey and Contreras</v>
      </c>
      <c r="AC1674" t="str">
        <f>VLOOKUP(Table8_16[[#This Row],[Store_ID]],Store!$A$2:$E$21,3,FALSE)</f>
        <v>East</v>
      </c>
      <c r="AD1674" t="str">
        <f>VLOOKUP(Table8_16[[#This Row],[Store_ID]],Store!$A$2:$E$21,4,FALSE)</f>
        <v>Johnsonville</v>
      </c>
      <c r="AE1674" t="str">
        <f>VLOOKUP(Table8_16[[#This Row],[Store_ID]],Store!$A$2:$E$21,5,FALSE)</f>
        <v>Flagship</v>
      </c>
      <c r="AF1674" s="22" t="str">
        <f>VLOOKUP(Table8_16[[#This Row],[Store_ID]],Store!$A$2:$F$21,6,FALSE)</f>
        <v>Physical Store</v>
      </c>
    </row>
    <row r="1675" spans="1:32" x14ac:dyDescent="0.3">
      <c r="A1675" t="s">
        <v>3640</v>
      </c>
      <c r="B1675" s="5">
        <v>45637</v>
      </c>
      <c r="C1675" t="s">
        <v>1118</v>
      </c>
      <c r="D1675" t="s">
        <v>1783</v>
      </c>
      <c r="E1675" t="s">
        <v>1942</v>
      </c>
      <c r="F1675">
        <v>1</v>
      </c>
      <c r="G1675">
        <v>762.55</v>
      </c>
      <c r="H1675">
        <v>0.19</v>
      </c>
      <c r="I1675" t="s">
        <v>1959</v>
      </c>
      <c r="J1675">
        <v>617.66549999999995</v>
      </c>
      <c r="K1675">
        <v>617.66549999999995</v>
      </c>
      <c r="L1675" t="str">
        <f>_xlfn.IFS(Table8_1[[#This Row],[Unit_Price]]&lt;500,"Low Price",Table8_1[[#This Row],[Unit_Price]]&lt;2000,"Medium Price",Table8_1[[#This Row],[Unit_Price]]&gt;=2000, "High Price")</f>
        <v>Medium Price</v>
      </c>
      <c r="M1675" t="str">
        <f>VLOOKUP(Table8_16[[#This Row],[Customer_ID]],Table1__2[],2,FALSE)</f>
        <v>Laura Green</v>
      </c>
      <c r="N1675">
        <f>VLOOKUP(Table8_16[[#This Row],[Customer_ID]],Table1__2[],3,FALSE)</f>
        <v>56</v>
      </c>
      <c r="O1675" t="str">
        <f>VLOOKUP(Table8_16[[#This Row],[Customer_ID]],Table1__2[],4,FALSE)</f>
        <v>Female</v>
      </c>
      <c r="P1675" t="str">
        <f>VLOOKUP(Table8_16[[#This Row],[Customer_ID]],Table1__2[],5,FALSE)</f>
        <v>Westbury</v>
      </c>
      <c r="Q1675" t="str">
        <f>VLOOKUP(Table8_16[[#This Row],[Customer_ID]],Table1__2[],6,FALSE)</f>
        <v>Oregon</v>
      </c>
      <c r="R1675" t="str">
        <f>VLOOKUP(Table8_16[[#This Row],[Customer_ID]],Table1__2[],7,FALSE)</f>
        <v>USA</v>
      </c>
      <c r="S1675" t="str">
        <f>VLOOKUP(Table8_16[[#This Row],[Customer_ID]],Table1__2[],8,FALSE)</f>
        <v>Platinum</v>
      </c>
      <c r="T1675" t="str">
        <f>VLOOKUP(Table8_16[[#This Row],[Customer_ID]],Table1__2[],9,FALSE)</f>
        <v>Experienced</v>
      </c>
      <c r="U1675" t="str">
        <f>VLOOKUP(Table8_16[[#This Row],[Product_ID]],Table3__211[],2,FALSE)</f>
        <v>Smart LED Light</v>
      </c>
      <c r="V1675" t="str">
        <f>VLOOKUP(Table8_16[[#This Row],[Product_ID]],Table3__211[],3,FALSE)</f>
        <v>Strip</v>
      </c>
      <c r="W1675" t="str">
        <f>VLOOKUP(Table8_16[[#This Row],[Product_ID]],Table3__211[],4,FALSE)</f>
        <v>Electronics</v>
      </c>
      <c r="X1675" t="str">
        <f>VLOOKUP(Table8_16[[#This Row],[Product_ID]],Table3__211[],5,FALSE)</f>
        <v>Accessories</v>
      </c>
      <c r="Y1675" t="str">
        <f>VLOOKUP(Table8_16[[#This Row],[Product_ID]],Table3__211[],6,FALSE)</f>
        <v>Flores-Davis</v>
      </c>
      <c r="Z1675">
        <f>VLOOKUP(Table8_16[[#This Row],[Product_ID]],Table3__211[],7,FALSE)</f>
        <v>349.17</v>
      </c>
      <c r="AA1675">
        <f>VLOOKUP(Table8_16[[#This Row],[Product_ID]],Table3__211[],8,FALSE)</f>
        <v>476</v>
      </c>
      <c r="AB1675" t="str">
        <f>VLOOKUP(Table8_16[[#This Row],[Store_ID]],Store!$A$2:$E$21,2,FALSE)</f>
        <v>Holloway Ltd</v>
      </c>
      <c r="AC1675" t="str">
        <f>VLOOKUP(Table8_16[[#This Row],[Store_ID]],Store!$A$2:$E$21,3,FALSE)</f>
        <v>North</v>
      </c>
      <c r="AD1675" t="str">
        <f>VLOOKUP(Table8_16[[#This Row],[Store_ID]],Store!$A$2:$E$21,4,FALSE)</f>
        <v>Bensonhaven</v>
      </c>
      <c r="AE1675" t="str">
        <f>VLOOKUP(Table8_16[[#This Row],[Store_ID]],Store!$A$2:$E$21,5,FALSE)</f>
        <v>Flagship</v>
      </c>
      <c r="AF1675" s="22" t="str">
        <f>VLOOKUP(Table8_16[[#This Row],[Store_ID]],Store!$A$2:$F$21,6,FALSE)</f>
        <v>Physical Store</v>
      </c>
    </row>
    <row r="1676" spans="1:32" x14ac:dyDescent="0.3">
      <c r="A1676" t="s">
        <v>3641</v>
      </c>
      <c r="B1676" s="5">
        <v>45839</v>
      </c>
      <c r="C1676" t="s">
        <v>1088</v>
      </c>
      <c r="D1676" t="s">
        <v>1805</v>
      </c>
      <c r="E1676" t="s">
        <v>1945</v>
      </c>
      <c r="F1676">
        <v>2</v>
      </c>
      <c r="G1676">
        <v>464.43</v>
      </c>
      <c r="H1676">
        <v>0.24</v>
      </c>
      <c r="I1676" t="s">
        <v>1964</v>
      </c>
      <c r="J1676">
        <v>705.93359999999996</v>
      </c>
      <c r="K1676">
        <v>705.93360000000007</v>
      </c>
      <c r="L1676" t="str">
        <f>_xlfn.IFS(Table8_1[[#This Row],[Unit_Price]]&lt;500,"Low Price",Table8_1[[#This Row],[Unit_Price]]&lt;2000,"Medium Price",Table8_1[[#This Row],[Unit_Price]]&gt;=2000, "High Price")</f>
        <v>Low Price</v>
      </c>
      <c r="M1676" t="str">
        <f>VLOOKUP(Table8_16[[#This Row],[Customer_ID]],Table1__2[],2,FALSE)</f>
        <v>Ryan Moore</v>
      </c>
      <c r="N1676">
        <f>VLOOKUP(Table8_16[[#This Row],[Customer_ID]],Table1__2[],3,FALSE)</f>
        <v>38</v>
      </c>
      <c r="O1676" t="str">
        <f>VLOOKUP(Table8_16[[#This Row],[Customer_ID]],Table1__2[],4,FALSE)</f>
        <v>Male</v>
      </c>
      <c r="P1676" t="str">
        <f>VLOOKUP(Table8_16[[#This Row],[Customer_ID]],Table1__2[],5,FALSE)</f>
        <v>Cartershire</v>
      </c>
      <c r="Q1676" t="str">
        <f>VLOOKUP(Table8_16[[#This Row],[Customer_ID]],Table1__2[],6,FALSE)</f>
        <v>Virginia</v>
      </c>
      <c r="R1676" t="str">
        <f>VLOOKUP(Table8_16[[#This Row],[Customer_ID]],Table1__2[],7,FALSE)</f>
        <v>USA</v>
      </c>
      <c r="S1676" t="str">
        <f>VLOOKUP(Table8_16[[#This Row],[Customer_ID]],Table1__2[],8,FALSE)</f>
        <v>Bronze</v>
      </c>
      <c r="T1676" t="str">
        <f>VLOOKUP(Table8_16[[#This Row],[Customer_ID]],Table1__2[],9,FALSE)</f>
        <v>Experienced</v>
      </c>
      <c r="U1676" t="str">
        <f>VLOOKUP(Table8_16[[#This Row],[Product_ID]],Table3__211[],2,FALSE)</f>
        <v>Bluetooth Car Audio</v>
      </c>
      <c r="V1676" t="str">
        <f>VLOOKUP(Table8_16[[#This Row],[Product_ID]],Table3__211[],3,FALSE)</f>
        <v>System</v>
      </c>
      <c r="W1676" t="str">
        <f>VLOOKUP(Table8_16[[#This Row],[Product_ID]],Table3__211[],4,FALSE)</f>
        <v>Electronics</v>
      </c>
      <c r="X1676" t="str">
        <f>VLOOKUP(Table8_16[[#This Row],[Product_ID]],Table3__211[],5,FALSE)</f>
        <v>Audio</v>
      </c>
      <c r="Y1676" t="str">
        <f>VLOOKUP(Table8_16[[#This Row],[Product_ID]],Table3__211[],6,FALSE)</f>
        <v>Bruce-Bowen</v>
      </c>
      <c r="Z1676">
        <f>VLOOKUP(Table8_16[[#This Row],[Product_ID]],Table3__211[],7,FALSE)</f>
        <v>403.71</v>
      </c>
      <c r="AA1676">
        <f>VLOOKUP(Table8_16[[#This Row],[Product_ID]],Table3__211[],8,FALSE)</f>
        <v>159</v>
      </c>
      <c r="AB1676" t="str">
        <f>VLOOKUP(Table8_16[[#This Row],[Store_ID]],Store!$A$2:$E$21,2,FALSE)</f>
        <v>Guerrero-Schmitt</v>
      </c>
      <c r="AC1676" t="str">
        <f>VLOOKUP(Table8_16[[#This Row],[Store_ID]],Store!$A$2:$E$21,3,FALSE)</f>
        <v>East</v>
      </c>
      <c r="AD1676" t="str">
        <f>VLOOKUP(Table8_16[[#This Row],[Store_ID]],Store!$A$2:$E$21,4,FALSE)</f>
        <v>East Stevechester</v>
      </c>
      <c r="AE1676" t="str">
        <f>VLOOKUP(Table8_16[[#This Row],[Store_ID]],Store!$A$2:$E$21,5,FALSE)</f>
        <v>Flagship</v>
      </c>
      <c r="AF1676" s="22" t="str">
        <f>VLOOKUP(Table8_16[[#This Row],[Store_ID]],Store!$A$2:$F$21,6,FALSE)</f>
        <v>Physical Store</v>
      </c>
    </row>
    <row r="1677" spans="1:32" x14ac:dyDescent="0.3">
      <c r="A1677" t="s">
        <v>3642</v>
      </c>
      <c r="B1677" s="5">
        <v>45851</v>
      </c>
      <c r="C1677" t="s">
        <v>78</v>
      </c>
      <c r="D1677" t="s">
        <v>1774</v>
      </c>
      <c r="E1677" t="s">
        <v>1945</v>
      </c>
      <c r="F1677">
        <v>1</v>
      </c>
      <c r="G1677">
        <v>711.08</v>
      </c>
      <c r="H1677">
        <v>0.24</v>
      </c>
      <c r="I1677" t="s">
        <v>1961</v>
      </c>
      <c r="J1677">
        <v>540.42079999999999</v>
      </c>
      <c r="K1677">
        <v>540.4208000000001</v>
      </c>
      <c r="L1677" t="str">
        <f>_xlfn.IFS(Table8_1[[#This Row],[Unit_Price]]&lt;500,"Low Price",Table8_1[[#This Row],[Unit_Price]]&lt;2000,"Medium Price",Table8_1[[#This Row],[Unit_Price]]&gt;=2000, "High Price")</f>
        <v>Medium Price</v>
      </c>
      <c r="M1677" t="str">
        <f>VLOOKUP(Table8_16[[#This Row],[Customer_ID]],Table1__2[],2,FALSE)</f>
        <v>John Scott</v>
      </c>
      <c r="N1677">
        <f>VLOOKUP(Table8_16[[#This Row],[Customer_ID]],Table1__2[],3,FALSE)</f>
        <v>24</v>
      </c>
      <c r="O1677" t="str">
        <f>VLOOKUP(Table8_16[[#This Row],[Customer_ID]],Table1__2[],4,FALSE)</f>
        <v>Female</v>
      </c>
      <c r="P1677" t="str">
        <f>VLOOKUP(Table8_16[[#This Row],[Customer_ID]],Table1__2[],5,FALSE)</f>
        <v>South Christopher</v>
      </c>
      <c r="Q1677" t="str">
        <f>VLOOKUP(Table8_16[[#This Row],[Customer_ID]],Table1__2[],6,FALSE)</f>
        <v>Pennsylvania</v>
      </c>
      <c r="R1677" t="str">
        <f>VLOOKUP(Table8_16[[#This Row],[Customer_ID]],Table1__2[],7,FALSE)</f>
        <v>USA</v>
      </c>
      <c r="S1677" t="str">
        <f>VLOOKUP(Table8_16[[#This Row],[Customer_ID]],Table1__2[],8,FALSE)</f>
        <v>Bronze</v>
      </c>
      <c r="T1677" t="str">
        <f>VLOOKUP(Table8_16[[#This Row],[Customer_ID]],Table1__2[],9,FALSE)</f>
        <v>Students</v>
      </c>
      <c r="U1677" t="str">
        <f>VLOOKUP(Table8_16[[#This Row],[Product_ID]],Table3__211[],2,FALSE)</f>
        <v>Matte Lipstick</v>
      </c>
      <c r="V1677" t="str">
        <f>VLOOKUP(Table8_16[[#This Row],[Product_ID]],Table3__211[],3,FALSE)</f>
        <v>Set</v>
      </c>
      <c r="W1677" t="str">
        <f>VLOOKUP(Table8_16[[#This Row],[Product_ID]],Table3__211[],4,FALSE)</f>
        <v>Beauty</v>
      </c>
      <c r="X1677" t="str">
        <f>VLOOKUP(Table8_16[[#This Row],[Product_ID]],Table3__211[],5,FALSE)</f>
        <v>Makeup</v>
      </c>
      <c r="Y1677" t="str">
        <f>VLOOKUP(Table8_16[[#This Row],[Product_ID]],Table3__211[],6,FALSE)</f>
        <v>Zhang Inc</v>
      </c>
      <c r="Z1677">
        <f>VLOOKUP(Table8_16[[#This Row],[Product_ID]],Table3__211[],7,FALSE)</f>
        <v>299.11</v>
      </c>
      <c r="AA1677">
        <f>VLOOKUP(Table8_16[[#This Row],[Product_ID]],Table3__211[],8,FALSE)</f>
        <v>118</v>
      </c>
      <c r="AB1677" t="str">
        <f>VLOOKUP(Table8_16[[#This Row],[Store_ID]],Store!$A$2:$E$21,2,FALSE)</f>
        <v>Guerrero-Schmitt</v>
      </c>
      <c r="AC1677" t="str">
        <f>VLOOKUP(Table8_16[[#This Row],[Store_ID]],Store!$A$2:$E$21,3,FALSE)</f>
        <v>East</v>
      </c>
      <c r="AD1677" t="str">
        <f>VLOOKUP(Table8_16[[#This Row],[Store_ID]],Store!$A$2:$E$21,4,FALSE)</f>
        <v>East Stevechester</v>
      </c>
      <c r="AE1677" t="str">
        <f>VLOOKUP(Table8_16[[#This Row],[Store_ID]],Store!$A$2:$E$21,5,FALSE)</f>
        <v>Flagship</v>
      </c>
      <c r="AF1677" s="22" t="str">
        <f>VLOOKUP(Table8_16[[#This Row],[Store_ID]],Store!$A$2:$F$21,6,FALSE)</f>
        <v>Physical Store</v>
      </c>
    </row>
    <row r="1678" spans="1:32" x14ac:dyDescent="0.3">
      <c r="A1678" t="s">
        <v>3643</v>
      </c>
      <c r="B1678" s="5">
        <v>45656</v>
      </c>
      <c r="C1678" t="s">
        <v>814</v>
      </c>
      <c r="D1678" t="s">
        <v>1715</v>
      </c>
      <c r="E1678" t="s">
        <v>1934</v>
      </c>
      <c r="F1678">
        <v>2</v>
      </c>
      <c r="G1678">
        <v>984.96</v>
      </c>
      <c r="H1678">
        <v>0.16</v>
      </c>
      <c r="I1678" t="s">
        <v>1961</v>
      </c>
      <c r="J1678">
        <v>1654.7328</v>
      </c>
      <c r="K1678">
        <v>1654.7328</v>
      </c>
      <c r="L1678" t="str">
        <f>_xlfn.IFS(Table8_1[[#This Row],[Unit_Price]]&lt;500,"Low Price",Table8_1[[#This Row],[Unit_Price]]&lt;2000,"Medium Price",Table8_1[[#This Row],[Unit_Price]]&gt;=2000, "High Price")</f>
        <v>Medium Price</v>
      </c>
      <c r="M1678" t="str">
        <f>VLOOKUP(Table8_16[[#This Row],[Customer_ID]],Table1__2[],2,FALSE)</f>
        <v>Tyler Garner</v>
      </c>
      <c r="N1678">
        <f>VLOOKUP(Table8_16[[#This Row],[Customer_ID]],Table1__2[],3,FALSE)</f>
        <v>64</v>
      </c>
      <c r="O1678" t="str">
        <f>VLOOKUP(Table8_16[[#This Row],[Customer_ID]],Table1__2[],4,FALSE)</f>
        <v>Male</v>
      </c>
      <c r="P1678" t="str">
        <f>VLOOKUP(Table8_16[[#This Row],[Customer_ID]],Table1__2[],5,FALSE)</f>
        <v>Port Coreyfort</v>
      </c>
      <c r="Q1678" t="str">
        <f>VLOOKUP(Table8_16[[#This Row],[Customer_ID]],Table1__2[],6,FALSE)</f>
        <v>Alabama</v>
      </c>
      <c r="R1678" t="str">
        <f>VLOOKUP(Table8_16[[#This Row],[Customer_ID]],Table1__2[],7,FALSE)</f>
        <v>USA</v>
      </c>
      <c r="S1678" t="str">
        <f>VLOOKUP(Table8_16[[#This Row],[Customer_ID]],Table1__2[],8,FALSE)</f>
        <v>Silver</v>
      </c>
      <c r="T1678" t="str">
        <f>VLOOKUP(Table8_16[[#This Row],[Customer_ID]],Table1__2[],9,FALSE)</f>
        <v>Retired</v>
      </c>
      <c r="U1678" t="str">
        <f>VLOOKUP(Table8_16[[#This Row],[Product_ID]],Table3__211[],2,FALSE)</f>
        <v>High-Grip</v>
      </c>
      <c r="V1678" t="str">
        <f>VLOOKUP(Table8_16[[#This Row],[Product_ID]],Table3__211[],3,FALSE)</f>
        <v>Football</v>
      </c>
      <c r="W1678" t="str">
        <f>VLOOKUP(Table8_16[[#This Row],[Product_ID]],Table3__211[],4,FALSE)</f>
        <v>Sports</v>
      </c>
      <c r="X1678" t="str">
        <f>VLOOKUP(Table8_16[[#This Row],[Product_ID]],Table3__211[],5,FALSE)</f>
        <v>Team Sports</v>
      </c>
      <c r="Y1678" t="str">
        <f>VLOOKUP(Table8_16[[#This Row],[Product_ID]],Table3__211[],6,FALSE)</f>
        <v>Bridges, Banks and Cummings</v>
      </c>
      <c r="Z1678">
        <f>VLOOKUP(Table8_16[[#This Row],[Product_ID]],Table3__211[],7,FALSE)</f>
        <v>318.91000000000003</v>
      </c>
      <c r="AA1678">
        <f>VLOOKUP(Table8_16[[#This Row],[Product_ID]],Table3__211[],8,FALSE)</f>
        <v>114</v>
      </c>
      <c r="AB1678" t="str">
        <f>VLOOKUP(Table8_16[[#This Row],[Store_ID]],Store!$A$2:$E$21,2,FALSE)</f>
        <v>Mcdonald Inc</v>
      </c>
      <c r="AC1678" t="str">
        <f>VLOOKUP(Table8_16[[#This Row],[Store_ID]],Store!$A$2:$E$21,3,FALSE)</f>
        <v>South</v>
      </c>
      <c r="AD1678" t="str">
        <f>VLOOKUP(Table8_16[[#This Row],[Store_ID]],Store!$A$2:$E$21,4,FALSE)</f>
        <v>Christopherland</v>
      </c>
      <c r="AE1678" t="str">
        <f>VLOOKUP(Table8_16[[#This Row],[Store_ID]],Store!$A$2:$E$21,5,FALSE)</f>
        <v>Outlet</v>
      </c>
      <c r="AF1678" s="22" t="str">
        <f>VLOOKUP(Table8_16[[#This Row],[Store_ID]],Store!$A$2:$F$21,6,FALSE)</f>
        <v>Physical Store</v>
      </c>
    </row>
    <row r="1679" spans="1:32" x14ac:dyDescent="0.3">
      <c r="A1679" t="s">
        <v>3644</v>
      </c>
      <c r="B1679" s="5">
        <v>45759</v>
      </c>
      <c r="C1679" t="s">
        <v>1088</v>
      </c>
      <c r="D1679" t="s">
        <v>1693</v>
      </c>
      <c r="E1679" t="s">
        <v>1929</v>
      </c>
      <c r="F1679">
        <v>1</v>
      </c>
      <c r="G1679">
        <v>21.14</v>
      </c>
      <c r="H1679">
        <v>0.06</v>
      </c>
      <c r="I1679" t="s">
        <v>1964</v>
      </c>
      <c r="J1679">
        <v>19.871600000000001</v>
      </c>
      <c r="K1679">
        <v>19.871600000000001</v>
      </c>
      <c r="L1679" t="str">
        <f>_xlfn.IFS(Table8_1[[#This Row],[Unit_Price]]&lt;500,"Low Price",Table8_1[[#This Row],[Unit_Price]]&lt;2000,"Medium Price",Table8_1[[#This Row],[Unit_Price]]&gt;=2000, "High Price")</f>
        <v>Low Price</v>
      </c>
      <c r="M1679" t="str">
        <f>VLOOKUP(Table8_16[[#This Row],[Customer_ID]],Table1__2[],2,FALSE)</f>
        <v>Ryan Moore</v>
      </c>
      <c r="N1679">
        <f>VLOOKUP(Table8_16[[#This Row],[Customer_ID]],Table1__2[],3,FALSE)</f>
        <v>38</v>
      </c>
      <c r="O1679" t="str">
        <f>VLOOKUP(Table8_16[[#This Row],[Customer_ID]],Table1__2[],4,FALSE)</f>
        <v>Male</v>
      </c>
      <c r="P1679" t="str">
        <f>VLOOKUP(Table8_16[[#This Row],[Customer_ID]],Table1__2[],5,FALSE)</f>
        <v>Cartershire</v>
      </c>
      <c r="Q1679" t="str">
        <f>VLOOKUP(Table8_16[[#This Row],[Customer_ID]],Table1__2[],6,FALSE)</f>
        <v>Virginia</v>
      </c>
      <c r="R1679" t="str">
        <f>VLOOKUP(Table8_16[[#This Row],[Customer_ID]],Table1__2[],7,FALSE)</f>
        <v>USA</v>
      </c>
      <c r="S1679" t="str">
        <f>VLOOKUP(Table8_16[[#This Row],[Customer_ID]],Table1__2[],8,FALSE)</f>
        <v>Bronze</v>
      </c>
      <c r="T1679" t="str">
        <f>VLOOKUP(Table8_16[[#This Row],[Customer_ID]],Table1__2[],9,FALSE)</f>
        <v>Experienced</v>
      </c>
      <c r="U1679" t="str">
        <f>VLOOKUP(Table8_16[[#This Row],[Product_ID]],Table3__211[],2,FALSE)</f>
        <v>Sports Water Hydration</v>
      </c>
      <c r="V1679" t="str">
        <f>VLOOKUP(Table8_16[[#This Row],[Product_ID]],Table3__211[],3,FALSE)</f>
        <v>Pack</v>
      </c>
      <c r="W1679" t="str">
        <f>VLOOKUP(Table8_16[[#This Row],[Product_ID]],Table3__211[],4,FALSE)</f>
        <v>Sports</v>
      </c>
      <c r="X1679" t="str">
        <f>VLOOKUP(Table8_16[[#This Row],[Product_ID]],Table3__211[],5,FALSE)</f>
        <v>Outdoor</v>
      </c>
      <c r="Y1679" t="str">
        <f>VLOOKUP(Table8_16[[#This Row],[Product_ID]],Table3__211[],6,FALSE)</f>
        <v>Sims-Smith</v>
      </c>
      <c r="Z1679">
        <f>VLOOKUP(Table8_16[[#This Row],[Product_ID]],Table3__211[],7,FALSE)</f>
        <v>135.61000000000001</v>
      </c>
      <c r="AA1679">
        <f>VLOOKUP(Table8_16[[#This Row],[Product_ID]],Table3__211[],8,FALSE)</f>
        <v>394</v>
      </c>
      <c r="AB1679" t="str">
        <f>VLOOKUP(Table8_16[[#This Row],[Store_ID]],Store!$A$2:$E$21,2,FALSE)</f>
        <v>Thomas, Bridges and Harris</v>
      </c>
      <c r="AC1679" t="str">
        <f>VLOOKUP(Table8_16[[#This Row],[Store_ID]],Store!$A$2:$E$21,3,FALSE)</f>
        <v>North</v>
      </c>
      <c r="AD1679" t="str">
        <f>VLOOKUP(Table8_16[[#This Row],[Store_ID]],Store!$A$2:$E$21,4,FALSE)</f>
        <v>Sabrinatown</v>
      </c>
      <c r="AE1679" t="str">
        <f>VLOOKUP(Table8_16[[#This Row],[Store_ID]],Store!$A$2:$E$21,5,FALSE)</f>
        <v>Online</v>
      </c>
      <c r="AF1679" s="22" t="str">
        <f>VLOOKUP(Table8_16[[#This Row],[Store_ID]],Store!$A$2:$F$21,6,FALSE)</f>
        <v>Digital Store</v>
      </c>
    </row>
    <row r="1680" spans="1:32" x14ac:dyDescent="0.3">
      <c r="A1680" t="s">
        <v>3645</v>
      </c>
      <c r="B1680" s="5">
        <v>45679</v>
      </c>
      <c r="C1680" t="s">
        <v>379</v>
      </c>
      <c r="D1680" t="s">
        <v>1877</v>
      </c>
      <c r="E1680" t="s">
        <v>1917</v>
      </c>
      <c r="F1680">
        <v>1</v>
      </c>
      <c r="G1680">
        <v>343.03</v>
      </c>
      <c r="H1680">
        <v>0.16</v>
      </c>
      <c r="I1680" t="s">
        <v>1959</v>
      </c>
      <c r="J1680">
        <v>288.14519999999999</v>
      </c>
      <c r="K1680">
        <v>288.14519999999999</v>
      </c>
      <c r="L1680" t="str">
        <f>_xlfn.IFS(Table8_1[[#This Row],[Unit_Price]]&lt;500,"Low Price",Table8_1[[#This Row],[Unit_Price]]&lt;2000,"Medium Price",Table8_1[[#This Row],[Unit_Price]]&gt;=2000, "High Price")</f>
        <v>Low Price</v>
      </c>
      <c r="M1680" t="str">
        <f>VLOOKUP(Table8_16[[#This Row],[Customer_ID]],Table1__2[],2,FALSE)</f>
        <v>Howard Summers</v>
      </c>
      <c r="N1680">
        <f>VLOOKUP(Table8_16[[#This Row],[Customer_ID]],Table1__2[],3,FALSE)</f>
        <v>53</v>
      </c>
      <c r="O1680" t="str">
        <f>VLOOKUP(Table8_16[[#This Row],[Customer_ID]],Table1__2[],4,FALSE)</f>
        <v>Female</v>
      </c>
      <c r="P1680" t="str">
        <f>VLOOKUP(Table8_16[[#This Row],[Customer_ID]],Table1__2[],5,FALSE)</f>
        <v>East Linda</v>
      </c>
      <c r="Q1680" t="str">
        <f>VLOOKUP(Table8_16[[#This Row],[Customer_ID]],Table1__2[],6,FALSE)</f>
        <v>Rhode Island</v>
      </c>
      <c r="R1680" t="str">
        <f>VLOOKUP(Table8_16[[#This Row],[Customer_ID]],Table1__2[],7,FALSE)</f>
        <v>USA</v>
      </c>
      <c r="S1680" t="str">
        <f>VLOOKUP(Table8_16[[#This Row],[Customer_ID]],Table1__2[],8,FALSE)</f>
        <v>Bronze</v>
      </c>
      <c r="T1680" t="str">
        <f>VLOOKUP(Table8_16[[#This Row],[Customer_ID]],Table1__2[],9,FALSE)</f>
        <v>Experienced</v>
      </c>
      <c r="U1680" t="str">
        <f>VLOOKUP(Table8_16[[#This Row],[Product_ID]],Table3__211[],2,FALSE)</f>
        <v>Portable Bluetooth</v>
      </c>
      <c r="V1680" t="str">
        <f>VLOOKUP(Table8_16[[#This Row],[Product_ID]],Table3__211[],3,FALSE)</f>
        <v>Speaker</v>
      </c>
      <c r="W1680" t="str">
        <f>VLOOKUP(Table8_16[[#This Row],[Product_ID]],Table3__211[],4,FALSE)</f>
        <v>Electronics</v>
      </c>
      <c r="X1680" t="str">
        <f>VLOOKUP(Table8_16[[#This Row],[Product_ID]],Table3__211[],5,FALSE)</f>
        <v>Audio</v>
      </c>
      <c r="Y1680" t="str">
        <f>VLOOKUP(Table8_16[[#This Row],[Product_ID]],Table3__211[],6,FALSE)</f>
        <v>Flores-King</v>
      </c>
      <c r="Z1680">
        <f>VLOOKUP(Table8_16[[#This Row],[Product_ID]],Table3__211[],7,FALSE)</f>
        <v>431.67</v>
      </c>
      <c r="AA1680">
        <f>VLOOKUP(Table8_16[[#This Row],[Product_ID]],Table3__211[],8,FALSE)</f>
        <v>73</v>
      </c>
      <c r="AB1680" t="str">
        <f>VLOOKUP(Table8_16[[#This Row],[Store_ID]],Store!$A$2:$E$21,2,FALSE)</f>
        <v>Bean, Jones and Park</v>
      </c>
      <c r="AC1680" t="str">
        <f>VLOOKUP(Table8_16[[#This Row],[Store_ID]],Store!$A$2:$E$21,3,FALSE)</f>
        <v>West</v>
      </c>
      <c r="AD1680" t="str">
        <f>VLOOKUP(Table8_16[[#This Row],[Store_ID]],Store!$A$2:$E$21,4,FALSE)</f>
        <v>Thompsonborough</v>
      </c>
      <c r="AE1680" t="str">
        <f>VLOOKUP(Table8_16[[#This Row],[Store_ID]],Store!$A$2:$E$21,5,FALSE)</f>
        <v>Online</v>
      </c>
      <c r="AF1680" s="22" t="str">
        <f>VLOOKUP(Table8_16[[#This Row],[Store_ID]],Store!$A$2:$F$21,6,FALSE)</f>
        <v>Digital Store</v>
      </c>
    </row>
    <row r="1681" spans="1:32" x14ac:dyDescent="0.3">
      <c r="A1681" t="s">
        <v>3646</v>
      </c>
      <c r="B1681" s="5">
        <v>45237</v>
      </c>
      <c r="C1681" t="s">
        <v>802</v>
      </c>
      <c r="D1681" t="s">
        <v>1635</v>
      </c>
      <c r="E1681" t="s">
        <v>1945</v>
      </c>
      <c r="F1681">
        <v>3</v>
      </c>
      <c r="G1681">
        <v>94.83</v>
      </c>
      <c r="H1681">
        <v>0.16</v>
      </c>
      <c r="I1681" t="s">
        <v>1964</v>
      </c>
      <c r="J1681">
        <v>238.9716</v>
      </c>
      <c r="K1681">
        <v>238.97160000000002</v>
      </c>
      <c r="L1681" t="str">
        <f>_xlfn.IFS(Table8_1[[#This Row],[Unit_Price]]&lt;500,"Low Price",Table8_1[[#This Row],[Unit_Price]]&lt;2000,"Medium Price",Table8_1[[#This Row],[Unit_Price]]&gt;=2000, "High Price")</f>
        <v>Low Price</v>
      </c>
      <c r="M1681" t="str">
        <f>VLOOKUP(Table8_16[[#This Row],[Customer_ID]],Table1__2[],2,FALSE)</f>
        <v>Douglas Rhodes</v>
      </c>
      <c r="N1681">
        <f>VLOOKUP(Table8_16[[#This Row],[Customer_ID]],Table1__2[],3,FALSE)</f>
        <v>32</v>
      </c>
      <c r="O1681" t="str">
        <f>VLOOKUP(Table8_16[[#This Row],[Customer_ID]],Table1__2[],4,FALSE)</f>
        <v>Male</v>
      </c>
      <c r="P1681" t="str">
        <f>VLOOKUP(Table8_16[[#This Row],[Customer_ID]],Table1__2[],5,FALSE)</f>
        <v>Mikehaven</v>
      </c>
      <c r="Q1681" t="str">
        <f>VLOOKUP(Table8_16[[#This Row],[Customer_ID]],Table1__2[],6,FALSE)</f>
        <v>New Hampshire</v>
      </c>
      <c r="R1681" t="str">
        <f>VLOOKUP(Table8_16[[#This Row],[Customer_ID]],Table1__2[],7,FALSE)</f>
        <v>USA</v>
      </c>
      <c r="S1681" t="str">
        <f>VLOOKUP(Table8_16[[#This Row],[Customer_ID]],Table1__2[],8,FALSE)</f>
        <v>Platinum</v>
      </c>
      <c r="T1681" t="str">
        <f>VLOOKUP(Table8_16[[#This Row],[Customer_ID]],Table1__2[],9,FALSE)</f>
        <v>Experienced</v>
      </c>
      <c r="U1681" t="str">
        <f>VLOOKUP(Table8_16[[#This Row],[Product_ID]],Table3__211[],2,FALSE)</f>
        <v>Outdoor Sports Water</v>
      </c>
      <c r="V1681" t="str">
        <f>VLOOKUP(Table8_16[[#This Row],[Product_ID]],Table3__211[],3,FALSE)</f>
        <v>Bottle</v>
      </c>
      <c r="W1681" t="str">
        <f>VLOOKUP(Table8_16[[#This Row],[Product_ID]],Table3__211[],4,FALSE)</f>
        <v>Sports</v>
      </c>
      <c r="X1681" t="str">
        <f>VLOOKUP(Table8_16[[#This Row],[Product_ID]],Table3__211[],5,FALSE)</f>
        <v>Accessories</v>
      </c>
      <c r="Y1681" t="str">
        <f>VLOOKUP(Table8_16[[#This Row],[Product_ID]],Table3__211[],6,FALSE)</f>
        <v>Soto-Ellis</v>
      </c>
      <c r="Z1681">
        <f>VLOOKUP(Table8_16[[#This Row],[Product_ID]],Table3__211[],7,FALSE)</f>
        <v>131.51</v>
      </c>
      <c r="AA1681">
        <f>VLOOKUP(Table8_16[[#This Row],[Product_ID]],Table3__211[],8,FALSE)</f>
        <v>273</v>
      </c>
      <c r="AB1681" t="str">
        <f>VLOOKUP(Table8_16[[#This Row],[Store_ID]],Store!$A$2:$E$21,2,FALSE)</f>
        <v>Guerrero-Schmitt</v>
      </c>
      <c r="AC1681" t="str">
        <f>VLOOKUP(Table8_16[[#This Row],[Store_ID]],Store!$A$2:$E$21,3,FALSE)</f>
        <v>East</v>
      </c>
      <c r="AD1681" t="str">
        <f>VLOOKUP(Table8_16[[#This Row],[Store_ID]],Store!$A$2:$E$21,4,FALSE)</f>
        <v>East Stevechester</v>
      </c>
      <c r="AE1681" t="str">
        <f>VLOOKUP(Table8_16[[#This Row],[Store_ID]],Store!$A$2:$E$21,5,FALSE)</f>
        <v>Flagship</v>
      </c>
      <c r="AF1681" s="22" t="str">
        <f>VLOOKUP(Table8_16[[#This Row],[Store_ID]],Store!$A$2:$F$21,6,FALSE)</f>
        <v>Physical Store</v>
      </c>
    </row>
    <row r="1682" spans="1:32" x14ac:dyDescent="0.3">
      <c r="A1682" t="s">
        <v>3647</v>
      </c>
      <c r="B1682" s="5">
        <v>45790</v>
      </c>
      <c r="C1682" t="s">
        <v>85</v>
      </c>
      <c r="D1682" t="s">
        <v>1790</v>
      </c>
      <c r="E1682" t="s">
        <v>1948</v>
      </c>
      <c r="F1682">
        <v>3</v>
      </c>
      <c r="G1682">
        <v>74.66</v>
      </c>
      <c r="H1682">
        <v>0.03</v>
      </c>
      <c r="I1682" t="s">
        <v>1961</v>
      </c>
      <c r="J1682">
        <v>217.26060000000001</v>
      </c>
      <c r="K1682">
        <v>217.26059999999998</v>
      </c>
      <c r="L1682" t="str">
        <f>_xlfn.IFS(Table8_1[[#This Row],[Unit_Price]]&lt;500,"Low Price",Table8_1[[#This Row],[Unit_Price]]&lt;2000,"Medium Price",Table8_1[[#This Row],[Unit_Price]]&gt;=2000, "High Price")</f>
        <v>Low Price</v>
      </c>
      <c r="M1682" t="str">
        <f>VLOOKUP(Table8_16[[#This Row],[Customer_ID]],Table1__2[],2,FALSE)</f>
        <v>Rhonda Moss</v>
      </c>
      <c r="N1682">
        <f>VLOOKUP(Table8_16[[#This Row],[Customer_ID]],Table1__2[],3,FALSE)</f>
        <v>43</v>
      </c>
      <c r="O1682" t="str">
        <f>VLOOKUP(Table8_16[[#This Row],[Customer_ID]],Table1__2[],4,FALSE)</f>
        <v>Male</v>
      </c>
      <c r="P1682" t="str">
        <f>VLOOKUP(Table8_16[[#This Row],[Customer_ID]],Table1__2[],5,FALSE)</f>
        <v>South William</v>
      </c>
      <c r="Q1682" t="str">
        <f>VLOOKUP(Table8_16[[#This Row],[Customer_ID]],Table1__2[],6,FALSE)</f>
        <v>Kansas</v>
      </c>
      <c r="R1682" t="str">
        <f>VLOOKUP(Table8_16[[#This Row],[Customer_ID]],Table1__2[],7,FALSE)</f>
        <v>USA</v>
      </c>
      <c r="S1682" t="str">
        <f>VLOOKUP(Table8_16[[#This Row],[Customer_ID]],Table1__2[],8,FALSE)</f>
        <v>unknown</v>
      </c>
      <c r="T1682" t="str">
        <f>VLOOKUP(Table8_16[[#This Row],[Customer_ID]],Table1__2[],9,FALSE)</f>
        <v>Experienced</v>
      </c>
      <c r="U1682" t="str">
        <f>VLOOKUP(Table8_16[[#This Row],[Product_ID]],Table3__211[],2,FALSE)</f>
        <v>Men's Sports</v>
      </c>
      <c r="V1682" t="str">
        <f>VLOOKUP(Table8_16[[#This Row],[Product_ID]],Table3__211[],3,FALSE)</f>
        <v>Shorts</v>
      </c>
      <c r="W1682" t="str">
        <f>VLOOKUP(Table8_16[[#This Row],[Product_ID]],Table3__211[],4,FALSE)</f>
        <v>Clothing</v>
      </c>
      <c r="X1682" t="str">
        <f>VLOOKUP(Table8_16[[#This Row],[Product_ID]],Table3__211[],5,FALSE)</f>
        <v>Bottoms</v>
      </c>
      <c r="Y1682" t="str">
        <f>VLOOKUP(Table8_16[[#This Row],[Product_ID]],Table3__211[],6,FALSE)</f>
        <v>Fitzpatrick Ltd</v>
      </c>
      <c r="Z1682">
        <f>VLOOKUP(Table8_16[[#This Row],[Product_ID]],Table3__211[],7,FALSE)</f>
        <v>218.22</v>
      </c>
      <c r="AA1682">
        <f>VLOOKUP(Table8_16[[#This Row],[Product_ID]],Table3__211[],8,FALSE)</f>
        <v>224</v>
      </c>
      <c r="AB1682" t="str">
        <f>VLOOKUP(Table8_16[[#This Row],[Store_ID]],Store!$A$2:$E$21,2,FALSE)</f>
        <v>Mann-Austin</v>
      </c>
      <c r="AC1682" t="str">
        <f>VLOOKUP(Table8_16[[#This Row],[Store_ID]],Store!$A$2:$E$21,3,FALSE)</f>
        <v>East</v>
      </c>
      <c r="AD1682" t="str">
        <f>VLOOKUP(Table8_16[[#This Row],[Store_ID]],Store!$A$2:$E$21,4,FALSE)</f>
        <v>Vasquezborough</v>
      </c>
      <c r="AE1682" t="str">
        <f>VLOOKUP(Table8_16[[#This Row],[Store_ID]],Store!$A$2:$E$21,5,FALSE)</f>
        <v>Online</v>
      </c>
      <c r="AF1682" s="22" t="str">
        <f>VLOOKUP(Table8_16[[#This Row],[Store_ID]],Store!$A$2:$F$21,6,FALSE)</f>
        <v>Digital Store</v>
      </c>
    </row>
    <row r="1683" spans="1:32" x14ac:dyDescent="0.3">
      <c r="A1683" t="s">
        <v>3648</v>
      </c>
      <c r="B1683" s="5">
        <v>45268</v>
      </c>
      <c r="C1683" t="s">
        <v>471</v>
      </c>
      <c r="D1683" t="s">
        <v>1689</v>
      </c>
      <c r="E1683" t="s">
        <v>1936</v>
      </c>
      <c r="F1683">
        <v>3</v>
      </c>
      <c r="G1683">
        <v>281.95999999999998</v>
      </c>
      <c r="H1683">
        <v>0.01</v>
      </c>
      <c r="I1683" t="s">
        <v>1964</v>
      </c>
      <c r="J1683">
        <v>837.4212</v>
      </c>
      <c r="K1683">
        <v>837.42119999999989</v>
      </c>
      <c r="L1683" t="str">
        <f>_xlfn.IFS(Table8_1[[#This Row],[Unit_Price]]&lt;500,"Low Price",Table8_1[[#This Row],[Unit_Price]]&lt;2000,"Medium Price",Table8_1[[#This Row],[Unit_Price]]&gt;=2000, "High Price")</f>
        <v>Low Price</v>
      </c>
      <c r="M1683" t="str">
        <f>VLOOKUP(Table8_16[[#This Row],[Customer_ID]],Table1__2[],2,FALSE)</f>
        <v>Patrick Coleman</v>
      </c>
      <c r="N1683">
        <f>VLOOKUP(Table8_16[[#This Row],[Customer_ID]],Table1__2[],3,FALSE)</f>
        <v>29</v>
      </c>
      <c r="O1683" t="str">
        <f>VLOOKUP(Table8_16[[#This Row],[Customer_ID]],Table1__2[],4,FALSE)</f>
        <v>Male</v>
      </c>
      <c r="P1683" t="str">
        <f>VLOOKUP(Table8_16[[#This Row],[Customer_ID]],Table1__2[],5,FALSE)</f>
        <v>New Jeffrey</v>
      </c>
      <c r="Q1683" t="str">
        <f>VLOOKUP(Table8_16[[#This Row],[Customer_ID]],Table1__2[],6,FALSE)</f>
        <v>Nebraska</v>
      </c>
      <c r="R1683" t="str">
        <f>VLOOKUP(Table8_16[[#This Row],[Customer_ID]],Table1__2[],7,FALSE)</f>
        <v>USA</v>
      </c>
      <c r="S1683" t="str">
        <f>VLOOKUP(Table8_16[[#This Row],[Customer_ID]],Table1__2[],8,FALSE)</f>
        <v>Silver</v>
      </c>
      <c r="T1683" t="str">
        <f>VLOOKUP(Table8_16[[#This Row],[Customer_ID]],Table1__2[],9,FALSE)</f>
        <v>Entry level Professionel</v>
      </c>
      <c r="U1683" t="str">
        <f>VLOOKUP(Table8_16[[#This Row],[Product_ID]],Table3__211[],2,FALSE)</f>
        <v>Men's Casual</v>
      </c>
      <c r="V1683" t="str">
        <f>VLOOKUP(Table8_16[[#This Row],[Product_ID]],Table3__211[],3,FALSE)</f>
        <v>Sneakers</v>
      </c>
      <c r="W1683" t="str">
        <f>VLOOKUP(Table8_16[[#This Row],[Product_ID]],Table3__211[],4,FALSE)</f>
        <v>Clothing</v>
      </c>
      <c r="X1683" t="str">
        <f>VLOOKUP(Table8_16[[#This Row],[Product_ID]],Table3__211[],5,FALSE)</f>
        <v>Footwear</v>
      </c>
      <c r="Y1683" t="str">
        <f>VLOOKUP(Table8_16[[#This Row],[Product_ID]],Table3__211[],6,FALSE)</f>
        <v>Hogan-Lee</v>
      </c>
      <c r="Z1683">
        <f>VLOOKUP(Table8_16[[#This Row],[Product_ID]],Table3__211[],7,FALSE)</f>
        <v>353.47</v>
      </c>
      <c r="AA1683">
        <f>VLOOKUP(Table8_16[[#This Row],[Product_ID]],Table3__211[],8,FALSE)</f>
        <v>214</v>
      </c>
      <c r="AB1683" t="str">
        <f>VLOOKUP(Table8_16[[#This Row],[Store_ID]],Store!$A$2:$E$21,2,FALSE)</f>
        <v>Shelton PLC</v>
      </c>
      <c r="AC1683" t="str">
        <f>VLOOKUP(Table8_16[[#This Row],[Store_ID]],Store!$A$2:$E$21,3,FALSE)</f>
        <v>North</v>
      </c>
      <c r="AD1683" t="str">
        <f>VLOOKUP(Table8_16[[#This Row],[Store_ID]],Store!$A$2:$E$21,4,FALSE)</f>
        <v>East Jenniferstad</v>
      </c>
      <c r="AE1683" t="str">
        <f>VLOOKUP(Table8_16[[#This Row],[Store_ID]],Store!$A$2:$E$21,5,FALSE)</f>
        <v>Flagship</v>
      </c>
      <c r="AF1683" s="22" t="str">
        <f>VLOOKUP(Table8_16[[#This Row],[Store_ID]],Store!$A$2:$F$21,6,FALSE)</f>
        <v>Physical Store</v>
      </c>
    </row>
    <row r="1684" spans="1:32" x14ac:dyDescent="0.3">
      <c r="A1684" t="s">
        <v>3649</v>
      </c>
      <c r="B1684" s="5">
        <v>45664</v>
      </c>
      <c r="C1684" t="s">
        <v>769</v>
      </c>
      <c r="D1684" t="s">
        <v>1796</v>
      </c>
      <c r="E1684" t="s">
        <v>1945</v>
      </c>
      <c r="F1684">
        <v>4</v>
      </c>
      <c r="G1684">
        <v>622.27</v>
      </c>
      <c r="H1684">
        <v>0.02</v>
      </c>
      <c r="I1684" t="s">
        <v>1961</v>
      </c>
      <c r="J1684">
        <v>2439.2984000000001</v>
      </c>
      <c r="K1684">
        <v>2439.2984000000001</v>
      </c>
      <c r="L1684" t="str">
        <f>_xlfn.IFS(Table8_1[[#This Row],[Unit_Price]]&lt;500,"Low Price",Table8_1[[#This Row],[Unit_Price]]&lt;2000,"Medium Price",Table8_1[[#This Row],[Unit_Price]]&gt;=2000, "High Price")</f>
        <v>Medium Price</v>
      </c>
      <c r="M1684" t="str">
        <f>VLOOKUP(Table8_16[[#This Row],[Customer_ID]],Table1__2[],2,FALSE)</f>
        <v>Joshua Wilson</v>
      </c>
      <c r="N1684">
        <f>VLOOKUP(Table8_16[[#This Row],[Customer_ID]],Table1__2[],3,FALSE)</f>
        <v>42</v>
      </c>
      <c r="O1684" t="str">
        <f>VLOOKUP(Table8_16[[#This Row],[Customer_ID]],Table1__2[],4,FALSE)</f>
        <v>Female</v>
      </c>
      <c r="P1684" t="str">
        <f>VLOOKUP(Table8_16[[#This Row],[Customer_ID]],Table1__2[],5,FALSE)</f>
        <v>North Larryport</v>
      </c>
      <c r="Q1684" t="str">
        <f>VLOOKUP(Table8_16[[#This Row],[Customer_ID]],Table1__2[],6,FALSE)</f>
        <v>Virginia</v>
      </c>
      <c r="R1684" t="str">
        <f>VLOOKUP(Table8_16[[#This Row],[Customer_ID]],Table1__2[],7,FALSE)</f>
        <v>USA</v>
      </c>
      <c r="S1684" t="str">
        <f>VLOOKUP(Table8_16[[#This Row],[Customer_ID]],Table1__2[],8,FALSE)</f>
        <v>Bronze</v>
      </c>
      <c r="T1684" t="str">
        <f>VLOOKUP(Table8_16[[#This Row],[Customer_ID]],Table1__2[],9,FALSE)</f>
        <v>Experienced</v>
      </c>
      <c r="U1684" t="str">
        <f>VLOOKUP(Table8_16[[#This Row],[Product_ID]],Table3__211[],2,FALSE)</f>
        <v>Hair Repair Oil</v>
      </c>
      <c r="V1684" t="str">
        <f>VLOOKUP(Table8_16[[#This Row],[Product_ID]],Table3__211[],3,FALSE)</f>
        <v>Treatment</v>
      </c>
      <c r="W1684" t="str">
        <f>VLOOKUP(Table8_16[[#This Row],[Product_ID]],Table3__211[],4,FALSE)</f>
        <v>Beauty</v>
      </c>
      <c r="X1684" t="str">
        <f>VLOOKUP(Table8_16[[#This Row],[Product_ID]],Table3__211[],5,FALSE)</f>
        <v>Haircare</v>
      </c>
      <c r="Y1684" t="str">
        <f>VLOOKUP(Table8_16[[#This Row],[Product_ID]],Table3__211[],6,FALSE)</f>
        <v>Hopkins Ltd</v>
      </c>
      <c r="Z1684">
        <f>VLOOKUP(Table8_16[[#This Row],[Product_ID]],Table3__211[],7,FALSE)</f>
        <v>214.32</v>
      </c>
      <c r="AA1684">
        <f>VLOOKUP(Table8_16[[#This Row],[Product_ID]],Table3__211[],8,FALSE)</f>
        <v>383</v>
      </c>
      <c r="AB1684" t="str">
        <f>VLOOKUP(Table8_16[[#This Row],[Store_ID]],Store!$A$2:$E$21,2,FALSE)</f>
        <v>Guerrero-Schmitt</v>
      </c>
      <c r="AC1684" t="str">
        <f>VLOOKUP(Table8_16[[#This Row],[Store_ID]],Store!$A$2:$E$21,3,FALSE)</f>
        <v>East</v>
      </c>
      <c r="AD1684" t="str">
        <f>VLOOKUP(Table8_16[[#This Row],[Store_ID]],Store!$A$2:$E$21,4,FALSE)</f>
        <v>East Stevechester</v>
      </c>
      <c r="AE1684" t="str">
        <f>VLOOKUP(Table8_16[[#This Row],[Store_ID]],Store!$A$2:$E$21,5,FALSE)</f>
        <v>Flagship</v>
      </c>
      <c r="AF1684" s="22" t="str">
        <f>VLOOKUP(Table8_16[[#This Row],[Store_ID]],Store!$A$2:$F$21,6,FALSE)</f>
        <v>Physical Store</v>
      </c>
    </row>
    <row r="1685" spans="1:32" x14ac:dyDescent="0.3">
      <c r="A1685" t="s">
        <v>3650</v>
      </c>
      <c r="B1685" s="5">
        <v>45475</v>
      </c>
      <c r="C1685" t="s">
        <v>367</v>
      </c>
      <c r="D1685" t="s">
        <v>1689</v>
      </c>
      <c r="E1685" t="s">
        <v>1914</v>
      </c>
      <c r="F1685">
        <v>2</v>
      </c>
      <c r="G1685">
        <v>78.27</v>
      </c>
      <c r="H1685">
        <v>0.28999999999999998</v>
      </c>
      <c r="I1685" t="s">
        <v>1964</v>
      </c>
      <c r="J1685">
        <v>111.1434</v>
      </c>
      <c r="K1685">
        <v>111.1434</v>
      </c>
      <c r="L1685" t="str">
        <f>_xlfn.IFS(Table8_1[[#This Row],[Unit_Price]]&lt;500,"Low Price",Table8_1[[#This Row],[Unit_Price]]&lt;2000,"Medium Price",Table8_1[[#This Row],[Unit_Price]]&gt;=2000, "High Price")</f>
        <v>Low Price</v>
      </c>
      <c r="M1685" t="str">
        <f>VLOOKUP(Table8_16[[#This Row],[Customer_ID]],Table1__2[],2,FALSE)</f>
        <v>Sarah Schneider</v>
      </c>
      <c r="N1685">
        <f>VLOOKUP(Table8_16[[#This Row],[Customer_ID]],Table1__2[],3,FALSE)</f>
        <v>34</v>
      </c>
      <c r="O1685" t="str">
        <f>VLOOKUP(Table8_16[[#This Row],[Customer_ID]],Table1__2[],4,FALSE)</f>
        <v>Female</v>
      </c>
      <c r="P1685" t="str">
        <f>VLOOKUP(Table8_16[[#This Row],[Customer_ID]],Table1__2[],5,FALSE)</f>
        <v>Port Joshuachester</v>
      </c>
      <c r="Q1685" t="str">
        <f>VLOOKUP(Table8_16[[#This Row],[Customer_ID]],Table1__2[],6,FALSE)</f>
        <v>Pennsylvania</v>
      </c>
      <c r="R1685" t="str">
        <f>VLOOKUP(Table8_16[[#This Row],[Customer_ID]],Table1__2[],7,FALSE)</f>
        <v>USA</v>
      </c>
      <c r="S1685" t="str">
        <f>VLOOKUP(Table8_16[[#This Row],[Customer_ID]],Table1__2[],8,FALSE)</f>
        <v>Bronze</v>
      </c>
      <c r="T1685" t="str">
        <f>VLOOKUP(Table8_16[[#This Row],[Customer_ID]],Table1__2[],9,FALSE)</f>
        <v>Experienced</v>
      </c>
      <c r="U1685" t="str">
        <f>VLOOKUP(Table8_16[[#This Row],[Product_ID]],Table3__211[],2,FALSE)</f>
        <v>Men's Casual</v>
      </c>
      <c r="V1685" t="str">
        <f>VLOOKUP(Table8_16[[#This Row],[Product_ID]],Table3__211[],3,FALSE)</f>
        <v>Sneakers</v>
      </c>
      <c r="W1685" t="str">
        <f>VLOOKUP(Table8_16[[#This Row],[Product_ID]],Table3__211[],4,FALSE)</f>
        <v>Clothing</v>
      </c>
      <c r="X1685" t="str">
        <f>VLOOKUP(Table8_16[[#This Row],[Product_ID]],Table3__211[],5,FALSE)</f>
        <v>Footwear</v>
      </c>
      <c r="Y1685" t="str">
        <f>VLOOKUP(Table8_16[[#This Row],[Product_ID]],Table3__211[],6,FALSE)</f>
        <v>Hogan-Lee</v>
      </c>
      <c r="Z1685">
        <f>VLOOKUP(Table8_16[[#This Row],[Product_ID]],Table3__211[],7,FALSE)</f>
        <v>353.47</v>
      </c>
      <c r="AA1685">
        <f>VLOOKUP(Table8_16[[#This Row],[Product_ID]],Table3__211[],8,FALSE)</f>
        <v>214</v>
      </c>
      <c r="AB1685" t="str">
        <f>VLOOKUP(Table8_16[[#This Row],[Store_ID]],Store!$A$2:$E$21,2,FALSE)</f>
        <v>Martinez-Mullins</v>
      </c>
      <c r="AC1685" t="str">
        <f>VLOOKUP(Table8_16[[#This Row],[Store_ID]],Store!$A$2:$E$21,3,FALSE)</f>
        <v>South</v>
      </c>
      <c r="AD1685" t="str">
        <f>VLOOKUP(Table8_16[[#This Row],[Store_ID]],Store!$A$2:$E$21,4,FALSE)</f>
        <v>Williamsfurt</v>
      </c>
      <c r="AE1685" t="str">
        <f>VLOOKUP(Table8_16[[#This Row],[Store_ID]],Store!$A$2:$E$21,5,FALSE)</f>
        <v>Online</v>
      </c>
      <c r="AF1685" s="22" t="str">
        <f>VLOOKUP(Table8_16[[#This Row],[Store_ID]],Store!$A$2:$F$21,6,FALSE)</f>
        <v>Digital Store</v>
      </c>
    </row>
    <row r="1686" spans="1:32" x14ac:dyDescent="0.3">
      <c r="A1686" t="s">
        <v>3651</v>
      </c>
      <c r="B1686" s="5">
        <v>45845</v>
      </c>
      <c r="C1686" t="s">
        <v>62</v>
      </c>
      <c r="D1686" t="s">
        <v>1768</v>
      </c>
      <c r="E1686" t="s">
        <v>1932</v>
      </c>
      <c r="F1686">
        <v>4</v>
      </c>
      <c r="G1686">
        <v>676.58</v>
      </c>
      <c r="H1686">
        <v>0.23</v>
      </c>
      <c r="I1686" t="s">
        <v>1964</v>
      </c>
      <c r="J1686">
        <v>2083.8663999999999</v>
      </c>
      <c r="K1686">
        <v>2083.8663999999999</v>
      </c>
      <c r="L1686" t="str">
        <f>_xlfn.IFS(Table8_1[[#This Row],[Unit_Price]]&lt;500,"Low Price",Table8_1[[#This Row],[Unit_Price]]&lt;2000,"Medium Price",Table8_1[[#This Row],[Unit_Price]]&gt;=2000, "High Price")</f>
        <v>Medium Price</v>
      </c>
      <c r="M1686" t="str">
        <f>VLOOKUP(Table8_16[[#This Row],[Customer_ID]],Table1__2[],2,FALSE)</f>
        <v>Kenneth Lambert</v>
      </c>
      <c r="N1686">
        <f>VLOOKUP(Table8_16[[#This Row],[Customer_ID]],Table1__2[],3,FALSE)</f>
        <v>55</v>
      </c>
      <c r="O1686" t="str">
        <f>VLOOKUP(Table8_16[[#This Row],[Customer_ID]],Table1__2[],4,FALSE)</f>
        <v>Female</v>
      </c>
      <c r="P1686" t="str">
        <f>VLOOKUP(Table8_16[[#This Row],[Customer_ID]],Table1__2[],5,FALSE)</f>
        <v>North Kathryn</v>
      </c>
      <c r="Q1686" t="str">
        <f>VLOOKUP(Table8_16[[#This Row],[Customer_ID]],Table1__2[],6,FALSE)</f>
        <v>Kansas</v>
      </c>
      <c r="R1686" t="str">
        <f>VLOOKUP(Table8_16[[#This Row],[Customer_ID]],Table1__2[],7,FALSE)</f>
        <v>USA</v>
      </c>
      <c r="S1686" t="str">
        <f>VLOOKUP(Table8_16[[#This Row],[Customer_ID]],Table1__2[],8,FALSE)</f>
        <v>Platinum</v>
      </c>
      <c r="T1686" t="str">
        <f>VLOOKUP(Table8_16[[#This Row],[Customer_ID]],Table1__2[],9,FALSE)</f>
        <v>Experienced</v>
      </c>
      <c r="U1686" t="str">
        <f>VLOOKUP(Table8_16[[#This Row],[Product_ID]],Table3__211[],2,FALSE)</f>
        <v>Laptop Cooling</v>
      </c>
      <c r="V1686" t="str">
        <f>VLOOKUP(Table8_16[[#This Row],[Product_ID]],Table3__211[],3,FALSE)</f>
        <v>Pad</v>
      </c>
      <c r="W1686" t="str">
        <f>VLOOKUP(Table8_16[[#This Row],[Product_ID]],Table3__211[],4,FALSE)</f>
        <v>Electronics</v>
      </c>
      <c r="X1686" t="str">
        <f>VLOOKUP(Table8_16[[#This Row],[Product_ID]],Table3__211[],5,FALSE)</f>
        <v>Computer</v>
      </c>
      <c r="Y1686" t="str">
        <f>VLOOKUP(Table8_16[[#This Row],[Product_ID]],Table3__211[],6,FALSE)</f>
        <v>Murray, Gould and Ware</v>
      </c>
      <c r="Z1686">
        <f>VLOOKUP(Table8_16[[#This Row],[Product_ID]],Table3__211[],7,FALSE)</f>
        <v>86.42</v>
      </c>
      <c r="AA1686">
        <f>VLOOKUP(Table8_16[[#This Row],[Product_ID]],Table3__211[],8,FALSE)</f>
        <v>222</v>
      </c>
      <c r="AB1686" t="str">
        <f>VLOOKUP(Table8_16[[#This Row],[Store_ID]],Store!$A$2:$E$21,2,FALSE)</f>
        <v>Gardner, Humphrey and Contreras</v>
      </c>
      <c r="AC1686" t="str">
        <f>VLOOKUP(Table8_16[[#This Row],[Store_ID]],Store!$A$2:$E$21,3,FALSE)</f>
        <v>East</v>
      </c>
      <c r="AD1686" t="str">
        <f>VLOOKUP(Table8_16[[#This Row],[Store_ID]],Store!$A$2:$E$21,4,FALSE)</f>
        <v>Johnsonville</v>
      </c>
      <c r="AE1686" t="str">
        <f>VLOOKUP(Table8_16[[#This Row],[Store_ID]],Store!$A$2:$E$21,5,FALSE)</f>
        <v>Flagship</v>
      </c>
      <c r="AF1686" s="22" t="str">
        <f>VLOOKUP(Table8_16[[#This Row],[Store_ID]],Store!$A$2:$F$21,6,FALSE)</f>
        <v>Physical Store</v>
      </c>
    </row>
    <row r="1687" spans="1:32" x14ac:dyDescent="0.3">
      <c r="A1687" t="s">
        <v>3652</v>
      </c>
      <c r="B1687" s="5">
        <v>45446</v>
      </c>
      <c r="C1687" t="s">
        <v>2639</v>
      </c>
      <c r="D1687" t="s">
        <v>1670</v>
      </c>
      <c r="E1687" t="s">
        <v>1892</v>
      </c>
      <c r="F1687">
        <v>2</v>
      </c>
      <c r="G1687">
        <v>938.6</v>
      </c>
      <c r="H1687">
        <v>0.04</v>
      </c>
      <c r="I1687" t="s">
        <v>1961</v>
      </c>
      <c r="J1687">
        <v>1802.1120000000001</v>
      </c>
      <c r="K1687">
        <v>1802.1120000000001</v>
      </c>
      <c r="L1687" t="str">
        <f>_xlfn.IFS(Table8_1[[#This Row],[Unit_Price]]&lt;500,"Low Price",Table8_1[[#This Row],[Unit_Price]]&lt;2000,"Medium Price",Table8_1[[#This Row],[Unit_Price]]&gt;=2000, "High Price")</f>
        <v>Medium Price</v>
      </c>
      <c r="M1687" t="str">
        <f>VLOOKUP(Table8_16[[#This Row],[Customer_ID]],Table1__2[],2,FALSE)</f>
        <v>Eric Lee</v>
      </c>
      <c r="N1687">
        <f>VLOOKUP(Table8_16[[#This Row],[Customer_ID]],Table1__2[],3,FALSE)</f>
        <v>22</v>
      </c>
      <c r="O1687" t="str">
        <f>VLOOKUP(Table8_16[[#This Row],[Customer_ID]],Table1__2[],4,FALSE)</f>
        <v>Female</v>
      </c>
      <c r="P1687" t="str">
        <f>VLOOKUP(Table8_16[[#This Row],[Customer_ID]],Table1__2[],5,FALSE)</f>
        <v>Lake April</v>
      </c>
      <c r="Q1687" t="str">
        <f>VLOOKUP(Table8_16[[#This Row],[Customer_ID]],Table1__2[],6,FALSE)</f>
        <v>Vermont</v>
      </c>
      <c r="R1687" t="str">
        <f>VLOOKUP(Table8_16[[#This Row],[Customer_ID]],Table1__2[],7,FALSE)</f>
        <v>USA</v>
      </c>
      <c r="S1687" t="str">
        <f>VLOOKUP(Table8_16[[#This Row],[Customer_ID]],Table1__2[],8,FALSE)</f>
        <v>Bronze</v>
      </c>
      <c r="T1687" t="str">
        <f>VLOOKUP(Table8_16[[#This Row],[Customer_ID]],Table1__2[],9,FALSE)</f>
        <v>Students</v>
      </c>
      <c r="U1687" t="str">
        <f>VLOOKUP(Table8_16[[#This Row],[Product_ID]],Table3__211[],2,FALSE)</f>
        <v>Basketball</v>
      </c>
      <c r="V1687" t="str">
        <f>VLOOKUP(Table8_16[[#This Row],[Product_ID]],Table3__211[],3,FALSE)</f>
        <v>Ball</v>
      </c>
      <c r="W1687" t="str">
        <f>VLOOKUP(Table8_16[[#This Row],[Product_ID]],Table3__211[],4,FALSE)</f>
        <v>Sports</v>
      </c>
      <c r="X1687" t="str">
        <f>VLOOKUP(Table8_16[[#This Row],[Product_ID]],Table3__211[],5,FALSE)</f>
        <v>Team Sports</v>
      </c>
      <c r="Y1687" t="str">
        <f>VLOOKUP(Table8_16[[#This Row],[Product_ID]],Table3__211[],6,FALSE)</f>
        <v>Nolan-Snow</v>
      </c>
      <c r="Z1687">
        <f>VLOOKUP(Table8_16[[#This Row],[Product_ID]],Table3__211[],7,FALSE)</f>
        <v>204.39</v>
      </c>
      <c r="AA1687">
        <f>VLOOKUP(Table8_16[[#This Row],[Product_ID]],Table3__211[],8,FALSE)</f>
        <v>281</v>
      </c>
      <c r="AB1687" t="str">
        <f>VLOOKUP(Table8_16[[#This Row],[Store_ID]],Store!$A$2:$E$21,2,FALSE)</f>
        <v>Martinez, Adkins and Johnson</v>
      </c>
      <c r="AC1687" t="str">
        <f>VLOOKUP(Table8_16[[#This Row],[Store_ID]],Store!$A$2:$E$21,3,FALSE)</f>
        <v>North</v>
      </c>
      <c r="AD1687" t="str">
        <f>VLOOKUP(Table8_16[[#This Row],[Store_ID]],Store!$A$2:$E$21,4,FALSE)</f>
        <v>Danielmouth</v>
      </c>
      <c r="AE1687" t="str">
        <f>VLOOKUP(Table8_16[[#This Row],[Store_ID]],Store!$A$2:$E$21,5,FALSE)</f>
        <v>Flagship</v>
      </c>
      <c r="AF1687" s="22" t="str">
        <f>VLOOKUP(Table8_16[[#This Row],[Store_ID]],Store!$A$2:$F$21,6,FALSE)</f>
        <v>Physical Store</v>
      </c>
    </row>
    <row r="1688" spans="1:32" x14ac:dyDescent="0.3">
      <c r="A1688" t="s">
        <v>3653</v>
      </c>
      <c r="B1688" s="5">
        <v>45761</v>
      </c>
      <c r="C1688" t="s">
        <v>1124</v>
      </c>
      <c r="D1688" t="s">
        <v>1610</v>
      </c>
      <c r="E1688" t="s">
        <v>1934</v>
      </c>
      <c r="F1688">
        <v>2</v>
      </c>
      <c r="G1688">
        <v>859.47</v>
      </c>
      <c r="H1688">
        <v>0.01</v>
      </c>
      <c r="I1688" t="s">
        <v>1959</v>
      </c>
      <c r="J1688">
        <v>1701.7506000000001</v>
      </c>
      <c r="K1688">
        <v>1701.7506000000001</v>
      </c>
      <c r="L1688" t="str">
        <f>_xlfn.IFS(Table8_1[[#This Row],[Unit_Price]]&lt;500,"Low Price",Table8_1[[#This Row],[Unit_Price]]&lt;2000,"Medium Price",Table8_1[[#This Row],[Unit_Price]]&gt;=2000, "High Price")</f>
        <v>Medium Price</v>
      </c>
      <c r="M1688" t="str">
        <f>VLOOKUP(Table8_16[[#This Row],[Customer_ID]],Table1__2[],2,FALSE)</f>
        <v>Carlos Flores</v>
      </c>
      <c r="N1688">
        <f>VLOOKUP(Table8_16[[#This Row],[Customer_ID]],Table1__2[],3,FALSE)</f>
        <v>20</v>
      </c>
      <c r="O1688" t="str">
        <f>VLOOKUP(Table8_16[[#This Row],[Customer_ID]],Table1__2[],4,FALSE)</f>
        <v>Male</v>
      </c>
      <c r="P1688" t="str">
        <f>VLOOKUP(Table8_16[[#This Row],[Customer_ID]],Table1__2[],5,FALSE)</f>
        <v>North Johnfurt</v>
      </c>
      <c r="Q1688" t="str">
        <f>VLOOKUP(Table8_16[[#This Row],[Customer_ID]],Table1__2[],6,FALSE)</f>
        <v>Washington</v>
      </c>
      <c r="R1688" t="str">
        <f>VLOOKUP(Table8_16[[#This Row],[Customer_ID]],Table1__2[],7,FALSE)</f>
        <v>USA</v>
      </c>
      <c r="S1688" t="str">
        <f>VLOOKUP(Table8_16[[#This Row],[Customer_ID]],Table1__2[],8,FALSE)</f>
        <v>Gold</v>
      </c>
      <c r="T1688" t="str">
        <f>VLOOKUP(Table8_16[[#This Row],[Customer_ID]],Table1__2[],9,FALSE)</f>
        <v>Students</v>
      </c>
      <c r="U1688" t="str">
        <f>VLOOKUP(Table8_16[[#This Row],[Product_ID]],Table3__211[],2,FALSE)</f>
        <v>USB-C Fast</v>
      </c>
      <c r="V1688" t="str">
        <f>VLOOKUP(Table8_16[[#This Row],[Product_ID]],Table3__211[],3,FALSE)</f>
        <v>Charger</v>
      </c>
      <c r="W1688" t="str">
        <f>VLOOKUP(Table8_16[[#This Row],[Product_ID]],Table3__211[],4,FALSE)</f>
        <v>Electronics</v>
      </c>
      <c r="X1688" t="str">
        <f>VLOOKUP(Table8_16[[#This Row],[Product_ID]],Table3__211[],5,FALSE)</f>
        <v>Accessories</v>
      </c>
      <c r="Y1688" t="str">
        <f>VLOOKUP(Table8_16[[#This Row],[Product_ID]],Table3__211[],6,FALSE)</f>
        <v>Dawson-Perkins</v>
      </c>
      <c r="Z1688">
        <f>VLOOKUP(Table8_16[[#This Row],[Product_ID]],Table3__211[],7,FALSE)</f>
        <v>242.23</v>
      </c>
      <c r="AA1688">
        <f>VLOOKUP(Table8_16[[#This Row],[Product_ID]],Table3__211[],8,FALSE)</f>
        <v>453</v>
      </c>
      <c r="AB1688" t="str">
        <f>VLOOKUP(Table8_16[[#This Row],[Store_ID]],Store!$A$2:$E$21,2,FALSE)</f>
        <v>Mcdonald Inc</v>
      </c>
      <c r="AC1688" t="str">
        <f>VLOOKUP(Table8_16[[#This Row],[Store_ID]],Store!$A$2:$E$21,3,FALSE)</f>
        <v>South</v>
      </c>
      <c r="AD1688" t="str">
        <f>VLOOKUP(Table8_16[[#This Row],[Store_ID]],Store!$A$2:$E$21,4,FALSE)</f>
        <v>Christopherland</v>
      </c>
      <c r="AE1688" t="str">
        <f>VLOOKUP(Table8_16[[#This Row],[Store_ID]],Store!$A$2:$E$21,5,FALSE)</f>
        <v>Outlet</v>
      </c>
      <c r="AF1688" s="22" t="str">
        <f>VLOOKUP(Table8_16[[#This Row],[Store_ID]],Store!$A$2:$F$21,6,FALSE)</f>
        <v>Physical Store</v>
      </c>
    </row>
    <row r="1689" spans="1:32" x14ac:dyDescent="0.3">
      <c r="A1689" t="s">
        <v>3654</v>
      </c>
      <c r="B1689" s="5">
        <v>45363</v>
      </c>
      <c r="C1689" t="s">
        <v>218</v>
      </c>
      <c r="D1689" t="s">
        <v>1658</v>
      </c>
      <c r="E1689" t="s">
        <v>1934</v>
      </c>
      <c r="F1689">
        <v>3</v>
      </c>
      <c r="G1689">
        <v>672.98</v>
      </c>
      <c r="H1689">
        <v>0.23</v>
      </c>
      <c r="I1689" t="s">
        <v>1961</v>
      </c>
      <c r="J1689">
        <v>1554.5838000000001</v>
      </c>
      <c r="K1689">
        <v>1554.5837999999999</v>
      </c>
      <c r="L1689" t="str">
        <f>_xlfn.IFS(Table8_1[[#This Row],[Unit_Price]]&lt;500,"Low Price",Table8_1[[#This Row],[Unit_Price]]&lt;2000,"Medium Price",Table8_1[[#This Row],[Unit_Price]]&gt;=2000, "High Price")</f>
        <v>Medium Price</v>
      </c>
      <c r="M1689" t="str">
        <f>VLOOKUP(Table8_16[[#This Row],[Customer_ID]],Table1__2[],2,FALSE)</f>
        <v>Jay Patel</v>
      </c>
      <c r="N1689">
        <f>VLOOKUP(Table8_16[[#This Row],[Customer_ID]],Table1__2[],3,FALSE)</f>
        <v>43</v>
      </c>
      <c r="O1689" t="str">
        <f>VLOOKUP(Table8_16[[#This Row],[Customer_ID]],Table1__2[],4,FALSE)</f>
        <v>Female</v>
      </c>
      <c r="P1689" t="str">
        <f>VLOOKUP(Table8_16[[#This Row],[Customer_ID]],Table1__2[],5,FALSE)</f>
        <v>Morrisbury</v>
      </c>
      <c r="Q1689" t="str">
        <f>VLOOKUP(Table8_16[[#This Row],[Customer_ID]],Table1__2[],6,FALSE)</f>
        <v>Rhode Island</v>
      </c>
      <c r="R1689" t="str">
        <f>VLOOKUP(Table8_16[[#This Row],[Customer_ID]],Table1__2[],7,FALSE)</f>
        <v>USA</v>
      </c>
      <c r="S1689" t="str">
        <f>VLOOKUP(Table8_16[[#This Row],[Customer_ID]],Table1__2[],8,FALSE)</f>
        <v>Platinum</v>
      </c>
      <c r="T1689" t="str">
        <f>VLOOKUP(Table8_16[[#This Row],[Customer_ID]],Table1__2[],9,FALSE)</f>
        <v>Experienced</v>
      </c>
      <c r="U1689" t="str">
        <f>VLOOKUP(Table8_16[[#This Row],[Product_ID]],Table3__211[],2,FALSE)</f>
        <v>Decorative Floor</v>
      </c>
      <c r="V1689" t="str">
        <f>VLOOKUP(Table8_16[[#This Row],[Product_ID]],Table3__211[],3,FALSE)</f>
        <v>Vase</v>
      </c>
      <c r="W1689" t="str">
        <f>VLOOKUP(Table8_16[[#This Row],[Product_ID]],Table3__211[],4,FALSE)</f>
        <v>Home</v>
      </c>
      <c r="X1689" t="str">
        <f>VLOOKUP(Table8_16[[#This Row],[Product_ID]],Table3__211[],5,FALSE)</f>
        <v>Decor</v>
      </c>
      <c r="Y1689" t="str">
        <f>VLOOKUP(Table8_16[[#This Row],[Product_ID]],Table3__211[],6,FALSE)</f>
        <v>Khan, Jones and Paul</v>
      </c>
      <c r="Z1689">
        <f>VLOOKUP(Table8_16[[#This Row],[Product_ID]],Table3__211[],7,FALSE)</f>
        <v>254.04</v>
      </c>
      <c r="AA1689">
        <f>VLOOKUP(Table8_16[[#This Row],[Product_ID]],Table3__211[],8,FALSE)</f>
        <v>378</v>
      </c>
      <c r="AB1689" t="str">
        <f>VLOOKUP(Table8_16[[#This Row],[Store_ID]],Store!$A$2:$E$21,2,FALSE)</f>
        <v>Mcdonald Inc</v>
      </c>
      <c r="AC1689" t="str">
        <f>VLOOKUP(Table8_16[[#This Row],[Store_ID]],Store!$A$2:$E$21,3,FALSE)</f>
        <v>South</v>
      </c>
      <c r="AD1689" t="str">
        <f>VLOOKUP(Table8_16[[#This Row],[Store_ID]],Store!$A$2:$E$21,4,FALSE)</f>
        <v>Christopherland</v>
      </c>
      <c r="AE1689" t="str">
        <f>VLOOKUP(Table8_16[[#This Row],[Store_ID]],Store!$A$2:$E$21,5,FALSE)</f>
        <v>Outlet</v>
      </c>
      <c r="AF1689" s="22" t="str">
        <f>VLOOKUP(Table8_16[[#This Row],[Store_ID]],Store!$A$2:$F$21,6,FALSE)</f>
        <v>Physical Store</v>
      </c>
    </row>
    <row r="1690" spans="1:32" x14ac:dyDescent="0.3">
      <c r="A1690" t="s">
        <v>3655</v>
      </c>
      <c r="B1690" s="5">
        <v>45420</v>
      </c>
      <c r="C1690" t="s">
        <v>680</v>
      </c>
      <c r="D1690" t="s">
        <v>1750</v>
      </c>
      <c r="E1690" t="s">
        <v>1945</v>
      </c>
      <c r="F1690">
        <v>1</v>
      </c>
      <c r="G1690">
        <v>75.8</v>
      </c>
      <c r="H1690">
        <v>0.28999999999999998</v>
      </c>
      <c r="I1690" t="s">
        <v>1961</v>
      </c>
      <c r="J1690">
        <v>53.817999999999998</v>
      </c>
      <c r="K1690">
        <v>53.817999999999998</v>
      </c>
      <c r="L1690" t="str">
        <f>_xlfn.IFS(Table8_1[[#This Row],[Unit_Price]]&lt;500,"Low Price",Table8_1[[#This Row],[Unit_Price]]&lt;2000,"Medium Price",Table8_1[[#This Row],[Unit_Price]]&gt;=2000, "High Price")</f>
        <v>Low Price</v>
      </c>
      <c r="M1690" t="str">
        <f>VLOOKUP(Table8_16[[#This Row],[Customer_ID]],Table1__2[],2,FALSE)</f>
        <v>Ronald Jones</v>
      </c>
      <c r="N1690">
        <f>VLOOKUP(Table8_16[[#This Row],[Customer_ID]],Table1__2[],3,FALSE)</f>
        <v>26</v>
      </c>
      <c r="O1690" t="str">
        <f>VLOOKUP(Table8_16[[#This Row],[Customer_ID]],Table1__2[],4,FALSE)</f>
        <v>Female</v>
      </c>
      <c r="P1690" t="str">
        <f>VLOOKUP(Table8_16[[#This Row],[Customer_ID]],Table1__2[],5,FALSE)</f>
        <v>Brownshire</v>
      </c>
      <c r="Q1690" t="str">
        <f>VLOOKUP(Table8_16[[#This Row],[Customer_ID]],Table1__2[],6,FALSE)</f>
        <v>Tennessee</v>
      </c>
      <c r="R1690" t="str">
        <f>VLOOKUP(Table8_16[[#This Row],[Customer_ID]],Table1__2[],7,FALSE)</f>
        <v>USA</v>
      </c>
      <c r="S1690" t="str">
        <f>VLOOKUP(Table8_16[[#This Row],[Customer_ID]],Table1__2[],8,FALSE)</f>
        <v>Silver</v>
      </c>
      <c r="T1690" t="str">
        <f>VLOOKUP(Table8_16[[#This Row],[Customer_ID]],Table1__2[],9,FALSE)</f>
        <v>Entry level Professionel</v>
      </c>
      <c r="U1690" t="str">
        <f>VLOOKUP(Table8_16[[#This Row],[Product_ID]],Table3__211[],2,FALSE)</f>
        <v>Premium Blanket</v>
      </c>
      <c r="V1690" t="str">
        <f>VLOOKUP(Table8_16[[#This Row],[Product_ID]],Table3__211[],3,FALSE)</f>
        <v>Throw</v>
      </c>
      <c r="W1690" t="str">
        <f>VLOOKUP(Table8_16[[#This Row],[Product_ID]],Table3__211[],4,FALSE)</f>
        <v>Home</v>
      </c>
      <c r="X1690" t="str">
        <f>VLOOKUP(Table8_16[[#This Row],[Product_ID]],Table3__211[],5,FALSE)</f>
        <v>Decor</v>
      </c>
      <c r="Y1690" t="str">
        <f>VLOOKUP(Table8_16[[#This Row],[Product_ID]],Table3__211[],6,FALSE)</f>
        <v>Hernandez, Kennedy and Porter</v>
      </c>
      <c r="Z1690">
        <f>VLOOKUP(Table8_16[[#This Row],[Product_ID]],Table3__211[],7,FALSE)</f>
        <v>461.47</v>
      </c>
      <c r="AA1690">
        <f>VLOOKUP(Table8_16[[#This Row],[Product_ID]],Table3__211[],8,FALSE)</f>
        <v>190</v>
      </c>
      <c r="AB1690" t="str">
        <f>VLOOKUP(Table8_16[[#This Row],[Store_ID]],Store!$A$2:$E$21,2,FALSE)</f>
        <v>Guerrero-Schmitt</v>
      </c>
      <c r="AC1690" t="str">
        <f>VLOOKUP(Table8_16[[#This Row],[Store_ID]],Store!$A$2:$E$21,3,FALSE)</f>
        <v>East</v>
      </c>
      <c r="AD1690" t="str">
        <f>VLOOKUP(Table8_16[[#This Row],[Store_ID]],Store!$A$2:$E$21,4,FALSE)</f>
        <v>East Stevechester</v>
      </c>
      <c r="AE1690" t="str">
        <f>VLOOKUP(Table8_16[[#This Row],[Store_ID]],Store!$A$2:$E$21,5,FALSE)</f>
        <v>Flagship</v>
      </c>
      <c r="AF1690" s="22" t="str">
        <f>VLOOKUP(Table8_16[[#This Row],[Store_ID]],Store!$A$2:$F$21,6,FALSE)</f>
        <v>Physical Store</v>
      </c>
    </row>
    <row r="1691" spans="1:32" x14ac:dyDescent="0.3">
      <c r="A1691" t="s">
        <v>3656</v>
      </c>
      <c r="B1691" s="5">
        <v>45536</v>
      </c>
      <c r="C1691" t="s">
        <v>141</v>
      </c>
      <c r="D1691" t="s">
        <v>1625</v>
      </c>
      <c r="E1691" t="s">
        <v>1936</v>
      </c>
      <c r="F1691">
        <v>4</v>
      </c>
      <c r="G1691">
        <v>742.15</v>
      </c>
      <c r="H1691">
        <v>0.1</v>
      </c>
      <c r="I1691" t="s">
        <v>1964</v>
      </c>
      <c r="J1691">
        <v>2671.74</v>
      </c>
      <c r="K1691">
        <v>2671.74</v>
      </c>
      <c r="L1691" t="str">
        <f>_xlfn.IFS(Table8_1[[#This Row],[Unit_Price]]&lt;500,"Low Price",Table8_1[[#This Row],[Unit_Price]]&lt;2000,"Medium Price",Table8_1[[#This Row],[Unit_Price]]&gt;=2000, "High Price")</f>
        <v>Medium Price</v>
      </c>
      <c r="M1691" t="str">
        <f>VLOOKUP(Table8_16[[#This Row],[Customer_ID]],Table1__2[],2,FALSE)</f>
        <v>Christopher Olson</v>
      </c>
      <c r="N1691">
        <f>VLOOKUP(Table8_16[[#This Row],[Customer_ID]],Table1__2[],3,FALSE)</f>
        <v>27</v>
      </c>
      <c r="O1691" t="str">
        <f>VLOOKUP(Table8_16[[#This Row],[Customer_ID]],Table1__2[],4,FALSE)</f>
        <v>Female</v>
      </c>
      <c r="P1691" t="str">
        <f>VLOOKUP(Table8_16[[#This Row],[Customer_ID]],Table1__2[],5,FALSE)</f>
        <v>West Richard</v>
      </c>
      <c r="Q1691" t="str">
        <f>VLOOKUP(Table8_16[[#This Row],[Customer_ID]],Table1__2[],6,FALSE)</f>
        <v>Maryland</v>
      </c>
      <c r="R1691" t="str">
        <f>VLOOKUP(Table8_16[[#This Row],[Customer_ID]],Table1__2[],7,FALSE)</f>
        <v>USA</v>
      </c>
      <c r="S1691" t="str">
        <f>VLOOKUP(Table8_16[[#This Row],[Customer_ID]],Table1__2[],8,FALSE)</f>
        <v>Platinum</v>
      </c>
      <c r="T1691" t="str">
        <f>VLOOKUP(Table8_16[[#This Row],[Customer_ID]],Table1__2[],9,FALSE)</f>
        <v>Entry level Professionel</v>
      </c>
      <c r="U1691" t="str">
        <f>VLOOKUP(Table8_16[[#This Row],[Product_ID]],Table3__211[],2,FALSE)</f>
        <v>Soccer Training Cone</v>
      </c>
      <c r="V1691" t="str">
        <f>VLOOKUP(Table8_16[[#This Row],[Product_ID]],Table3__211[],3,FALSE)</f>
        <v>Set</v>
      </c>
      <c r="W1691" t="str">
        <f>VLOOKUP(Table8_16[[#This Row],[Product_ID]],Table3__211[],4,FALSE)</f>
        <v>Sports</v>
      </c>
      <c r="X1691" t="str">
        <f>VLOOKUP(Table8_16[[#This Row],[Product_ID]],Table3__211[],5,FALSE)</f>
        <v>Accessories</v>
      </c>
      <c r="Y1691" t="str">
        <f>VLOOKUP(Table8_16[[#This Row],[Product_ID]],Table3__211[],6,FALSE)</f>
        <v>Ford, Murphy and Wilson</v>
      </c>
      <c r="Z1691">
        <f>VLOOKUP(Table8_16[[#This Row],[Product_ID]],Table3__211[],7,FALSE)</f>
        <v>144.53</v>
      </c>
      <c r="AA1691">
        <f>VLOOKUP(Table8_16[[#This Row],[Product_ID]],Table3__211[],8,FALSE)</f>
        <v>367</v>
      </c>
      <c r="AB1691" t="str">
        <f>VLOOKUP(Table8_16[[#This Row],[Store_ID]],Store!$A$2:$E$21,2,FALSE)</f>
        <v>Shelton PLC</v>
      </c>
      <c r="AC1691" t="str">
        <f>VLOOKUP(Table8_16[[#This Row],[Store_ID]],Store!$A$2:$E$21,3,FALSE)</f>
        <v>North</v>
      </c>
      <c r="AD1691" t="str">
        <f>VLOOKUP(Table8_16[[#This Row],[Store_ID]],Store!$A$2:$E$21,4,FALSE)</f>
        <v>East Jenniferstad</v>
      </c>
      <c r="AE1691" t="str">
        <f>VLOOKUP(Table8_16[[#This Row],[Store_ID]],Store!$A$2:$E$21,5,FALSE)</f>
        <v>Flagship</v>
      </c>
      <c r="AF1691" s="22" t="str">
        <f>VLOOKUP(Table8_16[[#This Row],[Store_ID]],Store!$A$2:$F$21,6,FALSE)</f>
        <v>Physical Store</v>
      </c>
    </row>
    <row r="1692" spans="1:32" x14ac:dyDescent="0.3">
      <c r="A1692" t="s">
        <v>3657</v>
      </c>
      <c r="B1692" s="5">
        <v>45445</v>
      </c>
      <c r="C1692" t="s">
        <v>268</v>
      </c>
      <c r="D1692" t="s">
        <v>1667</v>
      </c>
      <c r="E1692" t="s">
        <v>1914</v>
      </c>
      <c r="F1692">
        <v>1</v>
      </c>
      <c r="G1692">
        <v>637.39</v>
      </c>
      <c r="H1692">
        <v>0.22</v>
      </c>
      <c r="I1692" t="s">
        <v>1961</v>
      </c>
      <c r="J1692">
        <v>497.16419999999999</v>
      </c>
      <c r="K1692">
        <v>497.16419999999999</v>
      </c>
      <c r="L1692" t="str">
        <f>_xlfn.IFS(Table8_1[[#This Row],[Unit_Price]]&lt;500,"Low Price",Table8_1[[#This Row],[Unit_Price]]&lt;2000,"Medium Price",Table8_1[[#This Row],[Unit_Price]]&gt;=2000, "High Price")</f>
        <v>Medium Price</v>
      </c>
      <c r="M1692" t="str">
        <f>VLOOKUP(Table8_16[[#This Row],[Customer_ID]],Table1__2[],2,FALSE)</f>
        <v>Tonya Burch</v>
      </c>
      <c r="N1692">
        <f>VLOOKUP(Table8_16[[#This Row],[Customer_ID]],Table1__2[],3,FALSE)</f>
        <v>39</v>
      </c>
      <c r="O1692" t="str">
        <f>VLOOKUP(Table8_16[[#This Row],[Customer_ID]],Table1__2[],4,FALSE)</f>
        <v>Female</v>
      </c>
      <c r="P1692" t="str">
        <f>VLOOKUP(Table8_16[[#This Row],[Customer_ID]],Table1__2[],5,FALSE)</f>
        <v>Olsonhaven</v>
      </c>
      <c r="Q1692" t="str">
        <f>VLOOKUP(Table8_16[[#This Row],[Customer_ID]],Table1__2[],6,FALSE)</f>
        <v>Iowa</v>
      </c>
      <c r="R1692" t="str">
        <f>VLOOKUP(Table8_16[[#This Row],[Customer_ID]],Table1__2[],7,FALSE)</f>
        <v>USA</v>
      </c>
      <c r="S1692" t="str">
        <f>VLOOKUP(Table8_16[[#This Row],[Customer_ID]],Table1__2[],8,FALSE)</f>
        <v>Gold</v>
      </c>
      <c r="T1692" t="str">
        <f>VLOOKUP(Table8_16[[#This Row],[Customer_ID]],Table1__2[],9,FALSE)</f>
        <v>Experienced</v>
      </c>
      <c r="U1692" t="str">
        <f>VLOOKUP(Table8_16[[#This Row],[Product_ID]],Table3__211[],2,FALSE)</f>
        <v>Stainless Steel Cutlery</v>
      </c>
      <c r="V1692" t="str">
        <f>VLOOKUP(Table8_16[[#This Row],[Product_ID]],Table3__211[],3,FALSE)</f>
        <v>Set</v>
      </c>
      <c r="W1692" t="str">
        <f>VLOOKUP(Table8_16[[#This Row],[Product_ID]],Table3__211[],4,FALSE)</f>
        <v>Home</v>
      </c>
      <c r="X1692" t="str">
        <f>VLOOKUP(Table8_16[[#This Row],[Product_ID]],Table3__211[],5,FALSE)</f>
        <v>Kitchen</v>
      </c>
      <c r="Y1692" t="str">
        <f>VLOOKUP(Table8_16[[#This Row],[Product_ID]],Table3__211[],6,FALSE)</f>
        <v>Stevens, Fernandez and Martin</v>
      </c>
      <c r="Z1692">
        <f>VLOOKUP(Table8_16[[#This Row],[Product_ID]],Table3__211[],7,FALSE)</f>
        <v>19.52</v>
      </c>
      <c r="AA1692">
        <f>VLOOKUP(Table8_16[[#This Row],[Product_ID]],Table3__211[],8,FALSE)</f>
        <v>57</v>
      </c>
      <c r="AB1692" t="str">
        <f>VLOOKUP(Table8_16[[#This Row],[Store_ID]],Store!$A$2:$E$21,2,FALSE)</f>
        <v>Martinez-Mullins</v>
      </c>
      <c r="AC1692" t="str">
        <f>VLOOKUP(Table8_16[[#This Row],[Store_ID]],Store!$A$2:$E$21,3,FALSE)</f>
        <v>South</v>
      </c>
      <c r="AD1692" t="str">
        <f>VLOOKUP(Table8_16[[#This Row],[Store_ID]],Store!$A$2:$E$21,4,FALSE)</f>
        <v>Williamsfurt</v>
      </c>
      <c r="AE1692" t="str">
        <f>VLOOKUP(Table8_16[[#This Row],[Store_ID]],Store!$A$2:$E$21,5,FALSE)</f>
        <v>Online</v>
      </c>
      <c r="AF1692" s="22" t="str">
        <f>VLOOKUP(Table8_16[[#This Row],[Store_ID]],Store!$A$2:$F$21,6,FALSE)</f>
        <v>Digital Store</v>
      </c>
    </row>
    <row r="1693" spans="1:32" x14ac:dyDescent="0.3">
      <c r="A1693" t="s">
        <v>3658</v>
      </c>
      <c r="B1693" s="5">
        <v>45230</v>
      </c>
      <c r="C1693" t="s">
        <v>1232</v>
      </c>
      <c r="D1693" t="s">
        <v>1580</v>
      </c>
      <c r="E1693" t="s">
        <v>1942</v>
      </c>
      <c r="F1693">
        <v>1</v>
      </c>
      <c r="G1693">
        <v>631</v>
      </c>
      <c r="H1693">
        <v>0.04</v>
      </c>
      <c r="I1693" t="s">
        <v>1959</v>
      </c>
      <c r="J1693">
        <v>605.76</v>
      </c>
      <c r="K1693">
        <v>605.76</v>
      </c>
      <c r="L1693" t="str">
        <f>_xlfn.IFS(Table8_1[[#This Row],[Unit_Price]]&lt;500,"Low Price",Table8_1[[#This Row],[Unit_Price]]&lt;2000,"Medium Price",Table8_1[[#This Row],[Unit_Price]]&gt;=2000, "High Price")</f>
        <v>Medium Price</v>
      </c>
      <c r="M1693" t="str">
        <f>VLOOKUP(Table8_16[[#This Row],[Customer_ID]],Table1__2[],2,FALSE)</f>
        <v>Heidi Tyler</v>
      </c>
      <c r="N1693">
        <f>VLOOKUP(Table8_16[[#This Row],[Customer_ID]],Table1__2[],3,FALSE)</f>
        <v>40</v>
      </c>
      <c r="O1693" t="str">
        <f>VLOOKUP(Table8_16[[#This Row],[Customer_ID]],Table1__2[],4,FALSE)</f>
        <v>Female</v>
      </c>
      <c r="P1693" t="str">
        <f>VLOOKUP(Table8_16[[#This Row],[Customer_ID]],Table1__2[],5,FALSE)</f>
        <v>Dawnstad</v>
      </c>
      <c r="Q1693" t="str">
        <f>VLOOKUP(Table8_16[[#This Row],[Customer_ID]],Table1__2[],6,FALSE)</f>
        <v>Oregon</v>
      </c>
      <c r="R1693" t="str">
        <f>VLOOKUP(Table8_16[[#This Row],[Customer_ID]],Table1__2[],7,FALSE)</f>
        <v>USA</v>
      </c>
      <c r="S1693" t="str">
        <f>VLOOKUP(Table8_16[[#This Row],[Customer_ID]],Table1__2[],8,FALSE)</f>
        <v>Bronze</v>
      </c>
      <c r="T1693" t="str">
        <f>VLOOKUP(Table8_16[[#This Row],[Customer_ID]],Table1__2[],9,FALSE)</f>
        <v>Experienced</v>
      </c>
      <c r="U1693" t="str">
        <f>VLOOKUP(Table8_16[[#This Row],[Product_ID]],Table3__211[],2,FALSE)</f>
        <v>Herbal Face</v>
      </c>
      <c r="V1693" t="str">
        <f>VLOOKUP(Table8_16[[#This Row],[Product_ID]],Table3__211[],3,FALSE)</f>
        <v>Moisturizer</v>
      </c>
      <c r="W1693" t="str">
        <f>VLOOKUP(Table8_16[[#This Row],[Product_ID]],Table3__211[],4,FALSE)</f>
        <v>Beauty</v>
      </c>
      <c r="X1693" t="str">
        <f>VLOOKUP(Table8_16[[#This Row],[Product_ID]],Table3__211[],5,FALSE)</f>
        <v>Skincare</v>
      </c>
      <c r="Y1693" t="str">
        <f>VLOOKUP(Table8_16[[#This Row],[Product_ID]],Table3__211[],6,FALSE)</f>
        <v>Davidson PLC</v>
      </c>
      <c r="Z1693">
        <f>VLOOKUP(Table8_16[[#This Row],[Product_ID]],Table3__211[],7,FALSE)</f>
        <v>312.8</v>
      </c>
      <c r="AA1693">
        <f>VLOOKUP(Table8_16[[#This Row],[Product_ID]],Table3__211[],8,FALSE)</f>
        <v>350</v>
      </c>
      <c r="AB1693" t="str">
        <f>VLOOKUP(Table8_16[[#This Row],[Store_ID]],Store!$A$2:$E$21,2,FALSE)</f>
        <v>Holloway Ltd</v>
      </c>
      <c r="AC1693" t="str">
        <f>VLOOKUP(Table8_16[[#This Row],[Store_ID]],Store!$A$2:$E$21,3,FALSE)</f>
        <v>North</v>
      </c>
      <c r="AD1693" t="str">
        <f>VLOOKUP(Table8_16[[#This Row],[Store_ID]],Store!$A$2:$E$21,4,FALSE)</f>
        <v>Bensonhaven</v>
      </c>
      <c r="AE1693" t="str">
        <f>VLOOKUP(Table8_16[[#This Row],[Store_ID]],Store!$A$2:$E$21,5,FALSE)</f>
        <v>Flagship</v>
      </c>
      <c r="AF1693" s="22" t="str">
        <f>VLOOKUP(Table8_16[[#This Row],[Store_ID]],Store!$A$2:$F$21,6,FALSE)</f>
        <v>Physical Store</v>
      </c>
    </row>
    <row r="1694" spans="1:32" x14ac:dyDescent="0.3">
      <c r="A1694" t="s">
        <v>3659</v>
      </c>
      <c r="B1694" s="5">
        <v>45916</v>
      </c>
      <c r="C1694" t="s">
        <v>1238</v>
      </c>
      <c r="D1694" t="s">
        <v>1823</v>
      </c>
      <c r="E1694" t="s">
        <v>1901</v>
      </c>
      <c r="F1694">
        <v>4</v>
      </c>
      <c r="G1694">
        <v>983.98</v>
      </c>
      <c r="H1694">
        <v>0.11</v>
      </c>
      <c r="I1694" t="s">
        <v>1964</v>
      </c>
      <c r="J1694">
        <v>3502.9688000000001</v>
      </c>
      <c r="K1694">
        <v>3502.9688000000001</v>
      </c>
      <c r="L1694" t="str">
        <f>_xlfn.IFS(Table8_1[[#This Row],[Unit_Price]]&lt;500,"Low Price",Table8_1[[#This Row],[Unit_Price]]&lt;2000,"Medium Price",Table8_1[[#This Row],[Unit_Price]]&gt;=2000, "High Price")</f>
        <v>Medium Price</v>
      </c>
      <c r="M1694" t="str">
        <f>VLOOKUP(Table8_16[[#This Row],[Customer_ID]],Table1__2[],2,FALSE)</f>
        <v>Michael Mcneil</v>
      </c>
      <c r="N1694">
        <f>VLOOKUP(Table8_16[[#This Row],[Customer_ID]],Table1__2[],3,FALSE)</f>
        <v>46</v>
      </c>
      <c r="O1694" t="str">
        <f>VLOOKUP(Table8_16[[#This Row],[Customer_ID]],Table1__2[],4,FALSE)</f>
        <v>Male</v>
      </c>
      <c r="P1694" t="str">
        <f>VLOOKUP(Table8_16[[#This Row],[Customer_ID]],Table1__2[],5,FALSE)</f>
        <v>Stewartchester</v>
      </c>
      <c r="Q1694" t="str">
        <f>VLOOKUP(Table8_16[[#This Row],[Customer_ID]],Table1__2[],6,FALSE)</f>
        <v>Utah</v>
      </c>
      <c r="R1694" t="str">
        <f>VLOOKUP(Table8_16[[#This Row],[Customer_ID]],Table1__2[],7,FALSE)</f>
        <v>USA</v>
      </c>
      <c r="S1694" t="str">
        <f>VLOOKUP(Table8_16[[#This Row],[Customer_ID]],Table1__2[],8,FALSE)</f>
        <v>Bronze</v>
      </c>
      <c r="T1694" t="str">
        <f>VLOOKUP(Table8_16[[#This Row],[Customer_ID]],Table1__2[],9,FALSE)</f>
        <v>Experienced</v>
      </c>
      <c r="U1694" t="str">
        <f>VLOOKUP(Table8_16[[#This Row],[Product_ID]],Table3__211[],2,FALSE)</f>
        <v>Wall-Mounted Spice</v>
      </c>
      <c r="V1694" t="str">
        <f>VLOOKUP(Table8_16[[#This Row],[Product_ID]],Table3__211[],3,FALSE)</f>
        <v>Rack</v>
      </c>
      <c r="W1694" t="str">
        <f>VLOOKUP(Table8_16[[#This Row],[Product_ID]],Table3__211[],4,FALSE)</f>
        <v>Home</v>
      </c>
      <c r="X1694" t="str">
        <f>VLOOKUP(Table8_16[[#This Row],[Product_ID]],Table3__211[],5,FALSE)</f>
        <v>Kitchen</v>
      </c>
      <c r="Y1694" t="str">
        <f>VLOOKUP(Table8_16[[#This Row],[Product_ID]],Table3__211[],6,FALSE)</f>
        <v>Allison Ltd</v>
      </c>
      <c r="Z1694">
        <f>VLOOKUP(Table8_16[[#This Row],[Product_ID]],Table3__211[],7,FALSE)</f>
        <v>143.43</v>
      </c>
      <c r="AA1694">
        <f>VLOOKUP(Table8_16[[#This Row],[Product_ID]],Table3__211[],8,FALSE)</f>
        <v>58</v>
      </c>
      <c r="AB1694" t="str">
        <f>VLOOKUP(Table8_16[[#This Row],[Store_ID]],Store!$A$2:$E$21,2,FALSE)</f>
        <v>Johnson-Wright</v>
      </c>
      <c r="AC1694" t="str">
        <f>VLOOKUP(Table8_16[[#This Row],[Store_ID]],Store!$A$2:$E$21,3,FALSE)</f>
        <v>North</v>
      </c>
      <c r="AD1694" t="str">
        <f>VLOOKUP(Table8_16[[#This Row],[Store_ID]],Store!$A$2:$E$21,4,FALSE)</f>
        <v>Hoodberg</v>
      </c>
      <c r="AE1694" t="str">
        <f>VLOOKUP(Table8_16[[#This Row],[Store_ID]],Store!$A$2:$E$21,5,FALSE)</f>
        <v>Outlet</v>
      </c>
      <c r="AF1694" s="22" t="str">
        <f>VLOOKUP(Table8_16[[#This Row],[Store_ID]],Store!$A$2:$F$21,6,FALSE)</f>
        <v>Physical Store</v>
      </c>
    </row>
    <row r="1695" spans="1:32" x14ac:dyDescent="0.3">
      <c r="A1695" t="s">
        <v>3660</v>
      </c>
      <c r="B1695" s="5">
        <v>45353</v>
      </c>
      <c r="C1695" t="s">
        <v>209</v>
      </c>
      <c r="D1695" t="s">
        <v>1747</v>
      </c>
      <c r="E1695" t="s">
        <v>1927</v>
      </c>
      <c r="F1695">
        <v>4</v>
      </c>
      <c r="G1695">
        <v>73.69</v>
      </c>
      <c r="H1695">
        <v>0.08</v>
      </c>
      <c r="I1695" t="s">
        <v>1959</v>
      </c>
      <c r="J1695">
        <v>271.17919999999998</v>
      </c>
      <c r="K1695">
        <v>271.17919999999998</v>
      </c>
      <c r="L1695" t="str">
        <f>_xlfn.IFS(Table8_1[[#This Row],[Unit_Price]]&lt;500,"Low Price",Table8_1[[#This Row],[Unit_Price]]&lt;2000,"Medium Price",Table8_1[[#This Row],[Unit_Price]]&gt;=2000, "High Price")</f>
        <v>Low Price</v>
      </c>
      <c r="M1695" t="str">
        <f>VLOOKUP(Table8_16[[#This Row],[Customer_ID]],Table1__2[],2,FALSE)</f>
        <v>Katherine Dorsey</v>
      </c>
      <c r="N1695">
        <f>VLOOKUP(Table8_16[[#This Row],[Customer_ID]],Table1__2[],3,FALSE)</f>
        <v>24</v>
      </c>
      <c r="O1695" t="str">
        <f>VLOOKUP(Table8_16[[#This Row],[Customer_ID]],Table1__2[],4,FALSE)</f>
        <v>Male</v>
      </c>
      <c r="P1695" t="str">
        <f>VLOOKUP(Table8_16[[#This Row],[Customer_ID]],Table1__2[],5,FALSE)</f>
        <v>Christopherland</v>
      </c>
      <c r="Q1695" t="str">
        <f>VLOOKUP(Table8_16[[#This Row],[Customer_ID]],Table1__2[],6,FALSE)</f>
        <v>Oklahoma</v>
      </c>
      <c r="R1695" t="str">
        <f>VLOOKUP(Table8_16[[#This Row],[Customer_ID]],Table1__2[],7,FALSE)</f>
        <v>USA</v>
      </c>
      <c r="S1695" t="str">
        <f>VLOOKUP(Table8_16[[#This Row],[Customer_ID]],Table1__2[],8,FALSE)</f>
        <v>Platinum</v>
      </c>
      <c r="T1695" t="str">
        <f>VLOOKUP(Table8_16[[#This Row],[Customer_ID]],Table1__2[],9,FALSE)</f>
        <v>Students</v>
      </c>
      <c r="U1695" t="str">
        <f>VLOOKUP(Table8_16[[#This Row],[Product_ID]],Table3__211[],2,FALSE)</f>
        <v>Ceramic Plant</v>
      </c>
      <c r="V1695" t="str">
        <f>VLOOKUP(Table8_16[[#This Row],[Product_ID]],Table3__211[],3,FALSE)</f>
        <v>Pot</v>
      </c>
      <c r="W1695" t="str">
        <f>VLOOKUP(Table8_16[[#This Row],[Product_ID]],Table3__211[],4,FALSE)</f>
        <v>Home</v>
      </c>
      <c r="X1695" t="str">
        <f>VLOOKUP(Table8_16[[#This Row],[Product_ID]],Table3__211[],5,FALSE)</f>
        <v>Decor</v>
      </c>
      <c r="Y1695" t="str">
        <f>VLOOKUP(Table8_16[[#This Row],[Product_ID]],Table3__211[],6,FALSE)</f>
        <v>Hatfield, Baird and Torres</v>
      </c>
      <c r="Z1695">
        <f>VLOOKUP(Table8_16[[#This Row],[Product_ID]],Table3__211[],7,FALSE)</f>
        <v>81.75</v>
      </c>
      <c r="AA1695">
        <f>VLOOKUP(Table8_16[[#This Row],[Product_ID]],Table3__211[],8,FALSE)</f>
        <v>273</v>
      </c>
      <c r="AB1695" t="str">
        <f>VLOOKUP(Table8_16[[#This Row],[Store_ID]],Store!$A$2:$E$21,2,FALSE)</f>
        <v>Aguirre-Keller</v>
      </c>
      <c r="AC1695" t="str">
        <f>VLOOKUP(Table8_16[[#This Row],[Store_ID]],Store!$A$2:$E$21,3,FALSE)</f>
        <v>South</v>
      </c>
      <c r="AD1695" t="str">
        <f>VLOOKUP(Table8_16[[#This Row],[Store_ID]],Store!$A$2:$E$21,4,FALSE)</f>
        <v>Lake Michael</v>
      </c>
      <c r="AE1695" t="str">
        <f>VLOOKUP(Table8_16[[#This Row],[Store_ID]],Store!$A$2:$E$21,5,FALSE)</f>
        <v>Online</v>
      </c>
      <c r="AF1695" s="22" t="str">
        <f>VLOOKUP(Table8_16[[#This Row],[Store_ID]],Store!$A$2:$F$21,6,FALSE)</f>
        <v>Digital Store</v>
      </c>
    </row>
    <row r="1696" spans="1:32" x14ac:dyDescent="0.3">
      <c r="A1696" t="s">
        <v>3661</v>
      </c>
      <c r="B1696" s="5">
        <v>45490</v>
      </c>
      <c r="C1696" t="s">
        <v>1355</v>
      </c>
      <c r="D1696" t="s">
        <v>1603</v>
      </c>
      <c r="E1696" t="s">
        <v>1914</v>
      </c>
      <c r="F1696">
        <v>3</v>
      </c>
      <c r="G1696">
        <v>110.99</v>
      </c>
      <c r="H1696">
        <v>0.21</v>
      </c>
      <c r="I1696" t="s">
        <v>1959</v>
      </c>
      <c r="J1696">
        <v>263.04629999999997</v>
      </c>
      <c r="K1696">
        <v>263.04629999999997</v>
      </c>
      <c r="L1696" t="str">
        <f>_xlfn.IFS(Table8_1[[#This Row],[Unit_Price]]&lt;500,"Low Price",Table8_1[[#This Row],[Unit_Price]]&lt;2000,"Medium Price",Table8_1[[#This Row],[Unit_Price]]&gt;=2000, "High Price")</f>
        <v>Low Price</v>
      </c>
      <c r="M1696" t="str">
        <f>VLOOKUP(Table8_16[[#This Row],[Customer_ID]],Table1__2[],2,FALSE)</f>
        <v>Thomas Moore</v>
      </c>
      <c r="N1696">
        <f>VLOOKUP(Table8_16[[#This Row],[Customer_ID]],Table1__2[],3,FALSE)</f>
        <v>51</v>
      </c>
      <c r="O1696" t="str">
        <f>VLOOKUP(Table8_16[[#This Row],[Customer_ID]],Table1__2[],4,FALSE)</f>
        <v>Female</v>
      </c>
      <c r="P1696" t="str">
        <f>VLOOKUP(Table8_16[[#This Row],[Customer_ID]],Table1__2[],5,FALSE)</f>
        <v>Williamsberg</v>
      </c>
      <c r="Q1696" t="str">
        <f>VLOOKUP(Table8_16[[#This Row],[Customer_ID]],Table1__2[],6,FALSE)</f>
        <v>New York</v>
      </c>
      <c r="R1696" t="str">
        <f>VLOOKUP(Table8_16[[#This Row],[Customer_ID]],Table1__2[],7,FALSE)</f>
        <v>USA</v>
      </c>
      <c r="S1696" t="str">
        <f>VLOOKUP(Table8_16[[#This Row],[Customer_ID]],Table1__2[],8,FALSE)</f>
        <v>Silver</v>
      </c>
      <c r="T1696" t="str">
        <f>VLOOKUP(Table8_16[[#This Row],[Customer_ID]],Table1__2[],9,FALSE)</f>
        <v>Experienced</v>
      </c>
      <c r="U1696" t="str">
        <f>VLOOKUP(Table8_16[[#This Row],[Product_ID]],Table3__211[],2,FALSE)</f>
        <v>HD Smart TV</v>
      </c>
      <c r="V1696" t="str">
        <f>VLOOKUP(Table8_16[[#This Row],[Product_ID]],Table3__211[],3,FALSE)</f>
        <v>Stick</v>
      </c>
      <c r="W1696" t="str">
        <f>VLOOKUP(Table8_16[[#This Row],[Product_ID]],Table3__211[],4,FALSE)</f>
        <v>Electronics</v>
      </c>
      <c r="X1696" t="str">
        <f>VLOOKUP(Table8_16[[#This Row],[Product_ID]],Table3__211[],5,FALSE)</f>
        <v>Accessories</v>
      </c>
      <c r="Y1696" t="str">
        <f>VLOOKUP(Table8_16[[#This Row],[Product_ID]],Table3__211[],6,FALSE)</f>
        <v>Gibson, Hobbs and Weaver</v>
      </c>
      <c r="Z1696">
        <f>VLOOKUP(Table8_16[[#This Row],[Product_ID]],Table3__211[],7,FALSE)</f>
        <v>449.4</v>
      </c>
      <c r="AA1696">
        <f>VLOOKUP(Table8_16[[#This Row],[Product_ID]],Table3__211[],8,FALSE)</f>
        <v>273</v>
      </c>
      <c r="AB1696" t="str">
        <f>VLOOKUP(Table8_16[[#This Row],[Store_ID]],Store!$A$2:$E$21,2,FALSE)</f>
        <v>Martinez-Mullins</v>
      </c>
      <c r="AC1696" t="str">
        <f>VLOOKUP(Table8_16[[#This Row],[Store_ID]],Store!$A$2:$E$21,3,FALSE)</f>
        <v>South</v>
      </c>
      <c r="AD1696" t="str">
        <f>VLOOKUP(Table8_16[[#This Row],[Store_ID]],Store!$A$2:$E$21,4,FALSE)</f>
        <v>Williamsfurt</v>
      </c>
      <c r="AE1696" t="str">
        <f>VLOOKUP(Table8_16[[#This Row],[Store_ID]],Store!$A$2:$E$21,5,FALSE)</f>
        <v>Online</v>
      </c>
      <c r="AF1696" s="22" t="str">
        <f>VLOOKUP(Table8_16[[#This Row],[Store_ID]],Store!$A$2:$F$21,6,FALSE)</f>
        <v>Digital Store</v>
      </c>
    </row>
    <row r="1697" spans="1:32" x14ac:dyDescent="0.3">
      <c r="A1697" t="s">
        <v>3662</v>
      </c>
      <c r="B1697" s="5">
        <v>45850</v>
      </c>
      <c r="C1697" t="s">
        <v>305</v>
      </c>
      <c r="D1697" t="s">
        <v>1599</v>
      </c>
      <c r="E1697" t="s">
        <v>1914</v>
      </c>
      <c r="F1697">
        <v>1</v>
      </c>
      <c r="G1697">
        <v>66.86</v>
      </c>
      <c r="H1697">
        <v>0.22</v>
      </c>
      <c r="I1697" t="s">
        <v>1964</v>
      </c>
      <c r="J1697">
        <v>52.150799999999997</v>
      </c>
      <c r="K1697">
        <v>52.150800000000004</v>
      </c>
      <c r="L1697" t="str">
        <f>_xlfn.IFS(Table8_1[[#This Row],[Unit_Price]]&lt;500,"Low Price",Table8_1[[#This Row],[Unit_Price]]&lt;2000,"Medium Price",Table8_1[[#This Row],[Unit_Price]]&gt;=2000, "High Price")</f>
        <v>Low Price</v>
      </c>
      <c r="M1697" t="str">
        <f>VLOOKUP(Table8_16[[#This Row],[Customer_ID]],Table1__2[],2,FALSE)</f>
        <v>Thomas Robinson</v>
      </c>
      <c r="N1697">
        <f>VLOOKUP(Table8_16[[#This Row],[Customer_ID]],Table1__2[],3,FALSE)</f>
        <v>48</v>
      </c>
      <c r="O1697" t="str">
        <f>VLOOKUP(Table8_16[[#This Row],[Customer_ID]],Table1__2[],4,FALSE)</f>
        <v>Female</v>
      </c>
      <c r="P1697" t="str">
        <f>VLOOKUP(Table8_16[[#This Row],[Customer_ID]],Table1__2[],5,FALSE)</f>
        <v>Nicholastown</v>
      </c>
      <c r="Q1697" t="str">
        <f>VLOOKUP(Table8_16[[#This Row],[Customer_ID]],Table1__2[],6,FALSE)</f>
        <v>Georgia</v>
      </c>
      <c r="R1697" t="str">
        <f>VLOOKUP(Table8_16[[#This Row],[Customer_ID]],Table1__2[],7,FALSE)</f>
        <v>USA</v>
      </c>
      <c r="S1697" t="str">
        <f>VLOOKUP(Table8_16[[#This Row],[Customer_ID]],Table1__2[],8,FALSE)</f>
        <v>Bronze</v>
      </c>
      <c r="T1697" t="str">
        <f>VLOOKUP(Table8_16[[#This Row],[Customer_ID]],Table1__2[],9,FALSE)</f>
        <v>Experienced</v>
      </c>
      <c r="U1697" t="str">
        <f>VLOOKUP(Table8_16[[#This Row],[Product_ID]],Table3__211[],2,FALSE)</f>
        <v>Ceramic Kitchen Bowl</v>
      </c>
      <c r="V1697" t="str">
        <f>VLOOKUP(Table8_16[[#This Row],[Product_ID]],Table3__211[],3,FALSE)</f>
        <v>Set</v>
      </c>
      <c r="W1697" t="str">
        <f>VLOOKUP(Table8_16[[#This Row],[Product_ID]],Table3__211[],4,FALSE)</f>
        <v>Home</v>
      </c>
      <c r="X1697" t="str">
        <f>VLOOKUP(Table8_16[[#This Row],[Product_ID]],Table3__211[],5,FALSE)</f>
        <v>Kitchen</v>
      </c>
      <c r="Y1697" t="str">
        <f>VLOOKUP(Table8_16[[#This Row],[Product_ID]],Table3__211[],6,FALSE)</f>
        <v>Hamilton Group</v>
      </c>
      <c r="Z1697">
        <f>VLOOKUP(Table8_16[[#This Row],[Product_ID]],Table3__211[],7,FALSE)</f>
        <v>298.86</v>
      </c>
      <c r="AA1697">
        <f>VLOOKUP(Table8_16[[#This Row],[Product_ID]],Table3__211[],8,FALSE)</f>
        <v>308</v>
      </c>
      <c r="AB1697" t="str">
        <f>VLOOKUP(Table8_16[[#This Row],[Store_ID]],Store!$A$2:$E$21,2,FALSE)</f>
        <v>Martinez-Mullins</v>
      </c>
      <c r="AC1697" t="str">
        <f>VLOOKUP(Table8_16[[#This Row],[Store_ID]],Store!$A$2:$E$21,3,FALSE)</f>
        <v>South</v>
      </c>
      <c r="AD1697" t="str">
        <f>VLOOKUP(Table8_16[[#This Row],[Store_ID]],Store!$A$2:$E$21,4,FALSE)</f>
        <v>Williamsfurt</v>
      </c>
      <c r="AE1697" t="str">
        <f>VLOOKUP(Table8_16[[#This Row],[Store_ID]],Store!$A$2:$E$21,5,FALSE)</f>
        <v>Online</v>
      </c>
      <c r="AF1697" s="22" t="str">
        <f>VLOOKUP(Table8_16[[#This Row],[Store_ID]],Store!$A$2:$F$21,6,FALSE)</f>
        <v>Digital Store</v>
      </c>
    </row>
    <row r="1698" spans="1:32" x14ac:dyDescent="0.3">
      <c r="A1698" t="s">
        <v>3663</v>
      </c>
      <c r="B1698" s="5">
        <v>45515</v>
      </c>
      <c r="C1698" t="s">
        <v>1307</v>
      </c>
      <c r="D1698" t="s">
        <v>1783</v>
      </c>
      <c r="E1698" t="s">
        <v>1945</v>
      </c>
      <c r="F1698">
        <v>1</v>
      </c>
      <c r="G1698">
        <v>980.26</v>
      </c>
      <c r="H1698">
        <v>0.14000000000000001</v>
      </c>
      <c r="I1698" t="s">
        <v>1961</v>
      </c>
      <c r="J1698">
        <v>843.02359999999999</v>
      </c>
      <c r="K1698">
        <v>843.02359999999999</v>
      </c>
      <c r="L1698" t="str">
        <f>_xlfn.IFS(Table8_1[[#This Row],[Unit_Price]]&lt;500,"Low Price",Table8_1[[#This Row],[Unit_Price]]&lt;2000,"Medium Price",Table8_1[[#This Row],[Unit_Price]]&gt;=2000, "High Price")</f>
        <v>Medium Price</v>
      </c>
      <c r="M1698" t="str">
        <f>VLOOKUP(Table8_16[[#This Row],[Customer_ID]],Table1__2[],2,FALSE)</f>
        <v>Karen King</v>
      </c>
      <c r="N1698">
        <f>VLOOKUP(Table8_16[[#This Row],[Customer_ID]],Table1__2[],3,FALSE)</f>
        <v>64</v>
      </c>
      <c r="O1698" t="str">
        <f>VLOOKUP(Table8_16[[#This Row],[Customer_ID]],Table1__2[],4,FALSE)</f>
        <v>Female</v>
      </c>
      <c r="P1698" t="str">
        <f>VLOOKUP(Table8_16[[#This Row],[Customer_ID]],Table1__2[],5,FALSE)</f>
        <v>Kimburgh</v>
      </c>
      <c r="Q1698" t="str">
        <f>VLOOKUP(Table8_16[[#This Row],[Customer_ID]],Table1__2[],6,FALSE)</f>
        <v>North Carolina</v>
      </c>
      <c r="R1698" t="str">
        <f>VLOOKUP(Table8_16[[#This Row],[Customer_ID]],Table1__2[],7,FALSE)</f>
        <v>USA</v>
      </c>
      <c r="S1698" t="str">
        <f>VLOOKUP(Table8_16[[#This Row],[Customer_ID]],Table1__2[],8,FALSE)</f>
        <v>Bronze</v>
      </c>
      <c r="T1698" t="str">
        <f>VLOOKUP(Table8_16[[#This Row],[Customer_ID]],Table1__2[],9,FALSE)</f>
        <v>Retired</v>
      </c>
      <c r="U1698" t="str">
        <f>VLOOKUP(Table8_16[[#This Row],[Product_ID]],Table3__211[],2,FALSE)</f>
        <v>Smart LED Light</v>
      </c>
      <c r="V1698" t="str">
        <f>VLOOKUP(Table8_16[[#This Row],[Product_ID]],Table3__211[],3,FALSE)</f>
        <v>Strip</v>
      </c>
      <c r="W1698" t="str">
        <f>VLOOKUP(Table8_16[[#This Row],[Product_ID]],Table3__211[],4,FALSE)</f>
        <v>Electronics</v>
      </c>
      <c r="X1698" t="str">
        <f>VLOOKUP(Table8_16[[#This Row],[Product_ID]],Table3__211[],5,FALSE)</f>
        <v>Accessories</v>
      </c>
      <c r="Y1698" t="str">
        <f>VLOOKUP(Table8_16[[#This Row],[Product_ID]],Table3__211[],6,FALSE)</f>
        <v>Flores-Davis</v>
      </c>
      <c r="Z1698">
        <f>VLOOKUP(Table8_16[[#This Row],[Product_ID]],Table3__211[],7,FALSE)</f>
        <v>349.17</v>
      </c>
      <c r="AA1698">
        <f>VLOOKUP(Table8_16[[#This Row],[Product_ID]],Table3__211[],8,FALSE)</f>
        <v>476</v>
      </c>
      <c r="AB1698" t="str">
        <f>VLOOKUP(Table8_16[[#This Row],[Store_ID]],Store!$A$2:$E$21,2,FALSE)</f>
        <v>Guerrero-Schmitt</v>
      </c>
      <c r="AC1698" t="str">
        <f>VLOOKUP(Table8_16[[#This Row],[Store_ID]],Store!$A$2:$E$21,3,FALSE)</f>
        <v>East</v>
      </c>
      <c r="AD1698" t="str">
        <f>VLOOKUP(Table8_16[[#This Row],[Store_ID]],Store!$A$2:$E$21,4,FALSE)</f>
        <v>East Stevechester</v>
      </c>
      <c r="AE1698" t="str">
        <f>VLOOKUP(Table8_16[[#This Row],[Store_ID]],Store!$A$2:$E$21,5,FALSE)</f>
        <v>Flagship</v>
      </c>
      <c r="AF1698" s="22" t="str">
        <f>VLOOKUP(Table8_16[[#This Row],[Store_ID]],Store!$A$2:$F$21,6,FALSE)</f>
        <v>Physical Store</v>
      </c>
    </row>
    <row r="1699" spans="1:32" x14ac:dyDescent="0.3">
      <c r="A1699" t="s">
        <v>3664</v>
      </c>
      <c r="B1699" s="5">
        <v>45322</v>
      </c>
      <c r="C1699" t="s">
        <v>151</v>
      </c>
      <c r="D1699" t="s">
        <v>1628</v>
      </c>
      <c r="E1699" t="s">
        <v>1945</v>
      </c>
      <c r="F1699">
        <v>1</v>
      </c>
      <c r="G1699">
        <v>235.28</v>
      </c>
      <c r="H1699">
        <v>0.05</v>
      </c>
      <c r="I1699" t="s">
        <v>1961</v>
      </c>
      <c r="J1699">
        <v>223.51599999999999</v>
      </c>
      <c r="K1699">
        <v>223.51599999999999</v>
      </c>
      <c r="L1699" t="str">
        <f>_xlfn.IFS(Table8_1[[#This Row],[Unit_Price]]&lt;500,"Low Price",Table8_1[[#This Row],[Unit_Price]]&lt;2000,"Medium Price",Table8_1[[#This Row],[Unit_Price]]&gt;=2000, "High Price")</f>
        <v>Low Price</v>
      </c>
      <c r="M1699" t="str">
        <f>VLOOKUP(Table8_16[[#This Row],[Customer_ID]],Table1__2[],2,FALSE)</f>
        <v>Christopher Carter</v>
      </c>
      <c r="N1699">
        <f>VLOOKUP(Table8_16[[#This Row],[Customer_ID]],Table1__2[],3,FALSE)</f>
        <v>27</v>
      </c>
      <c r="O1699" t="str">
        <f>VLOOKUP(Table8_16[[#This Row],[Customer_ID]],Table1__2[],4,FALSE)</f>
        <v>Female</v>
      </c>
      <c r="P1699" t="str">
        <f>VLOOKUP(Table8_16[[#This Row],[Customer_ID]],Table1__2[],5,FALSE)</f>
        <v>Brendastad</v>
      </c>
      <c r="Q1699" t="str">
        <f>VLOOKUP(Table8_16[[#This Row],[Customer_ID]],Table1__2[],6,FALSE)</f>
        <v>South Dakota</v>
      </c>
      <c r="R1699" t="str">
        <f>VLOOKUP(Table8_16[[#This Row],[Customer_ID]],Table1__2[],7,FALSE)</f>
        <v>USA</v>
      </c>
      <c r="S1699" t="str">
        <f>VLOOKUP(Table8_16[[#This Row],[Customer_ID]],Table1__2[],8,FALSE)</f>
        <v>unknown</v>
      </c>
      <c r="T1699" t="str">
        <f>VLOOKUP(Table8_16[[#This Row],[Customer_ID]],Table1__2[],9,FALSE)</f>
        <v>Entry level Professionel</v>
      </c>
      <c r="U1699" t="str">
        <f>VLOOKUP(Table8_16[[#This Row],[Product_ID]],Table3__211[],2,FALSE)</f>
        <v>Women's Denim</v>
      </c>
      <c r="V1699" t="str">
        <f>VLOOKUP(Table8_16[[#This Row],[Product_ID]],Table3__211[],3,FALSE)</f>
        <v>Jeans</v>
      </c>
      <c r="W1699" t="str">
        <f>VLOOKUP(Table8_16[[#This Row],[Product_ID]],Table3__211[],4,FALSE)</f>
        <v>Clothing</v>
      </c>
      <c r="X1699" t="str">
        <f>VLOOKUP(Table8_16[[#This Row],[Product_ID]],Table3__211[],5,FALSE)</f>
        <v>Bottoms</v>
      </c>
      <c r="Y1699" t="str">
        <f>VLOOKUP(Table8_16[[#This Row],[Product_ID]],Table3__211[],6,FALSE)</f>
        <v>Guerra-Hendrix</v>
      </c>
      <c r="Z1699">
        <f>VLOOKUP(Table8_16[[#This Row],[Product_ID]],Table3__211[],7,FALSE)</f>
        <v>254.04</v>
      </c>
      <c r="AA1699">
        <f>VLOOKUP(Table8_16[[#This Row],[Product_ID]],Table3__211[],8,FALSE)</f>
        <v>343</v>
      </c>
      <c r="AB1699" t="str">
        <f>VLOOKUP(Table8_16[[#This Row],[Store_ID]],Store!$A$2:$E$21,2,FALSE)</f>
        <v>Guerrero-Schmitt</v>
      </c>
      <c r="AC1699" t="str">
        <f>VLOOKUP(Table8_16[[#This Row],[Store_ID]],Store!$A$2:$E$21,3,FALSE)</f>
        <v>East</v>
      </c>
      <c r="AD1699" t="str">
        <f>VLOOKUP(Table8_16[[#This Row],[Store_ID]],Store!$A$2:$E$21,4,FALSE)</f>
        <v>East Stevechester</v>
      </c>
      <c r="AE1699" t="str">
        <f>VLOOKUP(Table8_16[[#This Row],[Store_ID]],Store!$A$2:$E$21,5,FALSE)</f>
        <v>Flagship</v>
      </c>
      <c r="AF1699" s="22" t="str">
        <f>VLOOKUP(Table8_16[[#This Row],[Store_ID]],Store!$A$2:$F$21,6,FALSE)</f>
        <v>Physical Store</v>
      </c>
    </row>
    <row r="1700" spans="1:32" x14ac:dyDescent="0.3">
      <c r="A1700" t="s">
        <v>3665</v>
      </c>
      <c r="B1700" s="5">
        <v>45542</v>
      </c>
      <c r="C1700" t="s">
        <v>1304</v>
      </c>
      <c r="D1700" t="s">
        <v>1555</v>
      </c>
      <c r="E1700" t="s">
        <v>1936</v>
      </c>
      <c r="F1700">
        <v>3</v>
      </c>
      <c r="G1700">
        <v>407.39</v>
      </c>
      <c r="H1700">
        <v>0.08</v>
      </c>
      <c r="I1700" t="s">
        <v>1961</v>
      </c>
      <c r="J1700">
        <v>1124.3964000000001</v>
      </c>
      <c r="K1700">
        <v>1124.3964000000001</v>
      </c>
      <c r="L1700" t="str">
        <f>_xlfn.IFS(Table8_1[[#This Row],[Unit_Price]]&lt;500,"Low Price",Table8_1[[#This Row],[Unit_Price]]&lt;2000,"Medium Price",Table8_1[[#This Row],[Unit_Price]]&gt;=2000, "High Price")</f>
        <v>Low Price</v>
      </c>
      <c r="M1700" t="str">
        <f>VLOOKUP(Table8_16[[#This Row],[Customer_ID]],Table1__2[],2,FALSE)</f>
        <v>Jennifer Myers</v>
      </c>
      <c r="N1700">
        <f>VLOOKUP(Table8_16[[#This Row],[Customer_ID]],Table1__2[],3,FALSE)</f>
        <v>46</v>
      </c>
      <c r="O1700" t="str">
        <f>VLOOKUP(Table8_16[[#This Row],[Customer_ID]],Table1__2[],4,FALSE)</f>
        <v>Male</v>
      </c>
      <c r="P1700" t="str">
        <f>VLOOKUP(Table8_16[[#This Row],[Customer_ID]],Table1__2[],5,FALSE)</f>
        <v>Marthaborough</v>
      </c>
      <c r="Q1700" t="str">
        <f>VLOOKUP(Table8_16[[#This Row],[Customer_ID]],Table1__2[],6,FALSE)</f>
        <v>Wisconsin</v>
      </c>
      <c r="R1700" t="str">
        <f>VLOOKUP(Table8_16[[#This Row],[Customer_ID]],Table1__2[],7,FALSE)</f>
        <v>USA</v>
      </c>
      <c r="S1700" t="str">
        <f>VLOOKUP(Table8_16[[#This Row],[Customer_ID]],Table1__2[],8,FALSE)</f>
        <v>Platinum</v>
      </c>
      <c r="T1700" t="str">
        <f>VLOOKUP(Table8_16[[#This Row],[Customer_ID]],Table1__2[],9,FALSE)</f>
        <v>Experienced</v>
      </c>
      <c r="U1700" t="str">
        <f>VLOOKUP(Table8_16[[#This Row],[Product_ID]],Table3__211[],2,FALSE)</f>
        <v>Brother Laser</v>
      </c>
      <c r="V1700" t="str">
        <f>VLOOKUP(Table8_16[[#This Row],[Product_ID]],Table3__211[],3,FALSE)</f>
        <v>Printer</v>
      </c>
      <c r="W1700" t="str">
        <f>VLOOKUP(Table8_16[[#This Row],[Product_ID]],Table3__211[],4,FALSE)</f>
        <v>Electronics</v>
      </c>
      <c r="X1700" t="str">
        <f>VLOOKUP(Table8_16[[#This Row],[Product_ID]],Table3__211[],5,FALSE)</f>
        <v>Computer</v>
      </c>
      <c r="Y1700" t="str">
        <f>VLOOKUP(Table8_16[[#This Row],[Product_ID]],Table3__211[],6,FALSE)</f>
        <v>Hunt Inc</v>
      </c>
      <c r="Z1700">
        <f>VLOOKUP(Table8_16[[#This Row],[Product_ID]],Table3__211[],7,FALSE)</f>
        <v>112.42</v>
      </c>
      <c r="AA1700">
        <f>VLOOKUP(Table8_16[[#This Row],[Product_ID]],Table3__211[],8,FALSE)</f>
        <v>416</v>
      </c>
      <c r="AB1700" t="str">
        <f>VLOOKUP(Table8_16[[#This Row],[Store_ID]],Store!$A$2:$E$21,2,FALSE)</f>
        <v>Shelton PLC</v>
      </c>
      <c r="AC1700" t="str">
        <f>VLOOKUP(Table8_16[[#This Row],[Store_ID]],Store!$A$2:$E$21,3,FALSE)</f>
        <v>North</v>
      </c>
      <c r="AD1700" t="str">
        <f>VLOOKUP(Table8_16[[#This Row],[Store_ID]],Store!$A$2:$E$21,4,FALSE)</f>
        <v>East Jenniferstad</v>
      </c>
      <c r="AE1700" t="str">
        <f>VLOOKUP(Table8_16[[#This Row],[Store_ID]],Store!$A$2:$E$21,5,FALSE)</f>
        <v>Flagship</v>
      </c>
      <c r="AF1700" s="22" t="str">
        <f>VLOOKUP(Table8_16[[#This Row],[Store_ID]],Store!$A$2:$F$21,6,FALSE)</f>
        <v>Physical Store</v>
      </c>
    </row>
    <row r="1701" spans="1:32" x14ac:dyDescent="0.3">
      <c r="A1701" t="s">
        <v>3666</v>
      </c>
      <c r="B1701" s="5">
        <v>45675</v>
      </c>
      <c r="C1701" t="s">
        <v>255</v>
      </c>
      <c r="D1701" t="s">
        <v>1658</v>
      </c>
      <c r="E1701" t="s">
        <v>1934</v>
      </c>
      <c r="F1701">
        <v>4</v>
      </c>
      <c r="G1701">
        <v>459.83</v>
      </c>
      <c r="H1701">
        <v>0.12</v>
      </c>
      <c r="I1701" t="s">
        <v>1964</v>
      </c>
      <c r="J1701">
        <v>1618.6016</v>
      </c>
      <c r="K1701">
        <v>1618.6016</v>
      </c>
      <c r="L1701" t="str">
        <f>_xlfn.IFS(Table8_1[[#This Row],[Unit_Price]]&lt;500,"Low Price",Table8_1[[#This Row],[Unit_Price]]&lt;2000,"Medium Price",Table8_1[[#This Row],[Unit_Price]]&gt;=2000, "High Price")</f>
        <v>Low Price</v>
      </c>
      <c r="M1701" t="str">
        <f>VLOOKUP(Table8_16[[#This Row],[Customer_ID]],Table1__2[],2,FALSE)</f>
        <v>Mr. Mark Beasley</v>
      </c>
      <c r="N1701">
        <f>VLOOKUP(Table8_16[[#This Row],[Customer_ID]],Table1__2[],3,FALSE)</f>
        <v>24</v>
      </c>
      <c r="O1701" t="str">
        <f>VLOOKUP(Table8_16[[#This Row],[Customer_ID]],Table1__2[],4,FALSE)</f>
        <v>Female</v>
      </c>
      <c r="P1701" t="str">
        <f>VLOOKUP(Table8_16[[#This Row],[Customer_ID]],Table1__2[],5,FALSE)</f>
        <v>West Johnchester</v>
      </c>
      <c r="Q1701" t="str">
        <f>VLOOKUP(Table8_16[[#This Row],[Customer_ID]],Table1__2[],6,FALSE)</f>
        <v>Indiana</v>
      </c>
      <c r="R1701" t="str">
        <f>VLOOKUP(Table8_16[[#This Row],[Customer_ID]],Table1__2[],7,FALSE)</f>
        <v>USA</v>
      </c>
      <c r="S1701" t="str">
        <f>VLOOKUP(Table8_16[[#This Row],[Customer_ID]],Table1__2[],8,FALSE)</f>
        <v>Silver</v>
      </c>
      <c r="T1701" t="str">
        <f>VLOOKUP(Table8_16[[#This Row],[Customer_ID]],Table1__2[],9,FALSE)</f>
        <v>Students</v>
      </c>
      <c r="U1701" t="str">
        <f>VLOOKUP(Table8_16[[#This Row],[Product_ID]],Table3__211[],2,FALSE)</f>
        <v>Decorative Floor</v>
      </c>
      <c r="V1701" t="str">
        <f>VLOOKUP(Table8_16[[#This Row],[Product_ID]],Table3__211[],3,FALSE)</f>
        <v>Vase</v>
      </c>
      <c r="W1701" t="str">
        <f>VLOOKUP(Table8_16[[#This Row],[Product_ID]],Table3__211[],4,FALSE)</f>
        <v>Home</v>
      </c>
      <c r="X1701" t="str">
        <f>VLOOKUP(Table8_16[[#This Row],[Product_ID]],Table3__211[],5,FALSE)</f>
        <v>Decor</v>
      </c>
      <c r="Y1701" t="str">
        <f>VLOOKUP(Table8_16[[#This Row],[Product_ID]],Table3__211[],6,FALSE)</f>
        <v>Khan, Jones and Paul</v>
      </c>
      <c r="Z1701">
        <f>VLOOKUP(Table8_16[[#This Row],[Product_ID]],Table3__211[],7,FALSE)</f>
        <v>254.04</v>
      </c>
      <c r="AA1701">
        <f>VLOOKUP(Table8_16[[#This Row],[Product_ID]],Table3__211[],8,FALSE)</f>
        <v>378</v>
      </c>
      <c r="AB1701" t="str">
        <f>VLOOKUP(Table8_16[[#This Row],[Store_ID]],Store!$A$2:$E$21,2,FALSE)</f>
        <v>Mcdonald Inc</v>
      </c>
      <c r="AC1701" t="str">
        <f>VLOOKUP(Table8_16[[#This Row],[Store_ID]],Store!$A$2:$E$21,3,FALSE)</f>
        <v>South</v>
      </c>
      <c r="AD1701" t="str">
        <f>VLOOKUP(Table8_16[[#This Row],[Store_ID]],Store!$A$2:$E$21,4,FALSE)</f>
        <v>Christopherland</v>
      </c>
      <c r="AE1701" t="str">
        <f>VLOOKUP(Table8_16[[#This Row],[Store_ID]],Store!$A$2:$E$21,5,FALSE)</f>
        <v>Outlet</v>
      </c>
      <c r="AF1701" s="22" t="str">
        <f>VLOOKUP(Table8_16[[#This Row],[Store_ID]],Store!$A$2:$F$21,6,FALSE)</f>
        <v>Physical Store</v>
      </c>
    </row>
    <row r="1702" spans="1:32" x14ac:dyDescent="0.3">
      <c r="A1702" t="s">
        <v>3667</v>
      </c>
      <c r="B1702" s="5">
        <v>45333</v>
      </c>
      <c r="C1702" t="s">
        <v>503</v>
      </c>
      <c r="D1702" t="s">
        <v>1862</v>
      </c>
      <c r="E1702" t="s">
        <v>1904</v>
      </c>
      <c r="F1702">
        <v>3</v>
      </c>
      <c r="G1702">
        <v>706.6</v>
      </c>
      <c r="H1702">
        <v>0.17</v>
      </c>
      <c r="I1702" t="s">
        <v>1961</v>
      </c>
      <c r="J1702">
        <v>1759.434</v>
      </c>
      <c r="K1702">
        <v>1759.4340000000002</v>
      </c>
      <c r="L1702" t="str">
        <f>_xlfn.IFS(Table8_1[[#This Row],[Unit_Price]]&lt;500,"Low Price",Table8_1[[#This Row],[Unit_Price]]&lt;2000,"Medium Price",Table8_1[[#This Row],[Unit_Price]]&gt;=2000, "High Price")</f>
        <v>Medium Price</v>
      </c>
      <c r="M1702" t="str">
        <f>VLOOKUP(Table8_16[[#This Row],[Customer_ID]],Table1__2[],2,FALSE)</f>
        <v>Rhonda Young</v>
      </c>
      <c r="N1702">
        <f>VLOOKUP(Table8_16[[#This Row],[Customer_ID]],Table1__2[],3,FALSE)</f>
        <v>49</v>
      </c>
      <c r="O1702" t="str">
        <f>VLOOKUP(Table8_16[[#This Row],[Customer_ID]],Table1__2[],4,FALSE)</f>
        <v>Female</v>
      </c>
      <c r="P1702" t="str">
        <f>VLOOKUP(Table8_16[[#This Row],[Customer_ID]],Table1__2[],5,FALSE)</f>
        <v>Lake Nathanfort</v>
      </c>
      <c r="Q1702" t="str">
        <f>VLOOKUP(Table8_16[[#This Row],[Customer_ID]],Table1__2[],6,FALSE)</f>
        <v>Alaska</v>
      </c>
      <c r="R1702" t="str">
        <f>VLOOKUP(Table8_16[[#This Row],[Customer_ID]],Table1__2[],7,FALSE)</f>
        <v>USA</v>
      </c>
      <c r="S1702" t="str">
        <f>VLOOKUP(Table8_16[[#This Row],[Customer_ID]],Table1__2[],8,FALSE)</f>
        <v>Platinum</v>
      </c>
      <c r="T1702" t="str">
        <f>VLOOKUP(Table8_16[[#This Row],[Customer_ID]],Table1__2[],9,FALSE)</f>
        <v>Experienced</v>
      </c>
      <c r="U1702" t="str">
        <f>VLOOKUP(Table8_16[[#This Row],[Product_ID]],Table3__211[],2,FALSE)</f>
        <v>USB-C Laptop</v>
      </c>
      <c r="V1702" t="str">
        <f>VLOOKUP(Table8_16[[#This Row],[Product_ID]],Table3__211[],3,FALSE)</f>
        <v>Charger</v>
      </c>
      <c r="W1702" t="str">
        <f>VLOOKUP(Table8_16[[#This Row],[Product_ID]],Table3__211[],4,FALSE)</f>
        <v>Electronics</v>
      </c>
      <c r="X1702" t="str">
        <f>VLOOKUP(Table8_16[[#This Row],[Product_ID]],Table3__211[],5,FALSE)</f>
        <v>Computer</v>
      </c>
      <c r="Y1702" t="str">
        <f>VLOOKUP(Table8_16[[#This Row],[Product_ID]],Table3__211[],6,FALSE)</f>
        <v>Martin LLC</v>
      </c>
      <c r="Z1702">
        <f>VLOOKUP(Table8_16[[#This Row],[Product_ID]],Table3__211[],7,FALSE)</f>
        <v>377.52</v>
      </c>
      <c r="AA1702">
        <f>VLOOKUP(Table8_16[[#This Row],[Product_ID]],Table3__211[],8,FALSE)</f>
        <v>485</v>
      </c>
      <c r="AB1702" t="str">
        <f>VLOOKUP(Table8_16[[#This Row],[Store_ID]],Store!$A$2:$E$21,2,FALSE)</f>
        <v>Alexander Group</v>
      </c>
      <c r="AC1702" t="str">
        <f>VLOOKUP(Table8_16[[#This Row],[Store_ID]],Store!$A$2:$E$21,3,FALSE)</f>
        <v>South</v>
      </c>
      <c r="AD1702" t="str">
        <f>VLOOKUP(Table8_16[[#This Row],[Store_ID]],Store!$A$2:$E$21,4,FALSE)</f>
        <v>Port Sharon</v>
      </c>
      <c r="AE1702" t="str">
        <f>VLOOKUP(Table8_16[[#This Row],[Store_ID]],Store!$A$2:$E$21,5,FALSE)</f>
        <v>Online</v>
      </c>
      <c r="AF1702" s="22" t="str">
        <f>VLOOKUP(Table8_16[[#This Row],[Store_ID]],Store!$A$2:$F$21,6,FALSE)</f>
        <v>Digital Store</v>
      </c>
    </row>
    <row r="1703" spans="1:32" x14ac:dyDescent="0.3">
      <c r="A1703" t="s">
        <v>3668</v>
      </c>
      <c r="B1703" s="5">
        <v>45819</v>
      </c>
      <c r="C1703" t="s">
        <v>1437</v>
      </c>
      <c r="D1703" t="s">
        <v>1856</v>
      </c>
      <c r="E1703" t="s">
        <v>1948</v>
      </c>
      <c r="F1703">
        <v>3</v>
      </c>
      <c r="G1703">
        <v>811.16</v>
      </c>
      <c r="H1703">
        <v>0.1</v>
      </c>
      <c r="I1703" t="s">
        <v>1964</v>
      </c>
      <c r="J1703">
        <v>2190.1320000000001</v>
      </c>
      <c r="K1703">
        <v>2190.1320000000001</v>
      </c>
      <c r="L1703" t="str">
        <f>_xlfn.IFS(Table8_1[[#This Row],[Unit_Price]]&lt;500,"Low Price",Table8_1[[#This Row],[Unit_Price]]&lt;2000,"Medium Price",Table8_1[[#This Row],[Unit_Price]]&gt;=2000, "High Price")</f>
        <v>Medium Price</v>
      </c>
      <c r="M1703" t="str">
        <f>VLOOKUP(Table8_16[[#This Row],[Customer_ID]],Table1__2[],2,FALSE)</f>
        <v>Beth Martin</v>
      </c>
      <c r="N1703">
        <f>VLOOKUP(Table8_16[[#This Row],[Customer_ID]],Table1__2[],3,FALSE)</f>
        <v>34</v>
      </c>
      <c r="O1703" t="str">
        <f>VLOOKUP(Table8_16[[#This Row],[Customer_ID]],Table1__2[],4,FALSE)</f>
        <v>Female</v>
      </c>
      <c r="P1703" t="str">
        <f>VLOOKUP(Table8_16[[#This Row],[Customer_ID]],Table1__2[],5,FALSE)</f>
        <v>Burkefurt</v>
      </c>
      <c r="Q1703" t="str">
        <f>VLOOKUP(Table8_16[[#This Row],[Customer_ID]],Table1__2[],6,FALSE)</f>
        <v>West Virginia</v>
      </c>
      <c r="R1703" t="str">
        <f>VLOOKUP(Table8_16[[#This Row],[Customer_ID]],Table1__2[],7,FALSE)</f>
        <v>USA</v>
      </c>
      <c r="S1703" t="str">
        <f>VLOOKUP(Table8_16[[#This Row],[Customer_ID]],Table1__2[],8,FALSE)</f>
        <v>Silver</v>
      </c>
      <c r="T1703" t="str">
        <f>VLOOKUP(Table8_16[[#This Row],[Customer_ID]],Table1__2[],9,FALSE)</f>
        <v>Experienced</v>
      </c>
      <c r="U1703" t="str">
        <f>VLOOKUP(Table8_16[[#This Row],[Product_ID]],Table3__211[],2,FALSE)</f>
        <v>Women's High</v>
      </c>
      <c r="V1703" t="str">
        <f>VLOOKUP(Table8_16[[#This Row],[Product_ID]],Table3__211[],3,FALSE)</f>
        <v>Heels</v>
      </c>
      <c r="W1703" t="str">
        <f>VLOOKUP(Table8_16[[#This Row],[Product_ID]],Table3__211[],4,FALSE)</f>
        <v>Clothing</v>
      </c>
      <c r="X1703" t="str">
        <f>VLOOKUP(Table8_16[[#This Row],[Product_ID]],Table3__211[],5,FALSE)</f>
        <v>Footwear</v>
      </c>
      <c r="Y1703" t="str">
        <f>VLOOKUP(Table8_16[[#This Row],[Product_ID]],Table3__211[],6,FALSE)</f>
        <v>Smith-Charles</v>
      </c>
      <c r="Z1703">
        <f>VLOOKUP(Table8_16[[#This Row],[Product_ID]],Table3__211[],7,FALSE)</f>
        <v>438.25</v>
      </c>
      <c r="AA1703">
        <f>VLOOKUP(Table8_16[[#This Row],[Product_ID]],Table3__211[],8,FALSE)</f>
        <v>496</v>
      </c>
      <c r="AB1703" t="str">
        <f>VLOOKUP(Table8_16[[#This Row],[Store_ID]],Store!$A$2:$E$21,2,FALSE)</f>
        <v>Mann-Austin</v>
      </c>
      <c r="AC1703" t="str">
        <f>VLOOKUP(Table8_16[[#This Row],[Store_ID]],Store!$A$2:$E$21,3,FALSE)</f>
        <v>East</v>
      </c>
      <c r="AD1703" t="str">
        <f>VLOOKUP(Table8_16[[#This Row],[Store_ID]],Store!$A$2:$E$21,4,FALSE)</f>
        <v>Vasquezborough</v>
      </c>
      <c r="AE1703" t="str">
        <f>VLOOKUP(Table8_16[[#This Row],[Store_ID]],Store!$A$2:$E$21,5,FALSE)</f>
        <v>Online</v>
      </c>
      <c r="AF1703" s="22" t="str">
        <f>VLOOKUP(Table8_16[[#This Row],[Store_ID]],Store!$A$2:$F$21,6,FALSE)</f>
        <v>Digital Store</v>
      </c>
    </row>
    <row r="1704" spans="1:32" x14ac:dyDescent="0.3">
      <c r="A1704" t="s">
        <v>3669</v>
      </c>
      <c r="B1704" s="5">
        <v>45268</v>
      </c>
      <c r="C1704" t="s">
        <v>713</v>
      </c>
      <c r="D1704" t="s">
        <v>1689</v>
      </c>
      <c r="E1704" t="s">
        <v>1914</v>
      </c>
      <c r="F1704">
        <v>2</v>
      </c>
      <c r="G1704">
        <v>985.79</v>
      </c>
      <c r="H1704">
        <v>0.04</v>
      </c>
      <c r="I1704" t="s">
        <v>1961</v>
      </c>
      <c r="J1704">
        <v>1892.7167999999999</v>
      </c>
      <c r="K1704">
        <v>1892.7167999999999</v>
      </c>
      <c r="L1704" t="str">
        <f>_xlfn.IFS(Table8_1[[#This Row],[Unit_Price]]&lt;500,"Low Price",Table8_1[[#This Row],[Unit_Price]]&lt;2000,"Medium Price",Table8_1[[#This Row],[Unit_Price]]&gt;=2000, "High Price")</f>
        <v>Medium Price</v>
      </c>
      <c r="M1704" t="str">
        <f>VLOOKUP(Table8_16[[#This Row],[Customer_ID]],Table1__2[],2,FALSE)</f>
        <v>Kathy Copeland</v>
      </c>
      <c r="N1704">
        <f>VLOOKUP(Table8_16[[#This Row],[Customer_ID]],Table1__2[],3,FALSE)</f>
        <v>42</v>
      </c>
      <c r="O1704" t="str">
        <f>VLOOKUP(Table8_16[[#This Row],[Customer_ID]],Table1__2[],4,FALSE)</f>
        <v>Male</v>
      </c>
      <c r="P1704" t="str">
        <f>VLOOKUP(Table8_16[[#This Row],[Customer_ID]],Table1__2[],5,FALSE)</f>
        <v>North Christinemouth</v>
      </c>
      <c r="Q1704" t="str">
        <f>VLOOKUP(Table8_16[[#This Row],[Customer_ID]],Table1__2[],6,FALSE)</f>
        <v>Missouri</v>
      </c>
      <c r="R1704" t="str">
        <f>VLOOKUP(Table8_16[[#This Row],[Customer_ID]],Table1__2[],7,FALSE)</f>
        <v>USA</v>
      </c>
      <c r="S1704" t="str">
        <f>VLOOKUP(Table8_16[[#This Row],[Customer_ID]],Table1__2[],8,FALSE)</f>
        <v>Silver</v>
      </c>
      <c r="T1704" t="str">
        <f>VLOOKUP(Table8_16[[#This Row],[Customer_ID]],Table1__2[],9,FALSE)</f>
        <v>Experienced</v>
      </c>
      <c r="U1704" t="str">
        <f>VLOOKUP(Table8_16[[#This Row],[Product_ID]],Table3__211[],2,FALSE)</f>
        <v>Men's Casual</v>
      </c>
      <c r="V1704" t="str">
        <f>VLOOKUP(Table8_16[[#This Row],[Product_ID]],Table3__211[],3,FALSE)</f>
        <v>Sneakers</v>
      </c>
      <c r="W1704" t="str">
        <f>VLOOKUP(Table8_16[[#This Row],[Product_ID]],Table3__211[],4,FALSE)</f>
        <v>Clothing</v>
      </c>
      <c r="X1704" t="str">
        <f>VLOOKUP(Table8_16[[#This Row],[Product_ID]],Table3__211[],5,FALSE)</f>
        <v>Footwear</v>
      </c>
      <c r="Y1704" t="str">
        <f>VLOOKUP(Table8_16[[#This Row],[Product_ID]],Table3__211[],6,FALSE)</f>
        <v>Hogan-Lee</v>
      </c>
      <c r="Z1704">
        <f>VLOOKUP(Table8_16[[#This Row],[Product_ID]],Table3__211[],7,FALSE)</f>
        <v>353.47</v>
      </c>
      <c r="AA1704">
        <f>VLOOKUP(Table8_16[[#This Row],[Product_ID]],Table3__211[],8,FALSE)</f>
        <v>214</v>
      </c>
      <c r="AB1704" t="str">
        <f>VLOOKUP(Table8_16[[#This Row],[Store_ID]],Store!$A$2:$E$21,2,FALSE)</f>
        <v>Martinez-Mullins</v>
      </c>
      <c r="AC1704" t="str">
        <f>VLOOKUP(Table8_16[[#This Row],[Store_ID]],Store!$A$2:$E$21,3,FALSE)</f>
        <v>South</v>
      </c>
      <c r="AD1704" t="str">
        <f>VLOOKUP(Table8_16[[#This Row],[Store_ID]],Store!$A$2:$E$21,4,FALSE)</f>
        <v>Williamsfurt</v>
      </c>
      <c r="AE1704" t="str">
        <f>VLOOKUP(Table8_16[[#This Row],[Store_ID]],Store!$A$2:$E$21,5,FALSE)</f>
        <v>Online</v>
      </c>
      <c r="AF1704" s="22" t="str">
        <f>VLOOKUP(Table8_16[[#This Row],[Store_ID]],Store!$A$2:$F$21,6,FALSE)</f>
        <v>Digital Store</v>
      </c>
    </row>
    <row r="1705" spans="1:32" x14ac:dyDescent="0.3">
      <c r="A1705" t="s">
        <v>3670</v>
      </c>
      <c r="B1705" s="5">
        <v>45521</v>
      </c>
      <c r="C1705" t="s">
        <v>624</v>
      </c>
      <c r="D1705" t="s">
        <v>1677</v>
      </c>
      <c r="E1705" t="s">
        <v>1934</v>
      </c>
      <c r="F1705">
        <v>1</v>
      </c>
      <c r="G1705">
        <v>255.02</v>
      </c>
      <c r="H1705">
        <v>0.3</v>
      </c>
      <c r="I1705" t="s">
        <v>1959</v>
      </c>
      <c r="J1705">
        <v>178.51400000000001</v>
      </c>
      <c r="K1705">
        <v>178.51400000000001</v>
      </c>
      <c r="L1705" t="str">
        <f>_xlfn.IFS(Table8_1[[#This Row],[Unit_Price]]&lt;500,"Low Price",Table8_1[[#This Row],[Unit_Price]]&lt;2000,"Medium Price",Table8_1[[#This Row],[Unit_Price]]&gt;=2000, "High Price")</f>
        <v>Low Price</v>
      </c>
      <c r="M1705" t="str">
        <f>VLOOKUP(Table8_16[[#This Row],[Customer_ID]],Table1__2[],2,FALSE)</f>
        <v>Dr. Suzanne Bullock</v>
      </c>
      <c r="N1705">
        <f>VLOOKUP(Table8_16[[#This Row],[Customer_ID]],Table1__2[],3,FALSE)</f>
        <v>60</v>
      </c>
      <c r="O1705" t="str">
        <f>VLOOKUP(Table8_16[[#This Row],[Customer_ID]],Table1__2[],4,FALSE)</f>
        <v>Female</v>
      </c>
      <c r="P1705" t="str">
        <f>VLOOKUP(Table8_16[[#This Row],[Customer_ID]],Table1__2[],5,FALSE)</f>
        <v>Lake Blaketon</v>
      </c>
      <c r="Q1705" t="str">
        <f>VLOOKUP(Table8_16[[#This Row],[Customer_ID]],Table1__2[],6,FALSE)</f>
        <v>Alabama</v>
      </c>
      <c r="R1705" t="str">
        <f>VLOOKUP(Table8_16[[#This Row],[Customer_ID]],Table1__2[],7,FALSE)</f>
        <v>USA</v>
      </c>
      <c r="S1705" t="str">
        <f>VLOOKUP(Table8_16[[#This Row],[Customer_ID]],Table1__2[],8,FALSE)</f>
        <v>Platinum</v>
      </c>
      <c r="T1705" t="str">
        <f>VLOOKUP(Table8_16[[#This Row],[Customer_ID]],Table1__2[],9,FALSE)</f>
        <v>Experienced</v>
      </c>
      <c r="U1705" t="str">
        <f>VLOOKUP(Table8_16[[#This Row],[Product_ID]],Table3__211[],2,FALSE)</f>
        <v>Modern Wall</v>
      </c>
      <c r="V1705" t="str">
        <f>VLOOKUP(Table8_16[[#This Row],[Product_ID]],Table3__211[],3,FALSE)</f>
        <v>Clock</v>
      </c>
      <c r="W1705" t="str">
        <f>VLOOKUP(Table8_16[[#This Row],[Product_ID]],Table3__211[],4,FALSE)</f>
        <v>Home</v>
      </c>
      <c r="X1705" t="str">
        <f>VLOOKUP(Table8_16[[#This Row],[Product_ID]],Table3__211[],5,FALSE)</f>
        <v>Decor</v>
      </c>
      <c r="Y1705" t="str">
        <f>VLOOKUP(Table8_16[[#This Row],[Product_ID]],Table3__211[],6,FALSE)</f>
        <v>Weiss-Watson</v>
      </c>
      <c r="Z1705">
        <f>VLOOKUP(Table8_16[[#This Row],[Product_ID]],Table3__211[],7,FALSE)</f>
        <v>179.77</v>
      </c>
      <c r="AA1705">
        <f>VLOOKUP(Table8_16[[#This Row],[Product_ID]],Table3__211[],8,FALSE)</f>
        <v>305</v>
      </c>
      <c r="AB1705" t="str">
        <f>VLOOKUP(Table8_16[[#This Row],[Store_ID]],Store!$A$2:$E$21,2,FALSE)</f>
        <v>Mcdonald Inc</v>
      </c>
      <c r="AC1705" t="str">
        <f>VLOOKUP(Table8_16[[#This Row],[Store_ID]],Store!$A$2:$E$21,3,FALSE)</f>
        <v>South</v>
      </c>
      <c r="AD1705" t="str">
        <f>VLOOKUP(Table8_16[[#This Row],[Store_ID]],Store!$A$2:$E$21,4,FALSE)</f>
        <v>Christopherland</v>
      </c>
      <c r="AE1705" t="str">
        <f>VLOOKUP(Table8_16[[#This Row],[Store_ID]],Store!$A$2:$E$21,5,FALSE)</f>
        <v>Outlet</v>
      </c>
      <c r="AF1705" s="22" t="str">
        <f>VLOOKUP(Table8_16[[#This Row],[Store_ID]],Store!$A$2:$F$21,6,FALSE)</f>
        <v>Physical Store</v>
      </c>
    </row>
    <row r="1706" spans="1:32" x14ac:dyDescent="0.3">
      <c r="A1706" t="s">
        <v>3671</v>
      </c>
      <c r="B1706" s="5">
        <v>45693</v>
      </c>
      <c r="C1706" t="s">
        <v>345</v>
      </c>
      <c r="D1706" t="s">
        <v>1631</v>
      </c>
      <c r="E1706" t="s">
        <v>1917</v>
      </c>
      <c r="F1706">
        <v>1</v>
      </c>
      <c r="G1706">
        <v>153.57</v>
      </c>
      <c r="H1706">
        <v>0.01</v>
      </c>
      <c r="I1706" t="s">
        <v>1961</v>
      </c>
      <c r="J1706">
        <v>152.0343</v>
      </c>
      <c r="K1706">
        <v>152.0343</v>
      </c>
      <c r="L1706" t="str">
        <f>_xlfn.IFS(Table8_1[[#This Row],[Unit_Price]]&lt;500,"Low Price",Table8_1[[#This Row],[Unit_Price]]&lt;2000,"Medium Price",Table8_1[[#This Row],[Unit_Price]]&gt;=2000, "High Price")</f>
        <v>Low Price</v>
      </c>
      <c r="M1706" t="str">
        <f>VLOOKUP(Table8_16[[#This Row],[Customer_ID]],Table1__2[],2,FALSE)</f>
        <v>Amy Fowler</v>
      </c>
      <c r="N1706">
        <f>VLOOKUP(Table8_16[[#This Row],[Customer_ID]],Table1__2[],3,FALSE)</f>
        <v>62</v>
      </c>
      <c r="O1706" t="str">
        <f>VLOOKUP(Table8_16[[#This Row],[Customer_ID]],Table1__2[],4,FALSE)</f>
        <v>Female</v>
      </c>
      <c r="P1706" t="str">
        <f>VLOOKUP(Table8_16[[#This Row],[Customer_ID]],Table1__2[],5,FALSE)</f>
        <v>West Bobbyshire</v>
      </c>
      <c r="Q1706" t="str">
        <f>VLOOKUP(Table8_16[[#This Row],[Customer_ID]],Table1__2[],6,FALSE)</f>
        <v>New York</v>
      </c>
      <c r="R1706" t="str">
        <f>VLOOKUP(Table8_16[[#This Row],[Customer_ID]],Table1__2[],7,FALSE)</f>
        <v>USA</v>
      </c>
      <c r="S1706" t="str">
        <f>VLOOKUP(Table8_16[[#This Row],[Customer_ID]],Table1__2[],8,FALSE)</f>
        <v>Platinum</v>
      </c>
      <c r="T1706" t="str">
        <f>VLOOKUP(Table8_16[[#This Row],[Customer_ID]],Table1__2[],9,FALSE)</f>
        <v>Retired</v>
      </c>
      <c r="U1706" t="str">
        <f>VLOOKUP(Table8_16[[#This Row],[Product_ID]],Table3__211[],2,FALSE)</f>
        <v>Knee Support</v>
      </c>
      <c r="V1706" t="str">
        <f>VLOOKUP(Table8_16[[#This Row],[Product_ID]],Table3__211[],3,FALSE)</f>
        <v>Brace</v>
      </c>
      <c r="W1706" t="str">
        <f>VLOOKUP(Table8_16[[#This Row],[Product_ID]],Table3__211[],4,FALSE)</f>
        <v>Sports</v>
      </c>
      <c r="X1706" t="str">
        <f>VLOOKUP(Table8_16[[#This Row],[Product_ID]],Table3__211[],5,FALSE)</f>
        <v>Equipment</v>
      </c>
      <c r="Y1706" t="str">
        <f>VLOOKUP(Table8_16[[#This Row],[Product_ID]],Table3__211[],6,FALSE)</f>
        <v>May-Reese</v>
      </c>
      <c r="Z1706">
        <f>VLOOKUP(Table8_16[[#This Row],[Product_ID]],Table3__211[],7,FALSE)</f>
        <v>21.34</v>
      </c>
      <c r="AA1706">
        <f>VLOOKUP(Table8_16[[#This Row],[Product_ID]],Table3__211[],8,FALSE)</f>
        <v>65</v>
      </c>
      <c r="AB1706" t="str">
        <f>VLOOKUP(Table8_16[[#This Row],[Store_ID]],Store!$A$2:$E$21,2,FALSE)</f>
        <v>Bean, Jones and Park</v>
      </c>
      <c r="AC1706" t="str">
        <f>VLOOKUP(Table8_16[[#This Row],[Store_ID]],Store!$A$2:$E$21,3,FALSE)</f>
        <v>West</v>
      </c>
      <c r="AD1706" t="str">
        <f>VLOOKUP(Table8_16[[#This Row],[Store_ID]],Store!$A$2:$E$21,4,FALSE)</f>
        <v>Thompsonborough</v>
      </c>
      <c r="AE1706" t="str">
        <f>VLOOKUP(Table8_16[[#This Row],[Store_ID]],Store!$A$2:$E$21,5,FALSE)</f>
        <v>Online</v>
      </c>
      <c r="AF1706" s="22" t="str">
        <f>VLOOKUP(Table8_16[[#This Row],[Store_ID]],Store!$A$2:$F$21,6,FALSE)</f>
        <v>Digital Store</v>
      </c>
    </row>
    <row r="1707" spans="1:32" x14ac:dyDescent="0.3">
      <c r="A1707" t="s">
        <v>3672</v>
      </c>
      <c r="B1707" s="5">
        <v>45734</v>
      </c>
      <c r="C1707" t="s">
        <v>820</v>
      </c>
      <c r="D1707" t="s">
        <v>1709</v>
      </c>
      <c r="E1707" t="s">
        <v>1945</v>
      </c>
      <c r="F1707">
        <v>3</v>
      </c>
      <c r="G1707">
        <v>962.98</v>
      </c>
      <c r="H1707">
        <v>0.21</v>
      </c>
      <c r="I1707" t="s">
        <v>1959</v>
      </c>
      <c r="J1707">
        <v>2282.2626</v>
      </c>
      <c r="K1707">
        <v>2282.2626</v>
      </c>
      <c r="L1707" t="str">
        <f>_xlfn.IFS(Table8_1[[#This Row],[Unit_Price]]&lt;500,"Low Price",Table8_1[[#This Row],[Unit_Price]]&lt;2000,"Medium Price",Table8_1[[#This Row],[Unit_Price]]&gt;=2000, "High Price")</f>
        <v>Medium Price</v>
      </c>
      <c r="M1707" t="str">
        <f>VLOOKUP(Table8_16[[#This Row],[Customer_ID]],Table1__2[],2,FALSE)</f>
        <v>Dr. Ashley Yates Md</v>
      </c>
      <c r="N1707">
        <f>VLOOKUP(Table8_16[[#This Row],[Customer_ID]],Table1__2[],3,FALSE)</f>
        <v>32</v>
      </c>
      <c r="O1707" t="str">
        <f>VLOOKUP(Table8_16[[#This Row],[Customer_ID]],Table1__2[],4,FALSE)</f>
        <v>Male</v>
      </c>
      <c r="P1707" t="str">
        <f>VLOOKUP(Table8_16[[#This Row],[Customer_ID]],Table1__2[],5,FALSE)</f>
        <v>New Maria</v>
      </c>
      <c r="Q1707" t="str">
        <f>VLOOKUP(Table8_16[[#This Row],[Customer_ID]],Table1__2[],6,FALSE)</f>
        <v>Wisconsin</v>
      </c>
      <c r="R1707" t="str">
        <f>VLOOKUP(Table8_16[[#This Row],[Customer_ID]],Table1__2[],7,FALSE)</f>
        <v>USA</v>
      </c>
      <c r="S1707" t="str">
        <f>VLOOKUP(Table8_16[[#This Row],[Customer_ID]],Table1__2[],8,FALSE)</f>
        <v>Bronze</v>
      </c>
      <c r="T1707" t="str">
        <f>VLOOKUP(Table8_16[[#This Row],[Customer_ID]],Table1__2[],9,FALSE)</f>
        <v>Experienced</v>
      </c>
      <c r="U1707" t="str">
        <f>VLOOKUP(Table8_16[[#This Row],[Product_ID]],Table3__211[],2,FALSE)</f>
        <v>USB External Hard</v>
      </c>
      <c r="V1707" t="str">
        <f>VLOOKUP(Table8_16[[#This Row],[Product_ID]],Table3__211[],3,FALSE)</f>
        <v>Drive</v>
      </c>
      <c r="W1707" t="str">
        <f>VLOOKUP(Table8_16[[#This Row],[Product_ID]],Table3__211[],4,FALSE)</f>
        <v>Electronics</v>
      </c>
      <c r="X1707" t="str">
        <f>VLOOKUP(Table8_16[[#This Row],[Product_ID]],Table3__211[],5,FALSE)</f>
        <v>Computer</v>
      </c>
      <c r="Y1707" t="str">
        <f>VLOOKUP(Table8_16[[#This Row],[Product_ID]],Table3__211[],6,FALSE)</f>
        <v>Robinson Inc</v>
      </c>
      <c r="Z1707">
        <f>VLOOKUP(Table8_16[[#This Row],[Product_ID]],Table3__211[],7,FALSE)</f>
        <v>253.33</v>
      </c>
      <c r="AA1707">
        <f>VLOOKUP(Table8_16[[#This Row],[Product_ID]],Table3__211[],8,FALSE)</f>
        <v>266</v>
      </c>
      <c r="AB1707" t="str">
        <f>VLOOKUP(Table8_16[[#This Row],[Store_ID]],Store!$A$2:$E$21,2,FALSE)</f>
        <v>Guerrero-Schmitt</v>
      </c>
      <c r="AC1707" t="str">
        <f>VLOOKUP(Table8_16[[#This Row],[Store_ID]],Store!$A$2:$E$21,3,FALSE)</f>
        <v>East</v>
      </c>
      <c r="AD1707" t="str">
        <f>VLOOKUP(Table8_16[[#This Row],[Store_ID]],Store!$A$2:$E$21,4,FALSE)</f>
        <v>East Stevechester</v>
      </c>
      <c r="AE1707" t="str">
        <f>VLOOKUP(Table8_16[[#This Row],[Store_ID]],Store!$A$2:$E$21,5,FALSE)</f>
        <v>Flagship</v>
      </c>
      <c r="AF1707" s="22" t="str">
        <f>VLOOKUP(Table8_16[[#This Row],[Store_ID]],Store!$A$2:$F$21,6,FALSE)</f>
        <v>Physical Store</v>
      </c>
    </row>
    <row r="1708" spans="1:32" x14ac:dyDescent="0.3">
      <c r="A1708" t="s">
        <v>3673</v>
      </c>
      <c r="B1708" s="5">
        <v>45377</v>
      </c>
      <c r="C1708" t="s">
        <v>218</v>
      </c>
      <c r="D1708" t="s">
        <v>1712</v>
      </c>
      <c r="E1708" t="s">
        <v>1917</v>
      </c>
      <c r="F1708">
        <v>3</v>
      </c>
      <c r="G1708">
        <v>884.46</v>
      </c>
      <c r="H1708">
        <v>0.25</v>
      </c>
      <c r="I1708" t="s">
        <v>1959</v>
      </c>
      <c r="J1708">
        <v>1990.0350000000001</v>
      </c>
      <c r="K1708">
        <v>1990.0350000000001</v>
      </c>
      <c r="L1708" t="str">
        <f>_xlfn.IFS(Table8_1[[#This Row],[Unit_Price]]&lt;500,"Low Price",Table8_1[[#This Row],[Unit_Price]]&lt;2000,"Medium Price",Table8_1[[#This Row],[Unit_Price]]&gt;=2000, "High Price")</f>
        <v>Medium Price</v>
      </c>
      <c r="M1708" t="str">
        <f>VLOOKUP(Table8_16[[#This Row],[Customer_ID]],Table1__2[],2,FALSE)</f>
        <v>Jay Patel</v>
      </c>
      <c r="N1708">
        <f>VLOOKUP(Table8_16[[#This Row],[Customer_ID]],Table1__2[],3,FALSE)</f>
        <v>43</v>
      </c>
      <c r="O1708" t="str">
        <f>VLOOKUP(Table8_16[[#This Row],[Customer_ID]],Table1__2[],4,FALSE)</f>
        <v>Female</v>
      </c>
      <c r="P1708" t="str">
        <f>VLOOKUP(Table8_16[[#This Row],[Customer_ID]],Table1__2[],5,FALSE)</f>
        <v>Morrisbury</v>
      </c>
      <c r="Q1708" t="str">
        <f>VLOOKUP(Table8_16[[#This Row],[Customer_ID]],Table1__2[],6,FALSE)</f>
        <v>Rhode Island</v>
      </c>
      <c r="R1708" t="str">
        <f>VLOOKUP(Table8_16[[#This Row],[Customer_ID]],Table1__2[],7,FALSE)</f>
        <v>USA</v>
      </c>
      <c r="S1708" t="str">
        <f>VLOOKUP(Table8_16[[#This Row],[Customer_ID]],Table1__2[],8,FALSE)</f>
        <v>Platinum</v>
      </c>
      <c r="T1708" t="str">
        <f>VLOOKUP(Table8_16[[#This Row],[Customer_ID]],Table1__2[],9,FALSE)</f>
        <v>Experienced</v>
      </c>
      <c r="U1708" t="str">
        <f>VLOOKUP(Table8_16[[#This Row],[Product_ID]],Table3__211[],2,FALSE)</f>
        <v>Adjustable Jump</v>
      </c>
      <c r="V1708" t="str">
        <f>VLOOKUP(Table8_16[[#This Row],[Product_ID]],Table3__211[],3,FALSE)</f>
        <v>Rope</v>
      </c>
      <c r="W1708" t="str">
        <f>VLOOKUP(Table8_16[[#This Row],[Product_ID]],Table3__211[],4,FALSE)</f>
        <v>Sports</v>
      </c>
      <c r="X1708" t="str">
        <f>VLOOKUP(Table8_16[[#This Row],[Product_ID]],Table3__211[],5,FALSE)</f>
        <v>Fitness</v>
      </c>
      <c r="Y1708" t="str">
        <f>VLOOKUP(Table8_16[[#This Row],[Product_ID]],Table3__211[],6,FALSE)</f>
        <v>Cox Inc</v>
      </c>
      <c r="Z1708">
        <f>VLOOKUP(Table8_16[[#This Row],[Product_ID]],Table3__211[],7,FALSE)</f>
        <v>167.12</v>
      </c>
      <c r="AA1708">
        <f>VLOOKUP(Table8_16[[#This Row],[Product_ID]],Table3__211[],8,FALSE)</f>
        <v>316</v>
      </c>
      <c r="AB1708" t="str">
        <f>VLOOKUP(Table8_16[[#This Row],[Store_ID]],Store!$A$2:$E$21,2,FALSE)</f>
        <v>Bean, Jones and Park</v>
      </c>
      <c r="AC1708" t="str">
        <f>VLOOKUP(Table8_16[[#This Row],[Store_ID]],Store!$A$2:$E$21,3,FALSE)</f>
        <v>West</v>
      </c>
      <c r="AD1708" t="str">
        <f>VLOOKUP(Table8_16[[#This Row],[Store_ID]],Store!$A$2:$E$21,4,FALSE)</f>
        <v>Thompsonborough</v>
      </c>
      <c r="AE1708" t="str">
        <f>VLOOKUP(Table8_16[[#This Row],[Store_ID]],Store!$A$2:$E$21,5,FALSE)</f>
        <v>Online</v>
      </c>
      <c r="AF1708" s="22" t="str">
        <f>VLOOKUP(Table8_16[[#This Row],[Store_ID]],Store!$A$2:$F$21,6,FALSE)</f>
        <v>Digital Store</v>
      </c>
    </row>
    <row r="1709" spans="1:32" x14ac:dyDescent="0.3">
      <c r="A1709" t="s">
        <v>3674</v>
      </c>
      <c r="B1709" s="5">
        <v>45778</v>
      </c>
      <c r="C1709" t="s">
        <v>1367</v>
      </c>
      <c r="D1709" t="s">
        <v>1783</v>
      </c>
      <c r="E1709" t="s">
        <v>1924</v>
      </c>
      <c r="F1709">
        <v>4</v>
      </c>
      <c r="G1709">
        <v>359.71</v>
      </c>
      <c r="H1709">
        <v>0.05</v>
      </c>
      <c r="I1709" t="s">
        <v>1961</v>
      </c>
      <c r="J1709">
        <v>1366.8979999999999</v>
      </c>
      <c r="K1709">
        <v>1366.8979999999999</v>
      </c>
      <c r="L1709" t="str">
        <f>_xlfn.IFS(Table8_1[[#This Row],[Unit_Price]]&lt;500,"Low Price",Table8_1[[#This Row],[Unit_Price]]&lt;2000,"Medium Price",Table8_1[[#This Row],[Unit_Price]]&gt;=2000, "High Price")</f>
        <v>Low Price</v>
      </c>
      <c r="M1709" t="str">
        <f>VLOOKUP(Table8_16[[#This Row],[Customer_ID]],Table1__2[],2,FALSE)</f>
        <v>Melinda Rivera</v>
      </c>
      <c r="N1709">
        <f>VLOOKUP(Table8_16[[#This Row],[Customer_ID]],Table1__2[],3,FALSE)</f>
        <v>47</v>
      </c>
      <c r="O1709" t="str">
        <f>VLOOKUP(Table8_16[[#This Row],[Customer_ID]],Table1__2[],4,FALSE)</f>
        <v>Female</v>
      </c>
      <c r="P1709" t="str">
        <f>VLOOKUP(Table8_16[[#This Row],[Customer_ID]],Table1__2[],5,FALSE)</f>
        <v>East Davidmouth</v>
      </c>
      <c r="Q1709" t="str">
        <f>VLOOKUP(Table8_16[[#This Row],[Customer_ID]],Table1__2[],6,FALSE)</f>
        <v>New Hampshire</v>
      </c>
      <c r="R1709" t="str">
        <f>VLOOKUP(Table8_16[[#This Row],[Customer_ID]],Table1__2[],7,FALSE)</f>
        <v>USA</v>
      </c>
      <c r="S1709" t="str">
        <f>VLOOKUP(Table8_16[[#This Row],[Customer_ID]],Table1__2[],8,FALSE)</f>
        <v>Platinum</v>
      </c>
      <c r="T1709" t="str">
        <f>VLOOKUP(Table8_16[[#This Row],[Customer_ID]],Table1__2[],9,FALSE)</f>
        <v>Experienced</v>
      </c>
      <c r="U1709" t="str">
        <f>VLOOKUP(Table8_16[[#This Row],[Product_ID]],Table3__211[],2,FALSE)</f>
        <v>Smart LED Light</v>
      </c>
      <c r="V1709" t="str">
        <f>VLOOKUP(Table8_16[[#This Row],[Product_ID]],Table3__211[],3,FALSE)</f>
        <v>Strip</v>
      </c>
      <c r="W1709" t="str">
        <f>VLOOKUP(Table8_16[[#This Row],[Product_ID]],Table3__211[],4,FALSE)</f>
        <v>Electronics</v>
      </c>
      <c r="X1709" t="str">
        <f>VLOOKUP(Table8_16[[#This Row],[Product_ID]],Table3__211[],5,FALSE)</f>
        <v>Accessories</v>
      </c>
      <c r="Y1709" t="str">
        <f>VLOOKUP(Table8_16[[#This Row],[Product_ID]],Table3__211[],6,FALSE)</f>
        <v>Flores-Davis</v>
      </c>
      <c r="Z1709">
        <f>VLOOKUP(Table8_16[[#This Row],[Product_ID]],Table3__211[],7,FALSE)</f>
        <v>349.17</v>
      </c>
      <c r="AA1709">
        <f>VLOOKUP(Table8_16[[#This Row],[Product_ID]],Table3__211[],8,FALSE)</f>
        <v>476</v>
      </c>
      <c r="AB1709" t="str">
        <f>VLOOKUP(Table8_16[[#This Row],[Store_ID]],Store!$A$2:$E$21,2,FALSE)</f>
        <v>Hill, Wagner and Ballard</v>
      </c>
      <c r="AC1709" t="str">
        <f>VLOOKUP(Table8_16[[#This Row],[Store_ID]],Store!$A$2:$E$21,3,FALSE)</f>
        <v>East</v>
      </c>
      <c r="AD1709" t="str">
        <f>VLOOKUP(Table8_16[[#This Row],[Store_ID]],Store!$A$2:$E$21,4,FALSE)</f>
        <v>East Davidville</v>
      </c>
      <c r="AE1709" t="str">
        <f>VLOOKUP(Table8_16[[#This Row],[Store_ID]],Store!$A$2:$E$21,5,FALSE)</f>
        <v>Online</v>
      </c>
      <c r="AF1709" s="22" t="str">
        <f>VLOOKUP(Table8_16[[#This Row],[Store_ID]],Store!$A$2:$F$21,6,FALSE)</f>
        <v>Digital Store</v>
      </c>
    </row>
    <row r="1710" spans="1:32" x14ac:dyDescent="0.3">
      <c r="A1710" t="s">
        <v>3675</v>
      </c>
      <c r="B1710" s="5">
        <v>45715</v>
      </c>
      <c r="C1710" t="s">
        <v>199</v>
      </c>
      <c r="D1710" t="s">
        <v>1732</v>
      </c>
      <c r="E1710" t="s">
        <v>1904</v>
      </c>
      <c r="F1710">
        <v>3</v>
      </c>
      <c r="G1710">
        <v>766.47</v>
      </c>
      <c r="H1710">
        <v>0.18</v>
      </c>
      <c r="I1710" t="s">
        <v>1959</v>
      </c>
      <c r="J1710">
        <v>1885.5162</v>
      </c>
      <c r="K1710">
        <v>1885.5162</v>
      </c>
      <c r="L1710" t="str">
        <f>_xlfn.IFS(Table8_1[[#This Row],[Unit_Price]]&lt;500,"Low Price",Table8_1[[#This Row],[Unit_Price]]&lt;2000,"Medium Price",Table8_1[[#This Row],[Unit_Price]]&gt;=2000, "High Price")</f>
        <v>Medium Price</v>
      </c>
      <c r="M1710" t="str">
        <f>VLOOKUP(Table8_16[[#This Row],[Customer_ID]],Table1__2[],2,FALSE)</f>
        <v>Sarah Rodgers</v>
      </c>
      <c r="N1710">
        <f>VLOOKUP(Table8_16[[#This Row],[Customer_ID]],Table1__2[],3,FALSE)</f>
        <v>23</v>
      </c>
      <c r="O1710" t="str">
        <f>VLOOKUP(Table8_16[[#This Row],[Customer_ID]],Table1__2[],4,FALSE)</f>
        <v>Female</v>
      </c>
      <c r="P1710" t="str">
        <f>VLOOKUP(Table8_16[[#This Row],[Customer_ID]],Table1__2[],5,FALSE)</f>
        <v>New Julia</v>
      </c>
      <c r="Q1710" t="str">
        <f>VLOOKUP(Table8_16[[#This Row],[Customer_ID]],Table1__2[],6,FALSE)</f>
        <v>West Virginia</v>
      </c>
      <c r="R1710" t="str">
        <f>VLOOKUP(Table8_16[[#This Row],[Customer_ID]],Table1__2[],7,FALSE)</f>
        <v>USA</v>
      </c>
      <c r="S1710" t="str">
        <f>VLOOKUP(Table8_16[[#This Row],[Customer_ID]],Table1__2[],8,FALSE)</f>
        <v>Gold</v>
      </c>
      <c r="T1710" t="str">
        <f>VLOOKUP(Table8_16[[#This Row],[Customer_ID]],Table1__2[],9,FALSE)</f>
        <v>Students</v>
      </c>
      <c r="U1710" t="str">
        <f>VLOOKUP(Table8_16[[#This Row],[Product_ID]],Table3__211[],2,FALSE)</f>
        <v>Boxing Hand</v>
      </c>
      <c r="V1710" t="str">
        <f>VLOOKUP(Table8_16[[#This Row],[Product_ID]],Table3__211[],3,FALSE)</f>
        <v>Wraps</v>
      </c>
      <c r="W1710" t="str">
        <f>VLOOKUP(Table8_16[[#This Row],[Product_ID]],Table3__211[],4,FALSE)</f>
        <v>Sports</v>
      </c>
      <c r="X1710" t="str">
        <f>VLOOKUP(Table8_16[[#This Row],[Product_ID]],Table3__211[],5,FALSE)</f>
        <v>Fitness</v>
      </c>
      <c r="Y1710" t="str">
        <f>VLOOKUP(Table8_16[[#This Row],[Product_ID]],Table3__211[],6,FALSE)</f>
        <v>Smith-King</v>
      </c>
      <c r="Z1710">
        <f>VLOOKUP(Table8_16[[#This Row],[Product_ID]],Table3__211[],7,FALSE)</f>
        <v>190.29</v>
      </c>
      <c r="AA1710">
        <f>VLOOKUP(Table8_16[[#This Row],[Product_ID]],Table3__211[],8,FALSE)</f>
        <v>260</v>
      </c>
      <c r="AB1710" t="str">
        <f>VLOOKUP(Table8_16[[#This Row],[Store_ID]],Store!$A$2:$E$21,2,FALSE)</f>
        <v>Alexander Group</v>
      </c>
      <c r="AC1710" t="str">
        <f>VLOOKUP(Table8_16[[#This Row],[Store_ID]],Store!$A$2:$E$21,3,FALSE)</f>
        <v>South</v>
      </c>
      <c r="AD1710" t="str">
        <f>VLOOKUP(Table8_16[[#This Row],[Store_ID]],Store!$A$2:$E$21,4,FALSE)</f>
        <v>Port Sharon</v>
      </c>
      <c r="AE1710" t="str">
        <f>VLOOKUP(Table8_16[[#This Row],[Store_ID]],Store!$A$2:$E$21,5,FALSE)</f>
        <v>Online</v>
      </c>
      <c r="AF1710" s="22" t="str">
        <f>VLOOKUP(Table8_16[[#This Row],[Store_ID]],Store!$A$2:$F$21,6,FALSE)</f>
        <v>Digital Store</v>
      </c>
    </row>
    <row r="1711" spans="1:32" x14ac:dyDescent="0.3">
      <c r="A1711" t="s">
        <v>3676</v>
      </c>
      <c r="B1711" s="5">
        <v>45492</v>
      </c>
      <c r="C1711" t="s">
        <v>732</v>
      </c>
      <c r="D1711" t="s">
        <v>1750</v>
      </c>
      <c r="E1711" t="s">
        <v>1945</v>
      </c>
      <c r="F1711">
        <v>1</v>
      </c>
      <c r="G1711">
        <v>772.07</v>
      </c>
      <c r="H1711">
        <v>0.26</v>
      </c>
      <c r="I1711" t="s">
        <v>1961</v>
      </c>
      <c r="J1711">
        <v>571.33180000000004</v>
      </c>
      <c r="K1711">
        <v>571.33180000000004</v>
      </c>
      <c r="L1711" t="str">
        <f>_xlfn.IFS(Table8_1[[#This Row],[Unit_Price]]&lt;500,"Low Price",Table8_1[[#This Row],[Unit_Price]]&lt;2000,"Medium Price",Table8_1[[#This Row],[Unit_Price]]&gt;=2000, "High Price")</f>
        <v>Medium Price</v>
      </c>
      <c r="M1711" t="str">
        <f>VLOOKUP(Table8_16[[#This Row],[Customer_ID]],Table1__2[],2,FALSE)</f>
        <v>Robert Harris</v>
      </c>
      <c r="N1711">
        <f>VLOOKUP(Table8_16[[#This Row],[Customer_ID]],Table1__2[],3,FALSE)</f>
        <v>50</v>
      </c>
      <c r="O1711" t="str">
        <f>VLOOKUP(Table8_16[[#This Row],[Customer_ID]],Table1__2[],4,FALSE)</f>
        <v>Male</v>
      </c>
      <c r="P1711" t="str">
        <f>VLOOKUP(Table8_16[[#This Row],[Customer_ID]],Table1__2[],5,FALSE)</f>
        <v>East jeremy</v>
      </c>
      <c r="Q1711" t="str">
        <f>VLOOKUP(Table8_16[[#This Row],[Customer_ID]],Table1__2[],6,FALSE)</f>
        <v>Iowa</v>
      </c>
      <c r="R1711" t="str">
        <f>VLOOKUP(Table8_16[[#This Row],[Customer_ID]],Table1__2[],7,FALSE)</f>
        <v>USA</v>
      </c>
      <c r="S1711" t="str">
        <f>VLOOKUP(Table8_16[[#This Row],[Customer_ID]],Table1__2[],8,FALSE)</f>
        <v>Platinum</v>
      </c>
      <c r="T1711" t="str">
        <f>VLOOKUP(Table8_16[[#This Row],[Customer_ID]],Table1__2[],9,FALSE)</f>
        <v>Experienced</v>
      </c>
      <c r="U1711" t="str">
        <f>VLOOKUP(Table8_16[[#This Row],[Product_ID]],Table3__211[],2,FALSE)</f>
        <v>Premium Blanket</v>
      </c>
      <c r="V1711" t="str">
        <f>VLOOKUP(Table8_16[[#This Row],[Product_ID]],Table3__211[],3,FALSE)</f>
        <v>Throw</v>
      </c>
      <c r="W1711" t="str">
        <f>VLOOKUP(Table8_16[[#This Row],[Product_ID]],Table3__211[],4,FALSE)</f>
        <v>Home</v>
      </c>
      <c r="X1711" t="str">
        <f>VLOOKUP(Table8_16[[#This Row],[Product_ID]],Table3__211[],5,FALSE)</f>
        <v>Decor</v>
      </c>
      <c r="Y1711" t="str">
        <f>VLOOKUP(Table8_16[[#This Row],[Product_ID]],Table3__211[],6,FALSE)</f>
        <v>Hernandez, Kennedy and Porter</v>
      </c>
      <c r="Z1711">
        <f>VLOOKUP(Table8_16[[#This Row],[Product_ID]],Table3__211[],7,FALSE)</f>
        <v>461.47</v>
      </c>
      <c r="AA1711">
        <f>VLOOKUP(Table8_16[[#This Row],[Product_ID]],Table3__211[],8,FALSE)</f>
        <v>190</v>
      </c>
      <c r="AB1711" t="str">
        <f>VLOOKUP(Table8_16[[#This Row],[Store_ID]],Store!$A$2:$E$21,2,FALSE)</f>
        <v>Guerrero-Schmitt</v>
      </c>
      <c r="AC1711" t="str">
        <f>VLOOKUP(Table8_16[[#This Row],[Store_ID]],Store!$A$2:$E$21,3,FALSE)</f>
        <v>East</v>
      </c>
      <c r="AD1711" t="str">
        <f>VLOOKUP(Table8_16[[#This Row],[Store_ID]],Store!$A$2:$E$21,4,FALSE)</f>
        <v>East Stevechester</v>
      </c>
      <c r="AE1711" t="str">
        <f>VLOOKUP(Table8_16[[#This Row],[Store_ID]],Store!$A$2:$E$21,5,FALSE)</f>
        <v>Flagship</v>
      </c>
      <c r="AF1711" s="22" t="str">
        <f>VLOOKUP(Table8_16[[#This Row],[Store_ID]],Store!$A$2:$F$21,6,FALSE)</f>
        <v>Physical Store</v>
      </c>
    </row>
    <row r="1712" spans="1:32" x14ac:dyDescent="0.3">
      <c r="A1712" t="s">
        <v>3677</v>
      </c>
      <c r="B1712" s="5">
        <v>45292</v>
      </c>
      <c r="C1712" t="s">
        <v>892</v>
      </c>
      <c r="D1712" t="s">
        <v>1631</v>
      </c>
      <c r="E1712" t="s">
        <v>1908</v>
      </c>
      <c r="F1712">
        <v>3</v>
      </c>
      <c r="G1712">
        <v>108.31</v>
      </c>
      <c r="H1712">
        <v>0.26</v>
      </c>
      <c r="I1712" t="s">
        <v>1964</v>
      </c>
      <c r="J1712">
        <v>240.44820000000001</v>
      </c>
      <c r="K1712">
        <v>240.44819999999999</v>
      </c>
      <c r="L1712" t="str">
        <f>_xlfn.IFS(Table8_1[[#This Row],[Unit_Price]]&lt;500,"Low Price",Table8_1[[#This Row],[Unit_Price]]&lt;2000,"Medium Price",Table8_1[[#This Row],[Unit_Price]]&gt;=2000, "High Price")</f>
        <v>Low Price</v>
      </c>
      <c r="M1712" t="str">
        <f>VLOOKUP(Table8_16[[#This Row],[Customer_ID]],Table1__2[],2,FALSE)</f>
        <v>Jeffrey Gomez</v>
      </c>
      <c r="N1712">
        <f>VLOOKUP(Table8_16[[#This Row],[Customer_ID]],Table1__2[],3,FALSE)</f>
        <v>22</v>
      </c>
      <c r="O1712" t="str">
        <f>VLOOKUP(Table8_16[[#This Row],[Customer_ID]],Table1__2[],4,FALSE)</f>
        <v>Female</v>
      </c>
      <c r="P1712" t="str">
        <f>VLOOKUP(Table8_16[[#This Row],[Customer_ID]],Table1__2[],5,FALSE)</f>
        <v>Lake Nicole</v>
      </c>
      <c r="Q1712" t="str">
        <f>VLOOKUP(Table8_16[[#This Row],[Customer_ID]],Table1__2[],6,FALSE)</f>
        <v>Colorado</v>
      </c>
      <c r="R1712" t="str">
        <f>VLOOKUP(Table8_16[[#This Row],[Customer_ID]],Table1__2[],7,FALSE)</f>
        <v>USA</v>
      </c>
      <c r="S1712" t="str">
        <f>VLOOKUP(Table8_16[[#This Row],[Customer_ID]],Table1__2[],8,FALSE)</f>
        <v>Platinum</v>
      </c>
      <c r="T1712" t="str">
        <f>VLOOKUP(Table8_16[[#This Row],[Customer_ID]],Table1__2[],9,FALSE)</f>
        <v>Students</v>
      </c>
      <c r="U1712" t="str">
        <f>VLOOKUP(Table8_16[[#This Row],[Product_ID]],Table3__211[],2,FALSE)</f>
        <v>Knee Support</v>
      </c>
      <c r="V1712" t="str">
        <f>VLOOKUP(Table8_16[[#This Row],[Product_ID]],Table3__211[],3,FALSE)</f>
        <v>Brace</v>
      </c>
      <c r="W1712" t="str">
        <f>VLOOKUP(Table8_16[[#This Row],[Product_ID]],Table3__211[],4,FALSE)</f>
        <v>Sports</v>
      </c>
      <c r="X1712" t="str">
        <f>VLOOKUP(Table8_16[[#This Row],[Product_ID]],Table3__211[],5,FALSE)</f>
        <v>Equipment</v>
      </c>
      <c r="Y1712" t="str">
        <f>VLOOKUP(Table8_16[[#This Row],[Product_ID]],Table3__211[],6,FALSE)</f>
        <v>May-Reese</v>
      </c>
      <c r="Z1712">
        <f>VLOOKUP(Table8_16[[#This Row],[Product_ID]],Table3__211[],7,FALSE)</f>
        <v>21.34</v>
      </c>
      <c r="AA1712">
        <f>VLOOKUP(Table8_16[[#This Row],[Product_ID]],Table3__211[],8,FALSE)</f>
        <v>65</v>
      </c>
      <c r="AB1712" t="str">
        <f>VLOOKUP(Table8_16[[#This Row],[Store_ID]],Store!$A$2:$E$21,2,FALSE)</f>
        <v>Gray Ltd</v>
      </c>
      <c r="AC1712" t="str">
        <f>VLOOKUP(Table8_16[[#This Row],[Store_ID]],Store!$A$2:$E$21,3,FALSE)</f>
        <v>North</v>
      </c>
      <c r="AD1712" t="str">
        <f>VLOOKUP(Table8_16[[#This Row],[Store_ID]],Store!$A$2:$E$21,4,FALSE)</f>
        <v>New Michaelchester</v>
      </c>
      <c r="AE1712" t="str">
        <f>VLOOKUP(Table8_16[[#This Row],[Store_ID]],Store!$A$2:$E$21,5,FALSE)</f>
        <v>Outlet</v>
      </c>
      <c r="AF1712" s="22" t="str">
        <f>VLOOKUP(Table8_16[[#This Row],[Store_ID]],Store!$A$2:$F$21,6,FALSE)</f>
        <v>Physical Store</v>
      </c>
    </row>
    <row r="1713" spans="1:32" x14ac:dyDescent="0.3">
      <c r="A1713" t="s">
        <v>3678</v>
      </c>
      <c r="B1713" s="5">
        <v>45316</v>
      </c>
      <c r="C1713" t="s">
        <v>716</v>
      </c>
      <c r="D1713" t="s">
        <v>1820</v>
      </c>
      <c r="E1713" t="s">
        <v>1911</v>
      </c>
      <c r="F1713">
        <v>1</v>
      </c>
      <c r="G1713">
        <v>502.53</v>
      </c>
      <c r="H1713">
        <v>0</v>
      </c>
      <c r="I1713" t="s">
        <v>1961</v>
      </c>
      <c r="J1713">
        <v>502.53</v>
      </c>
      <c r="K1713">
        <v>502.53</v>
      </c>
      <c r="L1713" t="str">
        <f>_xlfn.IFS(Table8_1[[#This Row],[Unit_Price]]&lt;500,"Low Price",Table8_1[[#This Row],[Unit_Price]]&lt;2000,"Medium Price",Table8_1[[#This Row],[Unit_Price]]&gt;=2000, "High Price")</f>
        <v>Medium Price</v>
      </c>
      <c r="M1713" t="str">
        <f>VLOOKUP(Table8_16[[#This Row],[Customer_ID]],Table1__2[],2,FALSE)</f>
        <v>Julia Jackson</v>
      </c>
      <c r="N1713">
        <f>VLOOKUP(Table8_16[[#This Row],[Customer_ID]],Table1__2[],3,FALSE)</f>
        <v>46</v>
      </c>
      <c r="O1713" t="str">
        <f>VLOOKUP(Table8_16[[#This Row],[Customer_ID]],Table1__2[],4,FALSE)</f>
        <v>Male</v>
      </c>
      <c r="P1713" t="str">
        <f>VLOOKUP(Table8_16[[#This Row],[Customer_ID]],Table1__2[],5,FALSE)</f>
        <v>Edwardland</v>
      </c>
      <c r="Q1713" t="str">
        <f>VLOOKUP(Table8_16[[#This Row],[Customer_ID]],Table1__2[],6,FALSE)</f>
        <v>California</v>
      </c>
      <c r="R1713" t="str">
        <f>VLOOKUP(Table8_16[[#This Row],[Customer_ID]],Table1__2[],7,FALSE)</f>
        <v>USA</v>
      </c>
      <c r="S1713" t="str">
        <f>VLOOKUP(Table8_16[[#This Row],[Customer_ID]],Table1__2[],8,FALSE)</f>
        <v>Platinum</v>
      </c>
      <c r="T1713" t="str">
        <f>VLOOKUP(Table8_16[[#This Row],[Customer_ID]],Table1__2[],9,FALSE)</f>
        <v>Experienced</v>
      </c>
      <c r="U1713" t="str">
        <f>VLOOKUP(Table8_16[[#This Row],[Product_ID]],Table3__211[],2,FALSE)</f>
        <v>Decorative Lamp</v>
      </c>
      <c r="V1713" t="str">
        <f>VLOOKUP(Table8_16[[#This Row],[Product_ID]],Table3__211[],3,FALSE)</f>
        <v>Shade</v>
      </c>
      <c r="W1713" t="str">
        <f>VLOOKUP(Table8_16[[#This Row],[Product_ID]],Table3__211[],4,FALSE)</f>
        <v>Home</v>
      </c>
      <c r="X1713" t="str">
        <f>VLOOKUP(Table8_16[[#This Row],[Product_ID]],Table3__211[],5,FALSE)</f>
        <v>Lighting</v>
      </c>
      <c r="Y1713" t="str">
        <f>VLOOKUP(Table8_16[[#This Row],[Product_ID]],Table3__211[],6,FALSE)</f>
        <v>Ramirez-Hanson</v>
      </c>
      <c r="Z1713">
        <f>VLOOKUP(Table8_16[[#This Row],[Product_ID]],Table3__211[],7,FALSE)</f>
        <v>228.53</v>
      </c>
      <c r="AA1713">
        <f>VLOOKUP(Table8_16[[#This Row],[Product_ID]],Table3__211[],8,FALSE)</f>
        <v>469</v>
      </c>
      <c r="AB1713" t="str">
        <f>VLOOKUP(Table8_16[[#This Row],[Store_ID]],Store!$A$2:$E$21,2,FALSE)</f>
        <v>Benson-Elliott</v>
      </c>
      <c r="AC1713" t="str">
        <f>VLOOKUP(Table8_16[[#This Row],[Store_ID]],Store!$A$2:$E$21,3,FALSE)</f>
        <v>East</v>
      </c>
      <c r="AD1713" t="str">
        <f>VLOOKUP(Table8_16[[#This Row],[Store_ID]],Store!$A$2:$E$21,4,FALSE)</f>
        <v>Port Josephberg</v>
      </c>
      <c r="AE1713" t="str">
        <f>VLOOKUP(Table8_16[[#This Row],[Store_ID]],Store!$A$2:$E$21,5,FALSE)</f>
        <v>Online</v>
      </c>
      <c r="AF1713" s="22" t="str">
        <f>VLOOKUP(Table8_16[[#This Row],[Store_ID]],Store!$A$2:$F$21,6,FALSE)</f>
        <v>Digital Store</v>
      </c>
    </row>
    <row r="1714" spans="1:32" x14ac:dyDescent="0.3">
      <c r="A1714" t="s">
        <v>3679</v>
      </c>
      <c r="B1714" s="5">
        <v>45548</v>
      </c>
      <c r="C1714" t="s">
        <v>282</v>
      </c>
      <c r="D1714" t="s">
        <v>1560</v>
      </c>
      <c r="E1714" t="s">
        <v>1939</v>
      </c>
      <c r="F1714">
        <v>2</v>
      </c>
      <c r="G1714">
        <v>508.52</v>
      </c>
      <c r="H1714">
        <v>0.11</v>
      </c>
      <c r="I1714" t="s">
        <v>1964</v>
      </c>
      <c r="J1714">
        <v>905.16560000000004</v>
      </c>
      <c r="K1714">
        <v>905.16559999999993</v>
      </c>
      <c r="L1714" t="str">
        <f>_xlfn.IFS(Table8_1[[#This Row],[Unit_Price]]&lt;500,"Low Price",Table8_1[[#This Row],[Unit_Price]]&lt;2000,"Medium Price",Table8_1[[#This Row],[Unit_Price]]&gt;=2000, "High Price")</f>
        <v>Medium Price</v>
      </c>
      <c r="M1714" t="str">
        <f>VLOOKUP(Table8_16[[#This Row],[Customer_ID]],Table1__2[],2,FALSE)</f>
        <v>Nathan Campbell</v>
      </c>
      <c r="N1714">
        <f>VLOOKUP(Table8_16[[#This Row],[Customer_ID]],Table1__2[],3,FALSE)</f>
        <v>37</v>
      </c>
      <c r="O1714" t="str">
        <f>VLOOKUP(Table8_16[[#This Row],[Customer_ID]],Table1__2[],4,FALSE)</f>
        <v>Male</v>
      </c>
      <c r="P1714" t="str">
        <f>VLOOKUP(Table8_16[[#This Row],[Customer_ID]],Table1__2[],5,FALSE)</f>
        <v>Rodrigueztown</v>
      </c>
      <c r="Q1714" t="str">
        <f>VLOOKUP(Table8_16[[#This Row],[Customer_ID]],Table1__2[],6,FALSE)</f>
        <v>Oklahoma</v>
      </c>
      <c r="R1714" t="str">
        <f>VLOOKUP(Table8_16[[#This Row],[Customer_ID]],Table1__2[],7,FALSE)</f>
        <v>USA</v>
      </c>
      <c r="S1714" t="str">
        <f>VLOOKUP(Table8_16[[#This Row],[Customer_ID]],Table1__2[],8,FALSE)</f>
        <v>Gold</v>
      </c>
      <c r="T1714" t="str">
        <f>VLOOKUP(Table8_16[[#This Row],[Customer_ID]],Table1__2[],9,FALSE)</f>
        <v>Experienced</v>
      </c>
      <c r="U1714" t="str">
        <f>VLOOKUP(Table8_16[[#This Row],[Product_ID]],Table3__211[],2,FALSE)</f>
        <v>Men's Graphic</v>
      </c>
      <c r="V1714" t="str">
        <f>VLOOKUP(Table8_16[[#This Row],[Product_ID]],Table3__211[],3,FALSE)</f>
        <v>T-Shirt</v>
      </c>
      <c r="W1714" t="str">
        <f>VLOOKUP(Table8_16[[#This Row],[Product_ID]],Table3__211[],4,FALSE)</f>
        <v>Clothing</v>
      </c>
      <c r="X1714" t="str">
        <f>VLOOKUP(Table8_16[[#This Row],[Product_ID]],Table3__211[],5,FALSE)</f>
        <v>Tops</v>
      </c>
      <c r="Y1714" t="str">
        <f>VLOOKUP(Table8_16[[#This Row],[Product_ID]],Table3__211[],6,FALSE)</f>
        <v>Terry-Moore</v>
      </c>
      <c r="Z1714">
        <f>VLOOKUP(Table8_16[[#This Row],[Product_ID]],Table3__211[],7,FALSE)</f>
        <v>342.56</v>
      </c>
      <c r="AA1714">
        <f>VLOOKUP(Table8_16[[#This Row],[Product_ID]],Table3__211[],8,FALSE)</f>
        <v>181</v>
      </c>
      <c r="AB1714" t="str">
        <f>VLOOKUP(Table8_16[[#This Row],[Store_ID]],Store!$A$2:$E$21,2,FALSE)</f>
        <v>Frederick-Wright</v>
      </c>
      <c r="AC1714" t="str">
        <f>VLOOKUP(Table8_16[[#This Row],[Store_ID]],Store!$A$2:$E$21,3,FALSE)</f>
        <v>West</v>
      </c>
      <c r="AD1714" t="str">
        <f>VLOOKUP(Table8_16[[#This Row],[Store_ID]],Store!$A$2:$E$21,4,FALSE)</f>
        <v>New Jimmymouth</v>
      </c>
      <c r="AE1714" t="str">
        <f>VLOOKUP(Table8_16[[#This Row],[Store_ID]],Store!$A$2:$E$21,5,FALSE)</f>
        <v>Flagship</v>
      </c>
      <c r="AF1714" s="22" t="str">
        <f>VLOOKUP(Table8_16[[#This Row],[Store_ID]],Store!$A$2:$F$21,6,FALSE)</f>
        <v>Physical Store</v>
      </c>
    </row>
    <row r="1715" spans="1:32" x14ac:dyDescent="0.3">
      <c r="A1715" t="s">
        <v>3680</v>
      </c>
      <c r="B1715" s="5">
        <v>45572</v>
      </c>
      <c r="C1715" t="s">
        <v>1455</v>
      </c>
      <c r="D1715" t="s">
        <v>1805</v>
      </c>
      <c r="E1715" t="s">
        <v>1901</v>
      </c>
      <c r="F1715">
        <v>1</v>
      </c>
      <c r="G1715">
        <v>492</v>
      </c>
      <c r="H1715">
        <v>0.26</v>
      </c>
      <c r="I1715" t="s">
        <v>1961</v>
      </c>
      <c r="J1715">
        <v>364.08</v>
      </c>
      <c r="K1715">
        <v>364.08</v>
      </c>
      <c r="L1715" t="str">
        <f>_xlfn.IFS(Table8_1[[#This Row],[Unit_Price]]&lt;500,"Low Price",Table8_1[[#This Row],[Unit_Price]]&lt;2000,"Medium Price",Table8_1[[#This Row],[Unit_Price]]&gt;=2000, "High Price")</f>
        <v>Low Price</v>
      </c>
      <c r="M1715" t="str">
        <f>VLOOKUP(Table8_16[[#This Row],[Customer_ID]],Table1__2[],2,FALSE)</f>
        <v>Gregory Curtis</v>
      </c>
      <c r="N1715">
        <f>VLOOKUP(Table8_16[[#This Row],[Customer_ID]],Table1__2[],3,FALSE)</f>
        <v>45</v>
      </c>
      <c r="O1715" t="str">
        <f>VLOOKUP(Table8_16[[#This Row],[Customer_ID]],Table1__2[],4,FALSE)</f>
        <v>Male</v>
      </c>
      <c r="P1715" t="str">
        <f>VLOOKUP(Table8_16[[#This Row],[Customer_ID]],Table1__2[],5,FALSE)</f>
        <v>Bergermouth</v>
      </c>
      <c r="Q1715" t="str">
        <f>VLOOKUP(Table8_16[[#This Row],[Customer_ID]],Table1__2[],6,FALSE)</f>
        <v>Vermont</v>
      </c>
      <c r="R1715" t="str">
        <f>VLOOKUP(Table8_16[[#This Row],[Customer_ID]],Table1__2[],7,FALSE)</f>
        <v>USA</v>
      </c>
      <c r="S1715" t="str">
        <f>VLOOKUP(Table8_16[[#This Row],[Customer_ID]],Table1__2[],8,FALSE)</f>
        <v>Bronze</v>
      </c>
      <c r="T1715" t="str">
        <f>VLOOKUP(Table8_16[[#This Row],[Customer_ID]],Table1__2[],9,FALSE)</f>
        <v>Experienced</v>
      </c>
      <c r="U1715" t="str">
        <f>VLOOKUP(Table8_16[[#This Row],[Product_ID]],Table3__211[],2,FALSE)</f>
        <v>Bluetooth Car Audio</v>
      </c>
      <c r="V1715" t="str">
        <f>VLOOKUP(Table8_16[[#This Row],[Product_ID]],Table3__211[],3,FALSE)</f>
        <v>System</v>
      </c>
      <c r="W1715" t="str">
        <f>VLOOKUP(Table8_16[[#This Row],[Product_ID]],Table3__211[],4,FALSE)</f>
        <v>Electronics</v>
      </c>
      <c r="X1715" t="str">
        <f>VLOOKUP(Table8_16[[#This Row],[Product_ID]],Table3__211[],5,FALSE)</f>
        <v>Audio</v>
      </c>
      <c r="Y1715" t="str">
        <f>VLOOKUP(Table8_16[[#This Row],[Product_ID]],Table3__211[],6,FALSE)</f>
        <v>Bruce-Bowen</v>
      </c>
      <c r="Z1715">
        <f>VLOOKUP(Table8_16[[#This Row],[Product_ID]],Table3__211[],7,FALSE)</f>
        <v>403.71</v>
      </c>
      <c r="AA1715">
        <f>VLOOKUP(Table8_16[[#This Row],[Product_ID]],Table3__211[],8,FALSE)</f>
        <v>159</v>
      </c>
      <c r="AB1715" t="str">
        <f>VLOOKUP(Table8_16[[#This Row],[Store_ID]],Store!$A$2:$E$21,2,FALSE)</f>
        <v>Johnson-Wright</v>
      </c>
      <c r="AC1715" t="str">
        <f>VLOOKUP(Table8_16[[#This Row],[Store_ID]],Store!$A$2:$E$21,3,FALSE)</f>
        <v>North</v>
      </c>
      <c r="AD1715" t="str">
        <f>VLOOKUP(Table8_16[[#This Row],[Store_ID]],Store!$A$2:$E$21,4,FALSE)</f>
        <v>Hoodberg</v>
      </c>
      <c r="AE1715" t="str">
        <f>VLOOKUP(Table8_16[[#This Row],[Store_ID]],Store!$A$2:$E$21,5,FALSE)</f>
        <v>Outlet</v>
      </c>
      <c r="AF1715" s="22" t="str">
        <f>VLOOKUP(Table8_16[[#This Row],[Store_ID]],Store!$A$2:$F$21,6,FALSE)</f>
        <v>Physical Store</v>
      </c>
    </row>
    <row r="1716" spans="1:32" x14ac:dyDescent="0.3">
      <c r="A1716" t="s">
        <v>3681</v>
      </c>
      <c r="B1716" s="5">
        <v>45347</v>
      </c>
      <c r="C1716" t="s">
        <v>1504</v>
      </c>
      <c r="D1716" t="s">
        <v>1689</v>
      </c>
      <c r="E1716" t="s">
        <v>1934</v>
      </c>
      <c r="F1716">
        <v>4</v>
      </c>
      <c r="G1716">
        <v>746.36</v>
      </c>
      <c r="H1716">
        <v>0.02</v>
      </c>
      <c r="I1716" t="s">
        <v>1959</v>
      </c>
      <c r="J1716">
        <v>2925.7312000000002</v>
      </c>
      <c r="K1716">
        <v>2925.7312000000002</v>
      </c>
      <c r="L1716" t="str">
        <f>_xlfn.IFS(Table8_1[[#This Row],[Unit_Price]]&lt;500,"Low Price",Table8_1[[#This Row],[Unit_Price]]&lt;2000,"Medium Price",Table8_1[[#This Row],[Unit_Price]]&gt;=2000, "High Price")</f>
        <v>Medium Price</v>
      </c>
      <c r="M1716" t="str">
        <f>VLOOKUP(Table8_16[[#This Row],[Customer_ID]],Table1__2[],2,FALSE)</f>
        <v>Sara Ingram</v>
      </c>
      <c r="N1716">
        <f>VLOOKUP(Table8_16[[#This Row],[Customer_ID]],Table1__2[],3,FALSE)</f>
        <v>46</v>
      </c>
      <c r="O1716" t="str">
        <f>VLOOKUP(Table8_16[[#This Row],[Customer_ID]],Table1__2[],4,FALSE)</f>
        <v>Female</v>
      </c>
      <c r="P1716" t="str">
        <f>VLOOKUP(Table8_16[[#This Row],[Customer_ID]],Table1__2[],5,FALSE)</f>
        <v>East Dillonview</v>
      </c>
      <c r="Q1716" t="str">
        <f>VLOOKUP(Table8_16[[#This Row],[Customer_ID]],Table1__2[],6,FALSE)</f>
        <v>Virginia</v>
      </c>
      <c r="R1716" t="str">
        <f>VLOOKUP(Table8_16[[#This Row],[Customer_ID]],Table1__2[],7,FALSE)</f>
        <v>USA</v>
      </c>
      <c r="S1716" t="str">
        <f>VLOOKUP(Table8_16[[#This Row],[Customer_ID]],Table1__2[],8,FALSE)</f>
        <v>Bronze</v>
      </c>
      <c r="T1716" t="str">
        <f>VLOOKUP(Table8_16[[#This Row],[Customer_ID]],Table1__2[],9,FALSE)</f>
        <v>Experienced</v>
      </c>
      <c r="U1716" t="str">
        <f>VLOOKUP(Table8_16[[#This Row],[Product_ID]],Table3__211[],2,FALSE)</f>
        <v>Men's Casual</v>
      </c>
      <c r="V1716" t="str">
        <f>VLOOKUP(Table8_16[[#This Row],[Product_ID]],Table3__211[],3,FALSE)</f>
        <v>Sneakers</v>
      </c>
      <c r="W1716" t="str">
        <f>VLOOKUP(Table8_16[[#This Row],[Product_ID]],Table3__211[],4,FALSE)</f>
        <v>Clothing</v>
      </c>
      <c r="X1716" t="str">
        <f>VLOOKUP(Table8_16[[#This Row],[Product_ID]],Table3__211[],5,FALSE)</f>
        <v>Footwear</v>
      </c>
      <c r="Y1716" t="str">
        <f>VLOOKUP(Table8_16[[#This Row],[Product_ID]],Table3__211[],6,FALSE)</f>
        <v>Hogan-Lee</v>
      </c>
      <c r="Z1716">
        <f>VLOOKUP(Table8_16[[#This Row],[Product_ID]],Table3__211[],7,FALSE)</f>
        <v>353.47</v>
      </c>
      <c r="AA1716">
        <f>VLOOKUP(Table8_16[[#This Row],[Product_ID]],Table3__211[],8,FALSE)</f>
        <v>214</v>
      </c>
      <c r="AB1716" t="str">
        <f>VLOOKUP(Table8_16[[#This Row],[Store_ID]],Store!$A$2:$E$21,2,FALSE)</f>
        <v>Mcdonald Inc</v>
      </c>
      <c r="AC1716" t="str">
        <f>VLOOKUP(Table8_16[[#This Row],[Store_ID]],Store!$A$2:$E$21,3,FALSE)</f>
        <v>South</v>
      </c>
      <c r="AD1716" t="str">
        <f>VLOOKUP(Table8_16[[#This Row],[Store_ID]],Store!$A$2:$E$21,4,FALSE)</f>
        <v>Christopherland</v>
      </c>
      <c r="AE1716" t="str">
        <f>VLOOKUP(Table8_16[[#This Row],[Store_ID]],Store!$A$2:$E$21,5,FALSE)</f>
        <v>Outlet</v>
      </c>
      <c r="AF1716" s="22" t="str">
        <f>VLOOKUP(Table8_16[[#This Row],[Store_ID]],Store!$A$2:$F$21,6,FALSE)</f>
        <v>Physical Store</v>
      </c>
    </row>
    <row r="1717" spans="1:32" x14ac:dyDescent="0.3">
      <c r="A1717" t="s">
        <v>3682</v>
      </c>
      <c r="B1717" s="5">
        <v>45823</v>
      </c>
      <c r="C1717" t="s">
        <v>1355</v>
      </c>
      <c r="D1717" t="s">
        <v>1606</v>
      </c>
      <c r="E1717" t="s">
        <v>1892</v>
      </c>
      <c r="F1717">
        <v>1</v>
      </c>
      <c r="G1717">
        <v>120.83</v>
      </c>
      <c r="H1717">
        <v>0.08</v>
      </c>
      <c r="I1717" t="s">
        <v>1959</v>
      </c>
      <c r="J1717">
        <v>111.1636</v>
      </c>
      <c r="K1717">
        <v>111.1636</v>
      </c>
      <c r="L1717" t="str">
        <f>_xlfn.IFS(Table8_1[[#This Row],[Unit_Price]]&lt;500,"Low Price",Table8_1[[#This Row],[Unit_Price]]&lt;2000,"Medium Price",Table8_1[[#This Row],[Unit_Price]]&gt;=2000, "High Price")</f>
        <v>Low Price</v>
      </c>
      <c r="M1717" t="str">
        <f>VLOOKUP(Table8_16[[#This Row],[Customer_ID]],Table1__2[],2,FALSE)</f>
        <v>Thomas Moore</v>
      </c>
      <c r="N1717">
        <f>VLOOKUP(Table8_16[[#This Row],[Customer_ID]],Table1__2[],3,FALSE)</f>
        <v>51</v>
      </c>
      <c r="O1717" t="str">
        <f>VLOOKUP(Table8_16[[#This Row],[Customer_ID]],Table1__2[],4,FALSE)</f>
        <v>Female</v>
      </c>
      <c r="P1717" t="str">
        <f>VLOOKUP(Table8_16[[#This Row],[Customer_ID]],Table1__2[],5,FALSE)</f>
        <v>Williamsberg</v>
      </c>
      <c r="Q1717" t="str">
        <f>VLOOKUP(Table8_16[[#This Row],[Customer_ID]],Table1__2[],6,FALSE)</f>
        <v>New York</v>
      </c>
      <c r="R1717" t="str">
        <f>VLOOKUP(Table8_16[[#This Row],[Customer_ID]],Table1__2[],7,FALSE)</f>
        <v>USA</v>
      </c>
      <c r="S1717" t="str">
        <f>VLOOKUP(Table8_16[[#This Row],[Customer_ID]],Table1__2[],8,FALSE)</f>
        <v>Silver</v>
      </c>
      <c r="T1717" t="str">
        <f>VLOOKUP(Table8_16[[#This Row],[Customer_ID]],Table1__2[],9,FALSE)</f>
        <v>Experienced</v>
      </c>
      <c r="U1717" t="str">
        <f>VLOOKUP(Table8_16[[#This Row],[Product_ID]],Table3__211[],2,FALSE)</f>
        <v>Hair Strengthening</v>
      </c>
      <c r="V1717" t="str">
        <f>VLOOKUP(Table8_16[[#This Row],[Product_ID]],Table3__211[],3,FALSE)</f>
        <v>Shampoo</v>
      </c>
      <c r="W1717" t="str">
        <f>VLOOKUP(Table8_16[[#This Row],[Product_ID]],Table3__211[],4,FALSE)</f>
        <v>Beauty</v>
      </c>
      <c r="X1717" t="str">
        <f>VLOOKUP(Table8_16[[#This Row],[Product_ID]],Table3__211[],5,FALSE)</f>
        <v>Haircare</v>
      </c>
      <c r="Y1717" t="str">
        <f>VLOOKUP(Table8_16[[#This Row],[Product_ID]],Table3__211[],6,FALSE)</f>
        <v>Rice LLC</v>
      </c>
      <c r="Z1717">
        <f>VLOOKUP(Table8_16[[#This Row],[Product_ID]],Table3__211[],7,FALSE)</f>
        <v>115.82</v>
      </c>
      <c r="AA1717">
        <f>VLOOKUP(Table8_16[[#This Row],[Product_ID]],Table3__211[],8,FALSE)</f>
        <v>460</v>
      </c>
      <c r="AB1717" t="str">
        <f>VLOOKUP(Table8_16[[#This Row],[Store_ID]],Store!$A$2:$E$21,2,FALSE)</f>
        <v>Martinez, Adkins and Johnson</v>
      </c>
      <c r="AC1717" t="str">
        <f>VLOOKUP(Table8_16[[#This Row],[Store_ID]],Store!$A$2:$E$21,3,FALSE)</f>
        <v>North</v>
      </c>
      <c r="AD1717" t="str">
        <f>VLOOKUP(Table8_16[[#This Row],[Store_ID]],Store!$A$2:$E$21,4,FALSE)</f>
        <v>Danielmouth</v>
      </c>
      <c r="AE1717" t="str">
        <f>VLOOKUP(Table8_16[[#This Row],[Store_ID]],Store!$A$2:$E$21,5,FALSE)</f>
        <v>Flagship</v>
      </c>
      <c r="AF1717" s="22" t="str">
        <f>VLOOKUP(Table8_16[[#This Row],[Store_ID]],Store!$A$2:$F$21,6,FALSE)</f>
        <v>Physical Store</v>
      </c>
    </row>
    <row r="1718" spans="1:32" x14ac:dyDescent="0.3">
      <c r="A1718" t="s">
        <v>3683</v>
      </c>
      <c r="B1718" s="5">
        <v>45394</v>
      </c>
      <c r="C1718" t="s">
        <v>1255</v>
      </c>
      <c r="D1718" t="s">
        <v>1814</v>
      </c>
      <c r="E1718" t="s">
        <v>1945</v>
      </c>
      <c r="F1718">
        <v>2</v>
      </c>
      <c r="G1718">
        <v>68.31</v>
      </c>
      <c r="H1718">
        <v>0.28999999999999998</v>
      </c>
      <c r="I1718" t="s">
        <v>1964</v>
      </c>
      <c r="J1718">
        <v>97.000200000000007</v>
      </c>
      <c r="K1718">
        <v>97.000200000000007</v>
      </c>
      <c r="L1718" t="str">
        <f>_xlfn.IFS(Table8_1[[#This Row],[Unit_Price]]&lt;500,"Low Price",Table8_1[[#This Row],[Unit_Price]]&lt;2000,"Medium Price",Table8_1[[#This Row],[Unit_Price]]&gt;=2000, "High Price")</f>
        <v>Low Price</v>
      </c>
      <c r="M1718" t="str">
        <f>VLOOKUP(Table8_16[[#This Row],[Customer_ID]],Table1__2[],2,FALSE)</f>
        <v>John Donaldson</v>
      </c>
      <c r="N1718">
        <f>VLOOKUP(Table8_16[[#This Row],[Customer_ID]],Table1__2[],3,FALSE)</f>
        <v>27</v>
      </c>
      <c r="O1718" t="str">
        <f>VLOOKUP(Table8_16[[#This Row],[Customer_ID]],Table1__2[],4,FALSE)</f>
        <v>Male</v>
      </c>
      <c r="P1718" t="str">
        <f>VLOOKUP(Table8_16[[#This Row],[Customer_ID]],Table1__2[],5,FALSE)</f>
        <v>New Edward</v>
      </c>
      <c r="Q1718" t="str">
        <f>VLOOKUP(Table8_16[[#This Row],[Customer_ID]],Table1__2[],6,FALSE)</f>
        <v>Maine</v>
      </c>
      <c r="R1718" t="str">
        <f>VLOOKUP(Table8_16[[#This Row],[Customer_ID]],Table1__2[],7,FALSE)</f>
        <v>USA</v>
      </c>
      <c r="S1718" t="str">
        <f>VLOOKUP(Table8_16[[#This Row],[Customer_ID]],Table1__2[],8,FALSE)</f>
        <v>Bronze</v>
      </c>
      <c r="T1718" t="str">
        <f>VLOOKUP(Table8_16[[#This Row],[Customer_ID]],Table1__2[],9,FALSE)</f>
        <v>Entry level Professionel</v>
      </c>
      <c r="U1718" t="str">
        <f>VLOOKUP(Table8_16[[#This Row],[Product_ID]],Table3__211[],2,FALSE)</f>
        <v>WiFi Mesh</v>
      </c>
      <c r="V1718" t="str">
        <f>VLOOKUP(Table8_16[[#This Row],[Product_ID]],Table3__211[],3,FALSE)</f>
        <v>Router</v>
      </c>
      <c r="W1718" t="str">
        <f>VLOOKUP(Table8_16[[#This Row],[Product_ID]],Table3__211[],4,FALSE)</f>
        <v>Electronics</v>
      </c>
      <c r="X1718" t="str">
        <f>VLOOKUP(Table8_16[[#This Row],[Product_ID]],Table3__211[],5,FALSE)</f>
        <v>Appliances</v>
      </c>
      <c r="Y1718" t="str">
        <f>VLOOKUP(Table8_16[[#This Row],[Product_ID]],Table3__211[],6,FALSE)</f>
        <v>White, Reeves and Woods</v>
      </c>
      <c r="Z1718">
        <f>VLOOKUP(Table8_16[[#This Row],[Product_ID]],Table3__211[],7,FALSE)</f>
        <v>480.9</v>
      </c>
      <c r="AA1718">
        <f>VLOOKUP(Table8_16[[#This Row],[Product_ID]],Table3__211[],8,FALSE)</f>
        <v>104</v>
      </c>
      <c r="AB1718" t="str">
        <f>VLOOKUP(Table8_16[[#This Row],[Store_ID]],Store!$A$2:$E$21,2,FALSE)</f>
        <v>Guerrero-Schmitt</v>
      </c>
      <c r="AC1718" t="str">
        <f>VLOOKUP(Table8_16[[#This Row],[Store_ID]],Store!$A$2:$E$21,3,FALSE)</f>
        <v>East</v>
      </c>
      <c r="AD1718" t="str">
        <f>VLOOKUP(Table8_16[[#This Row],[Store_ID]],Store!$A$2:$E$21,4,FALSE)</f>
        <v>East Stevechester</v>
      </c>
      <c r="AE1718" t="str">
        <f>VLOOKUP(Table8_16[[#This Row],[Store_ID]],Store!$A$2:$E$21,5,FALSE)</f>
        <v>Flagship</v>
      </c>
      <c r="AF1718" s="22" t="str">
        <f>VLOOKUP(Table8_16[[#This Row],[Store_ID]],Store!$A$2:$F$21,6,FALSE)</f>
        <v>Physical Store</v>
      </c>
    </row>
    <row r="1719" spans="1:32" x14ac:dyDescent="0.3">
      <c r="A1719" t="s">
        <v>3684</v>
      </c>
      <c r="B1719" s="5">
        <v>45265</v>
      </c>
      <c r="C1719" t="s">
        <v>234</v>
      </c>
      <c r="D1719" t="s">
        <v>1642</v>
      </c>
      <c r="E1719" t="s">
        <v>1945</v>
      </c>
      <c r="F1719">
        <v>2</v>
      </c>
      <c r="G1719">
        <v>761.71</v>
      </c>
      <c r="H1719">
        <v>0.02</v>
      </c>
      <c r="I1719" t="s">
        <v>1961</v>
      </c>
      <c r="J1719">
        <v>1492.9516000000001</v>
      </c>
      <c r="K1719">
        <v>1492.9516000000001</v>
      </c>
      <c r="L1719" t="str">
        <f>_xlfn.IFS(Table8_1[[#This Row],[Unit_Price]]&lt;500,"Low Price",Table8_1[[#This Row],[Unit_Price]]&lt;2000,"Medium Price",Table8_1[[#This Row],[Unit_Price]]&gt;=2000, "High Price")</f>
        <v>Medium Price</v>
      </c>
      <c r="M1719" t="str">
        <f>VLOOKUP(Table8_16[[#This Row],[Customer_ID]],Table1__2[],2,FALSE)</f>
        <v>James Bean</v>
      </c>
      <c r="N1719">
        <f>VLOOKUP(Table8_16[[#This Row],[Customer_ID]],Table1__2[],3,FALSE)</f>
        <v>50</v>
      </c>
      <c r="O1719" t="str">
        <f>VLOOKUP(Table8_16[[#This Row],[Customer_ID]],Table1__2[],4,FALSE)</f>
        <v>Male</v>
      </c>
      <c r="P1719" t="str">
        <f>VLOOKUP(Table8_16[[#This Row],[Customer_ID]],Table1__2[],5,FALSE)</f>
        <v>Stevensonton</v>
      </c>
      <c r="Q1719" t="str">
        <f>VLOOKUP(Table8_16[[#This Row],[Customer_ID]],Table1__2[],6,FALSE)</f>
        <v>New Mexico</v>
      </c>
      <c r="R1719" t="str">
        <f>VLOOKUP(Table8_16[[#This Row],[Customer_ID]],Table1__2[],7,FALSE)</f>
        <v>USA</v>
      </c>
      <c r="S1719" t="str">
        <f>VLOOKUP(Table8_16[[#This Row],[Customer_ID]],Table1__2[],8,FALSE)</f>
        <v>Bronze</v>
      </c>
      <c r="T1719" t="str">
        <f>VLOOKUP(Table8_16[[#This Row],[Customer_ID]],Table1__2[],9,FALSE)</f>
        <v>Experienced</v>
      </c>
      <c r="U1719" t="str">
        <f>VLOOKUP(Table8_16[[#This Row],[Product_ID]],Table3__211[],2,FALSE)</f>
        <v>Carbon Fiber Tennis</v>
      </c>
      <c r="V1719" t="str">
        <f>VLOOKUP(Table8_16[[#This Row],[Product_ID]],Table3__211[],3,FALSE)</f>
        <v>Racket</v>
      </c>
      <c r="W1719" t="str">
        <f>VLOOKUP(Table8_16[[#This Row],[Product_ID]],Table3__211[],4,FALSE)</f>
        <v>Sports</v>
      </c>
      <c r="X1719" t="str">
        <f>VLOOKUP(Table8_16[[#This Row],[Product_ID]],Table3__211[],5,FALSE)</f>
        <v>Equipment</v>
      </c>
      <c r="Y1719" t="str">
        <f>VLOOKUP(Table8_16[[#This Row],[Product_ID]],Table3__211[],6,FALSE)</f>
        <v>Flores, Pineda and Rodriguez</v>
      </c>
      <c r="Z1719">
        <f>VLOOKUP(Table8_16[[#This Row],[Product_ID]],Table3__211[],7,FALSE)</f>
        <v>484.62</v>
      </c>
      <c r="AA1719">
        <f>VLOOKUP(Table8_16[[#This Row],[Product_ID]],Table3__211[],8,FALSE)</f>
        <v>432</v>
      </c>
      <c r="AB1719" t="str">
        <f>VLOOKUP(Table8_16[[#This Row],[Store_ID]],Store!$A$2:$E$21,2,FALSE)</f>
        <v>Guerrero-Schmitt</v>
      </c>
      <c r="AC1719" t="str">
        <f>VLOOKUP(Table8_16[[#This Row],[Store_ID]],Store!$A$2:$E$21,3,FALSE)</f>
        <v>East</v>
      </c>
      <c r="AD1719" t="str">
        <f>VLOOKUP(Table8_16[[#This Row],[Store_ID]],Store!$A$2:$E$21,4,FALSE)</f>
        <v>East Stevechester</v>
      </c>
      <c r="AE1719" t="str">
        <f>VLOOKUP(Table8_16[[#This Row],[Store_ID]],Store!$A$2:$E$21,5,FALSE)</f>
        <v>Flagship</v>
      </c>
      <c r="AF1719" s="22" t="str">
        <f>VLOOKUP(Table8_16[[#This Row],[Store_ID]],Store!$A$2:$F$21,6,FALSE)</f>
        <v>Physical Store</v>
      </c>
    </row>
    <row r="1720" spans="1:32" x14ac:dyDescent="0.3">
      <c r="A1720" t="s">
        <v>3685</v>
      </c>
      <c r="B1720" s="5">
        <v>45261</v>
      </c>
      <c r="C1720" t="s">
        <v>248</v>
      </c>
      <c r="D1720" t="s">
        <v>1817</v>
      </c>
      <c r="E1720" t="s">
        <v>1901</v>
      </c>
      <c r="F1720">
        <v>4</v>
      </c>
      <c r="G1720">
        <v>346.37</v>
      </c>
      <c r="H1720">
        <v>0.18</v>
      </c>
      <c r="I1720" t="s">
        <v>1964</v>
      </c>
      <c r="J1720">
        <v>1136.0935999999999</v>
      </c>
      <c r="K1720">
        <v>1136.0936000000002</v>
      </c>
      <c r="L1720" t="str">
        <f>_xlfn.IFS(Table8_1[[#This Row],[Unit_Price]]&lt;500,"Low Price",Table8_1[[#This Row],[Unit_Price]]&lt;2000,"Medium Price",Table8_1[[#This Row],[Unit_Price]]&gt;=2000, "High Price")</f>
        <v>Low Price</v>
      </c>
      <c r="M1720" t="str">
        <f>VLOOKUP(Table8_16[[#This Row],[Customer_ID]],Table1__2[],2,FALSE)</f>
        <v>Cody Diaz</v>
      </c>
      <c r="N1720">
        <f>VLOOKUP(Table8_16[[#This Row],[Customer_ID]],Table1__2[],3,FALSE)</f>
        <v>27</v>
      </c>
      <c r="O1720" t="str">
        <f>VLOOKUP(Table8_16[[#This Row],[Customer_ID]],Table1__2[],4,FALSE)</f>
        <v>Female</v>
      </c>
      <c r="P1720" t="str">
        <f>VLOOKUP(Table8_16[[#This Row],[Customer_ID]],Table1__2[],5,FALSE)</f>
        <v>South Aaronside</v>
      </c>
      <c r="Q1720" t="str">
        <f>VLOOKUP(Table8_16[[#This Row],[Customer_ID]],Table1__2[],6,FALSE)</f>
        <v>New Hampshire</v>
      </c>
      <c r="R1720" t="str">
        <f>VLOOKUP(Table8_16[[#This Row],[Customer_ID]],Table1__2[],7,FALSE)</f>
        <v>USA</v>
      </c>
      <c r="S1720" t="str">
        <f>VLOOKUP(Table8_16[[#This Row],[Customer_ID]],Table1__2[],8,FALSE)</f>
        <v>Silver</v>
      </c>
      <c r="T1720" t="str">
        <f>VLOOKUP(Table8_16[[#This Row],[Customer_ID]],Table1__2[],9,FALSE)</f>
        <v>Entry level Professionel</v>
      </c>
      <c r="U1720" t="str">
        <f>VLOOKUP(Table8_16[[#This Row],[Product_ID]],Table3__211[],2,FALSE)</f>
        <v>Essential Oil</v>
      </c>
      <c r="V1720" t="str">
        <f>VLOOKUP(Table8_16[[#This Row],[Product_ID]],Table3__211[],3,FALSE)</f>
        <v>Diffuser</v>
      </c>
      <c r="W1720" t="str">
        <f>VLOOKUP(Table8_16[[#This Row],[Product_ID]],Table3__211[],4,FALSE)</f>
        <v>Home</v>
      </c>
      <c r="X1720" t="str">
        <f>VLOOKUP(Table8_16[[#This Row],[Product_ID]],Table3__211[],5,FALSE)</f>
        <v>Decor</v>
      </c>
      <c r="Y1720" t="str">
        <f>VLOOKUP(Table8_16[[#This Row],[Product_ID]],Table3__211[],6,FALSE)</f>
        <v>Hernandez Inc</v>
      </c>
      <c r="Z1720">
        <f>VLOOKUP(Table8_16[[#This Row],[Product_ID]],Table3__211[],7,FALSE)</f>
        <v>325.26</v>
      </c>
      <c r="AA1720">
        <f>VLOOKUP(Table8_16[[#This Row],[Product_ID]],Table3__211[],8,FALSE)</f>
        <v>400</v>
      </c>
      <c r="AB1720" t="str">
        <f>VLOOKUP(Table8_16[[#This Row],[Store_ID]],Store!$A$2:$E$21,2,FALSE)</f>
        <v>Johnson-Wright</v>
      </c>
      <c r="AC1720" t="str">
        <f>VLOOKUP(Table8_16[[#This Row],[Store_ID]],Store!$A$2:$E$21,3,FALSE)</f>
        <v>North</v>
      </c>
      <c r="AD1720" t="str">
        <f>VLOOKUP(Table8_16[[#This Row],[Store_ID]],Store!$A$2:$E$21,4,FALSE)</f>
        <v>Hoodberg</v>
      </c>
      <c r="AE1720" t="str">
        <f>VLOOKUP(Table8_16[[#This Row],[Store_ID]],Store!$A$2:$E$21,5,FALSE)</f>
        <v>Outlet</v>
      </c>
      <c r="AF1720" s="22" t="str">
        <f>VLOOKUP(Table8_16[[#This Row],[Store_ID]],Store!$A$2:$F$21,6,FALSE)</f>
        <v>Physical Store</v>
      </c>
    </row>
    <row r="1721" spans="1:32" x14ac:dyDescent="0.3">
      <c r="A1721" t="s">
        <v>3686</v>
      </c>
      <c r="B1721" s="5">
        <v>45702</v>
      </c>
      <c r="C1721" t="s">
        <v>42</v>
      </c>
      <c r="D1721" t="s">
        <v>1747</v>
      </c>
      <c r="E1721" t="s">
        <v>1929</v>
      </c>
      <c r="F1721">
        <v>1</v>
      </c>
      <c r="G1721">
        <v>846.3</v>
      </c>
      <c r="H1721">
        <v>0.14000000000000001</v>
      </c>
      <c r="I1721" t="s">
        <v>1961</v>
      </c>
      <c r="J1721">
        <v>727.81799999999998</v>
      </c>
      <c r="K1721">
        <v>727.81799999999998</v>
      </c>
      <c r="L1721" t="str">
        <f>_xlfn.IFS(Table8_1[[#This Row],[Unit_Price]]&lt;500,"Low Price",Table8_1[[#This Row],[Unit_Price]]&lt;2000,"Medium Price",Table8_1[[#This Row],[Unit_Price]]&gt;=2000, "High Price")</f>
        <v>Medium Price</v>
      </c>
      <c r="M1721" t="str">
        <f>VLOOKUP(Table8_16[[#This Row],[Customer_ID]],Table1__2[],2,FALSE)</f>
        <v>Daniel Boyd</v>
      </c>
      <c r="N1721">
        <f>VLOOKUP(Table8_16[[#This Row],[Customer_ID]],Table1__2[],3,FALSE)</f>
        <v>29</v>
      </c>
      <c r="O1721" t="str">
        <f>VLOOKUP(Table8_16[[#This Row],[Customer_ID]],Table1__2[],4,FALSE)</f>
        <v>Female</v>
      </c>
      <c r="P1721" t="str">
        <f>VLOOKUP(Table8_16[[#This Row],[Customer_ID]],Table1__2[],5,FALSE)</f>
        <v>West Pamelafurt</v>
      </c>
      <c r="Q1721" t="str">
        <f>VLOOKUP(Table8_16[[#This Row],[Customer_ID]],Table1__2[],6,FALSE)</f>
        <v>West Virginia</v>
      </c>
      <c r="R1721" t="str">
        <f>VLOOKUP(Table8_16[[#This Row],[Customer_ID]],Table1__2[],7,FALSE)</f>
        <v>USA</v>
      </c>
      <c r="S1721" t="str">
        <f>VLOOKUP(Table8_16[[#This Row],[Customer_ID]],Table1__2[],8,FALSE)</f>
        <v>Bronze</v>
      </c>
      <c r="T1721" t="str">
        <f>VLOOKUP(Table8_16[[#This Row],[Customer_ID]],Table1__2[],9,FALSE)</f>
        <v>Entry level Professionel</v>
      </c>
      <c r="U1721" t="str">
        <f>VLOOKUP(Table8_16[[#This Row],[Product_ID]],Table3__211[],2,FALSE)</f>
        <v>Ceramic Plant</v>
      </c>
      <c r="V1721" t="str">
        <f>VLOOKUP(Table8_16[[#This Row],[Product_ID]],Table3__211[],3,FALSE)</f>
        <v>Pot</v>
      </c>
      <c r="W1721" t="str">
        <f>VLOOKUP(Table8_16[[#This Row],[Product_ID]],Table3__211[],4,FALSE)</f>
        <v>Home</v>
      </c>
      <c r="X1721" t="str">
        <f>VLOOKUP(Table8_16[[#This Row],[Product_ID]],Table3__211[],5,FALSE)</f>
        <v>Decor</v>
      </c>
      <c r="Y1721" t="str">
        <f>VLOOKUP(Table8_16[[#This Row],[Product_ID]],Table3__211[],6,FALSE)</f>
        <v>Hatfield, Baird and Torres</v>
      </c>
      <c r="Z1721">
        <f>VLOOKUP(Table8_16[[#This Row],[Product_ID]],Table3__211[],7,FALSE)</f>
        <v>81.75</v>
      </c>
      <c r="AA1721">
        <f>VLOOKUP(Table8_16[[#This Row],[Product_ID]],Table3__211[],8,FALSE)</f>
        <v>273</v>
      </c>
      <c r="AB1721" t="str">
        <f>VLOOKUP(Table8_16[[#This Row],[Store_ID]],Store!$A$2:$E$21,2,FALSE)</f>
        <v>Thomas, Bridges and Harris</v>
      </c>
      <c r="AC1721" t="str">
        <f>VLOOKUP(Table8_16[[#This Row],[Store_ID]],Store!$A$2:$E$21,3,FALSE)</f>
        <v>North</v>
      </c>
      <c r="AD1721" t="str">
        <f>VLOOKUP(Table8_16[[#This Row],[Store_ID]],Store!$A$2:$E$21,4,FALSE)</f>
        <v>Sabrinatown</v>
      </c>
      <c r="AE1721" t="str">
        <f>VLOOKUP(Table8_16[[#This Row],[Store_ID]],Store!$A$2:$E$21,5,FALSE)</f>
        <v>Online</v>
      </c>
      <c r="AF1721" s="22" t="str">
        <f>VLOOKUP(Table8_16[[#This Row],[Store_ID]],Store!$A$2:$F$21,6,FALSE)</f>
        <v>Digital Store</v>
      </c>
    </row>
    <row r="1722" spans="1:32" x14ac:dyDescent="0.3">
      <c r="A1722" t="s">
        <v>3687</v>
      </c>
      <c r="B1722" s="5">
        <v>45624</v>
      </c>
      <c r="C1722" t="s">
        <v>1352</v>
      </c>
      <c r="D1722" t="s">
        <v>1555</v>
      </c>
      <c r="E1722" t="s">
        <v>1948</v>
      </c>
      <c r="F1722">
        <v>1</v>
      </c>
      <c r="G1722">
        <v>458.97</v>
      </c>
      <c r="H1722">
        <v>0.1</v>
      </c>
      <c r="I1722" t="s">
        <v>1961</v>
      </c>
      <c r="J1722">
        <v>413.07299999999998</v>
      </c>
      <c r="K1722">
        <v>413.07300000000004</v>
      </c>
      <c r="L1722" t="str">
        <f>_xlfn.IFS(Table8_1[[#This Row],[Unit_Price]]&lt;500,"Low Price",Table8_1[[#This Row],[Unit_Price]]&lt;2000,"Medium Price",Table8_1[[#This Row],[Unit_Price]]&gt;=2000, "High Price")</f>
        <v>Low Price</v>
      </c>
      <c r="M1722" t="str">
        <f>VLOOKUP(Table8_16[[#This Row],[Customer_ID]],Table1__2[],2,FALSE)</f>
        <v>Summer Weiss</v>
      </c>
      <c r="N1722">
        <f>VLOOKUP(Table8_16[[#This Row],[Customer_ID]],Table1__2[],3,FALSE)</f>
        <v>37</v>
      </c>
      <c r="O1722" t="str">
        <f>VLOOKUP(Table8_16[[#This Row],[Customer_ID]],Table1__2[],4,FALSE)</f>
        <v>Male</v>
      </c>
      <c r="P1722" t="str">
        <f>VLOOKUP(Table8_16[[#This Row],[Customer_ID]],Table1__2[],5,FALSE)</f>
        <v>Phyllisport</v>
      </c>
      <c r="Q1722" t="str">
        <f>VLOOKUP(Table8_16[[#This Row],[Customer_ID]],Table1__2[],6,FALSE)</f>
        <v>New Jersey</v>
      </c>
      <c r="R1722" t="str">
        <f>VLOOKUP(Table8_16[[#This Row],[Customer_ID]],Table1__2[],7,FALSE)</f>
        <v>USA</v>
      </c>
      <c r="S1722" t="str">
        <f>VLOOKUP(Table8_16[[#This Row],[Customer_ID]],Table1__2[],8,FALSE)</f>
        <v>Bronze</v>
      </c>
      <c r="T1722" t="str">
        <f>VLOOKUP(Table8_16[[#This Row],[Customer_ID]],Table1__2[],9,FALSE)</f>
        <v>Experienced</v>
      </c>
      <c r="U1722" t="str">
        <f>VLOOKUP(Table8_16[[#This Row],[Product_ID]],Table3__211[],2,FALSE)</f>
        <v>Brother Laser</v>
      </c>
      <c r="V1722" t="str">
        <f>VLOOKUP(Table8_16[[#This Row],[Product_ID]],Table3__211[],3,FALSE)</f>
        <v>Printer</v>
      </c>
      <c r="W1722" t="str">
        <f>VLOOKUP(Table8_16[[#This Row],[Product_ID]],Table3__211[],4,FALSE)</f>
        <v>Electronics</v>
      </c>
      <c r="X1722" t="str">
        <f>VLOOKUP(Table8_16[[#This Row],[Product_ID]],Table3__211[],5,FALSE)</f>
        <v>Computer</v>
      </c>
      <c r="Y1722" t="str">
        <f>VLOOKUP(Table8_16[[#This Row],[Product_ID]],Table3__211[],6,FALSE)</f>
        <v>Hunt Inc</v>
      </c>
      <c r="Z1722">
        <f>VLOOKUP(Table8_16[[#This Row],[Product_ID]],Table3__211[],7,FALSE)</f>
        <v>112.42</v>
      </c>
      <c r="AA1722">
        <f>VLOOKUP(Table8_16[[#This Row],[Product_ID]],Table3__211[],8,FALSE)</f>
        <v>416</v>
      </c>
      <c r="AB1722" t="str">
        <f>VLOOKUP(Table8_16[[#This Row],[Store_ID]],Store!$A$2:$E$21,2,FALSE)</f>
        <v>Mann-Austin</v>
      </c>
      <c r="AC1722" t="str">
        <f>VLOOKUP(Table8_16[[#This Row],[Store_ID]],Store!$A$2:$E$21,3,FALSE)</f>
        <v>East</v>
      </c>
      <c r="AD1722" t="str">
        <f>VLOOKUP(Table8_16[[#This Row],[Store_ID]],Store!$A$2:$E$21,4,FALSE)</f>
        <v>Vasquezborough</v>
      </c>
      <c r="AE1722" t="str">
        <f>VLOOKUP(Table8_16[[#This Row],[Store_ID]],Store!$A$2:$E$21,5,FALSE)</f>
        <v>Online</v>
      </c>
      <c r="AF1722" s="22" t="str">
        <f>VLOOKUP(Table8_16[[#This Row],[Store_ID]],Store!$A$2:$F$21,6,FALSE)</f>
        <v>Digital Store</v>
      </c>
    </row>
    <row r="1723" spans="1:32" x14ac:dyDescent="0.3">
      <c r="A1723" t="s">
        <v>3688</v>
      </c>
      <c r="B1723" s="5">
        <v>45736</v>
      </c>
      <c r="C1723" t="s">
        <v>928</v>
      </c>
      <c r="D1723" t="s">
        <v>1709</v>
      </c>
      <c r="E1723" t="s">
        <v>1914</v>
      </c>
      <c r="F1723">
        <v>2</v>
      </c>
      <c r="G1723">
        <v>536.61</v>
      </c>
      <c r="H1723">
        <v>0.14000000000000001</v>
      </c>
      <c r="I1723" t="s">
        <v>1959</v>
      </c>
      <c r="J1723">
        <v>922.9692</v>
      </c>
      <c r="K1723">
        <v>922.9692</v>
      </c>
      <c r="L1723" t="str">
        <f>_xlfn.IFS(Table8_1[[#This Row],[Unit_Price]]&lt;500,"Low Price",Table8_1[[#This Row],[Unit_Price]]&lt;2000,"Medium Price",Table8_1[[#This Row],[Unit_Price]]&gt;=2000, "High Price")</f>
        <v>Medium Price</v>
      </c>
      <c r="M1723" t="str">
        <f>VLOOKUP(Table8_16[[#This Row],[Customer_ID]],Table1__2[],2,FALSE)</f>
        <v>Jennifer Figueroa</v>
      </c>
      <c r="N1723">
        <f>VLOOKUP(Table8_16[[#This Row],[Customer_ID]],Table1__2[],3,FALSE)</f>
        <v>45</v>
      </c>
      <c r="O1723" t="str">
        <f>VLOOKUP(Table8_16[[#This Row],[Customer_ID]],Table1__2[],4,FALSE)</f>
        <v>Male</v>
      </c>
      <c r="P1723" t="str">
        <f>VLOOKUP(Table8_16[[#This Row],[Customer_ID]],Table1__2[],5,FALSE)</f>
        <v>North Brookestad</v>
      </c>
      <c r="Q1723" t="str">
        <f>VLOOKUP(Table8_16[[#This Row],[Customer_ID]],Table1__2[],6,FALSE)</f>
        <v>Ohio</v>
      </c>
      <c r="R1723" t="str">
        <f>VLOOKUP(Table8_16[[#This Row],[Customer_ID]],Table1__2[],7,FALSE)</f>
        <v>USA</v>
      </c>
      <c r="S1723" t="str">
        <f>VLOOKUP(Table8_16[[#This Row],[Customer_ID]],Table1__2[],8,FALSE)</f>
        <v>Bronze</v>
      </c>
      <c r="T1723" t="str">
        <f>VLOOKUP(Table8_16[[#This Row],[Customer_ID]],Table1__2[],9,FALSE)</f>
        <v>Experienced</v>
      </c>
      <c r="U1723" t="str">
        <f>VLOOKUP(Table8_16[[#This Row],[Product_ID]],Table3__211[],2,FALSE)</f>
        <v>USB External Hard</v>
      </c>
      <c r="V1723" t="str">
        <f>VLOOKUP(Table8_16[[#This Row],[Product_ID]],Table3__211[],3,FALSE)</f>
        <v>Drive</v>
      </c>
      <c r="W1723" t="str">
        <f>VLOOKUP(Table8_16[[#This Row],[Product_ID]],Table3__211[],4,FALSE)</f>
        <v>Electronics</v>
      </c>
      <c r="X1723" t="str">
        <f>VLOOKUP(Table8_16[[#This Row],[Product_ID]],Table3__211[],5,FALSE)</f>
        <v>Computer</v>
      </c>
      <c r="Y1723" t="str">
        <f>VLOOKUP(Table8_16[[#This Row],[Product_ID]],Table3__211[],6,FALSE)</f>
        <v>Robinson Inc</v>
      </c>
      <c r="Z1723">
        <f>VLOOKUP(Table8_16[[#This Row],[Product_ID]],Table3__211[],7,FALSE)</f>
        <v>253.33</v>
      </c>
      <c r="AA1723">
        <f>VLOOKUP(Table8_16[[#This Row],[Product_ID]],Table3__211[],8,FALSE)</f>
        <v>266</v>
      </c>
      <c r="AB1723" t="str">
        <f>VLOOKUP(Table8_16[[#This Row],[Store_ID]],Store!$A$2:$E$21,2,FALSE)</f>
        <v>Martinez-Mullins</v>
      </c>
      <c r="AC1723" t="str">
        <f>VLOOKUP(Table8_16[[#This Row],[Store_ID]],Store!$A$2:$E$21,3,FALSE)</f>
        <v>South</v>
      </c>
      <c r="AD1723" t="str">
        <f>VLOOKUP(Table8_16[[#This Row],[Store_ID]],Store!$A$2:$E$21,4,FALSE)</f>
        <v>Williamsfurt</v>
      </c>
      <c r="AE1723" t="str">
        <f>VLOOKUP(Table8_16[[#This Row],[Store_ID]],Store!$A$2:$E$21,5,FALSE)</f>
        <v>Online</v>
      </c>
      <c r="AF1723" s="22" t="str">
        <f>VLOOKUP(Table8_16[[#This Row],[Store_ID]],Store!$A$2:$F$21,6,FALSE)</f>
        <v>Digital Store</v>
      </c>
    </row>
    <row r="1724" spans="1:32" x14ac:dyDescent="0.3">
      <c r="A1724" t="s">
        <v>3689</v>
      </c>
      <c r="B1724" s="5">
        <v>45709</v>
      </c>
      <c r="C1724" t="s">
        <v>1316</v>
      </c>
      <c r="D1724" t="s">
        <v>1756</v>
      </c>
      <c r="E1724" t="s">
        <v>1887</v>
      </c>
      <c r="F1724">
        <v>3</v>
      </c>
      <c r="G1724">
        <v>130.41</v>
      </c>
      <c r="H1724">
        <v>0.14000000000000001</v>
      </c>
      <c r="I1724" t="s">
        <v>1961</v>
      </c>
      <c r="J1724">
        <v>336.45780000000002</v>
      </c>
      <c r="K1724">
        <v>336.45780000000002</v>
      </c>
      <c r="L1724" t="str">
        <f>_xlfn.IFS(Table8_1[[#This Row],[Unit_Price]]&lt;500,"Low Price",Table8_1[[#This Row],[Unit_Price]]&lt;2000,"Medium Price",Table8_1[[#This Row],[Unit_Price]]&gt;=2000, "High Price")</f>
        <v>Low Price</v>
      </c>
      <c r="M1724" t="str">
        <f>VLOOKUP(Table8_16[[#This Row],[Customer_ID]],Table1__2[],2,FALSE)</f>
        <v>Dr. Tamara White Md</v>
      </c>
      <c r="N1724">
        <f>VLOOKUP(Table8_16[[#This Row],[Customer_ID]],Table1__2[],3,FALSE)</f>
        <v>60</v>
      </c>
      <c r="O1724" t="str">
        <f>VLOOKUP(Table8_16[[#This Row],[Customer_ID]],Table1__2[],4,FALSE)</f>
        <v>Male</v>
      </c>
      <c r="P1724" t="str">
        <f>VLOOKUP(Table8_16[[#This Row],[Customer_ID]],Table1__2[],5,FALSE)</f>
        <v>New Benjamin</v>
      </c>
      <c r="Q1724" t="str">
        <f>VLOOKUP(Table8_16[[#This Row],[Customer_ID]],Table1__2[],6,FALSE)</f>
        <v>North Carolina</v>
      </c>
      <c r="R1724" t="str">
        <f>VLOOKUP(Table8_16[[#This Row],[Customer_ID]],Table1__2[],7,FALSE)</f>
        <v>USA</v>
      </c>
      <c r="S1724" t="str">
        <f>VLOOKUP(Table8_16[[#This Row],[Customer_ID]],Table1__2[],8,FALSE)</f>
        <v>Bronze</v>
      </c>
      <c r="T1724" t="str">
        <f>VLOOKUP(Table8_16[[#This Row],[Customer_ID]],Table1__2[],9,FALSE)</f>
        <v>Experienced</v>
      </c>
      <c r="U1724" t="str">
        <f>VLOOKUP(Table8_16[[#This Row],[Product_ID]],Table3__211[],2,FALSE)</f>
        <v>Womens Cotton</v>
      </c>
      <c r="V1724" t="str">
        <f>VLOOKUP(Table8_16[[#This Row],[Product_ID]],Table3__211[],3,FALSE)</f>
        <v>Scarf</v>
      </c>
      <c r="W1724" t="str">
        <f>VLOOKUP(Table8_16[[#This Row],[Product_ID]],Table3__211[],4,FALSE)</f>
        <v>Clothing</v>
      </c>
      <c r="X1724" t="str">
        <f>VLOOKUP(Table8_16[[#This Row],[Product_ID]],Table3__211[],5,FALSE)</f>
        <v>Accessories</v>
      </c>
      <c r="Y1724" t="str">
        <f>VLOOKUP(Table8_16[[#This Row],[Product_ID]],Table3__211[],6,FALSE)</f>
        <v>Shepherd-Gould</v>
      </c>
      <c r="Z1724">
        <f>VLOOKUP(Table8_16[[#This Row],[Product_ID]],Table3__211[],7,FALSE)</f>
        <v>113.83</v>
      </c>
      <c r="AA1724">
        <f>VLOOKUP(Table8_16[[#This Row],[Product_ID]],Table3__211[],8,FALSE)</f>
        <v>485</v>
      </c>
      <c r="AB1724" t="str">
        <f>VLOOKUP(Table8_16[[#This Row],[Store_ID]],Store!$A$2:$E$21,2,FALSE)</f>
        <v>Rivera-Warner</v>
      </c>
      <c r="AC1724" t="str">
        <f>VLOOKUP(Table8_16[[#This Row],[Store_ID]],Store!$A$2:$E$21,3,FALSE)</f>
        <v>East</v>
      </c>
      <c r="AD1724" t="str">
        <f>VLOOKUP(Table8_16[[#This Row],[Store_ID]],Store!$A$2:$E$21,4,FALSE)</f>
        <v>Washingtonfurt</v>
      </c>
      <c r="AE1724" t="str">
        <f>VLOOKUP(Table8_16[[#This Row],[Store_ID]],Store!$A$2:$E$21,5,FALSE)</f>
        <v>Flagship</v>
      </c>
      <c r="AF1724" s="22" t="str">
        <f>VLOOKUP(Table8_16[[#This Row],[Store_ID]],Store!$A$2:$F$21,6,FALSE)</f>
        <v>Physical Store</v>
      </c>
    </row>
    <row r="1725" spans="1:32" x14ac:dyDescent="0.3">
      <c r="A1725" t="s">
        <v>3690</v>
      </c>
      <c r="B1725" s="5">
        <v>45738</v>
      </c>
      <c r="C1725" t="s">
        <v>1536</v>
      </c>
      <c r="D1725" t="s">
        <v>1850</v>
      </c>
      <c r="E1725" t="s">
        <v>1929</v>
      </c>
      <c r="F1725">
        <v>4</v>
      </c>
      <c r="G1725">
        <v>706.67</v>
      </c>
      <c r="H1725">
        <v>0.01</v>
      </c>
      <c r="I1725" t="s">
        <v>1959</v>
      </c>
      <c r="J1725">
        <v>2798.4132</v>
      </c>
      <c r="K1725">
        <v>2798.4132</v>
      </c>
      <c r="L1725" t="str">
        <f>_xlfn.IFS(Table8_1[[#This Row],[Unit_Price]]&lt;500,"Low Price",Table8_1[[#This Row],[Unit_Price]]&lt;2000,"Medium Price",Table8_1[[#This Row],[Unit_Price]]&gt;=2000, "High Price")</f>
        <v>Medium Price</v>
      </c>
      <c r="M1725" t="str">
        <f>VLOOKUP(Table8_16[[#This Row],[Customer_ID]],Table1__2[],2,FALSE)</f>
        <v>Christopher Ford</v>
      </c>
      <c r="N1725">
        <f>VLOOKUP(Table8_16[[#This Row],[Customer_ID]],Table1__2[],3,FALSE)</f>
        <v>56</v>
      </c>
      <c r="O1725" t="str">
        <f>VLOOKUP(Table8_16[[#This Row],[Customer_ID]],Table1__2[],4,FALSE)</f>
        <v>Male</v>
      </c>
      <c r="P1725" t="str">
        <f>VLOOKUP(Table8_16[[#This Row],[Customer_ID]],Table1__2[],5,FALSE)</f>
        <v>North Seanfurt</v>
      </c>
      <c r="Q1725" t="str">
        <f>VLOOKUP(Table8_16[[#This Row],[Customer_ID]],Table1__2[],6,FALSE)</f>
        <v>Ohio</v>
      </c>
      <c r="R1725" t="str">
        <f>VLOOKUP(Table8_16[[#This Row],[Customer_ID]],Table1__2[],7,FALSE)</f>
        <v>USA</v>
      </c>
      <c r="S1725" t="str">
        <f>VLOOKUP(Table8_16[[#This Row],[Customer_ID]],Table1__2[],8,FALSE)</f>
        <v>Bronze</v>
      </c>
      <c r="T1725" t="str">
        <f>VLOOKUP(Table8_16[[#This Row],[Customer_ID]],Table1__2[],9,FALSE)</f>
        <v>Experienced</v>
      </c>
      <c r="U1725" t="str">
        <f>VLOOKUP(Table8_16[[#This Row],[Product_ID]],Table3__211[],2,FALSE)</f>
        <v>Face Foundation</v>
      </c>
      <c r="V1725" t="str">
        <f>VLOOKUP(Table8_16[[#This Row],[Product_ID]],Table3__211[],3,FALSE)</f>
        <v>Kit</v>
      </c>
      <c r="W1725" t="str">
        <f>VLOOKUP(Table8_16[[#This Row],[Product_ID]],Table3__211[],4,FALSE)</f>
        <v>Beauty</v>
      </c>
      <c r="X1725" t="str">
        <f>VLOOKUP(Table8_16[[#This Row],[Product_ID]],Table3__211[],5,FALSE)</f>
        <v>Makeup</v>
      </c>
      <c r="Y1725" t="str">
        <f>VLOOKUP(Table8_16[[#This Row],[Product_ID]],Table3__211[],6,FALSE)</f>
        <v>Taylor-Elliott</v>
      </c>
      <c r="Z1725">
        <f>VLOOKUP(Table8_16[[#This Row],[Product_ID]],Table3__211[],7,FALSE)</f>
        <v>183.04</v>
      </c>
      <c r="AA1725">
        <f>VLOOKUP(Table8_16[[#This Row],[Product_ID]],Table3__211[],8,FALSE)</f>
        <v>457</v>
      </c>
      <c r="AB1725" t="str">
        <f>VLOOKUP(Table8_16[[#This Row],[Store_ID]],Store!$A$2:$E$21,2,FALSE)</f>
        <v>Thomas, Bridges and Harris</v>
      </c>
      <c r="AC1725" t="str">
        <f>VLOOKUP(Table8_16[[#This Row],[Store_ID]],Store!$A$2:$E$21,3,FALSE)</f>
        <v>North</v>
      </c>
      <c r="AD1725" t="str">
        <f>VLOOKUP(Table8_16[[#This Row],[Store_ID]],Store!$A$2:$E$21,4,FALSE)</f>
        <v>Sabrinatown</v>
      </c>
      <c r="AE1725" t="str">
        <f>VLOOKUP(Table8_16[[#This Row],[Store_ID]],Store!$A$2:$E$21,5,FALSE)</f>
        <v>Online</v>
      </c>
      <c r="AF1725" s="22" t="str">
        <f>VLOOKUP(Table8_16[[#This Row],[Store_ID]],Store!$A$2:$F$21,6,FALSE)</f>
        <v>Digital Store</v>
      </c>
    </row>
    <row r="1726" spans="1:32" x14ac:dyDescent="0.3">
      <c r="A1726" t="s">
        <v>3691</v>
      </c>
      <c r="B1726" s="5">
        <v>45685</v>
      </c>
      <c r="C1726" t="s">
        <v>1235</v>
      </c>
      <c r="D1726" t="s">
        <v>1658</v>
      </c>
      <c r="E1726" t="s">
        <v>1901</v>
      </c>
      <c r="F1726">
        <v>3</v>
      </c>
      <c r="G1726">
        <v>523.45000000000005</v>
      </c>
      <c r="H1726">
        <v>0.17</v>
      </c>
      <c r="I1726" t="s">
        <v>1959</v>
      </c>
      <c r="J1726">
        <v>1303.3905</v>
      </c>
      <c r="K1726">
        <v>1303.3905</v>
      </c>
      <c r="L1726" t="str">
        <f>_xlfn.IFS(Table8_1[[#This Row],[Unit_Price]]&lt;500,"Low Price",Table8_1[[#This Row],[Unit_Price]]&lt;2000,"Medium Price",Table8_1[[#This Row],[Unit_Price]]&gt;=2000, "High Price")</f>
        <v>Medium Price</v>
      </c>
      <c r="M1726" t="str">
        <f>VLOOKUP(Table8_16[[#This Row],[Customer_ID]],Table1__2[],2,FALSE)</f>
        <v>Jacqueline Payne</v>
      </c>
      <c r="N1726">
        <f>VLOOKUP(Table8_16[[#This Row],[Customer_ID]],Table1__2[],3,FALSE)</f>
        <v>46</v>
      </c>
      <c r="O1726" t="str">
        <f>VLOOKUP(Table8_16[[#This Row],[Customer_ID]],Table1__2[],4,FALSE)</f>
        <v>Male</v>
      </c>
      <c r="P1726" t="str">
        <f>VLOOKUP(Table8_16[[#This Row],[Customer_ID]],Table1__2[],5,FALSE)</f>
        <v>Gutierrezstad</v>
      </c>
      <c r="Q1726" t="str">
        <f>VLOOKUP(Table8_16[[#This Row],[Customer_ID]],Table1__2[],6,FALSE)</f>
        <v>Missouri</v>
      </c>
      <c r="R1726" t="str">
        <f>VLOOKUP(Table8_16[[#This Row],[Customer_ID]],Table1__2[],7,FALSE)</f>
        <v>USA</v>
      </c>
      <c r="S1726" t="str">
        <f>VLOOKUP(Table8_16[[#This Row],[Customer_ID]],Table1__2[],8,FALSE)</f>
        <v>Gold</v>
      </c>
      <c r="T1726" t="str">
        <f>VLOOKUP(Table8_16[[#This Row],[Customer_ID]],Table1__2[],9,FALSE)</f>
        <v>Experienced</v>
      </c>
      <c r="U1726" t="str">
        <f>VLOOKUP(Table8_16[[#This Row],[Product_ID]],Table3__211[],2,FALSE)</f>
        <v>Decorative Floor</v>
      </c>
      <c r="V1726" t="str">
        <f>VLOOKUP(Table8_16[[#This Row],[Product_ID]],Table3__211[],3,FALSE)</f>
        <v>Vase</v>
      </c>
      <c r="W1726" t="str">
        <f>VLOOKUP(Table8_16[[#This Row],[Product_ID]],Table3__211[],4,FALSE)</f>
        <v>Home</v>
      </c>
      <c r="X1726" t="str">
        <f>VLOOKUP(Table8_16[[#This Row],[Product_ID]],Table3__211[],5,FALSE)</f>
        <v>Decor</v>
      </c>
      <c r="Y1726" t="str">
        <f>VLOOKUP(Table8_16[[#This Row],[Product_ID]],Table3__211[],6,FALSE)</f>
        <v>Khan, Jones and Paul</v>
      </c>
      <c r="Z1726">
        <f>VLOOKUP(Table8_16[[#This Row],[Product_ID]],Table3__211[],7,FALSE)</f>
        <v>254.04</v>
      </c>
      <c r="AA1726">
        <f>VLOOKUP(Table8_16[[#This Row],[Product_ID]],Table3__211[],8,FALSE)</f>
        <v>378</v>
      </c>
      <c r="AB1726" t="str">
        <f>VLOOKUP(Table8_16[[#This Row],[Store_ID]],Store!$A$2:$E$21,2,FALSE)</f>
        <v>Johnson-Wright</v>
      </c>
      <c r="AC1726" t="str">
        <f>VLOOKUP(Table8_16[[#This Row],[Store_ID]],Store!$A$2:$E$21,3,FALSE)</f>
        <v>North</v>
      </c>
      <c r="AD1726" t="str">
        <f>VLOOKUP(Table8_16[[#This Row],[Store_ID]],Store!$A$2:$E$21,4,FALSE)</f>
        <v>Hoodberg</v>
      </c>
      <c r="AE1726" t="str">
        <f>VLOOKUP(Table8_16[[#This Row],[Store_ID]],Store!$A$2:$E$21,5,FALSE)</f>
        <v>Outlet</v>
      </c>
      <c r="AF1726" s="22" t="str">
        <f>VLOOKUP(Table8_16[[#This Row],[Store_ID]],Store!$A$2:$F$21,6,FALSE)</f>
        <v>Physical Store</v>
      </c>
    </row>
    <row r="1727" spans="1:32" x14ac:dyDescent="0.3">
      <c r="A1727" t="s">
        <v>3692</v>
      </c>
      <c r="B1727" s="5">
        <v>45701</v>
      </c>
      <c r="C1727" t="s">
        <v>51</v>
      </c>
      <c r="D1727" t="s">
        <v>1856</v>
      </c>
      <c r="E1727" t="s">
        <v>1945</v>
      </c>
      <c r="F1727">
        <v>3</v>
      </c>
      <c r="G1727">
        <v>482.2</v>
      </c>
      <c r="H1727">
        <v>0.23</v>
      </c>
      <c r="I1727" t="s">
        <v>1964</v>
      </c>
      <c r="J1727">
        <v>1113.8820000000001</v>
      </c>
      <c r="K1727">
        <v>1113.8819999999998</v>
      </c>
      <c r="L1727" t="str">
        <f>_xlfn.IFS(Table8_1[[#This Row],[Unit_Price]]&lt;500,"Low Price",Table8_1[[#This Row],[Unit_Price]]&lt;2000,"Medium Price",Table8_1[[#This Row],[Unit_Price]]&gt;=2000, "High Price")</f>
        <v>Low Price</v>
      </c>
      <c r="M1727" t="str">
        <f>VLOOKUP(Table8_16[[#This Row],[Customer_ID]],Table1__2[],2,FALSE)</f>
        <v>Ms. Maria Leach</v>
      </c>
      <c r="N1727">
        <f>VLOOKUP(Table8_16[[#This Row],[Customer_ID]],Table1__2[],3,FALSE)</f>
        <v>64</v>
      </c>
      <c r="O1727" t="str">
        <f>VLOOKUP(Table8_16[[#This Row],[Customer_ID]],Table1__2[],4,FALSE)</f>
        <v>Male</v>
      </c>
      <c r="P1727" t="str">
        <f>VLOOKUP(Table8_16[[#This Row],[Customer_ID]],Table1__2[],5,FALSE)</f>
        <v>Melissashire</v>
      </c>
      <c r="Q1727" t="str">
        <f>VLOOKUP(Table8_16[[#This Row],[Customer_ID]],Table1__2[],6,FALSE)</f>
        <v>Pennsylvania</v>
      </c>
      <c r="R1727" t="str">
        <f>VLOOKUP(Table8_16[[#This Row],[Customer_ID]],Table1__2[],7,FALSE)</f>
        <v>USA</v>
      </c>
      <c r="S1727" t="str">
        <f>VLOOKUP(Table8_16[[#This Row],[Customer_ID]],Table1__2[],8,FALSE)</f>
        <v>Platinum</v>
      </c>
      <c r="T1727" t="str">
        <f>VLOOKUP(Table8_16[[#This Row],[Customer_ID]],Table1__2[],9,FALSE)</f>
        <v>Retired</v>
      </c>
      <c r="U1727" t="str">
        <f>VLOOKUP(Table8_16[[#This Row],[Product_ID]],Table3__211[],2,FALSE)</f>
        <v>Women's High</v>
      </c>
      <c r="V1727" t="str">
        <f>VLOOKUP(Table8_16[[#This Row],[Product_ID]],Table3__211[],3,FALSE)</f>
        <v>Heels</v>
      </c>
      <c r="W1727" t="str">
        <f>VLOOKUP(Table8_16[[#This Row],[Product_ID]],Table3__211[],4,FALSE)</f>
        <v>Clothing</v>
      </c>
      <c r="X1727" t="str">
        <f>VLOOKUP(Table8_16[[#This Row],[Product_ID]],Table3__211[],5,FALSE)</f>
        <v>Footwear</v>
      </c>
      <c r="Y1727" t="str">
        <f>VLOOKUP(Table8_16[[#This Row],[Product_ID]],Table3__211[],6,FALSE)</f>
        <v>Smith-Charles</v>
      </c>
      <c r="Z1727">
        <f>VLOOKUP(Table8_16[[#This Row],[Product_ID]],Table3__211[],7,FALSE)</f>
        <v>438.25</v>
      </c>
      <c r="AA1727">
        <f>VLOOKUP(Table8_16[[#This Row],[Product_ID]],Table3__211[],8,FALSE)</f>
        <v>496</v>
      </c>
      <c r="AB1727" t="str">
        <f>VLOOKUP(Table8_16[[#This Row],[Store_ID]],Store!$A$2:$E$21,2,FALSE)</f>
        <v>Guerrero-Schmitt</v>
      </c>
      <c r="AC1727" t="str">
        <f>VLOOKUP(Table8_16[[#This Row],[Store_ID]],Store!$A$2:$E$21,3,FALSE)</f>
        <v>East</v>
      </c>
      <c r="AD1727" t="str">
        <f>VLOOKUP(Table8_16[[#This Row],[Store_ID]],Store!$A$2:$E$21,4,FALSE)</f>
        <v>East Stevechester</v>
      </c>
      <c r="AE1727" t="str">
        <f>VLOOKUP(Table8_16[[#This Row],[Store_ID]],Store!$A$2:$E$21,5,FALSE)</f>
        <v>Flagship</v>
      </c>
      <c r="AF1727" s="22" t="str">
        <f>VLOOKUP(Table8_16[[#This Row],[Store_ID]],Store!$A$2:$F$21,6,FALSE)</f>
        <v>Physical Store</v>
      </c>
    </row>
    <row r="1728" spans="1:32" x14ac:dyDescent="0.3">
      <c r="A1728" t="s">
        <v>3693</v>
      </c>
      <c r="B1728" s="5">
        <v>45745</v>
      </c>
      <c r="C1728" t="s">
        <v>433</v>
      </c>
      <c r="D1728" t="s">
        <v>1771</v>
      </c>
      <c r="E1728" t="s">
        <v>1908</v>
      </c>
      <c r="F1728">
        <v>4</v>
      </c>
      <c r="G1728">
        <v>688.86</v>
      </c>
      <c r="H1728">
        <v>0.02</v>
      </c>
      <c r="I1728" t="s">
        <v>1964</v>
      </c>
      <c r="J1728">
        <v>2700.3312000000001</v>
      </c>
      <c r="K1728">
        <v>2700.3312000000001</v>
      </c>
      <c r="L1728" t="str">
        <f>_xlfn.IFS(Table8_1[[#This Row],[Unit_Price]]&lt;500,"Low Price",Table8_1[[#This Row],[Unit_Price]]&lt;2000,"Medium Price",Table8_1[[#This Row],[Unit_Price]]&gt;=2000, "High Price")</f>
        <v>Medium Price</v>
      </c>
      <c r="M1728" t="str">
        <f>VLOOKUP(Table8_16[[#This Row],[Customer_ID]],Table1__2[],2,FALSE)</f>
        <v>Donald Lee</v>
      </c>
      <c r="N1728">
        <f>VLOOKUP(Table8_16[[#This Row],[Customer_ID]],Table1__2[],3,FALSE)</f>
        <v>26</v>
      </c>
      <c r="O1728" t="str">
        <f>VLOOKUP(Table8_16[[#This Row],[Customer_ID]],Table1__2[],4,FALSE)</f>
        <v>Male</v>
      </c>
      <c r="P1728" t="str">
        <f>VLOOKUP(Table8_16[[#This Row],[Customer_ID]],Table1__2[],5,FALSE)</f>
        <v>Wongberg</v>
      </c>
      <c r="Q1728" t="str">
        <f>VLOOKUP(Table8_16[[#This Row],[Customer_ID]],Table1__2[],6,FALSE)</f>
        <v>Illinois</v>
      </c>
      <c r="R1728" t="str">
        <f>VLOOKUP(Table8_16[[#This Row],[Customer_ID]],Table1__2[],7,FALSE)</f>
        <v>USA</v>
      </c>
      <c r="S1728" t="str">
        <f>VLOOKUP(Table8_16[[#This Row],[Customer_ID]],Table1__2[],8,FALSE)</f>
        <v>Bronze</v>
      </c>
      <c r="T1728" t="str">
        <f>VLOOKUP(Table8_16[[#This Row],[Customer_ID]],Table1__2[],9,FALSE)</f>
        <v>Entry level Professionel</v>
      </c>
      <c r="U1728" t="str">
        <f>VLOOKUP(Table8_16[[#This Row],[Product_ID]],Table3__211[],2,FALSE)</f>
        <v>Organic Sunscreen</v>
      </c>
      <c r="V1728" t="str">
        <f>VLOOKUP(Table8_16[[#This Row],[Product_ID]],Table3__211[],3,FALSE)</f>
        <v>Lotion</v>
      </c>
      <c r="W1728" t="str">
        <f>VLOOKUP(Table8_16[[#This Row],[Product_ID]],Table3__211[],4,FALSE)</f>
        <v>Beauty</v>
      </c>
      <c r="X1728" t="str">
        <f>VLOOKUP(Table8_16[[#This Row],[Product_ID]],Table3__211[],5,FALSE)</f>
        <v>Skincare</v>
      </c>
      <c r="Y1728" t="str">
        <f>VLOOKUP(Table8_16[[#This Row],[Product_ID]],Table3__211[],6,FALSE)</f>
        <v>Anderson-Riley</v>
      </c>
      <c r="Z1728">
        <f>VLOOKUP(Table8_16[[#This Row],[Product_ID]],Table3__211[],7,FALSE)</f>
        <v>266.86</v>
      </c>
      <c r="AA1728">
        <f>VLOOKUP(Table8_16[[#This Row],[Product_ID]],Table3__211[],8,FALSE)</f>
        <v>458</v>
      </c>
      <c r="AB1728" t="str">
        <f>VLOOKUP(Table8_16[[#This Row],[Store_ID]],Store!$A$2:$E$21,2,FALSE)</f>
        <v>Gray Ltd</v>
      </c>
      <c r="AC1728" t="str">
        <f>VLOOKUP(Table8_16[[#This Row],[Store_ID]],Store!$A$2:$E$21,3,FALSE)</f>
        <v>North</v>
      </c>
      <c r="AD1728" t="str">
        <f>VLOOKUP(Table8_16[[#This Row],[Store_ID]],Store!$A$2:$E$21,4,FALSE)</f>
        <v>New Michaelchester</v>
      </c>
      <c r="AE1728" t="str">
        <f>VLOOKUP(Table8_16[[#This Row],[Store_ID]],Store!$A$2:$E$21,5,FALSE)</f>
        <v>Outlet</v>
      </c>
      <c r="AF1728" s="22" t="str">
        <f>VLOOKUP(Table8_16[[#This Row],[Store_ID]],Store!$A$2:$F$21,6,FALSE)</f>
        <v>Physical Store</v>
      </c>
    </row>
    <row r="1729" spans="1:32" x14ac:dyDescent="0.3">
      <c r="A1729" t="s">
        <v>3694</v>
      </c>
      <c r="B1729" s="5">
        <v>45214</v>
      </c>
      <c r="C1729" t="s">
        <v>104</v>
      </c>
      <c r="D1729" t="s">
        <v>1606</v>
      </c>
      <c r="E1729" t="s">
        <v>1887</v>
      </c>
      <c r="F1729">
        <v>1</v>
      </c>
      <c r="G1729">
        <v>145.47999999999999</v>
      </c>
      <c r="H1729">
        <v>0.1</v>
      </c>
      <c r="I1729" t="s">
        <v>1964</v>
      </c>
      <c r="J1729">
        <v>130.93199999999999</v>
      </c>
      <c r="K1729">
        <v>130.93199999999999</v>
      </c>
      <c r="L1729" t="str">
        <f>_xlfn.IFS(Table8_1[[#This Row],[Unit_Price]]&lt;500,"Low Price",Table8_1[[#This Row],[Unit_Price]]&lt;2000,"Medium Price",Table8_1[[#This Row],[Unit_Price]]&gt;=2000, "High Price")</f>
        <v>Low Price</v>
      </c>
      <c r="M1729" t="str">
        <f>VLOOKUP(Table8_16[[#This Row],[Customer_ID]],Table1__2[],2,FALSE)</f>
        <v>Jonathan Steele</v>
      </c>
      <c r="N1729">
        <f>VLOOKUP(Table8_16[[#This Row],[Customer_ID]],Table1__2[],3,FALSE)</f>
        <v>52</v>
      </c>
      <c r="O1729" t="str">
        <f>VLOOKUP(Table8_16[[#This Row],[Customer_ID]],Table1__2[],4,FALSE)</f>
        <v>Female</v>
      </c>
      <c r="P1729" t="str">
        <f>VLOOKUP(Table8_16[[#This Row],[Customer_ID]],Table1__2[],5,FALSE)</f>
        <v>Molinabury</v>
      </c>
      <c r="Q1729" t="str">
        <f>VLOOKUP(Table8_16[[#This Row],[Customer_ID]],Table1__2[],6,FALSE)</f>
        <v>Oregon</v>
      </c>
      <c r="R1729" t="str">
        <f>VLOOKUP(Table8_16[[#This Row],[Customer_ID]],Table1__2[],7,FALSE)</f>
        <v>USA</v>
      </c>
      <c r="S1729" t="str">
        <f>VLOOKUP(Table8_16[[#This Row],[Customer_ID]],Table1__2[],8,FALSE)</f>
        <v>Silver</v>
      </c>
      <c r="T1729" t="str">
        <f>VLOOKUP(Table8_16[[#This Row],[Customer_ID]],Table1__2[],9,FALSE)</f>
        <v>Experienced</v>
      </c>
      <c r="U1729" t="str">
        <f>VLOOKUP(Table8_16[[#This Row],[Product_ID]],Table3__211[],2,FALSE)</f>
        <v>Hair Strengthening</v>
      </c>
      <c r="V1729" t="str">
        <f>VLOOKUP(Table8_16[[#This Row],[Product_ID]],Table3__211[],3,FALSE)</f>
        <v>Shampoo</v>
      </c>
      <c r="W1729" t="str">
        <f>VLOOKUP(Table8_16[[#This Row],[Product_ID]],Table3__211[],4,FALSE)</f>
        <v>Beauty</v>
      </c>
      <c r="X1729" t="str">
        <f>VLOOKUP(Table8_16[[#This Row],[Product_ID]],Table3__211[],5,FALSE)</f>
        <v>Haircare</v>
      </c>
      <c r="Y1729" t="str">
        <f>VLOOKUP(Table8_16[[#This Row],[Product_ID]],Table3__211[],6,FALSE)</f>
        <v>Rice LLC</v>
      </c>
      <c r="Z1729">
        <f>VLOOKUP(Table8_16[[#This Row],[Product_ID]],Table3__211[],7,FALSE)</f>
        <v>115.82</v>
      </c>
      <c r="AA1729">
        <f>VLOOKUP(Table8_16[[#This Row],[Product_ID]],Table3__211[],8,FALSE)</f>
        <v>460</v>
      </c>
      <c r="AB1729" t="str">
        <f>VLOOKUP(Table8_16[[#This Row],[Store_ID]],Store!$A$2:$E$21,2,FALSE)</f>
        <v>Rivera-Warner</v>
      </c>
      <c r="AC1729" t="str">
        <f>VLOOKUP(Table8_16[[#This Row],[Store_ID]],Store!$A$2:$E$21,3,FALSE)</f>
        <v>East</v>
      </c>
      <c r="AD1729" t="str">
        <f>VLOOKUP(Table8_16[[#This Row],[Store_ID]],Store!$A$2:$E$21,4,FALSE)</f>
        <v>Washingtonfurt</v>
      </c>
      <c r="AE1729" t="str">
        <f>VLOOKUP(Table8_16[[#This Row],[Store_ID]],Store!$A$2:$E$21,5,FALSE)</f>
        <v>Flagship</v>
      </c>
      <c r="AF1729" s="22" t="str">
        <f>VLOOKUP(Table8_16[[#This Row],[Store_ID]],Store!$A$2:$F$21,6,FALSE)</f>
        <v>Physical Store</v>
      </c>
    </row>
    <row r="1730" spans="1:32" x14ac:dyDescent="0.3">
      <c r="A1730" t="s">
        <v>3695</v>
      </c>
      <c r="B1730" s="5">
        <v>45547</v>
      </c>
      <c r="C1730" t="s">
        <v>202</v>
      </c>
      <c r="D1730" t="s">
        <v>1670</v>
      </c>
      <c r="E1730" t="s">
        <v>1927</v>
      </c>
      <c r="F1730">
        <v>4</v>
      </c>
      <c r="G1730">
        <v>862.25</v>
      </c>
      <c r="H1730">
        <v>0.28000000000000003</v>
      </c>
      <c r="I1730" t="s">
        <v>1961</v>
      </c>
      <c r="J1730">
        <v>2483.2800000000002</v>
      </c>
      <c r="K1730">
        <v>2483.2799999999997</v>
      </c>
      <c r="L1730" t="str">
        <f>_xlfn.IFS(Table8_1[[#This Row],[Unit_Price]]&lt;500,"Low Price",Table8_1[[#This Row],[Unit_Price]]&lt;2000,"Medium Price",Table8_1[[#This Row],[Unit_Price]]&gt;=2000, "High Price")</f>
        <v>Medium Price</v>
      </c>
      <c r="M1730" t="str">
        <f>VLOOKUP(Table8_16[[#This Row],[Customer_ID]],Table1__2[],2,FALSE)</f>
        <v>Debra Liu</v>
      </c>
      <c r="N1730">
        <f>VLOOKUP(Table8_16[[#This Row],[Customer_ID]],Table1__2[],3,FALSE)</f>
        <v>55</v>
      </c>
      <c r="O1730" t="str">
        <f>VLOOKUP(Table8_16[[#This Row],[Customer_ID]],Table1__2[],4,FALSE)</f>
        <v>Male</v>
      </c>
      <c r="P1730" t="str">
        <f>VLOOKUP(Table8_16[[#This Row],[Customer_ID]],Table1__2[],5,FALSE)</f>
        <v>South Timtown</v>
      </c>
      <c r="Q1730" t="str">
        <f>VLOOKUP(Table8_16[[#This Row],[Customer_ID]],Table1__2[],6,FALSE)</f>
        <v>Minnesota</v>
      </c>
      <c r="R1730" t="str">
        <f>VLOOKUP(Table8_16[[#This Row],[Customer_ID]],Table1__2[],7,FALSE)</f>
        <v>USA</v>
      </c>
      <c r="S1730" t="str">
        <f>VLOOKUP(Table8_16[[#This Row],[Customer_ID]],Table1__2[],8,FALSE)</f>
        <v>Bronze</v>
      </c>
      <c r="T1730" t="str">
        <f>VLOOKUP(Table8_16[[#This Row],[Customer_ID]],Table1__2[],9,FALSE)</f>
        <v>Experienced</v>
      </c>
      <c r="U1730" t="str">
        <f>VLOOKUP(Table8_16[[#This Row],[Product_ID]],Table3__211[],2,FALSE)</f>
        <v>Basketball</v>
      </c>
      <c r="V1730" t="str">
        <f>VLOOKUP(Table8_16[[#This Row],[Product_ID]],Table3__211[],3,FALSE)</f>
        <v>Ball</v>
      </c>
      <c r="W1730" t="str">
        <f>VLOOKUP(Table8_16[[#This Row],[Product_ID]],Table3__211[],4,FALSE)</f>
        <v>Sports</v>
      </c>
      <c r="X1730" t="str">
        <f>VLOOKUP(Table8_16[[#This Row],[Product_ID]],Table3__211[],5,FALSE)</f>
        <v>Team Sports</v>
      </c>
      <c r="Y1730" t="str">
        <f>VLOOKUP(Table8_16[[#This Row],[Product_ID]],Table3__211[],6,FALSE)</f>
        <v>Nolan-Snow</v>
      </c>
      <c r="Z1730">
        <f>VLOOKUP(Table8_16[[#This Row],[Product_ID]],Table3__211[],7,FALSE)</f>
        <v>204.39</v>
      </c>
      <c r="AA1730">
        <f>VLOOKUP(Table8_16[[#This Row],[Product_ID]],Table3__211[],8,FALSE)</f>
        <v>281</v>
      </c>
      <c r="AB1730" t="str">
        <f>VLOOKUP(Table8_16[[#This Row],[Store_ID]],Store!$A$2:$E$21,2,FALSE)</f>
        <v>Aguirre-Keller</v>
      </c>
      <c r="AC1730" t="str">
        <f>VLOOKUP(Table8_16[[#This Row],[Store_ID]],Store!$A$2:$E$21,3,FALSE)</f>
        <v>South</v>
      </c>
      <c r="AD1730" t="str">
        <f>VLOOKUP(Table8_16[[#This Row],[Store_ID]],Store!$A$2:$E$21,4,FALSE)</f>
        <v>Lake Michael</v>
      </c>
      <c r="AE1730" t="str">
        <f>VLOOKUP(Table8_16[[#This Row],[Store_ID]],Store!$A$2:$E$21,5,FALSE)</f>
        <v>Online</v>
      </c>
      <c r="AF1730" s="22" t="str">
        <f>VLOOKUP(Table8_16[[#This Row],[Store_ID]],Store!$A$2:$F$21,6,FALSE)</f>
        <v>Digital Store</v>
      </c>
    </row>
    <row r="1731" spans="1:32" x14ac:dyDescent="0.3">
      <c r="A1731" t="s">
        <v>3696</v>
      </c>
      <c r="B1731" s="5">
        <v>45296</v>
      </c>
      <c r="C1731" t="s">
        <v>937</v>
      </c>
      <c r="D1731" t="s">
        <v>1560</v>
      </c>
      <c r="E1731" t="s">
        <v>1934</v>
      </c>
      <c r="F1731">
        <v>4</v>
      </c>
      <c r="G1731">
        <v>146.12</v>
      </c>
      <c r="H1731">
        <v>0.12</v>
      </c>
      <c r="I1731" t="s">
        <v>1964</v>
      </c>
      <c r="J1731">
        <v>514.3424</v>
      </c>
      <c r="K1731">
        <v>514.3424</v>
      </c>
      <c r="L1731" t="str">
        <f>_xlfn.IFS(Table8_1[[#This Row],[Unit_Price]]&lt;500,"Low Price",Table8_1[[#This Row],[Unit_Price]]&lt;2000,"Medium Price",Table8_1[[#This Row],[Unit_Price]]&gt;=2000, "High Price")</f>
        <v>Low Price</v>
      </c>
      <c r="M1731" t="str">
        <f>VLOOKUP(Table8_16[[#This Row],[Customer_ID]],Table1__2[],2,FALSE)</f>
        <v>Ricardo Jones</v>
      </c>
      <c r="N1731">
        <f>VLOOKUP(Table8_16[[#This Row],[Customer_ID]],Table1__2[],3,FALSE)</f>
        <v>30</v>
      </c>
      <c r="O1731" t="str">
        <f>VLOOKUP(Table8_16[[#This Row],[Customer_ID]],Table1__2[],4,FALSE)</f>
        <v>Male</v>
      </c>
      <c r="P1731" t="str">
        <f>VLOOKUP(Table8_16[[#This Row],[Customer_ID]],Table1__2[],5,FALSE)</f>
        <v>Danielland</v>
      </c>
      <c r="Q1731" t="str">
        <f>VLOOKUP(Table8_16[[#This Row],[Customer_ID]],Table1__2[],6,FALSE)</f>
        <v>Minnesota</v>
      </c>
      <c r="R1731" t="str">
        <f>VLOOKUP(Table8_16[[#This Row],[Customer_ID]],Table1__2[],7,FALSE)</f>
        <v>USA</v>
      </c>
      <c r="S1731" t="str">
        <f>VLOOKUP(Table8_16[[#This Row],[Customer_ID]],Table1__2[],8,FALSE)</f>
        <v>Silver</v>
      </c>
      <c r="T1731" t="str">
        <f>VLOOKUP(Table8_16[[#This Row],[Customer_ID]],Table1__2[],9,FALSE)</f>
        <v>Entry level Professionel</v>
      </c>
      <c r="U1731" t="str">
        <f>VLOOKUP(Table8_16[[#This Row],[Product_ID]],Table3__211[],2,FALSE)</f>
        <v>Men's Graphic</v>
      </c>
      <c r="V1731" t="str">
        <f>VLOOKUP(Table8_16[[#This Row],[Product_ID]],Table3__211[],3,FALSE)</f>
        <v>T-Shirt</v>
      </c>
      <c r="W1731" t="str">
        <f>VLOOKUP(Table8_16[[#This Row],[Product_ID]],Table3__211[],4,FALSE)</f>
        <v>Clothing</v>
      </c>
      <c r="X1731" t="str">
        <f>VLOOKUP(Table8_16[[#This Row],[Product_ID]],Table3__211[],5,FALSE)</f>
        <v>Tops</v>
      </c>
      <c r="Y1731" t="str">
        <f>VLOOKUP(Table8_16[[#This Row],[Product_ID]],Table3__211[],6,FALSE)</f>
        <v>Terry-Moore</v>
      </c>
      <c r="Z1731">
        <f>VLOOKUP(Table8_16[[#This Row],[Product_ID]],Table3__211[],7,FALSE)</f>
        <v>342.56</v>
      </c>
      <c r="AA1731">
        <f>VLOOKUP(Table8_16[[#This Row],[Product_ID]],Table3__211[],8,FALSE)</f>
        <v>181</v>
      </c>
      <c r="AB1731" t="str">
        <f>VLOOKUP(Table8_16[[#This Row],[Store_ID]],Store!$A$2:$E$21,2,FALSE)</f>
        <v>Mcdonald Inc</v>
      </c>
      <c r="AC1731" t="str">
        <f>VLOOKUP(Table8_16[[#This Row],[Store_ID]],Store!$A$2:$E$21,3,FALSE)</f>
        <v>South</v>
      </c>
      <c r="AD1731" t="str">
        <f>VLOOKUP(Table8_16[[#This Row],[Store_ID]],Store!$A$2:$E$21,4,FALSE)</f>
        <v>Christopherland</v>
      </c>
      <c r="AE1731" t="str">
        <f>VLOOKUP(Table8_16[[#This Row],[Store_ID]],Store!$A$2:$E$21,5,FALSE)</f>
        <v>Outlet</v>
      </c>
      <c r="AF1731" s="22" t="str">
        <f>VLOOKUP(Table8_16[[#This Row],[Store_ID]],Store!$A$2:$F$21,6,FALSE)</f>
        <v>Physical Store</v>
      </c>
    </row>
    <row r="1732" spans="1:32" x14ac:dyDescent="0.3">
      <c r="A1732" t="s">
        <v>3697</v>
      </c>
      <c r="B1732" s="5">
        <v>45549</v>
      </c>
      <c r="C1732" t="s">
        <v>1484</v>
      </c>
      <c r="D1732" t="s">
        <v>1670</v>
      </c>
      <c r="E1732" t="s">
        <v>1945</v>
      </c>
      <c r="F1732">
        <v>2</v>
      </c>
      <c r="G1732">
        <v>695.02</v>
      </c>
      <c r="H1732">
        <v>0.3</v>
      </c>
      <c r="I1732" t="s">
        <v>1964</v>
      </c>
      <c r="J1732">
        <v>973.02800000000002</v>
      </c>
      <c r="K1732">
        <v>973.02800000000002</v>
      </c>
      <c r="L1732" t="str">
        <f>_xlfn.IFS(Table8_1[[#This Row],[Unit_Price]]&lt;500,"Low Price",Table8_1[[#This Row],[Unit_Price]]&lt;2000,"Medium Price",Table8_1[[#This Row],[Unit_Price]]&gt;=2000, "High Price")</f>
        <v>Medium Price</v>
      </c>
      <c r="M1732" t="str">
        <f>VLOOKUP(Table8_16[[#This Row],[Customer_ID]],Table1__2[],2,FALSE)</f>
        <v>Earl Smith Dds</v>
      </c>
      <c r="N1732">
        <f>VLOOKUP(Table8_16[[#This Row],[Customer_ID]],Table1__2[],3,FALSE)</f>
        <v>59</v>
      </c>
      <c r="O1732" t="str">
        <f>VLOOKUP(Table8_16[[#This Row],[Customer_ID]],Table1__2[],4,FALSE)</f>
        <v>Male</v>
      </c>
      <c r="P1732" t="str">
        <f>VLOOKUP(Table8_16[[#This Row],[Customer_ID]],Table1__2[],5,FALSE)</f>
        <v>West Sarah</v>
      </c>
      <c r="Q1732" t="str">
        <f>VLOOKUP(Table8_16[[#This Row],[Customer_ID]],Table1__2[],6,FALSE)</f>
        <v>South Dakota</v>
      </c>
      <c r="R1732" t="str">
        <f>VLOOKUP(Table8_16[[#This Row],[Customer_ID]],Table1__2[],7,FALSE)</f>
        <v>USA</v>
      </c>
      <c r="S1732" t="str">
        <f>VLOOKUP(Table8_16[[#This Row],[Customer_ID]],Table1__2[],8,FALSE)</f>
        <v>Gold</v>
      </c>
      <c r="T1732" t="str">
        <f>VLOOKUP(Table8_16[[#This Row],[Customer_ID]],Table1__2[],9,FALSE)</f>
        <v>Experienced</v>
      </c>
      <c r="U1732" t="str">
        <f>VLOOKUP(Table8_16[[#This Row],[Product_ID]],Table3__211[],2,FALSE)</f>
        <v>Basketball</v>
      </c>
      <c r="V1732" t="str">
        <f>VLOOKUP(Table8_16[[#This Row],[Product_ID]],Table3__211[],3,FALSE)</f>
        <v>Ball</v>
      </c>
      <c r="W1732" t="str">
        <f>VLOOKUP(Table8_16[[#This Row],[Product_ID]],Table3__211[],4,FALSE)</f>
        <v>Sports</v>
      </c>
      <c r="X1732" t="str">
        <f>VLOOKUP(Table8_16[[#This Row],[Product_ID]],Table3__211[],5,FALSE)</f>
        <v>Team Sports</v>
      </c>
      <c r="Y1732" t="str">
        <f>VLOOKUP(Table8_16[[#This Row],[Product_ID]],Table3__211[],6,FALSE)</f>
        <v>Nolan-Snow</v>
      </c>
      <c r="Z1732">
        <f>VLOOKUP(Table8_16[[#This Row],[Product_ID]],Table3__211[],7,FALSE)</f>
        <v>204.39</v>
      </c>
      <c r="AA1732">
        <f>VLOOKUP(Table8_16[[#This Row],[Product_ID]],Table3__211[],8,FALSE)</f>
        <v>281</v>
      </c>
      <c r="AB1732" t="str">
        <f>VLOOKUP(Table8_16[[#This Row],[Store_ID]],Store!$A$2:$E$21,2,FALSE)</f>
        <v>Guerrero-Schmitt</v>
      </c>
      <c r="AC1732" t="str">
        <f>VLOOKUP(Table8_16[[#This Row],[Store_ID]],Store!$A$2:$E$21,3,FALSE)</f>
        <v>East</v>
      </c>
      <c r="AD1732" t="str">
        <f>VLOOKUP(Table8_16[[#This Row],[Store_ID]],Store!$A$2:$E$21,4,FALSE)</f>
        <v>East Stevechester</v>
      </c>
      <c r="AE1732" t="str">
        <f>VLOOKUP(Table8_16[[#This Row],[Store_ID]],Store!$A$2:$E$21,5,FALSE)</f>
        <v>Flagship</v>
      </c>
      <c r="AF1732" s="22" t="str">
        <f>VLOOKUP(Table8_16[[#This Row],[Store_ID]],Store!$A$2:$F$21,6,FALSE)</f>
        <v>Physical Store</v>
      </c>
    </row>
    <row r="1733" spans="1:32" x14ac:dyDescent="0.3">
      <c r="A1733" t="s">
        <v>3698</v>
      </c>
      <c r="B1733" s="5">
        <v>45231</v>
      </c>
      <c r="C1733" t="s">
        <v>719</v>
      </c>
      <c r="D1733" t="s">
        <v>1865</v>
      </c>
      <c r="E1733" t="s">
        <v>1924</v>
      </c>
      <c r="F1733">
        <v>2</v>
      </c>
      <c r="G1733">
        <v>886.67</v>
      </c>
      <c r="H1733">
        <v>0.24</v>
      </c>
      <c r="I1733" t="s">
        <v>1961</v>
      </c>
      <c r="J1733">
        <v>1347.7384</v>
      </c>
      <c r="K1733">
        <v>1347.7384</v>
      </c>
      <c r="L1733" t="str">
        <f>_xlfn.IFS(Table8_1[[#This Row],[Unit_Price]]&lt;500,"Low Price",Table8_1[[#This Row],[Unit_Price]]&lt;2000,"Medium Price",Table8_1[[#This Row],[Unit_Price]]&gt;=2000, "High Price")</f>
        <v>Medium Price</v>
      </c>
      <c r="M1733" t="str">
        <f>VLOOKUP(Table8_16[[#This Row],[Customer_ID]],Table1__2[],2,FALSE)</f>
        <v>Jordan Wells</v>
      </c>
      <c r="N1733">
        <f>VLOOKUP(Table8_16[[#This Row],[Customer_ID]],Table1__2[],3,FALSE)</f>
        <v>47</v>
      </c>
      <c r="O1733" t="str">
        <f>VLOOKUP(Table8_16[[#This Row],[Customer_ID]],Table1__2[],4,FALSE)</f>
        <v>Female</v>
      </c>
      <c r="P1733" t="str">
        <f>VLOOKUP(Table8_16[[#This Row],[Customer_ID]],Table1__2[],5,FALSE)</f>
        <v xml:space="preserve">Phillipschester   </v>
      </c>
      <c r="Q1733" t="str">
        <f>VLOOKUP(Table8_16[[#This Row],[Customer_ID]],Table1__2[],6,FALSE)</f>
        <v>New Jersey</v>
      </c>
      <c r="R1733" t="str">
        <f>VLOOKUP(Table8_16[[#This Row],[Customer_ID]],Table1__2[],7,FALSE)</f>
        <v>USA</v>
      </c>
      <c r="S1733" t="str">
        <f>VLOOKUP(Table8_16[[#This Row],[Customer_ID]],Table1__2[],8,FALSE)</f>
        <v>Gold</v>
      </c>
      <c r="T1733" t="str">
        <f>VLOOKUP(Table8_16[[#This Row],[Customer_ID]],Table1__2[],9,FALSE)</f>
        <v>Experienced</v>
      </c>
      <c r="U1733" t="str">
        <f>VLOOKUP(Table8_16[[#This Row],[Product_ID]],Table3__211[],2,FALSE)</f>
        <v>Vitamin E Body</v>
      </c>
      <c r="V1733" t="str">
        <f>VLOOKUP(Table8_16[[#This Row],[Product_ID]],Table3__211[],3,FALSE)</f>
        <v>Lotion</v>
      </c>
      <c r="W1733" t="str">
        <f>VLOOKUP(Table8_16[[#This Row],[Product_ID]],Table3__211[],4,FALSE)</f>
        <v>Beauty</v>
      </c>
      <c r="X1733" t="str">
        <f>VLOOKUP(Table8_16[[#This Row],[Product_ID]],Table3__211[],5,FALSE)</f>
        <v>Skincare</v>
      </c>
      <c r="Y1733" t="str">
        <f>VLOOKUP(Table8_16[[#This Row],[Product_ID]],Table3__211[],6,FALSE)</f>
        <v>Hoffman-Williams</v>
      </c>
      <c r="Z1733">
        <f>VLOOKUP(Table8_16[[#This Row],[Product_ID]],Table3__211[],7,FALSE)</f>
        <v>358.47</v>
      </c>
      <c r="AA1733">
        <f>VLOOKUP(Table8_16[[#This Row],[Product_ID]],Table3__211[],8,FALSE)</f>
        <v>213</v>
      </c>
      <c r="AB1733" t="str">
        <f>VLOOKUP(Table8_16[[#This Row],[Store_ID]],Store!$A$2:$E$21,2,FALSE)</f>
        <v>Hill, Wagner and Ballard</v>
      </c>
      <c r="AC1733" t="str">
        <f>VLOOKUP(Table8_16[[#This Row],[Store_ID]],Store!$A$2:$E$21,3,FALSE)</f>
        <v>East</v>
      </c>
      <c r="AD1733" t="str">
        <f>VLOOKUP(Table8_16[[#This Row],[Store_ID]],Store!$A$2:$E$21,4,FALSE)</f>
        <v>East Davidville</v>
      </c>
      <c r="AE1733" t="str">
        <f>VLOOKUP(Table8_16[[#This Row],[Store_ID]],Store!$A$2:$E$21,5,FALSE)</f>
        <v>Online</v>
      </c>
      <c r="AF1733" s="22" t="str">
        <f>VLOOKUP(Table8_16[[#This Row],[Store_ID]],Store!$A$2:$F$21,6,FALSE)</f>
        <v>Digital Store</v>
      </c>
    </row>
    <row r="1734" spans="1:32" x14ac:dyDescent="0.3">
      <c r="A1734" t="s">
        <v>3699</v>
      </c>
      <c r="B1734" s="5">
        <v>45628</v>
      </c>
      <c r="C1734" t="s">
        <v>209</v>
      </c>
      <c r="D1734" t="s">
        <v>1780</v>
      </c>
      <c r="E1734" t="s">
        <v>1945</v>
      </c>
      <c r="F1734">
        <v>2</v>
      </c>
      <c r="G1734">
        <v>864.09</v>
      </c>
      <c r="H1734">
        <v>0.06</v>
      </c>
      <c r="I1734" t="s">
        <v>1964</v>
      </c>
      <c r="J1734">
        <v>1624.4892</v>
      </c>
      <c r="K1734">
        <v>1624.4892</v>
      </c>
      <c r="L1734" t="str">
        <f>_xlfn.IFS(Table8_1[[#This Row],[Unit_Price]]&lt;500,"Low Price",Table8_1[[#This Row],[Unit_Price]]&lt;2000,"Medium Price",Table8_1[[#This Row],[Unit_Price]]&gt;=2000, "High Price")</f>
        <v>Medium Price</v>
      </c>
      <c r="M1734" t="str">
        <f>VLOOKUP(Table8_16[[#This Row],[Customer_ID]],Table1__2[],2,FALSE)</f>
        <v>Katherine Dorsey</v>
      </c>
      <c r="N1734">
        <f>VLOOKUP(Table8_16[[#This Row],[Customer_ID]],Table1__2[],3,FALSE)</f>
        <v>24</v>
      </c>
      <c r="O1734" t="str">
        <f>VLOOKUP(Table8_16[[#This Row],[Customer_ID]],Table1__2[],4,FALSE)</f>
        <v>Male</v>
      </c>
      <c r="P1734" t="str">
        <f>VLOOKUP(Table8_16[[#This Row],[Customer_ID]],Table1__2[],5,FALSE)</f>
        <v>Christopherland</v>
      </c>
      <c r="Q1734" t="str">
        <f>VLOOKUP(Table8_16[[#This Row],[Customer_ID]],Table1__2[],6,FALSE)</f>
        <v>Oklahoma</v>
      </c>
      <c r="R1734" t="str">
        <f>VLOOKUP(Table8_16[[#This Row],[Customer_ID]],Table1__2[],7,FALSE)</f>
        <v>USA</v>
      </c>
      <c r="S1734" t="str">
        <f>VLOOKUP(Table8_16[[#This Row],[Customer_ID]],Table1__2[],8,FALSE)</f>
        <v>Platinum</v>
      </c>
      <c r="T1734" t="str">
        <f>VLOOKUP(Table8_16[[#This Row],[Customer_ID]],Table1__2[],9,FALSE)</f>
        <v>Students</v>
      </c>
      <c r="U1734" t="str">
        <f>VLOOKUP(Table8_16[[#This Row],[Product_ID]],Table3__211[],2,FALSE)</f>
        <v>Women's Hair Dryer</v>
      </c>
      <c r="V1734" t="str">
        <f>VLOOKUP(Table8_16[[#This Row],[Product_ID]],Table3__211[],3,FALSE)</f>
        <v>Brush</v>
      </c>
      <c r="W1734" t="str">
        <f>VLOOKUP(Table8_16[[#This Row],[Product_ID]],Table3__211[],4,FALSE)</f>
        <v>Beauty</v>
      </c>
      <c r="X1734" t="str">
        <f>VLOOKUP(Table8_16[[#This Row],[Product_ID]],Table3__211[],5,FALSE)</f>
        <v>Haircare</v>
      </c>
      <c r="Y1734" t="str">
        <f>VLOOKUP(Table8_16[[#This Row],[Product_ID]],Table3__211[],6,FALSE)</f>
        <v>Torres, Spencer and Potter</v>
      </c>
      <c r="Z1734">
        <f>VLOOKUP(Table8_16[[#This Row],[Product_ID]],Table3__211[],7,FALSE)</f>
        <v>340.39</v>
      </c>
      <c r="AA1734">
        <f>VLOOKUP(Table8_16[[#This Row],[Product_ID]],Table3__211[],8,FALSE)</f>
        <v>177</v>
      </c>
      <c r="AB1734" t="str">
        <f>VLOOKUP(Table8_16[[#This Row],[Store_ID]],Store!$A$2:$E$21,2,FALSE)</f>
        <v>Guerrero-Schmitt</v>
      </c>
      <c r="AC1734" t="str">
        <f>VLOOKUP(Table8_16[[#This Row],[Store_ID]],Store!$A$2:$E$21,3,FALSE)</f>
        <v>East</v>
      </c>
      <c r="AD1734" t="str">
        <f>VLOOKUP(Table8_16[[#This Row],[Store_ID]],Store!$A$2:$E$21,4,FALSE)</f>
        <v>East Stevechester</v>
      </c>
      <c r="AE1734" t="str">
        <f>VLOOKUP(Table8_16[[#This Row],[Store_ID]],Store!$A$2:$E$21,5,FALSE)</f>
        <v>Flagship</v>
      </c>
      <c r="AF1734" s="22" t="str">
        <f>VLOOKUP(Table8_16[[#This Row],[Store_ID]],Store!$A$2:$F$21,6,FALSE)</f>
        <v>Physical Store</v>
      </c>
    </row>
    <row r="1735" spans="1:32" x14ac:dyDescent="0.3">
      <c r="A1735" t="s">
        <v>3700</v>
      </c>
      <c r="B1735" s="5">
        <v>45862</v>
      </c>
      <c r="C1735" t="s">
        <v>24</v>
      </c>
      <c r="D1735" t="s">
        <v>1606</v>
      </c>
      <c r="E1735" t="s">
        <v>1921</v>
      </c>
      <c r="F1735">
        <v>1</v>
      </c>
      <c r="G1735">
        <v>437.65</v>
      </c>
      <c r="H1735">
        <v>0.02</v>
      </c>
      <c r="I1735" t="s">
        <v>1961</v>
      </c>
      <c r="J1735">
        <v>428.89699999999999</v>
      </c>
      <c r="K1735">
        <v>428.89699999999999</v>
      </c>
      <c r="L1735" t="str">
        <f>_xlfn.IFS(Table8_1[[#This Row],[Unit_Price]]&lt;500,"Low Price",Table8_1[[#This Row],[Unit_Price]]&lt;2000,"Medium Price",Table8_1[[#This Row],[Unit_Price]]&gt;=2000, "High Price")</f>
        <v>Low Price</v>
      </c>
      <c r="M1735" t="str">
        <f>VLOOKUP(Table8_16[[#This Row],[Customer_ID]],Table1__2[],2,FALSE)</f>
        <v>Jeremy Harris</v>
      </c>
      <c r="N1735">
        <f>VLOOKUP(Table8_16[[#This Row],[Customer_ID]],Table1__2[],3,FALSE)</f>
        <v>59</v>
      </c>
      <c r="O1735" t="str">
        <f>VLOOKUP(Table8_16[[#This Row],[Customer_ID]],Table1__2[],4,FALSE)</f>
        <v>Female</v>
      </c>
      <c r="P1735" t="str">
        <f>VLOOKUP(Table8_16[[#This Row],[Customer_ID]],Table1__2[],5,FALSE)</f>
        <v>Thomastown</v>
      </c>
      <c r="Q1735" t="str">
        <f>VLOOKUP(Table8_16[[#This Row],[Customer_ID]],Table1__2[],6,FALSE)</f>
        <v>Ohio</v>
      </c>
      <c r="R1735" t="str">
        <f>VLOOKUP(Table8_16[[#This Row],[Customer_ID]],Table1__2[],7,FALSE)</f>
        <v>USA</v>
      </c>
      <c r="S1735" t="str">
        <f>VLOOKUP(Table8_16[[#This Row],[Customer_ID]],Table1__2[],8,FALSE)</f>
        <v>Bronze</v>
      </c>
      <c r="T1735" t="str">
        <f>VLOOKUP(Table8_16[[#This Row],[Customer_ID]],Table1__2[],9,FALSE)</f>
        <v>Experienced</v>
      </c>
      <c r="U1735" t="str">
        <f>VLOOKUP(Table8_16[[#This Row],[Product_ID]],Table3__211[],2,FALSE)</f>
        <v>Hair Strengthening</v>
      </c>
      <c r="V1735" t="str">
        <f>VLOOKUP(Table8_16[[#This Row],[Product_ID]],Table3__211[],3,FALSE)</f>
        <v>Shampoo</v>
      </c>
      <c r="W1735" t="str">
        <f>VLOOKUP(Table8_16[[#This Row],[Product_ID]],Table3__211[],4,FALSE)</f>
        <v>Beauty</v>
      </c>
      <c r="X1735" t="str">
        <f>VLOOKUP(Table8_16[[#This Row],[Product_ID]],Table3__211[],5,FALSE)</f>
        <v>Haircare</v>
      </c>
      <c r="Y1735" t="str">
        <f>VLOOKUP(Table8_16[[#This Row],[Product_ID]],Table3__211[],6,FALSE)</f>
        <v>Rice LLC</v>
      </c>
      <c r="Z1735">
        <f>VLOOKUP(Table8_16[[#This Row],[Product_ID]],Table3__211[],7,FALSE)</f>
        <v>115.82</v>
      </c>
      <c r="AA1735">
        <f>VLOOKUP(Table8_16[[#This Row],[Product_ID]],Table3__211[],8,FALSE)</f>
        <v>460</v>
      </c>
      <c r="AB1735" t="str">
        <f>VLOOKUP(Table8_16[[#This Row],[Store_ID]],Store!$A$2:$E$21,2,FALSE)</f>
        <v>Moore, Padilla and Butler</v>
      </c>
      <c r="AC1735" t="str">
        <f>VLOOKUP(Table8_16[[#This Row],[Store_ID]],Store!$A$2:$E$21,3,FALSE)</f>
        <v>South</v>
      </c>
      <c r="AD1735" t="str">
        <f>VLOOKUP(Table8_16[[#This Row],[Store_ID]],Store!$A$2:$E$21,4,FALSE)</f>
        <v>East Johnstad</v>
      </c>
      <c r="AE1735" t="str">
        <f>VLOOKUP(Table8_16[[#This Row],[Store_ID]],Store!$A$2:$E$21,5,FALSE)</f>
        <v>Flagship</v>
      </c>
      <c r="AF1735" s="22" t="str">
        <f>VLOOKUP(Table8_16[[#This Row],[Store_ID]],Store!$A$2:$F$21,6,FALSE)</f>
        <v>Physical Store</v>
      </c>
    </row>
    <row r="1736" spans="1:32" x14ac:dyDescent="0.3">
      <c r="A1736" t="s">
        <v>3701</v>
      </c>
      <c r="B1736" s="5">
        <v>45843</v>
      </c>
      <c r="C1736" t="s">
        <v>668</v>
      </c>
      <c r="D1736" t="s">
        <v>1686</v>
      </c>
      <c r="E1736" t="s">
        <v>1932</v>
      </c>
      <c r="F1736">
        <v>2</v>
      </c>
      <c r="G1736">
        <v>208.09</v>
      </c>
      <c r="H1736">
        <v>0.27</v>
      </c>
      <c r="I1736" t="s">
        <v>1959</v>
      </c>
      <c r="J1736">
        <v>303.81139999999999</v>
      </c>
      <c r="K1736">
        <v>303.81139999999999</v>
      </c>
      <c r="L1736" t="str">
        <f>_xlfn.IFS(Table8_1[[#This Row],[Unit_Price]]&lt;500,"Low Price",Table8_1[[#This Row],[Unit_Price]]&lt;2000,"Medium Price",Table8_1[[#This Row],[Unit_Price]]&gt;=2000, "High Price")</f>
        <v>Low Price</v>
      </c>
      <c r="M1736" t="str">
        <f>VLOOKUP(Table8_16[[#This Row],[Customer_ID]],Table1__2[],2,FALSE)</f>
        <v>Christina Garcia</v>
      </c>
      <c r="N1736">
        <f>VLOOKUP(Table8_16[[#This Row],[Customer_ID]],Table1__2[],3,FALSE)</f>
        <v>37</v>
      </c>
      <c r="O1736" t="str">
        <f>VLOOKUP(Table8_16[[#This Row],[Customer_ID]],Table1__2[],4,FALSE)</f>
        <v>Female</v>
      </c>
      <c r="P1736" t="str">
        <f>VLOOKUP(Table8_16[[#This Row],[Customer_ID]],Table1__2[],5,FALSE)</f>
        <v>Clarkeside</v>
      </c>
      <c r="Q1736" t="str">
        <f>VLOOKUP(Table8_16[[#This Row],[Customer_ID]],Table1__2[],6,FALSE)</f>
        <v>Kansas</v>
      </c>
      <c r="R1736" t="str">
        <f>VLOOKUP(Table8_16[[#This Row],[Customer_ID]],Table1__2[],7,FALSE)</f>
        <v>USA</v>
      </c>
      <c r="S1736" t="str">
        <f>VLOOKUP(Table8_16[[#This Row],[Customer_ID]],Table1__2[],8,FALSE)</f>
        <v>Platinum</v>
      </c>
      <c r="T1736" t="str">
        <f>VLOOKUP(Table8_16[[#This Row],[Customer_ID]],Table1__2[],9,FALSE)</f>
        <v>Experienced</v>
      </c>
      <c r="U1736" t="str">
        <f>VLOOKUP(Table8_16[[#This Row],[Product_ID]],Table3__211[],2,FALSE)</f>
        <v>Women's Summer</v>
      </c>
      <c r="V1736" t="str">
        <f>VLOOKUP(Table8_16[[#This Row],[Product_ID]],Table3__211[],3,FALSE)</f>
        <v>Dress</v>
      </c>
      <c r="W1736" t="str">
        <f>VLOOKUP(Table8_16[[#This Row],[Product_ID]],Table3__211[],4,FALSE)</f>
        <v>Clothing</v>
      </c>
      <c r="X1736" t="str">
        <f>VLOOKUP(Table8_16[[#This Row],[Product_ID]],Table3__211[],5,FALSE)</f>
        <v>Tops</v>
      </c>
      <c r="Y1736" t="str">
        <f>VLOOKUP(Table8_16[[#This Row],[Product_ID]],Table3__211[],6,FALSE)</f>
        <v>Smith-Mills</v>
      </c>
      <c r="Z1736">
        <f>VLOOKUP(Table8_16[[#This Row],[Product_ID]],Table3__211[],7,FALSE)</f>
        <v>223.43</v>
      </c>
      <c r="AA1736">
        <f>VLOOKUP(Table8_16[[#This Row],[Product_ID]],Table3__211[],8,FALSE)</f>
        <v>154</v>
      </c>
      <c r="AB1736" t="str">
        <f>VLOOKUP(Table8_16[[#This Row],[Store_ID]],Store!$A$2:$E$21,2,FALSE)</f>
        <v>Gardner, Humphrey and Contreras</v>
      </c>
      <c r="AC1736" t="str">
        <f>VLOOKUP(Table8_16[[#This Row],[Store_ID]],Store!$A$2:$E$21,3,FALSE)</f>
        <v>East</v>
      </c>
      <c r="AD1736" t="str">
        <f>VLOOKUP(Table8_16[[#This Row],[Store_ID]],Store!$A$2:$E$21,4,FALSE)</f>
        <v>Johnsonville</v>
      </c>
      <c r="AE1736" t="str">
        <f>VLOOKUP(Table8_16[[#This Row],[Store_ID]],Store!$A$2:$E$21,5,FALSE)</f>
        <v>Flagship</v>
      </c>
      <c r="AF1736" s="22" t="str">
        <f>VLOOKUP(Table8_16[[#This Row],[Store_ID]],Store!$A$2:$F$21,6,FALSE)</f>
        <v>Physical Store</v>
      </c>
    </row>
    <row r="1737" spans="1:32" x14ac:dyDescent="0.3">
      <c r="A1737" t="s">
        <v>3702</v>
      </c>
      <c r="B1737" s="5">
        <v>45482</v>
      </c>
      <c r="C1737" t="s">
        <v>209</v>
      </c>
      <c r="D1737" t="s">
        <v>1862</v>
      </c>
      <c r="E1737" t="s">
        <v>1942</v>
      </c>
      <c r="F1737">
        <v>4</v>
      </c>
      <c r="G1737">
        <v>825.78</v>
      </c>
      <c r="H1737">
        <v>0.02</v>
      </c>
      <c r="I1737" t="s">
        <v>1959</v>
      </c>
      <c r="J1737">
        <v>3237.0576000000001</v>
      </c>
      <c r="K1737">
        <v>3237.0576000000001</v>
      </c>
      <c r="L1737" t="str">
        <f>_xlfn.IFS(Table8_1[[#This Row],[Unit_Price]]&lt;500,"Low Price",Table8_1[[#This Row],[Unit_Price]]&lt;2000,"Medium Price",Table8_1[[#This Row],[Unit_Price]]&gt;=2000, "High Price")</f>
        <v>Medium Price</v>
      </c>
      <c r="M1737" t="str">
        <f>VLOOKUP(Table8_16[[#This Row],[Customer_ID]],Table1__2[],2,FALSE)</f>
        <v>Katherine Dorsey</v>
      </c>
      <c r="N1737">
        <f>VLOOKUP(Table8_16[[#This Row],[Customer_ID]],Table1__2[],3,FALSE)</f>
        <v>24</v>
      </c>
      <c r="O1737" t="str">
        <f>VLOOKUP(Table8_16[[#This Row],[Customer_ID]],Table1__2[],4,FALSE)</f>
        <v>Male</v>
      </c>
      <c r="P1737" t="str">
        <f>VLOOKUP(Table8_16[[#This Row],[Customer_ID]],Table1__2[],5,FALSE)</f>
        <v>Christopherland</v>
      </c>
      <c r="Q1737" t="str">
        <f>VLOOKUP(Table8_16[[#This Row],[Customer_ID]],Table1__2[],6,FALSE)</f>
        <v>Oklahoma</v>
      </c>
      <c r="R1737" t="str">
        <f>VLOOKUP(Table8_16[[#This Row],[Customer_ID]],Table1__2[],7,FALSE)</f>
        <v>USA</v>
      </c>
      <c r="S1737" t="str">
        <f>VLOOKUP(Table8_16[[#This Row],[Customer_ID]],Table1__2[],8,FALSE)</f>
        <v>Platinum</v>
      </c>
      <c r="T1737" t="str">
        <f>VLOOKUP(Table8_16[[#This Row],[Customer_ID]],Table1__2[],9,FALSE)</f>
        <v>Students</v>
      </c>
      <c r="U1737" t="str">
        <f>VLOOKUP(Table8_16[[#This Row],[Product_ID]],Table3__211[],2,FALSE)</f>
        <v>USB-C Laptop</v>
      </c>
      <c r="V1737" t="str">
        <f>VLOOKUP(Table8_16[[#This Row],[Product_ID]],Table3__211[],3,FALSE)</f>
        <v>Charger</v>
      </c>
      <c r="W1737" t="str">
        <f>VLOOKUP(Table8_16[[#This Row],[Product_ID]],Table3__211[],4,FALSE)</f>
        <v>Electronics</v>
      </c>
      <c r="X1737" t="str">
        <f>VLOOKUP(Table8_16[[#This Row],[Product_ID]],Table3__211[],5,FALSE)</f>
        <v>Computer</v>
      </c>
      <c r="Y1737" t="str">
        <f>VLOOKUP(Table8_16[[#This Row],[Product_ID]],Table3__211[],6,FALSE)</f>
        <v>Martin LLC</v>
      </c>
      <c r="Z1737">
        <f>VLOOKUP(Table8_16[[#This Row],[Product_ID]],Table3__211[],7,FALSE)</f>
        <v>377.52</v>
      </c>
      <c r="AA1737">
        <f>VLOOKUP(Table8_16[[#This Row],[Product_ID]],Table3__211[],8,FALSE)</f>
        <v>485</v>
      </c>
      <c r="AB1737" t="str">
        <f>VLOOKUP(Table8_16[[#This Row],[Store_ID]],Store!$A$2:$E$21,2,FALSE)</f>
        <v>Holloway Ltd</v>
      </c>
      <c r="AC1737" t="str">
        <f>VLOOKUP(Table8_16[[#This Row],[Store_ID]],Store!$A$2:$E$21,3,FALSE)</f>
        <v>North</v>
      </c>
      <c r="AD1737" t="str">
        <f>VLOOKUP(Table8_16[[#This Row],[Store_ID]],Store!$A$2:$E$21,4,FALSE)</f>
        <v>Bensonhaven</v>
      </c>
      <c r="AE1737" t="str">
        <f>VLOOKUP(Table8_16[[#This Row],[Store_ID]],Store!$A$2:$E$21,5,FALSE)</f>
        <v>Flagship</v>
      </c>
      <c r="AF1737" s="22" t="str">
        <f>VLOOKUP(Table8_16[[#This Row],[Store_ID]],Store!$A$2:$F$21,6,FALSE)</f>
        <v>Physical Store</v>
      </c>
    </row>
    <row r="1738" spans="1:32" x14ac:dyDescent="0.3">
      <c r="A1738" t="s">
        <v>3703</v>
      </c>
      <c r="B1738" s="5">
        <v>45313</v>
      </c>
      <c r="C1738" t="s">
        <v>409</v>
      </c>
      <c r="D1738" t="s">
        <v>1652</v>
      </c>
      <c r="E1738" t="s">
        <v>1942</v>
      </c>
      <c r="F1738">
        <v>3</v>
      </c>
      <c r="G1738">
        <v>849.77</v>
      </c>
      <c r="H1738">
        <v>0.12</v>
      </c>
      <c r="I1738" t="s">
        <v>1961</v>
      </c>
      <c r="J1738">
        <v>2243.3928000000001</v>
      </c>
      <c r="K1738">
        <v>2243.3928000000001</v>
      </c>
      <c r="L1738" t="str">
        <f>_xlfn.IFS(Table8_1[[#This Row],[Unit_Price]]&lt;500,"Low Price",Table8_1[[#This Row],[Unit_Price]]&lt;2000,"Medium Price",Table8_1[[#This Row],[Unit_Price]]&gt;=2000, "High Price")</f>
        <v>Medium Price</v>
      </c>
      <c r="M1738" t="str">
        <f>VLOOKUP(Table8_16[[#This Row],[Customer_ID]],Table1__2[],2,FALSE)</f>
        <v>Anthony Phillips</v>
      </c>
      <c r="N1738">
        <f>VLOOKUP(Table8_16[[#This Row],[Customer_ID]],Table1__2[],3,FALSE)</f>
        <v>18</v>
      </c>
      <c r="O1738" t="str">
        <f>VLOOKUP(Table8_16[[#This Row],[Customer_ID]],Table1__2[],4,FALSE)</f>
        <v>Female</v>
      </c>
      <c r="P1738" t="str">
        <f>VLOOKUP(Table8_16[[#This Row],[Customer_ID]],Table1__2[],5,FALSE)</f>
        <v>North Davidport</v>
      </c>
      <c r="Q1738" t="str">
        <f>VLOOKUP(Table8_16[[#This Row],[Customer_ID]],Table1__2[],6,FALSE)</f>
        <v>Rhode Island</v>
      </c>
      <c r="R1738" t="str">
        <f>VLOOKUP(Table8_16[[#This Row],[Customer_ID]],Table1__2[],7,FALSE)</f>
        <v>USA</v>
      </c>
      <c r="S1738" t="str">
        <f>VLOOKUP(Table8_16[[#This Row],[Customer_ID]],Table1__2[],8,FALSE)</f>
        <v>Platinum</v>
      </c>
      <c r="T1738" t="str">
        <f>VLOOKUP(Table8_16[[#This Row],[Customer_ID]],Table1__2[],9,FALSE)</f>
        <v>Teenage</v>
      </c>
      <c r="U1738" t="str">
        <f>VLOOKUP(Table8_16[[#This Row],[Product_ID]],Table3__211[],2,FALSE)</f>
        <v>Women's Scarf</v>
      </c>
      <c r="V1738" t="str">
        <f>VLOOKUP(Table8_16[[#This Row],[Product_ID]],Table3__211[],3,FALSE)</f>
        <v>Set</v>
      </c>
      <c r="W1738" t="str">
        <f>VLOOKUP(Table8_16[[#This Row],[Product_ID]],Table3__211[],4,FALSE)</f>
        <v>Clothing</v>
      </c>
      <c r="X1738" t="str">
        <f>VLOOKUP(Table8_16[[#This Row],[Product_ID]],Table3__211[],5,FALSE)</f>
        <v>Accessories</v>
      </c>
      <c r="Y1738" t="str">
        <f>VLOOKUP(Table8_16[[#This Row],[Product_ID]],Table3__211[],6,FALSE)</f>
        <v>Brown and Sons</v>
      </c>
      <c r="Z1738">
        <f>VLOOKUP(Table8_16[[#This Row],[Product_ID]],Table3__211[],7,FALSE)</f>
        <v>174.02</v>
      </c>
      <c r="AA1738">
        <f>VLOOKUP(Table8_16[[#This Row],[Product_ID]],Table3__211[],8,FALSE)</f>
        <v>268</v>
      </c>
      <c r="AB1738" t="str">
        <f>VLOOKUP(Table8_16[[#This Row],[Store_ID]],Store!$A$2:$E$21,2,FALSE)</f>
        <v>Holloway Ltd</v>
      </c>
      <c r="AC1738" t="str">
        <f>VLOOKUP(Table8_16[[#This Row],[Store_ID]],Store!$A$2:$E$21,3,FALSE)</f>
        <v>North</v>
      </c>
      <c r="AD1738" t="str">
        <f>VLOOKUP(Table8_16[[#This Row],[Store_ID]],Store!$A$2:$E$21,4,FALSE)</f>
        <v>Bensonhaven</v>
      </c>
      <c r="AE1738" t="str">
        <f>VLOOKUP(Table8_16[[#This Row],[Store_ID]],Store!$A$2:$E$21,5,FALSE)</f>
        <v>Flagship</v>
      </c>
      <c r="AF1738" s="22" t="str">
        <f>VLOOKUP(Table8_16[[#This Row],[Store_ID]],Store!$A$2:$F$21,6,FALSE)</f>
        <v>Physical Store</v>
      </c>
    </row>
    <row r="1739" spans="1:32" x14ac:dyDescent="0.3">
      <c r="A1739" t="s">
        <v>3704</v>
      </c>
      <c r="B1739" s="5">
        <v>45314</v>
      </c>
      <c r="C1739" t="s">
        <v>1091</v>
      </c>
      <c r="D1739" t="s">
        <v>1762</v>
      </c>
      <c r="E1739" t="s">
        <v>1904</v>
      </c>
      <c r="F1739">
        <v>1</v>
      </c>
      <c r="G1739">
        <v>88.78</v>
      </c>
      <c r="H1739">
        <v>0.18</v>
      </c>
      <c r="I1739" t="s">
        <v>1959</v>
      </c>
      <c r="J1739">
        <v>72.799599999999998</v>
      </c>
      <c r="K1739">
        <v>72.799599999999998</v>
      </c>
      <c r="L1739" t="str">
        <f>_xlfn.IFS(Table8_1[[#This Row],[Unit_Price]]&lt;500,"Low Price",Table8_1[[#This Row],[Unit_Price]]&lt;2000,"Medium Price",Table8_1[[#This Row],[Unit_Price]]&gt;=2000, "High Price")</f>
        <v>Low Price</v>
      </c>
      <c r="M1739" t="str">
        <f>VLOOKUP(Table8_16[[#This Row],[Customer_ID]],Table1__2[],2,FALSE)</f>
        <v>Evelyn Brown</v>
      </c>
      <c r="N1739">
        <f>VLOOKUP(Table8_16[[#This Row],[Customer_ID]],Table1__2[],3,FALSE)</f>
        <v>39</v>
      </c>
      <c r="O1739" t="str">
        <f>VLOOKUP(Table8_16[[#This Row],[Customer_ID]],Table1__2[],4,FALSE)</f>
        <v>Male</v>
      </c>
      <c r="P1739" t="str">
        <f>VLOOKUP(Table8_16[[#This Row],[Customer_ID]],Table1__2[],5,FALSE)</f>
        <v>West Victoriaborough</v>
      </c>
      <c r="Q1739" t="str">
        <f>VLOOKUP(Table8_16[[#This Row],[Customer_ID]],Table1__2[],6,FALSE)</f>
        <v>New Mexico</v>
      </c>
      <c r="R1739" t="str">
        <f>VLOOKUP(Table8_16[[#This Row],[Customer_ID]],Table1__2[],7,FALSE)</f>
        <v>USA</v>
      </c>
      <c r="S1739" t="str">
        <f>VLOOKUP(Table8_16[[#This Row],[Customer_ID]],Table1__2[],8,FALSE)</f>
        <v>Gold</v>
      </c>
      <c r="T1739" t="str">
        <f>VLOOKUP(Table8_16[[#This Row],[Customer_ID]],Table1__2[],9,FALSE)</f>
        <v>Experienced</v>
      </c>
      <c r="U1739" t="str">
        <f>VLOOKUP(Table8_16[[#This Row],[Product_ID]],Table3__211[],2,FALSE)</f>
        <v>Luxury Perfume</v>
      </c>
      <c r="V1739" t="str">
        <f>VLOOKUP(Table8_16[[#This Row],[Product_ID]],Table3__211[],3,FALSE)</f>
        <v>Spray</v>
      </c>
      <c r="W1739" t="str">
        <f>VLOOKUP(Table8_16[[#This Row],[Product_ID]],Table3__211[],4,FALSE)</f>
        <v>Beauty</v>
      </c>
      <c r="X1739" t="str">
        <f>VLOOKUP(Table8_16[[#This Row],[Product_ID]],Table3__211[],5,FALSE)</f>
        <v>Fragrance</v>
      </c>
      <c r="Y1739" t="str">
        <f>VLOOKUP(Table8_16[[#This Row],[Product_ID]],Table3__211[],6,FALSE)</f>
        <v>Gibson, Green and Lopez</v>
      </c>
      <c r="Z1739">
        <f>VLOOKUP(Table8_16[[#This Row],[Product_ID]],Table3__211[],7,FALSE)</f>
        <v>482.75</v>
      </c>
      <c r="AA1739">
        <f>VLOOKUP(Table8_16[[#This Row],[Product_ID]],Table3__211[],8,FALSE)</f>
        <v>444</v>
      </c>
      <c r="AB1739" t="str">
        <f>VLOOKUP(Table8_16[[#This Row],[Store_ID]],Store!$A$2:$E$21,2,FALSE)</f>
        <v>Alexander Group</v>
      </c>
      <c r="AC1739" t="str">
        <f>VLOOKUP(Table8_16[[#This Row],[Store_ID]],Store!$A$2:$E$21,3,FALSE)</f>
        <v>South</v>
      </c>
      <c r="AD1739" t="str">
        <f>VLOOKUP(Table8_16[[#This Row],[Store_ID]],Store!$A$2:$E$21,4,FALSE)</f>
        <v>Port Sharon</v>
      </c>
      <c r="AE1739" t="str">
        <f>VLOOKUP(Table8_16[[#This Row],[Store_ID]],Store!$A$2:$E$21,5,FALSE)</f>
        <v>Online</v>
      </c>
      <c r="AF1739" s="22" t="str">
        <f>VLOOKUP(Table8_16[[#This Row],[Store_ID]],Store!$A$2:$F$21,6,FALSE)</f>
        <v>Digital Store</v>
      </c>
    </row>
    <row r="1740" spans="1:32" x14ac:dyDescent="0.3">
      <c r="A1740" t="s">
        <v>3705</v>
      </c>
      <c r="B1740" s="5">
        <v>45526</v>
      </c>
      <c r="C1740" t="s">
        <v>636</v>
      </c>
      <c r="D1740" t="s">
        <v>1817</v>
      </c>
      <c r="E1740" t="s">
        <v>1904</v>
      </c>
      <c r="F1740">
        <v>4</v>
      </c>
      <c r="G1740">
        <v>507.22</v>
      </c>
      <c r="H1740">
        <v>0.14000000000000001</v>
      </c>
      <c r="I1740" t="s">
        <v>1961</v>
      </c>
      <c r="J1740">
        <v>1744.8368</v>
      </c>
      <c r="K1740">
        <v>1744.8368</v>
      </c>
      <c r="L1740" t="str">
        <f>_xlfn.IFS(Table8_1[[#This Row],[Unit_Price]]&lt;500,"Low Price",Table8_1[[#This Row],[Unit_Price]]&lt;2000,"Medium Price",Table8_1[[#This Row],[Unit_Price]]&gt;=2000, "High Price")</f>
        <v>Medium Price</v>
      </c>
      <c r="M1740" t="str">
        <f>VLOOKUP(Table8_16[[#This Row],[Customer_ID]],Table1__2[],2,FALSE)</f>
        <v>Todd Poole</v>
      </c>
      <c r="N1740">
        <f>VLOOKUP(Table8_16[[#This Row],[Customer_ID]],Table1__2[],3,FALSE)</f>
        <v>29</v>
      </c>
      <c r="O1740" t="str">
        <f>VLOOKUP(Table8_16[[#This Row],[Customer_ID]],Table1__2[],4,FALSE)</f>
        <v>Female</v>
      </c>
      <c r="P1740" t="str">
        <f>VLOOKUP(Table8_16[[#This Row],[Customer_ID]],Table1__2[],5,FALSE)</f>
        <v>Johnsonshire</v>
      </c>
      <c r="Q1740" t="str">
        <f>VLOOKUP(Table8_16[[#This Row],[Customer_ID]],Table1__2[],6,FALSE)</f>
        <v>Ohio</v>
      </c>
      <c r="R1740" t="str">
        <f>VLOOKUP(Table8_16[[#This Row],[Customer_ID]],Table1__2[],7,FALSE)</f>
        <v>USA</v>
      </c>
      <c r="S1740" t="str">
        <f>VLOOKUP(Table8_16[[#This Row],[Customer_ID]],Table1__2[],8,FALSE)</f>
        <v>Bronze</v>
      </c>
      <c r="T1740" t="str">
        <f>VLOOKUP(Table8_16[[#This Row],[Customer_ID]],Table1__2[],9,FALSE)</f>
        <v>Entry level Professionel</v>
      </c>
      <c r="U1740" t="str">
        <f>VLOOKUP(Table8_16[[#This Row],[Product_ID]],Table3__211[],2,FALSE)</f>
        <v>Essential Oil</v>
      </c>
      <c r="V1740" t="str">
        <f>VLOOKUP(Table8_16[[#This Row],[Product_ID]],Table3__211[],3,FALSE)</f>
        <v>Diffuser</v>
      </c>
      <c r="W1740" t="str">
        <f>VLOOKUP(Table8_16[[#This Row],[Product_ID]],Table3__211[],4,FALSE)</f>
        <v>Home</v>
      </c>
      <c r="X1740" t="str">
        <f>VLOOKUP(Table8_16[[#This Row],[Product_ID]],Table3__211[],5,FALSE)</f>
        <v>Decor</v>
      </c>
      <c r="Y1740" t="str">
        <f>VLOOKUP(Table8_16[[#This Row],[Product_ID]],Table3__211[],6,FALSE)</f>
        <v>Hernandez Inc</v>
      </c>
      <c r="Z1740">
        <f>VLOOKUP(Table8_16[[#This Row],[Product_ID]],Table3__211[],7,FALSE)</f>
        <v>325.26</v>
      </c>
      <c r="AA1740">
        <f>VLOOKUP(Table8_16[[#This Row],[Product_ID]],Table3__211[],8,FALSE)</f>
        <v>400</v>
      </c>
      <c r="AB1740" t="str">
        <f>VLOOKUP(Table8_16[[#This Row],[Store_ID]],Store!$A$2:$E$21,2,FALSE)</f>
        <v>Alexander Group</v>
      </c>
      <c r="AC1740" t="str">
        <f>VLOOKUP(Table8_16[[#This Row],[Store_ID]],Store!$A$2:$E$21,3,FALSE)</f>
        <v>South</v>
      </c>
      <c r="AD1740" t="str">
        <f>VLOOKUP(Table8_16[[#This Row],[Store_ID]],Store!$A$2:$E$21,4,FALSE)</f>
        <v>Port Sharon</v>
      </c>
      <c r="AE1740" t="str">
        <f>VLOOKUP(Table8_16[[#This Row],[Store_ID]],Store!$A$2:$E$21,5,FALSE)</f>
        <v>Online</v>
      </c>
      <c r="AF1740" s="22" t="str">
        <f>VLOOKUP(Table8_16[[#This Row],[Store_ID]],Store!$A$2:$F$21,6,FALSE)</f>
        <v>Digital Store</v>
      </c>
    </row>
    <row r="1741" spans="1:32" x14ac:dyDescent="0.3">
      <c r="A1741" t="s">
        <v>3706</v>
      </c>
      <c r="B1741" s="5">
        <v>45887</v>
      </c>
      <c r="C1741" t="s">
        <v>1007</v>
      </c>
      <c r="D1741" t="s">
        <v>1871</v>
      </c>
      <c r="E1741" t="s">
        <v>1887</v>
      </c>
      <c r="F1741">
        <v>3</v>
      </c>
      <c r="G1741">
        <v>330.98</v>
      </c>
      <c r="H1741">
        <v>0.11</v>
      </c>
      <c r="I1741" t="s">
        <v>1959</v>
      </c>
      <c r="J1741">
        <v>883.71659999999997</v>
      </c>
      <c r="K1741">
        <v>883.71660000000008</v>
      </c>
      <c r="L1741" t="str">
        <f>_xlfn.IFS(Table8_1[[#This Row],[Unit_Price]]&lt;500,"Low Price",Table8_1[[#This Row],[Unit_Price]]&lt;2000,"Medium Price",Table8_1[[#This Row],[Unit_Price]]&gt;=2000, "High Price")</f>
        <v>Low Price</v>
      </c>
      <c r="M1741" t="str">
        <f>VLOOKUP(Table8_16[[#This Row],[Customer_ID]],Table1__2[],2,FALSE)</f>
        <v>Robert House</v>
      </c>
      <c r="N1741">
        <f>VLOOKUP(Table8_16[[#This Row],[Customer_ID]],Table1__2[],3,FALSE)</f>
        <v>34</v>
      </c>
      <c r="O1741" t="str">
        <f>VLOOKUP(Table8_16[[#This Row],[Customer_ID]],Table1__2[],4,FALSE)</f>
        <v>Male</v>
      </c>
      <c r="P1741" t="str">
        <f>VLOOKUP(Table8_16[[#This Row],[Customer_ID]],Table1__2[],5,FALSE)</f>
        <v>Lake James</v>
      </c>
      <c r="Q1741" t="str">
        <f>VLOOKUP(Table8_16[[#This Row],[Customer_ID]],Table1__2[],6,FALSE)</f>
        <v>Maryland</v>
      </c>
      <c r="R1741" t="str">
        <f>VLOOKUP(Table8_16[[#This Row],[Customer_ID]],Table1__2[],7,FALSE)</f>
        <v>USA</v>
      </c>
      <c r="S1741" t="str">
        <f>VLOOKUP(Table8_16[[#This Row],[Customer_ID]],Table1__2[],8,FALSE)</f>
        <v>Gold</v>
      </c>
      <c r="T1741" t="str">
        <f>VLOOKUP(Table8_16[[#This Row],[Customer_ID]],Table1__2[],9,FALSE)</f>
        <v>Experienced</v>
      </c>
      <c r="U1741" t="str">
        <f>VLOOKUP(Table8_16[[#This Row],[Product_ID]],Table3__211[],2,FALSE)</f>
        <v>Women's Formal</v>
      </c>
      <c r="V1741" t="str">
        <f>VLOOKUP(Table8_16[[#This Row],[Product_ID]],Table3__211[],3,FALSE)</f>
        <v>Blazer</v>
      </c>
      <c r="W1741" t="str">
        <f>VLOOKUP(Table8_16[[#This Row],[Product_ID]],Table3__211[],4,FALSE)</f>
        <v>Clothing</v>
      </c>
      <c r="X1741" t="str">
        <f>VLOOKUP(Table8_16[[#This Row],[Product_ID]],Table3__211[],5,FALSE)</f>
        <v>Outerwear</v>
      </c>
      <c r="Y1741" t="str">
        <f>VLOOKUP(Table8_16[[#This Row],[Product_ID]],Table3__211[],6,FALSE)</f>
        <v>Phillips and Sons</v>
      </c>
      <c r="Z1741">
        <f>VLOOKUP(Table8_16[[#This Row],[Product_ID]],Table3__211[],7,FALSE)</f>
        <v>358.47</v>
      </c>
      <c r="AA1741">
        <f>VLOOKUP(Table8_16[[#This Row],[Product_ID]],Table3__211[],8,FALSE)</f>
        <v>143</v>
      </c>
      <c r="AB1741" t="str">
        <f>VLOOKUP(Table8_16[[#This Row],[Store_ID]],Store!$A$2:$E$21,2,FALSE)</f>
        <v>Rivera-Warner</v>
      </c>
      <c r="AC1741" t="str">
        <f>VLOOKUP(Table8_16[[#This Row],[Store_ID]],Store!$A$2:$E$21,3,FALSE)</f>
        <v>East</v>
      </c>
      <c r="AD1741" t="str">
        <f>VLOOKUP(Table8_16[[#This Row],[Store_ID]],Store!$A$2:$E$21,4,FALSE)</f>
        <v>Washingtonfurt</v>
      </c>
      <c r="AE1741" t="str">
        <f>VLOOKUP(Table8_16[[#This Row],[Store_ID]],Store!$A$2:$E$21,5,FALSE)</f>
        <v>Flagship</v>
      </c>
      <c r="AF1741" s="22" t="str">
        <f>VLOOKUP(Table8_16[[#This Row],[Store_ID]],Store!$A$2:$F$21,6,FALSE)</f>
        <v>Physical Store</v>
      </c>
    </row>
    <row r="1742" spans="1:32" x14ac:dyDescent="0.3">
      <c r="A1742" t="s">
        <v>3707</v>
      </c>
      <c r="B1742" s="5">
        <v>45562</v>
      </c>
      <c r="C1742" t="s">
        <v>199</v>
      </c>
      <c r="D1742" t="s">
        <v>1689</v>
      </c>
      <c r="E1742" t="s">
        <v>1948</v>
      </c>
      <c r="F1742">
        <v>4</v>
      </c>
      <c r="G1742">
        <v>442.87</v>
      </c>
      <c r="H1742">
        <v>0.08</v>
      </c>
      <c r="I1742" t="s">
        <v>1959</v>
      </c>
      <c r="J1742">
        <v>1629.7616</v>
      </c>
      <c r="K1742">
        <v>1629.7616</v>
      </c>
      <c r="L1742" t="str">
        <f>_xlfn.IFS(Table8_1[[#This Row],[Unit_Price]]&lt;500,"Low Price",Table8_1[[#This Row],[Unit_Price]]&lt;2000,"Medium Price",Table8_1[[#This Row],[Unit_Price]]&gt;=2000, "High Price")</f>
        <v>Low Price</v>
      </c>
      <c r="M1742" t="str">
        <f>VLOOKUP(Table8_16[[#This Row],[Customer_ID]],Table1__2[],2,FALSE)</f>
        <v>Sarah Rodgers</v>
      </c>
      <c r="N1742">
        <f>VLOOKUP(Table8_16[[#This Row],[Customer_ID]],Table1__2[],3,FALSE)</f>
        <v>23</v>
      </c>
      <c r="O1742" t="str">
        <f>VLOOKUP(Table8_16[[#This Row],[Customer_ID]],Table1__2[],4,FALSE)</f>
        <v>Female</v>
      </c>
      <c r="P1742" t="str">
        <f>VLOOKUP(Table8_16[[#This Row],[Customer_ID]],Table1__2[],5,FALSE)</f>
        <v>New Julia</v>
      </c>
      <c r="Q1742" t="str">
        <f>VLOOKUP(Table8_16[[#This Row],[Customer_ID]],Table1__2[],6,FALSE)</f>
        <v>West Virginia</v>
      </c>
      <c r="R1742" t="str">
        <f>VLOOKUP(Table8_16[[#This Row],[Customer_ID]],Table1__2[],7,FALSE)</f>
        <v>USA</v>
      </c>
      <c r="S1742" t="str">
        <f>VLOOKUP(Table8_16[[#This Row],[Customer_ID]],Table1__2[],8,FALSE)</f>
        <v>Gold</v>
      </c>
      <c r="T1742" t="str">
        <f>VLOOKUP(Table8_16[[#This Row],[Customer_ID]],Table1__2[],9,FALSE)</f>
        <v>Students</v>
      </c>
      <c r="U1742" t="str">
        <f>VLOOKUP(Table8_16[[#This Row],[Product_ID]],Table3__211[],2,FALSE)</f>
        <v>Men's Casual</v>
      </c>
      <c r="V1742" t="str">
        <f>VLOOKUP(Table8_16[[#This Row],[Product_ID]],Table3__211[],3,FALSE)</f>
        <v>Sneakers</v>
      </c>
      <c r="W1742" t="str">
        <f>VLOOKUP(Table8_16[[#This Row],[Product_ID]],Table3__211[],4,FALSE)</f>
        <v>Clothing</v>
      </c>
      <c r="X1742" t="str">
        <f>VLOOKUP(Table8_16[[#This Row],[Product_ID]],Table3__211[],5,FALSE)</f>
        <v>Footwear</v>
      </c>
      <c r="Y1742" t="str">
        <f>VLOOKUP(Table8_16[[#This Row],[Product_ID]],Table3__211[],6,FALSE)</f>
        <v>Hogan-Lee</v>
      </c>
      <c r="Z1742">
        <f>VLOOKUP(Table8_16[[#This Row],[Product_ID]],Table3__211[],7,FALSE)</f>
        <v>353.47</v>
      </c>
      <c r="AA1742">
        <f>VLOOKUP(Table8_16[[#This Row],[Product_ID]],Table3__211[],8,FALSE)</f>
        <v>214</v>
      </c>
      <c r="AB1742" t="str">
        <f>VLOOKUP(Table8_16[[#This Row],[Store_ID]],Store!$A$2:$E$21,2,FALSE)</f>
        <v>Mann-Austin</v>
      </c>
      <c r="AC1742" t="str">
        <f>VLOOKUP(Table8_16[[#This Row],[Store_ID]],Store!$A$2:$E$21,3,FALSE)</f>
        <v>East</v>
      </c>
      <c r="AD1742" t="str">
        <f>VLOOKUP(Table8_16[[#This Row],[Store_ID]],Store!$A$2:$E$21,4,FALSE)</f>
        <v>Vasquezborough</v>
      </c>
      <c r="AE1742" t="str">
        <f>VLOOKUP(Table8_16[[#This Row],[Store_ID]],Store!$A$2:$E$21,5,FALSE)</f>
        <v>Online</v>
      </c>
      <c r="AF1742" s="22" t="str">
        <f>VLOOKUP(Table8_16[[#This Row],[Store_ID]],Store!$A$2:$F$21,6,FALSE)</f>
        <v>Digital Store</v>
      </c>
    </row>
    <row r="1743" spans="1:32" x14ac:dyDescent="0.3">
      <c r="A1743" t="s">
        <v>3708</v>
      </c>
      <c r="B1743" s="5">
        <v>45880</v>
      </c>
      <c r="C1743" t="s">
        <v>51</v>
      </c>
      <c r="D1743" t="s">
        <v>1871</v>
      </c>
      <c r="E1743" t="s">
        <v>1896</v>
      </c>
      <c r="F1743">
        <v>2</v>
      </c>
      <c r="G1743">
        <v>939.66</v>
      </c>
      <c r="H1743">
        <v>0.14000000000000001</v>
      </c>
      <c r="I1743" t="s">
        <v>1961</v>
      </c>
      <c r="J1743">
        <v>1616.2152000000001</v>
      </c>
      <c r="K1743">
        <v>1616.2151999999999</v>
      </c>
      <c r="L1743" t="str">
        <f>_xlfn.IFS(Table8_1[[#This Row],[Unit_Price]]&lt;500,"Low Price",Table8_1[[#This Row],[Unit_Price]]&lt;2000,"Medium Price",Table8_1[[#This Row],[Unit_Price]]&gt;=2000, "High Price")</f>
        <v>Medium Price</v>
      </c>
      <c r="M1743" t="str">
        <f>VLOOKUP(Table8_16[[#This Row],[Customer_ID]],Table1__2[],2,FALSE)</f>
        <v>Ms. Maria Leach</v>
      </c>
      <c r="N1743">
        <f>VLOOKUP(Table8_16[[#This Row],[Customer_ID]],Table1__2[],3,FALSE)</f>
        <v>64</v>
      </c>
      <c r="O1743" t="str">
        <f>VLOOKUP(Table8_16[[#This Row],[Customer_ID]],Table1__2[],4,FALSE)</f>
        <v>Male</v>
      </c>
      <c r="P1743" t="str">
        <f>VLOOKUP(Table8_16[[#This Row],[Customer_ID]],Table1__2[],5,FALSE)</f>
        <v>Melissashire</v>
      </c>
      <c r="Q1743" t="str">
        <f>VLOOKUP(Table8_16[[#This Row],[Customer_ID]],Table1__2[],6,FALSE)</f>
        <v>Pennsylvania</v>
      </c>
      <c r="R1743" t="str">
        <f>VLOOKUP(Table8_16[[#This Row],[Customer_ID]],Table1__2[],7,FALSE)</f>
        <v>USA</v>
      </c>
      <c r="S1743" t="str">
        <f>VLOOKUP(Table8_16[[#This Row],[Customer_ID]],Table1__2[],8,FALSE)</f>
        <v>Platinum</v>
      </c>
      <c r="T1743" t="str">
        <f>VLOOKUP(Table8_16[[#This Row],[Customer_ID]],Table1__2[],9,FALSE)</f>
        <v>Retired</v>
      </c>
      <c r="U1743" t="str">
        <f>VLOOKUP(Table8_16[[#This Row],[Product_ID]],Table3__211[],2,FALSE)</f>
        <v>Women's Formal</v>
      </c>
      <c r="V1743" t="str">
        <f>VLOOKUP(Table8_16[[#This Row],[Product_ID]],Table3__211[],3,FALSE)</f>
        <v>Blazer</v>
      </c>
      <c r="W1743" t="str">
        <f>VLOOKUP(Table8_16[[#This Row],[Product_ID]],Table3__211[],4,FALSE)</f>
        <v>Clothing</v>
      </c>
      <c r="X1743" t="str">
        <f>VLOOKUP(Table8_16[[#This Row],[Product_ID]],Table3__211[],5,FALSE)</f>
        <v>Outerwear</v>
      </c>
      <c r="Y1743" t="str">
        <f>VLOOKUP(Table8_16[[#This Row],[Product_ID]],Table3__211[],6,FALSE)</f>
        <v>Phillips and Sons</v>
      </c>
      <c r="Z1743">
        <f>VLOOKUP(Table8_16[[#This Row],[Product_ID]],Table3__211[],7,FALSE)</f>
        <v>358.47</v>
      </c>
      <c r="AA1743">
        <f>VLOOKUP(Table8_16[[#This Row],[Product_ID]],Table3__211[],8,FALSE)</f>
        <v>143</v>
      </c>
      <c r="AB1743" t="str">
        <f>VLOOKUP(Table8_16[[#This Row],[Store_ID]],Store!$A$2:$E$21,2,FALSE)</f>
        <v>Black-Horn</v>
      </c>
      <c r="AC1743" t="str">
        <f>VLOOKUP(Table8_16[[#This Row],[Store_ID]],Store!$A$2:$E$21,3,FALSE)</f>
        <v>South</v>
      </c>
      <c r="AD1743" t="str">
        <f>VLOOKUP(Table8_16[[#This Row],[Store_ID]],Store!$A$2:$E$21,4,FALSE)</f>
        <v>North Nancyview</v>
      </c>
      <c r="AE1743" t="str">
        <f>VLOOKUP(Table8_16[[#This Row],[Store_ID]],Store!$A$2:$E$21,5,FALSE)</f>
        <v>Outlet</v>
      </c>
      <c r="AF1743" s="22" t="str">
        <f>VLOOKUP(Table8_16[[#This Row],[Store_ID]],Store!$A$2:$F$21,6,FALSE)</f>
        <v>Physical Store</v>
      </c>
    </row>
    <row r="1744" spans="1:32" x14ac:dyDescent="0.3">
      <c r="A1744" t="s">
        <v>3709</v>
      </c>
      <c r="B1744" s="5">
        <v>45556</v>
      </c>
      <c r="C1744" t="s">
        <v>940</v>
      </c>
      <c r="D1744" t="s">
        <v>1802</v>
      </c>
      <c r="E1744" t="s">
        <v>1901</v>
      </c>
      <c r="F1744">
        <v>1</v>
      </c>
      <c r="G1744">
        <v>24.13</v>
      </c>
      <c r="H1744">
        <v>0</v>
      </c>
      <c r="I1744" t="s">
        <v>1959</v>
      </c>
      <c r="J1744">
        <v>24.13</v>
      </c>
      <c r="K1744">
        <v>24.13</v>
      </c>
      <c r="L1744" t="str">
        <f>_xlfn.IFS(Table8_1[[#This Row],[Unit_Price]]&lt;500,"Low Price",Table8_1[[#This Row],[Unit_Price]]&lt;2000,"Medium Price",Table8_1[[#This Row],[Unit_Price]]&gt;=2000, "High Price")</f>
        <v>Low Price</v>
      </c>
      <c r="M1744" t="str">
        <f>VLOOKUP(Table8_16[[#This Row],[Customer_ID]],Table1__2[],2,FALSE)</f>
        <v>Gloria Taylor</v>
      </c>
      <c r="N1744">
        <f>VLOOKUP(Table8_16[[#This Row],[Customer_ID]],Table1__2[],3,FALSE)</f>
        <v>56</v>
      </c>
      <c r="O1744" t="str">
        <f>VLOOKUP(Table8_16[[#This Row],[Customer_ID]],Table1__2[],4,FALSE)</f>
        <v>Female</v>
      </c>
      <c r="P1744" t="str">
        <f>VLOOKUP(Table8_16[[#This Row],[Customer_ID]],Table1__2[],5,FALSE)</f>
        <v>North Daniel</v>
      </c>
      <c r="Q1744" t="str">
        <f>VLOOKUP(Table8_16[[#This Row],[Customer_ID]],Table1__2[],6,FALSE)</f>
        <v>Louisiana</v>
      </c>
      <c r="R1744" t="str">
        <f>VLOOKUP(Table8_16[[#This Row],[Customer_ID]],Table1__2[],7,FALSE)</f>
        <v>USA</v>
      </c>
      <c r="S1744" t="str">
        <f>VLOOKUP(Table8_16[[#This Row],[Customer_ID]],Table1__2[],8,FALSE)</f>
        <v>Platinum</v>
      </c>
      <c r="T1744" t="str">
        <f>VLOOKUP(Table8_16[[#This Row],[Customer_ID]],Table1__2[],9,FALSE)</f>
        <v>Experienced</v>
      </c>
      <c r="U1744" t="str">
        <f>VLOOKUP(Table8_16[[#This Row],[Product_ID]],Table3__211[],2,FALSE)</f>
        <v>Shin Guards –</v>
      </c>
      <c r="V1744" t="str">
        <f>VLOOKUP(Table8_16[[#This Row],[Product_ID]],Table3__211[],3,FALSE)</f>
        <v>Adult</v>
      </c>
      <c r="W1744" t="str">
        <f>VLOOKUP(Table8_16[[#This Row],[Product_ID]],Table3__211[],4,FALSE)</f>
        <v>Sports</v>
      </c>
      <c r="X1744" t="str">
        <f>VLOOKUP(Table8_16[[#This Row],[Product_ID]],Table3__211[],5,FALSE)</f>
        <v>Team Sports</v>
      </c>
      <c r="Y1744" t="str">
        <f>VLOOKUP(Table8_16[[#This Row],[Product_ID]],Table3__211[],6,FALSE)</f>
        <v>French Ltd</v>
      </c>
      <c r="Z1744">
        <f>VLOOKUP(Table8_16[[#This Row],[Product_ID]],Table3__211[],7,FALSE)</f>
        <v>107.06</v>
      </c>
      <c r="AA1744">
        <f>VLOOKUP(Table8_16[[#This Row],[Product_ID]],Table3__211[],8,FALSE)</f>
        <v>359</v>
      </c>
      <c r="AB1744" t="str">
        <f>VLOOKUP(Table8_16[[#This Row],[Store_ID]],Store!$A$2:$E$21,2,FALSE)</f>
        <v>Johnson-Wright</v>
      </c>
      <c r="AC1744" t="str">
        <f>VLOOKUP(Table8_16[[#This Row],[Store_ID]],Store!$A$2:$E$21,3,FALSE)</f>
        <v>North</v>
      </c>
      <c r="AD1744" t="str">
        <f>VLOOKUP(Table8_16[[#This Row],[Store_ID]],Store!$A$2:$E$21,4,FALSE)</f>
        <v>Hoodberg</v>
      </c>
      <c r="AE1744" t="str">
        <f>VLOOKUP(Table8_16[[#This Row],[Store_ID]],Store!$A$2:$E$21,5,FALSE)</f>
        <v>Outlet</v>
      </c>
      <c r="AF1744" s="22" t="str">
        <f>VLOOKUP(Table8_16[[#This Row],[Store_ID]],Store!$A$2:$F$21,6,FALSE)</f>
        <v>Physical Store</v>
      </c>
    </row>
    <row r="1745" spans="1:32" x14ac:dyDescent="0.3">
      <c r="A1745" t="s">
        <v>3710</v>
      </c>
      <c r="B1745" s="5">
        <v>45355</v>
      </c>
      <c r="C1745" t="s">
        <v>1151</v>
      </c>
      <c r="D1745" t="s">
        <v>1703</v>
      </c>
      <c r="E1745" t="s">
        <v>1901</v>
      </c>
      <c r="F1745">
        <v>3</v>
      </c>
      <c r="G1745">
        <v>239.54</v>
      </c>
      <c r="H1745">
        <v>0.28999999999999998</v>
      </c>
      <c r="I1745" t="s">
        <v>1964</v>
      </c>
      <c r="J1745">
        <v>510.22019999999998</v>
      </c>
      <c r="K1745">
        <v>510.22019999999998</v>
      </c>
      <c r="L1745" t="str">
        <f>_xlfn.IFS(Table8_1[[#This Row],[Unit_Price]]&lt;500,"Low Price",Table8_1[[#This Row],[Unit_Price]]&lt;2000,"Medium Price",Table8_1[[#This Row],[Unit_Price]]&gt;=2000, "High Price")</f>
        <v>Low Price</v>
      </c>
      <c r="M1745" t="str">
        <f>VLOOKUP(Table8_16[[#This Row],[Customer_ID]],Table1__2[],2,FALSE)</f>
        <v>Chloe Aguilar</v>
      </c>
      <c r="N1745">
        <f>VLOOKUP(Table8_16[[#This Row],[Customer_ID]],Table1__2[],3,FALSE)</f>
        <v>58</v>
      </c>
      <c r="O1745" t="str">
        <f>VLOOKUP(Table8_16[[#This Row],[Customer_ID]],Table1__2[],4,FALSE)</f>
        <v>Male</v>
      </c>
      <c r="P1745" t="str">
        <f>VLOOKUP(Table8_16[[#This Row],[Customer_ID]],Table1__2[],5,FALSE)</f>
        <v>Lake Johnside</v>
      </c>
      <c r="Q1745" t="str">
        <f>VLOOKUP(Table8_16[[#This Row],[Customer_ID]],Table1__2[],6,FALSE)</f>
        <v>Arizona</v>
      </c>
      <c r="R1745" t="str">
        <f>VLOOKUP(Table8_16[[#This Row],[Customer_ID]],Table1__2[],7,FALSE)</f>
        <v>USA</v>
      </c>
      <c r="S1745" t="str">
        <f>VLOOKUP(Table8_16[[#This Row],[Customer_ID]],Table1__2[],8,FALSE)</f>
        <v>Bronze</v>
      </c>
      <c r="T1745" t="str">
        <f>VLOOKUP(Table8_16[[#This Row],[Customer_ID]],Table1__2[],9,FALSE)</f>
        <v>Experienced</v>
      </c>
      <c r="U1745" t="str">
        <f>VLOOKUP(Table8_16[[#This Row],[Product_ID]],Table3__211[],2,FALSE)</f>
        <v>Yoga Exercise</v>
      </c>
      <c r="V1745" t="str">
        <f>VLOOKUP(Table8_16[[#This Row],[Product_ID]],Table3__211[],3,FALSE)</f>
        <v>Mat</v>
      </c>
      <c r="W1745" t="str">
        <f>VLOOKUP(Table8_16[[#This Row],[Product_ID]],Table3__211[],4,FALSE)</f>
        <v>Sports</v>
      </c>
      <c r="X1745" t="str">
        <f>VLOOKUP(Table8_16[[#This Row],[Product_ID]],Table3__211[],5,FALSE)</f>
        <v>Fitness</v>
      </c>
      <c r="Y1745" t="str">
        <f>VLOOKUP(Table8_16[[#This Row],[Product_ID]],Table3__211[],6,FALSE)</f>
        <v>Carroll, Long and Mendoza</v>
      </c>
      <c r="Z1745">
        <f>VLOOKUP(Table8_16[[#This Row],[Product_ID]],Table3__211[],7,FALSE)</f>
        <v>313.26</v>
      </c>
      <c r="AA1745">
        <f>VLOOKUP(Table8_16[[#This Row],[Product_ID]],Table3__211[],8,FALSE)</f>
        <v>369</v>
      </c>
      <c r="AB1745" t="str">
        <f>VLOOKUP(Table8_16[[#This Row],[Store_ID]],Store!$A$2:$E$21,2,FALSE)</f>
        <v>Johnson-Wright</v>
      </c>
      <c r="AC1745" t="str">
        <f>VLOOKUP(Table8_16[[#This Row],[Store_ID]],Store!$A$2:$E$21,3,FALSE)</f>
        <v>North</v>
      </c>
      <c r="AD1745" t="str">
        <f>VLOOKUP(Table8_16[[#This Row],[Store_ID]],Store!$A$2:$E$21,4,FALSE)</f>
        <v>Hoodberg</v>
      </c>
      <c r="AE1745" t="str">
        <f>VLOOKUP(Table8_16[[#This Row],[Store_ID]],Store!$A$2:$E$21,5,FALSE)</f>
        <v>Outlet</v>
      </c>
      <c r="AF1745" s="22" t="str">
        <f>VLOOKUP(Table8_16[[#This Row],[Store_ID]],Store!$A$2:$F$21,6,FALSE)</f>
        <v>Physical Store</v>
      </c>
    </row>
    <row r="1746" spans="1:32" x14ac:dyDescent="0.3">
      <c r="A1746" t="s">
        <v>3711</v>
      </c>
      <c r="B1746" s="5">
        <v>45244</v>
      </c>
      <c r="C1746" t="s">
        <v>1496</v>
      </c>
      <c r="D1746" t="s">
        <v>1718</v>
      </c>
      <c r="E1746" t="s">
        <v>1934</v>
      </c>
      <c r="F1746">
        <v>1</v>
      </c>
      <c r="G1746">
        <v>588.53</v>
      </c>
      <c r="H1746">
        <v>0.1</v>
      </c>
      <c r="I1746" t="s">
        <v>1959</v>
      </c>
      <c r="J1746">
        <v>529.67700000000002</v>
      </c>
      <c r="K1746">
        <v>529.67700000000002</v>
      </c>
      <c r="L1746" t="str">
        <f>_xlfn.IFS(Table8_1[[#This Row],[Unit_Price]]&lt;500,"Low Price",Table8_1[[#This Row],[Unit_Price]]&lt;2000,"Medium Price",Table8_1[[#This Row],[Unit_Price]]&gt;=2000, "High Price")</f>
        <v>Medium Price</v>
      </c>
      <c r="M1746" t="str">
        <f>VLOOKUP(Table8_16[[#This Row],[Customer_ID]],Table1__2[],2,FALSE)</f>
        <v>Sheri Joyce</v>
      </c>
      <c r="N1746">
        <f>VLOOKUP(Table8_16[[#This Row],[Customer_ID]],Table1__2[],3,FALSE)</f>
        <v>26</v>
      </c>
      <c r="O1746" t="str">
        <f>VLOOKUP(Table8_16[[#This Row],[Customer_ID]],Table1__2[],4,FALSE)</f>
        <v>Male</v>
      </c>
      <c r="P1746" t="str">
        <f>VLOOKUP(Table8_16[[#This Row],[Customer_ID]],Table1__2[],5,FALSE)</f>
        <v>West Tylerfort</v>
      </c>
      <c r="Q1746" t="str">
        <f>VLOOKUP(Table8_16[[#This Row],[Customer_ID]],Table1__2[],6,FALSE)</f>
        <v>Kentucky</v>
      </c>
      <c r="R1746" t="str">
        <f>VLOOKUP(Table8_16[[#This Row],[Customer_ID]],Table1__2[],7,FALSE)</f>
        <v>USA</v>
      </c>
      <c r="S1746" t="str">
        <f>VLOOKUP(Table8_16[[#This Row],[Customer_ID]],Table1__2[],8,FALSE)</f>
        <v>Platinum</v>
      </c>
      <c r="T1746" t="str">
        <f>VLOOKUP(Table8_16[[#This Row],[Customer_ID]],Table1__2[],9,FALSE)</f>
        <v>Entry level Professionel</v>
      </c>
      <c r="U1746" t="str">
        <f>VLOOKUP(Table8_16[[#This Row],[Product_ID]],Table3__211[],2,FALSE)</f>
        <v>Men's Winter</v>
      </c>
      <c r="V1746" t="str">
        <f>VLOOKUP(Table8_16[[#This Row],[Product_ID]],Table3__211[],3,FALSE)</f>
        <v>Jacket</v>
      </c>
      <c r="W1746" t="str">
        <f>VLOOKUP(Table8_16[[#This Row],[Product_ID]],Table3__211[],4,FALSE)</f>
        <v>Clothing</v>
      </c>
      <c r="X1746" t="str">
        <f>VLOOKUP(Table8_16[[#This Row],[Product_ID]],Table3__211[],5,FALSE)</f>
        <v>Outerwear</v>
      </c>
      <c r="Y1746" t="str">
        <f>VLOOKUP(Table8_16[[#This Row],[Product_ID]],Table3__211[],6,FALSE)</f>
        <v>Kelly, Smith and Perez</v>
      </c>
      <c r="Z1746">
        <f>VLOOKUP(Table8_16[[#This Row],[Product_ID]],Table3__211[],7,FALSE)</f>
        <v>167.34</v>
      </c>
      <c r="AA1746">
        <f>VLOOKUP(Table8_16[[#This Row],[Product_ID]],Table3__211[],8,FALSE)</f>
        <v>296</v>
      </c>
      <c r="AB1746" t="str">
        <f>VLOOKUP(Table8_16[[#This Row],[Store_ID]],Store!$A$2:$E$21,2,FALSE)</f>
        <v>Mcdonald Inc</v>
      </c>
      <c r="AC1746" t="str">
        <f>VLOOKUP(Table8_16[[#This Row],[Store_ID]],Store!$A$2:$E$21,3,FALSE)</f>
        <v>South</v>
      </c>
      <c r="AD1746" t="str">
        <f>VLOOKUP(Table8_16[[#This Row],[Store_ID]],Store!$A$2:$E$21,4,FALSE)</f>
        <v>Christopherland</v>
      </c>
      <c r="AE1746" t="str">
        <f>VLOOKUP(Table8_16[[#This Row],[Store_ID]],Store!$A$2:$E$21,5,FALSE)</f>
        <v>Outlet</v>
      </c>
      <c r="AF1746" s="22" t="str">
        <f>VLOOKUP(Table8_16[[#This Row],[Store_ID]],Store!$A$2:$F$21,6,FALSE)</f>
        <v>Physical Store</v>
      </c>
    </row>
    <row r="1747" spans="1:32" x14ac:dyDescent="0.3">
      <c r="A1747" t="s">
        <v>3712</v>
      </c>
      <c r="B1747" s="5">
        <v>45863</v>
      </c>
      <c r="C1747" t="s">
        <v>925</v>
      </c>
      <c r="D1747" t="s">
        <v>1762</v>
      </c>
      <c r="E1747" t="s">
        <v>1936</v>
      </c>
      <c r="F1747">
        <v>1</v>
      </c>
      <c r="G1747">
        <v>145.96</v>
      </c>
      <c r="H1747">
        <v>0.3</v>
      </c>
      <c r="I1747" t="s">
        <v>1959</v>
      </c>
      <c r="J1747">
        <v>102.172</v>
      </c>
      <c r="K1747">
        <v>102.172</v>
      </c>
      <c r="L1747" t="str">
        <f>_xlfn.IFS(Table8_1[[#This Row],[Unit_Price]]&lt;500,"Low Price",Table8_1[[#This Row],[Unit_Price]]&lt;2000,"Medium Price",Table8_1[[#This Row],[Unit_Price]]&gt;=2000, "High Price")</f>
        <v>Low Price</v>
      </c>
      <c r="M1747" t="str">
        <f>VLOOKUP(Table8_16[[#This Row],[Customer_ID]],Table1__2[],2,FALSE)</f>
        <v>Misty Ferguson</v>
      </c>
      <c r="N1747">
        <f>VLOOKUP(Table8_16[[#This Row],[Customer_ID]],Table1__2[],3,FALSE)</f>
        <v>58</v>
      </c>
      <c r="O1747" t="str">
        <f>VLOOKUP(Table8_16[[#This Row],[Customer_ID]],Table1__2[],4,FALSE)</f>
        <v>Male</v>
      </c>
      <c r="P1747" t="str">
        <f>VLOOKUP(Table8_16[[#This Row],[Customer_ID]],Table1__2[],5,FALSE)</f>
        <v>North Joseside</v>
      </c>
      <c r="Q1747" t="str">
        <f>VLOOKUP(Table8_16[[#This Row],[Customer_ID]],Table1__2[],6,FALSE)</f>
        <v>Connecticut</v>
      </c>
      <c r="R1747" t="str">
        <f>VLOOKUP(Table8_16[[#This Row],[Customer_ID]],Table1__2[],7,FALSE)</f>
        <v>USA</v>
      </c>
      <c r="S1747" t="str">
        <f>VLOOKUP(Table8_16[[#This Row],[Customer_ID]],Table1__2[],8,FALSE)</f>
        <v>Gold</v>
      </c>
      <c r="T1747" t="str">
        <f>VLOOKUP(Table8_16[[#This Row],[Customer_ID]],Table1__2[],9,FALSE)</f>
        <v>Experienced</v>
      </c>
      <c r="U1747" t="str">
        <f>VLOOKUP(Table8_16[[#This Row],[Product_ID]],Table3__211[],2,FALSE)</f>
        <v>Luxury Perfume</v>
      </c>
      <c r="V1747" t="str">
        <f>VLOOKUP(Table8_16[[#This Row],[Product_ID]],Table3__211[],3,FALSE)</f>
        <v>Spray</v>
      </c>
      <c r="W1747" t="str">
        <f>VLOOKUP(Table8_16[[#This Row],[Product_ID]],Table3__211[],4,FALSE)</f>
        <v>Beauty</v>
      </c>
      <c r="X1747" t="str">
        <f>VLOOKUP(Table8_16[[#This Row],[Product_ID]],Table3__211[],5,FALSE)</f>
        <v>Fragrance</v>
      </c>
      <c r="Y1747" t="str">
        <f>VLOOKUP(Table8_16[[#This Row],[Product_ID]],Table3__211[],6,FALSE)</f>
        <v>Gibson, Green and Lopez</v>
      </c>
      <c r="Z1747">
        <f>VLOOKUP(Table8_16[[#This Row],[Product_ID]],Table3__211[],7,FALSE)</f>
        <v>482.75</v>
      </c>
      <c r="AA1747">
        <f>VLOOKUP(Table8_16[[#This Row],[Product_ID]],Table3__211[],8,FALSE)</f>
        <v>444</v>
      </c>
      <c r="AB1747" t="str">
        <f>VLOOKUP(Table8_16[[#This Row],[Store_ID]],Store!$A$2:$E$21,2,FALSE)</f>
        <v>Shelton PLC</v>
      </c>
      <c r="AC1747" t="str">
        <f>VLOOKUP(Table8_16[[#This Row],[Store_ID]],Store!$A$2:$E$21,3,FALSE)</f>
        <v>North</v>
      </c>
      <c r="AD1747" t="str">
        <f>VLOOKUP(Table8_16[[#This Row],[Store_ID]],Store!$A$2:$E$21,4,FALSE)</f>
        <v>East Jenniferstad</v>
      </c>
      <c r="AE1747" t="str">
        <f>VLOOKUP(Table8_16[[#This Row],[Store_ID]],Store!$A$2:$E$21,5,FALSE)</f>
        <v>Flagship</v>
      </c>
      <c r="AF1747" s="22" t="str">
        <f>VLOOKUP(Table8_16[[#This Row],[Store_ID]],Store!$A$2:$F$21,6,FALSE)</f>
        <v>Physical Store</v>
      </c>
    </row>
    <row r="1748" spans="1:32" x14ac:dyDescent="0.3">
      <c r="A1748" t="s">
        <v>3713</v>
      </c>
      <c r="B1748" s="5">
        <v>45573</v>
      </c>
      <c r="C1748" t="s">
        <v>364</v>
      </c>
      <c r="D1748" t="s">
        <v>1793</v>
      </c>
      <c r="E1748" t="s">
        <v>1904</v>
      </c>
      <c r="F1748">
        <v>4</v>
      </c>
      <c r="G1748">
        <v>640.91</v>
      </c>
      <c r="H1748">
        <v>0.06</v>
      </c>
      <c r="I1748" t="s">
        <v>1959</v>
      </c>
      <c r="J1748">
        <v>2409.8216000000002</v>
      </c>
      <c r="K1748">
        <v>2409.8215999999998</v>
      </c>
      <c r="L1748" t="str">
        <f>_xlfn.IFS(Table8_1[[#This Row],[Unit_Price]]&lt;500,"Low Price",Table8_1[[#This Row],[Unit_Price]]&lt;2000,"Medium Price",Table8_1[[#This Row],[Unit_Price]]&gt;=2000, "High Price")</f>
        <v>Medium Price</v>
      </c>
      <c r="M1748" t="str">
        <f>VLOOKUP(Table8_16[[#This Row],[Customer_ID]],Table1__2[],2,FALSE)</f>
        <v>Colleen Maynard</v>
      </c>
      <c r="N1748">
        <f>VLOOKUP(Table8_16[[#This Row],[Customer_ID]],Table1__2[],3,FALSE)</f>
        <v>29</v>
      </c>
      <c r="O1748" t="str">
        <f>VLOOKUP(Table8_16[[#This Row],[Customer_ID]],Table1__2[],4,FALSE)</f>
        <v>Male</v>
      </c>
      <c r="P1748" t="str">
        <f>VLOOKUP(Table8_16[[#This Row],[Customer_ID]],Table1__2[],5,FALSE)</f>
        <v>Singletonmouth</v>
      </c>
      <c r="Q1748" t="str">
        <f>VLOOKUP(Table8_16[[#This Row],[Customer_ID]],Table1__2[],6,FALSE)</f>
        <v>Utah</v>
      </c>
      <c r="R1748" t="str">
        <f>VLOOKUP(Table8_16[[#This Row],[Customer_ID]],Table1__2[],7,FALSE)</f>
        <v>USA</v>
      </c>
      <c r="S1748" t="str">
        <f>VLOOKUP(Table8_16[[#This Row],[Customer_ID]],Table1__2[],8,FALSE)</f>
        <v>Gold</v>
      </c>
      <c r="T1748" t="str">
        <f>VLOOKUP(Table8_16[[#This Row],[Customer_ID]],Table1__2[],9,FALSE)</f>
        <v>Entry level Professionel</v>
      </c>
      <c r="U1748" t="str">
        <f>VLOOKUP(Table8_16[[#This Row],[Product_ID]],Table3__211[],2,FALSE)</f>
        <v>Kitchen Storage</v>
      </c>
      <c r="V1748" t="str">
        <f>VLOOKUP(Table8_16[[#This Row],[Product_ID]],Table3__211[],3,FALSE)</f>
        <v>Rack</v>
      </c>
      <c r="W1748" t="str">
        <f>VLOOKUP(Table8_16[[#This Row],[Product_ID]],Table3__211[],4,FALSE)</f>
        <v>Home</v>
      </c>
      <c r="X1748" t="str">
        <f>VLOOKUP(Table8_16[[#This Row],[Product_ID]],Table3__211[],5,FALSE)</f>
        <v>Storage</v>
      </c>
      <c r="Y1748" t="str">
        <f>VLOOKUP(Table8_16[[#This Row],[Product_ID]],Table3__211[],6,FALSE)</f>
        <v>Duran Group</v>
      </c>
      <c r="Z1748">
        <f>VLOOKUP(Table8_16[[#This Row],[Product_ID]],Table3__211[],7,FALSE)</f>
        <v>138.05000000000001</v>
      </c>
      <c r="AA1748">
        <f>VLOOKUP(Table8_16[[#This Row],[Product_ID]],Table3__211[],8,FALSE)</f>
        <v>89</v>
      </c>
      <c r="AB1748" t="str">
        <f>VLOOKUP(Table8_16[[#This Row],[Store_ID]],Store!$A$2:$E$21,2,FALSE)</f>
        <v>Alexander Group</v>
      </c>
      <c r="AC1748" t="str">
        <f>VLOOKUP(Table8_16[[#This Row],[Store_ID]],Store!$A$2:$E$21,3,FALSE)</f>
        <v>South</v>
      </c>
      <c r="AD1748" t="str">
        <f>VLOOKUP(Table8_16[[#This Row],[Store_ID]],Store!$A$2:$E$21,4,FALSE)</f>
        <v>Port Sharon</v>
      </c>
      <c r="AE1748" t="str">
        <f>VLOOKUP(Table8_16[[#This Row],[Store_ID]],Store!$A$2:$E$21,5,FALSE)</f>
        <v>Online</v>
      </c>
      <c r="AF1748" s="22" t="str">
        <f>VLOOKUP(Table8_16[[#This Row],[Store_ID]],Store!$A$2:$F$21,6,FALSE)</f>
        <v>Digital Store</v>
      </c>
    </row>
    <row r="1749" spans="1:32" x14ac:dyDescent="0.3">
      <c r="A1749" t="s">
        <v>3714</v>
      </c>
      <c r="B1749" s="5">
        <v>45792</v>
      </c>
      <c r="C1749" t="s">
        <v>168</v>
      </c>
      <c r="D1749" t="s">
        <v>1774</v>
      </c>
      <c r="E1749" t="s">
        <v>1927</v>
      </c>
      <c r="F1749">
        <v>3</v>
      </c>
      <c r="G1749">
        <v>773.86</v>
      </c>
      <c r="H1749">
        <v>0.22</v>
      </c>
      <c r="I1749" t="s">
        <v>1959</v>
      </c>
      <c r="J1749">
        <v>1810.8324</v>
      </c>
      <c r="K1749">
        <v>1810.8324</v>
      </c>
      <c r="L1749" t="str">
        <f>_xlfn.IFS(Table8_1[[#This Row],[Unit_Price]]&lt;500,"Low Price",Table8_1[[#This Row],[Unit_Price]]&lt;2000,"Medium Price",Table8_1[[#This Row],[Unit_Price]]&gt;=2000, "High Price")</f>
        <v>Medium Price</v>
      </c>
      <c r="M1749" t="str">
        <f>VLOOKUP(Table8_16[[#This Row],[Customer_ID]],Table1__2[],2,FALSE)</f>
        <v>William Martin</v>
      </c>
      <c r="N1749">
        <f>VLOOKUP(Table8_16[[#This Row],[Customer_ID]],Table1__2[],3,FALSE)</f>
        <v>19</v>
      </c>
      <c r="O1749" t="str">
        <f>VLOOKUP(Table8_16[[#This Row],[Customer_ID]],Table1__2[],4,FALSE)</f>
        <v>Male</v>
      </c>
      <c r="P1749" t="str">
        <f>VLOOKUP(Table8_16[[#This Row],[Customer_ID]],Table1__2[],5,FALSE)</f>
        <v>Ryanburgh</v>
      </c>
      <c r="Q1749" t="str">
        <f>VLOOKUP(Table8_16[[#This Row],[Customer_ID]],Table1__2[],6,FALSE)</f>
        <v>Connecticut</v>
      </c>
      <c r="R1749" t="str">
        <f>VLOOKUP(Table8_16[[#This Row],[Customer_ID]],Table1__2[],7,FALSE)</f>
        <v>USA</v>
      </c>
      <c r="S1749" t="str">
        <f>VLOOKUP(Table8_16[[#This Row],[Customer_ID]],Table1__2[],8,FALSE)</f>
        <v>Platinum</v>
      </c>
      <c r="T1749" t="str">
        <f>VLOOKUP(Table8_16[[#This Row],[Customer_ID]],Table1__2[],9,FALSE)</f>
        <v>Teenage</v>
      </c>
      <c r="U1749" t="str">
        <f>VLOOKUP(Table8_16[[#This Row],[Product_ID]],Table3__211[],2,FALSE)</f>
        <v>Matte Lipstick</v>
      </c>
      <c r="V1749" t="str">
        <f>VLOOKUP(Table8_16[[#This Row],[Product_ID]],Table3__211[],3,FALSE)</f>
        <v>Set</v>
      </c>
      <c r="W1749" t="str">
        <f>VLOOKUP(Table8_16[[#This Row],[Product_ID]],Table3__211[],4,FALSE)</f>
        <v>Beauty</v>
      </c>
      <c r="X1749" t="str">
        <f>VLOOKUP(Table8_16[[#This Row],[Product_ID]],Table3__211[],5,FALSE)</f>
        <v>Makeup</v>
      </c>
      <c r="Y1749" t="str">
        <f>VLOOKUP(Table8_16[[#This Row],[Product_ID]],Table3__211[],6,FALSE)</f>
        <v>Zhang Inc</v>
      </c>
      <c r="Z1749">
        <f>VLOOKUP(Table8_16[[#This Row],[Product_ID]],Table3__211[],7,FALSE)</f>
        <v>299.11</v>
      </c>
      <c r="AA1749">
        <f>VLOOKUP(Table8_16[[#This Row],[Product_ID]],Table3__211[],8,FALSE)</f>
        <v>118</v>
      </c>
      <c r="AB1749" t="str">
        <f>VLOOKUP(Table8_16[[#This Row],[Store_ID]],Store!$A$2:$E$21,2,FALSE)</f>
        <v>Aguirre-Keller</v>
      </c>
      <c r="AC1749" t="str">
        <f>VLOOKUP(Table8_16[[#This Row],[Store_ID]],Store!$A$2:$E$21,3,FALSE)</f>
        <v>South</v>
      </c>
      <c r="AD1749" t="str">
        <f>VLOOKUP(Table8_16[[#This Row],[Store_ID]],Store!$A$2:$E$21,4,FALSE)</f>
        <v>Lake Michael</v>
      </c>
      <c r="AE1749" t="str">
        <f>VLOOKUP(Table8_16[[#This Row],[Store_ID]],Store!$A$2:$E$21,5,FALSE)</f>
        <v>Online</v>
      </c>
      <c r="AF1749" s="22" t="str">
        <f>VLOOKUP(Table8_16[[#This Row],[Store_ID]],Store!$A$2:$F$21,6,FALSE)</f>
        <v>Digital Store</v>
      </c>
    </row>
    <row r="1750" spans="1:32" x14ac:dyDescent="0.3">
      <c r="A1750" t="s">
        <v>3715</v>
      </c>
      <c r="B1750" s="5">
        <v>45744</v>
      </c>
      <c r="C1750" t="s">
        <v>1440</v>
      </c>
      <c r="D1750" t="s">
        <v>1670</v>
      </c>
      <c r="E1750" t="s">
        <v>1936</v>
      </c>
      <c r="F1750">
        <v>2</v>
      </c>
      <c r="G1750">
        <v>31.28</v>
      </c>
      <c r="H1750">
        <v>0.2</v>
      </c>
      <c r="I1750" t="s">
        <v>1964</v>
      </c>
      <c r="J1750">
        <v>50.048000000000002</v>
      </c>
      <c r="K1750">
        <v>50.048000000000002</v>
      </c>
      <c r="L1750" t="str">
        <f>_xlfn.IFS(Table8_1[[#This Row],[Unit_Price]]&lt;500,"Low Price",Table8_1[[#This Row],[Unit_Price]]&lt;2000,"Medium Price",Table8_1[[#This Row],[Unit_Price]]&gt;=2000, "High Price")</f>
        <v>Low Price</v>
      </c>
      <c r="M1750" t="str">
        <f>VLOOKUP(Table8_16[[#This Row],[Customer_ID]],Table1__2[],2,FALSE)</f>
        <v>Samantha Lee</v>
      </c>
      <c r="N1750">
        <f>VLOOKUP(Table8_16[[#This Row],[Customer_ID]],Table1__2[],3,FALSE)</f>
        <v>36</v>
      </c>
      <c r="O1750" t="str">
        <f>VLOOKUP(Table8_16[[#This Row],[Customer_ID]],Table1__2[],4,FALSE)</f>
        <v>Female</v>
      </c>
      <c r="P1750" t="str">
        <f>VLOOKUP(Table8_16[[#This Row],[Customer_ID]],Table1__2[],5,FALSE)</f>
        <v>Port Anthony</v>
      </c>
      <c r="Q1750" t="str">
        <f>VLOOKUP(Table8_16[[#This Row],[Customer_ID]],Table1__2[],6,FALSE)</f>
        <v>Connecticut</v>
      </c>
      <c r="R1750" t="str">
        <f>VLOOKUP(Table8_16[[#This Row],[Customer_ID]],Table1__2[],7,FALSE)</f>
        <v>USA</v>
      </c>
      <c r="S1750" t="str">
        <f>VLOOKUP(Table8_16[[#This Row],[Customer_ID]],Table1__2[],8,FALSE)</f>
        <v>Bronze</v>
      </c>
      <c r="T1750" t="str">
        <f>VLOOKUP(Table8_16[[#This Row],[Customer_ID]],Table1__2[],9,FALSE)</f>
        <v>Experienced</v>
      </c>
      <c r="U1750" t="str">
        <f>VLOOKUP(Table8_16[[#This Row],[Product_ID]],Table3__211[],2,FALSE)</f>
        <v>Basketball</v>
      </c>
      <c r="V1750" t="str">
        <f>VLOOKUP(Table8_16[[#This Row],[Product_ID]],Table3__211[],3,FALSE)</f>
        <v>Ball</v>
      </c>
      <c r="W1750" t="str">
        <f>VLOOKUP(Table8_16[[#This Row],[Product_ID]],Table3__211[],4,FALSE)</f>
        <v>Sports</v>
      </c>
      <c r="X1750" t="str">
        <f>VLOOKUP(Table8_16[[#This Row],[Product_ID]],Table3__211[],5,FALSE)</f>
        <v>Team Sports</v>
      </c>
      <c r="Y1750" t="str">
        <f>VLOOKUP(Table8_16[[#This Row],[Product_ID]],Table3__211[],6,FALSE)</f>
        <v>Nolan-Snow</v>
      </c>
      <c r="Z1750">
        <f>VLOOKUP(Table8_16[[#This Row],[Product_ID]],Table3__211[],7,FALSE)</f>
        <v>204.39</v>
      </c>
      <c r="AA1750">
        <f>VLOOKUP(Table8_16[[#This Row],[Product_ID]],Table3__211[],8,FALSE)</f>
        <v>281</v>
      </c>
      <c r="AB1750" t="str">
        <f>VLOOKUP(Table8_16[[#This Row],[Store_ID]],Store!$A$2:$E$21,2,FALSE)</f>
        <v>Shelton PLC</v>
      </c>
      <c r="AC1750" t="str">
        <f>VLOOKUP(Table8_16[[#This Row],[Store_ID]],Store!$A$2:$E$21,3,FALSE)</f>
        <v>North</v>
      </c>
      <c r="AD1750" t="str">
        <f>VLOOKUP(Table8_16[[#This Row],[Store_ID]],Store!$A$2:$E$21,4,FALSE)</f>
        <v>East Jenniferstad</v>
      </c>
      <c r="AE1750" t="str">
        <f>VLOOKUP(Table8_16[[#This Row],[Store_ID]],Store!$A$2:$E$21,5,FALSE)</f>
        <v>Flagship</v>
      </c>
      <c r="AF1750" s="22" t="str">
        <f>VLOOKUP(Table8_16[[#This Row],[Store_ID]],Store!$A$2:$F$21,6,FALSE)</f>
        <v>Physical Store</v>
      </c>
    </row>
    <row r="1751" spans="1:32" x14ac:dyDescent="0.3">
      <c r="A1751" t="s">
        <v>3716</v>
      </c>
      <c r="B1751" s="5">
        <v>45842</v>
      </c>
      <c r="C1751" t="s">
        <v>1178</v>
      </c>
      <c r="D1751" t="s">
        <v>1829</v>
      </c>
      <c r="E1751" t="s">
        <v>1911</v>
      </c>
      <c r="F1751">
        <v>4</v>
      </c>
      <c r="G1751">
        <v>389.22</v>
      </c>
      <c r="H1751">
        <v>0.18</v>
      </c>
      <c r="I1751" t="s">
        <v>1959</v>
      </c>
      <c r="J1751">
        <v>1276.6415999999999</v>
      </c>
      <c r="K1751">
        <v>1276.6416000000002</v>
      </c>
      <c r="L1751" t="str">
        <f>_xlfn.IFS(Table8_1[[#This Row],[Unit_Price]]&lt;500,"Low Price",Table8_1[[#This Row],[Unit_Price]]&lt;2000,"Medium Price",Table8_1[[#This Row],[Unit_Price]]&gt;=2000, "High Price")</f>
        <v>Low Price</v>
      </c>
      <c r="M1751" t="str">
        <f>VLOOKUP(Table8_16[[#This Row],[Customer_ID]],Table1__2[],2,FALSE)</f>
        <v>James Orozco</v>
      </c>
      <c r="N1751">
        <f>VLOOKUP(Table8_16[[#This Row],[Customer_ID]],Table1__2[],3,FALSE)</f>
        <v>37</v>
      </c>
      <c r="O1751" t="str">
        <f>VLOOKUP(Table8_16[[#This Row],[Customer_ID]],Table1__2[],4,FALSE)</f>
        <v>Female</v>
      </c>
      <c r="P1751" t="str">
        <f>VLOOKUP(Table8_16[[#This Row],[Customer_ID]],Table1__2[],5,FALSE)</f>
        <v>Simpsonfort</v>
      </c>
      <c r="Q1751" t="str">
        <f>VLOOKUP(Table8_16[[#This Row],[Customer_ID]],Table1__2[],6,FALSE)</f>
        <v>Maine</v>
      </c>
      <c r="R1751" t="str">
        <f>VLOOKUP(Table8_16[[#This Row],[Customer_ID]],Table1__2[],7,FALSE)</f>
        <v>USA</v>
      </c>
      <c r="S1751" t="str">
        <f>VLOOKUP(Table8_16[[#This Row],[Customer_ID]],Table1__2[],8,FALSE)</f>
        <v>Gold</v>
      </c>
      <c r="T1751" t="str">
        <f>VLOOKUP(Table8_16[[#This Row],[Customer_ID]],Table1__2[],9,FALSE)</f>
        <v>Experienced</v>
      </c>
      <c r="U1751" t="str">
        <f>VLOOKUP(Table8_16[[#This Row],[Product_ID]],Table3__211[],2,FALSE)</f>
        <v>Fitness Resistance</v>
      </c>
      <c r="V1751" t="str">
        <f>VLOOKUP(Table8_16[[#This Row],[Product_ID]],Table3__211[],3,FALSE)</f>
        <v>Bands</v>
      </c>
      <c r="W1751" t="str">
        <f>VLOOKUP(Table8_16[[#This Row],[Product_ID]],Table3__211[],4,FALSE)</f>
        <v>Sports</v>
      </c>
      <c r="X1751" t="str">
        <f>VLOOKUP(Table8_16[[#This Row],[Product_ID]],Table3__211[],5,FALSE)</f>
        <v>Fitness</v>
      </c>
      <c r="Y1751" t="str">
        <f>VLOOKUP(Table8_16[[#This Row],[Product_ID]],Table3__211[],6,FALSE)</f>
        <v>Reese-Watson</v>
      </c>
      <c r="Z1751">
        <f>VLOOKUP(Table8_16[[#This Row],[Product_ID]],Table3__211[],7,FALSE)</f>
        <v>152.91999999999999</v>
      </c>
      <c r="AA1751">
        <f>VLOOKUP(Table8_16[[#This Row],[Product_ID]],Table3__211[],8,FALSE)</f>
        <v>281</v>
      </c>
      <c r="AB1751" t="str">
        <f>VLOOKUP(Table8_16[[#This Row],[Store_ID]],Store!$A$2:$E$21,2,FALSE)</f>
        <v>Benson-Elliott</v>
      </c>
      <c r="AC1751" t="str">
        <f>VLOOKUP(Table8_16[[#This Row],[Store_ID]],Store!$A$2:$E$21,3,FALSE)</f>
        <v>East</v>
      </c>
      <c r="AD1751" t="str">
        <f>VLOOKUP(Table8_16[[#This Row],[Store_ID]],Store!$A$2:$E$21,4,FALSE)</f>
        <v>Port Josephberg</v>
      </c>
      <c r="AE1751" t="str">
        <f>VLOOKUP(Table8_16[[#This Row],[Store_ID]],Store!$A$2:$E$21,5,FALSE)</f>
        <v>Online</v>
      </c>
      <c r="AF1751" s="22" t="str">
        <f>VLOOKUP(Table8_16[[#This Row],[Store_ID]],Store!$A$2:$F$21,6,FALSE)</f>
        <v>Digital Store</v>
      </c>
    </row>
    <row r="1752" spans="1:32" x14ac:dyDescent="0.3">
      <c r="A1752" t="s">
        <v>3717</v>
      </c>
      <c r="B1752" s="5">
        <v>45502</v>
      </c>
      <c r="C1752" t="s">
        <v>74</v>
      </c>
      <c r="D1752" t="s">
        <v>1774</v>
      </c>
      <c r="E1752" t="s">
        <v>1936</v>
      </c>
      <c r="F1752">
        <v>3</v>
      </c>
      <c r="G1752">
        <v>543.44000000000005</v>
      </c>
      <c r="H1752">
        <v>0.13</v>
      </c>
      <c r="I1752" t="s">
        <v>1961</v>
      </c>
      <c r="J1752">
        <v>1418.3784000000001</v>
      </c>
      <c r="K1752">
        <v>1418.3784000000001</v>
      </c>
      <c r="L1752" t="str">
        <f>_xlfn.IFS(Table8_1[[#This Row],[Unit_Price]]&lt;500,"Low Price",Table8_1[[#This Row],[Unit_Price]]&lt;2000,"Medium Price",Table8_1[[#This Row],[Unit_Price]]&gt;=2000, "High Price")</f>
        <v>Medium Price</v>
      </c>
      <c r="M1752" t="str">
        <f>VLOOKUP(Table8_16[[#This Row],[Customer_ID]],Table1__2[],2,FALSE)</f>
        <v>Laura Alvarez</v>
      </c>
      <c r="N1752">
        <f>VLOOKUP(Table8_16[[#This Row],[Customer_ID]],Table1__2[],3,FALSE)</f>
        <v>49</v>
      </c>
      <c r="O1752" t="str">
        <f>VLOOKUP(Table8_16[[#This Row],[Customer_ID]],Table1__2[],4,FALSE)</f>
        <v>Female</v>
      </c>
      <c r="P1752" t="str">
        <f>VLOOKUP(Table8_16[[#This Row],[Customer_ID]],Table1__2[],5,FALSE)</f>
        <v>Lawsonhaven</v>
      </c>
      <c r="Q1752" t="str">
        <f>VLOOKUP(Table8_16[[#This Row],[Customer_ID]],Table1__2[],6,FALSE)</f>
        <v>Washington</v>
      </c>
      <c r="R1752" t="str">
        <f>VLOOKUP(Table8_16[[#This Row],[Customer_ID]],Table1__2[],7,FALSE)</f>
        <v>USA</v>
      </c>
      <c r="S1752" t="str">
        <f>VLOOKUP(Table8_16[[#This Row],[Customer_ID]],Table1__2[],8,FALSE)</f>
        <v>Platinum</v>
      </c>
      <c r="T1752" t="str">
        <f>VLOOKUP(Table8_16[[#This Row],[Customer_ID]],Table1__2[],9,FALSE)</f>
        <v>Experienced</v>
      </c>
      <c r="U1752" t="str">
        <f>VLOOKUP(Table8_16[[#This Row],[Product_ID]],Table3__211[],2,FALSE)</f>
        <v>Matte Lipstick</v>
      </c>
      <c r="V1752" t="str">
        <f>VLOOKUP(Table8_16[[#This Row],[Product_ID]],Table3__211[],3,FALSE)</f>
        <v>Set</v>
      </c>
      <c r="W1752" t="str">
        <f>VLOOKUP(Table8_16[[#This Row],[Product_ID]],Table3__211[],4,FALSE)</f>
        <v>Beauty</v>
      </c>
      <c r="X1752" t="str">
        <f>VLOOKUP(Table8_16[[#This Row],[Product_ID]],Table3__211[],5,FALSE)</f>
        <v>Makeup</v>
      </c>
      <c r="Y1752" t="str">
        <f>VLOOKUP(Table8_16[[#This Row],[Product_ID]],Table3__211[],6,FALSE)</f>
        <v>Zhang Inc</v>
      </c>
      <c r="Z1752">
        <f>VLOOKUP(Table8_16[[#This Row],[Product_ID]],Table3__211[],7,FALSE)</f>
        <v>299.11</v>
      </c>
      <c r="AA1752">
        <f>VLOOKUP(Table8_16[[#This Row],[Product_ID]],Table3__211[],8,FALSE)</f>
        <v>118</v>
      </c>
      <c r="AB1752" t="str">
        <f>VLOOKUP(Table8_16[[#This Row],[Store_ID]],Store!$A$2:$E$21,2,FALSE)</f>
        <v>Shelton PLC</v>
      </c>
      <c r="AC1752" t="str">
        <f>VLOOKUP(Table8_16[[#This Row],[Store_ID]],Store!$A$2:$E$21,3,FALSE)</f>
        <v>North</v>
      </c>
      <c r="AD1752" t="str">
        <f>VLOOKUP(Table8_16[[#This Row],[Store_ID]],Store!$A$2:$E$21,4,FALSE)</f>
        <v>East Jenniferstad</v>
      </c>
      <c r="AE1752" t="str">
        <f>VLOOKUP(Table8_16[[#This Row],[Store_ID]],Store!$A$2:$E$21,5,FALSE)</f>
        <v>Flagship</v>
      </c>
      <c r="AF1752" s="22" t="str">
        <f>VLOOKUP(Table8_16[[#This Row],[Store_ID]],Store!$A$2:$F$21,6,FALSE)</f>
        <v>Physical Store</v>
      </c>
    </row>
    <row r="1753" spans="1:32" x14ac:dyDescent="0.3">
      <c r="A1753" t="s">
        <v>3718</v>
      </c>
      <c r="B1753" s="5">
        <v>45296</v>
      </c>
      <c r="C1753" t="s">
        <v>832</v>
      </c>
      <c r="D1753" t="s">
        <v>1874</v>
      </c>
      <c r="E1753" t="s">
        <v>1948</v>
      </c>
      <c r="F1753">
        <v>4</v>
      </c>
      <c r="G1753">
        <v>715.42</v>
      </c>
      <c r="H1753">
        <v>0.28999999999999998</v>
      </c>
      <c r="I1753" t="s">
        <v>1961</v>
      </c>
      <c r="J1753">
        <v>2031.7927999999999</v>
      </c>
      <c r="K1753">
        <v>2031.7927999999999</v>
      </c>
      <c r="L1753" t="str">
        <f>_xlfn.IFS(Table8_1[[#This Row],[Unit_Price]]&lt;500,"Low Price",Table8_1[[#This Row],[Unit_Price]]&lt;2000,"Medium Price",Table8_1[[#This Row],[Unit_Price]]&gt;=2000, "High Price")</f>
        <v>Medium Price</v>
      </c>
      <c r="M1753" t="str">
        <f>VLOOKUP(Table8_16[[#This Row],[Customer_ID]],Table1__2[],2,FALSE)</f>
        <v>Christopher David</v>
      </c>
      <c r="N1753">
        <f>VLOOKUP(Table8_16[[#This Row],[Customer_ID]],Table1__2[],3,FALSE)</f>
        <v>42</v>
      </c>
      <c r="O1753" t="str">
        <f>VLOOKUP(Table8_16[[#This Row],[Customer_ID]],Table1__2[],4,FALSE)</f>
        <v>Male</v>
      </c>
      <c r="P1753" t="str">
        <f>VLOOKUP(Table8_16[[#This Row],[Customer_ID]],Table1__2[],5,FALSE)</f>
        <v>Karenmouth</v>
      </c>
      <c r="Q1753" t="str">
        <f>VLOOKUP(Table8_16[[#This Row],[Customer_ID]],Table1__2[],6,FALSE)</f>
        <v>Massachusetts</v>
      </c>
      <c r="R1753" t="str">
        <f>VLOOKUP(Table8_16[[#This Row],[Customer_ID]],Table1__2[],7,FALSE)</f>
        <v>USA</v>
      </c>
      <c r="S1753" t="str">
        <f>VLOOKUP(Table8_16[[#This Row],[Customer_ID]],Table1__2[],8,FALSE)</f>
        <v>Silver</v>
      </c>
      <c r="T1753" t="str">
        <f>VLOOKUP(Table8_16[[#This Row],[Customer_ID]],Table1__2[],9,FALSE)</f>
        <v>Experienced</v>
      </c>
      <c r="U1753" t="str">
        <f>VLOOKUP(Table8_16[[#This Row],[Product_ID]],Table3__211[],2,FALSE)</f>
        <v>Cricket</v>
      </c>
      <c r="V1753" t="str">
        <f>VLOOKUP(Table8_16[[#This Row],[Product_ID]],Table3__211[],3,FALSE)</f>
        <v>Bat</v>
      </c>
      <c r="W1753" t="str">
        <f>VLOOKUP(Table8_16[[#This Row],[Product_ID]],Table3__211[],4,FALSE)</f>
        <v>Sports</v>
      </c>
      <c r="X1753" t="str">
        <f>VLOOKUP(Table8_16[[#This Row],[Product_ID]],Table3__211[],5,FALSE)</f>
        <v>Team Sports</v>
      </c>
      <c r="Y1753" t="str">
        <f>VLOOKUP(Table8_16[[#This Row],[Product_ID]],Table3__211[],6,FALSE)</f>
        <v>Khan LLC</v>
      </c>
      <c r="Z1753">
        <f>VLOOKUP(Table8_16[[#This Row],[Product_ID]],Table3__211[],7,FALSE)</f>
        <v>245.98</v>
      </c>
      <c r="AA1753">
        <f>VLOOKUP(Table8_16[[#This Row],[Product_ID]],Table3__211[],8,FALSE)</f>
        <v>471</v>
      </c>
      <c r="AB1753" t="str">
        <f>VLOOKUP(Table8_16[[#This Row],[Store_ID]],Store!$A$2:$E$21,2,FALSE)</f>
        <v>Mann-Austin</v>
      </c>
      <c r="AC1753" t="str">
        <f>VLOOKUP(Table8_16[[#This Row],[Store_ID]],Store!$A$2:$E$21,3,FALSE)</f>
        <v>East</v>
      </c>
      <c r="AD1753" t="str">
        <f>VLOOKUP(Table8_16[[#This Row],[Store_ID]],Store!$A$2:$E$21,4,FALSE)</f>
        <v>Vasquezborough</v>
      </c>
      <c r="AE1753" t="str">
        <f>VLOOKUP(Table8_16[[#This Row],[Store_ID]],Store!$A$2:$E$21,5,FALSE)</f>
        <v>Online</v>
      </c>
      <c r="AF1753" s="22" t="str">
        <f>VLOOKUP(Table8_16[[#This Row],[Store_ID]],Store!$A$2:$F$21,6,FALSE)</f>
        <v>Digital Store</v>
      </c>
    </row>
    <row r="1754" spans="1:32" x14ac:dyDescent="0.3">
      <c r="A1754" t="s">
        <v>3719</v>
      </c>
      <c r="B1754" s="5">
        <v>45886</v>
      </c>
      <c r="C1754" t="s">
        <v>199</v>
      </c>
      <c r="D1754" t="s">
        <v>1606</v>
      </c>
      <c r="E1754" t="s">
        <v>1904</v>
      </c>
      <c r="F1754">
        <v>4</v>
      </c>
      <c r="G1754">
        <v>676.14</v>
      </c>
      <c r="H1754">
        <v>0.11</v>
      </c>
      <c r="I1754" t="s">
        <v>1964</v>
      </c>
      <c r="J1754">
        <v>2407.0583999999999</v>
      </c>
      <c r="K1754">
        <v>2407.0583999999999</v>
      </c>
      <c r="L1754" t="str">
        <f>_xlfn.IFS(Table8_1[[#This Row],[Unit_Price]]&lt;500,"Low Price",Table8_1[[#This Row],[Unit_Price]]&lt;2000,"Medium Price",Table8_1[[#This Row],[Unit_Price]]&gt;=2000, "High Price")</f>
        <v>Medium Price</v>
      </c>
      <c r="M1754" t="str">
        <f>VLOOKUP(Table8_16[[#This Row],[Customer_ID]],Table1__2[],2,FALSE)</f>
        <v>Sarah Rodgers</v>
      </c>
      <c r="N1754">
        <f>VLOOKUP(Table8_16[[#This Row],[Customer_ID]],Table1__2[],3,FALSE)</f>
        <v>23</v>
      </c>
      <c r="O1754" t="str">
        <f>VLOOKUP(Table8_16[[#This Row],[Customer_ID]],Table1__2[],4,FALSE)</f>
        <v>Female</v>
      </c>
      <c r="P1754" t="str">
        <f>VLOOKUP(Table8_16[[#This Row],[Customer_ID]],Table1__2[],5,FALSE)</f>
        <v>New Julia</v>
      </c>
      <c r="Q1754" t="str">
        <f>VLOOKUP(Table8_16[[#This Row],[Customer_ID]],Table1__2[],6,FALSE)</f>
        <v>West Virginia</v>
      </c>
      <c r="R1754" t="str">
        <f>VLOOKUP(Table8_16[[#This Row],[Customer_ID]],Table1__2[],7,FALSE)</f>
        <v>USA</v>
      </c>
      <c r="S1754" t="str">
        <f>VLOOKUP(Table8_16[[#This Row],[Customer_ID]],Table1__2[],8,FALSE)</f>
        <v>Gold</v>
      </c>
      <c r="T1754" t="str">
        <f>VLOOKUP(Table8_16[[#This Row],[Customer_ID]],Table1__2[],9,FALSE)</f>
        <v>Students</v>
      </c>
      <c r="U1754" t="str">
        <f>VLOOKUP(Table8_16[[#This Row],[Product_ID]],Table3__211[],2,FALSE)</f>
        <v>Hair Strengthening</v>
      </c>
      <c r="V1754" t="str">
        <f>VLOOKUP(Table8_16[[#This Row],[Product_ID]],Table3__211[],3,FALSE)</f>
        <v>Shampoo</v>
      </c>
      <c r="W1754" t="str">
        <f>VLOOKUP(Table8_16[[#This Row],[Product_ID]],Table3__211[],4,FALSE)</f>
        <v>Beauty</v>
      </c>
      <c r="X1754" t="str">
        <f>VLOOKUP(Table8_16[[#This Row],[Product_ID]],Table3__211[],5,FALSE)</f>
        <v>Haircare</v>
      </c>
      <c r="Y1754" t="str">
        <f>VLOOKUP(Table8_16[[#This Row],[Product_ID]],Table3__211[],6,FALSE)</f>
        <v>Rice LLC</v>
      </c>
      <c r="Z1754">
        <f>VLOOKUP(Table8_16[[#This Row],[Product_ID]],Table3__211[],7,FALSE)</f>
        <v>115.82</v>
      </c>
      <c r="AA1754">
        <f>VLOOKUP(Table8_16[[#This Row],[Product_ID]],Table3__211[],8,FALSE)</f>
        <v>460</v>
      </c>
      <c r="AB1754" t="str">
        <f>VLOOKUP(Table8_16[[#This Row],[Store_ID]],Store!$A$2:$E$21,2,FALSE)</f>
        <v>Alexander Group</v>
      </c>
      <c r="AC1754" t="str">
        <f>VLOOKUP(Table8_16[[#This Row],[Store_ID]],Store!$A$2:$E$21,3,FALSE)</f>
        <v>South</v>
      </c>
      <c r="AD1754" t="str">
        <f>VLOOKUP(Table8_16[[#This Row],[Store_ID]],Store!$A$2:$E$21,4,FALSE)</f>
        <v>Port Sharon</v>
      </c>
      <c r="AE1754" t="str">
        <f>VLOOKUP(Table8_16[[#This Row],[Store_ID]],Store!$A$2:$E$21,5,FALSE)</f>
        <v>Online</v>
      </c>
      <c r="AF1754" s="22" t="str">
        <f>VLOOKUP(Table8_16[[#This Row],[Store_ID]],Store!$A$2:$F$21,6,FALSE)</f>
        <v>Digital Store</v>
      </c>
    </row>
    <row r="1755" spans="1:32" x14ac:dyDescent="0.3">
      <c r="A1755" t="s">
        <v>3720</v>
      </c>
      <c r="B1755" s="5">
        <v>45425</v>
      </c>
      <c r="C1755" t="s">
        <v>325</v>
      </c>
      <c r="D1755" t="s">
        <v>1696</v>
      </c>
      <c r="E1755" t="s">
        <v>1892</v>
      </c>
      <c r="F1755">
        <v>4</v>
      </c>
      <c r="G1755">
        <v>352.72</v>
      </c>
      <c r="H1755">
        <v>0.25</v>
      </c>
      <c r="I1755" t="s">
        <v>1959</v>
      </c>
      <c r="J1755">
        <v>1058.1600000000001</v>
      </c>
      <c r="K1755">
        <v>1058.1600000000001</v>
      </c>
      <c r="L1755" t="str">
        <f>_xlfn.IFS(Table8_1[[#This Row],[Unit_Price]]&lt;500,"Low Price",Table8_1[[#This Row],[Unit_Price]]&lt;2000,"Medium Price",Table8_1[[#This Row],[Unit_Price]]&gt;=2000, "High Price")</f>
        <v>Low Price</v>
      </c>
      <c r="M1755" t="str">
        <f>VLOOKUP(Table8_16[[#This Row],[Customer_ID]],Table1__2[],2,FALSE)</f>
        <v>Jamie Yoder</v>
      </c>
      <c r="N1755">
        <f>VLOOKUP(Table8_16[[#This Row],[Customer_ID]],Table1__2[],3,FALSE)</f>
        <v>43</v>
      </c>
      <c r="O1755" t="str">
        <f>VLOOKUP(Table8_16[[#This Row],[Customer_ID]],Table1__2[],4,FALSE)</f>
        <v>Male</v>
      </c>
      <c r="P1755" t="str">
        <f>VLOOKUP(Table8_16[[#This Row],[Customer_ID]],Table1__2[],5,FALSE)</f>
        <v>New Gabrielleville</v>
      </c>
      <c r="Q1755" t="str">
        <f>VLOOKUP(Table8_16[[#This Row],[Customer_ID]],Table1__2[],6,FALSE)</f>
        <v>Wisconsin</v>
      </c>
      <c r="R1755" t="str">
        <f>VLOOKUP(Table8_16[[#This Row],[Customer_ID]],Table1__2[],7,FALSE)</f>
        <v>USA</v>
      </c>
      <c r="S1755" t="str">
        <f>VLOOKUP(Table8_16[[#This Row],[Customer_ID]],Table1__2[],8,FALSE)</f>
        <v>Platinum</v>
      </c>
      <c r="T1755" t="str">
        <f>VLOOKUP(Table8_16[[#This Row],[Customer_ID]],Table1__2[],9,FALSE)</f>
        <v>Experienced</v>
      </c>
      <c r="U1755" t="str">
        <f>VLOOKUP(Table8_16[[#This Row],[Product_ID]],Table3__211[],2,FALSE)</f>
        <v>Portable Power</v>
      </c>
      <c r="V1755" t="str">
        <f>VLOOKUP(Table8_16[[#This Row],[Product_ID]],Table3__211[],3,FALSE)</f>
        <v>Bank</v>
      </c>
      <c r="W1755" t="str">
        <f>VLOOKUP(Table8_16[[#This Row],[Product_ID]],Table3__211[],4,FALSE)</f>
        <v>Electronics</v>
      </c>
      <c r="X1755" t="str">
        <f>VLOOKUP(Table8_16[[#This Row],[Product_ID]],Table3__211[],5,FALSE)</f>
        <v>Mobile</v>
      </c>
      <c r="Y1755" t="str">
        <f>VLOOKUP(Table8_16[[#This Row],[Product_ID]],Table3__211[],6,FALSE)</f>
        <v>Cummings and Sons</v>
      </c>
      <c r="Z1755">
        <f>VLOOKUP(Table8_16[[#This Row],[Product_ID]],Table3__211[],7,FALSE)</f>
        <v>326.06</v>
      </c>
      <c r="AA1755">
        <f>VLOOKUP(Table8_16[[#This Row],[Product_ID]],Table3__211[],8,FALSE)</f>
        <v>301</v>
      </c>
      <c r="AB1755" t="str">
        <f>VLOOKUP(Table8_16[[#This Row],[Store_ID]],Store!$A$2:$E$21,2,FALSE)</f>
        <v>Martinez, Adkins and Johnson</v>
      </c>
      <c r="AC1755" t="str">
        <f>VLOOKUP(Table8_16[[#This Row],[Store_ID]],Store!$A$2:$E$21,3,FALSE)</f>
        <v>North</v>
      </c>
      <c r="AD1755" t="str">
        <f>VLOOKUP(Table8_16[[#This Row],[Store_ID]],Store!$A$2:$E$21,4,FALSE)</f>
        <v>Danielmouth</v>
      </c>
      <c r="AE1755" t="str">
        <f>VLOOKUP(Table8_16[[#This Row],[Store_ID]],Store!$A$2:$E$21,5,FALSE)</f>
        <v>Flagship</v>
      </c>
      <c r="AF1755" s="22" t="str">
        <f>VLOOKUP(Table8_16[[#This Row],[Store_ID]],Store!$A$2:$F$21,6,FALSE)</f>
        <v>Physical Store</v>
      </c>
    </row>
    <row r="1756" spans="1:32" x14ac:dyDescent="0.3">
      <c r="A1756" t="s">
        <v>3721</v>
      </c>
      <c r="B1756" s="5">
        <v>45797</v>
      </c>
      <c r="C1756" t="s">
        <v>581</v>
      </c>
      <c r="D1756" t="s">
        <v>1603</v>
      </c>
      <c r="E1756" t="s">
        <v>1929</v>
      </c>
      <c r="F1756">
        <v>1</v>
      </c>
      <c r="G1756">
        <v>470.18</v>
      </c>
      <c r="H1756">
        <v>0.19</v>
      </c>
      <c r="I1756" t="s">
        <v>1961</v>
      </c>
      <c r="J1756">
        <v>380.8458</v>
      </c>
      <c r="K1756">
        <v>380.8458</v>
      </c>
      <c r="L1756" t="str">
        <f>_xlfn.IFS(Table8_1[[#This Row],[Unit_Price]]&lt;500,"Low Price",Table8_1[[#This Row],[Unit_Price]]&lt;2000,"Medium Price",Table8_1[[#This Row],[Unit_Price]]&gt;=2000, "High Price")</f>
        <v>Low Price</v>
      </c>
      <c r="M1756" t="str">
        <f>VLOOKUP(Table8_16[[#This Row],[Customer_ID]],Table1__2[],2,FALSE)</f>
        <v>Teresa Stokes</v>
      </c>
      <c r="N1756">
        <f>VLOOKUP(Table8_16[[#This Row],[Customer_ID]],Table1__2[],3,FALSE)</f>
        <v>41</v>
      </c>
      <c r="O1756" t="str">
        <f>VLOOKUP(Table8_16[[#This Row],[Customer_ID]],Table1__2[],4,FALSE)</f>
        <v>Female</v>
      </c>
      <c r="P1756" t="str">
        <f>VLOOKUP(Table8_16[[#This Row],[Customer_ID]],Table1__2[],5,FALSE)</f>
        <v>New William</v>
      </c>
      <c r="Q1756" t="str">
        <f>VLOOKUP(Table8_16[[#This Row],[Customer_ID]],Table1__2[],6,FALSE)</f>
        <v>Iowa</v>
      </c>
      <c r="R1756" t="str">
        <f>VLOOKUP(Table8_16[[#This Row],[Customer_ID]],Table1__2[],7,FALSE)</f>
        <v>USA</v>
      </c>
      <c r="S1756" t="str">
        <f>VLOOKUP(Table8_16[[#This Row],[Customer_ID]],Table1__2[],8,FALSE)</f>
        <v>Platinum</v>
      </c>
      <c r="T1756" t="str">
        <f>VLOOKUP(Table8_16[[#This Row],[Customer_ID]],Table1__2[],9,FALSE)</f>
        <v>Experienced</v>
      </c>
      <c r="U1756" t="str">
        <f>VLOOKUP(Table8_16[[#This Row],[Product_ID]],Table3__211[],2,FALSE)</f>
        <v>HD Smart TV</v>
      </c>
      <c r="V1756" t="str">
        <f>VLOOKUP(Table8_16[[#This Row],[Product_ID]],Table3__211[],3,FALSE)</f>
        <v>Stick</v>
      </c>
      <c r="W1756" t="str">
        <f>VLOOKUP(Table8_16[[#This Row],[Product_ID]],Table3__211[],4,FALSE)</f>
        <v>Electronics</v>
      </c>
      <c r="X1756" t="str">
        <f>VLOOKUP(Table8_16[[#This Row],[Product_ID]],Table3__211[],5,FALSE)</f>
        <v>Accessories</v>
      </c>
      <c r="Y1756" t="str">
        <f>VLOOKUP(Table8_16[[#This Row],[Product_ID]],Table3__211[],6,FALSE)</f>
        <v>Gibson, Hobbs and Weaver</v>
      </c>
      <c r="Z1756">
        <f>VLOOKUP(Table8_16[[#This Row],[Product_ID]],Table3__211[],7,FALSE)</f>
        <v>449.4</v>
      </c>
      <c r="AA1756">
        <f>VLOOKUP(Table8_16[[#This Row],[Product_ID]],Table3__211[],8,FALSE)</f>
        <v>273</v>
      </c>
      <c r="AB1756" t="str">
        <f>VLOOKUP(Table8_16[[#This Row],[Store_ID]],Store!$A$2:$E$21,2,FALSE)</f>
        <v>Thomas, Bridges and Harris</v>
      </c>
      <c r="AC1756" t="str">
        <f>VLOOKUP(Table8_16[[#This Row],[Store_ID]],Store!$A$2:$E$21,3,FALSE)</f>
        <v>North</v>
      </c>
      <c r="AD1756" t="str">
        <f>VLOOKUP(Table8_16[[#This Row],[Store_ID]],Store!$A$2:$E$21,4,FALSE)</f>
        <v>Sabrinatown</v>
      </c>
      <c r="AE1756" t="str">
        <f>VLOOKUP(Table8_16[[#This Row],[Store_ID]],Store!$A$2:$E$21,5,FALSE)</f>
        <v>Online</v>
      </c>
      <c r="AF1756" s="22" t="str">
        <f>VLOOKUP(Table8_16[[#This Row],[Store_ID]],Store!$A$2:$F$21,6,FALSE)</f>
        <v>Digital Store</v>
      </c>
    </row>
    <row r="1757" spans="1:32" x14ac:dyDescent="0.3">
      <c r="A1757" t="s">
        <v>3722</v>
      </c>
      <c r="B1757" s="5">
        <v>45898</v>
      </c>
      <c r="C1757" t="s">
        <v>751</v>
      </c>
      <c r="D1757" t="s">
        <v>1780</v>
      </c>
      <c r="E1757" t="s">
        <v>1927</v>
      </c>
      <c r="F1757">
        <v>1</v>
      </c>
      <c r="G1757">
        <v>891.79</v>
      </c>
      <c r="H1757">
        <v>0.03</v>
      </c>
      <c r="I1757" t="s">
        <v>1959</v>
      </c>
      <c r="J1757">
        <v>865.03629999999998</v>
      </c>
      <c r="K1757">
        <v>865.03629999999998</v>
      </c>
      <c r="L1757" t="str">
        <f>_xlfn.IFS(Table8_1[[#This Row],[Unit_Price]]&lt;500,"Low Price",Table8_1[[#This Row],[Unit_Price]]&lt;2000,"Medium Price",Table8_1[[#This Row],[Unit_Price]]&gt;=2000, "High Price")</f>
        <v>Medium Price</v>
      </c>
      <c r="M1757" t="str">
        <f>VLOOKUP(Table8_16[[#This Row],[Customer_ID]],Table1__2[],2,FALSE)</f>
        <v>Timothy Sanders</v>
      </c>
      <c r="N1757">
        <f>VLOOKUP(Table8_16[[#This Row],[Customer_ID]],Table1__2[],3,FALSE)</f>
        <v>29</v>
      </c>
      <c r="O1757" t="str">
        <f>VLOOKUP(Table8_16[[#This Row],[Customer_ID]],Table1__2[],4,FALSE)</f>
        <v>Male</v>
      </c>
      <c r="P1757" t="str">
        <f>VLOOKUP(Table8_16[[#This Row],[Customer_ID]],Table1__2[],5,FALSE)</f>
        <v>Aaronmouth</v>
      </c>
      <c r="Q1757" t="str">
        <f>VLOOKUP(Table8_16[[#This Row],[Customer_ID]],Table1__2[],6,FALSE)</f>
        <v>Florida</v>
      </c>
      <c r="R1757" t="str">
        <f>VLOOKUP(Table8_16[[#This Row],[Customer_ID]],Table1__2[],7,FALSE)</f>
        <v>USA</v>
      </c>
      <c r="S1757" t="str">
        <f>VLOOKUP(Table8_16[[#This Row],[Customer_ID]],Table1__2[],8,FALSE)</f>
        <v>Bronze</v>
      </c>
      <c r="T1757" t="str">
        <f>VLOOKUP(Table8_16[[#This Row],[Customer_ID]],Table1__2[],9,FALSE)</f>
        <v>Entry level Professionel</v>
      </c>
      <c r="U1757" t="str">
        <f>VLOOKUP(Table8_16[[#This Row],[Product_ID]],Table3__211[],2,FALSE)</f>
        <v>Women's Hair Dryer</v>
      </c>
      <c r="V1757" t="str">
        <f>VLOOKUP(Table8_16[[#This Row],[Product_ID]],Table3__211[],3,FALSE)</f>
        <v>Brush</v>
      </c>
      <c r="W1757" t="str">
        <f>VLOOKUP(Table8_16[[#This Row],[Product_ID]],Table3__211[],4,FALSE)</f>
        <v>Beauty</v>
      </c>
      <c r="X1757" t="str">
        <f>VLOOKUP(Table8_16[[#This Row],[Product_ID]],Table3__211[],5,FALSE)</f>
        <v>Haircare</v>
      </c>
      <c r="Y1757" t="str">
        <f>VLOOKUP(Table8_16[[#This Row],[Product_ID]],Table3__211[],6,FALSE)</f>
        <v>Torres, Spencer and Potter</v>
      </c>
      <c r="Z1757">
        <f>VLOOKUP(Table8_16[[#This Row],[Product_ID]],Table3__211[],7,FALSE)</f>
        <v>340.39</v>
      </c>
      <c r="AA1757">
        <f>VLOOKUP(Table8_16[[#This Row],[Product_ID]],Table3__211[],8,FALSE)</f>
        <v>177</v>
      </c>
      <c r="AB1757" t="str">
        <f>VLOOKUP(Table8_16[[#This Row],[Store_ID]],Store!$A$2:$E$21,2,FALSE)</f>
        <v>Aguirre-Keller</v>
      </c>
      <c r="AC1757" t="str">
        <f>VLOOKUP(Table8_16[[#This Row],[Store_ID]],Store!$A$2:$E$21,3,FALSE)</f>
        <v>South</v>
      </c>
      <c r="AD1757" t="str">
        <f>VLOOKUP(Table8_16[[#This Row],[Store_ID]],Store!$A$2:$E$21,4,FALSE)</f>
        <v>Lake Michael</v>
      </c>
      <c r="AE1757" t="str">
        <f>VLOOKUP(Table8_16[[#This Row],[Store_ID]],Store!$A$2:$E$21,5,FALSE)</f>
        <v>Online</v>
      </c>
      <c r="AF1757" s="22" t="str">
        <f>VLOOKUP(Table8_16[[#This Row],[Store_ID]],Store!$A$2:$F$21,6,FALSE)</f>
        <v>Digital Store</v>
      </c>
    </row>
    <row r="1758" spans="1:32" x14ac:dyDescent="0.3">
      <c r="A1758" t="s">
        <v>3723</v>
      </c>
      <c r="B1758" s="5">
        <v>45390</v>
      </c>
      <c r="C1758" t="s">
        <v>1103</v>
      </c>
      <c r="D1758" t="s">
        <v>1850</v>
      </c>
      <c r="E1758" t="s">
        <v>1942</v>
      </c>
      <c r="F1758">
        <v>2</v>
      </c>
      <c r="G1758">
        <v>433.07</v>
      </c>
      <c r="H1758">
        <v>0.25</v>
      </c>
      <c r="I1758" t="s">
        <v>1964</v>
      </c>
      <c r="J1758">
        <v>649.60500000000002</v>
      </c>
      <c r="K1758">
        <v>649.60500000000002</v>
      </c>
      <c r="L1758" t="str">
        <f>_xlfn.IFS(Table8_1[[#This Row],[Unit_Price]]&lt;500,"Low Price",Table8_1[[#This Row],[Unit_Price]]&lt;2000,"Medium Price",Table8_1[[#This Row],[Unit_Price]]&gt;=2000, "High Price")</f>
        <v>Low Price</v>
      </c>
      <c r="M1758" t="str">
        <f>VLOOKUP(Table8_16[[#This Row],[Customer_ID]],Table1__2[],2,FALSE)</f>
        <v>Sherry Cabrera</v>
      </c>
      <c r="N1758">
        <f>VLOOKUP(Table8_16[[#This Row],[Customer_ID]],Table1__2[],3,FALSE)</f>
        <v>55</v>
      </c>
      <c r="O1758" t="str">
        <f>VLOOKUP(Table8_16[[#This Row],[Customer_ID]],Table1__2[],4,FALSE)</f>
        <v>Male</v>
      </c>
      <c r="P1758" t="str">
        <f>VLOOKUP(Table8_16[[#This Row],[Customer_ID]],Table1__2[],5,FALSE)</f>
        <v>Shannonview</v>
      </c>
      <c r="Q1758" t="str">
        <f>VLOOKUP(Table8_16[[#This Row],[Customer_ID]],Table1__2[],6,FALSE)</f>
        <v>Pennsylvania</v>
      </c>
      <c r="R1758" t="str">
        <f>VLOOKUP(Table8_16[[#This Row],[Customer_ID]],Table1__2[],7,FALSE)</f>
        <v>USA</v>
      </c>
      <c r="S1758" t="str">
        <f>VLOOKUP(Table8_16[[#This Row],[Customer_ID]],Table1__2[],8,FALSE)</f>
        <v>Silver</v>
      </c>
      <c r="T1758" t="str">
        <f>VLOOKUP(Table8_16[[#This Row],[Customer_ID]],Table1__2[],9,FALSE)</f>
        <v>Experienced</v>
      </c>
      <c r="U1758" t="str">
        <f>VLOOKUP(Table8_16[[#This Row],[Product_ID]],Table3__211[],2,FALSE)</f>
        <v>Face Foundation</v>
      </c>
      <c r="V1758" t="str">
        <f>VLOOKUP(Table8_16[[#This Row],[Product_ID]],Table3__211[],3,FALSE)</f>
        <v>Kit</v>
      </c>
      <c r="W1758" t="str">
        <f>VLOOKUP(Table8_16[[#This Row],[Product_ID]],Table3__211[],4,FALSE)</f>
        <v>Beauty</v>
      </c>
      <c r="X1758" t="str">
        <f>VLOOKUP(Table8_16[[#This Row],[Product_ID]],Table3__211[],5,FALSE)</f>
        <v>Makeup</v>
      </c>
      <c r="Y1758" t="str">
        <f>VLOOKUP(Table8_16[[#This Row],[Product_ID]],Table3__211[],6,FALSE)</f>
        <v>Taylor-Elliott</v>
      </c>
      <c r="Z1758">
        <f>VLOOKUP(Table8_16[[#This Row],[Product_ID]],Table3__211[],7,FALSE)</f>
        <v>183.04</v>
      </c>
      <c r="AA1758">
        <f>VLOOKUP(Table8_16[[#This Row],[Product_ID]],Table3__211[],8,FALSE)</f>
        <v>457</v>
      </c>
      <c r="AB1758" t="str">
        <f>VLOOKUP(Table8_16[[#This Row],[Store_ID]],Store!$A$2:$E$21,2,FALSE)</f>
        <v>Holloway Ltd</v>
      </c>
      <c r="AC1758" t="str">
        <f>VLOOKUP(Table8_16[[#This Row],[Store_ID]],Store!$A$2:$E$21,3,FALSE)</f>
        <v>North</v>
      </c>
      <c r="AD1758" t="str">
        <f>VLOOKUP(Table8_16[[#This Row],[Store_ID]],Store!$A$2:$E$21,4,FALSE)</f>
        <v>Bensonhaven</v>
      </c>
      <c r="AE1758" t="str">
        <f>VLOOKUP(Table8_16[[#This Row],[Store_ID]],Store!$A$2:$E$21,5,FALSE)</f>
        <v>Flagship</v>
      </c>
      <c r="AF1758" s="22" t="str">
        <f>VLOOKUP(Table8_16[[#This Row],[Store_ID]],Store!$A$2:$F$21,6,FALSE)</f>
        <v>Physical Store</v>
      </c>
    </row>
    <row r="1759" spans="1:32" x14ac:dyDescent="0.3">
      <c r="A1759" t="s">
        <v>3724</v>
      </c>
      <c r="B1759" s="5">
        <v>45355</v>
      </c>
      <c r="C1759" t="s">
        <v>62</v>
      </c>
      <c r="D1759" t="s">
        <v>1780</v>
      </c>
      <c r="E1759" t="s">
        <v>1948</v>
      </c>
      <c r="F1759">
        <v>3</v>
      </c>
      <c r="G1759">
        <v>626.71</v>
      </c>
      <c r="H1759">
        <v>7.0000000000000007E-2</v>
      </c>
      <c r="I1759" t="s">
        <v>1964</v>
      </c>
      <c r="J1759">
        <v>1748.5209</v>
      </c>
      <c r="K1759">
        <v>1748.5209</v>
      </c>
      <c r="L1759" t="str">
        <f>_xlfn.IFS(Table8_1[[#This Row],[Unit_Price]]&lt;500,"Low Price",Table8_1[[#This Row],[Unit_Price]]&lt;2000,"Medium Price",Table8_1[[#This Row],[Unit_Price]]&gt;=2000, "High Price")</f>
        <v>Medium Price</v>
      </c>
      <c r="M1759" t="str">
        <f>VLOOKUP(Table8_16[[#This Row],[Customer_ID]],Table1__2[],2,FALSE)</f>
        <v>Kenneth Lambert</v>
      </c>
      <c r="N1759">
        <f>VLOOKUP(Table8_16[[#This Row],[Customer_ID]],Table1__2[],3,FALSE)</f>
        <v>55</v>
      </c>
      <c r="O1759" t="str">
        <f>VLOOKUP(Table8_16[[#This Row],[Customer_ID]],Table1__2[],4,FALSE)</f>
        <v>Female</v>
      </c>
      <c r="P1759" t="str">
        <f>VLOOKUP(Table8_16[[#This Row],[Customer_ID]],Table1__2[],5,FALSE)</f>
        <v>North Kathryn</v>
      </c>
      <c r="Q1759" t="str">
        <f>VLOOKUP(Table8_16[[#This Row],[Customer_ID]],Table1__2[],6,FALSE)</f>
        <v>Kansas</v>
      </c>
      <c r="R1759" t="str">
        <f>VLOOKUP(Table8_16[[#This Row],[Customer_ID]],Table1__2[],7,FALSE)</f>
        <v>USA</v>
      </c>
      <c r="S1759" t="str">
        <f>VLOOKUP(Table8_16[[#This Row],[Customer_ID]],Table1__2[],8,FALSE)</f>
        <v>Platinum</v>
      </c>
      <c r="T1759" t="str">
        <f>VLOOKUP(Table8_16[[#This Row],[Customer_ID]],Table1__2[],9,FALSE)</f>
        <v>Experienced</v>
      </c>
      <c r="U1759" t="str">
        <f>VLOOKUP(Table8_16[[#This Row],[Product_ID]],Table3__211[],2,FALSE)</f>
        <v>Women's Hair Dryer</v>
      </c>
      <c r="V1759" t="str">
        <f>VLOOKUP(Table8_16[[#This Row],[Product_ID]],Table3__211[],3,FALSE)</f>
        <v>Brush</v>
      </c>
      <c r="W1759" t="str">
        <f>VLOOKUP(Table8_16[[#This Row],[Product_ID]],Table3__211[],4,FALSE)</f>
        <v>Beauty</v>
      </c>
      <c r="X1759" t="str">
        <f>VLOOKUP(Table8_16[[#This Row],[Product_ID]],Table3__211[],5,FALSE)</f>
        <v>Haircare</v>
      </c>
      <c r="Y1759" t="str">
        <f>VLOOKUP(Table8_16[[#This Row],[Product_ID]],Table3__211[],6,FALSE)</f>
        <v>Torres, Spencer and Potter</v>
      </c>
      <c r="Z1759">
        <f>VLOOKUP(Table8_16[[#This Row],[Product_ID]],Table3__211[],7,FALSE)</f>
        <v>340.39</v>
      </c>
      <c r="AA1759">
        <f>VLOOKUP(Table8_16[[#This Row],[Product_ID]],Table3__211[],8,FALSE)</f>
        <v>177</v>
      </c>
      <c r="AB1759" t="str">
        <f>VLOOKUP(Table8_16[[#This Row],[Store_ID]],Store!$A$2:$E$21,2,FALSE)</f>
        <v>Mann-Austin</v>
      </c>
      <c r="AC1759" t="str">
        <f>VLOOKUP(Table8_16[[#This Row],[Store_ID]],Store!$A$2:$E$21,3,FALSE)</f>
        <v>East</v>
      </c>
      <c r="AD1759" t="str">
        <f>VLOOKUP(Table8_16[[#This Row],[Store_ID]],Store!$A$2:$E$21,4,FALSE)</f>
        <v>Vasquezborough</v>
      </c>
      <c r="AE1759" t="str">
        <f>VLOOKUP(Table8_16[[#This Row],[Store_ID]],Store!$A$2:$E$21,5,FALSE)</f>
        <v>Online</v>
      </c>
      <c r="AF1759" s="22" t="str">
        <f>VLOOKUP(Table8_16[[#This Row],[Store_ID]],Store!$A$2:$F$21,6,FALSE)</f>
        <v>Digital Store</v>
      </c>
    </row>
    <row r="1760" spans="1:32" x14ac:dyDescent="0.3">
      <c r="A1760" t="s">
        <v>3725</v>
      </c>
      <c r="B1760" s="5">
        <v>45916</v>
      </c>
      <c r="C1760" t="s">
        <v>282</v>
      </c>
      <c r="D1760" t="s">
        <v>1686</v>
      </c>
      <c r="E1760" t="s">
        <v>1887</v>
      </c>
      <c r="F1760">
        <v>2</v>
      </c>
      <c r="G1760">
        <v>324.18</v>
      </c>
      <c r="H1760">
        <v>0.06</v>
      </c>
      <c r="I1760" t="s">
        <v>1964</v>
      </c>
      <c r="J1760">
        <v>609.45839999999998</v>
      </c>
      <c r="K1760">
        <v>609.45839999999998</v>
      </c>
      <c r="L1760" t="str">
        <f>_xlfn.IFS(Table8_1[[#This Row],[Unit_Price]]&lt;500,"Low Price",Table8_1[[#This Row],[Unit_Price]]&lt;2000,"Medium Price",Table8_1[[#This Row],[Unit_Price]]&gt;=2000, "High Price")</f>
        <v>Low Price</v>
      </c>
      <c r="M1760" t="str">
        <f>VLOOKUP(Table8_16[[#This Row],[Customer_ID]],Table1__2[],2,FALSE)</f>
        <v>Nathan Campbell</v>
      </c>
      <c r="N1760">
        <f>VLOOKUP(Table8_16[[#This Row],[Customer_ID]],Table1__2[],3,FALSE)</f>
        <v>37</v>
      </c>
      <c r="O1760" t="str">
        <f>VLOOKUP(Table8_16[[#This Row],[Customer_ID]],Table1__2[],4,FALSE)</f>
        <v>Male</v>
      </c>
      <c r="P1760" t="str">
        <f>VLOOKUP(Table8_16[[#This Row],[Customer_ID]],Table1__2[],5,FALSE)</f>
        <v>Rodrigueztown</v>
      </c>
      <c r="Q1760" t="str">
        <f>VLOOKUP(Table8_16[[#This Row],[Customer_ID]],Table1__2[],6,FALSE)</f>
        <v>Oklahoma</v>
      </c>
      <c r="R1760" t="str">
        <f>VLOOKUP(Table8_16[[#This Row],[Customer_ID]],Table1__2[],7,FALSE)</f>
        <v>USA</v>
      </c>
      <c r="S1760" t="str">
        <f>VLOOKUP(Table8_16[[#This Row],[Customer_ID]],Table1__2[],8,FALSE)</f>
        <v>Gold</v>
      </c>
      <c r="T1760" t="str">
        <f>VLOOKUP(Table8_16[[#This Row],[Customer_ID]],Table1__2[],9,FALSE)</f>
        <v>Experienced</v>
      </c>
      <c r="U1760" t="str">
        <f>VLOOKUP(Table8_16[[#This Row],[Product_ID]],Table3__211[],2,FALSE)</f>
        <v>Women's Summer</v>
      </c>
      <c r="V1760" t="str">
        <f>VLOOKUP(Table8_16[[#This Row],[Product_ID]],Table3__211[],3,FALSE)</f>
        <v>Dress</v>
      </c>
      <c r="W1760" t="str">
        <f>VLOOKUP(Table8_16[[#This Row],[Product_ID]],Table3__211[],4,FALSE)</f>
        <v>Clothing</v>
      </c>
      <c r="X1760" t="str">
        <f>VLOOKUP(Table8_16[[#This Row],[Product_ID]],Table3__211[],5,FALSE)</f>
        <v>Tops</v>
      </c>
      <c r="Y1760" t="str">
        <f>VLOOKUP(Table8_16[[#This Row],[Product_ID]],Table3__211[],6,FALSE)</f>
        <v>Smith-Mills</v>
      </c>
      <c r="Z1760">
        <f>VLOOKUP(Table8_16[[#This Row],[Product_ID]],Table3__211[],7,FALSE)</f>
        <v>223.43</v>
      </c>
      <c r="AA1760">
        <f>VLOOKUP(Table8_16[[#This Row],[Product_ID]],Table3__211[],8,FALSE)</f>
        <v>154</v>
      </c>
      <c r="AB1760" t="str">
        <f>VLOOKUP(Table8_16[[#This Row],[Store_ID]],Store!$A$2:$E$21,2,FALSE)</f>
        <v>Rivera-Warner</v>
      </c>
      <c r="AC1760" t="str">
        <f>VLOOKUP(Table8_16[[#This Row],[Store_ID]],Store!$A$2:$E$21,3,FALSE)</f>
        <v>East</v>
      </c>
      <c r="AD1760" t="str">
        <f>VLOOKUP(Table8_16[[#This Row],[Store_ID]],Store!$A$2:$E$21,4,FALSE)</f>
        <v>Washingtonfurt</v>
      </c>
      <c r="AE1760" t="str">
        <f>VLOOKUP(Table8_16[[#This Row],[Store_ID]],Store!$A$2:$E$21,5,FALSE)</f>
        <v>Flagship</v>
      </c>
      <c r="AF1760" s="22" t="str">
        <f>VLOOKUP(Table8_16[[#This Row],[Store_ID]],Store!$A$2:$F$21,6,FALSE)</f>
        <v>Physical Store</v>
      </c>
    </row>
    <row r="1761" spans="1:32" x14ac:dyDescent="0.3">
      <c r="A1761" t="s">
        <v>3726</v>
      </c>
      <c r="B1761" s="5">
        <v>45448</v>
      </c>
      <c r="C1761" t="s">
        <v>66</v>
      </c>
      <c r="D1761" t="s">
        <v>1613</v>
      </c>
      <c r="E1761" t="s">
        <v>1942</v>
      </c>
      <c r="F1761">
        <v>4</v>
      </c>
      <c r="G1761">
        <v>839.74</v>
      </c>
      <c r="H1761">
        <v>0.13</v>
      </c>
      <c r="I1761" t="s">
        <v>1961</v>
      </c>
      <c r="J1761">
        <v>2922.2952</v>
      </c>
      <c r="K1761">
        <v>2922.2952</v>
      </c>
      <c r="L1761" t="str">
        <f>_xlfn.IFS(Table8_1[[#This Row],[Unit_Price]]&lt;500,"Low Price",Table8_1[[#This Row],[Unit_Price]]&lt;2000,"Medium Price",Table8_1[[#This Row],[Unit_Price]]&gt;=2000, "High Price")</f>
        <v>Medium Price</v>
      </c>
      <c r="M1761" t="str">
        <f>VLOOKUP(Table8_16[[#This Row],[Customer_ID]],Table1__2[],2,FALSE)</f>
        <v>Nathan Hernandez</v>
      </c>
      <c r="N1761">
        <f>VLOOKUP(Table8_16[[#This Row],[Customer_ID]],Table1__2[],3,FALSE)</f>
        <v>32</v>
      </c>
      <c r="O1761" t="str">
        <f>VLOOKUP(Table8_16[[#This Row],[Customer_ID]],Table1__2[],4,FALSE)</f>
        <v>Female</v>
      </c>
      <c r="P1761" t="str">
        <f>VLOOKUP(Table8_16[[#This Row],[Customer_ID]],Table1__2[],5,FALSE)</f>
        <v>New Becky</v>
      </c>
      <c r="Q1761" t="str">
        <f>VLOOKUP(Table8_16[[#This Row],[Customer_ID]],Table1__2[],6,FALSE)</f>
        <v>Montana</v>
      </c>
      <c r="R1761" t="str">
        <f>VLOOKUP(Table8_16[[#This Row],[Customer_ID]],Table1__2[],7,FALSE)</f>
        <v>USA</v>
      </c>
      <c r="S1761" t="str">
        <f>VLOOKUP(Table8_16[[#This Row],[Customer_ID]],Table1__2[],8,FALSE)</f>
        <v>Silver</v>
      </c>
      <c r="T1761" t="str">
        <f>VLOOKUP(Table8_16[[#This Row],[Customer_ID]],Table1__2[],9,FALSE)</f>
        <v>Experienced</v>
      </c>
      <c r="U1761" t="str">
        <f>VLOOKUP(Table8_16[[#This Row],[Product_ID]],Table3__211[],2,FALSE)</f>
        <v>Decorative Wall</v>
      </c>
      <c r="V1761" t="str">
        <f>VLOOKUP(Table8_16[[#This Row],[Product_ID]],Table3__211[],3,FALSE)</f>
        <v>Mirror</v>
      </c>
      <c r="W1761" t="str">
        <f>VLOOKUP(Table8_16[[#This Row],[Product_ID]],Table3__211[],4,FALSE)</f>
        <v>Home</v>
      </c>
      <c r="X1761" t="str">
        <f>VLOOKUP(Table8_16[[#This Row],[Product_ID]],Table3__211[],5,FALSE)</f>
        <v>Decor</v>
      </c>
      <c r="Y1761" t="str">
        <f>VLOOKUP(Table8_16[[#This Row],[Product_ID]],Table3__211[],6,FALSE)</f>
        <v>Luna, Anderson and Bowman</v>
      </c>
      <c r="Z1761">
        <f>VLOOKUP(Table8_16[[#This Row],[Product_ID]],Table3__211[],7,FALSE)</f>
        <v>48.01</v>
      </c>
      <c r="AA1761">
        <f>VLOOKUP(Table8_16[[#This Row],[Product_ID]],Table3__211[],8,FALSE)</f>
        <v>439</v>
      </c>
      <c r="AB1761" t="str">
        <f>VLOOKUP(Table8_16[[#This Row],[Store_ID]],Store!$A$2:$E$21,2,FALSE)</f>
        <v>Holloway Ltd</v>
      </c>
      <c r="AC1761" t="str">
        <f>VLOOKUP(Table8_16[[#This Row],[Store_ID]],Store!$A$2:$E$21,3,FALSE)</f>
        <v>North</v>
      </c>
      <c r="AD1761" t="str">
        <f>VLOOKUP(Table8_16[[#This Row],[Store_ID]],Store!$A$2:$E$21,4,FALSE)</f>
        <v>Bensonhaven</v>
      </c>
      <c r="AE1761" t="str">
        <f>VLOOKUP(Table8_16[[#This Row],[Store_ID]],Store!$A$2:$E$21,5,FALSE)</f>
        <v>Flagship</v>
      </c>
      <c r="AF1761" s="22" t="str">
        <f>VLOOKUP(Table8_16[[#This Row],[Store_ID]],Store!$A$2:$F$21,6,FALSE)</f>
        <v>Physical Store</v>
      </c>
    </row>
    <row r="1762" spans="1:32" x14ac:dyDescent="0.3">
      <c r="A1762" t="s">
        <v>3727</v>
      </c>
      <c r="B1762" s="5">
        <v>45402</v>
      </c>
      <c r="C1762" t="s">
        <v>530</v>
      </c>
      <c r="D1762" t="s">
        <v>1768</v>
      </c>
      <c r="E1762" t="s">
        <v>1936</v>
      </c>
      <c r="F1762">
        <v>3</v>
      </c>
      <c r="G1762">
        <v>252.63</v>
      </c>
      <c r="H1762">
        <v>0.28000000000000003</v>
      </c>
      <c r="I1762" t="s">
        <v>1959</v>
      </c>
      <c r="J1762">
        <v>545.68079999999998</v>
      </c>
      <c r="K1762">
        <v>545.68079999999998</v>
      </c>
      <c r="L1762" t="str">
        <f>_xlfn.IFS(Table8_1[[#This Row],[Unit_Price]]&lt;500,"Low Price",Table8_1[[#This Row],[Unit_Price]]&lt;2000,"Medium Price",Table8_1[[#This Row],[Unit_Price]]&gt;=2000, "High Price")</f>
        <v>Low Price</v>
      </c>
      <c r="M1762" t="str">
        <f>VLOOKUP(Table8_16[[#This Row],[Customer_ID]],Table1__2[],2,FALSE)</f>
        <v>Maria Sanchez</v>
      </c>
      <c r="N1762">
        <f>VLOOKUP(Table8_16[[#This Row],[Customer_ID]],Table1__2[],3,FALSE)</f>
        <v>46</v>
      </c>
      <c r="O1762" t="str">
        <f>VLOOKUP(Table8_16[[#This Row],[Customer_ID]],Table1__2[],4,FALSE)</f>
        <v>Male</v>
      </c>
      <c r="P1762" t="str">
        <f>VLOOKUP(Table8_16[[#This Row],[Customer_ID]],Table1__2[],5,FALSE)</f>
        <v>East Peterbury</v>
      </c>
      <c r="Q1762" t="str">
        <f>VLOOKUP(Table8_16[[#This Row],[Customer_ID]],Table1__2[],6,FALSE)</f>
        <v>North Dakota</v>
      </c>
      <c r="R1762" t="str">
        <f>VLOOKUP(Table8_16[[#This Row],[Customer_ID]],Table1__2[],7,FALSE)</f>
        <v>USA</v>
      </c>
      <c r="S1762" t="str">
        <f>VLOOKUP(Table8_16[[#This Row],[Customer_ID]],Table1__2[],8,FALSE)</f>
        <v>Bronze</v>
      </c>
      <c r="T1762" t="str">
        <f>VLOOKUP(Table8_16[[#This Row],[Customer_ID]],Table1__2[],9,FALSE)</f>
        <v>Experienced</v>
      </c>
      <c r="U1762" t="str">
        <f>VLOOKUP(Table8_16[[#This Row],[Product_ID]],Table3__211[],2,FALSE)</f>
        <v>Laptop Cooling</v>
      </c>
      <c r="V1762" t="str">
        <f>VLOOKUP(Table8_16[[#This Row],[Product_ID]],Table3__211[],3,FALSE)</f>
        <v>Pad</v>
      </c>
      <c r="W1762" t="str">
        <f>VLOOKUP(Table8_16[[#This Row],[Product_ID]],Table3__211[],4,FALSE)</f>
        <v>Electronics</v>
      </c>
      <c r="X1762" t="str">
        <f>VLOOKUP(Table8_16[[#This Row],[Product_ID]],Table3__211[],5,FALSE)</f>
        <v>Computer</v>
      </c>
      <c r="Y1762" t="str">
        <f>VLOOKUP(Table8_16[[#This Row],[Product_ID]],Table3__211[],6,FALSE)</f>
        <v>Murray, Gould and Ware</v>
      </c>
      <c r="Z1762">
        <f>VLOOKUP(Table8_16[[#This Row],[Product_ID]],Table3__211[],7,FALSE)</f>
        <v>86.42</v>
      </c>
      <c r="AA1762">
        <f>VLOOKUP(Table8_16[[#This Row],[Product_ID]],Table3__211[],8,FALSE)</f>
        <v>222</v>
      </c>
      <c r="AB1762" t="str">
        <f>VLOOKUP(Table8_16[[#This Row],[Store_ID]],Store!$A$2:$E$21,2,FALSE)</f>
        <v>Shelton PLC</v>
      </c>
      <c r="AC1762" t="str">
        <f>VLOOKUP(Table8_16[[#This Row],[Store_ID]],Store!$A$2:$E$21,3,FALSE)</f>
        <v>North</v>
      </c>
      <c r="AD1762" t="str">
        <f>VLOOKUP(Table8_16[[#This Row],[Store_ID]],Store!$A$2:$E$21,4,FALSE)</f>
        <v>East Jenniferstad</v>
      </c>
      <c r="AE1762" t="str">
        <f>VLOOKUP(Table8_16[[#This Row],[Store_ID]],Store!$A$2:$E$21,5,FALSE)</f>
        <v>Flagship</v>
      </c>
      <c r="AF1762" s="22" t="str">
        <f>VLOOKUP(Table8_16[[#This Row],[Store_ID]],Store!$A$2:$F$21,6,FALSE)</f>
        <v>Physical Store</v>
      </c>
    </row>
    <row r="1763" spans="1:32" x14ac:dyDescent="0.3">
      <c r="A1763" t="s">
        <v>3728</v>
      </c>
      <c r="B1763" s="5">
        <v>45581</v>
      </c>
      <c r="C1763" t="s">
        <v>826</v>
      </c>
      <c r="D1763" t="s">
        <v>1820</v>
      </c>
      <c r="E1763" t="s">
        <v>1948</v>
      </c>
      <c r="F1763">
        <v>2</v>
      </c>
      <c r="G1763">
        <v>60.53</v>
      </c>
      <c r="H1763">
        <v>0.18</v>
      </c>
      <c r="I1763" t="s">
        <v>1959</v>
      </c>
      <c r="J1763">
        <v>99.269199999999998</v>
      </c>
      <c r="K1763">
        <v>99.269199999999998</v>
      </c>
      <c r="L1763" t="str">
        <f>_xlfn.IFS(Table8_1[[#This Row],[Unit_Price]]&lt;500,"Low Price",Table8_1[[#This Row],[Unit_Price]]&lt;2000,"Medium Price",Table8_1[[#This Row],[Unit_Price]]&gt;=2000, "High Price")</f>
        <v>Low Price</v>
      </c>
      <c r="M1763" t="str">
        <f>VLOOKUP(Table8_16[[#This Row],[Customer_ID]],Table1__2[],2,FALSE)</f>
        <v>Damon Perez</v>
      </c>
      <c r="N1763">
        <f>VLOOKUP(Table8_16[[#This Row],[Customer_ID]],Table1__2[],3,FALSE)</f>
        <v>21</v>
      </c>
      <c r="O1763" t="str">
        <f>VLOOKUP(Table8_16[[#This Row],[Customer_ID]],Table1__2[],4,FALSE)</f>
        <v>Male</v>
      </c>
      <c r="P1763" t="str">
        <f>VLOOKUP(Table8_16[[#This Row],[Customer_ID]],Table1__2[],5,FALSE)</f>
        <v>Jasonton</v>
      </c>
      <c r="Q1763" t="str">
        <f>VLOOKUP(Table8_16[[#This Row],[Customer_ID]],Table1__2[],6,FALSE)</f>
        <v>Ohio</v>
      </c>
      <c r="R1763" t="str">
        <f>VLOOKUP(Table8_16[[#This Row],[Customer_ID]],Table1__2[],7,FALSE)</f>
        <v>USA</v>
      </c>
      <c r="S1763" t="str">
        <f>VLOOKUP(Table8_16[[#This Row],[Customer_ID]],Table1__2[],8,FALSE)</f>
        <v>Gold</v>
      </c>
      <c r="T1763" t="str">
        <f>VLOOKUP(Table8_16[[#This Row],[Customer_ID]],Table1__2[],9,FALSE)</f>
        <v>Students</v>
      </c>
      <c r="U1763" t="str">
        <f>VLOOKUP(Table8_16[[#This Row],[Product_ID]],Table3__211[],2,FALSE)</f>
        <v>Decorative Lamp</v>
      </c>
      <c r="V1763" t="str">
        <f>VLOOKUP(Table8_16[[#This Row],[Product_ID]],Table3__211[],3,FALSE)</f>
        <v>Shade</v>
      </c>
      <c r="W1763" t="str">
        <f>VLOOKUP(Table8_16[[#This Row],[Product_ID]],Table3__211[],4,FALSE)</f>
        <v>Home</v>
      </c>
      <c r="X1763" t="str">
        <f>VLOOKUP(Table8_16[[#This Row],[Product_ID]],Table3__211[],5,FALSE)</f>
        <v>Lighting</v>
      </c>
      <c r="Y1763" t="str">
        <f>VLOOKUP(Table8_16[[#This Row],[Product_ID]],Table3__211[],6,FALSE)</f>
        <v>Ramirez-Hanson</v>
      </c>
      <c r="Z1763">
        <f>VLOOKUP(Table8_16[[#This Row],[Product_ID]],Table3__211[],7,FALSE)</f>
        <v>228.53</v>
      </c>
      <c r="AA1763">
        <f>VLOOKUP(Table8_16[[#This Row],[Product_ID]],Table3__211[],8,FALSE)</f>
        <v>469</v>
      </c>
      <c r="AB1763" t="str">
        <f>VLOOKUP(Table8_16[[#This Row],[Store_ID]],Store!$A$2:$E$21,2,FALSE)</f>
        <v>Mann-Austin</v>
      </c>
      <c r="AC1763" t="str">
        <f>VLOOKUP(Table8_16[[#This Row],[Store_ID]],Store!$A$2:$E$21,3,FALSE)</f>
        <v>East</v>
      </c>
      <c r="AD1763" t="str">
        <f>VLOOKUP(Table8_16[[#This Row],[Store_ID]],Store!$A$2:$E$21,4,FALSE)</f>
        <v>Vasquezborough</v>
      </c>
      <c r="AE1763" t="str">
        <f>VLOOKUP(Table8_16[[#This Row],[Store_ID]],Store!$A$2:$E$21,5,FALSE)</f>
        <v>Online</v>
      </c>
      <c r="AF1763" s="22" t="str">
        <f>VLOOKUP(Table8_16[[#This Row],[Store_ID]],Store!$A$2:$F$21,6,FALSE)</f>
        <v>Digital Store</v>
      </c>
    </row>
    <row r="1764" spans="1:32" x14ac:dyDescent="0.3">
      <c r="A1764" t="s">
        <v>3729</v>
      </c>
      <c r="B1764" s="5">
        <v>45610</v>
      </c>
      <c r="C1764" t="s">
        <v>209</v>
      </c>
      <c r="D1764" t="s">
        <v>1835</v>
      </c>
      <c r="E1764" t="s">
        <v>1932</v>
      </c>
      <c r="F1764">
        <v>4</v>
      </c>
      <c r="G1764">
        <v>341.95</v>
      </c>
      <c r="H1764">
        <v>0.25</v>
      </c>
      <c r="I1764" t="s">
        <v>1959</v>
      </c>
      <c r="J1764">
        <v>1025.8499999999999</v>
      </c>
      <c r="K1764">
        <v>1025.8499999999999</v>
      </c>
      <c r="L1764" t="str">
        <f>_xlfn.IFS(Table8_1[[#This Row],[Unit_Price]]&lt;500,"Low Price",Table8_1[[#This Row],[Unit_Price]]&lt;2000,"Medium Price",Table8_1[[#This Row],[Unit_Price]]&gt;=2000, "High Price")</f>
        <v>Low Price</v>
      </c>
      <c r="M1764" t="str">
        <f>VLOOKUP(Table8_16[[#This Row],[Customer_ID]],Table1__2[],2,FALSE)</f>
        <v>Katherine Dorsey</v>
      </c>
      <c r="N1764">
        <f>VLOOKUP(Table8_16[[#This Row],[Customer_ID]],Table1__2[],3,FALSE)</f>
        <v>24</v>
      </c>
      <c r="O1764" t="str">
        <f>VLOOKUP(Table8_16[[#This Row],[Customer_ID]],Table1__2[],4,FALSE)</f>
        <v>Male</v>
      </c>
      <c r="P1764" t="str">
        <f>VLOOKUP(Table8_16[[#This Row],[Customer_ID]],Table1__2[],5,FALSE)</f>
        <v>Christopherland</v>
      </c>
      <c r="Q1764" t="str">
        <f>VLOOKUP(Table8_16[[#This Row],[Customer_ID]],Table1__2[],6,FALSE)</f>
        <v>Oklahoma</v>
      </c>
      <c r="R1764" t="str">
        <f>VLOOKUP(Table8_16[[#This Row],[Customer_ID]],Table1__2[],7,FALSE)</f>
        <v>USA</v>
      </c>
      <c r="S1764" t="str">
        <f>VLOOKUP(Table8_16[[#This Row],[Customer_ID]],Table1__2[],8,FALSE)</f>
        <v>Platinum</v>
      </c>
      <c r="T1764" t="str">
        <f>VLOOKUP(Table8_16[[#This Row],[Customer_ID]],Table1__2[],9,FALSE)</f>
        <v>Students</v>
      </c>
      <c r="U1764" t="str">
        <f>VLOOKUP(Table8_16[[#This Row],[Product_ID]],Table3__211[],2,FALSE)</f>
        <v>Wooden</v>
      </c>
      <c r="V1764" t="str">
        <f>VLOOKUP(Table8_16[[#This Row],[Product_ID]],Table3__211[],3,FALSE)</f>
        <v>Bookshelf</v>
      </c>
      <c r="W1764" t="str">
        <f>VLOOKUP(Table8_16[[#This Row],[Product_ID]],Table3__211[],4,FALSE)</f>
        <v>Home</v>
      </c>
      <c r="X1764" t="str">
        <f>VLOOKUP(Table8_16[[#This Row],[Product_ID]],Table3__211[],5,FALSE)</f>
        <v>Furniture</v>
      </c>
      <c r="Y1764" t="str">
        <f>VLOOKUP(Table8_16[[#This Row],[Product_ID]],Table3__211[],6,FALSE)</f>
        <v>Collins-Stephenson</v>
      </c>
      <c r="Z1764">
        <f>VLOOKUP(Table8_16[[#This Row],[Product_ID]],Table3__211[],7,FALSE)</f>
        <v>388.46</v>
      </c>
      <c r="AA1764">
        <f>VLOOKUP(Table8_16[[#This Row],[Product_ID]],Table3__211[],8,FALSE)</f>
        <v>208</v>
      </c>
      <c r="AB1764" t="str">
        <f>VLOOKUP(Table8_16[[#This Row],[Store_ID]],Store!$A$2:$E$21,2,FALSE)</f>
        <v>Gardner, Humphrey and Contreras</v>
      </c>
      <c r="AC1764" t="str">
        <f>VLOOKUP(Table8_16[[#This Row],[Store_ID]],Store!$A$2:$E$21,3,FALSE)</f>
        <v>East</v>
      </c>
      <c r="AD1764" t="str">
        <f>VLOOKUP(Table8_16[[#This Row],[Store_ID]],Store!$A$2:$E$21,4,FALSE)</f>
        <v>Johnsonville</v>
      </c>
      <c r="AE1764" t="str">
        <f>VLOOKUP(Table8_16[[#This Row],[Store_ID]],Store!$A$2:$E$21,5,FALSE)</f>
        <v>Flagship</v>
      </c>
      <c r="AF1764" s="22" t="str">
        <f>VLOOKUP(Table8_16[[#This Row],[Store_ID]],Store!$A$2:$F$21,6,FALSE)</f>
        <v>Physical Store</v>
      </c>
    </row>
    <row r="1765" spans="1:32" x14ac:dyDescent="0.3">
      <c r="A1765" t="s">
        <v>3730</v>
      </c>
      <c r="B1765" s="5">
        <v>45438</v>
      </c>
      <c r="C1765" t="s">
        <v>910</v>
      </c>
      <c r="D1765" t="s">
        <v>1642</v>
      </c>
      <c r="E1765" t="s">
        <v>1939</v>
      </c>
      <c r="F1765">
        <v>4</v>
      </c>
      <c r="G1765">
        <v>300.12</v>
      </c>
      <c r="H1765">
        <v>0.05</v>
      </c>
      <c r="I1765" t="s">
        <v>1961</v>
      </c>
      <c r="J1765">
        <v>1140.4559999999999</v>
      </c>
      <c r="K1765">
        <v>1140.4560000000001</v>
      </c>
      <c r="L1765" t="str">
        <f>_xlfn.IFS(Table8_1[[#This Row],[Unit_Price]]&lt;500,"Low Price",Table8_1[[#This Row],[Unit_Price]]&lt;2000,"Medium Price",Table8_1[[#This Row],[Unit_Price]]&gt;=2000, "High Price")</f>
        <v>Low Price</v>
      </c>
      <c r="M1765" t="str">
        <f>VLOOKUP(Table8_16[[#This Row],[Customer_ID]],Table1__2[],2,FALSE)</f>
        <v>Bryan Garcia</v>
      </c>
      <c r="N1765">
        <f>VLOOKUP(Table8_16[[#This Row],[Customer_ID]],Table1__2[],3,FALSE)</f>
        <v>54</v>
      </c>
      <c r="O1765" t="str">
        <f>VLOOKUP(Table8_16[[#This Row],[Customer_ID]],Table1__2[],4,FALSE)</f>
        <v>Female</v>
      </c>
      <c r="P1765" t="str">
        <f>VLOOKUP(Table8_16[[#This Row],[Customer_ID]],Table1__2[],5,FALSE)</f>
        <v>Garciaborough</v>
      </c>
      <c r="Q1765" t="str">
        <f>VLOOKUP(Table8_16[[#This Row],[Customer_ID]],Table1__2[],6,FALSE)</f>
        <v>Wyoming</v>
      </c>
      <c r="R1765" t="str">
        <f>VLOOKUP(Table8_16[[#This Row],[Customer_ID]],Table1__2[],7,FALSE)</f>
        <v>USA</v>
      </c>
      <c r="S1765" t="str">
        <f>VLOOKUP(Table8_16[[#This Row],[Customer_ID]],Table1__2[],8,FALSE)</f>
        <v>Silver</v>
      </c>
      <c r="T1765" t="str">
        <f>VLOOKUP(Table8_16[[#This Row],[Customer_ID]],Table1__2[],9,FALSE)</f>
        <v>Experienced</v>
      </c>
      <c r="U1765" t="str">
        <f>VLOOKUP(Table8_16[[#This Row],[Product_ID]],Table3__211[],2,FALSE)</f>
        <v>Carbon Fiber Tennis</v>
      </c>
      <c r="V1765" t="str">
        <f>VLOOKUP(Table8_16[[#This Row],[Product_ID]],Table3__211[],3,FALSE)</f>
        <v>Racket</v>
      </c>
      <c r="W1765" t="str">
        <f>VLOOKUP(Table8_16[[#This Row],[Product_ID]],Table3__211[],4,FALSE)</f>
        <v>Sports</v>
      </c>
      <c r="X1765" t="str">
        <f>VLOOKUP(Table8_16[[#This Row],[Product_ID]],Table3__211[],5,FALSE)</f>
        <v>Equipment</v>
      </c>
      <c r="Y1765" t="str">
        <f>VLOOKUP(Table8_16[[#This Row],[Product_ID]],Table3__211[],6,FALSE)</f>
        <v>Flores, Pineda and Rodriguez</v>
      </c>
      <c r="Z1765">
        <f>VLOOKUP(Table8_16[[#This Row],[Product_ID]],Table3__211[],7,FALSE)</f>
        <v>484.62</v>
      </c>
      <c r="AA1765">
        <f>VLOOKUP(Table8_16[[#This Row],[Product_ID]],Table3__211[],8,FALSE)</f>
        <v>432</v>
      </c>
      <c r="AB1765" t="str">
        <f>VLOOKUP(Table8_16[[#This Row],[Store_ID]],Store!$A$2:$E$21,2,FALSE)</f>
        <v>Frederick-Wright</v>
      </c>
      <c r="AC1765" t="str">
        <f>VLOOKUP(Table8_16[[#This Row],[Store_ID]],Store!$A$2:$E$21,3,FALSE)</f>
        <v>West</v>
      </c>
      <c r="AD1765" t="str">
        <f>VLOOKUP(Table8_16[[#This Row],[Store_ID]],Store!$A$2:$E$21,4,FALSE)</f>
        <v>New Jimmymouth</v>
      </c>
      <c r="AE1765" t="str">
        <f>VLOOKUP(Table8_16[[#This Row],[Store_ID]],Store!$A$2:$E$21,5,FALSE)</f>
        <v>Flagship</v>
      </c>
      <c r="AF1765" s="22" t="str">
        <f>VLOOKUP(Table8_16[[#This Row],[Store_ID]],Store!$A$2:$F$21,6,FALSE)</f>
        <v>Physical Store</v>
      </c>
    </row>
    <row r="1766" spans="1:32" x14ac:dyDescent="0.3">
      <c r="A1766" t="s">
        <v>3731</v>
      </c>
      <c r="B1766" s="5">
        <v>45705</v>
      </c>
      <c r="C1766" t="s">
        <v>406</v>
      </c>
      <c r="D1766" t="s">
        <v>1661</v>
      </c>
      <c r="E1766" t="s">
        <v>1942</v>
      </c>
      <c r="F1766">
        <v>2</v>
      </c>
      <c r="G1766">
        <v>289.14</v>
      </c>
      <c r="H1766">
        <v>0.12</v>
      </c>
      <c r="I1766" t="s">
        <v>1964</v>
      </c>
      <c r="J1766">
        <v>508.88639999999998</v>
      </c>
      <c r="K1766">
        <v>508.88639999999998</v>
      </c>
      <c r="L1766" t="str">
        <f>_xlfn.IFS(Table8_1[[#This Row],[Unit_Price]]&lt;500,"Low Price",Table8_1[[#This Row],[Unit_Price]]&lt;2000,"Medium Price",Table8_1[[#This Row],[Unit_Price]]&gt;=2000, "High Price")</f>
        <v>Low Price</v>
      </c>
      <c r="M1766" t="str">
        <f>VLOOKUP(Table8_16[[#This Row],[Customer_ID]],Table1__2[],2,FALSE)</f>
        <v>Tyler Conrad</v>
      </c>
      <c r="N1766">
        <f>VLOOKUP(Table8_16[[#This Row],[Customer_ID]],Table1__2[],3,FALSE)</f>
        <v>53</v>
      </c>
      <c r="O1766" t="str">
        <f>VLOOKUP(Table8_16[[#This Row],[Customer_ID]],Table1__2[],4,FALSE)</f>
        <v>Female</v>
      </c>
      <c r="P1766" t="str">
        <f>VLOOKUP(Table8_16[[#This Row],[Customer_ID]],Table1__2[],5,FALSE)</f>
        <v>North Curtischester</v>
      </c>
      <c r="Q1766" t="str">
        <f>VLOOKUP(Table8_16[[#This Row],[Customer_ID]],Table1__2[],6,FALSE)</f>
        <v>North Dakota</v>
      </c>
      <c r="R1766" t="str">
        <f>VLOOKUP(Table8_16[[#This Row],[Customer_ID]],Table1__2[],7,FALSE)</f>
        <v>USA</v>
      </c>
      <c r="S1766" t="str">
        <f>VLOOKUP(Table8_16[[#This Row],[Customer_ID]],Table1__2[],8,FALSE)</f>
        <v>Platinum</v>
      </c>
      <c r="T1766" t="str">
        <f>VLOOKUP(Table8_16[[#This Row],[Customer_ID]],Table1__2[],9,FALSE)</f>
        <v>Experienced</v>
      </c>
      <c r="U1766" t="str">
        <f>VLOOKUP(Table8_16[[#This Row],[Product_ID]],Table3__211[],2,FALSE)</f>
        <v>Sports Stopwatch</v>
      </c>
      <c r="V1766" t="str">
        <f>VLOOKUP(Table8_16[[#This Row],[Product_ID]],Table3__211[],3,FALSE)</f>
        <v>Timer</v>
      </c>
      <c r="W1766" t="str">
        <f>VLOOKUP(Table8_16[[#This Row],[Product_ID]],Table3__211[],4,FALSE)</f>
        <v>Sports</v>
      </c>
      <c r="X1766" t="str">
        <f>VLOOKUP(Table8_16[[#This Row],[Product_ID]],Table3__211[],5,FALSE)</f>
        <v>Accessories</v>
      </c>
      <c r="Y1766" t="str">
        <f>VLOOKUP(Table8_16[[#This Row],[Product_ID]],Table3__211[],6,FALSE)</f>
        <v>Burns-Hansen</v>
      </c>
      <c r="Z1766">
        <f>VLOOKUP(Table8_16[[#This Row],[Product_ID]],Table3__211[],7,FALSE)</f>
        <v>38.76</v>
      </c>
      <c r="AA1766">
        <f>VLOOKUP(Table8_16[[#This Row],[Product_ID]],Table3__211[],8,FALSE)</f>
        <v>137</v>
      </c>
      <c r="AB1766" t="str">
        <f>VLOOKUP(Table8_16[[#This Row],[Store_ID]],Store!$A$2:$E$21,2,FALSE)</f>
        <v>Holloway Ltd</v>
      </c>
      <c r="AC1766" t="str">
        <f>VLOOKUP(Table8_16[[#This Row],[Store_ID]],Store!$A$2:$E$21,3,FALSE)</f>
        <v>North</v>
      </c>
      <c r="AD1766" t="str">
        <f>VLOOKUP(Table8_16[[#This Row],[Store_ID]],Store!$A$2:$E$21,4,FALSE)</f>
        <v>Bensonhaven</v>
      </c>
      <c r="AE1766" t="str">
        <f>VLOOKUP(Table8_16[[#This Row],[Store_ID]],Store!$A$2:$E$21,5,FALSE)</f>
        <v>Flagship</v>
      </c>
      <c r="AF1766" s="22" t="str">
        <f>VLOOKUP(Table8_16[[#This Row],[Store_ID]],Store!$A$2:$F$21,6,FALSE)</f>
        <v>Physical Store</v>
      </c>
    </row>
    <row r="1767" spans="1:32" x14ac:dyDescent="0.3">
      <c r="A1767" t="s">
        <v>3732</v>
      </c>
      <c r="B1767" s="5">
        <v>45695</v>
      </c>
      <c r="C1767" t="s">
        <v>179</v>
      </c>
      <c r="D1767" t="s">
        <v>1652</v>
      </c>
      <c r="E1767" t="s">
        <v>1887</v>
      </c>
      <c r="F1767">
        <v>2</v>
      </c>
      <c r="G1767">
        <v>596.84</v>
      </c>
      <c r="H1767">
        <v>0.01</v>
      </c>
      <c r="I1767" t="s">
        <v>1961</v>
      </c>
      <c r="J1767">
        <v>1181.7431999999999</v>
      </c>
      <c r="K1767">
        <v>1181.7432000000001</v>
      </c>
      <c r="L1767" t="str">
        <f>_xlfn.IFS(Table8_1[[#This Row],[Unit_Price]]&lt;500,"Low Price",Table8_1[[#This Row],[Unit_Price]]&lt;2000,"Medium Price",Table8_1[[#This Row],[Unit_Price]]&gt;=2000, "High Price")</f>
        <v>Medium Price</v>
      </c>
      <c r="M1767" t="str">
        <f>VLOOKUP(Table8_16[[#This Row],[Customer_ID]],Table1__2[],2,FALSE)</f>
        <v>Jordan Jackson Dds</v>
      </c>
      <c r="N1767">
        <f>VLOOKUP(Table8_16[[#This Row],[Customer_ID]],Table1__2[],3,FALSE)</f>
        <v>54</v>
      </c>
      <c r="O1767" t="str">
        <f>VLOOKUP(Table8_16[[#This Row],[Customer_ID]],Table1__2[],4,FALSE)</f>
        <v>Male</v>
      </c>
      <c r="P1767" t="str">
        <f>VLOOKUP(Table8_16[[#This Row],[Customer_ID]],Table1__2[],5,FALSE)</f>
        <v>North Johnview</v>
      </c>
      <c r="Q1767" t="str">
        <f>VLOOKUP(Table8_16[[#This Row],[Customer_ID]],Table1__2[],6,FALSE)</f>
        <v>Arizona</v>
      </c>
      <c r="R1767" t="str">
        <f>VLOOKUP(Table8_16[[#This Row],[Customer_ID]],Table1__2[],7,FALSE)</f>
        <v>USA</v>
      </c>
      <c r="S1767" t="str">
        <f>VLOOKUP(Table8_16[[#This Row],[Customer_ID]],Table1__2[],8,FALSE)</f>
        <v>Gold</v>
      </c>
      <c r="T1767" t="str">
        <f>VLOOKUP(Table8_16[[#This Row],[Customer_ID]],Table1__2[],9,FALSE)</f>
        <v>Experienced</v>
      </c>
      <c r="U1767" t="str">
        <f>VLOOKUP(Table8_16[[#This Row],[Product_ID]],Table3__211[],2,FALSE)</f>
        <v>Women's Scarf</v>
      </c>
      <c r="V1767" t="str">
        <f>VLOOKUP(Table8_16[[#This Row],[Product_ID]],Table3__211[],3,FALSE)</f>
        <v>Set</v>
      </c>
      <c r="W1767" t="str">
        <f>VLOOKUP(Table8_16[[#This Row],[Product_ID]],Table3__211[],4,FALSE)</f>
        <v>Clothing</v>
      </c>
      <c r="X1767" t="str">
        <f>VLOOKUP(Table8_16[[#This Row],[Product_ID]],Table3__211[],5,FALSE)</f>
        <v>Accessories</v>
      </c>
      <c r="Y1767" t="str">
        <f>VLOOKUP(Table8_16[[#This Row],[Product_ID]],Table3__211[],6,FALSE)</f>
        <v>Brown and Sons</v>
      </c>
      <c r="Z1767">
        <f>VLOOKUP(Table8_16[[#This Row],[Product_ID]],Table3__211[],7,FALSE)</f>
        <v>174.02</v>
      </c>
      <c r="AA1767">
        <f>VLOOKUP(Table8_16[[#This Row],[Product_ID]],Table3__211[],8,FALSE)</f>
        <v>268</v>
      </c>
      <c r="AB1767" t="str">
        <f>VLOOKUP(Table8_16[[#This Row],[Store_ID]],Store!$A$2:$E$21,2,FALSE)</f>
        <v>Rivera-Warner</v>
      </c>
      <c r="AC1767" t="str">
        <f>VLOOKUP(Table8_16[[#This Row],[Store_ID]],Store!$A$2:$E$21,3,FALSE)</f>
        <v>East</v>
      </c>
      <c r="AD1767" t="str">
        <f>VLOOKUP(Table8_16[[#This Row],[Store_ID]],Store!$A$2:$E$21,4,FALSE)</f>
        <v>Washingtonfurt</v>
      </c>
      <c r="AE1767" t="str">
        <f>VLOOKUP(Table8_16[[#This Row],[Store_ID]],Store!$A$2:$E$21,5,FALSE)</f>
        <v>Flagship</v>
      </c>
      <c r="AF1767" s="22" t="str">
        <f>VLOOKUP(Table8_16[[#This Row],[Store_ID]],Store!$A$2:$F$21,6,FALSE)</f>
        <v>Physical Store</v>
      </c>
    </row>
    <row r="1768" spans="1:32" x14ac:dyDescent="0.3">
      <c r="A1768" t="s">
        <v>3733</v>
      </c>
      <c r="B1768" s="5">
        <v>45571</v>
      </c>
      <c r="C1768" t="s">
        <v>1364</v>
      </c>
      <c r="D1768" t="s">
        <v>1631</v>
      </c>
      <c r="E1768" t="s">
        <v>1917</v>
      </c>
      <c r="F1768">
        <v>4</v>
      </c>
      <c r="G1768">
        <v>466.24</v>
      </c>
      <c r="H1768">
        <v>0.16</v>
      </c>
      <c r="I1768" t="s">
        <v>1959</v>
      </c>
      <c r="J1768">
        <v>1566.5663999999999</v>
      </c>
      <c r="K1768">
        <v>1566.5664000000002</v>
      </c>
      <c r="L1768" t="str">
        <f>_xlfn.IFS(Table8_1[[#This Row],[Unit_Price]]&lt;500,"Low Price",Table8_1[[#This Row],[Unit_Price]]&lt;2000,"Medium Price",Table8_1[[#This Row],[Unit_Price]]&gt;=2000, "High Price")</f>
        <v>Low Price</v>
      </c>
      <c r="M1768" t="str">
        <f>VLOOKUP(Table8_16[[#This Row],[Customer_ID]],Table1__2[],2,FALSE)</f>
        <v>Sharon Simpson</v>
      </c>
      <c r="N1768">
        <f>VLOOKUP(Table8_16[[#This Row],[Customer_ID]],Table1__2[],3,FALSE)</f>
        <v>61</v>
      </c>
      <c r="O1768" t="str">
        <f>VLOOKUP(Table8_16[[#This Row],[Customer_ID]],Table1__2[],4,FALSE)</f>
        <v>Male</v>
      </c>
      <c r="P1768" t="str">
        <f>VLOOKUP(Table8_16[[#This Row],[Customer_ID]],Table1__2[],5,FALSE)</f>
        <v>South Michellebury</v>
      </c>
      <c r="Q1768" t="str">
        <f>VLOOKUP(Table8_16[[#This Row],[Customer_ID]],Table1__2[],6,FALSE)</f>
        <v>South Dakota</v>
      </c>
      <c r="R1768" t="str">
        <f>VLOOKUP(Table8_16[[#This Row],[Customer_ID]],Table1__2[],7,FALSE)</f>
        <v>USA</v>
      </c>
      <c r="S1768" t="str">
        <f>VLOOKUP(Table8_16[[#This Row],[Customer_ID]],Table1__2[],8,FALSE)</f>
        <v>Gold</v>
      </c>
      <c r="T1768" t="str">
        <f>VLOOKUP(Table8_16[[#This Row],[Customer_ID]],Table1__2[],9,FALSE)</f>
        <v>Retired</v>
      </c>
      <c r="U1768" t="str">
        <f>VLOOKUP(Table8_16[[#This Row],[Product_ID]],Table3__211[],2,FALSE)</f>
        <v>Knee Support</v>
      </c>
      <c r="V1768" t="str">
        <f>VLOOKUP(Table8_16[[#This Row],[Product_ID]],Table3__211[],3,FALSE)</f>
        <v>Brace</v>
      </c>
      <c r="W1768" t="str">
        <f>VLOOKUP(Table8_16[[#This Row],[Product_ID]],Table3__211[],4,FALSE)</f>
        <v>Sports</v>
      </c>
      <c r="X1768" t="str">
        <f>VLOOKUP(Table8_16[[#This Row],[Product_ID]],Table3__211[],5,FALSE)</f>
        <v>Equipment</v>
      </c>
      <c r="Y1768" t="str">
        <f>VLOOKUP(Table8_16[[#This Row],[Product_ID]],Table3__211[],6,FALSE)</f>
        <v>May-Reese</v>
      </c>
      <c r="Z1768">
        <f>VLOOKUP(Table8_16[[#This Row],[Product_ID]],Table3__211[],7,FALSE)</f>
        <v>21.34</v>
      </c>
      <c r="AA1768">
        <f>VLOOKUP(Table8_16[[#This Row],[Product_ID]],Table3__211[],8,FALSE)</f>
        <v>65</v>
      </c>
      <c r="AB1768" t="str">
        <f>VLOOKUP(Table8_16[[#This Row],[Store_ID]],Store!$A$2:$E$21,2,FALSE)</f>
        <v>Bean, Jones and Park</v>
      </c>
      <c r="AC1768" t="str">
        <f>VLOOKUP(Table8_16[[#This Row],[Store_ID]],Store!$A$2:$E$21,3,FALSE)</f>
        <v>West</v>
      </c>
      <c r="AD1768" t="str">
        <f>VLOOKUP(Table8_16[[#This Row],[Store_ID]],Store!$A$2:$E$21,4,FALSE)</f>
        <v>Thompsonborough</v>
      </c>
      <c r="AE1768" t="str">
        <f>VLOOKUP(Table8_16[[#This Row],[Store_ID]],Store!$A$2:$E$21,5,FALSE)</f>
        <v>Online</v>
      </c>
      <c r="AF1768" s="22" t="str">
        <f>VLOOKUP(Table8_16[[#This Row],[Store_ID]],Store!$A$2:$F$21,6,FALSE)</f>
        <v>Digital Store</v>
      </c>
    </row>
    <row r="1769" spans="1:32" x14ac:dyDescent="0.3">
      <c r="A1769" t="s">
        <v>3734</v>
      </c>
      <c r="B1769" s="5">
        <v>45544</v>
      </c>
      <c r="C1769" t="s">
        <v>817</v>
      </c>
      <c r="D1769" t="s">
        <v>1610</v>
      </c>
      <c r="E1769" t="s">
        <v>1939</v>
      </c>
      <c r="F1769">
        <v>2</v>
      </c>
      <c r="G1769">
        <v>330.59</v>
      </c>
      <c r="H1769">
        <v>0.14000000000000001</v>
      </c>
      <c r="I1769" t="s">
        <v>1959</v>
      </c>
      <c r="J1769">
        <v>568.61479999999995</v>
      </c>
      <c r="K1769">
        <v>568.61479999999995</v>
      </c>
      <c r="L1769" t="str">
        <f>_xlfn.IFS(Table8_1[[#This Row],[Unit_Price]]&lt;500,"Low Price",Table8_1[[#This Row],[Unit_Price]]&lt;2000,"Medium Price",Table8_1[[#This Row],[Unit_Price]]&gt;=2000, "High Price")</f>
        <v>Low Price</v>
      </c>
      <c r="M1769" t="str">
        <f>VLOOKUP(Table8_16[[#This Row],[Customer_ID]],Table1__2[],2,FALSE)</f>
        <v>John Mccoy</v>
      </c>
      <c r="N1769">
        <f>VLOOKUP(Table8_16[[#This Row],[Customer_ID]],Table1__2[],3,FALSE)</f>
        <v>26</v>
      </c>
      <c r="O1769" t="str">
        <f>VLOOKUP(Table8_16[[#This Row],[Customer_ID]],Table1__2[],4,FALSE)</f>
        <v>Male</v>
      </c>
      <c r="P1769" t="str">
        <f>VLOOKUP(Table8_16[[#This Row],[Customer_ID]],Table1__2[],5,FALSE)</f>
        <v>Robinborough</v>
      </c>
      <c r="Q1769" t="str">
        <f>VLOOKUP(Table8_16[[#This Row],[Customer_ID]],Table1__2[],6,FALSE)</f>
        <v>South Dakota</v>
      </c>
      <c r="R1769" t="str">
        <f>VLOOKUP(Table8_16[[#This Row],[Customer_ID]],Table1__2[],7,FALSE)</f>
        <v>USA</v>
      </c>
      <c r="S1769" t="str">
        <f>VLOOKUP(Table8_16[[#This Row],[Customer_ID]],Table1__2[],8,FALSE)</f>
        <v>Silver</v>
      </c>
      <c r="T1769" t="str">
        <f>VLOOKUP(Table8_16[[#This Row],[Customer_ID]],Table1__2[],9,FALSE)</f>
        <v>Entry level Professionel</v>
      </c>
      <c r="U1769" t="str">
        <f>VLOOKUP(Table8_16[[#This Row],[Product_ID]],Table3__211[],2,FALSE)</f>
        <v>USB-C Fast</v>
      </c>
      <c r="V1769" t="str">
        <f>VLOOKUP(Table8_16[[#This Row],[Product_ID]],Table3__211[],3,FALSE)</f>
        <v>Charger</v>
      </c>
      <c r="W1769" t="str">
        <f>VLOOKUP(Table8_16[[#This Row],[Product_ID]],Table3__211[],4,FALSE)</f>
        <v>Electronics</v>
      </c>
      <c r="X1769" t="str">
        <f>VLOOKUP(Table8_16[[#This Row],[Product_ID]],Table3__211[],5,FALSE)</f>
        <v>Accessories</v>
      </c>
      <c r="Y1769" t="str">
        <f>VLOOKUP(Table8_16[[#This Row],[Product_ID]],Table3__211[],6,FALSE)</f>
        <v>Dawson-Perkins</v>
      </c>
      <c r="Z1769">
        <f>VLOOKUP(Table8_16[[#This Row],[Product_ID]],Table3__211[],7,FALSE)</f>
        <v>242.23</v>
      </c>
      <c r="AA1769">
        <f>VLOOKUP(Table8_16[[#This Row],[Product_ID]],Table3__211[],8,FALSE)</f>
        <v>453</v>
      </c>
      <c r="AB1769" t="str">
        <f>VLOOKUP(Table8_16[[#This Row],[Store_ID]],Store!$A$2:$E$21,2,FALSE)</f>
        <v>Frederick-Wright</v>
      </c>
      <c r="AC1769" t="str">
        <f>VLOOKUP(Table8_16[[#This Row],[Store_ID]],Store!$A$2:$E$21,3,FALSE)</f>
        <v>West</v>
      </c>
      <c r="AD1769" t="str">
        <f>VLOOKUP(Table8_16[[#This Row],[Store_ID]],Store!$A$2:$E$21,4,FALSE)</f>
        <v>New Jimmymouth</v>
      </c>
      <c r="AE1769" t="str">
        <f>VLOOKUP(Table8_16[[#This Row],[Store_ID]],Store!$A$2:$E$21,5,FALSE)</f>
        <v>Flagship</v>
      </c>
      <c r="AF1769" s="22" t="str">
        <f>VLOOKUP(Table8_16[[#This Row],[Store_ID]],Store!$A$2:$F$21,6,FALSE)</f>
        <v>Physical Store</v>
      </c>
    </row>
    <row r="1770" spans="1:32" x14ac:dyDescent="0.3">
      <c r="A1770" t="s">
        <v>3735</v>
      </c>
      <c r="B1770" s="5">
        <v>45654</v>
      </c>
      <c r="C1770" t="s">
        <v>1528</v>
      </c>
      <c r="D1770" t="s">
        <v>1642</v>
      </c>
      <c r="E1770" t="s">
        <v>1911</v>
      </c>
      <c r="F1770">
        <v>2</v>
      </c>
      <c r="G1770">
        <v>616.42999999999995</v>
      </c>
      <c r="H1770">
        <v>0.02</v>
      </c>
      <c r="I1770" t="s">
        <v>1964</v>
      </c>
      <c r="J1770">
        <v>1208.2028</v>
      </c>
      <c r="K1770">
        <v>1208.2027999999998</v>
      </c>
      <c r="L1770" t="str">
        <f>_xlfn.IFS(Table8_1[[#This Row],[Unit_Price]]&lt;500,"Low Price",Table8_1[[#This Row],[Unit_Price]]&lt;2000,"Medium Price",Table8_1[[#This Row],[Unit_Price]]&gt;=2000, "High Price")</f>
        <v>Medium Price</v>
      </c>
      <c r="M1770" t="str">
        <f>VLOOKUP(Table8_16[[#This Row],[Customer_ID]],Table1__2[],2,FALSE)</f>
        <v>Amanda Powell</v>
      </c>
      <c r="N1770">
        <f>VLOOKUP(Table8_16[[#This Row],[Customer_ID]],Table1__2[],3,FALSE)</f>
        <v>28</v>
      </c>
      <c r="O1770" t="str">
        <f>VLOOKUP(Table8_16[[#This Row],[Customer_ID]],Table1__2[],4,FALSE)</f>
        <v>Male</v>
      </c>
      <c r="P1770" t="str">
        <f>VLOOKUP(Table8_16[[#This Row],[Customer_ID]],Table1__2[],5,FALSE)</f>
        <v>South William</v>
      </c>
      <c r="Q1770" t="str">
        <f>VLOOKUP(Table8_16[[#This Row],[Customer_ID]],Table1__2[],6,FALSE)</f>
        <v>Alabama</v>
      </c>
      <c r="R1770" t="str">
        <f>VLOOKUP(Table8_16[[#This Row],[Customer_ID]],Table1__2[],7,FALSE)</f>
        <v>USA</v>
      </c>
      <c r="S1770" t="str">
        <f>VLOOKUP(Table8_16[[#This Row],[Customer_ID]],Table1__2[],8,FALSE)</f>
        <v>Silver</v>
      </c>
      <c r="T1770" t="str">
        <f>VLOOKUP(Table8_16[[#This Row],[Customer_ID]],Table1__2[],9,FALSE)</f>
        <v>Entry level Professionel</v>
      </c>
      <c r="U1770" t="str">
        <f>VLOOKUP(Table8_16[[#This Row],[Product_ID]],Table3__211[],2,FALSE)</f>
        <v>Carbon Fiber Tennis</v>
      </c>
      <c r="V1770" t="str">
        <f>VLOOKUP(Table8_16[[#This Row],[Product_ID]],Table3__211[],3,FALSE)</f>
        <v>Racket</v>
      </c>
      <c r="W1770" t="str">
        <f>VLOOKUP(Table8_16[[#This Row],[Product_ID]],Table3__211[],4,FALSE)</f>
        <v>Sports</v>
      </c>
      <c r="X1770" t="str">
        <f>VLOOKUP(Table8_16[[#This Row],[Product_ID]],Table3__211[],5,FALSE)</f>
        <v>Equipment</v>
      </c>
      <c r="Y1770" t="str">
        <f>VLOOKUP(Table8_16[[#This Row],[Product_ID]],Table3__211[],6,FALSE)</f>
        <v>Flores, Pineda and Rodriguez</v>
      </c>
      <c r="Z1770">
        <f>VLOOKUP(Table8_16[[#This Row],[Product_ID]],Table3__211[],7,FALSE)</f>
        <v>484.62</v>
      </c>
      <c r="AA1770">
        <f>VLOOKUP(Table8_16[[#This Row],[Product_ID]],Table3__211[],8,FALSE)</f>
        <v>432</v>
      </c>
      <c r="AB1770" t="str">
        <f>VLOOKUP(Table8_16[[#This Row],[Store_ID]],Store!$A$2:$E$21,2,FALSE)</f>
        <v>Benson-Elliott</v>
      </c>
      <c r="AC1770" t="str">
        <f>VLOOKUP(Table8_16[[#This Row],[Store_ID]],Store!$A$2:$E$21,3,FALSE)</f>
        <v>East</v>
      </c>
      <c r="AD1770" t="str">
        <f>VLOOKUP(Table8_16[[#This Row],[Store_ID]],Store!$A$2:$E$21,4,FALSE)</f>
        <v>Port Josephberg</v>
      </c>
      <c r="AE1770" t="str">
        <f>VLOOKUP(Table8_16[[#This Row],[Store_ID]],Store!$A$2:$E$21,5,FALSE)</f>
        <v>Online</v>
      </c>
      <c r="AF1770" s="22" t="str">
        <f>VLOOKUP(Table8_16[[#This Row],[Store_ID]],Store!$A$2:$F$21,6,FALSE)</f>
        <v>Digital Store</v>
      </c>
    </row>
    <row r="1771" spans="1:32" x14ac:dyDescent="0.3">
      <c r="A1771" t="s">
        <v>3736</v>
      </c>
      <c r="B1771" s="5">
        <v>45589</v>
      </c>
      <c r="C1771" t="s">
        <v>1266</v>
      </c>
      <c r="D1771" t="s">
        <v>1771</v>
      </c>
      <c r="E1771" t="s">
        <v>1911</v>
      </c>
      <c r="F1771">
        <v>3</v>
      </c>
      <c r="G1771">
        <v>195.89</v>
      </c>
      <c r="H1771">
        <v>0.16</v>
      </c>
      <c r="I1771" t="s">
        <v>1961</v>
      </c>
      <c r="J1771">
        <v>493.64280000000002</v>
      </c>
      <c r="K1771">
        <v>493.64279999999997</v>
      </c>
      <c r="L1771" t="str">
        <f>_xlfn.IFS(Table8_1[[#This Row],[Unit_Price]]&lt;500,"Low Price",Table8_1[[#This Row],[Unit_Price]]&lt;2000,"Medium Price",Table8_1[[#This Row],[Unit_Price]]&gt;=2000, "High Price")</f>
        <v>Low Price</v>
      </c>
      <c r="M1771" t="str">
        <f>VLOOKUP(Table8_16[[#This Row],[Customer_ID]],Table1__2[],2,FALSE)</f>
        <v>Justin Ingram</v>
      </c>
      <c r="N1771">
        <f>VLOOKUP(Table8_16[[#This Row],[Customer_ID]],Table1__2[],3,FALSE)</f>
        <v>34</v>
      </c>
      <c r="O1771" t="str">
        <f>VLOOKUP(Table8_16[[#This Row],[Customer_ID]],Table1__2[],4,FALSE)</f>
        <v>Male</v>
      </c>
      <c r="P1771" t="str">
        <f>VLOOKUP(Table8_16[[#This Row],[Customer_ID]],Table1__2[],5,FALSE)</f>
        <v>Lake Lisaland</v>
      </c>
      <c r="Q1771" t="str">
        <f>VLOOKUP(Table8_16[[#This Row],[Customer_ID]],Table1__2[],6,FALSE)</f>
        <v>Louisiana</v>
      </c>
      <c r="R1771" t="str">
        <f>VLOOKUP(Table8_16[[#This Row],[Customer_ID]],Table1__2[],7,FALSE)</f>
        <v>USA</v>
      </c>
      <c r="S1771" t="str">
        <f>VLOOKUP(Table8_16[[#This Row],[Customer_ID]],Table1__2[],8,FALSE)</f>
        <v>Bronze</v>
      </c>
      <c r="T1771" t="str">
        <f>VLOOKUP(Table8_16[[#This Row],[Customer_ID]],Table1__2[],9,FALSE)</f>
        <v>Experienced</v>
      </c>
      <c r="U1771" t="str">
        <f>VLOOKUP(Table8_16[[#This Row],[Product_ID]],Table3__211[],2,FALSE)</f>
        <v>Organic Sunscreen</v>
      </c>
      <c r="V1771" t="str">
        <f>VLOOKUP(Table8_16[[#This Row],[Product_ID]],Table3__211[],3,FALSE)</f>
        <v>Lotion</v>
      </c>
      <c r="W1771" t="str">
        <f>VLOOKUP(Table8_16[[#This Row],[Product_ID]],Table3__211[],4,FALSE)</f>
        <v>Beauty</v>
      </c>
      <c r="X1771" t="str">
        <f>VLOOKUP(Table8_16[[#This Row],[Product_ID]],Table3__211[],5,FALSE)</f>
        <v>Skincare</v>
      </c>
      <c r="Y1771" t="str">
        <f>VLOOKUP(Table8_16[[#This Row],[Product_ID]],Table3__211[],6,FALSE)</f>
        <v>Anderson-Riley</v>
      </c>
      <c r="Z1771">
        <f>VLOOKUP(Table8_16[[#This Row],[Product_ID]],Table3__211[],7,FALSE)</f>
        <v>266.86</v>
      </c>
      <c r="AA1771">
        <f>VLOOKUP(Table8_16[[#This Row],[Product_ID]],Table3__211[],8,FALSE)</f>
        <v>458</v>
      </c>
      <c r="AB1771" t="str">
        <f>VLOOKUP(Table8_16[[#This Row],[Store_ID]],Store!$A$2:$E$21,2,FALSE)</f>
        <v>Benson-Elliott</v>
      </c>
      <c r="AC1771" t="str">
        <f>VLOOKUP(Table8_16[[#This Row],[Store_ID]],Store!$A$2:$E$21,3,FALSE)</f>
        <v>East</v>
      </c>
      <c r="AD1771" t="str">
        <f>VLOOKUP(Table8_16[[#This Row],[Store_ID]],Store!$A$2:$E$21,4,FALSE)</f>
        <v>Port Josephberg</v>
      </c>
      <c r="AE1771" t="str">
        <f>VLOOKUP(Table8_16[[#This Row],[Store_ID]],Store!$A$2:$E$21,5,FALSE)</f>
        <v>Online</v>
      </c>
      <c r="AF1771" s="22" t="str">
        <f>VLOOKUP(Table8_16[[#This Row],[Store_ID]],Store!$A$2:$F$21,6,FALSE)</f>
        <v>Digital Store</v>
      </c>
    </row>
    <row r="1772" spans="1:32" x14ac:dyDescent="0.3">
      <c r="A1772" t="s">
        <v>3737</v>
      </c>
      <c r="B1772" s="5">
        <v>45487</v>
      </c>
      <c r="C1772" t="s">
        <v>1088</v>
      </c>
      <c r="D1772" t="s">
        <v>1585</v>
      </c>
      <c r="E1772" t="s">
        <v>1924</v>
      </c>
      <c r="F1772">
        <v>4</v>
      </c>
      <c r="G1772">
        <v>614.76</v>
      </c>
      <c r="H1772">
        <v>0.16</v>
      </c>
      <c r="I1772" t="s">
        <v>1959</v>
      </c>
      <c r="J1772">
        <v>2065.5936000000002</v>
      </c>
      <c r="K1772">
        <v>2065.5936000000002</v>
      </c>
      <c r="L1772" t="str">
        <f>_xlfn.IFS(Table8_1[[#This Row],[Unit_Price]]&lt;500,"Low Price",Table8_1[[#This Row],[Unit_Price]]&lt;2000,"Medium Price",Table8_1[[#This Row],[Unit_Price]]&gt;=2000, "High Price")</f>
        <v>Medium Price</v>
      </c>
      <c r="M1772" t="str">
        <f>VLOOKUP(Table8_16[[#This Row],[Customer_ID]],Table1__2[],2,FALSE)</f>
        <v>Ryan Moore</v>
      </c>
      <c r="N1772">
        <f>VLOOKUP(Table8_16[[#This Row],[Customer_ID]],Table1__2[],3,FALSE)</f>
        <v>38</v>
      </c>
      <c r="O1772" t="str">
        <f>VLOOKUP(Table8_16[[#This Row],[Customer_ID]],Table1__2[],4,FALSE)</f>
        <v>Male</v>
      </c>
      <c r="P1772" t="str">
        <f>VLOOKUP(Table8_16[[#This Row],[Customer_ID]],Table1__2[],5,FALSE)</f>
        <v>Cartershire</v>
      </c>
      <c r="Q1772" t="str">
        <f>VLOOKUP(Table8_16[[#This Row],[Customer_ID]],Table1__2[],6,FALSE)</f>
        <v>Virginia</v>
      </c>
      <c r="R1772" t="str">
        <f>VLOOKUP(Table8_16[[#This Row],[Customer_ID]],Table1__2[],7,FALSE)</f>
        <v>USA</v>
      </c>
      <c r="S1772" t="str">
        <f>VLOOKUP(Table8_16[[#This Row],[Customer_ID]],Table1__2[],8,FALSE)</f>
        <v>Bronze</v>
      </c>
      <c r="T1772" t="str">
        <f>VLOOKUP(Table8_16[[#This Row],[Customer_ID]],Table1__2[],9,FALSE)</f>
        <v>Experienced</v>
      </c>
      <c r="U1772" t="str">
        <f>VLOOKUP(Table8_16[[#This Row],[Product_ID]],Table3__211[],2,FALSE)</f>
        <v>LED Table</v>
      </c>
      <c r="V1772" t="str">
        <f>VLOOKUP(Table8_16[[#This Row],[Product_ID]],Table3__211[],3,FALSE)</f>
        <v>Lamp</v>
      </c>
      <c r="W1772" t="str">
        <f>VLOOKUP(Table8_16[[#This Row],[Product_ID]],Table3__211[],4,FALSE)</f>
        <v>Home</v>
      </c>
      <c r="X1772" t="str">
        <f>VLOOKUP(Table8_16[[#This Row],[Product_ID]],Table3__211[],5,FALSE)</f>
        <v>Lighting</v>
      </c>
      <c r="Y1772" t="str">
        <f>VLOOKUP(Table8_16[[#This Row],[Product_ID]],Table3__211[],6,FALSE)</f>
        <v>Harrell LLC</v>
      </c>
      <c r="Z1772">
        <f>VLOOKUP(Table8_16[[#This Row],[Product_ID]],Table3__211[],7,FALSE)</f>
        <v>218.86</v>
      </c>
      <c r="AA1772">
        <f>VLOOKUP(Table8_16[[#This Row],[Product_ID]],Table3__211[],8,FALSE)</f>
        <v>170</v>
      </c>
      <c r="AB1772" t="str">
        <f>VLOOKUP(Table8_16[[#This Row],[Store_ID]],Store!$A$2:$E$21,2,FALSE)</f>
        <v>Hill, Wagner and Ballard</v>
      </c>
      <c r="AC1772" t="str">
        <f>VLOOKUP(Table8_16[[#This Row],[Store_ID]],Store!$A$2:$E$21,3,FALSE)</f>
        <v>East</v>
      </c>
      <c r="AD1772" t="str">
        <f>VLOOKUP(Table8_16[[#This Row],[Store_ID]],Store!$A$2:$E$21,4,FALSE)</f>
        <v>East Davidville</v>
      </c>
      <c r="AE1772" t="str">
        <f>VLOOKUP(Table8_16[[#This Row],[Store_ID]],Store!$A$2:$E$21,5,FALSE)</f>
        <v>Online</v>
      </c>
      <c r="AF1772" s="22" t="str">
        <f>VLOOKUP(Table8_16[[#This Row],[Store_ID]],Store!$A$2:$F$21,6,FALSE)</f>
        <v>Digital Store</v>
      </c>
    </row>
    <row r="1773" spans="1:32" x14ac:dyDescent="0.3">
      <c r="A1773" t="s">
        <v>3738</v>
      </c>
      <c r="B1773" s="5">
        <v>45418</v>
      </c>
      <c r="C1773" t="s">
        <v>1269</v>
      </c>
      <c r="D1773" t="s">
        <v>1820</v>
      </c>
      <c r="E1773" t="s">
        <v>1914</v>
      </c>
      <c r="F1773">
        <v>1</v>
      </c>
      <c r="G1773">
        <v>224.49</v>
      </c>
      <c r="H1773">
        <v>0.11</v>
      </c>
      <c r="I1773" t="s">
        <v>1961</v>
      </c>
      <c r="J1773">
        <v>199.7961</v>
      </c>
      <c r="K1773">
        <v>199.7961</v>
      </c>
      <c r="L1773" t="str">
        <f>_xlfn.IFS(Table8_1[[#This Row],[Unit_Price]]&lt;500,"Low Price",Table8_1[[#This Row],[Unit_Price]]&lt;2000,"Medium Price",Table8_1[[#This Row],[Unit_Price]]&gt;=2000, "High Price")</f>
        <v>Low Price</v>
      </c>
      <c r="M1773" t="str">
        <f>VLOOKUP(Table8_16[[#This Row],[Customer_ID]],Table1__2[],2,FALSE)</f>
        <v>David Ross</v>
      </c>
      <c r="N1773">
        <f>VLOOKUP(Table8_16[[#This Row],[Customer_ID]],Table1__2[],3,FALSE)</f>
        <v>22</v>
      </c>
      <c r="O1773" t="str">
        <f>VLOOKUP(Table8_16[[#This Row],[Customer_ID]],Table1__2[],4,FALSE)</f>
        <v>Female</v>
      </c>
      <c r="P1773" t="str">
        <f>VLOOKUP(Table8_16[[#This Row],[Customer_ID]],Table1__2[],5,FALSE)</f>
        <v>South Angela</v>
      </c>
      <c r="Q1773" t="str">
        <f>VLOOKUP(Table8_16[[#This Row],[Customer_ID]],Table1__2[],6,FALSE)</f>
        <v>Arkansas</v>
      </c>
      <c r="R1773" t="str">
        <f>VLOOKUP(Table8_16[[#This Row],[Customer_ID]],Table1__2[],7,FALSE)</f>
        <v>USA</v>
      </c>
      <c r="S1773" t="str">
        <f>VLOOKUP(Table8_16[[#This Row],[Customer_ID]],Table1__2[],8,FALSE)</f>
        <v>Silver</v>
      </c>
      <c r="T1773" t="str">
        <f>VLOOKUP(Table8_16[[#This Row],[Customer_ID]],Table1__2[],9,FALSE)</f>
        <v>Students</v>
      </c>
      <c r="U1773" t="str">
        <f>VLOOKUP(Table8_16[[#This Row],[Product_ID]],Table3__211[],2,FALSE)</f>
        <v>Decorative Lamp</v>
      </c>
      <c r="V1773" t="str">
        <f>VLOOKUP(Table8_16[[#This Row],[Product_ID]],Table3__211[],3,FALSE)</f>
        <v>Shade</v>
      </c>
      <c r="W1773" t="str">
        <f>VLOOKUP(Table8_16[[#This Row],[Product_ID]],Table3__211[],4,FALSE)</f>
        <v>Home</v>
      </c>
      <c r="X1773" t="str">
        <f>VLOOKUP(Table8_16[[#This Row],[Product_ID]],Table3__211[],5,FALSE)</f>
        <v>Lighting</v>
      </c>
      <c r="Y1773" t="str">
        <f>VLOOKUP(Table8_16[[#This Row],[Product_ID]],Table3__211[],6,FALSE)</f>
        <v>Ramirez-Hanson</v>
      </c>
      <c r="Z1773">
        <f>VLOOKUP(Table8_16[[#This Row],[Product_ID]],Table3__211[],7,FALSE)</f>
        <v>228.53</v>
      </c>
      <c r="AA1773">
        <f>VLOOKUP(Table8_16[[#This Row],[Product_ID]],Table3__211[],8,FALSE)</f>
        <v>469</v>
      </c>
      <c r="AB1773" t="str">
        <f>VLOOKUP(Table8_16[[#This Row],[Store_ID]],Store!$A$2:$E$21,2,FALSE)</f>
        <v>Martinez-Mullins</v>
      </c>
      <c r="AC1773" t="str">
        <f>VLOOKUP(Table8_16[[#This Row],[Store_ID]],Store!$A$2:$E$21,3,FALSE)</f>
        <v>South</v>
      </c>
      <c r="AD1773" t="str">
        <f>VLOOKUP(Table8_16[[#This Row],[Store_ID]],Store!$A$2:$E$21,4,FALSE)</f>
        <v>Williamsfurt</v>
      </c>
      <c r="AE1773" t="str">
        <f>VLOOKUP(Table8_16[[#This Row],[Store_ID]],Store!$A$2:$E$21,5,FALSE)</f>
        <v>Online</v>
      </c>
      <c r="AF1773" s="22" t="str">
        <f>VLOOKUP(Table8_16[[#This Row],[Store_ID]],Store!$A$2:$F$21,6,FALSE)</f>
        <v>Digital Store</v>
      </c>
    </row>
    <row r="1774" spans="1:32" x14ac:dyDescent="0.3">
      <c r="A1774" t="s">
        <v>3739</v>
      </c>
      <c r="B1774" s="5">
        <v>45338</v>
      </c>
      <c r="C1774" t="s">
        <v>1127</v>
      </c>
      <c r="D1774" t="s">
        <v>1747</v>
      </c>
      <c r="E1774" t="s">
        <v>1929</v>
      </c>
      <c r="F1774">
        <v>1</v>
      </c>
      <c r="G1774">
        <v>967.76</v>
      </c>
      <c r="H1774">
        <v>0.09</v>
      </c>
      <c r="I1774" t="s">
        <v>1959</v>
      </c>
      <c r="J1774">
        <v>880.66160000000002</v>
      </c>
      <c r="K1774">
        <v>880.66160000000002</v>
      </c>
      <c r="L1774" t="str">
        <f>_xlfn.IFS(Table8_1[[#This Row],[Unit_Price]]&lt;500,"Low Price",Table8_1[[#This Row],[Unit_Price]]&lt;2000,"Medium Price",Table8_1[[#This Row],[Unit_Price]]&gt;=2000, "High Price")</f>
        <v>Medium Price</v>
      </c>
      <c r="M1774" t="str">
        <f>VLOOKUP(Table8_16[[#This Row],[Customer_ID]],Table1__2[],2,FALSE)</f>
        <v>Steve Hunt</v>
      </c>
      <c r="N1774">
        <f>VLOOKUP(Table8_16[[#This Row],[Customer_ID]],Table1__2[],3,FALSE)</f>
        <v>54</v>
      </c>
      <c r="O1774" t="str">
        <f>VLOOKUP(Table8_16[[#This Row],[Customer_ID]],Table1__2[],4,FALSE)</f>
        <v>Male</v>
      </c>
      <c r="P1774" t="str">
        <f>VLOOKUP(Table8_16[[#This Row],[Customer_ID]],Table1__2[],5,FALSE)</f>
        <v>North Richard</v>
      </c>
      <c r="Q1774" t="str">
        <f>VLOOKUP(Table8_16[[#This Row],[Customer_ID]],Table1__2[],6,FALSE)</f>
        <v>Virginia</v>
      </c>
      <c r="R1774" t="str">
        <f>VLOOKUP(Table8_16[[#This Row],[Customer_ID]],Table1__2[],7,FALSE)</f>
        <v>USA</v>
      </c>
      <c r="S1774" t="str">
        <f>VLOOKUP(Table8_16[[#This Row],[Customer_ID]],Table1__2[],8,FALSE)</f>
        <v>Bronze</v>
      </c>
      <c r="T1774" t="str">
        <f>VLOOKUP(Table8_16[[#This Row],[Customer_ID]],Table1__2[],9,FALSE)</f>
        <v>Experienced</v>
      </c>
      <c r="U1774" t="str">
        <f>VLOOKUP(Table8_16[[#This Row],[Product_ID]],Table3__211[],2,FALSE)</f>
        <v>Ceramic Plant</v>
      </c>
      <c r="V1774" t="str">
        <f>VLOOKUP(Table8_16[[#This Row],[Product_ID]],Table3__211[],3,FALSE)</f>
        <v>Pot</v>
      </c>
      <c r="W1774" t="str">
        <f>VLOOKUP(Table8_16[[#This Row],[Product_ID]],Table3__211[],4,FALSE)</f>
        <v>Home</v>
      </c>
      <c r="X1774" t="str">
        <f>VLOOKUP(Table8_16[[#This Row],[Product_ID]],Table3__211[],5,FALSE)</f>
        <v>Decor</v>
      </c>
      <c r="Y1774" t="str">
        <f>VLOOKUP(Table8_16[[#This Row],[Product_ID]],Table3__211[],6,FALSE)</f>
        <v>Hatfield, Baird and Torres</v>
      </c>
      <c r="Z1774">
        <f>VLOOKUP(Table8_16[[#This Row],[Product_ID]],Table3__211[],7,FALSE)</f>
        <v>81.75</v>
      </c>
      <c r="AA1774">
        <f>VLOOKUP(Table8_16[[#This Row],[Product_ID]],Table3__211[],8,FALSE)</f>
        <v>273</v>
      </c>
      <c r="AB1774" t="str">
        <f>VLOOKUP(Table8_16[[#This Row],[Store_ID]],Store!$A$2:$E$21,2,FALSE)</f>
        <v>Thomas, Bridges and Harris</v>
      </c>
      <c r="AC1774" t="str">
        <f>VLOOKUP(Table8_16[[#This Row],[Store_ID]],Store!$A$2:$E$21,3,FALSE)</f>
        <v>North</v>
      </c>
      <c r="AD1774" t="str">
        <f>VLOOKUP(Table8_16[[#This Row],[Store_ID]],Store!$A$2:$E$21,4,FALSE)</f>
        <v>Sabrinatown</v>
      </c>
      <c r="AE1774" t="str">
        <f>VLOOKUP(Table8_16[[#This Row],[Store_ID]],Store!$A$2:$E$21,5,FALSE)</f>
        <v>Online</v>
      </c>
      <c r="AF1774" s="22" t="str">
        <f>VLOOKUP(Table8_16[[#This Row],[Store_ID]],Store!$A$2:$F$21,6,FALSE)</f>
        <v>Digital Store</v>
      </c>
    </row>
    <row r="1775" spans="1:32" x14ac:dyDescent="0.3">
      <c r="A1775" t="s">
        <v>3740</v>
      </c>
      <c r="B1775" s="5">
        <v>45507</v>
      </c>
      <c r="C1775" t="s">
        <v>251</v>
      </c>
      <c r="D1775" t="s">
        <v>1703</v>
      </c>
      <c r="E1775" t="s">
        <v>1948</v>
      </c>
      <c r="F1775">
        <v>2</v>
      </c>
      <c r="G1775">
        <v>56.52</v>
      </c>
      <c r="H1775">
        <v>0.17</v>
      </c>
      <c r="I1775" t="s">
        <v>1961</v>
      </c>
      <c r="J1775">
        <v>93.8232</v>
      </c>
      <c r="K1775">
        <v>93.8232</v>
      </c>
      <c r="L1775" t="str">
        <f>_xlfn.IFS(Table8_1[[#This Row],[Unit_Price]]&lt;500,"Low Price",Table8_1[[#This Row],[Unit_Price]]&lt;2000,"Medium Price",Table8_1[[#This Row],[Unit_Price]]&gt;=2000, "High Price")</f>
        <v>Low Price</v>
      </c>
      <c r="M1775" t="str">
        <f>VLOOKUP(Table8_16[[#This Row],[Customer_ID]],Table1__2[],2,FALSE)</f>
        <v>Amber Mcclain</v>
      </c>
      <c r="N1775">
        <f>VLOOKUP(Table8_16[[#This Row],[Customer_ID]],Table1__2[],3,FALSE)</f>
        <v>58</v>
      </c>
      <c r="O1775" t="str">
        <f>VLOOKUP(Table8_16[[#This Row],[Customer_ID]],Table1__2[],4,FALSE)</f>
        <v>Male</v>
      </c>
      <c r="P1775" t="str">
        <f>VLOOKUP(Table8_16[[#This Row],[Customer_ID]],Table1__2[],5,FALSE)</f>
        <v>Brendaburgh</v>
      </c>
      <c r="Q1775" t="str">
        <f>VLOOKUP(Table8_16[[#This Row],[Customer_ID]],Table1__2[],6,FALSE)</f>
        <v>Florida</v>
      </c>
      <c r="R1775" t="str">
        <f>VLOOKUP(Table8_16[[#This Row],[Customer_ID]],Table1__2[],7,FALSE)</f>
        <v>USA</v>
      </c>
      <c r="S1775" t="str">
        <f>VLOOKUP(Table8_16[[#This Row],[Customer_ID]],Table1__2[],8,FALSE)</f>
        <v>Silver</v>
      </c>
      <c r="T1775" t="str">
        <f>VLOOKUP(Table8_16[[#This Row],[Customer_ID]],Table1__2[],9,FALSE)</f>
        <v>Experienced</v>
      </c>
      <c r="U1775" t="str">
        <f>VLOOKUP(Table8_16[[#This Row],[Product_ID]],Table3__211[],2,FALSE)</f>
        <v>Yoga Exercise</v>
      </c>
      <c r="V1775" t="str">
        <f>VLOOKUP(Table8_16[[#This Row],[Product_ID]],Table3__211[],3,FALSE)</f>
        <v>Mat</v>
      </c>
      <c r="W1775" t="str">
        <f>VLOOKUP(Table8_16[[#This Row],[Product_ID]],Table3__211[],4,FALSE)</f>
        <v>Sports</v>
      </c>
      <c r="X1775" t="str">
        <f>VLOOKUP(Table8_16[[#This Row],[Product_ID]],Table3__211[],5,FALSE)</f>
        <v>Fitness</v>
      </c>
      <c r="Y1775" t="str">
        <f>VLOOKUP(Table8_16[[#This Row],[Product_ID]],Table3__211[],6,FALSE)</f>
        <v>Carroll, Long and Mendoza</v>
      </c>
      <c r="Z1775">
        <f>VLOOKUP(Table8_16[[#This Row],[Product_ID]],Table3__211[],7,FALSE)</f>
        <v>313.26</v>
      </c>
      <c r="AA1775">
        <f>VLOOKUP(Table8_16[[#This Row],[Product_ID]],Table3__211[],8,FALSE)</f>
        <v>369</v>
      </c>
      <c r="AB1775" t="str">
        <f>VLOOKUP(Table8_16[[#This Row],[Store_ID]],Store!$A$2:$E$21,2,FALSE)</f>
        <v>Mann-Austin</v>
      </c>
      <c r="AC1775" t="str">
        <f>VLOOKUP(Table8_16[[#This Row],[Store_ID]],Store!$A$2:$E$21,3,FALSE)</f>
        <v>East</v>
      </c>
      <c r="AD1775" t="str">
        <f>VLOOKUP(Table8_16[[#This Row],[Store_ID]],Store!$A$2:$E$21,4,FALSE)</f>
        <v>Vasquezborough</v>
      </c>
      <c r="AE1775" t="str">
        <f>VLOOKUP(Table8_16[[#This Row],[Store_ID]],Store!$A$2:$E$21,5,FALSE)</f>
        <v>Online</v>
      </c>
      <c r="AF1775" s="22" t="str">
        <f>VLOOKUP(Table8_16[[#This Row],[Store_ID]],Store!$A$2:$F$21,6,FALSE)</f>
        <v>Digital Store</v>
      </c>
    </row>
    <row r="1776" spans="1:32" x14ac:dyDescent="0.3">
      <c r="A1776" t="s">
        <v>3741</v>
      </c>
      <c r="B1776" s="5">
        <v>45275</v>
      </c>
      <c r="C1776" t="s">
        <v>1519</v>
      </c>
      <c r="D1776" t="s">
        <v>1783</v>
      </c>
      <c r="E1776" t="s">
        <v>1892</v>
      </c>
      <c r="F1776">
        <v>4</v>
      </c>
      <c r="G1776">
        <v>921.84</v>
      </c>
      <c r="H1776">
        <v>0.04</v>
      </c>
      <c r="I1776" t="s">
        <v>1959</v>
      </c>
      <c r="J1776">
        <v>3539.8656000000001</v>
      </c>
      <c r="K1776">
        <v>3539.8656000000001</v>
      </c>
      <c r="L1776" t="str">
        <f>_xlfn.IFS(Table8_1[[#This Row],[Unit_Price]]&lt;500,"Low Price",Table8_1[[#This Row],[Unit_Price]]&lt;2000,"Medium Price",Table8_1[[#This Row],[Unit_Price]]&gt;=2000, "High Price")</f>
        <v>Medium Price</v>
      </c>
      <c r="M1776" t="str">
        <f>VLOOKUP(Table8_16[[#This Row],[Customer_ID]],Table1__2[],2,FALSE)</f>
        <v>Scott Harris</v>
      </c>
      <c r="N1776">
        <f>VLOOKUP(Table8_16[[#This Row],[Customer_ID]],Table1__2[],3,FALSE)</f>
        <v>23</v>
      </c>
      <c r="O1776" t="str">
        <f>VLOOKUP(Table8_16[[#This Row],[Customer_ID]],Table1__2[],4,FALSE)</f>
        <v>Male</v>
      </c>
      <c r="P1776" t="str">
        <f>VLOOKUP(Table8_16[[#This Row],[Customer_ID]],Table1__2[],5,FALSE)</f>
        <v>North Nataliemouth</v>
      </c>
      <c r="Q1776" t="str">
        <f>VLOOKUP(Table8_16[[#This Row],[Customer_ID]],Table1__2[],6,FALSE)</f>
        <v>Maryland</v>
      </c>
      <c r="R1776" t="str">
        <f>VLOOKUP(Table8_16[[#This Row],[Customer_ID]],Table1__2[],7,FALSE)</f>
        <v>USA</v>
      </c>
      <c r="S1776" t="str">
        <f>VLOOKUP(Table8_16[[#This Row],[Customer_ID]],Table1__2[],8,FALSE)</f>
        <v>Platinum</v>
      </c>
      <c r="T1776" t="str">
        <f>VLOOKUP(Table8_16[[#This Row],[Customer_ID]],Table1__2[],9,FALSE)</f>
        <v>Students</v>
      </c>
      <c r="U1776" t="str">
        <f>VLOOKUP(Table8_16[[#This Row],[Product_ID]],Table3__211[],2,FALSE)</f>
        <v>Smart LED Light</v>
      </c>
      <c r="V1776" t="str">
        <f>VLOOKUP(Table8_16[[#This Row],[Product_ID]],Table3__211[],3,FALSE)</f>
        <v>Strip</v>
      </c>
      <c r="W1776" t="str">
        <f>VLOOKUP(Table8_16[[#This Row],[Product_ID]],Table3__211[],4,FALSE)</f>
        <v>Electronics</v>
      </c>
      <c r="X1776" t="str">
        <f>VLOOKUP(Table8_16[[#This Row],[Product_ID]],Table3__211[],5,FALSE)</f>
        <v>Accessories</v>
      </c>
      <c r="Y1776" t="str">
        <f>VLOOKUP(Table8_16[[#This Row],[Product_ID]],Table3__211[],6,FALSE)</f>
        <v>Flores-Davis</v>
      </c>
      <c r="Z1776">
        <f>VLOOKUP(Table8_16[[#This Row],[Product_ID]],Table3__211[],7,FALSE)</f>
        <v>349.17</v>
      </c>
      <c r="AA1776">
        <f>VLOOKUP(Table8_16[[#This Row],[Product_ID]],Table3__211[],8,FALSE)</f>
        <v>476</v>
      </c>
      <c r="AB1776" t="str">
        <f>VLOOKUP(Table8_16[[#This Row],[Store_ID]],Store!$A$2:$E$21,2,FALSE)</f>
        <v>Martinez, Adkins and Johnson</v>
      </c>
      <c r="AC1776" t="str">
        <f>VLOOKUP(Table8_16[[#This Row],[Store_ID]],Store!$A$2:$E$21,3,FALSE)</f>
        <v>North</v>
      </c>
      <c r="AD1776" t="str">
        <f>VLOOKUP(Table8_16[[#This Row],[Store_ID]],Store!$A$2:$E$21,4,FALSE)</f>
        <v>Danielmouth</v>
      </c>
      <c r="AE1776" t="str">
        <f>VLOOKUP(Table8_16[[#This Row],[Store_ID]],Store!$A$2:$E$21,5,FALSE)</f>
        <v>Flagship</v>
      </c>
      <c r="AF1776" s="22" t="str">
        <f>VLOOKUP(Table8_16[[#This Row],[Store_ID]],Store!$A$2:$F$21,6,FALSE)</f>
        <v>Physical Store</v>
      </c>
    </row>
    <row r="1777" spans="1:32" x14ac:dyDescent="0.3">
      <c r="A1777" t="s">
        <v>3742</v>
      </c>
      <c r="B1777" s="5">
        <v>45319</v>
      </c>
      <c r="C1777" t="s">
        <v>1043</v>
      </c>
      <c r="D1777" t="s">
        <v>1841</v>
      </c>
      <c r="E1777" t="s">
        <v>1939</v>
      </c>
      <c r="F1777">
        <v>3</v>
      </c>
      <c r="G1777">
        <v>738.47</v>
      </c>
      <c r="H1777">
        <v>0.28000000000000003</v>
      </c>
      <c r="I1777" t="s">
        <v>1959</v>
      </c>
      <c r="J1777">
        <v>1595.0952</v>
      </c>
      <c r="K1777">
        <v>1595.0951999999997</v>
      </c>
      <c r="L1777" t="str">
        <f>_xlfn.IFS(Table8_1[[#This Row],[Unit_Price]]&lt;500,"Low Price",Table8_1[[#This Row],[Unit_Price]]&lt;2000,"Medium Price",Table8_1[[#This Row],[Unit_Price]]&gt;=2000, "High Price")</f>
        <v>Medium Price</v>
      </c>
      <c r="M1777" t="str">
        <f>VLOOKUP(Table8_16[[#This Row],[Customer_ID]],Table1__2[],2,FALSE)</f>
        <v>Mario Harvey Jr.</v>
      </c>
      <c r="N1777">
        <f>VLOOKUP(Table8_16[[#This Row],[Customer_ID]],Table1__2[],3,FALSE)</f>
        <v>46</v>
      </c>
      <c r="O1777" t="str">
        <f>VLOOKUP(Table8_16[[#This Row],[Customer_ID]],Table1__2[],4,FALSE)</f>
        <v>Male</v>
      </c>
      <c r="P1777" t="str">
        <f>VLOOKUP(Table8_16[[#This Row],[Customer_ID]],Table1__2[],5,FALSE)</f>
        <v>Jessicaport</v>
      </c>
      <c r="Q1777" t="str">
        <f>VLOOKUP(Table8_16[[#This Row],[Customer_ID]],Table1__2[],6,FALSE)</f>
        <v>Minnesota</v>
      </c>
      <c r="R1777" t="str">
        <f>VLOOKUP(Table8_16[[#This Row],[Customer_ID]],Table1__2[],7,FALSE)</f>
        <v>USA</v>
      </c>
      <c r="S1777" t="str">
        <f>VLOOKUP(Table8_16[[#This Row],[Customer_ID]],Table1__2[],8,FALSE)</f>
        <v>Platinum</v>
      </c>
      <c r="T1777" t="str">
        <f>VLOOKUP(Table8_16[[#This Row],[Customer_ID]],Table1__2[],9,FALSE)</f>
        <v>Experienced</v>
      </c>
      <c r="U1777" t="str">
        <f>VLOOKUP(Table8_16[[#This Row],[Product_ID]],Table3__211[],2,FALSE)</f>
        <v>Kitchen Cutting</v>
      </c>
      <c r="V1777" t="str">
        <f>VLOOKUP(Table8_16[[#This Row],[Product_ID]],Table3__211[],3,FALSE)</f>
        <v>Board</v>
      </c>
      <c r="W1777" t="str">
        <f>VLOOKUP(Table8_16[[#This Row],[Product_ID]],Table3__211[],4,FALSE)</f>
        <v>Home</v>
      </c>
      <c r="X1777" t="str">
        <f>VLOOKUP(Table8_16[[#This Row],[Product_ID]],Table3__211[],5,FALSE)</f>
        <v>Kitchen</v>
      </c>
      <c r="Y1777" t="str">
        <f>VLOOKUP(Table8_16[[#This Row],[Product_ID]],Table3__211[],6,FALSE)</f>
        <v>Taylor, Dodson and Johnston</v>
      </c>
      <c r="Z1777">
        <f>VLOOKUP(Table8_16[[#This Row],[Product_ID]],Table3__211[],7,FALSE)</f>
        <v>176.07</v>
      </c>
      <c r="AA1777">
        <f>VLOOKUP(Table8_16[[#This Row],[Product_ID]],Table3__211[],8,FALSE)</f>
        <v>82</v>
      </c>
      <c r="AB1777" t="str">
        <f>VLOOKUP(Table8_16[[#This Row],[Store_ID]],Store!$A$2:$E$21,2,FALSE)</f>
        <v>Frederick-Wright</v>
      </c>
      <c r="AC1777" t="str">
        <f>VLOOKUP(Table8_16[[#This Row],[Store_ID]],Store!$A$2:$E$21,3,FALSE)</f>
        <v>West</v>
      </c>
      <c r="AD1777" t="str">
        <f>VLOOKUP(Table8_16[[#This Row],[Store_ID]],Store!$A$2:$E$21,4,FALSE)</f>
        <v>New Jimmymouth</v>
      </c>
      <c r="AE1777" t="str">
        <f>VLOOKUP(Table8_16[[#This Row],[Store_ID]],Store!$A$2:$E$21,5,FALSE)</f>
        <v>Flagship</v>
      </c>
      <c r="AF1777" s="22" t="str">
        <f>VLOOKUP(Table8_16[[#This Row],[Store_ID]],Store!$A$2:$F$21,6,FALSE)</f>
        <v>Physical Store</v>
      </c>
    </row>
    <row r="1778" spans="1:32" x14ac:dyDescent="0.3">
      <c r="A1778" t="s">
        <v>3743</v>
      </c>
      <c r="B1778" s="5">
        <v>45620</v>
      </c>
      <c r="C1778" t="s">
        <v>1043</v>
      </c>
      <c r="D1778" t="s">
        <v>1576</v>
      </c>
      <c r="E1778" t="s">
        <v>1887</v>
      </c>
      <c r="F1778">
        <v>4</v>
      </c>
      <c r="G1778">
        <v>477.83</v>
      </c>
      <c r="H1778">
        <v>0.05</v>
      </c>
      <c r="I1778" t="s">
        <v>1964</v>
      </c>
      <c r="J1778">
        <v>1815.7539999999999</v>
      </c>
      <c r="K1778">
        <v>1815.7539999999999</v>
      </c>
      <c r="L1778" t="str">
        <f>_xlfn.IFS(Table8_1[[#This Row],[Unit_Price]]&lt;500,"Low Price",Table8_1[[#This Row],[Unit_Price]]&lt;2000,"Medium Price",Table8_1[[#This Row],[Unit_Price]]&gt;=2000, "High Price")</f>
        <v>Low Price</v>
      </c>
      <c r="M1778" t="str">
        <f>VLOOKUP(Table8_16[[#This Row],[Customer_ID]],Table1__2[],2,FALSE)</f>
        <v>Mario Harvey Jr.</v>
      </c>
      <c r="N1778">
        <f>VLOOKUP(Table8_16[[#This Row],[Customer_ID]],Table1__2[],3,FALSE)</f>
        <v>46</v>
      </c>
      <c r="O1778" t="str">
        <f>VLOOKUP(Table8_16[[#This Row],[Customer_ID]],Table1__2[],4,FALSE)</f>
        <v>Male</v>
      </c>
      <c r="P1778" t="str">
        <f>VLOOKUP(Table8_16[[#This Row],[Customer_ID]],Table1__2[],5,FALSE)</f>
        <v>Jessicaport</v>
      </c>
      <c r="Q1778" t="str">
        <f>VLOOKUP(Table8_16[[#This Row],[Customer_ID]],Table1__2[],6,FALSE)</f>
        <v>Minnesota</v>
      </c>
      <c r="R1778" t="str">
        <f>VLOOKUP(Table8_16[[#This Row],[Customer_ID]],Table1__2[],7,FALSE)</f>
        <v>USA</v>
      </c>
      <c r="S1778" t="str">
        <f>VLOOKUP(Table8_16[[#This Row],[Customer_ID]],Table1__2[],8,FALSE)</f>
        <v>Platinum</v>
      </c>
      <c r="T1778" t="str">
        <f>VLOOKUP(Table8_16[[#This Row],[Customer_ID]],Table1__2[],9,FALSE)</f>
        <v>Experienced</v>
      </c>
      <c r="U1778" t="str">
        <f>VLOOKUP(Table8_16[[#This Row],[Product_ID]],Table3__211[],2,FALSE)</f>
        <v>Men's Leather</v>
      </c>
      <c r="V1778" t="str">
        <f>VLOOKUP(Table8_16[[#This Row],[Product_ID]],Table3__211[],3,FALSE)</f>
        <v>Belt</v>
      </c>
      <c r="W1778" t="str">
        <f>VLOOKUP(Table8_16[[#This Row],[Product_ID]],Table3__211[],4,FALSE)</f>
        <v>Clothing</v>
      </c>
      <c r="X1778" t="str">
        <f>VLOOKUP(Table8_16[[#This Row],[Product_ID]],Table3__211[],5,FALSE)</f>
        <v>Accessories</v>
      </c>
      <c r="Y1778" t="str">
        <f>VLOOKUP(Table8_16[[#This Row],[Product_ID]],Table3__211[],6,FALSE)</f>
        <v>Baldwin, Garza and Gonzalez</v>
      </c>
      <c r="Z1778">
        <f>VLOOKUP(Table8_16[[#This Row],[Product_ID]],Table3__211[],7,FALSE)</f>
        <v>261</v>
      </c>
      <c r="AA1778">
        <f>VLOOKUP(Table8_16[[#This Row],[Product_ID]],Table3__211[],8,FALSE)</f>
        <v>59</v>
      </c>
      <c r="AB1778" t="str">
        <f>VLOOKUP(Table8_16[[#This Row],[Store_ID]],Store!$A$2:$E$21,2,FALSE)</f>
        <v>Rivera-Warner</v>
      </c>
      <c r="AC1778" t="str">
        <f>VLOOKUP(Table8_16[[#This Row],[Store_ID]],Store!$A$2:$E$21,3,FALSE)</f>
        <v>East</v>
      </c>
      <c r="AD1778" t="str">
        <f>VLOOKUP(Table8_16[[#This Row],[Store_ID]],Store!$A$2:$E$21,4,FALSE)</f>
        <v>Washingtonfurt</v>
      </c>
      <c r="AE1778" t="str">
        <f>VLOOKUP(Table8_16[[#This Row],[Store_ID]],Store!$A$2:$E$21,5,FALSE)</f>
        <v>Flagship</v>
      </c>
      <c r="AF1778" s="22" t="str">
        <f>VLOOKUP(Table8_16[[#This Row],[Store_ID]],Store!$A$2:$F$21,6,FALSE)</f>
        <v>Physical Store</v>
      </c>
    </row>
    <row r="1779" spans="1:32" x14ac:dyDescent="0.3">
      <c r="A1779" t="s">
        <v>3744</v>
      </c>
      <c r="B1779" s="5">
        <v>45831</v>
      </c>
      <c r="C1779" t="s">
        <v>566</v>
      </c>
      <c r="D1779" t="s">
        <v>1706</v>
      </c>
      <c r="E1779" t="s">
        <v>1929</v>
      </c>
      <c r="F1779">
        <v>3</v>
      </c>
      <c r="G1779">
        <v>605.83000000000004</v>
      </c>
      <c r="H1779">
        <v>0.28000000000000003</v>
      </c>
      <c r="I1779" t="s">
        <v>1964</v>
      </c>
      <c r="J1779">
        <v>1308.5927999999999</v>
      </c>
      <c r="K1779">
        <v>1308.5928000000001</v>
      </c>
      <c r="L1779" t="str">
        <f>_xlfn.IFS(Table8_1[[#This Row],[Unit_Price]]&lt;500,"Low Price",Table8_1[[#This Row],[Unit_Price]]&lt;2000,"Medium Price",Table8_1[[#This Row],[Unit_Price]]&gt;=2000, "High Price")</f>
        <v>Medium Price</v>
      </c>
      <c r="M1779" t="str">
        <f>VLOOKUP(Table8_16[[#This Row],[Customer_ID]],Table1__2[],2,FALSE)</f>
        <v>Daniel Contreras</v>
      </c>
      <c r="N1779">
        <f>VLOOKUP(Table8_16[[#This Row],[Customer_ID]],Table1__2[],3,FALSE)</f>
        <v>36</v>
      </c>
      <c r="O1779" t="str">
        <f>VLOOKUP(Table8_16[[#This Row],[Customer_ID]],Table1__2[],4,FALSE)</f>
        <v>Female</v>
      </c>
      <c r="P1779" t="str">
        <f>VLOOKUP(Table8_16[[#This Row],[Customer_ID]],Table1__2[],5,FALSE)</f>
        <v>Robertview</v>
      </c>
      <c r="Q1779" t="str">
        <f>VLOOKUP(Table8_16[[#This Row],[Customer_ID]],Table1__2[],6,FALSE)</f>
        <v>Florida</v>
      </c>
      <c r="R1779" t="str">
        <f>VLOOKUP(Table8_16[[#This Row],[Customer_ID]],Table1__2[],7,FALSE)</f>
        <v>USA</v>
      </c>
      <c r="S1779" t="str">
        <f>VLOOKUP(Table8_16[[#This Row],[Customer_ID]],Table1__2[],8,FALSE)</f>
        <v>Platinum</v>
      </c>
      <c r="T1779" t="str">
        <f>VLOOKUP(Table8_16[[#This Row],[Customer_ID]],Table1__2[],9,FALSE)</f>
        <v>Experienced</v>
      </c>
      <c r="U1779" t="str">
        <f>VLOOKUP(Table8_16[[#This Row],[Product_ID]],Table3__211[],2,FALSE)</f>
        <v>Smart Home WiFi</v>
      </c>
      <c r="V1779" t="str">
        <f>VLOOKUP(Table8_16[[#This Row],[Product_ID]],Table3__211[],3,FALSE)</f>
        <v>Camera</v>
      </c>
      <c r="W1779" t="str">
        <f>VLOOKUP(Table8_16[[#This Row],[Product_ID]],Table3__211[],4,FALSE)</f>
        <v>Electronics</v>
      </c>
      <c r="X1779" t="str">
        <f>VLOOKUP(Table8_16[[#This Row],[Product_ID]],Table3__211[],5,FALSE)</f>
        <v>Accessories</v>
      </c>
      <c r="Y1779" t="str">
        <f>VLOOKUP(Table8_16[[#This Row],[Product_ID]],Table3__211[],6,FALSE)</f>
        <v>Holmes LLC</v>
      </c>
      <c r="Z1779">
        <f>VLOOKUP(Table8_16[[#This Row],[Product_ID]],Table3__211[],7,FALSE)</f>
        <v>450.71</v>
      </c>
      <c r="AA1779">
        <f>VLOOKUP(Table8_16[[#This Row],[Product_ID]],Table3__211[],8,FALSE)</f>
        <v>389</v>
      </c>
      <c r="AB1779" t="str">
        <f>VLOOKUP(Table8_16[[#This Row],[Store_ID]],Store!$A$2:$E$21,2,FALSE)</f>
        <v>Thomas, Bridges and Harris</v>
      </c>
      <c r="AC1779" t="str">
        <f>VLOOKUP(Table8_16[[#This Row],[Store_ID]],Store!$A$2:$E$21,3,FALSE)</f>
        <v>North</v>
      </c>
      <c r="AD1779" t="str">
        <f>VLOOKUP(Table8_16[[#This Row],[Store_ID]],Store!$A$2:$E$21,4,FALSE)</f>
        <v>Sabrinatown</v>
      </c>
      <c r="AE1779" t="str">
        <f>VLOOKUP(Table8_16[[#This Row],[Store_ID]],Store!$A$2:$E$21,5,FALSE)</f>
        <v>Online</v>
      </c>
      <c r="AF1779" s="22" t="str">
        <f>VLOOKUP(Table8_16[[#This Row],[Store_ID]],Store!$A$2:$F$21,6,FALSE)</f>
        <v>Digital Store</v>
      </c>
    </row>
    <row r="1780" spans="1:32" x14ac:dyDescent="0.3">
      <c r="A1780" t="s">
        <v>3745</v>
      </c>
      <c r="B1780" s="5">
        <v>45373</v>
      </c>
      <c r="C1780" t="s">
        <v>251</v>
      </c>
      <c r="D1780" t="s">
        <v>1709</v>
      </c>
      <c r="E1780" t="s">
        <v>1901</v>
      </c>
      <c r="F1780">
        <v>2</v>
      </c>
      <c r="G1780">
        <v>521.44000000000005</v>
      </c>
      <c r="H1780">
        <v>0.25</v>
      </c>
      <c r="I1780" t="s">
        <v>1964</v>
      </c>
      <c r="J1780">
        <v>782.16</v>
      </c>
      <c r="K1780">
        <v>782.16000000000008</v>
      </c>
      <c r="L1780" t="str">
        <f>_xlfn.IFS(Table8_1[[#This Row],[Unit_Price]]&lt;500,"Low Price",Table8_1[[#This Row],[Unit_Price]]&lt;2000,"Medium Price",Table8_1[[#This Row],[Unit_Price]]&gt;=2000, "High Price")</f>
        <v>Medium Price</v>
      </c>
      <c r="M1780" t="str">
        <f>VLOOKUP(Table8_16[[#This Row],[Customer_ID]],Table1__2[],2,FALSE)</f>
        <v>Amber Mcclain</v>
      </c>
      <c r="N1780">
        <f>VLOOKUP(Table8_16[[#This Row],[Customer_ID]],Table1__2[],3,FALSE)</f>
        <v>58</v>
      </c>
      <c r="O1780" t="str">
        <f>VLOOKUP(Table8_16[[#This Row],[Customer_ID]],Table1__2[],4,FALSE)</f>
        <v>Male</v>
      </c>
      <c r="P1780" t="str">
        <f>VLOOKUP(Table8_16[[#This Row],[Customer_ID]],Table1__2[],5,FALSE)</f>
        <v>Brendaburgh</v>
      </c>
      <c r="Q1780" t="str">
        <f>VLOOKUP(Table8_16[[#This Row],[Customer_ID]],Table1__2[],6,FALSE)</f>
        <v>Florida</v>
      </c>
      <c r="R1780" t="str">
        <f>VLOOKUP(Table8_16[[#This Row],[Customer_ID]],Table1__2[],7,FALSE)</f>
        <v>USA</v>
      </c>
      <c r="S1780" t="str">
        <f>VLOOKUP(Table8_16[[#This Row],[Customer_ID]],Table1__2[],8,FALSE)</f>
        <v>Silver</v>
      </c>
      <c r="T1780" t="str">
        <f>VLOOKUP(Table8_16[[#This Row],[Customer_ID]],Table1__2[],9,FALSE)</f>
        <v>Experienced</v>
      </c>
      <c r="U1780" t="str">
        <f>VLOOKUP(Table8_16[[#This Row],[Product_ID]],Table3__211[],2,FALSE)</f>
        <v>USB External Hard</v>
      </c>
      <c r="V1780" t="str">
        <f>VLOOKUP(Table8_16[[#This Row],[Product_ID]],Table3__211[],3,FALSE)</f>
        <v>Drive</v>
      </c>
      <c r="W1780" t="str">
        <f>VLOOKUP(Table8_16[[#This Row],[Product_ID]],Table3__211[],4,FALSE)</f>
        <v>Electronics</v>
      </c>
      <c r="X1780" t="str">
        <f>VLOOKUP(Table8_16[[#This Row],[Product_ID]],Table3__211[],5,FALSE)</f>
        <v>Computer</v>
      </c>
      <c r="Y1780" t="str">
        <f>VLOOKUP(Table8_16[[#This Row],[Product_ID]],Table3__211[],6,FALSE)</f>
        <v>Robinson Inc</v>
      </c>
      <c r="Z1780">
        <f>VLOOKUP(Table8_16[[#This Row],[Product_ID]],Table3__211[],7,FALSE)</f>
        <v>253.33</v>
      </c>
      <c r="AA1780">
        <f>VLOOKUP(Table8_16[[#This Row],[Product_ID]],Table3__211[],8,FALSE)</f>
        <v>266</v>
      </c>
      <c r="AB1780" t="str">
        <f>VLOOKUP(Table8_16[[#This Row],[Store_ID]],Store!$A$2:$E$21,2,FALSE)</f>
        <v>Johnson-Wright</v>
      </c>
      <c r="AC1780" t="str">
        <f>VLOOKUP(Table8_16[[#This Row],[Store_ID]],Store!$A$2:$E$21,3,FALSE)</f>
        <v>North</v>
      </c>
      <c r="AD1780" t="str">
        <f>VLOOKUP(Table8_16[[#This Row],[Store_ID]],Store!$A$2:$E$21,4,FALSE)</f>
        <v>Hoodberg</v>
      </c>
      <c r="AE1780" t="str">
        <f>VLOOKUP(Table8_16[[#This Row],[Store_ID]],Store!$A$2:$E$21,5,FALSE)</f>
        <v>Outlet</v>
      </c>
      <c r="AF1780" s="22" t="str">
        <f>VLOOKUP(Table8_16[[#This Row],[Store_ID]],Store!$A$2:$F$21,6,FALSE)</f>
        <v>Physical Store</v>
      </c>
    </row>
    <row r="1781" spans="1:32" x14ac:dyDescent="0.3">
      <c r="A1781" t="s">
        <v>3746</v>
      </c>
      <c r="B1781" s="5">
        <v>45863</v>
      </c>
      <c r="C1781" t="s">
        <v>1178</v>
      </c>
      <c r="D1781" t="s">
        <v>1599</v>
      </c>
      <c r="E1781" t="s">
        <v>1914</v>
      </c>
      <c r="F1781">
        <v>4</v>
      </c>
      <c r="G1781">
        <v>499.02</v>
      </c>
      <c r="H1781">
        <v>0.06</v>
      </c>
      <c r="I1781" t="s">
        <v>1959</v>
      </c>
      <c r="J1781">
        <v>1876.3152</v>
      </c>
      <c r="K1781">
        <v>1876.3152</v>
      </c>
      <c r="L1781" t="str">
        <f>_xlfn.IFS(Table8_1[[#This Row],[Unit_Price]]&lt;500,"Low Price",Table8_1[[#This Row],[Unit_Price]]&lt;2000,"Medium Price",Table8_1[[#This Row],[Unit_Price]]&gt;=2000, "High Price")</f>
        <v>Low Price</v>
      </c>
      <c r="M1781" t="str">
        <f>VLOOKUP(Table8_16[[#This Row],[Customer_ID]],Table1__2[],2,FALSE)</f>
        <v>James Orozco</v>
      </c>
      <c r="N1781">
        <f>VLOOKUP(Table8_16[[#This Row],[Customer_ID]],Table1__2[],3,FALSE)</f>
        <v>37</v>
      </c>
      <c r="O1781" t="str">
        <f>VLOOKUP(Table8_16[[#This Row],[Customer_ID]],Table1__2[],4,FALSE)</f>
        <v>Female</v>
      </c>
      <c r="P1781" t="str">
        <f>VLOOKUP(Table8_16[[#This Row],[Customer_ID]],Table1__2[],5,FALSE)</f>
        <v>Simpsonfort</v>
      </c>
      <c r="Q1781" t="str">
        <f>VLOOKUP(Table8_16[[#This Row],[Customer_ID]],Table1__2[],6,FALSE)</f>
        <v>Maine</v>
      </c>
      <c r="R1781" t="str">
        <f>VLOOKUP(Table8_16[[#This Row],[Customer_ID]],Table1__2[],7,FALSE)</f>
        <v>USA</v>
      </c>
      <c r="S1781" t="str">
        <f>VLOOKUP(Table8_16[[#This Row],[Customer_ID]],Table1__2[],8,FALSE)</f>
        <v>Gold</v>
      </c>
      <c r="T1781" t="str">
        <f>VLOOKUP(Table8_16[[#This Row],[Customer_ID]],Table1__2[],9,FALSE)</f>
        <v>Experienced</v>
      </c>
      <c r="U1781" t="str">
        <f>VLOOKUP(Table8_16[[#This Row],[Product_ID]],Table3__211[],2,FALSE)</f>
        <v>Ceramic Kitchen Bowl</v>
      </c>
      <c r="V1781" t="str">
        <f>VLOOKUP(Table8_16[[#This Row],[Product_ID]],Table3__211[],3,FALSE)</f>
        <v>Set</v>
      </c>
      <c r="W1781" t="str">
        <f>VLOOKUP(Table8_16[[#This Row],[Product_ID]],Table3__211[],4,FALSE)</f>
        <v>Home</v>
      </c>
      <c r="X1781" t="str">
        <f>VLOOKUP(Table8_16[[#This Row],[Product_ID]],Table3__211[],5,FALSE)</f>
        <v>Kitchen</v>
      </c>
      <c r="Y1781" t="str">
        <f>VLOOKUP(Table8_16[[#This Row],[Product_ID]],Table3__211[],6,FALSE)</f>
        <v>Hamilton Group</v>
      </c>
      <c r="Z1781">
        <f>VLOOKUP(Table8_16[[#This Row],[Product_ID]],Table3__211[],7,FALSE)</f>
        <v>298.86</v>
      </c>
      <c r="AA1781">
        <f>VLOOKUP(Table8_16[[#This Row],[Product_ID]],Table3__211[],8,FALSE)</f>
        <v>308</v>
      </c>
      <c r="AB1781" t="str">
        <f>VLOOKUP(Table8_16[[#This Row],[Store_ID]],Store!$A$2:$E$21,2,FALSE)</f>
        <v>Martinez-Mullins</v>
      </c>
      <c r="AC1781" t="str">
        <f>VLOOKUP(Table8_16[[#This Row],[Store_ID]],Store!$A$2:$E$21,3,FALSE)</f>
        <v>South</v>
      </c>
      <c r="AD1781" t="str">
        <f>VLOOKUP(Table8_16[[#This Row],[Store_ID]],Store!$A$2:$E$21,4,FALSE)</f>
        <v>Williamsfurt</v>
      </c>
      <c r="AE1781" t="str">
        <f>VLOOKUP(Table8_16[[#This Row],[Store_ID]],Store!$A$2:$E$21,5,FALSE)</f>
        <v>Online</v>
      </c>
      <c r="AF1781" s="22" t="str">
        <f>VLOOKUP(Table8_16[[#This Row],[Store_ID]],Store!$A$2:$F$21,6,FALSE)</f>
        <v>Digital Store</v>
      </c>
    </row>
    <row r="1782" spans="1:32" x14ac:dyDescent="0.3">
      <c r="A1782" t="s">
        <v>3747</v>
      </c>
      <c r="B1782" s="5">
        <v>45758</v>
      </c>
      <c r="C1782" t="s">
        <v>521</v>
      </c>
      <c r="D1782" t="s">
        <v>1572</v>
      </c>
      <c r="E1782" t="s">
        <v>1945</v>
      </c>
      <c r="F1782">
        <v>4</v>
      </c>
      <c r="G1782">
        <v>299.45999999999998</v>
      </c>
      <c r="H1782">
        <v>0.18</v>
      </c>
      <c r="I1782" t="s">
        <v>1964</v>
      </c>
      <c r="J1782">
        <v>982.22879999999998</v>
      </c>
      <c r="K1782">
        <v>982.22879999999998</v>
      </c>
      <c r="L1782" t="str">
        <f>_xlfn.IFS(Table8_1[[#This Row],[Unit_Price]]&lt;500,"Low Price",Table8_1[[#This Row],[Unit_Price]]&lt;2000,"Medium Price",Table8_1[[#This Row],[Unit_Price]]&gt;=2000, "High Price")</f>
        <v>Low Price</v>
      </c>
      <c r="M1782" t="str">
        <f>VLOOKUP(Table8_16[[#This Row],[Customer_ID]],Table1__2[],2,FALSE)</f>
        <v>Joseph Faulkner</v>
      </c>
      <c r="N1782">
        <f>VLOOKUP(Table8_16[[#This Row],[Customer_ID]],Table1__2[],3,FALSE)</f>
        <v>31</v>
      </c>
      <c r="O1782" t="str">
        <f>VLOOKUP(Table8_16[[#This Row],[Customer_ID]],Table1__2[],4,FALSE)</f>
        <v>Male</v>
      </c>
      <c r="P1782" t="str">
        <f>VLOOKUP(Table8_16[[#This Row],[Customer_ID]],Table1__2[],5,FALSE)</f>
        <v>New Leahfurt</v>
      </c>
      <c r="Q1782" t="str">
        <f>VLOOKUP(Table8_16[[#This Row],[Customer_ID]],Table1__2[],6,FALSE)</f>
        <v>North Dakota</v>
      </c>
      <c r="R1782" t="str">
        <f>VLOOKUP(Table8_16[[#This Row],[Customer_ID]],Table1__2[],7,FALSE)</f>
        <v>USA</v>
      </c>
      <c r="S1782" t="str">
        <f>VLOOKUP(Table8_16[[#This Row],[Customer_ID]],Table1__2[],8,FALSE)</f>
        <v>Bronze</v>
      </c>
      <c r="T1782" t="str">
        <f>VLOOKUP(Table8_16[[#This Row],[Customer_ID]],Table1__2[],9,FALSE)</f>
        <v>Experienced</v>
      </c>
      <c r="U1782" t="str">
        <f>VLOOKUP(Table8_16[[#This Row],[Product_ID]],Table3__211[],2,FALSE)</f>
        <v>Women's Yoga</v>
      </c>
      <c r="V1782" t="str">
        <f>VLOOKUP(Table8_16[[#This Row],[Product_ID]],Table3__211[],3,FALSE)</f>
        <v>Pants</v>
      </c>
      <c r="W1782" t="str">
        <f>VLOOKUP(Table8_16[[#This Row],[Product_ID]],Table3__211[],4,FALSE)</f>
        <v>Clothing</v>
      </c>
      <c r="X1782" t="str">
        <f>VLOOKUP(Table8_16[[#This Row],[Product_ID]],Table3__211[],5,FALSE)</f>
        <v>Bottoms</v>
      </c>
      <c r="Y1782" t="str">
        <f>VLOOKUP(Table8_16[[#This Row],[Product_ID]],Table3__211[],6,FALSE)</f>
        <v>Gonzales-Davis</v>
      </c>
      <c r="Z1782">
        <f>VLOOKUP(Table8_16[[#This Row],[Product_ID]],Table3__211[],7,FALSE)</f>
        <v>306.45999999999998</v>
      </c>
      <c r="AA1782">
        <f>VLOOKUP(Table8_16[[#This Row],[Product_ID]],Table3__211[],8,FALSE)</f>
        <v>487</v>
      </c>
      <c r="AB1782" t="str">
        <f>VLOOKUP(Table8_16[[#This Row],[Store_ID]],Store!$A$2:$E$21,2,FALSE)</f>
        <v>Guerrero-Schmitt</v>
      </c>
      <c r="AC1782" t="str">
        <f>VLOOKUP(Table8_16[[#This Row],[Store_ID]],Store!$A$2:$E$21,3,FALSE)</f>
        <v>East</v>
      </c>
      <c r="AD1782" t="str">
        <f>VLOOKUP(Table8_16[[#This Row],[Store_ID]],Store!$A$2:$E$21,4,FALSE)</f>
        <v>East Stevechester</v>
      </c>
      <c r="AE1782" t="str">
        <f>VLOOKUP(Table8_16[[#This Row],[Store_ID]],Store!$A$2:$E$21,5,FALSE)</f>
        <v>Flagship</v>
      </c>
      <c r="AF1782" s="22" t="str">
        <f>VLOOKUP(Table8_16[[#This Row],[Store_ID]],Store!$A$2:$F$21,6,FALSE)</f>
        <v>Physical Store</v>
      </c>
    </row>
    <row r="1783" spans="1:32" x14ac:dyDescent="0.3">
      <c r="A1783" t="s">
        <v>3748</v>
      </c>
      <c r="B1783" s="5">
        <v>45285</v>
      </c>
      <c r="C1783" t="s">
        <v>1423</v>
      </c>
      <c r="D1783" t="s">
        <v>1696</v>
      </c>
      <c r="E1783" t="s">
        <v>1887</v>
      </c>
      <c r="F1783">
        <v>1</v>
      </c>
      <c r="G1783">
        <v>609.29</v>
      </c>
      <c r="H1783">
        <v>0.15</v>
      </c>
      <c r="I1783" t="s">
        <v>1959</v>
      </c>
      <c r="J1783">
        <v>517.89649999999995</v>
      </c>
      <c r="K1783">
        <v>517.89649999999995</v>
      </c>
      <c r="L1783" t="str">
        <f>_xlfn.IFS(Table8_1[[#This Row],[Unit_Price]]&lt;500,"Low Price",Table8_1[[#This Row],[Unit_Price]]&lt;2000,"Medium Price",Table8_1[[#This Row],[Unit_Price]]&gt;=2000, "High Price")</f>
        <v>Medium Price</v>
      </c>
      <c r="M1783" t="str">
        <f>VLOOKUP(Table8_16[[#This Row],[Customer_ID]],Table1__2[],2,FALSE)</f>
        <v>Christina Robertson</v>
      </c>
      <c r="N1783">
        <f>VLOOKUP(Table8_16[[#This Row],[Customer_ID]],Table1__2[],3,FALSE)</f>
        <v>59</v>
      </c>
      <c r="O1783" t="str">
        <f>VLOOKUP(Table8_16[[#This Row],[Customer_ID]],Table1__2[],4,FALSE)</f>
        <v>Male</v>
      </c>
      <c r="P1783" t="str">
        <f>VLOOKUP(Table8_16[[#This Row],[Customer_ID]],Table1__2[],5,FALSE)</f>
        <v>Hubbardborough</v>
      </c>
      <c r="Q1783" t="str">
        <f>VLOOKUP(Table8_16[[#This Row],[Customer_ID]],Table1__2[],6,FALSE)</f>
        <v>Kentucky</v>
      </c>
      <c r="R1783" t="str">
        <f>VLOOKUP(Table8_16[[#This Row],[Customer_ID]],Table1__2[],7,FALSE)</f>
        <v>USA</v>
      </c>
      <c r="S1783" t="str">
        <f>VLOOKUP(Table8_16[[#This Row],[Customer_ID]],Table1__2[],8,FALSE)</f>
        <v>Platinum</v>
      </c>
      <c r="T1783" t="str">
        <f>VLOOKUP(Table8_16[[#This Row],[Customer_ID]],Table1__2[],9,FALSE)</f>
        <v>Experienced</v>
      </c>
      <c r="U1783" t="str">
        <f>VLOOKUP(Table8_16[[#This Row],[Product_ID]],Table3__211[],2,FALSE)</f>
        <v>Portable Power</v>
      </c>
      <c r="V1783" t="str">
        <f>VLOOKUP(Table8_16[[#This Row],[Product_ID]],Table3__211[],3,FALSE)</f>
        <v>Bank</v>
      </c>
      <c r="W1783" t="str">
        <f>VLOOKUP(Table8_16[[#This Row],[Product_ID]],Table3__211[],4,FALSE)</f>
        <v>Electronics</v>
      </c>
      <c r="X1783" t="str">
        <f>VLOOKUP(Table8_16[[#This Row],[Product_ID]],Table3__211[],5,FALSE)</f>
        <v>Mobile</v>
      </c>
      <c r="Y1783" t="str">
        <f>VLOOKUP(Table8_16[[#This Row],[Product_ID]],Table3__211[],6,FALSE)</f>
        <v>Cummings and Sons</v>
      </c>
      <c r="Z1783">
        <f>VLOOKUP(Table8_16[[#This Row],[Product_ID]],Table3__211[],7,FALSE)</f>
        <v>326.06</v>
      </c>
      <c r="AA1783">
        <f>VLOOKUP(Table8_16[[#This Row],[Product_ID]],Table3__211[],8,FALSE)</f>
        <v>301</v>
      </c>
      <c r="AB1783" t="str">
        <f>VLOOKUP(Table8_16[[#This Row],[Store_ID]],Store!$A$2:$E$21,2,FALSE)</f>
        <v>Rivera-Warner</v>
      </c>
      <c r="AC1783" t="str">
        <f>VLOOKUP(Table8_16[[#This Row],[Store_ID]],Store!$A$2:$E$21,3,FALSE)</f>
        <v>East</v>
      </c>
      <c r="AD1783" t="str">
        <f>VLOOKUP(Table8_16[[#This Row],[Store_ID]],Store!$A$2:$E$21,4,FALSE)</f>
        <v>Washingtonfurt</v>
      </c>
      <c r="AE1783" t="str">
        <f>VLOOKUP(Table8_16[[#This Row],[Store_ID]],Store!$A$2:$E$21,5,FALSE)</f>
        <v>Flagship</v>
      </c>
      <c r="AF1783" s="22" t="str">
        <f>VLOOKUP(Table8_16[[#This Row],[Store_ID]],Store!$A$2:$F$21,6,FALSE)</f>
        <v>Physical Store</v>
      </c>
    </row>
    <row r="1784" spans="1:32" x14ac:dyDescent="0.3">
      <c r="A1784" t="s">
        <v>3749</v>
      </c>
      <c r="B1784" s="5">
        <v>45656</v>
      </c>
      <c r="C1784" t="s">
        <v>364</v>
      </c>
      <c r="D1784" t="s">
        <v>1565</v>
      </c>
      <c r="E1784" t="s">
        <v>1917</v>
      </c>
      <c r="F1784">
        <v>1</v>
      </c>
      <c r="G1784">
        <v>213.74</v>
      </c>
      <c r="H1784">
        <v>7.0000000000000007E-2</v>
      </c>
      <c r="I1784" t="s">
        <v>1964</v>
      </c>
      <c r="J1784">
        <v>198.7782</v>
      </c>
      <c r="K1784">
        <v>198.7782</v>
      </c>
      <c r="L1784" t="str">
        <f>_xlfn.IFS(Table8_1[[#This Row],[Unit_Price]]&lt;500,"Low Price",Table8_1[[#This Row],[Unit_Price]]&lt;2000,"Medium Price",Table8_1[[#This Row],[Unit_Price]]&gt;=2000, "High Price")</f>
        <v>Low Price</v>
      </c>
      <c r="M1784" t="str">
        <f>VLOOKUP(Table8_16[[#This Row],[Customer_ID]],Table1__2[],2,FALSE)</f>
        <v>Colleen Maynard</v>
      </c>
      <c r="N1784">
        <f>VLOOKUP(Table8_16[[#This Row],[Customer_ID]],Table1__2[],3,FALSE)</f>
        <v>29</v>
      </c>
      <c r="O1784" t="str">
        <f>VLOOKUP(Table8_16[[#This Row],[Customer_ID]],Table1__2[],4,FALSE)</f>
        <v>Male</v>
      </c>
      <c r="P1784" t="str">
        <f>VLOOKUP(Table8_16[[#This Row],[Customer_ID]],Table1__2[],5,FALSE)</f>
        <v>Singletonmouth</v>
      </c>
      <c r="Q1784" t="str">
        <f>VLOOKUP(Table8_16[[#This Row],[Customer_ID]],Table1__2[],6,FALSE)</f>
        <v>Utah</v>
      </c>
      <c r="R1784" t="str">
        <f>VLOOKUP(Table8_16[[#This Row],[Customer_ID]],Table1__2[],7,FALSE)</f>
        <v>USA</v>
      </c>
      <c r="S1784" t="str">
        <f>VLOOKUP(Table8_16[[#This Row],[Customer_ID]],Table1__2[],8,FALSE)</f>
        <v>Gold</v>
      </c>
      <c r="T1784" t="str">
        <f>VLOOKUP(Table8_16[[#This Row],[Customer_ID]],Table1__2[],9,FALSE)</f>
        <v>Entry level Professionel</v>
      </c>
      <c r="U1784" t="str">
        <f>VLOOKUP(Table8_16[[#This Row],[Product_ID]],Table3__211[],2,FALSE)</f>
        <v>Women's Casual</v>
      </c>
      <c r="V1784" t="str">
        <f>VLOOKUP(Table8_16[[#This Row],[Product_ID]],Table3__211[],3,FALSE)</f>
        <v>Hoodie</v>
      </c>
      <c r="W1784" t="str">
        <f>VLOOKUP(Table8_16[[#This Row],[Product_ID]],Table3__211[],4,FALSE)</f>
        <v>Clothing</v>
      </c>
      <c r="X1784" t="str">
        <f>VLOOKUP(Table8_16[[#This Row],[Product_ID]],Table3__211[],5,FALSE)</f>
        <v>Outerwear</v>
      </c>
      <c r="Y1784" t="str">
        <f>VLOOKUP(Table8_16[[#This Row],[Product_ID]],Table3__211[],6,FALSE)</f>
        <v>Sims Inc</v>
      </c>
      <c r="Z1784">
        <f>VLOOKUP(Table8_16[[#This Row],[Product_ID]],Table3__211[],7,FALSE)</f>
        <v>254.04</v>
      </c>
      <c r="AA1784">
        <f>VLOOKUP(Table8_16[[#This Row],[Product_ID]],Table3__211[],8,FALSE)</f>
        <v>352</v>
      </c>
      <c r="AB1784" t="str">
        <f>VLOOKUP(Table8_16[[#This Row],[Store_ID]],Store!$A$2:$E$21,2,FALSE)</f>
        <v>Bean, Jones and Park</v>
      </c>
      <c r="AC1784" t="str">
        <f>VLOOKUP(Table8_16[[#This Row],[Store_ID]],Store!$A$2:$E$21,3,FALSE)</f>
        <v>West</v>
      </c>
      <c r="AD1784" t="str">
        <f>VLOOKUP(Table8_16[[#This Row],[Store_ID]],Store!$A$2:$E$21,4,FALSE)</f>
        <v>Thompsonborough</v>
      </c>
      <c r="AE1784" t="str">
        <f>VLOOKUP(Table8_16[[#This Row],[Store_ID]],Store!$A$2:$E$21,5,FALSE)</f>
        <v>Online</v>
      </c>
      <c r="AF1784" s="22" t="str">
        <f>VLOOKUP(Table8_16[[#This Row],[Store_ID]],Store!$A$2:$F$21,6,FALSE)</f>
        <v>Digital Store</v>
      </c>
    </row>
    <row r="1785" spans="1:32" x14ac:dyDescent="0.3">
      <c r="A1785" t="s">
        <v>3750</v>
      </c>
      <c r="B1785" s="5">
        <v>45718</v>
      </c>
      <c r="C1785" t="s">
        <v>521</v>
      </c>
      <c r="D1785" t="s">
        <v>1747</v>
      </c>
      <c r="E1785" t="s">
        <v>1939</v>
      </c>
      <c r="F1785">
        <v>4</v>
      </c>
      <c r="G1785">
        <v>613.16999999999996</v>
      </c>
      <c r="H1785">
        <v>0.26</v>
      </c>
      <c r="I1785" t="s">
        <v>1959</v>
      </c>
      <c r="J1785">
        <v>1814.9831999999999</v>
      </c>
      <c r="K1785">
        <v>1814.9831999999999</v>
      </c>
      <c r="L1785" t="str">
        <f>_xlfn.IFS(Table8_1[[#This Row],[Unit_Price]]&lt;500,"Low Price",Table8_1[[#This Row],[Unit_Price]]&lt;2000,"Medium Price",Table8_1[[#This Row],[Unit_Price]]&gt;=2000, "High Price")</f>
        <v>Medium Price</v>
      </c>
      <c r="M1785" t="str">
        <f>VLOOKUP(Table8_16[[#This Row],[Customer_ID]],Table1__2[],2,FALSE)</f>
        <v>Joseph Faulkner</v>
      </c>
      <c r="N1785">
        <f>VLOOKUP(Table8_16[[#This Row],[Customer_ID]],Table1__2[],3,FALSE)</f>
        <v>31</v>
      </c>
      <c r="O1785" t="str">
        <f>VLOOKUP(Table8_16[[#This Row],[Customer_ID]],Table1__2[],4,FALSE)</f>
        <v>Male</v>
      </c>
      <c r="P1785" t="str">
        <f>VLOOKUP(Table8_16[[#This Row],[Customer_ID]],Table1__2[],5,FALSE)</f>
        <v>New Leahfurt</v>
      </c>
      <c r="Q1785" t="str">
        <f>VLOOKUP(Table8_16[[#This Row],[Customer_ID]],Table1__2[],6,FALSE)</f>
        <v>North Dakota</v>
      </c>
      <c r="R1785" t="str">
        <f>VLOOKUP(Table8_16[[#This Row],[Customer_ID]],Table1__2[],7,FALSE)</f>
        <v>USA</v>
      </c>
      <c r="S1785" t="str">
        <f>VLOOKUP(Table8_16[[#This Row],[Customer_ID]],Table1__2[],8,FALSE)</f>
        <v>Bronze</v>
      </c>
      <c r="T1785" t="str">
        <f>VLOOKUP(Table8_16[[#This Row],[Customer_ID]],Table1__2[],9,FALSE)</f>
        <v>Experienced</v>
      </c>
      <c r="U1785" t="str">
        <f>VLOOKUP(Table8_16[[#This Row],[Product_ID]],Table3__211[],2,FALSE)</f>
        <v>Ceramic Plant</v>
      </c>
      <c r="V1785" t="str">
        <f>VLOOKUP(Table8_16[[#This Row],[Product_ID]],Table3__211[],3,FALSE)</f>
        <v>Pot</v>
      </c>
      <c r="W1785" t="str">
        <f>VLOOKUP(Table8_16[[#This Row],[Product_ID]],Table3__211[],4,FALSE)</f>
        <v>Home</v>
      </c>
      <c r="X1785" t="str">
        <f>VLOOKUP(Table8_16[[#This Row],[Product_ID]],Table3__211[],5,FALSE)</f>
        <v>Decor</v>
      </c>
      <c r="Y1785" t="str">
        <f>VLOOKUP(Table8_16[[#This Row],[Product_ID]],Table3__211[],6,FALSE)</f>
        <v>Hatfield, Baird and Torres</v>
      </c>
      <c r="Z1785">
        <f>VLOOKUP(Table8_16[[#This Row],[Product_ID]],Table3__211[],7,FALSE)</f>
        <v>81.75</v>
      </c>
      <c r="AA1785">
        <f>VLOOKUP(Table8_16[[#This Row],[Product_ID]],Table3__211[],8,FALSE)</f>
        <v>273</v>
      </c>
      <c r="AB1785" t="str">
        <f>VLOOKUP(Table8_16[[#This Row],[Store_ID]],Store!$A$2:$E$21,2,FALSE)</f>
        <v>Frederick-Wright</v>
      </c>
      <c r="AC1785" t="str">
        <f>VLOOKUP(Table8_16[[#This Row],[Store_ID]],Store!$A$2:$E$21,3,FALSE)</f>
        <v>West</v>
      </c>
      <c r="AD1785" t="str">
        <f>VLOOKUP(Table8_16[[#This Row],[Store_ID]],Store!$A$2:$E$21,4,FALSE)</f>
        <v>New Jimmymouth</v>
      </c>
      <c r="AE1785" t="str">
        <f>VLOOKUP(Table8_16[[#This Row],[Store_ID]],Store!$A$2:$E$21,5,FALSE)</f>
        <v>Flagship</v>
      </c>
      <c r="AF1785" s="22" t="str">
        <f>VLOOKUP(Table8_16[[#This Row],[Store_ID]],Store!$A$2:$F$21,6,FALSE)</f>
        <v>Physical Store</v>
      </c>
    </row>
    <row r="1786" spans="1:32" x14ac:dyDescent="0.3">
      <c r="A1786" t="s">
        <v>3751</v>
      </c>
      <c r="B1786" s="5">
        <v>45293</v>
      </c>
      <c r="C1786" t="s">
        <v>1130</v>
      </c>
      <c r="D1786" t="s">
        <v>1759</v>
      </c>
      <c r="E1786" t="s">
        <v>1927</v>
      </c>
      <c r="F1786">
        <v>2</v>
      </c>
      <c r="G1786">
        <v>687.36</v>
      </c>
      <c r="H1786">
        <v>7.0000000000000007E-2</v>
      </c>
      <c r="I1786" t="s">
        <v>1964</v>
      </c>
      <c r="J1786">
        <v>1278.4896000000001</v>
      </c>
      <c r="K1786">
        <v>1278.4896000000001</v>
      </c>
      <c r="L1786" t="str">
        <f>_xlfn.IFS(Table8_1[[#This Row],[Unit_Price]]&lt;500,"Low Price",Table8_1[[#This Row],[Unit_Price]]&lt;2000,"Medium Price",Table8_1[[#This Row],[Unit_Price]]&gt;=2000, "High Price")</f>
        <v>Medium Price</v>
      </c>
      <c r="M1786" t="str">
        <f>VLOOKUP(Table8_16[[#This Row],[Customer_ID]],Table1__2[],2,FALSE)</f>
        <v>Manuel Castillo</v>
      </c>
      <c r="N1786">
        <f>VLOOKUP(Table8_16[[#This Row],[Customer_ID]],Table1__2[],3,FALSE)</f>
        <v>41</v>
      </c>
      <c r="O1786" t="str">
        <f>VLOOKUP(Table8_16[[#This Row],[Customer_ID]],Table1__2[],4,FALSE)</f>
        <v>Male</v>
      </c>
      <c r="P1786" t="str">
        <f>VLOOKUP(Table8_16[[#This Row],[Customer_ID]],Table1__2[],5,FALSE)</f>
        <v>Nealview</v>
      </c>
      <c r="Q1786" t="str">
        <f>VLOOKUP(Table8_16[[#This Row],[Customer_ID]],Table1__2[],6,FALSE)</f>
        <v>Tennessee</v>
      </c>
      <c r="R1786" t="str">
        <f>VLOOKUP(Table8_16[[#This Row],[Customer_ID]],Table1__2[],7,FALSE)</f>
        <v>USA</v>
      </c>
      <c r="S1786" t="str">
        <f>VLOOKUP(Table8_16[[#This Row],[Customer_ID]],Table1__2[],8,FALSE)</f>
        <v>Gold</v>
      </c>
      <c r="T1786" t="str">
        <f>VLOOKUP(Table8_16[[#This Row],[Customer_ID]],Table1__2[],9,FALSE)</f>
        <v>Experienced</v>
      </c>
      <c r="U1786" t="str">
        <f>VLOOKUP(Table8_16[[#This Row],[Product_ID]],Table3__211[],2,FALSE)</f>
        <v>Men's Hair Styling</v>
      </c>
      <c r="V1786" t="str">
        <f>VLOOKUP(Table8_16[[#This Row],[Product_ID]],Table3__211[],3,FALSE)</f>
        <v>Gel</v>
      </c>
      <c r="W1786" t="str">
        <f>VLOOKUP(Table8_16[[#This Row],[Product_ID]],Table3__211[],4,FALSE)</f>
        <v>Beauty</v>
      </c>
      <c r="X1786" t="str">
        <f>VLOOKUP(Table8_16[[#This Row],[Product_ID]],Table3__211[],5,FALSE)</f>
        <v>Haircare</v>
      </c>
      <c r="Y1786" t="str">
        <f>VLOOKUP(Table8_16[[#This Row],[Product_ID]],Table3__211[],6,FALSE)</f>
        <v>Cline-Mccarthy</v>
      </c>
      <c r="Z1786">
        <f>VLOOKUP(Table8_16[[#This Row],[Product_ID]],Table3__211[],7,FALSE)</f>
        <v>17.309999999999999</v>
      </c>
      <c r="AA1786">
        <f>VLOOKUP(Table8_16[[#This Row],[Product_ID]],Table3__211[],8,FALSE)</f>
        <v>399</v>
      </c>
      <c r="AB1786" t="str">
        <f>VLOOKUP(Table8_16[[#This Row],[Store_ID]],Store!$A$2:$E$21,2,FALSE)</f>
        <v>Aguirre-Keller</v>
      </c>
      <c r="AC1786" t="str">
        <f>VLOOKUP(Table8_16[[#This Row],[Store_ID]],Store!$A$2:$E$21,3,FALSE)</f>
        <v>South</v>
      </c>
      <c r="AD1786" t="str">
        <f>VLOOKUP(Table8_16[[#This Row],[Store_ID]],Store!$A$2:$E$21,4,FALSE)</f>
        <v>Lake Michael</v>
      </c>
      <c r="AE1786" t="str">
        <f>VLOOKUP(Table8_16[[#This Row],[Store_ID]],Store!$A$2:$E$21,5,FALSE)</f>
        <v>Online</v>
      </c>
      <c r="AF1786" s="22" t="str">
        <f>VLOOKUP(Table8_16[[#This Row],[Store_ID]],Store!$A$2:$F$21,6,FALSE)</f>
        <v>Digital Store</v>
      </c>
    </row>
    <row r="1787" spans="1:32" x14ac:dyDescent="0.3">
      <c r="A1787" t="s">
        <v>3752</v>
      </c>
      <c r="B1787" s="5">
        <v>45915</v>
      </c>
      <c r="C1787" t="s">
        <v>1037</v>
      </c>
      <c r="D1787" t="s">
        <v>1783</v>
      </c>
      <c r="E1787" t="s">
        <v>1932</v>
      </c>
      <c r="F1787">
        <v>3</v>
      </c>
      <c r="G1787">
        <v>115.39</v>
      </c>
      <c r="H1787">
        <v>0.02</v>
      </c>
      <c r="I1787" t="s">
        <v>1961</v>
      </c>
      <c r="J1787">
        <v>339.2466</v>
      </c>
      <c r="K1787">
        <v>339.2466</v>
      </c>
      <c r="L1787" t="str">
        <f>_xlfn.IFS(Table8_1[[#This Row],[Unit_Price]]&lt;500,"Low Price",Table8_1[[#This Row],[Unit_Price]]&lt;2000,"Medium Price",Table8_1[[#This Row],[Unit_Price]]&gt;=2000, "High Price")</f>
        <v>Low Price</v>
      </c>
      <c r="M1787" t="str">
        <f>VLOOKUP(Table8_16[[#This Row],[Customer_ID]],Table1__2[],2,FALSE)</f>
        <v>Robert King</v>
      </c>
      <c r="N1787">
        <f>VLOOKUP(Table8_16[[#This Row],[Customer_ID]],Table1__2[],3,FALSE)</f>
        <v>58</v>
      </c>
      <c r="O1787" t="str">
        <f>VLOOKUP(Table8_16[[#This Row],[Customer_ID]],Table1__2[],4,FALSE)</f>
        <v>Female</v>
      </c>
      <c r="P1787" t="str">
        <f>VLOOKUP(Table8_16[[#This Row],[Customer_ID]],Table1__2[],5,FALSE)</f>
        <v>Cindyton</v>
      </c>
      <c r="Q1787" t="str">
        <f>VLOOKUP(Table8_16[[#This Row],[Customer_ID]],Table1__2[],6,FALSE)</f>
        <v>Rhode Island</v>
      </c>
      <c r="R1787" t="str">
        <f>VLOOKUP(Table8_16[[#This Row],[Customer_ID]],Table1__2[],7,FALSE)</f>
        <v>USA</v>
      </c>
      <c r="S1787" t="str">
        <f>VLOOKUP(Table8_16[[#This Row],[Customer_ID]],Table1__2[],8,FALSE)</f>
        <v>Gold</v>
      </c>
      <c r="T1787" t="str">
        <f>VLOOKUP(Table8_16[[#This Row],[Customer_ID]],Table1__2[],9,FALSE)</f>
        <v>Experienced</v>
      </c>
      <c r="U1787" t="str">
        <f>VLOOKUP(Table8_16[[#This Row],[Product_ID]],Table3__211[],2,FALSE)</f>
        <v>Smart LED Light</v>
      </c>
      <c r="V1787" t="str">
        <f>VLOOKUP(Table8_16[[#This Row],[Product_ID]],Table3__211[],3,FALSE)</f>
        <v>Strip</v>
      </c>
      <c r="W1787" t="str">
        <f>VLOOKUP(Table8_16[[#This Row],[Product_ID]],Table3__211[],4,FALSE)</f>
        <v>Electronics</v>
      </c>
      <c r="X1787" t="str">
        <f>VLOOKUP(Table8_16[[#This Row],[Product_ID]],Table3__211[],5,FALSE)</f>
        <v>Accessories</v>
      </c>
      <c r="Y1787" t="str">
        <f>VLOOKUP(Table8_16[[#This Row],[Product_ID]],Table3__211[],6,FALSE)</f>
        <v>Flores-Davis</v>
      </c>
      <c r="Z1787">
        <f>VLOOKUP(Table8_16[[#This Row],[Product_ID]],Table3__211[],7,FALSE)</f>
        <v>349.17</v>
      </c>
      <c r="AA1787">
        <f>VLOOKUP(Table8_16[[#This Row],[Product_ID]],Table3__211[],8,FALSE)</f>
        <v>476</v>
      </c>
      <c r="AB1787" t="str">
        <f>VLOOKUP(Table8_16[[#This Row],[Store_ID]],Store!$A$2:$E$21,2,FALSE)</f>
        <v>Gardner, Humphrey and Contreras</v>
      </c>
      <c r="AC1787" t="str">
        <f>VLOOKUP(Table8_16[[#This Row],[Store_ID]],Store!$A$2:$E$21,3,FALSE)</f>
        <v>East</v>
      </c>
      <c r="AD1787" t="str">
        <f>VLOOKUP(Table8_16[[#This Row],[Store_ID]],Store!$A$2:$E$21,4,FALSE)</f>
        <v>Johnsonville</v>
      </c>
      <c r="AE1787" t="str">
        <f>VLOOKUP(Table8_16[[#This Row],[Store_ID]],Store!$A$2:$E$21,5,FALSE)</f>
        <v>Flagship</v>
      </c>
      <c r="AF1787" s="22" t="str">
        <f>VLOOKUP(Table8_16[[#This Row],[Store_ID]],Store!$A$2:$F$21,6,FALSE)</f>
        <v>Physical Store</v>
      </c>
    </row>
    <row r="1788" spans="1:32" x14ac:dyDescent="0.3">
      <c r="A1788" t="s">
        <v>3753</v>
      </c>
      <c r="B1788" s="5">
        <v>45359</v>
      </c>
      <c r="C1788" t="s">
        <v>600</v>
      </c>
      <c r="D1788" t="s">
        <v>1648</v>
      </c>
      <c r="E1788" t="s">
        <v>1929</v>
      </c>
      <c r="F1788">
        <v>2</v>
      </c>
      <c r="G1788">
        <v>722.06</v>
      </c>
      <c r="H1788">
        <v>7.0000000000000007E-2</v>
      </c>
      <c r="I1788" t="s">
        <v>1959</v>
      </c>
      <c r="J1788">
        <v>1343.0316</v>
      </c>
      <c r="K1788">
        <v>1343.0315999999998</v>
      </c>
      <c r="L1788" t="str">
        <f>_xlfn.IFS(Table8_1[[#This Row],[Unit_Price]]&lt;500,"Low Price",Table8_1[[#This Row],[Unit_Price]]&lt;2000,"Medium Price",Table8_1[[#This Row],[Unit_Price]]&gt;=2000, "High Price")</f>
        <v>Medium Price</v>
      </c>
      <c r="M1788" t="str">
        <f>VLOOKUP(Table8_16[[#This Row],[Customer_ID]],Table1__2[],2,FALSE)</f>
        <v>Nicholas Bradshaw</v>
      </c>
      <c r="N1788">
        <f>VLOOKUP(Table8_16[[#This Row],[Customer_ID]],Table1__2[],3,FALSE)</f>
        <v>43</v>
      </c>
      <c r="O1788" t="str">
        <f>VLOOKUP(Table8_16[[#This Row],[Customer_ID]],Table1__2[],4,FALSE)</f>
        <v>Female</v>
      </c>
      <c r="P1788" t="str">
        <f>VLOOKUP(Table8_16[[#This Row],[Customer_ID]],Table1__2[],5,FALSE)</f>
        <v>Murphyfurt</v>
      </c>
      <c r="Q1788" t="str">
        <f>VLOOKUP(Table8_16[[#This Row],[Customer_ID]],Table1__2[],6,FALSE)</f>
        <v>Utah</v>
      </c>
      <c r="R1788" t="str">
        <f>VLOOKUP(Table8_16[[#This Row],[Customer_ID]],Table1__2[],7,FALSE)</f>
        <v>USA</v>
      </c>
      <c r="S1788" t="str">
        <f>VLOOKUP(Table8_16[[#This Row],[Customer_ID]],Table1__2[],8,FALSE)</f>
        <v>Silver</v>
      </c>
      <c r="T1788" t="str">
        <f>VLOOKUP(Table8_16[[#This Row],[Customer_ID]],Table1__2[],9,FALSE)</f>
        <v>Experienced</v>
      </c>
      <c r="U1788" t="str">
        <f>VLOOKUP(Table8_16[[#This Row],[Product_ID]],Table3__211[],2,FALSE)</f>
        <v>Foldable Camping</v>
      </c>
      <c r="V1788" t="str">
        <f>VLOOKUP(Table8_16[[#This Row],[Product_ID]],Table3__211[],3,FALSE)</f>
        <v>Chair</v>
      </c>
      <c r="W1788" t="str">
        <f>VLOOKUP(Table8_16[[#This Row],[Product_ID]],Table3__211[],4,FALSE)</f>
        <v>Sports</v>
      </c>
      <c r="X1788" t="str">
        <f>VLOOKUP(Table8_16[[#This Row],[Product_ID]],Table3__211[],5,FALSE)</f>
        <v>Outdoor</v>
      </c>
      <c r="Y1788" t="str">
        <f>VLOOKUP(Table8_16[[#This Row],[Product_ID]],Table3__211[],6,FALSE)</f>
        <v>Cook Ltd</v>
      </c>
      <c r="Z1788">
        <f>VLOOKUP(Table8_16[[#This Row],[Product_ID]],Table3__211[],7,FALSE)</f>
        <v>166.06</v>
      </c>
      <c r="AA1788">
        <f>VLOOKUP(Table8_16[[#This Row],[Product_ID]],Table3__211[],8,FALSE)</f>
        <v>340</v>
      </c>
      <c r="AB1788" t="str">
        <f>VLOOKUP(Table8_16[[#This Row],[Store_ID]],Store!$A$2:$E$21,2,FALSE)</f>
        <v>Thomas, Bridges and Harris</v>
      </c>
      <c r="AC1788" t="str">
        <f>VLOOKUP(Table8_16[[#This Row],[Store_ID]],Store!$A$2:$E$21,3,FALSE)</f>
        <v>North</v>
      </c>
      <c r="AD1788" t="str">
        <f>VLOOKUP(Table8_16[[#This Row],[Store_ID]],Store!$A$2:$E$21,4,FALSE)</f>
        <v>Sabrinatown</v>
      </c>
      <c r="AE1788" t="str">
        <f>VLOOKUP(Table8_16[[#This Row],[Store_ID]],Store!$A$2:$E$21,5,FALSE)</f>
        <v>Online</v>
      </c>
      <c r="AF1788" s="22" t="str">
        <f>VLOOKUP(Table8_16[[#This Row],[Store_ID]],Store!$A$2:$F$21,6,FALSE)</f>
        <v>Digital Store</v>
      </c>
    </row>
    <row r="1789" spans="1:32" x14ac:dyDescent="0.3">
      <c r="A1789" t="s">
        <v>3754</v>
      </c>
      <c r="B1789" s="5">
        <v>45652</v>
      </c>
      <c r="C1789" t="s">
        <v>1331</v>
      </c>
      <c r="D1789" t="s">
        <v>1585</v>
      </c>
      <c r="E1789" t="s">
        <v>1936</v>
      </c>
      <c r="F1789">
        <v>1</v>
      </c>
      <c r="G1789">
        <v>384.57</v>
      </c>
      <c r="H1789">
        <v>0.06</v>
      </c>
      <c r="I1789" t="s">
        <v>1961</v>
      </c>
      <c r="J1789">
        <v>361.49579999999997</v>
      </c>
      <c r="K1789">
        <v>361.49579999999997</v>
      </c>
      <c r="L1789" t="str">
        <f>_xlfn.IFS(Table8_1[[#This Row],[Unit_Price]]&lt;500,"Low Price",Table8_1[[#This Row],[Unit_Price]]&lt;2000,"Medium Price",Table8_1[[#This Row],[Unit_Price]]&gt;=2000, "High Price")</f>
        <v>Low Price</v>
      </c>
      <c r="M1789" t="str">
        <f>VLOOKUP(Table8_16[[#This Row],[Customer_ID]],Table1__2[],2,FALSE)</f>
        <v>Bryce Hawkins</v>
      </c>
      <c r="N1789">
        <f>VLOOKUP(Table8_16[[#This Row],[Customer_ID]],Table1__2[],3,FALSE)</f>
        <v>40</v>
      </c>
      <c r="O1789" t="str">
        <f>VLOOKUP(Table8_16[[#This Row],[Customer_ID]],Table1__2[],4,FALSE)</f>
        <v>Male</v>
      </c>
      <c r="P1789" t="str">
        <f>VLOOKUP(Table8_16[[#This Row],[Customer_ID]],Table1__2[],5,FALSE)</f>
        <v>Lake Monique</v>
      </c>
      <c r="Q1789" t="str">
        <f>VLOOKUP(Table8_16[[#This Row],[Customer_ID]],Table1__2[],6,FALSE)</f>
        <v>Utah</v>
      </c>
      <c r="R1789" t="str">
        <f>VLOOKUP(Table8_16[[#This Row],[Customer_ID]],Table1__2[],7,FALSE)</f>
        <v>USA</v>
      </c>
      <c r="S1789" t="str">
        <f>VLOOKUP(Table8_16[[#This Row],[Customer_ID]],Table1__2[],8,FALSE)</f>
        <v>Bronze</v>
      </c>
      <c r="T1789" t="str">
        <f>VLOOKUP(Table8_16[[#This Row],[Customer_ID]],Table1__2[],9,FALSE)</f>
        <v>Experienced</v>
      </c>
      <c r="U1789" t="str">
        <f>VLOOKUP(Table8_16[[#This Row],[Product_ID]],Table3__211[],2,FALSE)</f>
        <v>LED Table</v>
      </c>
      <c r="V1789" t="str">
        <f>VLOOKUP(Table8_16[[#This Row],[Product_ID]],Table3__211[],3,FALSE)</f>
        <v>Lamp</v>
      </c>
      <c r="W1789" t="str">
        <f>VLOOKUP(Table8_16[[#This Row],[Product_ID]],Table3__211[],4,FALSE)</f>
        <v>Home</v>
      </c>
      <c r="X1789" t="str">
        <f>VLOOKUP(Table8_16[[#This Row],[Product_ID]],Table3__211[],5,FALSE)</f>
        <v>Lighting</v>
      </c>
      <c r="Y1789" t="str">
        <f>VLOOKUP(Table8_16[[#This Row],[Product_ID]],Table3__211[],6,FALSE)</f>
        <v>Harrell LLC</v>
      </c>
      <c r="Z1789">
        <f>VLOOKUP(Table8_16[[#This Row],[Product_ID]],Table3__211[],7,FALSE)</f>
        <v>218.86</v>
      </c>
      <c r="AA1789">
        <f>VLOOKUP(Table8_16[[#This Row],[Product_ID]],Table3__211[],8,FALSE)</f>
        <v>170</v>
      </c>
      <c r="AB1789" t="str">
        <f>VLOOKUP(Table8_16[[#This Row],[Store_ID]],Store!$A$2:$E$21,2,FALSE)</f>
        <v>Shelton PLC</v>
      </c>
      <c r="AC1789" t="str">
        <f>VLOOKUP(Table8_16[[#This Row],[Store_ID]],Store!$A$2:$E$21,3,FALSE)</f>
        <v>North</v>
      </c>
      <c r="AD1789" t="str">
        <f>VLOOKUP(Table8_16[[#This Row],[Store_ID]],Store!$A$2:$E$21,4,FALSE)</f>
        <v>East Jenniferstad</v>
      </c>
      <c r="AE1789" t="str">
        <f>VLOOKUP(Table8_16[[#This Row],[Store_ID]],Store!$A$2:$E$21,5,FALSE)</f>
        <v>Flagship</v>
      </c>
      <c r="AF1789" s="22" t="str">
        <f>VLOOKUP(Table8_16[[#This Row],[Store_ID]],Store!$A$2:$F$21,6,FALSE)</f>
        <v>Physical Store</v>
      </c>
    </row>
    <row r="1790" spans="1:32" x14ac:dyDescent="0.3">
      <c r="A1790" t="s">
        <v>3755</v>
      </c>
      <c r="B1790" s="5">
        <v>45735</v>
      </c>
      <c r="C1790" t="s">
        <v>692</v>
      </c>
      <c r="D1790" t="s">
        <v>1590</v>
      </c>
      <c r="E1790" t="s">
        <v>1932</v>
      </c>
      <c r="F1790">
        <v>2</v>
      </c>
      <c r="G1790">
        <v>194.09</v>
      </c>
      <c r="H1790">
        <v>0.18</v>
      </c>
      <c r="I1790" t="s">
        <v>1961</v>
      </c>
      <c r="J1790">
        <v>318.30759999999998</v>
      </c>
      <c r="K1790">
        <v>318.30759999999998</v>
      </c>
      <c r="L1790" t="str">
        <f>_xlfn.IFS(Table8_1[[#This Row],[Unit_Price]]&lt;500,"Low Price",Table8_1[[#This Row],[Unit_Price]]&lt;2000,"Medium Price",Table8_1[[#This Row],[Unit_Price]]&gt;=2000, "High Price")</f>
        <v>Low Price</v>
      </c>
      <c r="M1790" t="str">
        <f>VLOOKUP(Table8_16[[#This Row],[Customer_ID]],Table1__2[],2,FALSE)</f>
        <v>Antonio Jones</v>
      </c>
      <c r="N1790">
        <f>VLOOKUP(Table8_16[[#This Row],[Customer_ID]],Table1__2[],3,FALSE)</f>
        <v>48</v>
      </c>
      <c r="O1790" t="str">
        <f>VLOOKUP(Table8_16[[#This Row],[Customer_ID]],Table1__2[],4,FALSE)</f>
        <v>Male</v>
      </c>
      <c r="P1790" t="str">
        <f>VLOOKUP(Table8_16[[#This Row],[Customer_ID]],Table1__2[],5,FALSE)</f>
        <v>Matthewborough</v>
      </c>
      <c r="Q1790" t="str">
        <f>VLOOKUP(Table8_16[[#This Row],[Customer_ID]],Table1__2[],6,FALSE)</f>
        <v>Georgia</v>
      </c>
      <c r="R1790" t="str">
        <f>VLOOKUP(Table8_16[[#This Row],[Customer_ID]],Table1__2[],7,FALSE)</f>
        <v>USA</v>
      </c>
      <c r="S1790" t="str">
        <f>VLOOKUP(Table8_16[[#This Row],[Customer_ID]],Table1__2[],8,FALSE)</f>
        <v>Silver</v>
      </c>
      <c r="T1790" t="str">
        <f>VLOOKUP(Table8_16[[#This Row],[Customer_ID]],Table1__2[],9,FALSE)</f>
        <v>Experienced</v>
      </c>
      <c r="U1790" t="str">
        <f>VLOOKUP(Table8_16[[#This Row],[Product_ID]],Table3__211[],2,FALSE)</f>
        <v>Wireless Bluetooth</v>
      </c>
      <c r="V1790" t="str">
        <f>VLOOKUP(Table8_16[[#This Row],[Product_ID]],Table3__211[],3,FALSE)</f>
        <v>Earbuds</v>
      </c>
      <c r="W1790" t="str">
        <f>VLOOKUP(Table8_16[[#This Row],[Product_ID]],Table3__211[],4,FALSE)</f>
        <v>Electronics</v>
      </c>
      <c r="X1790" t="str">
        <f>VLOOKUP(Table8_16[[#This Row],[Product_ID]],Table3__211[],5,FALSE)</f>
        <v>Audio</v>
      </c>
      <c r="Y1790" t="str">
        <f>VLOOKUP(Table8_16[[#This Row],[Product_ID]],Table3__211[],6,FALSE)</f>
        <v>Perez-Johnston</v>
      </c>
      <c r="Z1790">
        <f>VLOOKUP(Table8_16[[#This Row],[Product_ID]],Table3__211[],7,FALSE)</f>
        <v>439.07</v>
      </c>
      <c r="AA1790">
        <f>VLOOKUP(Table8_16[[#This Row],[Product_ID]],Table3__211[],8,FALSE)</f>
        <v>142</v>
      </c>
      <c r="AB1790" t="str">
        <f>VLOOKUP(Table8_16[[#This Row],[Store_ID]],Store!$A$2:$E$21,2,FALSE)</f>
        <v>Gardner, Humphrey and Contreras</v>
      </c>
      <c r="AC1790" t="str">
        <f>VLOOKUP(Table8_16[[#This Row],[Store_ID]],Store!$A$2:$E$21,3,FALSE)</f>
        <v>East</v>
      </c>
      <c r="AD1790" t="str">
        <f>VLOOKUP(Table8_16[[#This Row],[Store_ID]],Store!$A$2:$E$21,4,FALSE)</f>
        <v>Johnsonville</v>
      </c>
      <c r="AE1790" t="str">
        <f>VLOOKUP(Table8_16[[#This Row],[Store_ID]],Store!$A$2:$E$21,5,FALSE)</f>
        <v>Flagship</v>
      </c>
      <c r="AF1790" s="22" t="str">
        <f>VLOOKUP(Table8_16[[#This Row],[Store_ID]],Store!$A$2:$F$21,6,FALSE)</f>
        <v>Physical Store</v>
      </c>
    </row>
    <row r="1791" spans="1:32" x14ac:dyDescent="0.3">
      <c r="A1791" t="s">
        <v>3756</v>
      </c>
      <c r="B1791" s="5">
        <v>45579</v>
      </c>
      <c r="C1791" t="s">
        <v>578</v>
      </c>
      <c r="D1791" t="s">
        <v>1847</v>
      </c>
      <c r="E1791" t="s">
        <v>1901</v>
      </c>
      <c r="F1791">
        <v>2</v>
      </c>
      <c r="G1791">
        <v>403.91</v>
      </c>
      <c r="H1791">
        <v>7.0000000000000007E-2</v>
      </c>
      <c r="I1791" t="s">
        <v>1959</v>
      </c>
      <c r="J1791">
        <v>751.27260000000001</v>
      </c>
      <c r="K1791">
        <v>751.27260000000001</v>
      </c>
      <c r="L1791" t="str">
        <f>_xlfn.IFS(Table8_1[[#This Row],[Unit_Price]]&lt;500,"Low Price",Table8_1[[#This Row],[Unit_Price]]&lt;2000,"Medium Price",Table8_1[[#This Row],[Unit_Price]]&gt;=2000, "High Price")</f>
        <v>Low Price</v>
      </c>
      <c r="M1791" t="str">
        <f>VLOOKUP(Table8_16[[#This Row],[Customer_ID]],Table1__2[],2,FALSE)</f>
        <v>Thomas Rhodes</v>
      </c>
      <c r="N1791">
        <f>VLOOKUP(Table8_16[[#This Row],[Customer_ID]],Table1__2[],3,FALSE)</f>
        <v>41</v>
      </c>
      <c r="O1791" t="str">
        <f>VLOOKUP(Table8_16[[#This Row],[Customer_ID]],Table1__2[],4,FALSE)</f>
        <v>Female</v>
      </c>
      <c r="P1791" t="str">
        <f>VLOOKUP(Table8_16[[#This Row],[Customer_ID]],Table1__2[],5,FALSE)</f>
        <v>Port Richard</v>
      </c>
      <c r="Q1791" t="str">
        <f>VLOOKUP(Table8_16[[#This Row],[Customer_ID]],Table1__2[],6,FALSE)</f>
        <v>West Virginia</v>
      </c>
      <c r="R1791" t="str">
        <f>VLOOKUP(Table8_16[[#This Row],[Customer_ID]],Table1__2[],7,FALSE)</f>
        <v>USA</v>
      </c>
      <c r="S1791" t="str">
        <f>VLOOKUP(Table8_16[[#This Row],[Customer_ID]],Table1__2[],8,FALSE)</f>
        <v>Bronze</v>
      </c>
      <c r="T1791" t="str">
        <f>VLOOKUP(Table8_16[[#This Row],[Customer_ID]],Table1__2[],9,FALSE)</f>
        <v>Experienced</v>
      </c>
      <c r="U1791" t="str">
        <f>VLOOKUP(Table8_16[[#This Row],[Product_ID]],Table3__211[],2,FALSE)</f>
        <v>Sports Wrist</v>
      </c>
      <c r="V1791" t="str">
        <f>VLOOKUP(Table8_16[[#This Row],[Product_ID]],Table3__211[],3,FALSE)</f>
        <v>Sweatbands</v>
      </c>
      <c r="W1791" t="str">
        <f>VLOOKUP(Table8_16[[#This Row],[Product_ID]],Table3__211[],4,FALSE)</f>
        <v>Sports</v>
      </c>
      <c r="X1791" t="str">
        <f>VLOOKUP(Table8_16[[#This Row],[Product_ID]],Table3__211[],5,FALSE)</f>
        <v>Accessories</v>
      </c>
      <c r="Y1791" t="str">
        <f>VLOOKUP(Table8_16[[#This Row],[Product_ID]],Table3__211[],6,FALSE)</f>
        <v>Olsen-Daniels</v>
      </c>
      <c r="Z1791">
        <f>VLOOKUP(Table8_16[[#This Row],[Product_ID]],Table3__211[],7,FALSE)</f>
        <v>131.24</v>
      </c>
      <c r="AA1791">
        <f>VLOOKUP(Table8_16[[#This Row],[Product_ID]],Table3__211[],8,FALSE)</f>
        <v>232</v>
      </c>
      <c r="AB1791" t="str">
        <f>VLOOKUP(Table8_16[[#This Row],[Store_ID]],Store!$A$2:$E$21,2,FALSE)</f>
        <v>Johnson-Wright</v>
      </c>
      <c r="AC1791" t="str">
        <f>VLOOKUP(Table8_16[[#This Row],[Store_ID]],Store!$A$2:$E$21,3,FALSE)</f>
        <v>North</v>
      </c>
      <c r="AD1791" t="str">
        <f>VLOOKUP(Table8_16[[#This Row],[Store_ID]],Store!$A$2:$E$21,4,FALSE)</f>
        <v>Hoodberg</v>
      </c>
      <c r="AE1791" t="str">
        <f>VLOOKUP(Table8_16[[#This Row],[Store_ID]],Store!$A$2:$E$21,5,FALSE)</f>
        <v>Outlet</v>
      </c>
      <c r="AF1791" s="22" t="str">
        <f>VLOOKUP(Table8_16[[#This Row],[Store_ID]],Store!$A$2:$F$21,6,FALSE)</f>
        <v>Physical Store</v>
      </c>
    </row>
    <row r="1792" spans="1:32" x14ac:dyDescent="0.3">
      <c r="A1792" t="s">
        <v>3757</v>
      </c>
      <c r="B1792" s="5">
        <v>45721</v>
      </c>
      <c r="C1792" t="s">
        <v>282</v>
      </c>
      <c r="D1792" t="s">
        <v>1625</v>
      </c>
      <c r="E1792" t="s">
        <v>1934</v>
      </c>
      <c r="F1792">
        <v>1</v>
      </c>
      <c r="G1792">
        <v>878.69</v>
      </c>
      <c r="H1792">
        <v>0.3</v>
      </c>
      <c r="I1792" t="s">
        <v>1961</v>
      </c>
      <c r="J1792">
        <v>615.08299999999997</v>
      </c>
      <c r="K1792">
        <v>615.08300000000008</v>
      </c>
      <c r="L1792" t="str">
        <f>_xlfn.IFS(Table8_1[[#This Row],[Unit_Price]]&lt;500,"Low Price",Table8_1[[#This Row],[Unit_Price]]&lt;2000,"Medium Price",Table8_1[[#This Row],[Unit_Price]]&gt;=2000, "High Price")</f>
        <v>Medium Price</v>
      </c>
      <c r="M1792" t="str">
        <f>VLOOKUP(Table8_16[[#This Row],[Customer_ID]],Table1__2[],2,FALSE)</f>
        <v>Nathan Campbell</v>
      </c>
      <c r="N1792">
        <f>VLOOKUP(Table8_16[[#This Row],[Customer_ID]],Table1__2[],3,FALSE)</f>
        <v>37</v>
      </c>
      <c r="O1792" t="str">
        <f>VLOOKUP(Table8_16[[#This Row],[Customer_ID]],Table1__2[],4,FALSE)</f>
        <v>Male</v>
      </c>
      <c r="P1792" t="str">
        <f>VLOOKUP(Table8_16[[#This Row],[Customer_ID]],Table1__2[],5,FALSE)</f>
        <v>Rodrigueztown</v>
      </c>
      <c r="Q1792" t="str">
        <f>VLOOKUP(Table8_16[[#This Row],[Customer_ID]],Table1__2[],6,FALSE)</f>
        <v>Oklahoma</v>
      </c>
      <c r="R1792" t="str">
        <f>VLOOKUP(Table8_16[[#This Row],[Customer_ID]],Table1__2[],7,FALSE)</f>
        <v>USA</v>
      </c>
      <c r="S1792" t="str">
        <f>VLOOKUP(Table8_16[[#This Row],[Customer_ID]],Table1__2[],8,FALSE)</f>
        <v>Gold</v>
      </c>
      <c r="T1792" t="str">
        <f>VLOOKUP(Table8_16[[#This Row],[Customer_ID]],Table1__2[],9,FALSE)</f>
        <v>Experienced</v>
      </c>
      <c r="U1792" t="str">
        <f>VLOOKUP(Table8_16[[#This Row],[Product_ID]],Table3__211[],2,FALSE)</f>
        <v>Soccer Training Cone</v>
      </c>
      <c r="V1792" t="str">
        <f>VLOOKUP(Table8_16[[#This Row],[Product_ID]],Table3__211[],3,FALSE)</f>
        <v>Set</v>
      </c>
      <c r="W1792" t="str">
        <f>VLOOKUP(Table8_16[[#This Row],[Product_ID]],Table3__211[],4,FALSE)</f>
        <v>Sports</v>
      </c>
      <c r="X1792" t="str">
        <f>VLOOKUP(Table8_16[[#This Row],[Product_ID]],Table3__211[],5,FALSE)</f>
        <v>Accessories</v>
      </c>
      <c r="Y1792" t="str">
        <f>VLOOKUP(Table8_16[[#This Row],[Product_ID]],Table3__211[],6,FALSE)</f>
        <v>Ford, Murphy and Wilson</v>
      </c>
      <c r="Z1792">
        <f>VLOOKUP(Table8_16[[#This Row],[Product_ID]],Table3__211[],7,FALSE)</f>
        <v>144.53</v>
      </c>
      <c r="AA1792">
        <f>VLOOKUP(Table8_16[[#This Row],[Product_ID]],Table3__211[],8,FALSE)</f>
        <v>367</v>
      </c>
      <c r="AB1792" t="str">
        <f>VLOOKUP(Table8_16[[#This Row],[Store_ID]],Store!$A$2:$E$21,2,FALSE)</f>
        <v>Mcdonald Inc</v>
      </c>
      <c r="AC1792" t="str">
        <f>VLOOKUP(Table8_16[[#This Row],[Store_ID]],Store!$A$2:$E$21,3,FALSE)</f>
        <v>South</v>
      </c>
      <c r="AD1792" t="str">
        <f>VLOOKUP(Table8_16[[#This Row],[Store_ID]],Store!$A$2:$E$21,4,FALSE)</f>
        <v>Christopherland</v>
      </c>
      <c r="AE1792" t="str">
        <f>VLOOKUP(Table8_16[[#This Row],[Store_ID]],Store!$A$2:$E$21,5,FALSE)</f>
        <v>Outlet</v>
      </c>
      <c r="AF1792" s="22" t="str">
        <f>VLOOKUP(Table8_16[[#This Row],[Store_ID]],Store!$A$2:$F$21,6,FALSE)</f>
        <v>Physical Store</v>
      </c>
    </row>
    <row r="1793" spans="1:32" x14ac:dyDescent="0.3">
      <c r="A1793" t="s">
        <v>3758</v>
      </c>
      <c r="B1793" s="5">
        <v>45446</v>
      </c>
      <c r="C1793" t="s">
        <v>1202</v>
      </c>
      <c r="D1793" t="s">
        <v>1677</v>
      </c>
      <c r="E1793" t="s">
        <v>1936</v>
      </c>
      <c r="F1793">
        <v>1</v>
      </c>
      <c r="G1793">
        <v>161.16999999999999</v>
      </c>
      <c r="H1793">
        <v>0.05</v>
      </c>
      <c r="I1793" t="s">
        <v>1959</v>
      </c>
      <c r="J1793">
        <v>153.11150000000001</v>
      </c>
      <c r="K1793">
        <v>153.11149999999998</v>
      </c>
      <c r="L1793" t="str">
        <f>_xlfn.IFS(Table8_1[[#This Row],[Unit_Price]]&lt;500,"Low Price",Table8_1[[#This Row],[Unit_Price]]&lt;2000,"Medium Price",Table8_1[[#This Row],[Unit_Price]]&gt;=2000, "High Price")</f>
        <v>Low Price</v>
      </c>
      <c r="M1793" t="str">
        <f>VLOOKUP(Table8_16[[#This Row],[Customer_ID]],Table1__2[],2,FALSE)</f>
        <v>Erika Padilla</v>
      </c>
      <c r="N1793">
        <f>VLOOKUP(Table8_16[[#This Row],[Customer_ID]],Table1__2[],3,FALSE)</f>
        <v>50</v>
      </c>
      <c r="O1793" t="str">
        <f>VLOOKUP(Table8_16[[#This Row],[Customer_ID]],Table1__2[],4,FALSE)</f>
        <v>Male</v>
      </c>
      <c r="P1793" t="str">
        <f>VLOOKUP(Table8_16[[#This Row],[Customer_ID]],Table1__2[],5,FALSE)</f>
        <v>Andrewsland</v>
      </c>
      <c r="Q1793" t="str">
        <f>VLOOKUP(Table8_16[[#This Row],[Customer_ID]],Table1__2[],6,FALSE)</f>
        <v>Alabama</v>
      </c>
      <c r="R1793" t="str">
        <f>VLOOKUP(Table8_16[[#This Row],[Customer_ID]],Table1__2[],7,FALSE)</f>
        <v>USA</v>
      </c>
      <c r="S1793" t="str">
        <f>VLOOKUP(Table8_16[[#This Row],[Customer_ID]],Table1__2[],8,FALSE)</f>
        <v>Silver</v>
      </c>
      <c r="T1793" t="str">
        <f>VLOOKUP(Table8_16[[#This Row],[Customer_ID]],Table1__2[],9,FALSE)</f>
        <v>Experienced</v>
      </c>
      <c r="U1793" t="str">
        <f>VLOOKUP(Table8_16[[#This Row],[Product_ID]],Table3__211[],2,FALSE)</f>
        <v>Modern Wall</v>
      </c>
      <c r="V1793" t="str">
        <f>VLOOKUP(Table8_16[[#This Row],[Product_ID]],Table3__211[],3,FALSE)</f>
        <v>Clock</v>
      </c>
      <c r="W1793" t="str">
        <f>VLOOKUP(Table8_16[[#This Row],[Product_ID]],Table3__211[],4,FALSE)</f>
        <v>Home</v>
      </c>
      <c r="X1793" t="str">
        <f>VLOOKUP(Table8_16[[#This Row],[Product_ID]],Table3__211[],5,FALSE)</f>
        <v>Decor</v>
      </c>
      <c r="Y1793" t="str">
        <f>VLOOKUP(Table8_16[[#This Row],[Product_ID]],Table3__211[],6,FALSE)</f>
        <v>Weiss-Watson</v>
      </c>
      <c r="Z1793">
        <f>VLOOKUP(Table8_16[[#This Row],[Product_ID]],Table3__211[],7,FALSE)</f>
        <v>179.77</v>
      </c>
      <c r="AA1793">
        <f>VLOOKUP(Table8_16[[#This Row],[Product_ID]],Table3__211[],8,FALSE)</f>
        <v>305</v>
      </c>
      <c r="AB1793" t="str">
        <f>VLOOKUP(Table8_16[[#This Row],[Store_ID]],Store!$A$2:$E$21,2,FALSE)</f>
        <v>Shelton PLC</v>
      </c>
      <c r="AC1793" t="str">
        <f>VLOOKUP(Table8_16[[#This Row],[Store_ID]],Store!$A$2:$E$21,3,FALSE)</f>
        <v>North</v>
      </c>
      <c r="AD1793" t="str">
        <f>VLOOKUP(Table8_16[[#This Row],[Store_ID]],Store!$A$2:$E$21,4,FALSE)</f>
        <v>East Jenniferstad</v>
      </c>
      <c r="AE1793" t="str">
        <f>VLOOKUP(Table8_16[[#This Row],[Store_ID]],Store!$A$2:$E$21,5,FALSE)</f>
        <v>Flagship</v>
      </c>
      <c r="AF1793" s="22" t="str">
        <f>VLOOKUP(Table8_16[[#This Row],[Store_ID]],Store!$A$2:$F$21,6,FALSE)</f>
        <v>Physical Store</v>
      </c>
    </row>
    <row r="1794" spans="1:32" x14ac:dyDescent="0.3">
      <c r="A1794" t="s">
        <v>3759</v>
      </c>
      <c r="B1794" s="5">
        <v>45387</v>
      </c>
      <c r="C1794" t="s">
        <v>704</v>
      </c>
      <c r="D1794" t="s">
        <v>1802</v>
      </c>
      <c r="E1794" t="s">
        <v>1934</v>
      </c>
      <c r="F1794">
        <v>2</v>
      </c>
      <c r="G1794">
        <v>720.15</v>
      </c>
      <c r="H1794">
        <v>0.22</v>
      </c>
      <c r="I1794" t="s">
        <v>1964</v>
      </c>
      <c r="J1794">
        <v>1123.434</v>
      </c>
      <c r="K1794">
        <v>1123.434</v>
      </c>
      <c r="L1794" t="str">
        <f>_xlfn.IFS(Table8_1[[#This Row],[Unit_Price]]&lt;500,"Low Price",Table8_1[[#This Row],[Unit_Price]]&lt;2000,"Medium Price",Table8_1[[#This Row],[Unit_Price]]&gt;=2000, "High Price")</f>
        <v>Medium Price</v>
      </c>
      <c r="M1794" t="str">
        <f>VLOOKUP(Table8_16[[#This Row],[Customer_ID]],Table1__2[],2,FALSE)</f>
        <v>Eric Todd</v>
      </c>
      <c r="N1794">
        <f>VLOOKUP(Table8_16[[#This Row],[Customer_ID]],Table1__2[],3,FALSE)</f>
        <v>61</v>
      </c>
      <c r="O1794" t="str">
        <f>VLOOKUP(Table8_16[[#This Row],[Customer_ID]],Table1__2[],4,FALSE)</f>
        <v>Male</v>
      </c>
      <c r="P1794" t="str">
        <f>VLOOKUP(Table8_16[[#This Row],[Customer_ID]],Table1__2[],5,FALSE)</f>
        <v>Danielstad</v>
      </c>
      <c r="Q1794" t="str">
        <f>VLOOKUP(Table8_16[[#This Row],[Customer_ID]],Table1__2[],6,FALSE)</f>
        <v>Montana</v>
      </c>
      <c r="R1794" t="str">
        <f>VLOOKUP(Table8_16[[#This Row],[Customer_ID]],Table1__2[],7,FALSE)</f>
        <v>USA</v>
      </c>
      <c r="S1794" t="str">
        <f>VLOOKUP(Table8_16[[#This Row],[Customer_ID]],Table1__2[],8,FALSE)</f>
        <v>Gold</v>
      </c>
      <c r="T1794" t="str">
        <f>VLOOKUP(Table8_16[[#This Row],[Customer_ID]],Table1__2[],9,FALSE)</f>
        <v>Retired</v>
      </c>
      <c r="U1794" t="str">
        <f>VLOOKUP(Table8_16[[#This Row],[Product_ID]],Table3__211[],2,FALSE)</f>
        <v>Shin Guards –</v>
      </c>
      <c r="V1794" t="str">
        <f>VLOOKUP(Table8_16[[#This Row],[Product_ID]],Table3__211[],3,FALSE)</f>
        <v>Adult</v>
      </c>
      <c r="W1794" t="str">
        <f>VLOOKUP(Table8_16[[#This Row],[Product_ID]],Table3__211[],4,FALSE)</f>
        <v>Sports</v>
      </c>
      <c r="X1794" t="str">
        <f>VLOOKUP(Table8_16[[#This Row],[Product_ID]],Table3__211[],5,FALSE)</f>
        <v>Team Sports</v>
      </c>
      <c r="Y1794" t="str">
        <f>VLOOKUP(Table8_16[[#This Row],[Product_ID]],Table3__211[],6,FALSE)</f>
        <v>French Ltd</v>
      </c>
      <c r="Z1794">
        <f>VLOOKUP(Table8_16[[#This Row],[Product_ID]],Table3__211[],7,FALSE)</f>
        <v>107.06</v>
      </c>
      <c r="AA1794">
        <f>VLOOKUP(Table8_16[[#This Row],[Product_ID]],Table3__211[],8,FALSE)</f>
        <v>359</v>
      </c>
      <c r="AB1794" t="str">
        <f>VLOOKUP(Table8_16[[#This Row],[Store_ID]],Store!$A$2:$E$21,2,FALSE)</f>
        <v>Mcdonald Inc</v>
      </c>
      <c r="AC1794" t="str">
        <f>VLOOKUP(Table8_16[[#This Row],[Store_ID]],Store!$A$2:$E$21,3,FALSE)</f>
        <v>South</v>
      </c>
      <c r="AD1794" t="str">
        <f>VLOOKUP(Table8_16[[#This Row],[Store_ID]],Store!$A$2:$E$21,4,FALSE)</f>
        <v>Christopherland</v>
      </c>
      <c r="AE1794" t="str">
        <f>VLOOKUP(Table8_16[[#This Row],[Store_ID]],Store!$A$2:$E$21,5,FALSE)</f>
        <v>Outlet</v>
      </c>
      <c r="AF1794" s="22" t="str">
        <f>VLOOKUP(Table8_16[[#This Row],[Store_ID]],Store!$A$2:$F$21,6,FALSE)</f>
        <v>Physical Store</v>
      </c>
    </row>
    <row r="1795" spans="1:32" x14ac:dyDescent="0.3">
      <c r="A1795" t="s">
        <v>3760</v>
      </c>
      <c r="B1795" s="5">
        <v>45222</v>
      </c>
      <c r="C1795" t="s">
        <v>1100</v>
      </c>
      <c r="D1795" t="s">
        <v>1655</v>
      </c>
      <c r="E1795" t="s">
        <v>1917</v>
      </c>
      <c r="F1795">
        <v>1</v>
      </c>
      <c r="G1795">
        <v>361.8</v>
      </c>
      <c r="H1795">
        <v>0.02</v>
      </c>
      <c r="I1795" t="s">
        <v>1964</v>
      </c>
      <c r="J1795">
        <v>354.56400000000002</v>
      </c>
      <c r="K1795">
        <v>354.56400000000002</v>
      </c>
      <c r="L1795" t="str">
        <f>_xlfn.IFS(Table8_1[[#This Row],[Unit_Price]]&lt;500,"Low Price",Table8_1[[#This Row],[Unit_Price]]&lt;2000,"Medium Price",Table8_1[[#This Row],[Unit_Price]]&gt;=2000, "High Price")</f>
        <v>Low Price</v>
      </c>
      <c r="M1795" t="str">
        <f>VLOOKUP(Table8_16[[#This Row],[Customer_ID]],Table1__2[],2,FALSE)</f>
        <v>Justin Mason Dds</v>
      </c>
      <c r="N1795">
        <f>VLOOKUP(Table8_16[[#This Row],[Customer_ID]],Table1__2[],3,FALSE)</f>
        <v>39</v>
      </c>
      <c r="O1795" t="str">
        <f>VLOOKUP(Table8_16[[#This Row],[Customer_ID]],Table1__2[],4,FALSE)</f>
        <v>Female</v>
      </c>
      <c r="P1795" t="str">
        <f>VLOOKUP(Table8_16[[#This Row],[Customer_ID]],Table1__2[],5,FALSE)</f>
        <v>Peggystad</v>
      </c>
      <c r="Q1795" t="str">
        <f>VLOOKUP(Table8_16[[#This Row],[Customer_ID]],Table1__2[],6,FALSE)</f>
        <v>Connecticut</v>
      </c>
      <c r="R1795" t="str">
        <f>VLOOKUP(Table8_16[[#This Row],[Customer_ID]],Table1__2[],7,FALSE)</f>
        <v>USA</v>
      </c>
      <c r="S1795" t="str">
        <f>VLOOKUP(Table8_16[[#This Row],[Customer_ID]],Table1__2[],8,FALSE)</f>
        <v>Gold</v>
      </c>
      <c r="T1795" t="str">
        <f>VLOOKUP(Table8_16[[#This Row],[Customer_ID]],Table1__2[],9,FALSE)</f>
        <v>Experienced</v>
      </c>
      <c r="U1795" t="str">
        <f>VLOOKUP(Table8_16[[#This Row],[Product_ID]],Table3__211[],2,FALSE)</f>
        <v>Wireless Bluetooth</v>
      </c>
      <c r="V1795" t="str">
        <f>VLOOKUP(Table8_16[[#This Row],[Product_ID]],Table3__211[],3,FALSE)</f>
        <v>Speaker</v>
      </c>
      <c r="W1795" t="str">
        <f>VLOOKUP(Table8_16[[#This Row],[Product_ID]],Table3__211[],4,FALSE)</f>
        <v>Electronics</v>
      </c>
      <c r="X1795" t="str">
        <f>VLOOKUP(Table8_16[[#This Row],[Product_ID]],Table3__211[],5,FALSE)</f>
        <v>Audio</v>
      </c>
      <c r="Y1795" t="str">
        <f>VLOOKUP(Table8_16[[#This Row],[Product_ID]],Table3__211[],6,FALSE)</f>
        <v>Reed-Schmidt</v>
      </c>
      <c r="Z1795">
        <f>VLOOKUP(Table8_16[[#This Row],[Product_ID]],Table3__211[],7,FALSE)</f>
        <v>322.41000000000003</v>
      </c>
      <c r="AA1795">
        <f>VLOOKUP(Table8_16[[#This Row],[Product_ID]],Table3__211[],8,FALSE)</f>
        <v>213</v>
      </c>
      <c r="AB1795" t="str">
        <f>VLOOKUP(Table8_16[[#This Row],[Store_ID]],Store!$A$2:$E$21,2,FALSE)</f>
        <v>Bean, Jones and Park</v>
      </c>
      <c r="AC1795" t="str">
        <f>VLOOKUP(Table8_16[[#This Row],[Store_ID]],Store!$A$2:$E$21,3,FALSE)</f>
        <v>West</v>
      </c>
      <c r="AD1795" t="str">
        <f>VLOOKUP(Table8_16[[#This Row],[Store_ID]],Store!$A$2:$E$21,4,FALSE)</f>
        <v>Thompsonborough</v>
      </c>
      <c r="AE1795" t="str">
        <f>VLOOKUP(Table8_16[[#This Row],[Store_ID]],Store!$A$2:$E$21,5,FALSE)</f>
        <v>Online</v>
      </c>
      <c r="AF1795" s="22" t="str">
        <f>VLOOKUP(Table8_16[[#This Row],[Store_ID]],Store!$A$2:$F$21,6,FALSE)</f>
        <v>Digital Store</v>
      </c>
    </row>
    <row r="1796" spans="1:32" x14ac:dyDescent="0.3">
      <c r="A1796" t="s">
        <v>3761</v>
      </c>
      <c r="B1796" s="5">
        <v>45402</v>
      </c>
      <c r="C1796" t="s">
        <v>751</v>
      </c>
      <c r="D1796" t="s">
        <v>1868</v>
      </c>
      <c r="E1796" t="s">
        <v>1911</v>
      </c>
      <c r="F1796">
        <v>1</v>
      </c>
      <c r="G1796">
        <v>779.84</v>
      </c>
      <c r="H1796">
        <v>0.28999999999999998</v>
      </c>
      <c r="I1796" t="s">
        <v>1961</v>
      </c>
      <c r="J1796">
        <v>553.68640000000005</v>
      </c>
      <c r="K1796">
        <v>553.68640000000005</v>
      </c>
      <c r="L1796" t="str">
        <f>_xlfn.IFS(Table8_1[[#This Row],[Unit_Price]]&lt;500,"Low Price",Table8_1[[#This Row],[Unit_Price]]&lt;2000,"Medium Price",Table8_1[[#This Row],[Unit_Price]]&gt;=2000, "High Price")</f>
        <v>Medium Price</v>
      </c>
      <c r="M1796" t="str">
        <f>VLOOKUP(Table8_16[[#This Row],[Customer_ID]],Table1__2[],2,FALSE)</f>
        <v>Timothy Sanders</v>
      </c>
      <c r="N1796">
        <f>VLOOKUP(Table8_16[[#This Row],[Customer_ID]],Table1__2[],3,FALSE)</f>
        <v>29</v>
      </c>
      <c r="O1796" t="str">
        <f>VLOOKUP(Table8_16[[#This Row],[Customer_ID]],Table1__2[],4,FALSE)</f>
        <v>Male</v>
      </c>
      <c r="P1796" t="str">
        <f>VLOOKUP(Table8_16[[#This Row],[Customer_ID]],Table1__2[],5,FALSE)</f>
        <v>Aaronmouth</v>
      </c>
      <c r="Q1796" t="str">
        <f>VLOOKUP(Table8_16[[#This Row],[Customer_ID]],Table1__2[],6,FALSE)</f>
        <v>Florida</v>
      </c>
      <c r="R1796" t="str">
        <f>VLOOKUP(Table8_16[[#This Row],[Customer_ID]],Table1__2[],7,FALSE)</f>
        <v>USA</v>
      </c>
      <c r="S1796" t="str">
        <f>VLOOKUP(Table8_16[[#This Row],[Customer_ID]],Table1__2[],8,FALSE)</f>
        <v>Bronze</v>
      </c>
      <c r="T1796" t="str">
        <f>VLOOKUP(Table8_16[[#This Row],[Customer_ID]],Table1__2[],9,FALSE)</f>
        <v>Entry level Professionel</v>
      </c>
      <c r="U1796" t="str">
        <f>VLOOKUP(Table8_16[[#This Row],[Product_ID]],Table3__211[],2,FALSE)</f>
        <v>Sports Stopwatch</v>
      </c>
      <c r="V1796" t="str">
        <f>VLOOKUP(Table8_16[[#This Row],[Product_ID]],Table3__211[],3,FALSE)</f>
        <v>Basic</v>
      </c>
      <c r="W1796" t="str">
        <f>VLOOKUP(Table8_16[[#This Row],[Product_ID]],Table3__211[],4,FALSE)</f>
        <v>Sports</v>
      </c>
      <c r="X1796" t="str">
        <f>VLOOKUP(Table8_16[[#This Row],[Product_ID]],Table3__211[],5,FALSE)</f>
        <v>Accessories</v>
      </c>
      <c r="Y1796" t="str">
        <f>VLOOKUP(Table8_16[[#This Row],[Product_ID]],Table3__211[],6,FALSE)</f>
        <v>Wilson Group</v>
      </c>
      <c r="Z1796">
        <f>VLOOKUP(Table8_16[[#This Row],[Product_ID]],Table3__211[],7,FALSE)</f>
        <v>60.65</v>
      </c>
      <c r="AA1796">
        <f>VLOOKUP(Table8_16[[#This Row],[Product_ID]],Table3__211[],8,FALSE)</f>
        <v>75</v>
      </c>
      <c r="AB1796" t="str">
        <f>VLOOKUP(Table8_16[[#This Row],[Store_ID]],Store!$A$2:$E$21,2,FALSE)</f>
        <v>Benson-Elliott</v>
      </c>
      <c r="AC1796" t="str">
        <f>VLOOKUP(Table8_16[[#This Row],[Store_ID]],Store!$A$2:$E$21,3,FALSE)</f>
        <v>East</v>
      </c>
      <c r="AD1796" t="str">
        <f>VLOOKUP(Table8_16[[#This Row],[Store_ID]],Store!$A$2:$E$21,4,FALSE)</f>
        <v>Port Josephberg</v>
      </c>
      <c r="AE1796" t="str">
        <f>VLOOKUP(Table8_16[[#This Row],[Store_ID]],Store!$A$2:$E$21,5,FALSE)</f>
        <v>Online</v>
      </c>
      <c r="AF1796" s="22" t="str">
        <f>VLOOKUP(Table8_16[[#This Row],[Store_ID]],Store!$A$2:$F$21,6,FALSE)</f>
        <v>Digital Store</v>
      </c>
    </row>
    <row r="1797" spans="1:32" x14ac:dyDescent="0.3">
      <c r="A1797" t="s">
        <v>3762</v>
      </c>
      <c r="B1797" s="5">
        <v>45455</v>
      </c>
      <c r="C1797" t="s">
        <v>29</v>
      </c>
      <c r="D1797" t="s">
        <v>1871</v>
      </c>
      <c r="E1797" t="s">
        <v>1904</v>
      </c>
      <c r="F1797">
        <v>2</v>
      </c>
      <c r="G1797">
        <v>649.89</v>
      </c>
      <c r="H1797">
        <v>0.17</v>
      </c>
      <c r="I1797" t="s">
        <v>1964</v>
      </c>
      <c r="J1797">
        <v>1078.8173999999999</v>
      </c>
      <c r="K1797">
        <v>1078.8173999999999</v>
      </c>
      <c r="L1797" t="str">
        <f>_xlfn.IFS(Table8_1[[#This Row],[Unit_Price]]&lt;500,"Low Price",Table8_1[[#This Row],[Unit_Price]]&lt;2000,"Medium Price",Table8_1[[#This Row],[Unit_Price]]&gt;=2000, "High Price")</f>
        <v>Medium Price</v>
      </c>
      <c r="M1797" t="str">
        <f>VLOOKUP(Table8_16[[#This Row],[Customer_ID]],Table1__2[],2,FALSE)</f>
        <v>Caroline Collins</v>
      </c>
      <c r="N1797">
        <f>VLOOKUP(Table8_16[[#This Row],[Customer_ID]],Table1__2[],3,FALSE)</f>
        <v>64</v>
      </c>
      <c r="O1797" t="str">
        <f>VLOOKUP(Table8_16[[#This Row],[Customer_ID]],Table1__2[],4,FALSE)</f>
        <v>Female</v>
      </c>
      <c r="P1797" t="str">
        <f>VLOOKUP(Table8_16[[#This Row],[Customer_ID]],Table1__2[],5,FALSE)</f>
        <v>Nicholasshire</v>
      </c>
      <c r="Q1797" t="str">
        <f>VLOOKUP(Table8_16[[#This Row],[Customer_ID]],Table1__2[],6,FALSE)</f>
        <v>California</v>
      </c>
      <c r="R1797" t="str">
        <f>VLOOKUP(Table8_16[[#This Row],[Customer_ID]],Table1__2[],7,FALSE)</f>
        <v>USA</v>
      </c>
      <c r="S1797" t="str">
        <f>VLOOKUP(Table8_16[[#This Row],[Customer_ID]],Table1__2[],8,FALSE)</f>
        <v>Silver</v>
      </c>
      <c r="T1797" t="str">
        <f>VLOOKUP(Table8_16[[#This Row],[Customer_ID]],Table1__2[],9,FALSE)</f>
        <v>Retired</v>
      </c>
      <c r="U1797" t="str">
        <f>VLOOKUP(Table8_16[[#This Row],[Product_ID]],Table3__211[],2,FALSE)</f>
        <v>Women's Formal</v>
      </c>
      <c r="V1797" t="str">
        <f>VLOOKUP(Table8_16[[#This Row],[Product_ID]],Table3__211[],3,FALSE)</f>
        <v>Blazer</v>
      </c>
      <c r="W1797" t="str">
        <f>VLOOKUP(Table8_16[[#This Row],[Product_ID]],Table3__211[],4,FALSE)</f>
        <v>Clothing</v>
      </c>
      <c r="X1797" t="str">
        <f>VLOOKUP(Table8_16[[#This Row],[Product_ID]],Table3__211[],5,FALSE)</f>
        <v>Outerwear</v>
      </c>
      <c r="Y1797" t="str">
        <f>VLOOKUP(Table8_16[[#This Row],[Product_ID]],Table3__211[],6,FALSE)</f>
        <v>Phillips and Sons</v>
      </c>
      <c r="Z1797">
        <f>VLOOKUP(Table8_16[[#This Row],[Product_ID]],Table3__211[],7,FALSE)</f>
        <v>358.47</v>
      </c>
      <c r="AA1797">
        <f>VLOOKUP(Table8_16[[#This Row],[Product_ID]],Table3__211[],8,FALSE)</f>
        <v>143</v>
      </c>
      <c r="AB1797" t="str">
        <f>VLOOKUP(Table8_16[[#This Row],[Store_ID]],Store!$A$2:$E$21,2,FALSE)</f>
        <v>Alexander Group</v>
      </c>
      <c r="AC1797" t="str">
        <f>VLOOKUP(Table8_16[[#This Row],[Store_ID]],Store!$A$2:$E$21,3,FALSE)</f>
        <v>South</v>
      </c>
      <c r="AD1797" t="str">
        <f>VLOOKUP(Table8_16[[#This Row],[Store_ID]],Store!$A$2:$E$21,4,FALSE)</f>
        <v>Port Sharon</v>
      </c>
      <c r="AE1797" t="str">
        <f>VLOOKUP(Table8_16[[#This Row],[Store_ID]],Store!$A$2:$E$21,5,FALSE)</f>
        <v>Online</v>
      </c>
      <c r="AF1797" s="22" t="str">
        <f>VLOOKUP(Table8_16[[#This Row],[Store_ID]],Store!$A$2:$F$21,6,FALSE)</f>
        <v>Digital Store</v>
      </c>
    </row>
    <row r="1798" spans="1:32" x14ac:dyDescent="0.3">
      <c r="A1798" t="s">
        <v>3763</v>
      </c>
      <c r="B1798" s="5">
        <v>45877</v>
      </c>
      <c r="C1798" t="s">
        <v>674</v>
      </c>
      <c r="D1798" t="s">
        <v>1741</v>
      </c>
      <c r="E1798" t="s">
        <v>1911</v>
      </c>
      <c r="F1798">
        <v>1</v>
      </c>
      <c r="G1798">
        <v>952.73</v>
      </c>
      <c r="H1798">
        <v>0.17</v>
      </c>
      <c r="I1798" t="s">
        <v>1959</v>
      </c>
      <c r="J1798">
        <v>790.76589999999999</v>
      </c>
      <c r="K1798">
        <v>790.76589999999999</v>
      </c>
      <c r="L1798" t="str">
        <f>_xlfn.IFS(Table8_1[[#This Row],[Unit_Price]]&lt;500,"Low Price",Table8_1[[#This Row],[Unit_Price]]&lt;2000,"Medium Price",Table8_1[[#This Row],[Unit_Price]]&gt;=2000, "High Price")</f>
        <v>Medium Price</v>
      </c>
      <c r="M1798" t="str">
        <f>VLOOKUP(Table8_16[[#This Row],[Customer_ID]],Table1__2[],2,FALSE)</f>
        <v>Tiffany Herrera</v>
      </c>
      <c r="N1798">
        <f>VLOOKUP(Table8_16[[#This Row],[Customer_ID]],Table1__2[],3,FALSE)</f>
        <v>52</v>
      </c>
      <c r="O1798" t="str">
        <f>VLOOKUP(Table8_16[[#This Row],[Customer_ID]],Table1__2[],4,FALSE)</f>
        <v>Male</v>
      </c>
      <c r="P1798" t="str">
        <f>VLOOKUP(Table8_16[[#This Row],[Customer_ID]],Table1__2[],5,FALSE)</f>
        <v>New Dianebury</v>
      </c>
      <c r="Q1798" t="str">
        <f>VLOOKUP(Table8_16[[#This Row],[Customer_ID]],Table1__2[],6,FALSE)</f>
        <v>Virginia</v>
      </c>
      <c r="R1798" t="str">
        <f>VLOOKUP(Table8_16[[#This Row],[Customer_ID]],Table1__2[],7,FALSE)</f>
        <v>USA</v>
      </c>
      <c r="S1798" t="str">
        <f>VLOOKUP(Table8_16[[#This Row],[Customer_ID]],Table1__2[],8,FALSE)</f>
        <v>Platinum</v>
      </c>
      <c r="T1798" t="str">
        <f>VLOOKUP(Table8_16[[#This Row],[Customer_ID]],Table1__2[],9,FALSE)</f>
        <v>Experienced</v>
      </c>
      <c r="U1798" t="str">
        <f>VLOOKUP(Table8_16[[#This Row],[Product_ID]],Table3__211[],2,FALSE)</f>
        <v>Men's Track</v>
      </c>
      <c r="V1798" t="str">
        <f>VLOOKUP(Table8_16[[#This Row],[Product_ID]],Table3__211[],3,FALSE)</f>
        <v>Pants</v>
      </c>
      <c r="W1798" t="str">
        <f>VLOOKUP(Table8_16[[#This Row],[Product_ID]],Table3__211[],4,FALSE)</f>
        <v>Clothing</v>
      </c>
      <c r="X1798" t="str">
        <f>VLOOKUP(Table8_16[[#This Row],[Product_ID]],Table3__211[],5,FALSE)</f>
        <v>Bottoms</v>
      </c>
      <c r="Y1798" t="str">
        <f>VLOOKUP(Table8_16[[#This Row],[Product_ID]],Table3__211[],6,FALSE)</f>
        <v>Hamilton, Woods and Walker</v>
      </c>
      <c r="Z1798">
        <f>VLOOKUP(Table8_16[[#This Row],[Product_ID]],Table3__211[],7,FALSE)</f>
        <v>386.56</v>
      </c>
      <c r="AA1798">
        <f>VLOOKUP(Table8_16[[#This Row],[Product_ID]],Table3__211[],8,FALSE)</f>
        <v>125</v>
      </c>
      <c r="AB1798" t="str">
        <f>VLOOKUP(Table8_16[[#This Row],[Store_ID]],Store!$A$2:$E$21,2,FALSE)</f>
        <v>Benson-Elliott</v>
      </c>
      <c r="AC1798" t="str">
        <f>VLOOKUP(Table8_16[[#This Row],[Store_ID]],Store!$A$2:$E$21,3,FALSE)</f>
        <v>East</v>
      </c>
      <c r="AD1798" t="str">
        <f>VLOOKUP(Table8_16[[#This Row],[Store_ID]],Store!$A$2:$E$21,4,FALSE)</f>
        <v>Port Josephberg</v>
      </c>
      <c r="AE1798" t="str">
        <f>VLOOKUP(Table8_16[[#This Row],[Store_ID]],Store!$A$2:$E$21,5,FALSE)</f>
        <v>Online</v>
      </c>
      <c r="AF1798" s="22" t="str">
        <f>VLOOKUP(Table8_16[[#This Row],[Store_ID]],Store!$A$2:$F$21,6,FALSE)</f>
        <v>Digital Store</v>
      </c>
    </row>
    <row r="1799" spans="1:32" x14ac:dyDescent="0.3">
      <c r="A1799" t="s">
        <v>3764</v>
      </c>
      <c r="B1799" s="5">
        <v>45875</v>
      </c>
      <c r="C1799" t="s">
        <v>308</v>
      </c>
      <c r="D1799" t="s">
        <v>1880</v>
      </c>
      <c r="E1799" t="s">
        <v>1939</v>
      </c>
      <c r="F1799">
        <v>4</v>
      </c>
      <c r="G1799">
        <v>820.78</v>
      </c>
      <c r="H1799">
        <v>0.25</v>
      </c>
      <c r="I1799" t="s">
        <v>1959</v>
      </c>
      <c r="J1799">
        <v>2462.34</v>
      </c>
      <c r="K1799">
        <v>2462.34</v>
      </c>
      <c r="L1799" t="str">
        <f>_xlfn.IFS(Table8_1[[#This Row],[Unit_Price]]&lt;500,"Low Price",Table8_1[[#This Row],[Unit_Price]]&lt;2000,"Medium Price",Table8_1[[#This Row],[Unit_Price]]&gt;=2000, "High Price")</f>
        <v>Medium Price</v>
      </c>
      <c r="M1799" t="str">
        <f>VLOOKUP(Table8_16[[#This Row],[Customer_ID]],Table1__2[],2,FALSE)</f>
        <v>Christy Hoffman</v>
      </c>
      <c r="N1799">
        <f>VLOOKUP(Table8_16[[#This Row],[Customer_ID]],Table1__2[],3,FALSE)</f>
        <v>26</v>
      </c>
      <c r="O1799" t="str">
        <f>VLOOKUP(Table8_16[[#This Row],[Customer_ID]],Table1__2[],4,FALSE)</f>
        <v>Female</v>
      </c>
      <c r="P1799" t="str">
        <f>VLOOKUP(Table8_16[[#This Row],[Customer_ID]],Table1__2[],5,FALSE)</f>
        <v>Garyberg</v>
      </c>
      <c r="Q1799" t="str">
        <f>VLOOKUP(Table8_16[[#This Row],[Customer_ID]],Table1__2[],6,FALSE)</f>
        <v>Indiana</v>
      </c>
      <c r="R1799" t="str">
        <f>VLOOKUP(Table8_16[[#This Row],[Customer_ID]],Table1__2[],7,FALSE)</f>
        <v>USA</v>
      </c>
      <c r="S1799" t="str">
        <f>VLOOKUP(Table8_16[[#This Row],[Customer_ID]],Table1__2[],8,FALSE)</f>
        <v>Platinum</v>
      </c>
      <c r="T1799" t="str">
        <f>VLOOKUP(Table8_16[[#This Row],[Customer_ID]],Table1__2[],9,FALSE)</f>
        <v>Entry level Professionel</v>
      </c>
      <c r="U1799" t="str">
        <f>VLOOKUP(Table8_16[[#This Row],[Product_ID]],Table3__211[],2,FALSE)</f>
        <v>Stainless Steel Cookware</v>
      </c>
      <c r="V1799" t="str">
        <f>VLOOKUP(Table8_16[[#This Row],[Product_ID]],Table3__211[],3,FALSE)</f>
        <v>Set</v>
      </c>
      <c r="W1799" t="str">
        <f>VLOOKUP(Table8_16[[#This Row],[Product_ID]],Table3__211[],4,FALSE)</f>
        <v>Home</v>
      </c>
      <c r="X1799" t="str">
        <f>VLOOKUP(Table8_16[[#This Row],[Product_ID]],Table3__211[],5,FALSE)</f>
        <v>Kitchen</v>
      </c>
      <c r="Y1799" t="str">
        <f>VLOOKUP(Table8_16[[#This Row],[Product_ID]],Table3__211[],6,FALSE)</f>
        <v>Campbell Ltd</v>
      </c>
      <c r="Z1799">
        <f>VLOOKUP(Table8_16[[#This Row],[Product_ID]],Table3__211[],7,FALSE)</f>
        <v>201.41</v>
      </c>
      <c r="AA1799">
        <f>VLOOKUP(Table8_16[[#This Row],[Product_ID]],Table3__211[],8,FALSE)</f>
        <v>146</v>
      </c>
      <c r="AB1799" t="str">
        <f>VLOOKUP(Table8_16[[#This Row],[Store_ID]],Store!$A$2:$E$21,2,FALSE)</f>
        <v>Frederick-Wright</v>
      </c>
      <c r="AC1799" t="str">
        <f>VLOOKUP(Table8_16[[#This Row],[Store_ID]],Store!$A$2:$E$21,3,FALSE)</f>
        <v>West</v>
      </c>
      <c r="AD1799" t="str">
        <f>VLOOKUP(Table8_16[[#This Row],[Store_ID]],Store!$A$2:$E$21,4,FALSE)</f>
        <v>New Jimmymouth</v>
      </c>
      <c r="AE1799" t="str">
        <f>VLOOKUP(Table8_16[[#This Row],[Store_ID]],Store!$A$2:$E$21,5,FALSE)</f>
        <v>Flagship</v>
      </c>
      <c r="AF1799" s="22" t="str">
        <f>VLOOKUP(Table8_16[[#This Row],[Store_ID]],Store!$A$2:$F$21,6,FALSE)</f>
        <v>Physical Store</v>
      </c>
    </row>
    <row r="1800" spans="1:32" x14ac:dyDescent="0.3">
      <c r="A1800" t="s">
        <v>3765</v>
      </c>
      <c r="B1800" s="5">
        <v>45592</v>
      </c>
      <c r="C1800" t="s">
        <v>1085</v>
      </c>
      <c r="D1800" t="s">
        <v>1693</v>
      </c>
      <c r="E1800" t="s">
        <v>1901</v>
      </c>
      <c r="F1800">
        <v>4</v>
      </c>
      <c r="G1800">
        <v>247.55</v>
      </c>
      <c r="H1800">
        <v>0.05</v>
      </c>
      <c r="I1800" t="s">
        <v>1959</v>
      </c>
      <c r="J1800">
        <v>940.69</v>
      </c>
      <c r="K1800">
        <v>940.69</v>
      </c>
      <c r="L1800" t="str">
        <f>_xlfn.IFS(Table8_1[[#This Row],[Unit_Price]]&lt;500,"Low Price",Table8_1[[#This Row],[Unit_Price]]&lt;2000,"Medium Price",Table8_1[[#This Row],[Unit_Price]]&gt;=2000, "High Price")</f>
        <v>Low Price</v>
      </c>
      <c r="M1800" t="str">
        <f>VLOOKUP(Table8_16[[#This Row],[Customer_ID]],Table1__2[],2,FALSE)</f>
        <v>Michelle Cunningham</v>
      </c>
      <c r="N1800">
        <f>VLOOKUP(Table8_16[[#This Row],[Customer_ID]],Table1__2[],3,FALSE)</f>
        <v>30</v>
      </c>
      <c r="O1800" t="str">
        <f>VLOOKUP(Table8_16[[#This Row],[Customer_ID]],Table1__2[],4,FALSE)</f>
        <v>Female</v>
      </c>
      <c r="P1800" t="str">
        <f>VLOOKUP(Table8_16[[#This Row],[Customer_ID]],Table1__2[],5,FALSE)</f>
        <v>Amandaborough</v>
      </c>
      <c r="Q1800" t="str">
        <f>VLOOKUP(Table8_16[[#This Row],[Customer_ID]],Table1__2[],6,FALSE)</f>
        <v>Connecticut</v>
      </c>
      <c r="R1800" t="str">
        <f>VLOOKUP(Table8_16[[#This Row],[Customer_ID]],Table1__2[],7,FALSE)</f>
        <v>USA</v>
      </c>
      <c r="S1800" t="str">
        <f>VLOOKUP(Table8_16[[#This Row],[Customer_ID]],Table1__2[],8,FALSE)</f>
        <v>Bronze</v>
      </c>
      <c r="T1800" t="str">
        <f>VLOOKUP(Table8_16[[#This Row],[Customer_ID]],Table1__2[],9,FALSE)</f>
        <v>Entry level Professionel</v>
      </c>
      <c r="U1800" t="str">
        <f>VLOOKUP(Table8_16[[#This Row],[Product_ID]],Table3__211[],2,FALSE)</f>
        <v>Sports Water Hydration</v>
      </c>
      <c r="V1800" t="str">
        <f>VLOOKUP(Table8_16[[#This Row],[Product_ID]],Table3__211[],3,FALSE)</f>
        <v>Pack</v>
      </c>
      <c r="W1800" t="str">
        <f>VLOOKUP(Table8_16[[#This Row],[Product_ID]],Table3__211[],4,FALSE)</f>
        <v>Sports</v>
      </c>
      <c r="X1800" t="str">
        <f>VLOOKUP(Table8_16[[#This Row],[Product_ID]],Table3__211[],5,FALSE)</f>
        <v>Outdoor</v>
      </c>
      <c r="Y1800" t="str">
        <f>VLOOKUP(Table8_16[[#This Row],[Product_ID]],Table3__211[],6,FALSE)</f>
        <v>Sims-Smith</v>
      </c>
      <c r="Z1800">
        <f>VLOOKUP(Table8_16[[#This Row],[Product_ID]],Table3__211[],7,FALSE)</f>
        <v>135.61000000000001</v>
      </c>
      <c r="AA1800">
        <f>VLOOKUP(Table8_16[[#This Row],[Product_ID]],Table3__211[],8,FALSE)</f>
        <v>394</v>
      </c>
      <c r="AB1800" t="str">
        <f>VLOOKUP(Table8_16[[#This Row],[Store_ID]],Store!$A$2:$E$21,2,FALSE)</f>
        <v>Johnson-Wright</v>
      </c>
      <c r="AC1800" t="str">
        <f>VLOOKUP(Table8_16[[#This Row],[Store_ID]],Store!$A$2:$E$21,3,FALSE)</f>
        <v>North</v>
      </c>
      <c r="AD1800" t="str">
        <f>VLOOKUP(Table8_16[[#This Row],[Store_ID]],Store!$A$2:$E$21,4,FALSE)</f>
        <v>Hoodberg</v>
      </c>
      <c r="AE1800" t="str">
        <f>VLOOKUP(Table8_16[[#This Row],[Store_ID]],Store!$A$2:$E$21,5,FALSE)</f>
        <v>Outlet</v>
      </c>
      <c r="AF1800" s="22" t="str">
        <f>VLOOKUP(Table8_16[[#This Row],[Store_ID]],Store!$A$2:$F$21,6,FALSE)</f>
        <v>Physical Store</v>
      </c>
    </row>
    <row r="1801" spans="1:32" x14ac:dyDescent="0.3">
      <c r="A1801" t="s">
        <v>3766</v>
      </c>
      <c r="B1801" s="5">
        <v>45369</v>
      </c>
      <c r="C1801" t="s">
        <v>743</v>
      </c>
      <c r="D1801" t="s">
        <v>1880</v>
      </c>
      <c r="E1801" t="s">
        <v>1917</v>
      </c>
      <c r="F1801">
        <v>3</v>
      </c>
      <c r="G1801">
        <v>561.44000000000005</v>
      </c>
      <c r="H1801">
        <v>0.2</v>
      </c>
      <c r="I1801" t="s">
        <v>1964</v>
      </c>
      <c r="J1801">
        <v>1347.4559999999999</v>
      </c>
      <c r="K1801">
        <v>1347.4560000000001</v>
      </c>
      <c r="L1801" t="str">
        <f>_xlfn.IFS(Table8_1[[#This Row],[Unit_Price]]&lt;500,"Low Price",Table8_1[[#This Row],[Unit_Price]]&lt;2000,"Medium Price",Table8_1[[#This Row],[Unit_Price]]&gt;=2000, "High Price")</f>
        <v>Medium Price</v>
      </c>
      <c r="M1801" t="str">
        <f>VLOOKUP(Table8_16[[#This Row],[Customer_ID]],Table1__2[],2,FALSE)</f>
        <v>Gregory Pham</v>
      </c>
      <c r="N1801">
        <f>VLOOKUP(Table8_16[[#This Row],[Customer_ID]],Table1__2[],3,FALSE)</f>
        <v>63</v>
      </c>
      <c r="O1801" t="str">
        <f>VLOOKUP(Table8_16[[#This Row],[Customer_ID]],Table1__2[],4,FALSE)</f>
        <v>Female</v>
      </c>
      <c r="P1801" t="str">
        <f>VLOOKUP(Table8_16[[#This Row],[Customer_ID]],Table1__2[],5,FALSE)</f>
        <v>Pollardton</v>
      </c>
      <c r="Q1801" t="str">
        <f>VLOOKUP(Table8_16[[#This Row],[Customer_ID]],Table1__2[],6,FALSE)</f>
        <v>Kansas</v>
      </c>
      <c r="R1801" t="str">
        <f>VLOOKUP(Table8_16[[#This Row],[Customer_ID]],Table1__2[],7,FALSE)</f>
        <v>USA</v>
      </c>
      <c r="S1801" t="str">
        <f>VLOOKUP(Table8_16[[#This Row],[Customer_ID]],Table1__2[],8,FALSE)</f>
        <v>Gold</v>
      </c>
      <c r="T1801" t="str">
        <f>VLOOKUP(Table8_16[[#This Row],[Customer_ID]],Table1__2[],9,FALSE)</f>
        <v>Retired</v>
      </c>
      <c r="U1801" t="str">
        <f>VLOOKUP(Table8_16[[#This Row],[Product_ID]],Table3__211[],2,FALSE)</f>
        <v>Stainless Steel Cookware</v>
      </c>
      <c r="V1801" t="str">
        <f>VLOOKUP(Table8_16[[#This Row],[Product_ID]],Table3__211[],3,FALSE)</f>
        <v>Set</v>
      </c>
      <c r="W1801" t="str">
        <f>VLOOKUP(Table8_16[[#This Row],[Product_ID]],Table3__211[],4,FALSE)</f>
        <v>Home</v>
      </c>
      <c r="X1801" t="str">
        <f>VLOOKUP(Table8_16[[#This Row],[Product_ID]],Table3__211[],5,FALSE)</f>
        <v>Kitchen</v>
      </c>
      <c r="Y1801" t="str">
        <f>VLOOKUP(Table8_16[[#This Row],[Product_ID]],Table3__211[],6,FALSE)</f>
        <v>Campbell Ltd</v>
      </c>
      <c r="Z1801">
        <f>VLOOKUP(Table8_16[[#This Row],[Product_ID]],Table3__211[],7,FALSE)</f>
        <v>201.41</v>
      </c>
      <c r="AA1801">
        <f>VLOOKUP(Table8_16[[#This Row],[Product_ID]],Table3__211[],8,FALSE)</f>
        <v>146</v>
      </c>
      <c r="AB1801" t="str">
        <f>VLOOKUP(Table8_16[[#This Row],[Store_ID]],Store!$A$2:$E$21,2,FALSE)</f>
        <v>Bean, Jones and Park</v>
      </c>
      <c r="AC1801" t="str">
        <f>VLOOKUP(Table8_16[[#This Row],[Store_ID]],Store!$A$2:$E$21,3,FALSE)</f>
        <v>West</v>
      </c>
      <c r="AD1801" t="str">
        <f>VLOOKUP(Table8_16[[#This Row],[Store_ID]],Store!$A$2:$E$21,4,FALSE)</f>
        <v>Thompsonborough</v>
      </c>
      <c r="AE1801" t="str">
        <f>VLOOKUP(Table8_16[[#This Row],[Store_ID]],Store!$A$2:$E$21,5,FALSE)</f>
        <v>Online</v>
      </c>
      <c r="AF1801" s="22" t="str">
        <f>VLOOKUP(Table8_16[[#This Row],[Store_ID]],Store!$A$2:$F$21,6,FALSE)</f>
        <v>Digital Store</v>
      </c>
    </row>
    <row r="1802" spans="1:32" x14ac:dyDescent="0.3">
      <c r="A1802" t="s">
        <v>3767</v>
      </c>
      <c r="B1802" s="5">
        <v>45249</v>
      </c>
      <c r="C1802" t="s">
        <v>904</v>
      </c>
      <c r="D1802" t="s">
        <v>1799</v>
      </c>
      <c r="E1802" t="s">
        <v>1917</v>
      </c>
      <c r="F1802">
        <v>4</v>
      </c>
      <c r="G1802">
        <v>214.37</v>
      </c>
      <c r="H1802">
        <v>0.11</v>
      </c>
      <c r="I1802" t="s">
        <v>1964</v>
      </c>
      <c r="J1802">
        <v>763.15719999999999</v>
      </c>
      <c r="K1802">
        <v>763.15719999999999</v>
      </c>
      <c r="L1802" t="str">
        <f>_xlfn.IFS(Table8_1[[#This Row],[Unit_Price]]&lt;500,"Low Price",Table8_1[[#This Row],[Unit_Price]]&lt;2000,"Medium Price",Table8_1[[#This Row],[Unit_Price]]&gt;=2000, "High Price")</f>
        <v>Low Price</v>
      </c>
      <c r="M1802" t="str">
        <f>VLOOKUP(Table8_16[[#This Row],[Customer_ID]],Table1__2[],2,FALSE)</f>
        <v>Brittany Watson</v>
      </c>
      <c r="N1802">
        <f>VLOOKUP(Table8_16[[#This Row],[Customer_ID]],Table1__2[],3,FALSE)</f>
        <v>59</v>
      </c>
      <c r="O1802" t="str">
        <f>VLOOKUP(Table8_16[[#This Row],[Customer_ID]],Table1__2[],4,FALSE)</f>
        <v>Male</v>
      </c>
      <c r="P1802" t="str">
        <f>VLOOKUP(Table8_16[[#This Row],[Customer_ID]],Table1__2[],5,FALSE)</f>
        <v>North Joshualand</v>
      </c>
      <c r="Q1802" t="str">
        <f>VLOOKUP(Table8_16[[#This Row],[Customer_ID]],Table1__2[],6,FALSE)</f>
        <v>Connecticut</v>
      </c>
      <c r="R1802" t="str">
        <f>VLOOKUP(Table8_16[[#This Row],[Customer_ID]],Table1__2[],7,FALSE)</f>
        <v>USA</v>
      </c>
      <c r="S1802" t="str">
        <f>VLOOKUP(Table8_16[[#This Row],[Customer_ID]],Table1__2[],8,FALSE)</f>
        <v>Platinum</v>
      </c>
      <c r="T1802" t="str">
        <f>VLOOKUP(Table8_16[[#This Row],[Customer_ID]],Table1__2[],9,FALSE)</f>
        <v>Experienced</v>
      </c>
      <c r="U1802" t="str">
        <f>VLOOKUP(Table8_16[[#This Row],[Product_ID]],Table3__211[],2,FALSE)</f>
        <v>Professional Jump</v>
      </c>
      <c r="V1802" t="str">
        <f>VLOOKUP(Table8_16[[#This Row],[Product_ID]],Table3__211[],3,FALSE)</f>
        <v>Rope</v>
      </c>
      <c r="W1802" t="str">
        <f>VLOOKUP(Table8_16[[#This Row],[Product_ID]],Table3__211[],4,FALSE)</f>
        <v>Sports</v>
      </c>
      <c r="X1802" t="str">
        <f>VLOOKUP(Table8_16[[#This Row],[Product_ID]],Table3__211[],5,FALSE)</f>
        <v>Fitness</v>
      </c>
      <c r="Y1802" t="str">
        <f>VLOOKUP(Table8_16[[#This Row],[Product_ID]],Table3__211[],6,FALSE)</f>
        <v>Davis PLC</v>
      </c>
      <c r="Z1802">
        <f>VLOOKUP(Table8_16[[#This Row],[Product_ID]],Table3__211[],7,FALSE)</f>
        <v>477.61</v>
      </c>
      <c r="AA1802">
        <f>VLOOKUP(Table8_16[[#This Row],[Product_ID]],Table3__211[],8,FALSE)</f>
        <v>300</v>
      </c>
      <c r="AB1802" t="str">
        <f>VLOOKUP(Table8_16[[#This Row],[Store_ID]],Store!$A$2:$E$21,2,FALSE)</f>
        <v>Bean, Jones and Park</v>
      </c>
      <c r="AC1802" t="str">
        <f>VLOOKUP(Table8_16[[#This Row],[Store_ID]],Store!$A$2:$E$21,3,FALSE)</f>
        <v>West</v>
      </c>
      <c r="AD1802" t="str">
        <f>VLOOKUP(Table8_16[[#This Row],[Store_ID]],Store!$A$2:$E$21,4,FALSE)</f>
        <v>Thompsonborough</v>
      </c>
      <c r="AE1802" t="str">
        <f>VLOOKUP(Table8_16[[#This Row],[Store_ID]],Store!$A$2:$E$21,5,FALSE)</f>
        <v>Online</v>
      </c>
      <c r="AF1802" s="22" t="str">
        <f>VLOOKUP(Table8_16[[#This Row],[Store_ID]],Store!$A$2:$F$21,6,FALSE)</f>
        <v>Digital Store</v>
      </c>
    </row>
    <row r="1803" spans="1:32" x14ac:dyDescent="0.3">
      <c r="A1803" t="s">
        <v>3768</v>
      </c>
      <c r="B1803" s="5">
        <v>45741</v>
      </c>
      <c r="C1803" t="s">
        <v>1307</v>
      </c>
      <c r="D1803" t="s">
        <v>1625</v>
      </c>
      <c r="E1803" t="s">
        <v>1939</v>
      </c>
      <c r="F1803">
        <v>3</v>
      </c>
      <c r="G1803">
        <v>123.74</v>
      </c>
      <c r="H1803">
        <v>0.23</v>
      </c>
      <c r="I1803" t="s">
        <v>1961</v>
      </c>
      <c r="J1803">
        <v>285.83940000000001</v>
      </c>
      <c r="K1803">
        <v>285.83939999999996</v>
      </c>
      <c r="L1803" t="str">
        <f>_xlfn.IFS(Table8_1[[#This Row],[Unit_Price]]&lt;500,"Low Price",Table8_1[[#This Row],[Unit_Price]]&lt;2000,"Medium Price",Table8_1[[#This Row],[Unit_Price]]&gt;=2000, "High Price")</f>
        <v>Low Price</v>
      </c>
      <c r="M1803" t="str">
        <f>VLOOKUP(Table8_16[[#This Row],[Customer_ID]],Table1__2[],2,FALSE)</f>
        <v>Karen King</v>
      </c>
      <c r="N1803">
        <f>VLOOKUP(Table8_16[[#This Row],[Customer_ID]],Table1__2[],3,FALSE)</f>
        <v>64</v>
      </c>
      <c r="O1803" t="str">
        <f>VLOOKUP(Table8_16[[#This Row],[Customer_ID]],Table1__2[],4,FALSE)</f>
        <v>Female</v>
      </c>
      <c r="P1803" t="str">
        <f>VLOOKUP(Table8_16[[#This Row],[Customer_ID]],Table1__2[],5,FALSE)</f>
        <v>Kimburgh</v>
      </c>
      <c r="Q1803" t="str">
        <f>VLOOKUP(Table8_16[[#This Row],[Customer_ID]],Table1__2[],6,FALSE)</f>
        <v>North Carolina</v>
      </c>
      <c r="R1803" t="str">
        <f>VLOOKUP(Table8_16[[#This Row],[Customer_ID]],Table1__2[],7,FALSE)</f>
        <v>USA</v>
      </c>
      <c r="S1803" t="str">
        <f>VLOOKUP(Table8_16[[#This Row],[Customer_ID]],Table1__2[],8,FALSE)</f>
        <v>Bronze</v>
      </c>
      <c r="T1803" t="str">
        <f>VLOOKUP(Table8_16[[#This Row],[Customer_ID]],Table1__2[],9,FALSE)</f>
        <v>Retired</v>
      </c>
      <c r="U1803" t="str">
        <f>VLOOKUP(Table8_16[[#This Row],[Product_ID]],Table3__211[],2,FALSE)</f>
        <v>Soccer Training Cone</v>
      </c>
      <c r="V1803" t="str">
        <f>VLOOKUP(Table8_16[[#This Row],[Product_ID]],Table3__211[],3,FALSE)</f>
        <v>Set</v>
      </c>
      <c r="W1803" t="str">
        <f>VLOOKUP(Table8_16[[#This Row],[Product_ID]],Table3__211[],4,FALSE)</f>
        <v>Sports</v>
      </c>
      <c r="X1803" t="str">
        <f>VLOOKUP(Table8_16[[#This Row],[Product_ID]],Table3__211[],5,FALSE)</f>
        <v>Accessories</v>
      </c>
      <c r="Y1803" t="str">
        <f>VLOOKUP(Table8_16[[#This Row],[Product_ID]],Table3__211[],6,FALSE)</f>
        <v>Ford, Murphy and Wilson</v>
      </c>
      <c r="Z1803">
        <f>VLOOKUP(Table8_16[[#This Row],[Product_ID]],Table3__211[],7,FALSE)</f>
        <v>144.53</v>
      </c>
      <c r="AA1803">
        <f>VLOOKUP(Table8_16[[#This Row],[Product_ID]],Table3__211[],8,FALSE)</f>
        <v>367</v>
      </c>
      <c r="AB1803" t="str">
        <f>VLOOKUP(Table8_16[[#This Row],[Store_ID]],Store!$A$2:$E$21,2,FALSE)</f>
        <v>Frederick-Wright</v>
      </c>
      <c r="AC1803" t="str">
        <f>VLOOKUP(Table8_16[[#This Row],[Store_ID]],Store!$A$2:$E$21,3,FALSE)</f>
        <v>West</v>
      </c>
      <c r="AD1803" t="str">
        <f>VLOOKUP(Table8_16[[#This Row],[Store_ID]],Store!$A$2:$E$21,4,FALSE)</f>
        <v>New Jimmymouth</v>
      </c>
      <c r="AE1803" t="str">
        <f>VLOOKUP(Table8_16[[#This Row],[Store_ID]],Store!$A$2:$E$21,5,FALSE)</f>
        <v>Flagship</v>
      </c>
      <c r="AF1803" s="22" t="str">
        <f>VLOOKUP(Table8_16[[#This Row],[Store_ID]],Store!$A$2:$F$21,6,FALSE)</f>
        <v>Physical Store</v>
      </c>
    </row>
    <row r="1804" spans="1:32" x14ac:dyDescent="0.3">
      <c r="A1804" t="s">
        <v>3769</v>
      </c>
      <c r="B1804" s="5">
        <v>45427</v>
      </c>
      <c r="C1804" t="s">
        <v>66</v>
      </c>
      <c r="D1804" t="s">
        <v>1783</v>
      </c>
      <c r="E1804" t="s">
        <v>1927</v>
      </c>
      <c r="F1804">
        <v>4</v>
      </c>
      <c r="G1804">
        <v>645.71</v>
      </c>
      <c r="H1804">
        <v>0.1</v>
      </c>
      <c r="I1804" t="s">
        <v>1961</v>
      </c>
      <c r="J1804">
        <v>2324.556</v>
      </c>
      <c r="K1804">
        <v>2324.556</v>
      </c>
      <c r="L1804" t="str">
        <f>_xlfn.IFS(Table8_1[[#This Row],[Unit_Price]]&lt;500,"Low Price",Table8_1[[#This Row],[Unit_Price]]&lt;2000,"Medium Price",Table8_1[[#This Row],[Unit_Price]]&gt;=2000, "High Price")</f>
        <v>Medium Price</v>
      </c>
      <c r="M1804" t="str">
        <f>VLOOKUP(Table8_16[[#This Row],[Customer_ID]],Table1__2[],2,FALSE)</f>
        <v>Nathan Hernandez</v>
      </c>
      <c r="N1804">
        <f>VLOOKUP(Table8_16[[#This Row],[Customer_ID]],Table1__2[],3,FALSE)</f>
        <v>32</v>
      </c>
      <c r="O1804" t="str">
        <f>VLOOKUP(Table8_16[[#This Row],[Customer_ID]],Table1__2[],4,FALSE)</f>
        <v>Female</v>
      </c>
      <c r="P1804" t="str">
        <f>VLOOKUP(Table8_16[[#This Row],[Customer_ID]],Table1__2[],5,FALSE)</f>
        <v>New Becky</v>
      </c>
      <c r="Q1804" t="str">
        <f>VLOOKUP(Table8_16[[#This Row],[Customer_ID]],Table1__2[],6,FALSE)</f>
        <v>Montana</v>
      </c>
      <c r="R1804" t="str">
        <f>VLOOKUP(Table8_16[[#This Row],[Customer_ID]],Table1__2[],7,FALSE)</f>
        <v>USA</v>
      </c>
      <c r="S1804" t="str">
        <f>VLOOKUP(Table8_16[[#This Row],[Customer_ID]],Table1__2[],8,FALSE)</f>
        <v>Silver</v>
      </c>
      <c r="T1804" t="str">
        <f>VLOOKUP(Table8_16[[#This Row],[Customer_ID]],Table1__2[],9,FALSE)</f>
        <v>Experienced</v>
      </c>
      <c r="U1804" t="str">
        <f>VLOOKUP(Table8_16[[#This Row],[Product_ID]],Table3__211[],2,FALSE)</f>
        <v>Smart LED Light</v>
      </c>
      <c r="V1804" t="str">
        <f>VLOOKUP(Table8_16[[#This Row],[Product_ID]],Table3__211[],3,FALSE)</f>
        <v>Strip</v>
      </c>
      <c r="W1804" t="str">
        <f>VLOOKUP(Table8_16[[#This Row],[Product_ID]],Table3__211[],4,FALSE)</f>
        <v>Electronics</v>
      </c>
      <c r="X1804" t="str">
        <f>VLOOKUP(Table8_16[[#This Row],[Product_ID]],Table3__211[],5,FALSE)</f>
        <v>Accessories</v>
      </c>
      <c r="Y1804" t="str">
        <f>VLOOKUP(Table8_16[[#This Row],[Product_ID]],Table3__211[],6,FALSE)</f>
        <v>Flores-Davis</v>
      </c>
      <c r="Z1804">
        <f>VLOOKUP(Table8_16[[#This Row],[Product_ID]],Table3__211[],7,FALSE)</f>
        <v>349.17</v>
      </c>
      <c r="AA1804">
        <f>VLOOKUP(Table8_16[[#This Row],[Product_ID]],Table3__211[],8,FALSE)</f>
        <v>476</v>
      </c>
      <c r="AB1804" t="str">
        <f>VLOOKUP(Table8_16[[#This Row],[Store_ID]],Store!$A$2:$E$21,2,FALSE)</f>
        <v>Aguirre-Keller</v>
      </c>
      <c r="AC1804" t="str">
        <f>VLOOKUP(Table8_16[[#This Row],[Store_ID]],Store!$A$2:$E$21,3,FALSE)</f>
        <v>South</v>
      </c>
      <c r="AD1804" t="str">
        <f>VLOOKUP(Table8_16[[#This Row],[Store_ID]],Store!$A$2:$E$21,4,FALSE)</f>
        <v>Lake Michael</v>
      </c>
      <c r="AE1804" t="str">
        <f>VLOOKUP(Table8_16[[#This Row],[Store_ID]],Store!$A$2:$E$21,5,FALSE)</f>
        <v>Online</v>
      </c>
      <c r="AF1804" s="22" t="str">
        <f>VLOOKUP(Table8_16[[#This Row],[Store_ID]],Store!$A$2:$F$21,6,FALSE)</f>
        <v>Digital Store</v>
      </c>
    </row>
    <row r="1805" spans="1:32" x14ac:dyDescent="0.3">
      <c r="A1805" t="s">
        <v>3770</v>
      </c>
      <c r="B1805" s="5">
        <v>45736</v>
      </c>
      <c r="C1805" t="s">
        <v>138</v>
      </c>
      <c r="D1805" t="s">
        <v>1638</v>
      </c>
      <c r="E1805" t="s">
        <v>1929</v>
      </c>
      <c r="F1805">
        <v>3</v>
      </c>
      <c r="G1805">
        <v>587.12</v>
      </c>
      <c r="H1805">
        <v>0.3</v>
      </c>
      <c r="I1805" t="s">
        <v>1959</v>
      </c>
      <c r="J1805">
        <v>1232.952</v>
      </c>
      <c r="K1805">
        <v>1232.9520000000002</v>
      </c>
      <c r="L1805" t="str">
        <f>_xlfn.IFS(Table8_1[[#This Row],[Unit_Price]]&lt;500,"Low Price",Table8_1[[#This Row],[Unit_Price]]&lt;2000,"Medium Price",Table8_1[[#This Row],[Unit_Price]]&gt;=2000, "High Price")</f>
        <v>Medium Price</v>
      </c>
      <c r="M1805" t="str">
        <f>VLOOKUP(Table8_16[[#This Row],[Customer_ID]],Table1__2[],2,FALSE)</f>
        <v>Robert Jones Dds</v>
      </c>
      <c r="N1805">
        <f>VLOOKUP(Table8_16[[#This Row],[Customer_ID]],Table1__2[],3,FALSE)</f>
        <v>25</v>
      </c>
      <c r="O1805" t="str">
        <f>VLOOKUP(Table8_16[[#This Row],[Customer_ID]],Table1__2[],4,FALSE)</f>
        <v>Male</v>
      </c>
      <c r="P1805" t="str">
        <f>VLOOKUP(Table8_16[[#This Row],[Customer_ID]],Table1__2[],5,FALSE)</f>
        <v>Tristanton</v>
      </c>
      <c r="Q1805" t="str">
        <f>VLOOKUP(Table8_16[[#This Row],[Customer_ID]],Table1__2[],6,FALSE)</f>
        <v>Oklahoma</v>
      </c>
      <c r="R1805" t="str">
        <f>VLOOKUP(Table8_16[[#This Row],[Customer_ID]],Table1__2[],7,FALSE)</f>
        <v>USA</v>
      </c>
      <c r="S1805" t="str">
        <f>VLOOKUP(Table8_16[[#This Row],[Customer_ID]],Table1__2[],8,FALSE)</f>
        <v>Platinum</v>
      </c>
      <c r="T1805" t="str">
        <f>VLOOKUP(Table8_16[[#This Row],[Customer_ID]],Table1__2[],9,FALSE)</f>
        <v>Entry level Professionel</v>
      </c>
      <c r="U1805" t="str">
        <f>VLOOKUP(Table8_16[[#This Row],[Product_ID]],Table3__211[],2,FALSE)</f>
        <v>Multi-Purpose Storage</v>
      </c>
      <c r="V1805" t="str">
        <f>VLOOKUP(Table8_16[[#This Row],[Product_ID]],Table3__211[],3,FALSE)</f>
        <v>Box</v>
      </c>
      <c r="W1805" t="str">
        <f>VLOOKUP(Table8_16[[#This Row],[Product_ID]],Table3__211[],4,FALSE)</f>
        <v>Home</v>
      </c>
      <c r="X1805" t="str">
        <f>VLOOKUP(Table8_16[[#This Row],[Product_ID]],Table3__211[],5,FALSE)</f>
        <v>Storage</v>
      </c>
      <c r="Y1805" t="str">
        <f>VLOOKUP(Table8_16[[#This Row],[Product_ID]],Table3__211[],6,FALSE)</f>
        <v>Gardner-Montes</v>
      </c>
      <c r="Z1805">
        <f>VLOOKUP(Table8_16[[#This Row],[Product_ID]],Table3__211[],7,FALSE)</f>
        <v>123.46</v>
      </c>
      <c r="AA1805">
        <f>VLOOKUP(Table8_16[[#This Row],[Product_ID]],Table3__211[],8,FALSE)</f>
        <v>76</v>
      </c>
      <c r="AB1805" t="str">
        <f>VLOOKUP(Table8_16[[#This Row],[Store_ID]],Store!$A$2:$E$21,2,FALSE)</f>
        <v>Thomas, Bridges and Harris</v>
      </c>
      <c r="AC1805" t="str">
        <f>VLOOKUP(Table8_16[[#This Row],[Store_ID]],Store!$A$2:$E$21,3,FALSE)</f>
        <v>North</v>
      </c>
      <c r="AD1805" t="str">
        <f>VLOOKUP(Table8_16[[#This Row],[Store_ID]],Store!$A$2:$E$21,4,FALSE)</f>
        <v>Sabrinatown</v>
      </c>
      <c r="AE1805" t="str">
        <f>VLOOKUP(Table8_16[[#This Row],[Store_ID]],Store!$A$2:$E$21,5,FALSE)</f>
        <v>Online</v>
      </c>
      <c r="AF1805" s="22" t="str">
        <f>VLOOKUP(Table8_16[[#This Row],[Store_ID]],Store!$A$2:$F$21,6,FALSE)</f>
        <v>Digital Store</v>
      </c>
    </row>
    <row r="1806" spans="1:32" x14ac:dyDescent="0.3">
      <c r="A1806" t="s">
        <v>3771</v>
      </c>
      <c r="B1806" s="5">
        <v>45941</v>
      </c>
      <c r="C1806" t="s">
        <v>784</v>
      </c>
      <c r="D1806" t="s">
        <v>1652</v>
      </c>
      <c r="E1806" t="s">
        <v>1945</v>
      </c>
      <c r="F1806">
        <v>1</v>
      </c>
      <c r="G1806">
        <v>401.18</v>
      </c>
      <c r="H1806">
        <v>0.15</v>
      </c>
      <c r="I1806" t="s">
        <v>1964</v>
      </c>
      <c r="J1806">
        <v>341.00299999999999</v>
      </c>
      <c r="K1806">
        <v>341.00299999999999</v>
      </c>
      <c r="L1806" t="str">
        <f>_xlfn.IFS(Table8_1[[#This Row],[Unit_Price]]&lt;500,"Low Price",Table8_1[[#This Row],[Unit_Price]]&lt;2000,"Medium Price",Table8_1[[#This Row],[Unit_Price]]&gt;=2000, "High Price")</f>
        <v>Low Price</v>
      </c>
      <c r="M1806" t="str">
        <f>VLOOKUP(Table8_16[[#This Row],[Customer_ID]],Table1__2[],2,FALSE)</f>
        <v>Mr. William Horton</v>
      </c>
      <c r="N1806">
        <f>VLOOKUP(Table8_16[[#This Row],[Customer_ID]],Table1__2[],3,FALSE)</f>
        <v>31</v>
      </c>
      <c r="O1806" t="str">
        <f>VLOOKUP(Table8_16[[#This Row],[Customer_ID]],Table1__2[],4,FALSE)</f>
        <v>Male</v>
      </c>
      <c r="P1806" t="str">
        <f>VLOOKUP(Table8_16[[#This Row],[Customer_ID]],Table1__2[],5,FALSE)</f>
        <v>Dawsonchester</v>
      </c>
      <c r="Q1806" t="str">
        <f>VLOOKUP(Table8_16[[#This Row],[Customer_ID]],Table1__2[],6,FALSE)</f>
        <v>Virginia</v>
      </c>
      <c r="R1806" t="str">
        <f>VLOOKUP(Table8_16[[#This Row],[Customer_ID]],Table1__2[],7,FALSE)</f>
        <v>USA</v>
      </c>
      <c r="S1806" t="str">
        <f>VLOOKUP(Table8_16[[#This Row],[Customer_ID]],Table1__2[],8,FALSE)</f>
        <v>Platinum</v>
      </c>
      <c r="T1806" t="str">
        <f>VLOOKUP(Table8_16[[#This Row],[Customer_ID]],Table1__2[],9,FALSE)</f>
        <v>Experienced</v>
      </c>
      <c r="U1806" t="str">
        <f>VLOOKUP(Table8_16[[#This Row],[Product_ID]],Table3__211[],2,FALSE)</f>
        <v>Women's Scarf</v>
      </c>
      <c r="V1806" t="str">
        <f>VLOOKUP(Table8_16[[#This Row],[Product_ID]],Table3__211[],3,FALSE)</f>
        <v>Set</v>
      </c>
      <c r="W1806" t="str">
        <f>VLOOKUP(Table8_16[[#This Row],[Product_ID]],Table3__211[],4,FALSE)</f>
        <v>Clothing</v>
      </c>
      <c r="X1806" t="str">
        <f>VLOOKUP(Table8_16[[#This Row],[Product_ID]],Table3__211[],5,FALSE)</f>
        <v>Accessories</v>
      </c>
      <c r="Y1806" t="str">
        <f>VLOOKUP(Table8_16[[#This Row],[Product_ID]],Table3__211[],6,FALSE)</f>
        <v>Brown and Sons</v>
      </c>
      <c r="Z1806">
        <f>VLOOKUP(Table8_16[[#This Row],[Product_ID]],Table3__211[],7,FALSE)</f>
        <v>174.02</v>
      </c>
      <c r="AA1806">
        <f>VLOOKUP(Table8_16[[#This Row],[Product_ID]],Table3__211[],8,FALSE)</f>
        <v>268</v>
      </c>
      <c r="AB1806" t="str">
        <f>VLOOKUP(Table8_16[[#This Row],[Store_ID]],Store!$A$2:$E$21,2,FALSE)</f>
        <v>Guerrero-Schmitt</v>
      </c>
      <c r="AC1806" t="str">
        <f>VLOOKUP(Table8_16[[#This Row],[Store_ID]],Store!$A$2:$E$21,3,FALSE)</f>
        <v>East</v>
      </c>
      <c r="AD1806" t="str">
        <f>VLOOKUP(Table8_16[[#This Row],[Store_ID]],Store!$A$2:$E$21,4,FALSE)</f>
        <v>East Stevechester</v>
      </c>
      <c r="AE1806" t="str">
        <f>VLOOKUP(Table8_16[[#This Row],[Store_ID]],Store!$A$2:$E$21,5,FALSE)</f>
        <v>Flagship</v>
      </c>
      <c r="AF1806" s="22" t="str">
        <f>VLOOKUP(Table8_16[[#This Row],[Store_ID]],Store!$A$2:$F$21,6,FALSE)</f>
        <v>Physical Store</v>
      </c>
    </row>
    <row r="1807" spans="1:32" x14ac:dyDescent="0.3">
      <c r="A1807" t="s">
        <v>3772</v>
      </c>
      <c r="B1807" s="5">
        <v>45486</v>
      </c>
      <c r="C1807" t="s">
        <v>1157</v>
      </c>
      <c r="D1807" t="s">
        <v>1756</v>
      </c>
      <c r="E1807" t="s">
        <v>1945</v>
      </c>
      <c r="F1807">
        <v>3</v>
      </c>
      <c r="G1807">
        <v>658.33</v>
      </c>
      <c r="H1807">
        <v>0.12</v>
      </c>
      <c r="I1807" t="s">
        <v>1964</v>
      </c>
      <c r="J1807">
        <v>1737.9911999999999</v>
      </c>
      <c r="K1807">
        <v>1737.9912000000002</v>
      </c>
      <c r="L1807" t="str">
        <f>_xlfn.IFS(Table8_1[[#This Row],[Unit_Price]]&lt;500,"Low Price",Table8_1[[#This Row],[Unit_Price]]&lt;2000,"Medium Price",Table8_1[[#This Row],[Unit_Price]]&gt;=2000, "High Price")</f>
        <v>Medium Price</v>
      </c>
      <c r="M1807" t="str">
        <f>VLOOKUP(Table8_16[[#This Row],[Customer_ID]],Table1__2[],2,FALSE)</f>
        <v>Mallory Allen</v>
      </c>
      <c r="N1807">
        <f>VLOOKUP(Table8_16[[#This Row],[Customer_ID]],Table1__2[],3,FALSE)</f>
        <v>40</v>
      </c>
      <c r="O1807" t="str">
        <f>VLOOKUP(Table8_16[[#This Row],[Customer_ID]],Table1__2[],4,FALSE)</f>
        <v>Female</v>
      </c>
      <c r="P1807" t="str">
        <f>VLOOKUP(Table8_16[[#This Row],[Customer_ID]],Table1__2[],5,FALSE)</f>
        <v>North Theresa</v>
      </c>
      <c r="Q1807" t="str">
        <f>VLOOKUP(Table8_16[[#This Row],[Customer_ID]],Table1__2[],6,FALSE)</f>
        <v>Alabama</v>
      </c>
      <c r="R1807" t="str">
        <f>VLOOKUP(Table8_16[[#This Row],[Customer_ID]],Table1__2[],7,FALSE)</f>
        <v>USA</v>
      </c>
      <c r="S1807" t="str">
        <f>VLOOKUP(Table8_16[[#This Row],[Customer_ID]],Table1__2[],8,FALSE)</f>
        <v>Platinum</v>
      </c>
      <c r="T1807" t="str">
        <f>VLOOKUP(Table8_16[[#This Row],[Customer_ID]],Table1__2[],9,FALSE)</f>
        <v>Experienced</v>
      </c>
      <c r="U1807" t="str">
        <f>VLOOKUP(Table8_16[[#This Row],[Product_ID]],Table3__211[],2,FALSE)</f>
        <v>Womens Cotton</v>
      </c>
      <c r="V1807" t="str">
        <f>VLOOKUP(Table8_16[[#This Row],[Product_ID]],Table3__211[],3,FALSE)</f>
        <v>Scarf</v>
      </c>
      <c r="W1807" t="str">
        <f>VLOOKUP(Table8_16[[#This Row],[Product_ID]],Table3__211[],4,FALSE)</f>
        <v>Clothing</v>
      </c>
      <c r="X1807" t="str">
        <f>VLOOKUP(Table8_16[[#This Row],[Product_ID]],Table3__211[],5,FALSE)</f>
        <v>Accessories</v>
      </c>
      <c r="Y1807" t="str">
        <f>VLOOKUP(Table8_16[[#This Row],[Product_ID]],Table3__211[],6,FALSE)</f>
        <v>Shepherd-Gould</v>
      </c>
      <c r="Z1807">
        <f>VLOOKUP(Table8_16[[#This Row],[Product_ID]],Table3__211[],7,FALSE)</f>
        <v>113.83</v>
      </c>
      <c r="AA1807">
        <f>VLOOKUP(Table8_16[[#This Row],[Product_ID]],Table3__211[],8,FALSE)</f>
        <v>485</v>
      </c>
      <c r="AB1807" t="str">
        <f>VLOOKUP(Table8_16[[#This Row],[Store_ID]],Store!$A$2:$E$21,2,FALSE)</f>
        <v>Guerrero-Schmitt</v>
      </c>
      <c r="AC1807" t="str">
        <f>VLOOKUP(Table8_16[[#This Row],[Store_ID]],Store!$A$2:$E$21,3,FALSE)</f>
        <v>East</v>
      </c>
      <c r="AD1807" t="str">
        <f>VLOOKUP(Table8_16[[#This Row],[Store_ID]],Store!$A$2:$E$21,4,FALSE)</f>
        <v>East Stevechester</v>
      </c>
      <c r="AE1807" t="str">
        <f>VLOOKUP(Table8_16[[#This Row],[Store_ID]],Store!$A$2:$E$21,5,FALSE)</f>
        <v>Flagship</v>
      </c>
      <c r="AF1807" s="22" t="str">
        <f>VLOOKUP(Table8_16[[#This Row],[Store_ID]],Store!$A$2:$F$21,6,FALSE)</f>
        <v>Physical Store</v>
      </c>
    </row>
    <row r="1808" spans="1:32" x14ac:dyDescent="0.3">
      <c r="A1808" t="s">
        <v>3773</v>
      </c>
      <c r="B1808" s="5">
        <v>45474</v>
      </c>
      <c r="C1808" t="s">
        <v>665</v>
      </c>
      <c r="D1808" t="s">
        <v>1728</v>
      </c>
      <c r="E1808" t="s">
        <v>1927</v>
      </c>
      <c r="F1808">
        <v>4</v>
      </c>
      <c r="G1808">
        <v>450.3</v>
      </c>
      <c r="H1808">
        <v>0.02</v>
      </c>
      <c r="I1808" t="s">
        <v>1959</v>
      </c>
      <c r="J1808">
        <v>1765.1759999999999</v>
      </c>
      <c r="K1808">
        <v>1765.1759999999999</v>
      </c>
      <c r="L1808" t="str">
        <f>_xlfn.IFS(Table8_1[[#This Row],[Unit_Price]]&lt;500,"Low Price",Table8_1[[#This Row],[Unit_Price]]&lt;2000,"Medium Price",Table8_1[[#This Row],[Unit_Price]]&gt;=2000, "High Price")</f>
        <v>Low Price</v>
      </c>
      <c r="M1808" t="str">
        <f>VLOOKUP(Table8_16[[#This Row],[Customer_ID]],Table1__2[],2,FALSE)</f>
        <v>Mary Boyd</v>
      </c>
      <c r="N1808">
        <f>VLOOKUP(Table8_16[[#This Row],[Customer_ID]],Table1__2[],3,FALSE)</f>
        <v>25</v>
      </c>
      <c r="O1808" t="str">
        <f>VLOOKUP(Table8_16[[#This Row],[Customer_ID]],Table1__2[],4,FALSE)</f>
        <v>Female</v>
      </c>
      <c r="P1808" t="str">
        <f>VLOOKUP(Table8_16[[#This Row],[Customer_ID]],Table1__2[],5,FALSE)</f>
        <v>New Logan</v>
      </c>
      <c r="Q1808" t="str">
        <f>VLOOKUP(Table8_16[[#This Row],[Customer_ID]],Table1__2[],6,FALSE)</f>
        <v>Michigan</v>
      </c>
      <c r="R1808" t="str">
        <f>VLOOKUP(Table8_16[[#This Row],[Customer_ID]],Table1__2[],7,FALSE)</f>
        <v>USA</v>
      </c>
      <c r="S1808" t="str">
        <f>VLOOKUP(Table8_16[[#This Row],[Customer_ID]],Table1__2[],8,FALSE)</f>
        <v>Bronze</v>
      </c>
      <c r="T1808" t="str">
        <f>VLOOKUP(Table8_16[[#This Row],[Customer_ID]],Table1__2[],9,FALSE)</f>
        <v>Entry level Professionel</v>
      </c>
      <c r="U1808" t="str">
        <f>VLOOKUP(Table8_16[[#This Row],[Product_ID]],Table3__211[],2,FALSE)</f>
        <v>Men's Roll-On</v>
      </c>
      <c r="V1808" t="str">
        <f>VLOOKUP(Table8_16[[#This Row],[Product_ID]],Table3__211[],3,FALSE)</f>
        <v>Perfume</v>
      </c>
      <c r="W1808" t="str">
        <f>VLOOKUP(Table8_16[[#This Row],[Product_ID]],Table3__211[],4,FALSE)</f>
        <v>Beauty</v>
      </c>
      <c r="X1808" t="str">
        <f>VLOOKUP(Table8_16[[#This Row],[Product_ID]],Table3__211[],5,FALSE)</f>
        <v>Fragrance</v>
      </c>
      <c r="Y1808" t="str">
        <f>VLOOKUP(Table8_16[[#This Row],[Product_ID]],Table3__211[],6,FALSE)</f>
        <v>Sullivan and Sons</v>
      </c>
      <c r="Z1808">
        <f>VLOOKUP(Table8_16[[#This Row],[Product_ID]],Table3__211[],7,FALSE)</f>
        <v>43.29</v>
      </c>
      <c r="AA1808">
        <f>VLOOKUP(Table8_16[[#This Row],[Product_ID]],Table3__211[],8,FALSE)</f>
        <v>267</v>
      </c>
      <c r="AB1808" t="str">
        <f>VLOOKUP(Table8_16[[#This Row],[Store_ID]],Store!$A$2:$E$21,2,FALSE)</f>
        <v>Aguirre-Keller</v>
      </c>
      <c r="AC1808" t="str">
        <f>VLOOKUP(Table8_16[[#This Row],[Store_ID]],Store!$A$2:$E$21,3,FALSE)</f>
        <v>South</v>
      </c>
      <c r="AD1808" t="str">
        <f>VLOOKUP(Table8_16[[#This Row],[Store_ID]],Store!$A$2:$E$21,4,FALSE)</f>
        <v>Lake Michael</v>
      </c>
      <c r="AE1808" t="str">
        <f>VLOOKUP(Table8_16[[#This Row],[Store_ID]],Store!$A$2:$E$21,5,FALSE)</f>
        <v>Online</v>
      </c>
      <c r="AF1808" s="22" t="str">
        <f>VLOOKUP(Table8_16[[#This Row],[Store_ID]],Store!$A$2:$F$21,6,FALSE)</f>
        <v>Digital Store</v>
      </c>
    </row>
    <row r="1809" spans="1:32" x14ac:dyDescent="0.3">
      <c r="A1809" t="s">
        <v>3774</v>
      </c>
      <c r="B1809" s="5">
        <v>45757</v>
      </c>
      <c r="C1809" t="s">
        <v>497</v>
      </c>
      <c r="D1809" t="s">
        <v>1865</v>
      </c>
      <c r="E1809" t="s">
        <v>1924</v>
      </c>
      <c r="F1809">
        <v>4</v>
      </c>
      <c r="G1809">
        <v>33.630000000000003</v>
      </c>
      <c r="H1809">
        <v>0.05</v>
      </c>
      <c r="I1809" t="s">
        <v>1959</v>
      </c>
      <c r="J1809">
        <v>127.794</v>
      </c>
      <c r="K1809">
        <v>127.79400000000001</v>
      </c>
      <c r="L1809" t="str">
        <f>_xlfn.IFS(Table8_1[[#This Row],[Unit_Price]]&lt;500,"Low Price",Table8_1[[#This Row],[Unit_Price]]&lt;2000,"Medium Price",Table8_1[[#This Row],[Unit_Price]]&gt;=2000, "High Price")</f>
        <v>Low Price</v>
      </c>
      <c r="M1809" t="str">
        <f>VLOOKUP(Table8_16[[#This Row],[Customer_ID]],Table1__2[],2,FALSE)</f>
        <v>Cameron Simpson</v>
      </c>
      <c r="N1809">
        <f>VLOOKUP(Table8_16[[#This Row],[Customer_ID]],Table1__2[],3,FALSE)</f>
        <v>46</v>
      </c>
      <c r="O1809" t="str">
        <f>VLOOKUP(Table8_16[[#This Row],[Customer_ID]],Table1__2[],4,FALSE)</f>
        <v>Male</v>
      </c>
      <c r="P1809" t="str">
        <f>VLOOKUP(Table8_16[[#This Row],[Customer_ID]],Table1__2[],5,FALSE)</f>
        <v>Michaelfort</v>
      </c>
      <c r="Q1809" t="str">
        <f>VLOOKUP(Table8_16[[#This Row],[Customer_ID]],Table1__2[],6,FALSE)</f>
        <v>Indiana</v>
      </c>
      <c r="R1809" t="str">
        <f>VLOOKUP(Table8_16[[#This Row],[Customer_ID]],Table1__2[],7,FALSE)</f>
        <v>USA</v>
      </c>
      <c r="S1809" t="str">
        <f>VLOOKUP(Table8_16[[#This Row],[Customer_ID]],Table1__2[],8,FALSE)</f>
        <v>Platinum</v>
      </c>
      <c r="T1809" t="str">
        <f>VLOOKUP(Table8_16[[#This Row],[Customer_ID]],Table1__2[],9,FALSE)</f>
        <v>Experienced</v>
      </c>
      <c r="U1809" t="str">
        <f>VLOOKUP(Table8_16[[#This Row],[Product_ID]],Table3__211[],2,FALSE)</f>
        <v>Vitamin E Body</v>
      </c>
      <c r="V1809" t="str">
        <f>VLOOKUP(Table8_16[[#This Row],[Product_ID]],Table3__211[],3,FALSE)</f>
        <v>Lotion</v>
      </c>
      <c r="W1809" t="str">
        <f>VLOOKUP(Table8_16[[#This Row],[Product_ID]],Table3__211[],4,FALSE)</f>
        <v>Beauty</v>
      </c>
      <c r="X1809" t="str">
        <f>VLOOKUP(Table8_16[[#This Row],[Product_ID]],Table3__211[],5,FALSE)</f>
        <v>Skincare</v>
      </c>
      <c r="Y1809" t="str">
        <f>VLOOKUP(Table8_16[[#This Row],[Product_ID]],Table3__211[],6,FALSE)</f>
        <v>Hoffman-Williams</v>
      </c>
      <c r="Z1809">
        <f>VLOOKUP(Table8_16[[#This Row],[Product_ID]],Table3__211[],7,FALSE)</f>
        <v>358.47</v>
      </c>
      <c r="AA1809">
        <f>VLOOKUP(Table8_16[[#This Row],[Product_ID]],Table3__211[],8,FALSE)</f>
        <v>213</v>
      </c>
      <c r="AB1809" t="str">
        <f>VLOOKUP(Table8_16[[#This Row],[Store_ID]],Store!$A$2:$E$21,2,FALSE)</f>
        <v>Hill, Wagner and Ballard</v>
      </c>
      <c r="AC1809" t="str">
        <f>VLOOKUP(Table8_16[[#This Row],[Store_ID]],Store!$A$2:$E$21,3,FALSE)</f>
        <v>East</v>
      </c>
      <c r="AD1809" t="str">
        <f>VLOOKUP(Table8_16[[#This Row],[Store_ID]],Store!$A$2:$E$21,4,FALSE)</f>
        <v>East Davidville</v>
      </c>
      <c r="AE1809" t="str">
        <f>VLOOKUP(Table8_16[[#This Row],[Store_ID]],Store!$A$2:$E$21,5,FALSE)</f>
        <v>Online</v>
      </c>
      <c r="AF1809" s="22" t="str">
        <f>VLOOKUP(Table8_16[[#This Row],[Store_ID]],Store!$A$2:$F$21,6,FALSE)</f>
        <v>Digital Store</v>
      </c>
    </row>
    <row r="1810" spans="1:32" x14ac:dyDescent="0.3">
      <c r="A1810" t="s">
        <v>3775</v>
      </c>
      <c r="B1810" s="5">
        <v>45475</v>
      </c>
      <c r="C1810" t="s">
        <v>145</v>
      </c>
      <c r="D1810" t="s">
        <v>1998</v>
      </c>
      <c r="E1810" t="s">
        <v>1887</v>
      </c>
      <c r="F1810">
        <v>3</v>
      </c>
      <c r="G1810">
        <v>168.89</v>
      </c>
      <c r="H1810">
        <v>0.03</v>
      </c>
      <c r="I1810" t="s">
        <v>1964</v>
      </c>
      <c r="J1810">
        <v>491.4699</v>
      </c>
      <c r="K1810">
        <v>491.46989999999994</v>
      </c>
      <c r="L1810" t="str">
        <f>_xlfn.IFS(Table8_1[[#This Row],[Unit_Price]]&lt;500,"Low Price",Table8_1[[#This Row],[Unit_Price]]&lt;2000,"Medium Price",Table8_1[[#This Row],[Unit_Price]]&gt;=2000, "High Price")</f>
        <v>Low Price</v>
      </c>
      <c r="M1810" t="str">
        <f>VLOOKUP(Table8_16[[#This Row],[Customer_ID]],Table1__2[],2,FALSE)</f>
        <v>Rachel Myers</v>
      </c>
      <c r="N1810">
        <f>VLOOKUP(Table8_16[[#This Row],[Customer_ID]],Table1__2[],3,FALSE)</f>
        <v>52</v>
      </c>
      <c r="O1810" t="str">
        <f>VLOOKUP(Table8_16[[#This Row],[Customer_ID]],Table1__2[],4,FALSE)</f>
        <v>Male</v>
      </c>
      <c r="P1810" t="str">
        <f>VLOOKUP(Table8_16[[#This Row],[Customer_ID]],Table1__2[],5,FALSE)</f>
        <v>Robertberg</v>
      </c>
      <c r="Q1810" t="str">
        <f>VLOOKUP(Table8_16[[#This Row],[Customer_ID]],Table1__2[],6,FALSE)</f>
        <v>North Dakota</v>
      </c>
      <c r="R1810" t="str">
        <f>VLOOKUP(Table8_16[[#This Row],[Customer_ID]],Table1__2[],7,FALSE)</f>
        <v>USA</v>
      </c>
      <c r="S1810" t="str">
        <f>VLOOKUP(Table8_16[[#This Row],[Customer_ID]],Table1__2[],8,FALSE)</f>
        <v>Silver</v>
      </c>
      <c r="T1810" t="str">
        <f>VLOOKUP(Table8_16[[#This Row],[Customer_ID]],Table1__2[],9,FALSE)</f>
        <v>Experienced</v>
      </c>
      <c r="U1810" t="str">
        <f>VLOOKUP(Table8_16[[#This Row],[Product_ID]],Table3__211[],2,FALSE)</f>
        <v>Beard Grooming</v>
      </c>
      <c r="V1810" t="str">
        <f>VLOOKUP(Table8_16[[#This Row],[Product_ID]],Table3__211[],3,FALSE)</f>
        <v>Kit</v>
      </c>
      <c r="W1810" t="str">
        <f>VLOOKUP(Table8_16[[#This Row],[Product_ID]],Table3__211[],4,FALSE)</f>
        <v>Beauty</v>
      </c>
      <c r="X1810" t="str">
        <f>VLOOKUP(Table8_16[[#This Row],[Product_ID]],Table3__211[],5,FALSE)</f>
        <v>Grooming</v>
      </c>
      <c r="Y1810" t="str">
        <f>VLOOKUP(Table8_16[[#This Row],[Product_ID]],Table3__211[],6,FALSE)</f>
        <v>Erickson-Green</v>
      </c>
      <c r="Z1810">
        <f>VLOOKUP(Table8_16[[#This Row],[Product_ID]],Table3__211[],7,FALSE)</f>
        <v>337.42</v>
      </c>
      <c r="AA1810">
        <f>VLOOKUP(Table8_16[[#This Row],[Product_ID]],Table3__211[],8,FALSE)</f>
        <v>256</v>
      </c>
      <c r="AB1810" t="str">
        <f>VLOOKUP(Table8_16[[#This Row],[Store_ID]],Store!$A$2:$E$21,2,FALSE)</f>
        <v>Rivera-Warner</v>
      </c>
      <c r="AC1810" t="str">
        <f>VLOOKUP(Table8_16[[#This Row],[Store_ID]],Store!$A$2:$E$21,3,FALSE)</f>
        <v>East</v>
      </c>
      <c r="AD1810" t="str">
        <f>VLOOKUP(Table8_16[[#This Row],[Store_ID]],Store!$A$2:$E$21,4,FALSE)</f>
        <v>Washingtonfurt</v>
      </c>
      <c r="AE1810" t="str">
        <f>VLOOKUP(Table8_16[[#This Row],[Store_ID]],Store!$A$2:$E$21,5,FALSE)</f>
        <v>Flagship</v>
      </c>
      <c r="AF1810" s="22" t="str">
        <f>VLOOKUP(Table8_16[[#This Row],[Store_ID]],Store!$A$2:$F$21,6,FALSE)</f>
        <v>Physical Store</v>
      </c>
    </row>
    <row r="1811" spans="1:32" x14ac:dyDescent="0.3">
      <c r="A1811" t="s">
        <v>3776</v>
      </c>
      <c r="B1811" s="5">
        <v>45546</v>
      </c>
      <c r="C1811" t="s">
        <v>345</v>
      </c>
      <c r="D1811" t="s">
        <v>1762</v>
      </c>
      <c r="E1811" t="s">
        <v>1927</v>
      </c>
      <c r="F1811">
        <v>1</v>
      </c>
      <c r="G1811">
        <v>141.85</v>
      </c>
      <c r="H1811">
        <v>0.06</v>
      </c>
      <c r="I1811" t="s">
        <v>1961</v>
      </c>
      <c r="J1811">
        <v>133.339</v>
      </c>
      <c r="K1811">
        <v>133.339</v>
      </c>
      <c r="L1811" t="str">
        <f>_xlfn.IFS(Table8_1[[#This Row],[Unit_Price]]&lt;500,"Low Price",Table8_1[[#This Row],[Unit_Price]]&lt;2000,"Medium Price",Table8_1[[#This Row],[Unit_Price]]&gt;=2000, "High Price")</f>
        <v>Low Price</v>
      </c>
      <c r="M1811" t="str">
        <f>VLOOKUP(Table8_16[[#This Row],[Customer_ID]],Table1__2[],2,FALSE)</f>
        <v>Amy Fowler</v>
      </c>
      <c r="N1811">
        <f>VLOOKUP(Table8_16[[#This Row],[Customer_ID]],Table1__2[],3,FALSE)</f>
        <v>62</v>
      </c>
      <c r="O1811" t="str">
        <f>VLOOKUP(Table8_16[[#This Row],[Customer_ID]],Table1__2[],4,FALSE)</f>
        <v>Female</v>
      </c>
      <c r="P1811" t="str">
        <f>VLOOKUP(Table8_16[[#This Row],[Customer_ID]],Table1__2[],5,FALSE)</f>
        <v>West Bobbyshire</v>
      </c>
      <c r="Q1811" t="str">
        <f>VLOOKUP(Table8_16[[#This Row],[Customer_ID]],Table1__2[],6,FALSE)</f>
        <v>New York</v>
      </c>
      <c r="R1811" t="str">
        <f>VLOOKUP(Table8_16[[#This Row],[Customer_ID]],Table1__2[],7,FALSE)</f>
        <v>USA</v>
      </c>
      <c r="S1811" t="str">
        <f>VLOOKUP(Table8_16[[#This Row],[Customer_ID]],Table1__2[],8,FALSE)</f>
        <v>Platinum</v>
      </c>
      <c r="T1811" t="str">
        <f>VLOOKUP(Table8_16[[#This Row],[Customer_ID]],Table1__2[],9,FALSE)</f>
        <v>Retired</v>
      </c>
      <c r="U1811" t="str">
        <f>VLOOKUP(Table8_16[[#This Row],[Product_ID]],Table3__211[],2,FALSE)</f>
        <v>Luxury Perfume</v>
      </c>
      <c r="V1811" t="str">
        <f>VLOOKUP(Table8_16[[#This Row],[Product_ID]],Table3__211[],3,FALSE)</f>
        <v>Spray</v>
      </c>
      <c r="W1811" t="str">
        <f>VLOOKUP(Table8_16[[#This Row],[Product_ID]],Table3__211[],4,FALSE)</f>
        <v>Beauty</v>
      </c>
      <c r="X1811" t="str">
        <f>VLOOKUP(Table8_16[[#This Row],[Product_ID]],Table3__211[],5,FALSE)</f>
        <v>Fragrance</v>
      </c>
      <c r="Y1811" t="str">
        <f>VLOOKUP(Table8_16[[#This Row],[Product_ID]],Table3__211[],6,FALSE)</f>
        <v>Gibson, Green and Lopez</v>
      </c>
      <c r="Z1811">
        <f>VLOOKUP(Table8_16[[#This Row],[Product_ID]],Table3__211[],7,FALSE)</f>
        <v>482.75</v>
      </c>
      <c r="AA1811">
        <f>VLOOKUP(Table8_16[[#This Row],[Product_ID]],Table3__211[],8,FALSE)</f>
        <v>444</v>
      </c>
      <c r="AB1811" t="str">
        <f>VLOOKUP(Table8_16[[#This Row],[Store_ID]],Store!$A$2:$E$21,2,FALSE)</f>
        <v>Aguirre-Keller</v>
      </c>
      <c r="AC1811" t="str">
        <f>VLOOKUP(Table8_16[[#This Row],[Store_ID]],Store!$A$2:$E$21,3,FALSE)</f>
        <v>South</v>
      </c>
      <c r="AD1811" t="str">
        <f>VLOOKUP(Table8_16[[#This Row],[Store_ID]],Store!$A$2:$E$21,4,FALSE)</f>
        <v>Lake Michael</v>
      </c>
      <c r="AE1811" t="str">
        <f>VLOOKUP(Table8_16[[#This Row],[Store_ID]],Store!$A$2:$E$21,5,FALSE)</f>
        <v>Online</v>
      </c>
      <c r="AF1811" s="22" t="str">
        <f>VLOOKUP(Table8_16[[#This Row],[Store_ID]],Store!$A$2:$F$21,6,FALSE)</f>
        <v>Digital Store</v>
      </c>
    </row>
    <row r="1812" spans="1:32" x14ac:dyDescent="0.3">
      <c r="A1812" t="s">
        <v>3777</v>
      </c>
      <c r="B1812" s="5">
        <v>45520</v>
      </c>
      <c r="C1812" t="s">
        <v>977</v>
      </c>
      <c r="D1812" t="s">
        <v>1683</v>
      </c>
      <c r="E1812" t="s">
        <v>1914</v>
      </c>
      <c r="F1812">
        <v>1</v>
      </c>
      <c r="G1812">
        <v>617.4</v>
      </c>
      <c r="H1812">
        <v>0.21</v>
      </c>
      <c r="I1812" t="s">
        <v>1959</v>
      </c>
      <c r="J1812">
        <v>487.74599999999998</v>
      </c>
      <c r="K1812">
        <v>487.74599999999998</v>
      </c>
      <c r="L1812" t="str">
        <f>_xlfn.IFS(Table8_1[[#This Row],[Unit_Price]]&lt;500,"Low Price",Table8_1[[#This Row],[Unit_Price]]&lt;2000,"Medium Price",Table8_1[[#This Row],[Unit_Price]]&gt;=2000, "High Price")</f>
        <v>Medium Price</v>
      </c>
      <c r="M1812" t="str">
        <f>VLOOKUP(Table8_16[[#This Row],[Customer_ID]],Table1__2[],2,FALSE)</f>
        <v>Angela Robinson</v>
      </c>
      <c r="N1812">
        <f>VLOOKUP(Table8_16[[#This Row],[Customer_ID]],Table1__2[],3,FALSE)</f>
        <v>44</v>
      </c>
      <c r="O1812" t="str">
        <f>VLOOKUP(Table8_16[[#This Row],[Customer_ID]],Table1__2[],4,FALSE)</f>
        <v>Male</v>
      </c>
      <c r="P1812" t="str">
        <f>VLOOKUP(Table8_16[[#This Row],[Customer_ID]],Table1__2[],5,FALSE)</f>
        <v>New Nicholasstad</v>
      </c>
      <c r="Q1812" t="str">
        <f>VLOOKUP(Table8_16[[#This Row],[Customer_ID]],Table1__2[],6,FALSE)</f>
        <v>Tennessee</v>
      </c>
      <c r="R1812" t="str">
        <f>VLOOKUP(Table8_16[[#This Row],[Customer_ID]],Table1__2[],7,FALSE)</f>
        <v>USA</v>
      </c>
      <c r="S1812" t="str">
        <f>VLOOKUP(Table8_16[[#This Row],[Customer_ID]],Table1__2[],8,FALSE)</f>
        <v>Platinum</v>
      </c>
      <c r="T1812" t="str">
        <f>VLOOKUP(Table8_16[[#This Row],[Customer_ID]],Table1__2[],9,FALSE)</f>
        <v>Experienced</v>
      </c>
      <c r="U1812" t="str">
        <f>VLOOKUP(Table8_16[[#This Row],[Product_ID]],Table3__211[],2,FALSE)</f>
        <v>Bedroom Table</v>
      </c>
      <c r="V1812" t="str">
        <f>VLOOKUP(Table8_16[[#This Row],[Product_ID]],Table3__211[],3,FALSE)</f>
        <v>Lamp</v>
      </c>
      <c r="W1812" t="str">
        <f>VLOOKUP(Table8_16[[#This Row],[Product_ID]],Table3__211[],4,FALSE)</f>
        <v>Home</v>
      </c>
      <c r="X1812" t="str">
        <f>VLOOKUP(Table8_16[[#This Row],[Product_ID]],Table3__211[],5,FALSE)</f>
        <v>Lighting</v>
      </c>
      <c r="Y1812" t="str">
        <f>VLOOKUP(Table8_16[[#This Row],[Product_ID]],Table3__211[],6,FALSE)</f>
        <v>Jones LLC</v>
      </c>
      <c r="Z1812">
        <f>VLOOKUP(Table8_16[[#This Row],[Product_ID]],Table3__211[],7,FALSE)</f>
        <v>382.22</v>
      </c>
      <c r="AA1812">
        <f>VLOOKUP(Table8_16[[#This Row],[Product_ID]],Table3__211[],8,FALSE)</f>
        <v>329</v>
      </c>
      <c r="AB1812" t="str">
        <f>VLOOKUP(Table8_16[[#This Row],[Store_ID]],Store!$A$2:$E$21,2,FALSE)</f>
        <v>Martinez-Mullins</v>
      </c>
      <c r="AC1812" t="str">
        <f>VLOOKUP(Table8_16[[#This Row],[Store_ID]],Store!$A$2:$E$21,3,FALSE)</f>
        <v>South</v>
      </c>
      <c r="AD1812" t="str">
        <f>VLOOKUP(Table8_16[[#This Row],[Store_ID]],Store!$A$2:$E$21,4,FALSE)</f>
        <v>Williamsfurt</v>
      </c>
      <c r="AE1812" t="str">
        <f>VLOOKUP(Table8_16[[#This Row],[Store_ID]],Store!$A$2:$E$21,5,FALSE)</f>
        <v>Online</v>
      </c>
      <c r="AF1812" s="22" t="str">
        <f>VLOOKUP(Table8_16[[#This Row],[Store_ID]],Store!$A$2:$F$21,6,FALSE)</f>
        <v>Digital Store</v>
      </c>
    </row>
    <row r="1813" spans="1:32" x14ac:dyDescent="0.3">
      <c r="A1813" t="s">
        <v>3778</v>
      </c>
      <c r="B1813" s="5">
        <v>45534</v>
      </c>
      <c r="C1813" t="s">
        <v>503</v>
      </c>
      <c r="D1813" t="s">
        <v>1741</v>
      </c>
      <c r="E1813" t="s">
        <v>1892</v>
      </c>
      <c r="F1813">
        <v>3</v>
      </c>
      <c r="G1813">
        <v>841.47</v>
      </c>
      <c r="H1813">
        <v>0.15</v>
      </c>
      <c r="I1813" t="s">
        <v>1964</v>
      </c>
      <c r="J1813">
        <v>2145.7485000000001</v>
      </c>
      <c r="K1813">
        <v>2145.7484999999997</v>
      </c>
      <c r="L1813" t="str">
        <f>_xlfn.IFS(Table8_1[[#This Row],[Unit_Price]]&lt;500,"Low Price",Table8_1[[#This Row],[Unit_Price]]&lt;2000,"Medium Price",Table8_1[[#This Row],[Unit_Price]]&gt;=2000, "High Price")</f>
        <v>Medium Price</v>
      </c>
      <c r="M1813" t="str">
        <f>VLOOKUP(Table8_16[[#This Row],[Customer_ID]],Table1__2[],2,FALSE)</f>
        <v>Rhonda Young</v>
      </c>
      <c r="N1813">
        <f>VLOOKUP(Table8_16[[#This Row],[Customer_ID]],Table1__2[],3,FALSE)</f>
        <v>49</v>
      </c>
      <c r="O1813" t="str">
        <f>VLOOKUP(Table8_16[[#This Row],[Customer_ID]],Table1__2[],4,FALSE)</f>
        <v>Female</v>
      </c>
      <c r="P1813" t="str">
        <f>VLOOKUP(Table8_16[[#This Row],[Customer_ID]],Table1__2[],5,FALSE)</f>
        <v>Lake Nathanfort</v>
      </c>
      <c r="Q1813" t="str">
        <f>VLOOKUP(Table8_16[[#This Row],[Customer_ID]],Table1__2[],6,FALSE)</f>
        <v>Alaska</v>
      </c>
      <c r="R1813" t="str">
        <f>VLOOKUP(Table8_16[[#This Row],[Customer_ID]],Table1__2[],7,FALSE)</f>
        <v>USA</v>
      </c>
      <c r="S1813" t="str">
        <f>VLOOKUP(Table8_16[[#This Row],[Customer_ID]],Table1__2[],8,FALSE)</f>
        <v>Platinum</v>
      </c>
      <c r="T1813" t="str">
        <f>VLOOKUP(Table8_16[[#This Row],[Customer_ID]],Table1__2[],9,FALSE)</f>
        <v>Experienced</v>
      </c>
      <c r="U1813" t="str">
        <f>VLOOKUP(Table8_16[[#This Row],[Product_ID]],Table3__211[],2,FALSE)</f>
        <v>Men's Track</v>
      </c>
      <c r="V1813" t="str">
        <f>VLOOKUP(Table8_16[[#This Row],[Product_ID]],Table3__211[],3,FALSE)</f>
        <v>Pants</v>
      </c>
      <c r="W1813" t="str">
        <f>VLOOKUP(Table8_16[[#This Row],[Product_ID]],Table3__211[],4,FALSE)</f>
        <v>Clothing</v>
      </c>
      <c r="X1813" t="str">
        <f>VLOOKUP(Table8_16[[#This Row],[Product_ID]],Table3__211[],5,FALSE)</f>
        <v>Bottoms</v>
      </c>
      <c r="Y1813" t="str">
        <f>VLOOKUP(Table8_16[[#This Row],[Product_ID]],Table3__211[],6,FALSE)</f>
        <v>Hamilton, Woods and Walker</v>
      </c>
      <c r="Z1813">
        <f>VLOOKUP(Table8_16[[#This Row],[Product_ID]],Table3__211[],7,FALSE)</f>
        <v>386.56</v>
      </c>
      <c r="AA1813">
        <f>VLOOKUP(Table8_16[[#This Row],[Product_ID]],Table3__211[],8,FALSE)</f>
        <v>125</v>
      </c>
      <c r="AB1813" t="str">
        <f>VLOOKUP(Table8_16[[#This Row],[Store_ID]],Store!$A$2:$E$21,2,FALSE)</f>
        <v>Martinez, Adkins and Johnson</v>
      </c>
      <c r="AC1813" t="str">
        <f>VLOOKUP(Table8_16[[#This Row],[Store_ID]],Store!$A$2:$E$21,3,FALSE)</f>
        <v>North</v>
      </c>
      <c r="AD1813" t="str">
        <f>VLOOKUP(Table8_16[[#This Row],[Store_ID]],Store!$A$2:$E$21,4,FALSE)</f>
        <v>Danielmouth</v>
      </c>
      <c r="AE1813" t="str">
        <f>VLOOKUP(Table8_16[[#This Row],[Store_ID]],Store!$A$2:$E$21,5,FALSE)</f>
        <v>Flagship</v>
      </c>
      <c r="AF1813" s="22" t="str">
        <f>VLOOKUP(Table8_16[[#This Row],[Store_ID]],Store!$A$2:$F$21,6,FALSE)</f>
        <v>Physical Store</v>
      </c>
    </row>
    <row r="1814" spans="1:32" x14ac:dyDescent="0.3">
      <c r="A1814" t="s">
        <v>3779</v>
      </c>
      <c r="B1814" s="5">
        <v>45334</v>
      </c>
      <c r="C1814" t="s">
        <v>225</v>
      </c>
      <c r="D1814" t="s">
        <v>1638</v>
      </c>
      <c r="E1814" t="s">
        <v>1932</v>
      </c>
      <c r="F1814">
        <v>2</v>
      </c>
      <c r="G1814">
        <v>960.41</v>
      </c>
      <c r="H1814">
        <v>0.18</v>
      </c>
      <c r="I1814" t="s">
        <v>1959</v>
      </c>
      <c r="J1814">
        <v>1575.0724</v>
      </c>
      <c r="K1814">
        <v>1575.0724</v>
      </c>
      <c r="L1814" t="str">
        <f>_xlfn.IFS(Table8_1[[#This Row],[Unit_Price]]&lt;500,"Low Price",Table8_1[[#This Row],[Unit_Price]]&lt;2000,"Medium Price",Table8_1[[#This Row],[Unit_Price]]&gt;=2000, "High Price")</f>
        <v>Medium Price</v>
      </c>
      <c r="M1814" t="str">
        <f>VLOOKUP(Table8_16[[#This Row],[Customer_ID]],Table1__2[],2,FALSE)</f>
        <v>Alyssa Vargas</v>
      </c>
      <c r="N1814">
        <f>VLOOKUP(Table8_16[[#This Row],[Customer_ID]],Table1__2[],3,FALSE)</f>
        <v>53</v>
      </c>
      <c r="O1814" t="str">
        <f>VLOOKUP(Table8_16[[#This Row],[Customer_ID]],Table1__2[],4,FALSE)</f>
        <v>Male</v>
      </c>
      <c r="P1814" t="str">
        <f>VLOOKUP(Table8_16[[#This Row],[Customer_ID]],Table1__2[],5,FALSE)</f>
        <v>New Kathrynland</v>
      </c>
      <c r="Q1814" t="str">
        <f>VLOOKUP(Table8_16[[#This Row],[Customer_ID]],Table1__2[],6,FALSE)</f>
        <v>Montana</v>
      </c>
      <c r="R1814" t="str">
        <f>VLOOKUP(Table8_16[[#This Row],[Customer_ID]],Table1__2[],7,FALSE)</f>
        <v>USA</v>
      </c>
      <c r="S1814" t="str">
        <f>VLOOKUP(Table8_16[[#This Row],[Customer_ID]],Table1__2[],8,FALSE)</f>
        <v>Platinum</v>
      </c>
      <c r="T1814" t="str">
        <f>VLOOKUP(Table8_16[[#This Row],[Customer_ID]],Table1__2[],9,FALSE)</f>
        <v>Experienced</v>
      </c>
      <c r="U1814" t="str">
        <f>VLOOKUP(Table8_16[[#This Row],[Product_ID]],Table3__211[],2,FALSE)</f>
        <v>Multi-Purpose Storage</v>
      </c>
      <c r="V1814" t="str">
        <f>VLOOKUP(Table8_16[[#This Row],[Product_ID]],Table3__211[],3,FALSE)</f>
        <v>Box</v>
      </c>
      <c r="W1814" t="str">
        <f>VLOOKUP(Table8_16[[#This Row],[Product_ID]],Table3__211[],4,FALSE)</f>
        <v>Home</v>
      </c>
      <c r="X1814" t="str">
        <f>VLOOKUP(Table8_16[[#This Row],[Product_ID]],Table3__211[],5,FALSE)</f>
        <v>Storage</v>
      </c>
      <c r="Y1814" t="str">
        <f>VLOOKUP(Table8_16[[#This Row],[Product_ID]],Table3__211[],6,FALSE)</f>
        <v>Gardner-Montes</v>
      </c>
      <c r="Z1814">
        <f>VLOOKUP(Table8_16[[#This Row],[Product_ID]],Table3__211[],7,FALSE)</f>
        <v>123.46</v>
      </c>
      <c r="AA1814">
        <f>VLOOKUP(Table8_16[[#This Row],[Product_ID]],Table3__211[],8,FALSE)</f>
        <v>76</v>
      </c>
      <c r="AB1814" t="str">
        <f>VLOOKUP(Table8_16[[#This Row],[Store_ID]],Store!$A$2:$E$21,2,FALSE)</f>
        <v>Gardner, Humphrey and Contreras</v>
      </c>
      <c r="AC1814" t="str">
        <f>VLOOKUP(Table8_16[[#This Row],[Store_ID]],Store!$A$2:$E$21,3,FALSE)</f>
        <v>East</v>
      </c>
      <c r="AD1814" t="str">
        <f>VLOOKUP(Table8_16[[#This Row],[Store_ID]],Store!$A$2:$E$21,4,FALSE)</f>
        <v>Johnsonville</v>
      </c>
      <c r="AE1814" t="str">
        <f>VLOOKUP(Table8_16[[#This Row],[Store_ID]],Store!$A$2:$E$21,5,FALSE)</f>
        <v>Flagship</v>
      </c>
      <c r="AF1814" s="22" t="str">
        <f>VLOOKUP(Table8_16[[#This Row],[Store_ID]],Store!$A$2:$F$21,6,FALSE)</f>
        <v>Physical Store</v>
      </c>
    </row>
    <row r="1815" spans="1:32" x14ac:dyDescent="0.3">
      <c r="A1815" t="s">
        <v>3780</v>
      </c>
      <c r="B1815" s="5">
        <v>45289</v>
      </c>
      <c r="C1815" t="s">
        <v>1407</v>
      </c>
      <c r="D1815" t="s">
        <v>1808</v>
      </c>
      <c r="E1815" t="s">
        <v>1945</v>
      </c>
      <c r="F1815">
        <v>3</v>
      </c>
      <c r="G1815">
        <v>717.22</v>
      </c>
      <c r="H1815">
        <v>0.24</v>
      </c>
      <c r="I1815" t="s">
        <v>1961</v>
      </c>
      <c r="J1815">
        <v>1635.2616</v>
      </c>
      <c r="K1815">
        <v>1635.2615999999998</v>
      </c>
      <c r="L1815" t="str">
        <f>_xlfn.IFS(Table8_1[[#This Row],[Unit_Price]]&lt;500,"Low Price",Table8_1[[#This Row],[Unit_Price]]&lt;2000,"Medium Price",Table8_1[[#This Row],[Unit_Price]]&gt;=2000, "High Price")</f>
        <v>Medium Price</v>
      </c>
      <c r="M1815" t="str">
        <f>VLOOKUP(Table8_16[[#This Row],[Customer_ID]],Table1__2[],2,FALSE)</f>
        <v>Ashley Roberts</v>
      </c>
      <c r="N1815">
        <f>VLOOKUP(Table8_16[[#This Row],[Customer_ID]],Table1__2[],3,FALSE)</f>
        <v>46</v>
      </c>
      <c r="O1815" t="str">
        <f>VLOOKUP(Table8_16[[#This Row],[Customer_ID]],Table1__2[],4,FALSE)</f>
        <v>Male</v>
      </c>
      <c r="P1815" t="str">
        <f>VLOOKUP(Table8_16[[#This Row],[Customer_ID]],Table1__2[],5,FALSE)</f>
        <v>Josephmouth</v>
      </c>
      <c r="Q1815" t="str">
        <f>VLOOKUP(Table8_16[[#This Row],[Customer_ID]],Table1__2[],6,FALSE)</f>
        <v>New Mexico</v>
      </c>
      <c r="R1815" t="str">
        <f>VLOOKUP(Table8_16[[#This Row],[Customer_ID]],Table1__2[],7,FALSE)</f>
        <v>USA</v>
      </c>
      <c r="S1815" t="str">
        <f>VLOOKUP(Table8_16[[#This Row],[Customer_ID]],Table1__2[],8,FALSE)</f>
        <v>Gold</v>
      </c>
      <c r="T1815" t="str">
        <f>VLOOKUP(Table8_16[[#This Row],[Customer_ID]],Table1__2[],9,FALSE)</f>
        <v>Experienced</v>
      </c>
      <c r="U1815" t="str">
        <f>VLOOKUP(Table8_16[[#This Row],[Product_ID]],Table3__211[],2,FALSE)</f>
        <v>Women's Ankle</v>
      </c>
      <c r="V1815" t="str">
        <f>VLOOKUP(Table8_16[[#This Row],[Product_ID]],Table3__211[],3,FALSE)</f>
        <v>Boots</v>
      </c>
      <c r="W1815" t="str">
        <f>VLOOKUP(Table8_16[[#This Row],[Product_ID]],Table3__211[],4,FALSE)</f>
        <v>Clothing</v>
      </c>
      <c r="X1815" t="str">
        <f>VLOOKUP(Table8_16[[#This Row],[Product_ID]],Table3__211[],5,FALSE)</f>
        <v>Footwear</v>
      </c>
      <c r="Y1815" t="str">
        <f>VLOOKUP(Table8_16[[#This Row],[Product_ID]],Table3__211[],6,FALSE)</f>
        <v>Poole PLC</v>
      </c>
      <c r="Z1815">
        <f>VLOOKUP(Table8_16[[#This Row],[Product_ID]],Table3__211[],7,FALSE)</f>
        <v>158.13999999999999</v>
      </c>
      <c r="AA1815">
        <f>VLOOKUP(Table8_16[[#This Row],[Product_ID]],Table3__211[],8,FALSE)</f>
        <v>82</v>
      </c>
      <c r="AB1815" t="str">
        <f>VLOOKUP(Table8_16[[#This Row],[Store_ID]],Store!$A$2:$E$21,2,FALSE)</f>
        <v>Guerrero-Schmitt</v>
      </c>
      <c r="AC1815" t="str">
        <f>VLOOKUP(Table8_16[[#This Row],[Store_ID]],Store!$A$2:$E$21,3,FALSE)</f>
        <v>East</v>
      </c>
      <c r="AD1815" t="str">
        <f>VLOOKUP(Table8_16[[#This Row],[Store_ID]],Store!$A$2:$E$21,4,FALSE)</f>
        <v>East Stevechester</v>
      </c>
      <c r="AE1815" t="str">
        <f>VLOOKUP(Table8_16[[#This Row],[Store_ID]],Store!$A$2:$E$21,5,FALSE)</f>
        <v>Flagship</v>
      </c>
      <c r="AF1815" s="22" t="str">
        <f>VLOOKUP(Table8_16[[#This Row],[Store_ID]],Store!$A$2:$F$21,6,FALSE)</f>
        <v>Physical Store</v>
      </c>
    </row>
    <row r="1816" spans="1:32" x14ac:dyDescent="0.3">
      <c r="A1816" t="s">
        <v>3781</v>
      </c>
      <c r="B1816" s="5">
        <v>45832</v>
      </c>
      <c r="C1816" t="s">
        <v>406</v>
      </c>
      <c r="D1816" t="s">
        <v>1606</v>
      </c>
      <c r="E1816" t="s">
        <v>1887</v>
      </c>
      <c r="F1816">
        <v>1</v>
      </c>
      <c r="G1816">
        <v>281.83</v>
      </c>
      <c r="H1816">
        <v>0.16</v>
      </c>
      <c r="I1816" t="s">
        <v>1964</v>
      </c>
      <c r="J1816">
        <v>236.7372</v>
      </c>
      <c r="K1816">
        <v>236.73719999999997</v>
      </c>
      <c r="L1816" t="str">
        <f>_xlfn.IFS(Table8_1[[#This Row],[Unit_Price]]&lt;500,"Low Price",Table8_1[[#This Row],[Unit_Price]]&lt;2000,"Medium Price",Table8_1[[#This Row],[Unit_Price]]&gt;=2000, "High Price")</f>
        <v>Low Price</v>
      </c>
      <c r="M1816" t="str">
        <f>VLOOKUP(Table8_16[[#This Row],[Customer_ID]],Table1__2[],2,FALSE)</f>
        <v>Tyler Conrad</v>
      </c>
      <c r="N1816">
        <f>VLOOKUP(Table8_16[[#This Row],[Customer_ID]],Table1__2[],3,FALSE)</f>
        <v>53</v>
      </c>
      <c r="O1816" t="str">
        <f>VLOOKUP(Table8_16[[#This Row],[Customer_ID]],Table1__2[],4,FALSE)</f>
        <v>Female</v>
      </c>
      <c r="P1816" t="str">
        <f>VLOOKUP(Table8_16[[#This Row],[Customer_ID]],Table1__2[],5,FALSE)</f>
        <v>North Curtischester</v>
      </c>
      <c r="Q1816" t="str">
        <f>VLOOKUP(Table8_16[[#This Row],[Customer_ID]],Table1__2[],6,FALSE)</f>
        <v>North Dakota</v>
      </c>
      <c r="R1816" t="str">
        <f>VLOOKUP(Table8_16[[#This Row],[Customer_ID]],Table1__2[],7,FALSE)</f>
        <v>USA</v>
      </c>
      <c r="S1816" t="str">
        <f>VLOOKUP(Table8_16[[#This Row],[Customer_ID]],Table1__2[],8,FALSE)</f>
        <v>Platinum</v>
      </c>
      <c r="T1816" t="str">
        <f>VLOOKUP(Table8_16[[#This Row],[Customer_ID]],Table1__2[],9,FALSE)</f>
        <v>Experienced</v>
      </c>
      <c r="U1816" t="str">
        <f>VLOOKUP(Table8_16[[#This Row],[Product_ID]],Table3__211[],2,FALSE)</f>
        <v>Hair Strengthening</v>
      </c>
      <c r="V1816" t="str">
        <f>VLOOKUP(Table8_16[[#This Row],[Product_ID]],Table3__211[],3,FALSE)</f>
        <v>Shampoo</v>
      </c>
      <c r="W1816" t="str">
        <f>VLOOKUP(Table8_16[[#This Row],[Product_ID]],Table3__211[],4,FALSE)</f>
        <v>Beauty</v>
      </c>
      <c r="X1816" t="str">
        <f>VLOOKUP(Table8_16[[#This Row],[Product_ID]],Table3__211[],5,FALSE)</f>
        <v>Haircare</v>
      </c>
      <c r="Y1816" t="str">
        <f>VLOOKUP(Table8_16[[#This Row],[Product_ID]],Table3__211[],6,FALSE)</f>
        <v>Rice LLC</v>
      </c>
      <c r="Z1816">
        <f>VLOOKUP(Table8_16[[#This Row],[Product_ID]],Table3__211[],7,FALSE)</f>
        <v>115.82</v>
      </c>
      <c r="AA1816">
        <f>VLOOKUP(Table8_16[[#This Row],[Product_ID]],Table3__211[],8,FALSE)</f>
        <v>460</v>
      </c>
      <c r="AB1816" t="str">
        <f>VLOOKUP(Table8_16[[#This Row],[Store_ID]],Store!$A$2:$E$21,2,FALSE)</f>
        <v>Rivera-Warner</v>
      </c>
      <c r="AC1816" t="str">
        <f>VLOOKUP(Table8_16[[#This Row],[Store_ID]],Store!$A$2:$E$21,3,FALSE)</f>
        <v>East</v>
      </c>
      <c r="AD1816" t="str">
        <f>VLOOKUP(Table8_16[[#This Row],[Store_ID]],Store!$A$2:$E$21,4,FALSE)</f>
        <v>Washingtonfurt</v>
      </c>
      <c r="AE1816" t="str">
        <f>VLOOKUP(Table8_16[[#This Row],[Store_ID]],Store!$A$2:$E$21,5,FALSE)</f>
        <v>Flagship</v>
      </c>
      <c r="AF1816" s="22" t="str">
        <f>VLOOKUP(Table8_16[[#This Row],[Store_ID]],Store!$A$2:$F$21,6,FALSE)</f>
        <v>Physical Store</v>
      </c>
    </row>
    <row r="1817" spans="1:32" x14ac:dyDescent="0.3">
      <c r="A1817" t="s">
        <v>3782</v>
      </c>
      <c r="B1817" s="5">
        <v>45400</v>
      </c>
      <c r="C1817" t="s">
        <v>674</v>
      </c>
      <c r="D1817" t="s">
        <v>1759</v>
      </c>
      <c r="E1817" t="s">
        <v>1934</v>
      </c>
      <c r="F1817">
        <v>1</v>
      </c>
      <c r="G1817">
        <v>509.08</v>
      </c>
      <c r="H1817">
        <v>0.04</v>
      </c>
      <c r="I1817" t="s">
        <v>1961</v>
      </c>
      <c r="J1817">
        <v>488.71679999999998</v>
      </c>
      <c r="K1817">
        <v>488.71679999999998</v>
      </c>
      <c r="L1817" t="str">
        <f>_xlfn.IFS(Table8_1[[#This Row],[Unit_Price]]&lt;500,"Low Price",Table8_1[[#This Row],[Unit_Price]]&lt;2000,"Medium Price",Table8_1[[#This Row],[Unit_Price]]&gt;=2000, "High Price")</f>
        <v>Medium Price</v>
      </c>
      <c r="M1817" t="str">
        <f>VLOOKUP(Table8_16[[#This Row],[Customer_ID]],Table1__2[],2,FALSE)</f>
        <v>Tiffany Herrera</v>
      </c>
      <c r="N1817">
        <f>VLOOKUP(Table8_16[[#This Row],[Customer_ID]],Table1__2[],3,FALSE)</f>
        <v>52</v>
      </c>
      <c r="O1817" t="str">
        <f>VLOOKUP(Table8_16[[#This Row],[Customer_ID]],Table1__2[],4,FALSE)</f>
        <v>Male</v>
      </c>
      <c r="P1817" t="str">
        <f>VLOOKUP(Table8_16[[#This Row],[Customer_ID]],Table1__2[],5,FALSE)</f>
        <v>New Dianebury</v>
      </c>
      <c r="Q1817" t="str">
        <f>VLOOKUP(Table8_16[[#This Row],[Customer_ID]],Table1__2[],6,FALSE)</f>
        <v>Virginia</v>
      </c>
      <c r="R1817" t="str">
        <f>VLOOKUP(Table8_16[[#This Row],[Customer_ID]],Table1__2[],7,FALSE)</f>
        <v>USA</v>
      </c>
      <c r="S1817" t="str">
        <f>VLOOKUP(Table8_16[[#This Row],[Customer_ID]],Table1__2[],8,FALSE)</f>
        <v>Platinum</v>
      </c>
      <c r="T1817" t="str">
        <f>VLOOKUP(Table8_16[[#This Row],[Customer_ID]],Table1__2[],9,FALSE)</f>
        <v>Experienced</v>
      </c>
      <c r="U1817" t="str">
        <f>VLOOKUP(Table8_16[[#This Row],[Product_ID]],Table3__211[],2,FALSE)</f>
        <v>Men's Hair Styling</v>
      </c>
      <c r="V1817" t="str">
        <f>VLOOKUP(Table8_16[[#This Row],[Product_ID]],Table3__211[],3,FALSE)</f>
        <v>Gel</v>
      </c>
      <c r="W1817" t="str">
        <f>VLOOKUP(Table8_16[[#This Row],[Product_ID]],Table3__211[],4,FALSE)</f>
        <v>Beauty</v>
      </c>
      <c r="X1817" t="str">
        <f>VLOOKUP(Table8_16[[#This Row],[Product_ID]],Table3__211[],5,FALSE)</f>
        <v>Haircare</v>
      </c>
      <c r="Y1817" t="str">
        <f>VLOOKUP(Table8_16[[#This Row],[Product_ID]],Table3__211[],6,FALSE)</f>
        <v>Cline-Mccarthy</v>
      </c>
      <c r="Z1817">
        <f>VLOOKUP(Table8_16[[#This Row],[Product_ID]],Table3__211[],7,FALSE)</f>
        <v>17.309999999999999</v>
      </c>
      <c r="AA1817">
        <f>VLOOKUP(Table8_16[[#This Row],[Product_ID]],Table3__211[],8,FALSE)</f>
        <v>399</v>
      </c>
      <c r="AB1817" t="str">
        <f>VLOOKUP(Table8_16[[#This Row],[Store_ID]],Store!$A$2:$E$21,2,FALSE)</f>
        <v>Mcdonald Inc</v>
      </c>
      <c r="AC1817" t="str">
        <f>VLOOKUP(Table8_16[[#This Row],[Store_ID]],Store!$A$2:$E$21,3,FALSE)</f>
        <v>South</v>
      </c>
      <c r="AD1817" t="str">
        <f>VLOOKUP(Table8_16[[#This Row],[Store_ID]],Store!$A$2:$E$21,4,FALSE)</f>
        <v>Christopherland</v>
      </c>
      <c r="AE1817" t="str">
        <f>VLOOKUP(Table8_16[[#This Row],[Store_ID]],Store!$A$2:$E$21,5,FALSE)</f>
        <v>Outlet</v>
      </c>
      <c r="AF1817" s="22" t="str">
        <f>VLOOKUP(Table8_16[[#This Row],[Store_ID]],Store!$A$2:$F$21,6,FALSE)</f>
        <v>Physical Store</v>
      </c>
    </row>
    <row r="1818" spans="1:32" x14ac:dyDescent="0.3">
      <c r="A1818" t="s">
        <v>3783</v>
      </c>
      <c r="B1818" s="5">
        <v>45930</v>
      </c>
      <c r="C1818" t="s">
        <v>1258</v>
      </c>
      <c r="D1818" t="s">
        <v>1871</v>
      </c>
      <c r="E1818" t="s">
        <v>1896</v>
      </c>
      <c r="F1818">
        <v>4</v>
      </c>
      <c r="G1818">
        <v>827.09</v>
      </c>
      <c r="H1818">
        <v>0.3</v>
      </c>
      <c r="I1818" t="s">
        <v>1959</v>
      </c>
      <c r="J1818">
        <v>2315.8519999999999</v>
      </c>
      <c r="K1818">
        <v>2315.8519999999999</v>
      </c>
      <c r="L1818" t="str">
        <f>_xlfn.IFS(Table8_1[[#This Row],[Unit_Price]]&lt;500,"Low Price",Table8_1[[#This Row],[Unit_Price]]&lt;2000,"Medium Price",Table8_1[[#This Row],[Unit_Price]]&gt;=2000, "High Price")</f>
        <v>Medium Price</v>
      </c>
      <c r="M1818" t="str">
        <f>VLOOKUP(Table8_16[[#This Row],[Customer_ID]],Table1__2[],2,FALSE)</f>
        <v>Mark Rogers</v>
      </c>
      <c r="N1818">
        <f>VLOOKUP(Table8_16[[#This Row],[Customer_ID]],Table1__2[],3,FALSE)</f>
        <v>57</v>
      </c>
      <c r="O1818" t="str">
        <f>VLOOKUP(Table8_16[[#This Row],[Customer_ID]],Table1__2[],4,FALSE)</f>
        <v>Female</v>
      </c>
      <c r="P1818" t="str">
        <f>VLOOKUP(Table8_16[[#This Row],[Customer_ID]],Table1__2[],5,FALSE)</f>
        <v>Bookertown</v>
      </c>
      <c r="Q1818" t="str">
        <f>VLOOKUP(Table8_16[[#This Row],[Customer_ID]],Table1__2[],6,FALSE)</f>
        <v>Oklahoma</v>
      </c>
      <c r="R1818" t="str">
        <f>VLOOKUP(Table8_16[[#This Row],[Customer_ID]],Table1__2[],7,FALSE)</f>
        <v>USA</v>
      </c>
      <c r="S1818" t="str">
        <f>VLOOKUP(Table8_16[[#This Row],[Customer_ID]],Table1__2[],8,FALSE)</f>
        <v>Platinum</v>
      </c>
      <c r="T1818" t="str">
        <f>VLOOKUP(Table8_16[[#This Row],[Customer_ID]],Table1__2[],9,FALSE)</f>
        <v>Experienced</v>
      </c>
      <c r="U1818" t="str">
        <f>VLOOKUP(Table8_16[[#This Row],[Product_ID]],Table3__211[],2,FALSE)</f>
        <v>Women's Formal</v>
      </c>
      <c r="V1818" t="str">
        <f>VLOOKUP(Table8_16[[#This Row],[Product_ID]],Table3__211[],3,FALSE)</f>
        <v>Blazer</v>
      </c>
      <c r="W1818" t="str">
        <f>VLOOKUP(Table8_16[[#This Row],[Product_ID]],Table3__211[],4,FALSE)</f>
        <v>Clothing</v>
      </c>
      <c r="X1818" t="str">
        <f>VLOOKUP(Table8_16[[#This Row],[Product_ID]],Table3__211[],5,FALSE)</f>
        <v>Outerwear</v>
      </c>
      <c r="Y1818" t="str">
        <f>VLOOKUP(Table8_16[[#This Row],[Product_ID]],Table3__211[],6,FALSE)</f>
        <v>Phillips and Sons</v>
      </c>
      <c r="Z1818">
        <f>VLOOKUP(Table8_16[[#This Row],[Product_ID]],Table3__211[],7,FALSE)</f>
        <v>358.47</v>
      </c>
      <c r="AA1818">
        <f>VLOOKUP(Table8_16[[#This Row],[Product_ID]],Table3__211[],8,FALSE)</f>
        <v>143</v>
      </c>
      <c r="AB1818" t="str">
        <f>VLOOKUP(Table8_16[[#This Row],[Store_ID]],Store!$A$2:$E$21,2,FALSE)</f>
        <v>Black-Horn</v>
      </c>
      <c r="AC1818" t="str">
        <f>VLOOKUP(Table8_16[[#This Row],[Store_ID]],Store!$A$2:$E$21,3,FALSE)</f>
        <v>South</v>
      </c>
      <c r="AD1818" t="str">
        <f>VLOOKUP(Table8_16[[#This Row],[Store_ID]],Store!$A$2:$E$21,4,FALSE)</f>
        <v>North Nancyview</v>
      </c>
      <c r="AE1818" t="str">
        <f>VLOOKUP(Table8_16[[#This Row],[Store_ID]],Store!$A$2:$E$21,5,FALSE)</f>
        <v>Outlet</v>
      </c>
      <c r="AF1818" s="22" t="str">
        <f>VLOOKUP(Table8_16[[#This Row],[Store_ID]],Store!$A$2:$F$21,6,FALSE)</f>
        <v>Physical Store</v>
      </c>
    </row>
    <row r="1819" spans="1:32" x14ac:dyDescent="0.3">
      <c r="A1819" t="s">
        <v>3784</v>
      </c>
      <c r="B1819" s="5">
        <v>45935</v>
      </c>
      <c r="C1819" t="s">
        <v>692</v>
      </c>
      <c r="D1819" t="s">
        <v>1664</v>
      </c>
      <c r="E1819" t="s">
        <v>1904</v>
      </c>
      <c r="F1819">
        <v>2</v>
      </c>
      <c r="G1819">
        <v>823.36</v>
      </c>
      <c r="H1819">
        <v>0.23</v>
      </c>
      <c r="I1819" t="s">
        <v>1959</v>
      </c>
      <c r="J1819">
        <v>1267.9744000000001</v>
      </c>
      <c r="K1819">
        <v>1267.9744000000001</v>
      </c>
      <c r="L1819" t="str">
        <f>_xlfn.IFS(Table8_1[[#This Row],[Unit_Price]]&lt;500,"Low Price",Table8_1[[#This Row],[Unit_Price]]&lt;2000,"Medium Price",Table8_1[[#This Row],[Unit_Price]]&gt;=2000, "High Price")</f>
        <v>Medium Price</v>
      </c>
      <c r="M1819" t="str">
        <f>VLOOKUP(Table8_16[[#This Row],[Customer_ID]],Table1__2[],2,FALSE)</f>
        <v>Antonio Jones</v>
      </c>
      <c r="N1819">
        <f>VLOOKUP(Table8_16[[#This Row],[Customer_ID]],Table1__2[],3,FALSE)</f>
        <v>48</v>
      </c>
      <c r="O1819" t="str">
        <f>VLOOKUP(Table8_16[[#This Row],[Customer_ID]],Table1__2[],4,FALSE)</f>
        <v>Male</v>
      </c>
      <c r="P1819" t="str">
        <f>VLOOKUP(Table8_16[[#This Row],[Customer_ID]],Table1__2[],5,FALSE)</f>
        <v>Matthewborough</v>
      </c>
      <c r="Q1819" t="str">
        <f>VLOOKUP(Table8_16[[#This Row],[Customer_ID]],Table1__2[],6,FALSE)</f>
        <v>Georgia</v>
      </c>
      <c r="R1819" t="str">
        <f>VLOOKUP(Table8_16[[#This Row],[Customer_ID]],Table1__2[],7,FALSE)</f>
        <v>USA</v>
      </c>
      <c r="S1819" t="str">
        <f>VLOOKUP(Table8_16[[#This Row],[Customer_ID]],Table1__2[],8,FALSE)</f>
        <v>Silver</v>
      </c>
      <c r="T1819" t="str">
        <f>VLOOKUP(Table8_16[[#This Row],[Customer_ID]],Table1__2[],9,FALSE)</f>
        <v>Experienced</v>
      </c>
      <c r="U1819" t="str">
        <f>VLOOKUP(Table8_16[[#This Row],[Product_ID]],Table3__211[],2,FALSE)</f>
        <v>Fabric Sofa Throw</v>
      </c>
      <c r="V1819" t="str">
        <f>VLOOKUP(Table8_16[[#This Row],[Product_ID]],Table3__211[],3,FALSE)</f>
        <v>Blanket</v>
      </c>
      <c r="W1819" t="str">
        <f>VLOOKUP(Table8_16[[#This Row],[Product_ID]],Table3__211[],4,FALSE)</f>
        <v>Home</v>
      </c>
      <c r="X1819" t="str">
        <f>VLOOKUP(Table8_16[[#This Row],[Product_ID]],Table3__211[],5,FALSE)</f>
        <v>Decor</v>
      </c>
      <c r="Y1819" t="str">
        <f>VLOOKUP(Table8_16[[#This Row],[Product_ID]],Table3__211[],6,FALSE)</f>
        <v>Hoffman Group</v>
      </c>
      <c r="Z1819">
        <f>VLOOKUP(Table8_16[[#This Row],[Product_ID]],Table3__211[],7,FALSE)</f>
        <v>218.48</v>
      </c>
      <c r="AA1819">
        <f>VLOOKUP(Table8_16[[#This Row],[Product_ID]],Table3__211[],8,FALSE)</f>
        <v>276</v>
      </c>
      <c r="AB1819" t="str">
        <f>VLOOKUP(Table8_16[[#This Row],[Store_ID]],Store!$A$2:$E$21,2,FALSE)</f>
        <v>Alexander Group</v>
      </c>
      <c r="AC1819" t="str">
        <f>VLOOKUP(Table8_16[[#This Row],[Store_ID]],Store!$A$2:$E$21,3,FALSE)</f>
        <v>South</v>
      </c>
      <c r="AD1819" t="str">
        <f>VLOOKUP(Table8_16[[#This Row],[Store_ID]],Store!$A$2:$E$21,4,FALSE)</f>
        <v>Port Sharon</v>
      </c>
      <c r="AE1819" t="str">
        <f>VLOOKUP(Table8_16[[#This Row],[Store_ID]],Store!$A$2:$E$21,5,FALSE)</f>
        <v>Online</v>
      </c>
      <c r="AF1819" s="22" t="str">
        <f>VLOOKUP(Table8_16[[#This Row],[Store_ID]],Store!$A$2:$F$21,6,FALSE)</f>
        <v>Digital Store</v>
      </c>
    </row>
    <row r="1820" spans="1:32" x14ac:dyDescent="0.3">
      <c r="A1820" t="s">
        <v>3785</v>
      </c>
      <c r="B1820" s="5">
        <v>45814</v>
      </c>
      <c r="C1820" t="s">
        <v>474</v>
      </c>
      <c r="D1820" t="s">
        <v>1655</v>
      </c>
      <c r="E1820" t="s">
        <v>1908</v>
      </c>
      <c r="F1820">
        <v>4</v>
      </c>
      <c r="G1820">
        <v>282.18</v>
      </c>
      <c r="H1820">
        <v>0.13</v>
      </c>
      <c r="I1820" t="s">
        <v>1964</v>
      </c>
      <c r="J1820">
        <v>981.9864</v>
      </c>
      <c r="K1820">
        <v>981.9864</v>
      </c>
      <c r="L1820" t="str">
        <f>_xlfn.IFS(Table8_1[[#This Row],[Unit_Price]]&lt;500,"Low Price",Table8_1[[#This Row],[Unit_Price]]&lt;2000,"Medium Price",Table8_1[[#This Row],[Unit_Price]]&gt;=2000, "High Price")</f>
        <v>Low Price</v>
      </c>
      <c r="M1820" t="str">
        <f>VLOOKUP(Table8_16[[#This Row],[Customer_ID]],Table1__2[],2,FALSE)</f>
        <v>Rick Dominguez</v>
      </c>
      <c r="N1820">
        <f>VLOOKUP(Table8_16[[#This Row],[Customer_ID]],Table1__2[],3,FALSE)</f>
        <v>55</v>
      </c>
      <c r="O1820" t="str">
        <f>VLOOKUP(Table8_16[[#This Row],[Customer_ID]],Table1__2[],4,FALSE)</f>
        <v>Female</v>
      </c>
      <c r="P1820" t="str">
        <f>VLOOKUP(Table8_16[[#This Row],[Customer_ID]],Table1__2[],5,FALSE)</f>
        <v>North Johnbury</v>
      </c>
      <c r="Q1820" t="str">
        <f>VLOOKUP(Table8_16[[#This Row],[Customer_ID]],Table1__2[],6,FALSE)</f>
        <v>Ohio</v>
      </c>
      <c r="R1820" t="str">
        <f>VLOOKUP(Table8_16[[#This Row],[Customer_ID]],Table1__2[],7,FALSE)</f>
        <v>USA</v>
      </c>
      <c r="S1820" t="str">
        <f>VLOOKUP(Table8_16[[#This Row],[Customer_ID]],Table1__2[],8,FALSE)</f>
        <v>Platinum</v>
      </c>
      <c r="T1820" t="str">
        <f>VLOOKUP(Table8_16[[#This Row],[Customer_ID]],Table1__2[],9,FALSE)</f>
        <v>Experienced</v>
      </c>
      <c r="U1820" t="str">
        <f>VLOOKUP(Table8_16[[#This Row],[Product_ID]],Table3__211[],2,FALSE)</f>
        <v>Wireless Bluetooth</v>
      </c>
      <c r="V1820" t="str">
        <f>VLOOKUP(Table8_16[[#This Row],[Product_ID]],Table3__211[],3,FALSE)</f>
        <v>Speaker</v>
      </c>
      <c r="W1820" t="str">
        <f>VLOOKUP(Table8_16[[#This Row],[Product_ID]],Table3__211[],4,FALSE)</f>
        <v>Electronics</v>
      </c>
      <c r="X1820" t="str">
        <f>VLOOKUP(Table8_16[[#This Row],[Product_ID]],Table3__211[],5,FALSE)</f>
        <v>Audio</v>
      </c>
      <c r="Y1820" t="str">
        <f>VLOOKUP(Table8_16[[#This Row],[Product_ID]],Table3__211[],6,FALSE)</f>
        <v>Reed-Schmidt</v>
      </c>
      <c r="Z1820">
        <f>VLOOKUP(Table8_16[[#This Row],[Product_ID]],Table3__211[],7,FALSE)</f>
        <v>322.41000000000003</v>
      </c>
      <c r="AA1820">
        <f>VLOOKUP(Table8_16[[#This Row],[Product_ID]],Table3__211[],8,FALSE)</f>
        <v>213</v>
      </c>
      <c r="AB1820" t="str">
        <f>VLOOKUP(Table8_16[[#This Row],[Store_ID]],Store!$A$2:$E$21,2,FALSE)</f>
        <v>Gray Ltd</v>
      </c>
      <c r="AC1820" t="str">
        <f>VLOOKUP(Table8_16[[#This Row],[Store_ID]],Store!$A$2:$E$21,3,FALSE)</f>
        <v>North</v>
      </c>
      <c r="AD1820" t="str">
        <f>VLOOKUP(Table8_16[[#This Row],[Store_ID]],Store!$A$2:$E$21,4,FALSE)</f>
        <v>New Michaelchester</v>
      </c>
      <c r="AE1820" t="str">
        <f>VLOOKUP(Table8_16[[#This Row],[Store_ID]],Store!$A$2:$E$21,5,FALSE)</f>
        <v>Outlet</v>
      </c>
      <c r="AF1820" s="22" t="str">
        <f>VLOOKUP(Table8_16[[#This Row],[Store_ID]],Store!$A$2:$F$21,6,FALSE)</f>
        <v>Physical Store</v>
      </c>
    </row>
    <row r="1821" spans="1:32" x14ac:dyDescent="0.3">
      <c r="A1821" t="s">
        <v>3786</v>
      </c>
      <c r="B1821" s="5">
        <v>45323</v>
      </c>
      <c r="C1821" t="s">
        <v>578</v>
      </c>
      <c r="D1821" t="s">
        <v>1638</v>
      </c>
      <c r="E1821" t="s">
        <v>1892</v>
      </c>
      <c r="F1821">
        <v>1</v>
      </c>
      <c r="G1821">
        <v>486.39</v>
      </c>
      <c r="H1821">
        <v>0.09</v>
      </c>
      <c r="I1821" t="s">
        <v>1964</v>
      </c>
      <c r="J1821">
        <v>442.61489999999998</v>
      </c>
      <c r="K1821">
        <v>442.61489999999998</v>
      </c>
      <c r="L1821" t="str">
        <f>_xlfn.IFS(Table8_1[[#This Row],[Unit_Price]]&lt;500,"Low Price",Table8_1[[#This Row],[Unit_Price]]&lt;2000,"Medium Price",Table8_1[[#This Row],[Unit_Price]]&gt;=2000, "High Price")</f>
        <v>Low Price</v>
      </c>
      <c r="M1821" t="str">
        <f>VLOOKUP(Table8_16[[#This Row],[Customer_ID]],Table1__2[],2,FALSE)</f>
        <v>Thomas Rhodes</v>
      </c>
      <c r="N1821">
        <f>VLOOKUP(Table8_16[[#This Row],[Customer_ID]],Table1__2[],3,FALSE)</f>
        <v>41</v>
      </c>
      <c r="O1821" t="str">
        <f>VLOOKUP(Table8_16[[#This Row],[Customer_ID]],Table1__2[],4,FALSE)</f>
        <v>Female</v>
      </c>
      <c r="P1821" t="str">
        <f>VLOOKUP(Table8_16[[#This Row],[Customer_ID]],Table1__2[],5,FALSE)</f>
        <v>Port Richard</v>
      </c>
      <c r="Q1821" t="str">
        <f>VLOOKUP(Table8_16[[#This Row],[Customer_ID]],Table1__2[],6,FALSE)</f>
        <v>West Virginia</v>
      </c>
      <c r="R1821" t="str">
        <f>VLOOKUP(Table8_16[[#This Row],[Customer_ID]],Table1__2[],7,FALSE)</f>
        <v>USA</v>
      </c>
      <c r="S1821" t="str">
        <f>VLOOKUP(Table8_16[[#This Row],[Customer_ID]],Table1__2[],8,FALSE)</f>
        <v>Bronze</v>
      </c>
      <c r="T1821" t="str">
        <f>VLOOKUP(Table8_16[[#This Row],[Customer_ID]],Table1__2[],9,FALSE)</f>
        <v>Experienced</v>
      </c>
      <c r="U1821" t="str">
        <f>VLOOKUP(Table8_16[[#This Row],[Product_ID]],Table3__211[],2,FALSE)</f>
        <v>Multi-Purpose Storage</v>
      </c>
      <c r="V1821" t="str">
        <f>VLOOKUP(Table8_16[[#This Row],[Product_ID]],Table3__211[],3,FALSE)</f>
        <v>Box</v>
      </c>
      <c r="W1821" t="str">
        <f>VLOOKUP(Table8_16[[#This Row],[Product_ID]],Table3__211[],4,FALSE)</f>
        <v>Home</v>
      </c>
      <c r="X1821" t="str">
        <f>VLOOKUP(Table8_16[[#This Row],[Product_ID]],Table3__211[],5,FALSE)</f>
        <v>Storage</v>
      </c>
      <c r="Y1821" t="str">
        <f>VLOOKUP(Table8_16[[#This Row],[Product_ID]],Table3__211[],6,FALSE)</f>
        <v>Gardner-Montes</v>
      </c>
      <c r="Z1821">
        <f>VLOOKUP(Table8_16[[#This Row],[Product_ID]],Table3__211[],7,FALSE)</f>
        <v>123.46</v>
      </c>
      <c r="AA1821">
        <f>VLOOKUP(Table8_16[[#This Row],[Product_ID]],Table3__211[],8,FALSE)</f>
        <v>76</v>
      </c>
      <c r="AB1821" t="str">
        <f>VLOOKUP(Table8_16[[#This Row],[Store_ID]],Store!$A$2:$E$21,2,FALSE)</f>
        <v>Martinez, Adkins and Johnson</v>
      </c>
      <c r="AC1821" t="str">
        <f>VLOOKUP(Table8_16[[#This Row],[Store_ID]],Store!$A$2:$E$21,3,FALSE)</f>
        <v>North</v>
      </c>
      <c r="AD1821" t="str">
        <f>VLOOKUP(Table8_16[[#This Row],[Store_ID]],Store!$A$2:$E$21,4,FALSE)</f>
        <v>Danielmouth</v>
      </c>
      <c r="AE1821" t="str">
        <f>VLOOKUP(Table8_16[[#This Row],[Store_ID]],Store!$A$2:$E$21,5,FALSE)</f>
        <v>Flagship</v>
      </c>
      <c r="AF1821" s="22" t="str">
        <f>VLOOKUP(Table8_16[[#This Row],[Store_ID]],Store!$A$2:$F$21,6,FALSE)</f>
        <v>Physical Store</v>
      </c>
    </row>
    <row r="1822" spans="1:32" x14ac:dyDescent="0.3">
      <c r="A1822" t="s">
        <v>3787</v>
      </c>
      <c r="B1822" s="5">
        <v>45312</v>
      </c>
      <c r="C1822" t="s">
        <v>176</v>
      </c>
      <c r="D1822" t="s">
        <v>1628</v>
      </c>
      <c r="E1822" t="s">
        <v>1901</v>
      </c>
      <c r="F1822">
        <v>2</v>
      </c>
      <c r="G1822">
        <v>603.62</v>
      </c>
      <c r="H1822">
        <v>0.18</v>
      </c>
      <c r="I1822" t="s">
        <v>1964</v>
      </c>
      <c r="J1822">
        <v>989.93679999999995</v>
      </c>
      <c r="K1822">
        <v>989.93679999999995</v>
      </c>
      <c r="L1822" t="str">
        <f>_xlfn.IFS(Table8_1[[#This Row],[Unit_Price]]&lt;500,"Low Price",Table8_1[[#This Row],[Unit_Price]]&lt;2000,"Medium Price",Table8_1[[#This Row],[Unit_Price]]&gt;=2000, "High Price")</f>
        <v>Medium Price</v>
      </c>
      <c r="M1822" t="str">
        <f>VLOOKUP(Table8_16[[#This Row],[Customer_ID]],Table1__2[],2,FALSE)</f>
        <v>Denise Williams</v>
      </c>
      <c r="N1822">
        <f>VLOOKUP(Table8_16[[#This Row],[Customer_ID]],Table1__2[],3,FALSE)</f>
        <v>34</v>
      </c>
      <c r="O1822" t="str">
        <f>VLOOKUP(Table8_16[[#This Row],[Customer_ID]],Table1__2[],4,FALSE)</f>
        <v>Male</v>
      </c>
      <c r="P1822" t="str">
        <f>VLOOKUP(Table8_16[[#This Row],[Customer_ID]],Table1__2[],5,FALSE)</f>
        <v>Christianstad</v>
      </c>
      <c r="Q1822" t="str">
        <f>VLOOKUP(Table8_16[[#This Row],[Customer_ID]],Table1__2[],6,FALSE)</f>
        <v>Hawaii</v>
      </c>
      <c r="R1822" t="str">
        <f>VLOOKUP(Table8_16[[#This Row],[Customer_ID]],Table1__2[],7,FALSE)</f>
        <v>USA</v>
      </c>
      <c r="S1822" t="str">
        <f>VLOOKUP(Table8_16[[#This Row],[Customer_ID]],Table1__2[],8,FALSE)</f>
        <v>Bronze</v>
      </c>
      <c r="T1822" t="str">
        <f>VLOOKUP(Table8_16[[#This Row],[Customer_ID]],Table1__2[],9,FALSE)</f>
        <v>Experienced</v>
      </c>
      <c r="U1822" t="str">
        <f>VLOOKUP(Table8_16[[#This Row],[Product_ID]],Table3__211[],2,FALSE)</f>
        <v>Women's Denim</v>
      </c>
      <c r="V1822" t="str">
        <f>VLOOKUP(Table8_16[[#This Row],[Product_ID]],Table3__211[],3,FALSE)</f>
        <v>Jeans</v>
      </c>
      <c r="W1822" t="str">
        <f>VLOOKUP(Table8_16[[#This Row],[Product_ID]],Table3__211[],4,FALSE)</f>
        <v>Clothing</v>
      </c>
      <c r="X1822" t="str">
        <f>VLOOKUP(Table8_16[[#This Row],[Product_ID]],Table3__211[],5,FALSE)</f>
        <v>Bottoms</v>
      </c>
      <c r="Y1822" t="str">
        <f>VLOOKUP(Table8_16[[#This Row],[Product_ID]],Table3__211[],6,FALSE)</f>
        <v>Guerra-Hendrix</v>
      </c>
      <c r="Z1822">
        <f>VLOOKUP(Table8_16[[#This Row],[Product_ID]],Table3__211[],7,FALSE)</f>
        <v>254.04</v>
      </c>
      <c r="AA1822">
        <f>VLOOKUP(Table8_16[[#This Row],[Product_ID]],Table3__211[],8,FALSE)</f>
        <v>343</v>
      </c>
      <c r="AB1822" t="str">
        <f>VLOOKUP(Table8_16[[#This Row],[Store_ID]],Store!$A$2:$E$21,2,FALSE)</f>
        <v>Johnson-Wright</v>
      </c>
      <c r="AC1822" t="str">
        <f>VLOOKUP(Table8_16[[#This Row],[Store_ID]],Store!$A$2:$E$21,3,FALSE)</f>
        <v>North</v>
      </c>
      <c r="AD1822" t="str">
        <f>VLOOKUP(Table8_16[[#This Row],[Store_ID]],Store!$A$2:$E$21,4,FALSE)</f>
        <v>Hoodberg</v>
      </c>
      <c r="AE1822" t="str">
        <f>VLOOKUP(Table8_16[[#This Row],[Store_ID]],Store!$A$2:$E$21,5,FALSE)</f>
        <v>Outlet</v>
      </c>
      <c r="AF1822" s="22" t="str">
        <f>VLOOKUP(Table8_16[[#This Row],[Store_ID]],Store!$A$2:$F$21,6,FALSE)</f>
        <v>Physical Store</v>
      </c>
    </row>
    <row r="1823" spans="1:32" x14ac:dyDescent="0.3">
      <c r="A1823" t="s">
        <v>3788</v>
      </c>
      <c r="B1823" s="5">
        <v>45554</v>
      </c>
      <c r="C1823" t="s">
        <v>503</v>
      </c>
      <c r="D1823" t="s">
        <v>1689</v>
      </c>
      <c r="E1823" t="s">
        <v>1917</v>
      </c>
      <c r="F1823">
        <v>3</v>
      </c>
      <c r="G1823">
        <v>204.17</v>
      </c>
      <c r="H1823">
        <v>0.1</v>
      </c>
      <c r="I1823" t="s">
        <v>1961</v>
      </c>
      <c r="J1823">
        <v>551.25900000000001</v>
      </c>
      <c r="K1823">
        <v>551.25900000000001</v>
      </c>
      <c r="L1823" t="str">
        <f>_xlfn.IFS(Table8_1[[#This Row],[Unit_Price]]&lt;500,"Low Price",Table8_1[[#This Row],[Unit_Price]]&lt;2000,"Medium Price",Table8_1[[#This Row],[Unit_Price]]&gt;=2000, "High Price")</f>
        <v>Low Price</v>
      </c>
      <c r="M1823" t="str">
        <f>VLOOKUP(Table8_16[[#This Row],[Customer_ID]],Table1__2[],2,FALSE)</f>
        <v>Rhonda Young</v>
      </c>
      <c r="N1823">
        <f>VLOOKUP(Table8_16[[#This Row],[Customer_ID]],Table1__2[],3,FALSE)</f>
        <v>49</v>
      </c>
      <c r="O1823" t="str">
        <f>VLOOKUP(Table8_16[[#This Row],[Customer_ID]],Table1__2[],4,FALSE)</f>
        <v>Female</v>
      </c>
      <c r="P1823" t="str">
        <f>VLOOKUP(Table8_16[[#This Row],[Customer_ID]],Table1__2[],5,FALSE)</f>
        <v>Lake Nathanfort</v>
      </c>
      <c r="Q1823" t="str">
        <f>VLOOKUP(Table8_16[[#This Row],[Customer_ID]],Table1__2[],6,FALSE)</f>
        <v>Alaska</v>
      </c>
      <c r="R1823" t="str">
        <f>VLOOKUP(Table8_16[[#This Row],[Customer_ID]],Table1__2[],7,FALSE)</f>
        <v>USA</v>
      </c>
      <c r="S1823" t="str">
        <f>VLOOKUP(Table8_16[[#This Row],[Customer_ID]],Table1__2[],8,FALSE)</f>
        <v>Platinum</v>
      </c>
      <c r="T1823" t="str">
        <f>VLOOKUP(Table8_16[[#This Row],[Customer_ID]],Table1__2[],9,FALSE)</f>
        <v>Experienced</v>
      </c>
      <c r="U1823" t="str">
        <f>VLOOKUP(Table8_16[[#This Row],[Product_ID]],Table3__211[],2,FALSE)</f>
        <v>Men's Casual</v>
      </c>
      <c r="V1823" t="str">
        <f>VLOOKUP(Table8_16[[#This Row],[Product_ID]],Table3__211[],3,FALSE)</f>
        <v>Sneakers</v>
      </c>
      <c r="W1823" t="str">
        <f>VLOOKUP(Table8_16[[#This Row],[Product_ID]],Table3__211[],4,FALSE)</f>
        <v>Clothing</v>
      </c>
      <c r="X1823" t="str">
        <f>VLOOKUP(Table8_16[[#This Row],[Product_ID]],Table3__211[],5,FALSE)</f>
        <v>Footwear</v>
      </c>
      <c r="Y1823" t="str">
        <f>VLOOKUP(Table8_16[[#This Row],[Product_ID]],Table3__211[],6,FALSE)</f>
        <v>Hogan-Lee</v>
      </c>
      <c r="Z1823">
        <f>VLOOKUP(Table8_16[[#This Row],[Product_ID]],Table3__211[],7,FALSE)</f>
        <v>353.47</v>
      </c>
      <c r="AA1823">
        <f>VLOOKUP(Table8_16[[#This Row],[Product_ID]],Table3__211[],8,FALSE)</f>
        <v>214</v>
      </c>
      <c r="AB1823" t="str">
        <f>VLOOKUP(Table8_16[[#This Row],[Store_ID]],Store!$A$2:$E$21,2,FALSE)</f>
        <v>Bean, Jones and Park</v>
      </c>
      <c r="AC1823" t="str">
        <f>VLOOKUP(Table8_16[[#This Row],[Store_ID]],Store!$A$2:$E$21,3,FALSE)</f>
        <v>West</v>
      </c>
      <c r="AD1823" t="str">
        <f>VLOOKUP(Table8_16[[#This Row],[Store_ID]],Store!$A$2:$E$21,4,FALSE)</f>
        <v>Thompsonborough</v>
      </c>
      <c r="AE1823" t="str">
        <f>VLOOKUP(Table8_16[[#This Row],[Store_ID]],Store!$A$2:$E$21,5,FALSE)</f>
        <v>Online</v>
      </c>
      <c r="AF1823" s="22" t="str">
        <f>VLOOKUP(Table8_16[[#This Row],[Store_ID]],Store!$A$2:$F$21,6,FALSE)</f>
        <v>Digital Store</v>
      </c>
    </row>
    <row r="1824" spans="1:32" x14ac:dyDescent="0.3">
      <c r="A1824" t="s">
        <v>3789</v>
      </c>
      <c r="B1824" s="5">
        <v>45310</v>
      </c>
      <c r="C1824" t="s">
        <v>474</v>
      </c>
      <c r="D1824" t="s">
        <v>1590</v>
      </c>
      <c r="E1824" t="s">
        <v>1936</v>
      </c>
      <c r="F1824">
        <v>1</v>
      </c>
      <c r="G1824">
        <v>43.58</v>
      </c>
      <c r="H1824">
        <v>0.01</v>
      </c>
      <c r="I1824" t="s">
        <v>1964</v>
      </c>
      <c r="J1824">
        <v>43.144199999999998</v>
      </c>
      <c r="K1824">
        <v>43.144199999999998</v>
      </c>
      <c r="L1824" t="str">
        <f>_xlfn.IFS(Table8_1[[#This Row],[Unit_Price]]&lt;500,"Low Price",Table8_1[[#This Row],[Unit_Price]]&lt;2000,"Medium Price",Table8_1[[#This Row],[Unit_Price]]&gt;=2000, "High Price")</f>
        <v>Low Price</v>
      </c>
      <c r="M1824" t="str">
        <f>VLOOKUP(Table8_16[[#This Row],[Customer_ID]],Table1__2[],2,FALSE)</f>
        <v>Rick Dominguez</v>
      </c>
      <c r="N1824">
        <f>VLOOKUP(Table8_16[[#This Row],[Customer_ID]],Table1__2[],3,FALSE)</f>
        <v>55</v>
      </c>
      <c r="O1824" t="str">
        <f>VLOOKUP(Table8_16[[#This Row],[Customer_ID]],Table1__2[],4,FALSE)</f>
        <v>Female</v>
      </c>
      <c r="P1824" t="str">
        <f>VLOOKUP(Table8_16[[#This Row],[Customer_ID]],Table1__2[],5,FALSE)</f>
        <v>North Johnbury</v>
      </c>
      <c r="Q1824" t="str">
        <f>VLOOKUP(Table8_16[[#This Row],[Customer_ID]],Table1__2[],6,FALSE)</f>
        <v>Ohio</v>
      </c>
      <c r="R1824" t="str">
        <f>VLOOKUP(Table8_16[[#This Row],[Customer_ID]],Table1__2[],7,FALSE)</f>
        <v>USA</v>
      </c>
      <c r="S1824" t="str">
        <f>VLOOKUP(Table8_16[[#This Row],[Customer_ID]],Table1__2[],8,FALSE)</f>
        <v>Platinum</v>
      </c>
      <c r="T1824" t="str">
        <f>VLOOKUP(Table8_16[[#This Row],[Customer_ID]],Table1__2[],9,FALSE)</f>
        <v>Experienced</v>
      </c>
      <c r="U1824" t="str">
        <f>VLOOKUP(Table8_16[[#This Row],[Product_ID]],Table3__211[],2,FALSE)</f>
        <v>Wireless Bluetooth</v>
      </c>
      <c r="V1824" t="str">
        <f>VLOOKUP(Table8_16[[#This Row],[Product_ID]],Table3__211[],3,FALSE)</f>
        <v>Earbuds</v>
      </c>
      <c r="W1824" t="str">
        <f>VLOOKUP(Table8_16[[#This Row],[Product_ID]],Table3__211[],4,FALSE)</f>
        <v>Electronics</v>
      </c>
      <c r="X1824" t="str">
        <f>VLOOKUP(Table8_16[[#This Row],[Product_ID]],Table3__211[],5,FALSE)</f>
        <v>Audio</v>
      </c>
      <c r="Y1824" t="str">
        <f>VLOOKUP(Table8_16[[#This Row],[Product_ID]],Table3__211[],6,FALSE)</f>
        <v>Perez-Johnston</v>
      </c>
      <c r="Z1824">
        <f>VLOOKUP(Table8_16[[#This Row],[Product_ID]],Table3__211[],7,FALSE)</f>
        <v>439.07</v>
      </c>
      <c r="AA1824">
        <f>VLOOKUP(Table8_16[[#This Row],[Product_ID]],Table3__211[],8,FALSE)</f>
        <v>142</v>
      </c>
      <c r="AB1824" t="str">
        <f>VLOOKUP(Table8_16[[#This Row],[Store_ID]],Store!$A$2:$E$21,2,FALSE)</f>
        <v>Shelton PLC</v>
      </c>
      <c r="AC1824" t="str">
        <f>VLOOKUP(Table8_16[[#This Row],[Store_ID]],Store!$A$2:$E$21,3,FALSE)</f>
        <v>North</v>
      </c>
      <c r="AD1824" t="str">
        <f>VLOOKUP(Table8_16[[#This Row],[Store_ID]],Store!$A$2:$E$21,4,FALSE)</f>
        <v>East Jenniferstad</v>
      </c>
      <c r="AE1824" t="str">
        <f>VLOOKUP(Table8_16[[#This Row],[Store_ID]],Store!$A$2:$E$21,5,FALSE)</f>
        <v>Flagship</v>
      </c>
      <c r="AF1824" s="22" t="str">
        <f>VLOOKUP(Table8_16[[#This Row],[Store_ID]],Store!$A$2:$F$21,6,FALSE)</f>
        <v>Physical Store</v>
      </c>
    </row>
    <row r="1825" spans="1:32" x14ac:dyDescent="0.3">
      <c r="A1825" t="s">
        <v>3790</v>
      </c>
      <c r="B1825" s="5">
        <v>45594</v>
      </c>
      <c r="C1825" t="s">
        <v>1055</v>
      </c>
      <c r="D1825" t="s">
        <v>1721</v>
      </c>
      <c r="E1825" t="s">
        <v>1896</v>
      </c>
      <c r="F1825">
        <v>3</v>
      </c>
      <c r="G1825">
        <v>469.33</v>
      </c>
      <c r="H1825">
        <v>0.14000000000000001</v>
      </c>
      <c r="I1825" t="s">
        <v>1961</v>
      </c>
      <c r="J1825">
        <v>1210.8714</v>
      </c>
      <c r="K1825">
        <v>1210.8714</v>
      </c>
      <c r="L1825" t="str">
        <f>_xlfn.IFS(Table8_1[[#This Row],[Unit_Price]]&lt;500,"Low Price",Table8_1[[#This Row],[Unit_Price]]&lt;2000,"Medium Price",Table8_1[[#This Row],[Unit_Price]]&gt;=2000, "High Price")</f>
        <v>Low Price</v>
      </c>
      <c r="M1825" t="str">
        <f>VLOOKUP(Table8_16[[#This Row],[Customer_ID]],Table1__2[],2,FALSE)</f>
        <v>Dr. Lindsay Hanna</v>
      </c>
      <c r="N1825">
        <f>VLOOKUP(Table8_16[[#This Row],[Customer_ID]],Table1__2[],3,FALSE)</f>
        <v>34</v>
      </c>
      <c r="O1825" t="str">
        <f>VLOOKUP(Table8_16[[#This Row],[Customer_ID]],Table1__2[],4,FALSE)</f>
        <v>Female</v>
      </c>
      <c r="P1825" t="str">
        <f>VLOOKUP(Table8_16[[#This Row],[Customer_ID]],Table1__2[],5,FALSE)</f>
        <v>New Paulstad</v>
      </c>
      <c r="Q1825" t="str">
        <f>VLOOKUP(Table8_16[[#This Row],[Customer_ID]],Table1__2[],6,FALSE)</f>
        <v>Hawaii</v>
      </c>
      <c r="R1825" t="str">
        <f>VLOOKUP(Table8_16[[#This Row],[Customer_ID]],Table1__2[],7,FALSE)</f>
        <v>USA</v>
      </c>
      <c r="S1825" t="str">
        <f>VLOOKUP(Table8_16[[#This Row],[Customer_ID]],Table1__2[],8,FALSE)</f>
        <v>Bronze</v>
      </c>
      <c r="T1825" t="str">
        <f>VLOOKUP(Table8_16[[#This Row],[Customer_ID]],Table1__2[],9,FALSE)</f>
        <v>Experienced</v>
      </c>
      <c r="U1825" t="str">
        <f>VLOOKUP(Table8_16[[#This Row],[Product_ID]],Table3__211[],2,FALSE)</f>
        <v>Makeup Brush</v>
      </c>
      <c r="V1825" t="str">
        <f>VLOOKUP(Table8_16[[#This Row],[Product_ID]],Table3__211[],3,FALSE)</f>
        <v>Set</v>
      </c>
      <c r="W1825" t="str">
        <f>VLOOKUP(Table8_16[[#This Row],[Product_ID]],Table3__211[],4,FALSE)</f>
        <v>Beauty</v>
      </c>
      <c r="X1825" t="str">
        <f>VLOOKUP(Table8_16[[#This Row],[Product_ID]],Table3__211[],5,FALSE)</f>
        <v>Makeup</v>
      </c>
      <c r="Y1825" t="str">
        <f>VLOOKUP(Table8_16[[#This Row],[Product_ID]],Table3__211[],6,FALSE)</f>
        <v>Cook Inc</v>
      </c>
      <c r="Z1825">
        <f>VLOOKUP(Table8_16[[#This Row],[Product_ID]],Table3__211[],7,FALSE)</f>
        <v>254.04</v>
      </c>
      <c r="AA1825">
        <f>VLOOKUP(Table8_16[[#This Row],[Product_ID]],Table3__211[],8,FALSE)</f>
        <v>431</v>
      </c>
      <c r="AB1825" t="str">
        <f>VLOOKUP(Table8_16[[#This Row],[Store_ID]],Store!$A$2:$E$21,2,FALSE)</f>
        <v>Black-Horn</v>
      </c>
      <c r="AC1825" t="str">
        <f>VLOOKUP(Table8_16[[#This Row],[Store_ID]],Store!$A$2:$E$21,3,FALSE)</f>
        <v>South</v>
      </c>
      <c r="AD1825" t="str">
        <f>VLOOKUP(Table8_16[[#This Row],[Store_ID]],Store!$A$2:$E$21,4,FALSE)</f>
        <v>North Nancyview</v>
      </c>
      <c r="AE1825" t="str">
        <f>VLOOKUP(Table8_16[[#This Row],[Store_ID]],Store!$A$2:$E$21,5,FALSE)</f>
        <v>Outlet</v>
      </c>
      <c r="AF1825" s="22" t="str">
        <f>VLOOKUP(Table8_16[[#This Row],[Store_ID]],Store!$A$2:$F$21,6,FALSE)</f>
        <v>Physical Store</v>
      </c>
    </row>
    <row r="1826" spans="1:32" x14ac:dyDescent="0.3">
      <c r="A1826" t="s">
        <v>3791</v>
      </c>
      <c r="B1826" s="5">
        <v>45840</v>
      </c>
      <c r="C1826" t="s">
        <v>689</v>
      </c>
      <c r="D1826" t="s">
        <v>1590</v>
      </c>
      <c r="E1826" t="s">
        <v>1917</v>
      </c>
      <c r="F1826">
        <v>4</v>
      </c>
      <c r="G1826">
        <v>836.23</v>
      </c>
      <c r="H1826">
        <v>0.12</v>
      </c>
      <c r="I1826" t="s">
        <v>1959</v>
      </c>
      <c r="J1826">
        <v>2943.5295999999998</v>
      </c>
      <c r="K1826">
        <v>2943.5295999999998</v>
      </c>
      <c r="L1826" t="str">
        <f>_xlfn.IFS(Table8_1[[#This Row],[Unit_Price]]&lt;500,"Low Price",Table8_1[[#This Row],[Unit_Price]]&lt;2000,"Medium Price",Table8_1[[#This Row],[Unit_Price]]&gt;=2000, "High Price")</f>
        <v>Medium Price</v>
      </c>
      <c r="M1826" t="str">
        <f>VLOOKUP(Table8_16[[#This Row],[Customer_ID]],Table1__2[],2,FALSE)</f>
        <v>Joan Johnson</v>
      </c>
      <c r="N1826">
        <f>VLOOKUP(Table8_16[[#This Row],[Customer_ID]],Table1__2[],3,FALSE)</f>
        <v>50</v>
      </c>
      <c r="O1826" t="str">
        <f>VLOOKUP(Table8_16[[#This Row],[Customer_ID]],Table1__2[],4,FALSE)</f>
        <v>Female</v>
      </c>
      <c r="P1826" t="str">
        <f>VLOOKUP(Table8_16[[#This Row],[Customer_ID]],Table1__2[],5,FALSE)</f>
        <v>Lake Josephport</v>
      </c>
      <c r="Q1826" t="str">
        <f>VLOOKUP(Table8_16[[#This Row],[Customer_ID]],Table1__2[],6,FALSE)</f>
        <v>Maine</v>
      </c>
      <c r="R1826" t="str">
        <f>VLOOKUP(Table8_16[[#This Row],[Customer_ID]],Table1__2[],7,FALSE)</f>
        <v>USA</v>
      </c>
      <c r="S1826" t="str">
        <f>VLOOKUP(Table8_16[[#This Row],[Customer_ID]],Table1__2[],8,FALSE)</f>
        <v>Platinum</v>
      </c>
      <c r="T1826" t="str">
        <f>VLOOKUP(Table8_16[[#This Row],[Customer_ID]],Table1__2[],9,FALSE)</f>
        <v>Experienced</v>
      </c>
      <c r="U1826" t="str">
        <f>VLOOKUP(Table8_16[[#This Row],[Product_ID]],Table3__211[],2,FALSE)</f>
        <v>Wireless Bluetooth</v>
      </c>
      <c r="V1826" t="str">
        <f>VLOOKUP(Table8_16[[#This Row],[Product_ID]],Table3__211[],3,FALSE)</f>
        <v>Earbuds</v>
      </c>
      <c r="W1826" t="str">
        <f>VLOOKUP(Table8_16[[#This Row],[Product_ID]],Table3__211[],4,FALSE)</f>
        <v>Electronics</v>
      </c>
      <c r="X1826" t="str">
        <f>VLOOKUP(Table8_16[[#This Row],[Product_ID]],Table3__211[],5,FALSE)</f>
        <v>Audio</v>
      </c>
      <c r="Y1826" t="str">
        <f>VLOOKUP(Table8_16[[#This Row],[Product_ID]],Table3__211[],6,FALSE)</f>
        <v>Perez-Johnston</v>
      </c>
      <c r="Z1826">
        <f>VLOOKUP(Table8_16[[#This Row],[Product_ID]],Table3__211[],7,FALSE)</f>
        <v>439.07</v>
      </c>
      <c r="AA1826">
        <f>VLOOKUP(Table8_16[[#This Row],[Product_ID]],Table3__211[],8,FALSE)</f>
        <v>142</v>
      </c>
      <c r="AB1826" t="str">
        <f>VLOOKUP(Table8_16[[#This Row],[Store_ID]],Store!$A$2:$E$21,2,FALSE)</f>
        <v>Bean, Jones and Park</v>
      </c>
      <c r="AC1826" t="str">
        <f>VLOOKUP(Table8_16[[#This Row],[Store_ID]],Store!$A$2:$E$21,3,FALSE)</f>
        <v>West</v>
      </c>
      <c r="AD1826" t="str">
        <f>VLOOKUP(Table8_16[[#This Row],[Store_ID]],Store!$A$2:$E$21,4,FALSE)</f>
        <v>Thompsonborough</v>
      </c>
      <c r="AE1826" t="str">
        <f>VLOOKUP(Table8_16[[#This Row],[Store_ID]],Store!$A$2:$E$21,5,FALSE)</f>
        <v>Online</v>
      </c>
      <c r="AF1826" s="22" t="str">
        <f>VLOOKUP(Table8_16[[#This Row],[Store_ID]],Store!$A$2:$F$21,6,FALSE)</f>
        <v>Digital Store</v>
      </c>
    </row>
    <row r="1827" spans="1:32" x14ac:dyDescent="0.3">
      <c r="A1827" t="s">
        <v>3792</v>
      </c>
      <c r="B1827" s="5">
        <v>45549</v>
      </c>
      <c r="C1827" t="s">
        <v>597</v>
      </c>
      <c r="D1827" t="s">
        <v>1783</v>
      </c>
      <c r="E1827" t="s">
        <v>1948</v>
      </c>
      <c r="F1827">
        <v>2</v>
      </c>
      <c r="G1827">
        <v>661.53</v>
      </c>
      <c r="H1827">
        <v>0.2</v>
      </c>
      <c r="I1827" t="s">
        <v>1961</v>
      </c>
      <c r="J1827">
        <v>1058.4480000000001</v>
      </c>
      <c r="K1827">
        <v>1058.4479999999999</v>
      </c>
      <c r="L1827" t="str">
        <f>_xlfn.IFS(Table8_1[[#This Row],[Unit_Price]]&lt;500,"Low Price",Table8_1[[#This Row],[Unit_Price]]&lt;2000,"Medium Price",Table8_1[[#This Row],[Unit_Price]]&gt;=2000, "High Price")</f>
        <v>Medium Price</v>
      </c>
      <c r="M1827" t="str">
        <f>VLOOKUP(Table8_16[[#This Row],[Customer_ID]],Table1__2[],2,FALSE)</f>
        <v>Michelle Myers</v>
      </c>
      <c r="N1827">
        <f>VLOOKUP(Table8_16[[#This Row],[Customer_ID]],Table1__2[],3,FALSE)</f>
        <v>33</v>
      </c>
      <c r="O1827" t="str">
        <f>VLOOKUP(Table8_16[[#This Row],[Customer_ID]],Table1__2[],4,FALSE)</f>
        <v>Female</v>
      </c>
      <c r="P1827" t="str">
        <f>VLOOKUP(Table8_16[[#This Row],[Customer_ID]],Table1__2[],5,FALSE)</f>
        <v>West Daniel</v>
      </c>
      <c r="Q1827" t="str">
        <f>VLOOKUP(Table8_16[[#This Row],[Customer_ID]],Table1__2[],6,FALSE)</f>
        <v>South Carolina</v>
      </c>
      <c r="R1827" t="str">
        <f>VLOOKUP(Table8_16[[#This Row],[Customer_ID]],Table1__2[],7,FALSE)</f>
        <v>USA</v>
      </c>
      <c r="S1827" t="str">
        <f>VLOOKUP(Table8_16[[#This Row],[Customer_ID]],Table1__2[],8,FALSE)</f>
        <v>Bronze</v>
      </c>
      <c r="T1827" t="str">
        <f>VLOOKUP(Table8_16[[#This Row],[Customer_ID]],Table1__2[],9,FALSE)</f>
        <v>Experienced</v>
      </c>
      <c r="U1827" t="str">
        <f>VLOOKUP(Table8_16[[#This Row],[Product_ID]],Table3__211[],2,FALSE)</f>
        <v>Smart LED Light</v>
      </c>
      <c r="V1827" t="str">
        <f>VLOOKUP(Table8_16[[#This Row],[Product_ID]],Table3__211[],3,FALSE)</f>
        <v>Strip</v>
      </c>
      <c r="W1827" t="str">
        <f>VLOOKUP(Table8_16[[#This Row],[Product_ID]],Table3__211[],4,FALSE)</f>
        <v>Electronics</v>
      </c>
      <c r="X1827" t="str">
        <f>VLOOKUP(Table8_16[[#This Row],[Product_ID]],Table3__211[],5,FALSE)</f>
        <v>Accessories</v>
      </c>
      <c r="Y1827" t="str">
        <f>VLOOKUP(Table8_16[[#This Row],[Product_ID]],Table3__211[],6,FALSE)</f>
        <v>Flores-Davis</v>
      </c>
      <c r="Z1827">
        <f>VLOOKUP(Table8_16[[#This Row],[Product_ID]],Table3__211[],7,FALSE)</f>
        <v>349.17</v>
      </c>
      <c r="AA1827">
        <f>VLOOKUP(Table8_16[[#This Row],[Product_ID]],Table3__211[],8,FALSE)</f>
        <v>476</v>
      </c>
      <c r="AB1827" t="str">
        <f>VLOOKUP(Table8_16[[#This Row],[Store_ID]],Store!$A$2:$E$21,2,FALSE)</f>
        <v>Mann-Austin</v>
      </c>
      <c r="AC1827" t="str">
        <f>VLOOKUP(Table8_16[[#This Row],[Store_ID]],Store!$A$2:$E$21,3,FALSE)</f>
        <v>East</v>
      </c>
      <c r="AD1827" t="str">
        <f>VLOOKUP(Table8_16[[#This Row],[Store_ID]],Store!$A$2:$E$21,4,FALSE)</f>
        <v>Vasquezborough</v>
      </c>
      <c r="AE1827" t="str">
        <f>VLOOKUP(Table8_16[[#This Row],[Store_ID]],Store!$A$2:$E$21,5,FALSE)</f>
        <v>Online</v>
      </c>
      <c r="AF1827" s="22" t="str">
        <f>VLOOKUP(Table8_16[[#This Row],[Store_ID]],Store!$A$2:$F$21,6,FALSE)</f>
        <v>Digital Store</v>
      </c>
    </row>
    <row r="1828" spans="1:32" x14ac:dyDescent="0.3">
      <c r="A1828" t="s">
        <v>3793</v>
      </c>
      <c r="B1828" s="5">
        <v>45903</v>
      </c>
      <c r="C1828" t="s">
        <v>415</v>
      </c>
      <c r="D1828" t="s">
        <v>1750</v>
      </c>
      <c r="E1828" t="s">
        <v>1939</v>
      </c>
      <c r="F1828">
        <v>3</v>
      </c>
      <c r="G1828">
        <v>753.47</v>
      </c>
      <c r="H1828">
        <v>0.25</v>
      </c>
      <c r="I1828" t="s">
        <v>1961</v>
      </c>
      <c r="J1828">
        <v>1695.3074999999999</v>
      </c>
      <c r="K1828">
        <v>1695.3074999999999</v>
      </c>
      <c r="L1828" t="str">
        <f>_xlfn.IFS(Table8_1[[#This Row],[Unit_Price]]&lt;500,"Low Price",Table8_1[[#This Row],[Unit_Price]]&lt;2000,"Medium Price",Table8_1[[#This Row],[Unit_Price]]&gt;=2000, "High Price")</f>
        <v>Medium Price</v>
      </c>
      <c r="M1828" t="str">
        <f>VLOOKUP(Table8_16[[#This Row],[Customer_ID]],Table1__2[],2,FALSE)</f>
        <v>Earl Allen</v>
      </c>
      <c r="N1828">
        <f>VLOOKUP(Table8_16[[#This Row],[Customer_ID]],Table1__2[],3,FALSE)</f>
        <v>36</v>
      </c>
      <c r="O1828" t="str">
        <f>VLOOKUP(Table8_16[[#This Row],[Customer_ID]],Table1__2[],4,FALSE)</f>
        <v>Male</v>
      </c>
      <c r="P1828" t="str">
        <f>VLOOKUP(Table8_16[[#This Row],[Customer_ID]],Table1__2[],5,FALSE)</f>
        <v>New Jenniferburgh</v>
      </c>
      <c r="Q1828" t="str">
        <f>VLOOKUP(Table8_16[[#This Row],[Customer_ID]],Table1__2[],6,FALSE)</f>
        <v>Nebraska</v>
      </c>
      <c r="R1828" t="str">
        <f>VLOOKUP(Table8_16[[#This Row],[Customer_ID]],Table1__2[],7,FALSE)</f>
        <v>USA</v>
      </c>
      <c r="S1828" t="str">
        <f>VLOOKUP(Table8_16[[#This Row],[Customer_ID]],Table1__2[],8,FALSE)</f>
        <v>Platinum</v>
      </c>
      <c r="T1828" t="str">
        <f>VLOOKUP(Table8_16[[#This Row],[Customer_ID]],Table1__2[],9,FALSE)</f>
        <v>Experienced</v>
      </c>
      <c r="U1828" t="str">
        <f>VLOOKUP(Table8_16[[#This Row],[Product_ID]],Table3__211[],2,FALSE)</f>
        <v>Premium Blanket</v>
      </c>
      <c r="V1828" t="str">
        <f>VLOOKUP(Table8_16[[#This Row],[Product_ID]],Table3__211[],3,FALSE)</f>
        <v>Throw</v>
      </c>
      <c r="W1828" t="str">
        <f>VLOOKUP(Table8_16[[#This Row],[Product_ID]],Table3__211[],4,FALSE)</f>
        <v>Home</v>
      </c>
      <c r="X1828" t="str">
        <f>VLOOKUP(Table8_16[[#This Row],[Product_ID]],Table3__211[],5,FALSE)</f>
        <v>Decor</v>
      </c>
      <c r="Y1828" t="str">
        <f>VLOOKUP(Table8_16[[#This Row],[Product_ID]],Table3__211[],6,FALSE)</f>
        <v>Hernandez, Kennedy and Porter</v>
      </c>
      <c r="Z1828">
        <f>VLOOKUP(Table8_16[[#This Row],[Product_ID]],Table3__211[],7,FALSE)</f>
        <v>461.47</v>
      </c>
      <c r="AA1828">
        <f>VLOOKUP(Table8_16[[#This Row],[Product_ID]],Table3__211[],8,FALSE)</f>
        <v>190</v>
      </c>
      <c r="AB1828" t="str">
        <f>VLOOKUP(Table8_16[[#This Row],[Store_ID]],Store!$A$2:$E$21,2,FALSE)</f>
        <v>Frederick-Wright</v>
      </c>
      <c r="AC1828" t="str">
        <f>VLOOKUP(Table8_16[[#This Row],[Store_ID]],Store!$A$2:$E$21,3,FALSE)</f>
        <v>West</v>
      </c>
      <c r="AD1828" t="str">
        <f>VLOOKUP(Table8_16[[#This Row],[Store_ID]],Store!$A$2:$E$21,4,FALSE)</f>
        <v>New Jimmymouth</v>
      </c>
      <c r="AE1828" t="str">
        <f>VLOOKUP(Table8_16[[#This Row],[Store_ID]],Store!$A$2:$E$21,5,FALSE)</f>
        <v>Flagship</v>
      </c>
      <c r="AF1828" s="22" t="str">
        <f>VLOOKUP(Table8_16[[#This Row],[Store_ID]],Store!$A$2:$F$21,6,FALSE)</f>
        <v>Physical Store</v>
      </c>
    </row>
    <row r="1829" spans="1:32" x14ac:dyDescent="0.3">
      <c r="A1829" t="s">
        <v>3794</v>
      </c>
      <c r="B1829" s="5">
        <v>45673</v>
      </c>
      <c r="C1829" t="s">
        <v>530</v>
      </c>
      <c r="D1829" t="s">
        <v>1774</v>
      </c>
      <c r="E1829" t="s">
        <v>1887</v>
      </c>
      <c r="F1829">
        <v>3</v>
      </c>
      <c r="G1829">
        <v>713.95</v>
      </c>
      <c r="H1829">
        <v>0</v>
      </c>
      <c r="I1829" t="s">
        <v>1959</v>
      </c>
      <c r="J1829">
        <v>2141.85</v>
      </c>
      <c r="K1829">
        <v>2141.8500000000004</v>
      </c>
      <c r="L1829" t="str">
        <f>_xlfn.IFS(Table8_1[[#This Row],[Unit_Price]]&lt;500,"Low Price",Table8_1[[#This Row],[Unit_Price]]&lt;2000,"Medium Price",Table8_1[[#This Row],[Unit_Price]]&gt;=2000, "High Price")</f>
        <v>Medium Price</v>
      </c>
      <c r="M1829" t="str">
        <f>VLOOKUP(Table8_16[[#This Row],[Customer_ID]],Table1__2[],2,FALSE)</f>
        <v>Maria Sanchez</v>
      </c>
      <c r="N1829">
        <f>VLOOKUP(Table8_16[[#This Row],[Customer_ID]],Table1__2[],3,FALSE)</f>
        <v>46</v>
      </c>
      <c r="O1829" t="str">
        <f>VLOOKUP(Table8_16[[#This Row],[Customer_ID]],Table1__2[],4,FALSE)</f>
        <v>Male</v>
      </c>
      <c r="P1829" t="str">
        <f>VLOOKUP(Table8_16[[#This Row],[Customer_ID]],Table1__2[],5,FALSE)</f>
        <v>East Peterbury</v>
      </c>
      <c r="Q1829" t="str">
        <f>VLOOKUP(Table8_16[[#This Row],[Customer_ID]],Table1__2[],6,FALSE)</f>
        <v>North Dakota</v>
      </c>
      <c r="R1829" t="str">
        <f>VLOOKUP(Table8_16[[#This Row],[Customer_ID]],Table1__2[],7,FALSE)</f>
        <v>USA</v>
      </c>
      <c r="S1829" t="str">
        <f>VLOOKUP(Table8_16[[#This Row],[Customer_ID]],Table1__2[],8,FALSE)</f>
        <v>Bronze</v>
      </c>
      <c r="T1829" t="str">
        <f>VLOOKUP(Table8_16[[#This Row],[Customer_ID]],Table1__2[],9,FALSE)</f>
        <v>Experienced</v>
      </c>
      <c r="U1829" t="str">
        <f>VLOOKUP(Table8_16[[#This Row],[Product_ID]],Table3__211[],2,FALSE)</f>
        <v>Matte Lipstick</v>
      </c>
      <c r="V1829" t="str">
        <f>VLOOKUP(Table8_16[[#This Row],[Product_ID]],Table3__211[],3,FALSE)</f>
        <v>Set</v>
      </c>
      <c r="W1829" t="str">
        <f>VLOOKUP(Table8_16[[#This Row],[Product_ID]],Table3__211[],4,FALSE)</f>
        <v>Beauty</v>
      </c>
      <c r="X1829" t="str">
        <f>VLOOKUP(Table8_16[[#This Row],[Product_ID]],Table3__211[],5,FALSE)</f>
        <v>Makeup</v>
      </c>
      <c r="Y1829" t="str">
        <f>VLOOKUP(Table8_16[[#This Row],[Product_ID]],Table3__211[],6,FALSE)</f>
        <v>Zhang Inc</v>
      </c>
      <c r="Z1829">
        <f>VLOOKUP(Table8_16[[#This Row],[Product_ID]],Table3__211[],7,FALSE)</f>
        <v>299.11</v>
      </c>
      <c r="AA1829">
        <f>VLOOKUP(Table8_16[[#This Row],[Product_ID]],Table3__211[],8,FALSE)</f>
        <v>118</v>
      </c>
      <c r="AB1829" t="str">
        <f>VLOOKUP(Table8_16[[#This Row],[Store_ID]],Store!$A$2:$E$21,2,FALSE)</f>
        <v>Rivera-Warner</v>
      </c>
      <c r="AC1829" t="str">
        <f>VLOOKUP(Table8_16[[#This Row],[Store_ID]],Store!$A$2:$E$21,3,FALSE)</f>
        <v>East</v>
      </c>
      <c r="AD1829" t="str">
        <f>VLOOKUP(Table8_16[[#This Row],[Store_ID]],Store!$A$2:$E$21,4,FALSE)</f>
        <v>Washingtonfurt</v>
      </c>
      <c r="AE1829" t="str">
        <f>VLOOKUP(Table8_16[[#This Row],[Store_ID]],Store!$A$2:$E$21,5,FALSE)</f>
        <v>Flagship</v>
      </c>
      <c r="AF1829" s="22" t="str">
        <f>VLOOKUP(Table8_16[[#This Row],[Store_ID]],Store!$A$2:$F$21,6,FALSE)</f>
        <v>Physical Store</v>
      </c>
    </row>
    <row r="1830" spans="1:32" x14ac:dyDescent="0.3">
      <c r="A1830" t="s">
        <v>3795</v>
      </c>
      <c r="B1830" s="5">
        <v>45395</v>
      </c>
      <c r="C1830" t="s">
        <v>357</v>
      </c>
      <c r="D1830" t="s">
        <v>1603</v>
      </c>
      <c r="E1830" t="s">
        <v>1908</v>
      </c>
      <c r="F1830">
        <v>3</v>
      </c>
      <c r="G1830">
        <v>596</v>
      </c>
      <c r="H1830">
        <v>0.28000000000000003</v>
      </c>
      <c r="I1830" t="s">
        <v>1964</v>
      </c>
      <c r="J1830">
        <v>1287.3599999999999</v>
      </c>
      <c r="K1830">
        <v>1287.3599999999999</v>
      </c>
      <c r="L1830" t="str">
        <f>_xlfn.IFS(Table8_1[[#This Row],[Unit_Price]]&lt;500,"Low Price",Table8_1[[#This Row],[Unit_Price]]&lt;2000,"Medium Price",Table8_1[[#This Row],[Unit_Price]]&gt;=2000, "High Price")</f>
        <v>Medium Price</v>
      </c>
      <c r="M1830" t="str">
        <f>VLOOKUP(Table8_16[[#This Row],[Customer_ID]],Table1__2[],2,FALSE)</f>
        <v>Sheila Wilson</v>
      </c>
      <c r="N1830">
        <f>VLOOKUP(Table8_16[[#This Row],[Customer_ID]],Table1__2[],3,FALSE)</f>
        <v>35</v>
      </c>
      <c r="O1830" t="str">
        <f>VLOOKUP(Table8_16[[#This Row],[Customer_ID]],Table1__2[],4,FALSE)</f>
        <v>Male</v>
      </c>
      <c r="P1830" t="str">
        <f>VLOOKUP(Table8_16[[#This Row],[Customer_ID]],Table1__2[],5,FALSE)</f>
        <v>South Dustin</v>
      </c>
      <c r="Q1830" t="str">
        <f>VLOOKUP(Table8_16[[#This Row],[Customer_ID]],Table1__2[],6,FALSE)</f>
        <v>Tennessee</v>
      </c>
      <c r="R1830" t="str">
        <f>VLOOKUP(Table8_16[[#This Row],[Customer_ID]],Table1__2[],7,FALSE)</f>
        <v>USA</v>
      </c>
      <c r="S1830" t="str">
        <f>VLOOKUP(Table8_16[[#This Row],[Customer_ID]],Table1__2[],8,FALSE)</f>
        <v>Silver</v>
      </c>
      <c r="T1830" t="str">
        <f>VLOOKUP(Table8_16[[#This Row],[Customer_ID]],Table1__2[],9,FALSE)</f>
        <v>Experienced</v>
      </c>
      <c r="U1830" t="str">
        <f>VLOOKUP(Table8_16[[#This Row],[Product_ID]],Table3__211[],2,FALSE)</f>
        <v>HD Smart TV</v>
      </c>
      <c r="V1830" t="str">
        <f>VLOOKUP(Table8_16[[#This Row],[Product_ID]],Table3__211[],3,FALSE)</f>
        <v>Stick</v>
      </c>
      <c r="W1830" t="str">
        <f>VLOOKUP(Table8_16[[#This Row],[Product_ID]],Table3__211[],4,FALSE)</f>
        <v>Electronics</v>
      </c>
      <c r="X1830" t="str">
        <f>VLOOKUP(Table8_16[[#This Row],[Product_ID]],Table3__211[],5,FALSE)</f>
        <v>Accessories</v>
      </c>
      <c r="Y1830" t="str">
        <f>VLOOKUP(Table8_16[[#This Row],[Product_ID]],Table3__211[],6,FALSE)</f>
        <v>Gibson, Hobbs and Weaver</v>
      </c>
      <c r="Z1830">
        <f>VLOOKUP(Table8_16[[#This Row],[Product_ID]],Table3__211[],7,FALSE)</f>
        <v>449.4</v>
      </c>
      <c r="AA1830">
        <f>VLOOKUP(Table8_16[[#This Row],[Product_ID]],Table3__211[],8,FALSE)</f>
        <v>273</v>
      </c>
      <c r="AB1830" t="str">
        <f>VLOOKUP(Table8_16[[#This Row],[Store_ID]],Store!$A$2:$E$21,2,FALSE)</f>
        <v>Gray Ltd</v>
      </c>
      <c r="AC1830" t="str">
        <f>VLOOKUP(Table8_16[[#This Row],[Store_ID]],Store!$A$2:$E$21,3,FALSE)</f>
        <v>North</v>
      </c>
      <c r="AD1830" t="str">
        <f>VLOOKUP(Table8_16[[#This Row],[Store_ID]],Store!$A$2:$E$21,4,FALSE)</f>
        <v>New Michaelchester</v>
      </c>
      <c r="AE1830" t="str">
        <f>VLOOKUP(Table8_16[[#This Row],[Store_ID]],Store!$A$2:$E$21,5,FALSE)</f>
        <v>Outlet</v>
      </c>
      <c r="AF1830" s="22" t="str">
        <f>VLOOKUP(Table8_16[[#This Row],[Store_ID]],Store!$A$2:$F$21,6,FALSE)</f>
        <v>Physical Store</v>
      </c>
    </row>
    <row r="1831" spans="1:32" x14ac:dyDescent="0.3">
      <c r="A1831" t="s">
        <v>3796</v>
      </c>
      <c r="B1831" s="5">
        <v>45379</v>
      </c>
      <c r="C1831" t="s">
        <v>1061</v>
      </c>
      <c r="D1831" t="s">
        <v>1594</v>
      </c>
      <c r="E1831" t="s">
        <v>1921</v>
      </c>
      <c r="F1831">
        <v>2</v>
      </c>
      <c r="G1831">
        <v>169.46</v>
      </c>
      <c r="H1831">
        <v>0.03</v>
      </c>
      <c r="I1831" t="s">
        <v>1961</v>
      </c>
      <c r="J1831">
        <v>328.75240000000002</v>
      </c>
      <c r="K1831">
        <v>328.75240000000002</v>
      </c>
      <c r="L1831" t="str">
        <f>_xlfn.IFS(Table8_1[[#This Row],[Unit_Price]]&lt;500,"Low Price",Table8_1[[#This Row],[Unit_Price]]&lt;2000,"Medium Price",Table8_1[[#This Row],[Unit_Price]]&gt;=2000, "High Price")</f>
        <v>Low Price</v>
      </c>
      <c r="M1831" t="str">
        <f>VLOOKUP(Table8_16[[#This Row],[Customer_ID]],Table1__2[],2,FALSE)</f>
        <v>Mr. Christopher Sims</v>
      </c>
      <c r="N1831">
        <f>VLOOKUP(Table8_16[[#This Row],[Customer_ID]],Table1__2[],3,FALSE)</f>
        <v>50</v>
      </c>
      <c r="O1831" t="str">
        <f>VLOOKUP(Table8_16[[#This Row],[Customer_ID]],Table1__2[],4,FALSE)</f>
        <v>Female</v>
      </c>
      <c r="P1831" t="str">
        <f>VLOOKUP(Table8_16[[#This Row],[Customer_ID]],Table1__2[],5,FALSE)</f>
        <v>Donaldsontown</v>
      </c>
      <c r="Q1831" t="str">
        <f>VLOOKUP(Table8_16[[#This Row],[Customer_ID]],Table1__2[],6,FALSE)</f>
        <v>Connecticut</v>
      </c>
      <c r="R1831" t="str">
        <f>VLOOKUP(Table8_16[[#This Row],[Customer_ID]],Table1__2[],7,FALSE)</f>
        <v>USA</v>
      </c>
      <c r="S1831" t="str">
        <f>VLOOKUP(Table8_16[[#This Row],[Customer_ID]],Table1__2[],8,FALSE)</f>
        <v>Silver</v>
      </c>
      <c r="T1831" t="str">
        <f>VLOOKUP(Table8_16[[#This Row],[Customer_ID]],Table1__2[],9,FALSE)</f>
        <v>Experienced</v>
      </c>
      <c r="U1831" t="str">
        <f>VLOOKUP(Table8_16[[#This Row],[Product_ID]],Table3__211[],2,FALSE)</f>
        <v>Adjustable Dumbbell</v>
      </c>
      <c r="V1831" t="str">
        <f>VLOOKUP(Table8_16[[#This Row],[Product_ID]],Table3__211[],3,FALSE)</f>
        <v>Set</v>
      </c>
      <c r="W1831" t="str">
        <f>VLOOKUP(Table8_16[[#This Row],[Product_ID]],Table3__211[],4,FALSE)</f>
        <v>Sports</v>
      </c>
      <c r="X1831" t="str">
        <f>VLOOKUP(Table8_16[[#This Row],[Product_ID]],Table3__211[],5,FALSE)</f>
        <v>Fitness</v>
      </c>
      <c r="Y1831" t="str">
        <f>VLOOKUP(Table8_16[[#This Row],[Product_ID]],Table3__211[],6,FALSE)</f>
        <v>Hill PLC</v>
      </c>
      <c r="Z1831">
        <f>VLOOKUP(Table8_16[[#This Row],[Product_ID]],Table3__211[],7,FALSE)</f>
        <v>495.72</v>
      </c>
      <c r="AA1831">
        <f>VLOOKUP(Table8_16[[#This Row],[Product_ID]],Table3__211[],8,FALSE)</f>
        <v>323</v>
      </c>
      <c r="AB1831" t="str">
        <f>VLOOKUP(Table8_16[[#This Row],[Store_ID]],Store!$A$2:$E$21,2,FALSE)</f>
        <v>Moore, Padilla and Butler</v>
      </c>
      <c r="AC1831" t="str">
        <f>VLOOKUP(Table8_16[[#This Row],[Store_ID]],Store!$A$2:$E$21,3,FALSE)</f>
        <v>South</v>
      </c>
      <c r="AD1831" t="str">
        <f>VLOOKUP(Table8_16[[#This Row],[Store_ID]],Store!$A$2:$E$21,4,FALSE)</f>
        <v>East Johnstad</v>
      </c>
      <c r="AE1831" t="str">
        <f>VLOOKUP(Table8_16[[#This Row],[Store_ID]],Store!$A$2:$E$21,5,FALSE)</f>
        <v>Flagship</v>
      </c>
      <c r="AF1831" s="22" t="str">
        <f>VLOOKUP(Table8_16[[#This Row],[Store_ID]],Store!$A$2:$F$21,6,FALSE)</f>
        <v>Physical Store</v>
      </c>
    </row>
    <row r="1832" spans="1:32" x14ac:dyDescent="0.3">
      <c r="A1832" t="s">
        <v>3797</v>
      </c>
      <c r="B1832" s="5">
        <v>45860</v>
      </c>
      <c r="C1832" t="s">
        <v>959</v>
      </c>
      <c r="D1832" t="s">
        <v>1777</v>
      </c>
      <c r="E1832" t="s">
        <v>1934</v>
      </c>
      <c r="F1832">
        <v>4</v>
      </c>
      <c r="G1832">
        <v>611.91999999999996</v>
      </c>
      <c r="H1832">
        <v>0.2</v>
      </c>
      <c r="I1832" t="s">
        <v>1961</v>
      </c>
      <c r="J1832">
        <v>1958.144</v>
      </c>
      <c r="K1832">
        <v>1958.1439999999998</v>
      </c>
      <c r="L1832" t="str">
        <f>_xlfn.IFS(Table8_1[[#This Row],[Unit_Price]]&lt;500,"Low Price",Table8_1[[#This Row],[Unit_Price]]&lt;2000,"Medium Price",Table8_1[[#This Row],[Unit_Price]]&gt;=2000, "High Price")</f>
        <v>Medium Price</v>
      </c>
      <c r="M1832" t="str">
        <f>VLOOKUP(Table8_16[[#This Row],[Customer_ID]],Table1__2[],2,FALSE)</f>
        <v>Matthew Avery</v>
      </c>
      <c r="N1832">
        <f>VLOOKUP(Table8_16[[#This Row],[Customer_ID]],Table1__2[],3,FALSE)</f>
        <v>29</v>
      </c>
      <c r="O1832" t="str">
        <f>VLOOKUP(Table8_16[[#This Row],[Customer_ID]],Table1__2[],4,FALSE)</f>
        <v>Male</v>
      </c>
      <c r="P1832" t="str">
        <f>VLOOKUP(Table8_16[[#This Row],[Customer_ID]],Table1__2[],5,FALSE)</f>
        <v>Lake Melissashire</v>
      </c>
      <c r="Q1832" t="str">
        <f>VLOOKUP(Table8_16[[#This Row],[Customer_ID]],Table1__2[],6,FALSE)</f>
        <v>Oregon</v>
      </c>
      <c r="R1832" t="str">
        <f>VLOOKUP(Table8_16[[#This Row],[Customer_ID]],Table1__2[],7,FALSE)</f>
        <v>USA</v>
      </c>
      <c r="S1832" t="str">
        <f>VLOOKUP(Table8_16[[#This Row],[Customer_ID]],Table1__2[],8,FALSE)</f>
        <v>Silver</v>
      </c>
      <c r="T1832" t="str">
        <f>VLOOKUP(Table8_16[[#This Row],[Customer_ID]],Table1__2[],9,FALSE)</f>
        <v>Entry level Professionel</v>
      </c>
      <c r="U1832" t="str">
        <f>VLOOKUP(Table8_16[[#This Row],[Product_ID]],Table3__211[],2,FALSE)</f>
        <v>Adjustable Dumbbells</v>
      </c>
      <c r="V1832" t="str">
        <f>VLOOKUP(Table8_16[[#This Row],[Product_ID]],Table3__211[],3,FALSE)</f>
        <v>20kg</v>
      </c>
      <c r="W1832" t="str">
        <f>VLOOKUP(Table8_16[[#This Row],[Product_ID]],Table3__211[],4,FALSE)</f>
        <v>Sports</v>
      </c>
      <c r="X1832" t="str">
        <f>VLOOKUP(Table8_16[[#This Row],[Product_ID]],Table3__211[],5,FALSE)</f>
        <v>Fitness</v>
      </c>
      <c r="Y1832" t="str">
        <f>VLOOKUP(Table8_16[[#This Row],[Product_ID]],Table3__211[],6,FALSE)</f>
        <v>Montgomery, Benton and Miller</v>
      </c>
      <c r="Z1832">
        <f>VLOOKUP(Table8_16[[#This Row],[Product_ID]],Table3__211[],7,FALSE)</f>
        <v>240.63</v>
      </c>
      <c r="AA1832">
        <f>VLOOKUP(Table8_16[[#This Row],[Product_ID]],Table3__211[],8,FALSE)</f>
        <v>423</v>
      </c>
      <c r="AB1832" t="str">
        <f>VLOOKUP(Table8_16[[#This Row],[Store_ID]],Store!$A$2:$E$21,2,FALSE)</f>
        <v>Mcdonald Inc</v>
      </c>
      <c r="AC1832" t="str">
        <f>VLOOKUP(Table8_16[[#This Row],[Store_ID]],Store!$A$2:$E$21,3,FALSE)</f>
        <v>South</v>
      </c>
      <c r="AD1832" t="str">
        <f>VLOOKUP(Table8_16[[#This Row],[Store_ID]],Store!$A$2:$E$21,4,FALSE)</f>
        <v>Christopherland</v>
      </c>
      <c r="AE1832" t="str">
        <f>VLOOKUP(Table8_16[[#This Row],[Store_ID]],Store!$A$2:$E$21,5,FALSE)</f>
        <v>Outlet</v>
      </c>
      <c r="AF1832" s="22" t="str">
        <f>VLOOKUP(Table8_16[[#This Row],[Store_ID]],Store!$A$2:$F$21,6,FALSE)</f>
        <v>Physical Store</v>
      </c>
    </row>
    <row r="1833" spans="1:32" x14ac:dyDescent="0.3">
      <c r="A1833" t="s">
        <v>3798</v>
      </c>
      <c r="B1833" s="5">
        <v>45704</v>
      </c>
      <c r="C1833" t="s">
        <v>24</v>
      </c>
      <c r="D1833" t="s">
        <v>1805</v>
      </c>
      <c r="E1833" t="s">
        <v>1936</v>
      </c>
      <c r="F1833">
        <v>2</v>
      </c>
      <c r="G1833">
        <v>25.3</v>
      </c>
      <c r="H1833">
        <v>0.21</v>
      </c>
      <c r="I1833" t="s">
        <v>1959</v>
      </c>
      <c r="J1833">
        <v>39.973999999999997</v>
      </c>
      <c r="K1833">
        <v>39.974000000000004</v>
      </c>
      <c r="L1833" t="str">
        <f>_xlfn.IFS(Table8_1[[#This Row],[Unit_Price]]&lt;500,"Low Price",Table8_1[[#This Row],[Unit_Price]]&lt;2000,"Medium Price",Table8_1[[#This Row],[Unit_Price]]&gt;=2000, "High Price")</f>
        <v>Low Price</v>
      </c>
      <c r="M1833" t="str">
        <f>VLOOKUP(Table8_16[[#This Row],[Customer_ID]],Table1__2[],2,FALSE)</f>
        <v>Jeremy Harris</v>
      </c>
      <c r="N1833">
        <f>VLOOKUP(Table8_16[[#This Row],[Customer_ID]],Table1__2[],3,FALSE)</f>
        <v>59</v>
      </c>
      <c r="O1833" t="str">
        <f>VLOOKUP(Table8_16[[#This Row],[Customer_ID]],Table1__2[],4,FALSE)</f>
        <v>Female</v>
      </c>
      <c r="P1833" t="str">
        <f>VLOOKUP(Table8_16[[#This Row],[Customer_ID]],Table1__2[],5,FALSE)</f>
        <v>Thomastown</v>
      </c>
      <c r="Q1833" t="str">
        <f>VLOOKUP(Table8_16[[#This Row],[Customer_ID]],Table1__2[],6,FALSE)</f>
        <v>Ohio</v>
      </c>
      <c r="R1833" t="str">
        <f>VLOOKUP(Table8_16[[#This Row],[Customer_ID]],Table1__2[],7,FALSE)</f>
        <v>USA</v>
      </c>
      <c r="S1833" t="str">
        <f>VLOOKUP(Table8_16[[#This Row],[Customer_ID]],Table1__2[],8,FALSE)</f>
        <v>Bronze</v>
      </c>
      <c r="T1833" t="str">
        <f>VLOOKUP(Table8_16[[#This Row],[Customer_ID]],Table1__2[],9,FALSE)</f>
        <v>Experienced</v>
      </c>
      <c r="U1833" t="str">
        <f>VLOOKUP(Table8_16[[#This Row],[Product_ID]],Table3__211[],2,FALSE)</f>
        <v>Bluetooth Car Audio</v>
      </c>
      <c r="V1833" t="str">
        <f>VLOOKUP(Table8_16[[#This Row],[Product_ID]],Table3__211[],3,FALSE)</f>
        <v>System</v>
      </c>
      <c r="W1833" t="str">
        <f>VLOOKUP(Table8_16[[#This Row],[Product_ID]],Table3__211[],4,FALSE)</f>
        <v>Electronics</v>
      </c>
      <c r="X1833" t="str">
        <f>VLOOKUP(Table8_16[[#This Row],[Product_ID]],Table3__211[],5,FALSE)</f>
        <v>Audio</v>
      </c>
      <c r="Y1833" t="str">
        <f>VLOOKUP(Table8_16[[#This Row],[Product_ID]],Table3__211[],6,FALSE)</f>
        <v>Bruce-Bowen</v>
      </c>
      <c r="Z1833">
        <f>VLOOKUP(Table8_16[[#This Row],[Product_ID]],Table3__211[],7,FALSE)</f>
        <v>403.71</v>
      </c>
      <c r="AA1833">
        <f>VLOOKUP(Table8_16[[#This Row],[Product_ID]],Table3__211[],8,FALSE)</f>
        <v>159</v>
      </c>
      <c r="AB1833" t="str">
        <f>VLOOKUP(Table8_16[[#This Row],[Store_ID]],Store!$A$2:$E$21,2,FALSE)</f>
        <v>Shelton PLC</v>
      </c>
      <c r="AC1833" t="str">
        <f>VLOOKUP(Table8_16[[#This Row],[Store_ID]],Store!$A$2:$E$21,3,FALSE)</f>
        <v>North</v>
      </c>
      <c r="AD1833" t="str">
        <f>VLOOKUP(Table8_16[[#This Row],[Store_ID]],Store!$A$2:$E$21,4,FALSE)</f>
        <v>East Jenniferstad</v>
      </c>
      <c r="AE1833" t="str">
        <f>VLOOKUP(Table8_16[[#This Row],[Store_ID]],Store!$A$2:$E$21,5,FALSE)</f>
        <v>Flagship</v>
      </c>
      <c r="AF1833" s="22" t="str">
        <f>VLOOKUP(Table8_16[[#This Row],[Store_ID]],Store!$A$2:$F$21,6,FALSE)</f>
        <v>Physical Store</v>
      </c>
    </row>
    <row r="1834" spans="1:32" x14ac:dyDescent="0.3">
      <c r="A1834" t="s">
        <v>3799</v>
      </c>
      <c r="B1834" s="5">
        <v>45327</v>
      </c>
      <c r="C1834" t="s">
        <v>1355</v>
      </c>
      <c r="D1834" t="s">
        <v>1802</v>
      </c>
      <c r="E1834" t="s">
        <v>1924</v>
      </c>
      <c r="F1834">
        <v>4</v>
      </c>
      <c r="G1834">
        <v>166.93</v>
      </c>
      <c r="H1834">
        <v>0.02</v>
      </c>
      <c r="I1834" t="s">
        <v>1961</v>
      </c>
      <c r="J1834">
        <v>654.36559999999997</v>
      </c>
      <c r="K1834">
        <v>654.36559999999997</v>
      </c>
      <c r="L1834" t="str">
        <f>_xlfn.IFS(Table8_1[[#This Row],[Unit_Price]]&lt;500,"Low Price",Table8_1[[#This Row],[Unit_Price]]&lt;2000,"Medium Price",Table8_1[[#This Row],[Unit_Price]]&gt;=2000, "High Price")</f>
        <v>Low Price</v>
      </c>
      <c r="M1834" t="str">
        <f>VLOOKUP(Table8_16[[#This Row],[Customer_ID]],Table1__2[],2,FALSE)</f>
        <v>Thomas Moore</v>
      </c>
      <c r="N1834">
        <f>VLOOKUP(Table8_16[[#This Row],[Customer_ID]],Table1__2[],3,FALSE)</f>
        <v>51</v>
      </c>
      <c r="O1834" t="str">
        <f>VLOOKUP(Table8_16[[#This Row],[Customer_ID]],Table1__2[],4,FALSE)</f>
        <v>Female</v>
      </c>
      <c r="P1834" t="str">
        <f>VLOOKUP(Table8_16[[#This Row],[Customer_ID]],Table1__2[],5,FALSE)</f>
        <v>Williamsberg</v>
      </c>
      <c r="Q1834" t="str">
        <f>VLOOKUP(Table8_16[[#This Row],[Customer_ID]],Table1__2[],6,FALSE)</f>
        <v>New York</v>
      </c>
      <c r="R1834" t="str">
        <f>VLOOKUP(Table8_16[[#This Row],[Customer_ID]],Table1__2[],7,FALSE)</f>
        <v>USA</v>
      </c>
      <c r="S1834" t="str">
        <f>VLOOKUP(Table8_16[[#This Row],[Customer_ID]],Table1__2[],8,FALSE)</f>
        <v>Silver</v>
      </c>
      <c r="T1834" t="str">
        <f>VLOOKUP(Table8_16[[#This Row],[Customer_ID]],Table1__2[],9,FALSE)</f>
        <v>Experienced</v>
      </c>
      <c r="U1834" t="str">
        <f>VLOOKUP(Table8_16[[#This Row],[Product_ID]],Table3__211[],2,FALSE)</f>
        <v>Shin Guards –</v>
      </c>
      <c r="V1834" t="str">
        <f>VLOOKUP(Table8_16[[#This Row],[Product_ID]],Table3__211[],3,FALSE)</f>
        <v>Adult</v>
      </c>
      <c r="W1834" t="str">
        <f>VLOOKUP(Table8_16[[#This Row],[Product_ID]],Table3__211[],4,FALSE)</f>
        <v>Sports</v>
      </c>
      <c r="X1834" t="str">
        <f>VLOOKUP(Table8_16[[#This Row],[Product_ID]],Table3__211[],5,FALSE)</f>
        <v>Team Sports</v>
      </c>
      <c r="Y1834" t="str">
        <f>VLOOKUP(Table8_16[[#This Row],[Product_ID]],Table3__211[],6,FALSE)</f>
        <v>French Ltd</v>
      </c>
      <c r="Z1834">
        <f>VLOOKUP(Table8_16[[#This Row],[Product_ID]],Table3__211[],7,FALSE)</f>
        <v>107.06</v>
      </c>
      <c r="AA1834">
        <f>VLOOKUP(Table8_16[[#This Row],[Product_ID]],Table3__211[],8,FALSE)</f>
        <v>359</v>
      </c>
      <c r="AB1834" t="str">
        <f>VLOOKUP(Table8_16[[#This Row],[Store_ID]],Store!$A$2:$E$21,2,FALSE)</f>
        <v>Hill, Wagner and Ballard</v>
      </c>
      <c r="AC1834" t="str">
        <f>VLOOKUP(Table8_16[[#This Row],[Store_ID]],Store!$A$2:$E$21,3,FALSE)</f>
        <v>East</v>
      </c>
      <c r="AD1834" t="str">
        <f>VLOOKUP(Table8_16[[#This Row],[Store_ID]],Store!$A$2:$E$21,4,FALSE)</f>
        <v>East Davidville</v>
      </c>
      <c r="AE1834" t="str">
        <f>VLOOKUP(Table8_16[[#This Row],[Store_ID]],Store!$A$2:$E$21,5,FALSE)</f>
        <v>Online</v>
      </c>
      <c r="AF1834" s="22" t="str">
        <f>VLOOKUP(Table8_16[[#This Row],[Store_ID]],Store!$A$2:$F$21,6,FALSE)</f>
        <v>Digital Store</v>
      </c>
    </row>
    <row r="1835" spans="1:32" x14ac:dyDescent="0.3">
      <c r="A1835" t="s">
        <v>3800</v>
      </c>
      <c r="B1835" s="5">
        <v>45721</v>
      </c>
      <c r="C1835" t="s">
        <v>901</v>
      </c>
      <c r="D1835" t="s">
        <v>1762</v>
      </c>
      <c r="E1835" t="s">
        <v>1927</v>
      </c>
      <c r="F1835">
        <v>4</v>
      </c>
      <c r="G1835">
        <v>861.55</v>
      </c>
      <c r="H1835">
        <v>0.12</v>
      </c>
      <c r="I1835" t="s">
        <v>1959</v>
      </c>
      <c r="J1835">
        <v>3032.6559999999999</v>
      </c>
      <c r="K1835">
        <v>3032.6559999999999</v>
      </c>
      <c r="L1835" t="str">
        <f>_xlfn.IFS(Table8_1[[#This Row],[Unit_Price]]&lt;500,"Low Price",Table8_1[[#This Row],[Unit_Price]]&lt;2000,"Medium Price",Table8_1[[#This Row],[Unit_Price]]&gt;=2000, "High Price")</f>
        <v>Medium Price</v>
      </c>
      <c r="M1835" t="str">
        <f>VLOOKUP(Table8_16[[#This Row],[Customer_ID]],Table1__2[],2,FALSE)</f>
        <v>Antonio Leon</v>
      </c>
      <c r="N1835">
        <f>VLOOKUP(Table8_16[[#This Row],[Customer_ID]],Table1__2[],3,FALSE)</f>
        <v>48</v>
      </c>
      <c r="O1835" t="str">
        <f>VLOOKUP(Table8_16[[#This Row],[Customer_ID]],Table1__2[],4,FALSE)</f>
        <v>Male</v>
      </c>
      <c r="P1835" t="str">
        <f>VLOOKUP(Table8_16[[#This Row],[Customer_ID]],Table1__2[],5,FALSE)</f>
        <v>Morrisville</v>
      </c>
      <c r="Q1835" t="str">
        <f>VLOOKUP(Table8_16[[#This Row],[Customer_ID]],Table1__2[],6,FALSE)</f>
        <v>Hawaii</v>
      </c>
      <c r="R1835" t="str">
        <f>VLOOKUP(Table8_16[[#This Row],[Customer_ID]],Table1__2[],7,FALSE)</f>
        <v>USA</v>
      </c>
      <c r="S1835" t="str">
        <f>VLOOKUP(Table8_16[[#This Row],[Customer_ID]],Table1__2[],8,FALSE)</f>
        <v>Bronze</v>
      </c>
      <c r="T1835" t="str">
        <f>VLOOKUP(Table8_16[[#This Row],[Customer_ID]],Table1__2[],9,FALSE)</f>
        <v>Experienced</v>
      </c>
      <c r="U1835" t="str">
        <f>VLOOKUP(Table8_16[[#This Row],[Product_ID]],Table3__211[],2,FALSE)</f>
        <v>Luxury Perfume</v>
      </c>
      <c r="V1835" t="str">
        <f>VLOOKUP(Table8_16[[#This Row],[Product_ID]],Table3__211[],3,FALSE)</f>
        <v>Spray</v>
      </c>
      <c r="W1835" t="str">
        <f>VLOOKUP(Table8_16[[#This Row],[Product_ID]],Table3__211[],4,FALSE)</f>
        <v>Beauty</v>
      </c>
      <c r="X1835" t="str">
        <f>VLOOKUP(Table8_16[[#This Row],[Product_ID]],Table3__211[],5,FALSE)</f>
        <v>Fragrance</v>
      </c>
      <c r="Y1835" t="str">
        <f>VLOOKUP(Table8_16[[#This Row],[Product_ID]],Table3__211[],6,FALSE)</f>
        <v>Gibson, Green and Lopez</v>
      </c>
      <c r="Z1835">
        <f>VLOOKUP(Table8_16[[#This Row],[Product_ID]],Table3__211[],7,FALSE)</f>
        <v>482.75</v>
      </c>
      <c r="AA1835">
        <f>VLOOKUP(Table8_16[[#This Row],[Product_ID]],Table3__211[],8,FALSE)</f>
        <v>444</v>
      </c>
      <c r="AB1835" t="str">
        <f>VLOOKUP(Table8_16[[#This Row],[Store_ID]],Store!$A$2:$E$21,2,FALSE)</f>
        <v>Aguirre-Keller</v>
      </c>
      <c r="AC1835" t="str">
        <f>VLOOKUP(Table8_16[[#This Row],[Store_ID]],Store!$A$2:$E$21,3,FALSE)</f>
        <v>South</v>
      </c>
      <c r="AD1835" t="str">
        <f>VLOOKUP(Table8_16[[#This Row],[Store_ID]],Store!$A$2:$E$21,4,FALSE)</f>
        <v>Lake Michael</v>
      </c>
      <c r="AE1835" t="str">
        <f>VLOOKUP(Table8_16[[#This Row],[Store_ID]],Store!$A$2:$E$21,5,FALSE)</f>
        <v>Online</v>
      </c>
      <c r="AF1835" s="22" t="str">
        <f>VLOOKUP(Table8_16[[#This Row],[Store_ID]],Store!$A$2:$F$21,6,FALSE)</f>
        <v>Digital Store</v>
      </c>
    </row>
    <row r="1836" spans="1:32" x14ac:dyDescent="0.3">
      <c r="A1836" t="s">
        <v>3801</v>
      </c>
      <c r="B1836" s="5">
        <v>45842</v>
      </c>
      <c r="C1836" t="s">
        <v>1139</v>
      </c>
      <c r="D1836" t="s">
        <v>1709</v>
      </c>
      <c r="E1836" t="s">
        <v>1908</v>
      </c>
      <c r="F1836">
        <v>3</v>
      </c>
      <c r="G1836">
        <v>56.17</v>
      </c>
      <c r="H1836">
        <v>0.01</v>
      </c>
      <c r="I1836" t="s">
        <v>1964</v>
      </c>
      <c r="J1836">
        <v>166.82490000000001</v>
      </c>
      <c r="K1836">
        <v>166.82489999999999</v>
      </c>
      <c r="L1836" t="str">
        <f>_xlfn.IFS(Table8_1[[#This Row],[Unit_Price]]&lt;500,"Low Price",Table8_1[[#This Row],[Unit_Price]]&lt;2000,"Medium Price",Table8_1[[#This Row],[Unit_Price]]&gt;=2000, "High Price")</f>
        <v>Low Price</v>
      </c>
      <c r="M1836" t="str">
        <f>VLOOKUP(Table8_16[[#This Row],[Customer_ID]],Table1__2[],2,FALSE)</f>
        <v>Denise Tate</v>
      </c>
      <c r="N1836">
        <f>VLOOKUP(Table8_16[[#This Row],[Customer_ID]],Table1__2[],3,FALSE)</f>
        <v>34</v>
      </c>
      <c r="O1836" t="str">
        <f>VLOOKUP(Table8_16[[#This Row],[Customer_ID]],Table1__2[],4,FALSE)</f>
        <v>Male</v>
      </c>
      <c r="P1836" t="str">
        <f>VLOOKUP(Table8_16[[#This Row],[Customer_ID]],Table1__2[],5,FALSE)</f>
        <v>Andersonside</v>
      </c>
      <c r="Q1836" t="str">
        <f>VLOOKUP(Table8_16[[#This Row],[Customer_ID]],Table1__2[],6,FALSE)</f>
        <v>Arkansas</v>
      </c>
      <c r="R1836" t="str">
        <f>VLOOKUP(Table8_16[[#This Row],[Customer_ID]],Table1__2[],7,FALSE)</f>
        <v>USA</v>
      </c>
      <c r="S1836" t="str">
        <f>VLOOKUP(Table8_16[[#This Row],[Customer_ID]],Table1__2[],8,FALSE)</f>
        <v>Platinum</v>
      </c>
      <c r="T1836" t="str">
        <f>VLOOKUP(Table8_16[[#This Row],[Customer_ID]],Table1__2[],9,FALSE)</f>
        <v>Experienced</v>
      </c>
      <c r="U1836" t="str">
        <f>VLOOKUP(Table8_16[[#This Row],[Product_ID]],Table3__211[],2,FALSE)</f>
        <v>USB External Hard</v>
      </c>
      <c r="V1836" t="str">
        <f>VLOOKUP(Table8_16[[#This Row],[Product_ID]],Table3__211[],3,FALSE)</f>
        <v>Drive</v>
      </c>
      <c r="W1836" t="str">
        <f>VLOOKUP(Table8_16[[#This Row],[Product_ID]],Table3__211[],4,FALSE)</f>
        <v>Electronics</v>
      </c>
      <c r="X1836" t="str">
        <f>VLOOKUP(Table8_16[[#This Row],[Product_ID]],Table3__211[],5,FALSE)</f>
        <v>Computer</v>
      </c>
      <c r="Y1836" t="str">
        <f>VLOOKUP(Table8_16[[#This Row],[Product_ID]],Table3__211[],6,FALSE)</f>
        <v>Robinson Inc</v>
      </c>
      <c r="Z1836">
        <f>VLOOKUP(Table8_16[[#This Row],[Product_ID]],Table3__211[],7,FALSE)</f>
        <v>253.33</v>
      </c>
      <c r="AA1836">
        <f>VLOOKUP(Table8_16[[#This Row],[Product_ID]],Table3__211[],8,FALSE)</f>
        <v>266</v>
      </c>
      <c r="AB1836" t="str">
        <f>VLOOKUP(Table8_16[[#This Row],[Store_ID]],Store!$A$2:$E$21,2,FALSE)</f>
        <v>Gray Ltd</v>
      </c>
      <c r="AC1836" t="str">
        <f>VLOOKUP(Table8_16[[#This Row],[Store_ID]],Store!$A$2:$E$21,3,FALSE)</f>
        <v>North</v>
      </c>
      <c r="AD1836" t="str">
        <f>VLOOKUP(Table8_16[[#This Row],[Store_ID]],Store!$A$2:$E$21,4,FALSE)</f>
        <v>New Michaelchester</v>
      </c>
      <c r="AE1836" t="str">
        <f>VLOOKUP(Table8_16[[#This Row],[Store_ID]],Store!$A$2:$E$21,5,FALSE)</f>
        <v>Outlet</v>
      </c>
      <c r="AF1836" s="22" t="str">
        <f>VLOOKUP(Table8_16[[#This Row],[Store_ID]],Store!$A$2:$F$21,6,FALSE)</f>
        <v>Physical Store</v>
      </c>
    </row>
    <row r="1837" spans="1:32" x14ac:dyDescent="0.3">
      <c r="A1837" t="s">
        <v>3802</v>
      </c>
      <c r="B1837" s="5">
        <v>45862</v>
      </c>
      <c r="C1837" t="s">
        <v>860</v>
      </c>
      <c r="D1837" t="s">
        <v>1617</v>
      </c>
      <c r="E1837" t="s">
        <v>1948</v>
      </c>
      <c r="F1837">
        <v>1</v>
      </c>
      <c r="G1837">
        <v>582.29</v>
      </c>
      <c r="H1837">
        <v>0.2</v>
      </c>
      <c r="I1837" t="s">
        <v>1959</v>
      </c>
      <c r="J1837">
        <v>465.83199999999999</v>
      </c>
      <c r="K1837">
        <v>465.83199999999999</v>
      </c>
      <c r="L1837" t="str">
        <f>_xlfn.IFS(Table8_1[[#This Row],[Unit_Price]]&lt;500,"Low Price",Table8_1[[#This Row],[Unit_Price]]&lt;2000,"Medium Price",Table8_1[[#This Row],[Unit_Price]]&gt;=2000, "High Price")</f>
        <v>Medium Price</v>
      </c>
      <c r="M1837" t="str">
        <f>VLOOKUP(Table8_16[[#This Row],[Customer_ID]],Table1__2[],2,FALSE)</f>
        <v>Cynthia Payne</v>
      </c>
      <c r="N1837">
        <f>VLOOKUP(Table8_16[[#This Row],[Customer_ID]],Table1__2[],3,FALSE)</f>
        <v>32</v>
      </c>
      <c r="O1837" t="str">
        <f>VLOOKUP(Table8_16[[#This Row],[Customer_ID]],Table1__2[],4,FALSE)</f>
        <v>Female</v>
      </c>
      <c r="P1837" t="str">
        <f>VLOOKUP(Table8_16[[#This Row],[Customer_ID]],Table1__2[],5,FALSE)</f>
        <v>South Gina</v>
      </c>
      <c r="Q1837" t="str">
        <f>VLOOKUP(Table8_16[[#This Row],[Customer_ID]],Table1__2[],6,FALSE)</f>
        <v>Kentucky</v>
      </c>
      <c r="R1837" t="str">
        <f>VLOOKUP(Table8_16[[#This Row],[Customer_ID]],Table1__2[],7,FALSE)</f>
        <v>USA</v>
      </c>
      <c r="S1837" t="str">
        <f>VLOOKUP(Table8_16[[#This Row],[Customer_ID]],Table1__2[],8,FALSE)</f>
        <v>Bronze</v>
      </c>
      <c r="T1837" t="str">
        <f>VLOOKUP(Table8_16[[#This Row],[Customer_ID]],Table1__2[],9,FALSE)</f>
        <v>Experienced</v>
      </c>
      <c r="U1837" t="str">
        <f>VLOOKUP(Table8_16[[#This Row],[Product_ID]],Table3__211[],2,FALSE)</f>
        <v>4K Home</v>
      </c>
      <c r="V1837" t="str">
        <f>VLOOKUP(Table8_16[[#This Row],[Product_ID]],Table3__211[],3,FALSE)</f>
        <v>Projector</v>
      </c>
      <c r="W1837" t="str">
        <f>VLOOKUP(Table8_16[[#This Row],[Product_ID]],Table3__211[],4,FALSE)</f>
        <v>Electronics</v>
      </c>
      <c r="X1837" t="str">
        <f>VLOOKUP(Table8_16[[#This Row],[Product_ID]],Table3__211[],5,FALSE)</f>
        <v>Appliances</v>
      </c>
      <c r="Y1837" t="str">
        <f>VLOOKUP(Table8_16[[#This Row],[Product_ID]],Table3__211[],6,FALSE)</f>
        <v>Thomas LLC</v>
      </c>
      <c r="Z1837">
        <f>VLOOKUP(Table8_16[[#This Row],[Product_ID]],Table3__211[],7,FALSE)</f>
        <v>465.34</v>
      </c>
      <c r="AA1837">
        <f>VLOOKUP(Table8_16[[#This Row],[Product_ID]],Table3__211[],8,FALSE)</f>
        <v>301</v>
      </c>
      <c r="AB1837" t="str">
        <f>VLOOKUP(Table8_16[[#This Row],[Store_ID]],Store!$A$2:$E$21,2,FALSE)</f>
        <v>Mann-Austin</v>
      </c>
      <c r="AC1837" t="str">
        <f>VLOOKUP(Table8_16[[#This Row],[Store_ID]],Store!$A$2:$E$21,3,FALSE)</f>
        <v>East</v>
      </c>
      <c r="AD1837" t="str">
        <f>VLOOKUP(Table8_16[[#This Row],[Store_ID]],Store!$A$2:$E$21,4,FALSE)</f>
        <v>Vasquezborough</v>
      </c>
      <c r="AE1837" t="str">
        <f>VLOOKUP(Table8_16[[#This Row],[Store_ID]],Store!$A$2:$E$21,5,FALSE)</f>
        <v>Online</v>
      </c>
      <c r="AF1837" s="22" t="str">
        <f>VLOOKUP(Table8_16[[#This Row],[Store_ID]],Store!$A$2:$F$21,6,FALSE)</f>
        <v>Digital Store</v>
      </c>
    </row>
    <row r="1838" spans="1:32" x14ac:dyDescent="0.3">
      <c r="A1838" t="s">
        <v>3803</v>
      </c>
      <c r="B1838" s="5">
        <v>45681</v>
      </c>
      <c r="C1838" t="s">
        <v>844</v>
      </c>
      <c r="D1838" t="s">
        <v>1832</v>
      </c>
      <c r="E1838" t="s">
        <v>1887</v>
      </c>
      <c r="F1838">
        <v>3</v>
      </c>
      <c r="G1838">
        <v>63.96</v>
      </c>
      <c r="H1838">
        <v>0.02</v>
      </c>
      <c r="I1838" t="s">
        <v>1959</v>
      </c>
      <c r="J1838">
        <v>188.04239999999999</v>
      </c>
      <c r="K1838">
        <v>188.04239999999999</v>
      </c>
      <c r="L1838" t="str">
        <f>_xlfn.IFS(Table8_1[[#This Row],[Unit_Price]]&lt;500,"Low Price",Table8_1[[#This Row],[Unit_Price]]&lt;2000,"Medium Price",Table8_1[[#This Row],[Unit_Price]]&gt;=2000, "High Price")</f>
        <v>Low Price</v>
      </c>
      <c r="M1838" t="str">
        <f>VLOOKUP(Table8_16[[#This Row],[Customer_ID]],Table1__2[],2,FALSE)</f>
        <v>Carol Bishop</v>
      </c>
      <c r="N1838">
        <f>VLOOKUP(Table8_16[[#This Row],[Customer_ID]],Table1__2[],3,FALSE)</f>
        <v>27</v>
      </c>
      <c r="O1838" t="str">
        <f>VLOOKUP(Table8_16[[#This Row],[Customer_ID]],Table1__2[],4,FALSE)</f>
        <v>Female</v>
      </c>
      <c r="P1838" t="str">
        <f>VLOOKUP(Table8_16[[#This Row],[Customer_ID]],Table1__2[],5,FALSE)</f>
        <v>Lake Saramouth</v>
      </c>
      <c r="Q1838" t="str">
        <f>VLOOKUP(Table8_16[[#This Row],[Customer_ID]],Table1__2[],6,FALSE)</f>
        <v>Oregon</v>
      </c>
      <c r="R1838" t="str">
        <f>VLOOKUP(Table8_16[[#This Row],[Customer_ID]],Table1__2[],7,FALSE)</f>
        <v>USA</v>
      </c>
      <c r="S1838" t="str">
        <f>VLOOKUP(Table8_16[[#This Row],[Customer_ID]],Table1__2[],8,FALSE)</f>
        <v>Silver</v>
      </c>
      <c r="T1838" t="str">
        <f>VLOOKUP(Table8_16[[#This Row],[Customer_ID]],Table1__2[],9,FALSE)</f>
        <v>Entry level Professionel</v>
      </c>
      <c r="U1838" t="str">
        <f>VLOOKUP(Table8_16[[#This Row],[Product_ID]],Table3__211[],2,FALSE)</f>
        <v>Hydrating Face</v>
      </c>
      <c r="V1838" t="str">
        <f>VLOOKUP(Table8_16[[#This Row],[Product_ID]],Table3__211[],3,FALSE)</f>
        <v>Cleanser</v>
      </c>
      <c r="W1838" t="str">
        <f>VLOOKUP(Table8_16[[#This Row],[Product_ID]],Table3__211[],4,FALSE)</f>
        <v>Beauty</v>
      </c>
      <c r="X1838" t="str">
        <f>VLOOKUP(Table8_16[[#This Row],[Product_ID]],Table3__211[],5,FALSE)</f>
        <v>Skincare</v>
      </c>
      <c r="Y1838" t="str">
        <f>VLOOKUP(Table8_16[[#This Row],[Product_ID]],Table3__211[],6,FALSE)</f>
        <v>Butler Group</v>
      </c>
      <c r="Z1838">
        <f>VLOOKUP(Table8_16[[#This Row],[Product_ID]],Table3__211[],7,FALSE)</f>
        <v>254.04</v>
      </c>
      <c r="AA1838">
        <f>VLOOKUP(Table8_16[[#This Row],[Product_ID]],Table3__211[],8,FALSE)</f>
        <v>159</v>
      </c>
      <c r="AB1838" t="str">
        <f>VLOOKUP(Table8_16[[#This Row],[Store_ID]],Store!$A$2:$E$21,2,FALSE)</f>
        <v>Rivera-Warner</v>
      </c>
      <c r="AC1838" t="str">
        <f>VLOOKUP(Table8_16[[#This Row],[Store_ID]],Store!$A$2:$E$21,3,FALSE)</f>
        <v>East</v>
      </c>
      <c r="AD1838" t="str">
        <f>VLOOKUP(Table8_16[[#This Row],[Store_ID]],Store!$A$2:$E$21,4,FALSE)</f>
        <v>Washingtonfurt</v>
      </c>
      <c r="AE1838" t="str">
        <f>VLOOKUP(Table8_16[[#This Row],[Store_ID]],Store!$A$2:$E$21,5,FALSE)</f>
        <v>Flagship</v>
      </c>
      <c r="AF1838" s="22" t="str">
        <f>VLOOKUP(Table8_16[[#This Row],[Store_ID]],Store!$A$2:$F$21,6,FALSE)</f>
        <v>Physical Store</v>
      </c>
    </row>
    <row r="1839" spans="1:32" x14ac:dyDescent="0.3">
      <c r="A1839" t="s">
        <v>3804</v>
      </c>
      <c r="B1839" s="5">
        <v>45392</v>
      </c>
      <c r="C1839" t="s">
        <v>245</v>
      </c>
      <c r="D1839" t="s">
        <v>1594</v>
      </c>
      <c r="E1839" t="s">
        <v>1929</v>
      </c>
      <c r="F1839">
        <v>1</v>
      </c>
      <c r="G1839">
        <v>829.83</v>
      </c>
      <c r="H1839">
        <v>0.26</v>
      </c>
      <c r="I1839" t="s">
        <v>1964</v>
      </c>
      <c r="J1839">
        <v>614.07420000000002</v>
      </c>
      <c r="K1839">
        <v>614.07420000000002</v>
      </c>
      <c r="L1839" t="str">
        <f>_xlfn.IFS(Table8_1[[#This Row],[Unit_Price]]&lt;500,"Low Price",Table8_1[[#This Row],[Unit_Price]]&lt;2000,"Medium Price",Table8_1[[#This Row],[Unit_Price]]&gt;=2000, "High Price")</f>
        <v>Medium Price</v>
      </c>
      <c r="M1839" t="str">
        <f>VLOOKUP(Table8_16[[#This Row],[Customer_ID]],Table1__2[],2,FALSE)</f>
        <v>Michael Thomas</v>
      </c>
      <c r="N1839">
        <f>VLOOKUP(Table8_16[[#This Row],[Customer_ID]],Table1__2[],3,FALSE)</f>
        <v>21</v>
      </c>
      <c r="O1839" t="str">
        <f>VLOOKUP(Table8_16[[#This Row],[Customer_ID]],Table1__2[],4,FALSE)</f>
        <v>Female</v>
      </c>
      <c r="P1839" t="str">
        <f>VLOOKUP(Table8_16[[#This Row],[Customer_ID]],Table1__2[],5,FALSE)</f>
        <v>Woodmouth</v>
      </c>
      <c r="Q1839" t="str">
        <f>VLOOKUP(Table8_16[[#This Row],[Customer_ID]],Table1__2[],6,FALSE)</f>
        <v>Nevada</v>
      </c>
      <c r="R1839" t="str">
        <f>VLOOKUP(Table8_16[[#This Row],[Customer_ID]],Table1__2[],7,FALSE)</f>
        <v>USA</v>
      </c>
      <c r="S1839" t="str">
        <f>VLOOKUP(Table8_16[[#This Row],[Customer_ID]],Table1__2[],8,FALSE)</f>
        <v>Silver</v>
      </c>
      <c r="T1839" t="str">
        <f>VLOOKUP(Table8_16[[#This Row],[Customer_ID]],Table1__2[],9,FALSE)</f>
        <v>Students</v>
      </c>
      <c r="U1839" t="str">
        <f>VLOOKUP(Table8_16[[#This Row],[Product_ID]],Table3__211[],2,FALSE)</f>
        <v>Adjustable Dumbbell</v>
      </c>
      <c r="V1839" t="str">
        <f>VLOOKUP(Table8_16[[#This Row],[Product_ID]],Table3__211[],3,FALSE)</f>
        <v>Set</v>
      </c>
      <c r="W1839" t="str">
        <f>VLOOKUP(Table8_16[[#This Row],[Product_ID]],Table3__211[],4,FALSE)</f>
        <v>Sports</v>
      </c>
      <c r="X1839" t="str">
        <f>VLOOKUP(Table8_16[[#This Row],[Product_ID]],Table3__211[],5,FALSE)</f>
        <v>Fitness</v>
      </c>
      <c r="Y1839" t="str">
        <f>VLOOKUP(Table8_16[[#This Row],[Product_ID]],Table3__211[],6,FALSE)</f>
        <v>Hill PLC</v>
      </c>
      <c r="Z1839">
        <f>VLOOKUP(Table8_16[[#This Row],[Product_ID]],Table3__211[],7,FALSE)</f>
        <v>495.72</v>
      </c>
      <c r="AA1839">
        <f>VLOOKUP(Table8_16[[#This Row],[Product_ID]],Table3__211[],8,FALSE)</f>
        <v>323</v>
      </c>
      <c r="AB1839" t="str">
        <f>VLOOKUP(Table8_16[[#This Row],[Store_ID]],Store!$A$2:$E$21,2,FALSE)</f>
        <v>Thomas, Bridges and Harris</v>
      </c>
      <c r="AC1839" t="str">
        <f>VLOOKUP(Table8_16[[#This Row],[Store_ID]],Store!$A$2:$E$21,3,FALSE)</f>
        <v>North</v>
      </c>
      <c r="AD1839" t="str">
        <f>VLOOKUP(Table8_16[[#This Row],[Store_ID]],Store!$A$2:$E$21,4,FALSE)</f>
        <v>Sabrinatown</v>
      </c>
      <c r="AE1839" t="str">
        <f>VLOOKUP(Table8_16[[#This Row],[Store_ID]],Store!$A$2:$E$21,5,FALSE)</f>
        <v>Online</v>
      </c>
      <c r="AF1839" s="22" t="str">
        <f>VLOOKUP(Table8_16[[#This Row],[Store_ID]],Store!$A$2:$F$21,6,FALSE)</f>
        <v>Digital Store</v>
      </c>
    </row>
    <row r="1840" spans="1:32" x14ac:dyDescent="0.3">
      <c r="A1840" t="s">
        <v>3805</v>
      </c>
      <c r="B1840" s="5">
        <v>45586</v>
      </c>
      <c r="C1840" t="s">
        <v>1169</v>
      </c>
      <c r="D1840" t="s">
        <v>1680</v>
      </c>
      <c r="E1840" t="s">
        <v>1939</v>
      </c>
      <c r="F1840">
        <v>2</v>
      </c>
      <c r="G1840">
        <v>858.15</v>
      </c>
      <c r="H1840">
        <v>0.03</v>
      </c>
      <c r="I1840" t="s">
        <v>1959</v>
      </c>
      <c r="J1840">
        <v>1664.8109999999999</v>
      </c>
      <c r="K1840">
        <v>1664.8109999999999</v>
      </c>
      <c r="L1840" t="str">
        <f>_xlfn.IFS(Table8_1[[#This Row],[Unit_Price]]&lt;500,"Low Price",Table8_1[[#This Row],[Unit_Price]]&lt;2000,"Medium Price",Table8_1[[#This Row],[Unit_Price]]&gt;=2000, "High Price")</f>
        <v>Medium Price</v>
      </c>
      <c r="M1840" t="str">
        <f>VLOOKUP(Table8_16[[#This Row],[Customer_ID]],Table1__2[],2,FALSE)</f>
        <v>James Holloway Jr.</v>
      </c>
      <c r="N1840">
        <f>VLOOKUP(Table8_16[[#This Row],[Customer_ID]],Table1__2[],3,FALSE)</f>
        <v>45</v>
      </c>
      <c r="O1840" t="str">
        <f>VLOOKUP(Table8_16[[#This Row],[Customer_ID]],Table1__2[],4,FALSE)</f>
        <v>Male</v>
      </c>
      <c r="P1840" t="str">
        <f>VLOOKUP(Table8_16[[#This Row],[Customer_ID]],Table1__2[],5,FALSE)</f>
        <v>Millston</v>
      </c>
      <c r="Q1840" t="str">
        <f>VLOOKUP(Table8_16[[#This Row],[Customer_ID]],Table1__2[],6,FALSE)</f>
        <v>Indiana</v>
      </c>
      <c r="R1840" t="str">
        <f>VLOOKUP(Table8_16[[#This Row],[Customer_ID]],Table1__2[],7,FALSE)</f>
        <v>USA</v>
      </c>
      <c r="S1840" t="str">
        <f>VLOOKUP(Table8_16[[#This Row],[Customer_ID]],Table1__2[],8,FALSE)</f>
        <v>Silver</v>
      </c>
      <c r="T1840" t="str">
        <f>VLOOKUP(Table8_16[[#This Row],[Customer_ID]],Table1__2[],9,FALSE)</f>
        <v>Experienced</v>
      </c>
      <c r="U1840" t="str">
        <f>VLOOKUP(Table8_16[[#This Row],[Product_ID]],Table3__211[],2,FALSE)</f>
        <v>Gaming Mechanical</v>
      </c>
      <c r="V1840" t="str">
        <f>VLOOKUP(Table8_16[[#This Row],[Product_ID]],Table3__211[],3,FALSE)</f>
        <v>Keyboard</v>
      </c>
      <c r="W1840" t="str">
        <f>VLOOKUP(Table8_16[[#This Row],[Product_ID]],Table3__211[],4,FALSE)</f>
        <v>Electronics</v>
      </c>
      <c r="X1840" t="str">
        <f>VLOOKUP(Table8_16[[#This Row],[Product_ID]],Table3__211[],5,FALSE)</f>
        <v>Computer</v>
      </c>
      <c r="Y1840" t="str">
        <f>VLOOKUP(Table8_16[[#This Row],[Product_ID]],Table3__211[],6,FALSE)</f>
        <v>Lucero LLC</v>
      </c>
      <c r="Z1840">
        <f>VLOOKUP(Table8_16[[#This Row],[Product_ID]],Table3__211[],7,FALSE)</f>
        <v>419.28</v>
      </c>
      <c r="AA1840">
        <f>VLOOKUP(Table8_16[[#This Row],[Product_ID]],Table3__211[],8,FALSE)</f>
        <v>86</v>
      </c>
      <c r="AB1840" t="str">
        <f>VLOOKUP(Table8_16[[#This Row],[Store_ID]],Store!$A$2:$E$21,2,FALSE)</f>
        <v>Frederick-Wright</v>
      </c>
      <c r="AC1840" t="str">
        <f>VLOOKUP(Table8_16[[#This Row],[Store_ID]],Store!$A$2:$E$21,3,FALSE)</f>
        <v>West</v>
      </c>
      <c r="AD1840" t="str">
        <f>VLOOKUP(Table8_16[[#This Row],[Store_ID]],Store!$A$2:$E$21,4,FALSE)</f>
        <v>New Jimmymouth</v>
      </c>
      <c r="AE1840" t="str">
        <f>VLOOKUP(Table8_16[[#This Row],[Store_ID]],Store!$A$2:$E$21,5,FALSE)</f>
        <v>Flagship</v>
      </c>
      <c r="AF1840" s="22" t="str">
        <f>VLOOKUP(Table8_16[[#This Row],[Store_ID]],Store!$A$2:$F$21,6,FALSE)</f>
        <v>Physical Store</v>
      </c>
    </row>
    <row r="1841" spans="1:32" x14ac:dyDescent="0.3">
      <c r="A1841" t="s">
        <v>3806</v>
      </c>
      <c r="B1841" s="5">
        <v>45340</v>
      </c>
      <c r="C1841" t="s">
        <v>1136</v>
      </c>
      <c r="D1841" t="s">
        <v>1802</v>
      </c>
      <c r="E1841" t="s">
        <v>1932</v>
      </c>
      <c r="F1841">
        <v>3</v>
      </c>
      <c r="G1841">
        <v>717.32</v>
      </c>
      <c r="H1841">
        <v>0.23</v>
      </c>
      <c r="I1841" t="s">
        <v>1964</v>
      </c>
      <c r="J1841">
        <v>1657.0092</v>
      </c>
      <c r="K1841">
        <v>1657.0092</v>
      </c>
      <c r="L1841" t="str">
        <f>_xlfn.IFS(Table8_1[[#This Row],[Unit_Price]]&lt;500,"Low Price",Table8_1[[#This Row],[Unit_Price]]&lt;2000,"Medium Price",Table8_1[[#This Row],[Unit_Price]]&gt;=2000, "High Price")</f>
        <v>Medium Price</v>
      </c>
      <c r="M1841" t="str">
        <f>VLOOKUP(Table8_16[[#This Row],[Customer_ID]],Table1__2[],2,FALSE)</f>
        <v>Melanie Lam</v>
      </c>
      <c r="N1841">
        <f>VLOOKUP(Table8_16[[#This Row],[Customer_ID]],Table1__2[],3,FALSE)</f>
        <v>32</v>
      </c>
      <c r="O1841" t="str">
        <f>VLOOKUP(Table8_16[[#This Row],[Customer_ID]],Table1__2[],4,FALSE)</f>
        <v>Male</v>
      </c>
      <c r="P1841" t="str">
        <f>VLOOKUP(Table8_16[[#This Row],[Customer_ID]],Table1__2[],5,FALSE)</f>
        <v>East Michaelton</v>
      </c>
      <c r="Q1841" t="str">
        <f>VLOOKUP(Table8_16[[#This Row],[Customer_ID]],Table1__2[],6,FALSE)</f>
        <v>Kansas</v>
      </c>
      <c r="R1841" t="str">
        <f>VLOOKUP(Table8_16[[#This Row],[Customer_ID]],Table1__2[],7,FALSE)</f>
        <v>USA</v>
      </c>
      <c r="S1841" t="str">
        <f>VLOOKUP(Table8_16[[#This Row],[Customer_ID]],Table1__2[],8,FALSE)</f>
        <v>Silver</v>
      </c>
      <c r="T1841" t="str">
        <f>VLOOKUP(Table8_16[[#This Row],[Customer_ID]],Table1__2[],9,FALSE)</f>
        <v>Experienced</v>
      </c>
      <c r="U1841" t="str">
        <f>VLOOKUP(Table8_16[[#This Row],[Product_ID]],Table3__211[],2,FALSE)</f>
        <v>Shin Guards –</v>
      </c>
      <c r="V1841" t="str">
        <f>VLOOKUP(Table8_16[[#This Row],[Product_ID]],Table3__211[],3,FALSE)</f>
        <v>Adult</v>
      </c>
      <c r="W1841" t="str">
        <f>VLOOKUP(Table8_16[[#This Row],[Product_ID]],Table3__211[],4,FALSE)</f>
        <v>Sports</v>
      </c>
      <c r="X1841" t="str">
        <f>VLOOKUP(Table8_16[[#This Row],[Product_ID]],Table3__211[],5,FALSE)</f>
        <v>Team Sports</v>
      </c>
      <c r="Y1841" t="str">
        <f>VLOOKUP(Table8_16[[#This Row],[Product_ID]],Table3__211[],6,FALSE)</f>
        <v>French Ltd</v>
      </c>
      <c r="Z1841">
        <f>VLOOKUP(Table8_16[[#This Row],[Product_ID]],Table3__211[],7,FALSE)</f>
        <v>107.06</v>
      </c>
      <c r="AA1841">
        <f>VLOOKUP(Table8_16[[#This Row],[Product_ID]],Table3__211[],8,FALSE)</f>
        <v>359</v>
      </c>
      <c r="AB1841" t="str">
        <f>VLOOKUP(Table8_16[[#This Row],[Store_ID]],Store!$A$2:$E$21,2,FALSE)</f>
        <v>Gardner, Humphrey and Contreras</v>
      </c>
      <c r="AC1841" t="str">
        <f>VLOOKUP(Table8_16[[#This Row],[Store_ID]],Store!$A$2:$E$21,3,FALSE)</f>
        <v>East</v>
      </c>
      <c r="AD1841" t="str">
        <f>VLOOKUP(Table8_16[[#This Row],[Store_ID]],Store!$A$2:$E$21,4,FALSE)</f>
        <v>Johnsonville</v>
      </c>
      <c r="AE1841" t="str">
        <f>VLOOKUP(Table8_16[[#This Row],[Store_ID]],Store!$A$2:$E$21,5,FALSE)</f>
        <v>Flagship</v>
      </c>
      <c r="AF1841" s="22" t="str">
        <f>VLOOKUP(Table8_16[[#This Row],[Store_ID]],Store!$A$2:$F$21,6,FALSE)</f>
        <v>Physical Store</v>
      </c>
    </row>
    <row r="1842" spans="1:32" x14ac:dyDescent="0.3">
      <c r="A1842" t="s">
        <v>3807</v>
      </c>
      <c r="B1842" s="5">
        <v>45853</v>
      </c>
      <c r="C1842" t="s">
        <v>1340</v>
      </c>
      <c r="D1842" t="s">
        <v>1832</v>
      </c>
      <c r="E1842" t="s">
        <v>1929</v>
      </c>
      <c r="F1842">
        <v>1</v>
      </c>
      <c r="G1842">
        <v>163.19999999999999</v>
      </c>
      <c r="H1842">
        <v>0.22</v>
      </c>
      <c r="I1842" t="s">
        <v>1961</v>
      </c>
      <c r="J1842">
        <v>127.29600000000001</v>
      </c>
      <c r="K1842">
        <v>127.29599999999999</v>
      </c>
      <c r="L1842" t="str">
        <f>_xlfn.IFS(Table8_1[[#This Row],[Unit_Price]]&lt;500,"Low Price",Table8_1[[#This Row],[Unit_Price]]&lt;2000,"Medium Price",Table8_1[[#This Row],[Unit_Price]]&gt;=2000, "High Price")</f>
        <v>Low Price</v>
      </c>
      <c r="M1842" t="str">
        <f>VLOOKUP(Table8_16[[#This Row],[Customer_ID]],Table1__2[],2,FALSE)</f>
        <v>Samuel Mullins</v>
      </c>
      <c r="N1842">
        <f>VLOOKUP(Table8_16[[#This Row],[Customer_ID]],Table1__2[],3,FALSE)</f>
        <v>27</v>
      </c>
      <c r="O1842" t="str">
        <f>VLOOKUP(Table8_16[[#This Row],[Customer_ID]],Table1__2[],4,FALSE)</f>
        <v>Female</v>
      </c>
      <c r="P1842" t="str">
        <f>VLOOKUP(Table8_16[[#This Row],[Customer_ID]],Table1__2[],5,FALSE)</f>
        <v>Hartmouth</v>
      </c>
      <c r="Q1842" t="str">
        <f>VLOOKUP(Table8_16[[#This Row],[Customer_ID]],Table1__2[],6,FALSE)</f>
        <v>Louisiana</v>
      </c>
      <c r="R1842" t="str">
        <f>VLOOKUP(Table8_16[[#This Row],[Customer_ID]],Table1__2[],7,FALSE)</f>
        <v>USA</v>
      </c>
      <c r="S1842" t="str">
        <f>VLOOKUP(Table8_16[[#This Row],[Customer_ID]],Table1__2[],8,FALSE)</f>
        <v>Bronze</v>
      </c>
      <c r="T1842" t="str">
        <f>VLOOKUP(Table8_16[[#This Row],[Customer_ID]],Table1__2[],9,FALSE)</f>
        <v>Entry level Professionel</v>
      </c>
      <c r="U1842" t="str">
        <f>VLOOKUP(Table8_16[[#This Row],[Product_ID]],Table3__211[],2,FALSE)</f>
        <v>Hydrating Face</v>
      </c>
      <c r="V1842" t="str">
        <f>VLOOKUP(Table8_16[[#This Row],[Product_ID]],Table3__211[],3,FALSE)</f>
        <v>Cleanser</v>
      </c>
      <c r="W1842" t="str">
        <f>VLOOKUP(Table8_16[[#This Row],[Product_ID]],Table3__211[],4,FALSE)</f>
        <v>Beauty</v>
      </c>
      <c r="X1842" t="str">
        <f>VLOOKUP(Table8_16[[#This Row],[Product_ID]],Table3__211[],5,FALSE)</f>
        <v>Skincare</v>
      </c>
      <c r="Y1842" t="str">
        <f>VLOOKUP(Table8_16[[#This Row],[Product_ID]],Table3__211[],6,FALSE)</f>
        <v>Butler Group</v>
      </c>
      <c r="Z1842">
        <f>VLOOKUP(Table8_16[[#This Row],[Product_ID]],Table3__211[],7,FALSE)</f>
        <v>254.04</v>
      </c>
      <c r="AA1842">
        <f>VLOOKUP(Table8_16[[#This Row],[Product_ID]],Table3__211[],8,FALSE)</f>
        <v>159</v>
      </c>
      <c r="AB1842" t="str">
        <f>VLOOKUP(Table8_16[[#This Row],[Store_ID]],Store!$A$2:$E$21,2,FALSE)</f>
        <v>Thomas, Bridges and Harris</v>
      </c>
      <c r="AC1842" t="str">
        <f>VLOOKUP(Table8_16[[#This Row],[Store_ID]],Store!$A$2:$E$21,3,FALSE)</f>
        <v>North</v>
      </c>
      <c r="AD1842" t="str">
        <f>VLOOKUP(Table8_16[[#This Row],[Store_ID]],Store!$A$2:$E$21,4,FALSE)</f>
        <v>Sabrinatown</v>
      </c>
      <c r="AE1842" t="str">
        <f>VLOOKUP(Table8_16[[#This Row],[Store_ID]],Store!$A$2:$E$21,5,FALSE)</f>
        <v>Online</v>
      </c>
      <c r="AF1842" s="22" t="str">
        <f>VLOOKUP(Table8_16[[#This Row],[Store_ID]],Store!$A$2:$F$21,6,FALSE)</f>
        <v>Digital Store</v>
      </c>
    </row>
    <row r="1843" spans="1:32" x14ac:dyDescent="0.3">
      <c r="A1843" t="s">
        <v>3808</v>
      </c>
      <c r="B1843" s="5">
        <v>45489</v>
      </c>
      <c r="C1843" t="s">
        <v>440</v>
      </c>
      <c r="D1843" t="s">
        <v>1826</v>
      </c>
      <c r="E1843" t="s">
        <v>1929</v>
      </c>
      <c r="F1843">
        <v>2</v>
      </c>
      <c r="G1843">
        <v>966.71</v>
      </c>
      <c r="H1843">
        <v>0.11</v>
      </c>
      <c r="I1843" t="s">
        <v>1959</v>
      </c>
      <c r="J1843">
        <v>1720.7438</v>
      </c>
      <c r="K1843">
        <v>1720.7438</v>
      </c>
      <c r="L1843" t="str">
        <f>_xlfn.IFS(Table8_1[[#This Row],[Unit_Price]]&lt;500,"Low Price",Table8_1[[#This Row],[Unit_Price]]&lt;2000,"Medium Price",Table8_1[[#This Row],[Unit_Price]]&gt;=2000, "High Price")</f>
        <v>Medium Price</v>
      </c>
      <c r="M1843" t="str">
        <f>VLOOKUP(Table8_16[[#This Row],[Customer_ID]],Table1__2[],2,FALSE)</f>
        <v>James Wolfe</v>
      </c>
      <c r="N1843">
        <f>VLOOKUP(Table8_16[[#This Row],[Customer_ID]],Table1__2[],3,FALSE)</f>
        <v>62</v>
      </c>
      <c r="O1843" t="str">
        <f>VLOOKUP(Table8_16[[#This Row],[Customer_ID]],Table1__2[],4,FALSE)</f>
        <v>Female</v>
      </c>
      <c r="P1843" t="str">
        <f>VLOOKUP(Table8_16[[#This Row],[Customer_ID]],Table1__2[],5,FALSE)</f>
        <v>Benjaminton</v>
      </c>
      <c r="Q1843" t="str">
        <f>VLOOKUP(Table8_16[[#This Row],[Customer_ID]],Table1__2[],6,FALSE)</f>
        <v>Arizona</v>
      </c>
      <c r="R1843" t="str">
        <f>VLOOKUP(Table8_16[[#This Row],[Customer_ID]],Table1__2[],7,FALSE)</f>
        <v>USA</v>
      </c>
      <c r="S1843" t="str">
        <f>VLOOKUP(Table8_16[[#This Row],[Customer_ID]],Table1__2[],8,FALSE)</f>
        <v>Gold</v>
      </c>
      <c r="T1843" t="str">
        <f>VLOOKUP(Table8_16[[#This Row],[Customer_ID]],Table1__2[],9,FALSE)</f>
        <v>Retired</v>
      </c>
      <c r="U1843" t="str">
        <f>VLOOKUP(Table8_16[[#This Row],[Product_ID]],Table3__211[],2,FALSE)</f>
        <v>Badminton Racket</v>
      </c>
      <c r="V1843" t="str">
        <f>VLOOKUP(Table8_16[[#This Row],[Product_ID]],Table3__211[],3,FALSE)</f>
        <v>Set</v>
      </c>
      <c r="W1843" t="str">
        <f>VLOOKUP(Table8_16[[#This Row],[Product_ID]],Table3__211[],4,FALSE)</f>
        <v>Sports</v>
      </c>
      <c r="X1843" t="str">
        <f>VLOOKUP(Table8_16[[#This Row],[Product_ID]],Table3__211[],5,FALSE)</f>
        <v>Equipment</v>
      </c>
      <c r="Y1843" t="str">
        <f>VLOOKUP(Table8_16[[#This Row],[Product_ID]],Table3__211[],6,FALSE)</f>
        <v>Robinson-Brown</v>
      </c>
      <c r="Z1843">
        <f>VLOOKUP(Table8_16[[#This Row],[Product_ID]],Table3__211[],7,FALSE)</f>
        <v>285.54000000000002</v>
      </c>
      <c r="AA1843">
        <f>VLOOKUP(Table8_16[[#This Row],[Product_ID]],Table3__211[],8,FALSE)</f>
        <v>358</v>
      </c>
      <c r="AB1843" t="str">
        <f>VLOOKUP(Table8_16[[#This Row],[Store_ID]],Store!$A$2:$E$21,2,FALSE)</f>
        <v>Thomas, Bridges and Harris</v>
      </c>
      <c r="AC1843" t="str">
        <f>VLOOKUP(Table8_16[[#This Row],[Store_ID]],Store!$A$2:$E$21,3,FALSE)</f>
        <v>North</v>
      </c>
      <c r="AD1843" t="str">
        <f>VLOOKUP(Table8_16[[#This Row],[Store_ID]],Store!$A$2:$E$21,4,FALSE)</f>
        <v>Sabrinatown</v>
      </c>
      <c r="AE1843" t="str">
        <f>VLOOKUP(Table8_16[[#This Row],[Store_ID]],Store!$A$2:$E$21,5,FALSE)</f>
        <v>Online</v>
      </c>
      <c r="AF1843" s="22" t="str">
        <f>VLOOKUP(Table8_16[[#This Row],[Store_ID]],Store!$A$2:$F$21,6,FALSE)</f>
        <v>Digital Store</v>
      </c>
    </row>
    <row r="1844" spans="1:32" x14ac:dyDescent="0.3">
      <c r="A1844" t="s">
        <v>3809</v>
      </c>
      <c r="B1844" s="5">
        <v>45761</v>
      </c>
      <c r="C1844" t="s">
        <v>1103</v>
      </c>
      <c r="D1844" t="s">
        <v>1683</v>
      </c>
      <c r="E1844" t="s">
        <v>1932</v>
      </c>
      <c r="F1844">
        <v>2</v>
      </c>
      <c r="G1844">
        <v>873.94</v>
      </c>
      <c r="H1844">
        <v>0.14000000000000001</v>
      </c>
      <c r="I1844" t="s">
        <v>1964</v>
      </c>
      <c r="J1844">
        <v>1503.1768</v>
      </c>
      <c r="K1844">
        <v>1503.1768000000002</v>
      </c>
      <c r="L1844" t="str">
        <f>_xlfn.IFS(Table8_1[[#This Row],[Unit_Price]]&lt;500,"Low Price",Table8_1[[#This Row],[Unit_Price]]&lt;2000,"Medium Price",Table8_1[[#This Row],[Unit_Price]]&gt;=2000, "High Price")</f>
        <v>Medium Price</v>
      </c>
      <c r="M1844" t="str">
        <f>VLOOKUP(Table8_16[[#This Row],[Customer_ID]],Table1__2[],2,FALSE)</f>
        <v>Sherry Cabrera</v>
      </c>
      <c r="N1844">
        <f>VLOOKUP(Table8_16[[#This Row],[Customer_ID]],Table1__2[],3,FALSE)</f>
        <v>55</v>
      </c>
      <c r="O1844" t="str">
        <f>VLOOKUP(Table8_16[[#This Row],[Customer_ID]],Table1__2[],4,FALSE)</f>
        <v>Male</v>
      </c>
      <c r="P1844" t="str">
        <f>VLOOKUP(Table8_16[[#This Row],[Customer_ID]],Table1__2[],5,FALSE)</f>
        <v>Shannonview</v>
      </c>
      <c r="Q1844" t="str">
        <f>VLOOKUP(Table8_16[[#This Row],[Customer_ID]],Table1__2[],6,FALSE)</f>
        <v>Pennsylvania</v>
      </c>
      <c r="R1844" t="str">
        <f>VLOOKUP(Table8_16[[#This Row],[Customer_ID]],Table1__2[],7,FALSE)</f>
        <v>USA</v>
      </c>
      <c r="S1844" t="str">
        <f>VLOOKUP(Table8_16[[#This Row],[Customer_ID]],Table1__2[],8,FALSE)</f>
        <v>Silver</v>
      </c>
      <c r="T1844" t="str">
        <f>VLOOKUP(Table8_16[[#This Row],[Customer_ID]],Table1__2[],9,FALSE)</f>
        <v>Experienced</v>
      </c>
      <c r="U1844" t="str">
        <f>VLOOKUP(Table8_16[[#This Row],[Product_ID]],Table3__211[],2,FALSE)</f>
        <v>Bedroom Table</v>
      </c>
      <c r="V1844" t="str">
        <f>VLOOKUP(Table8_16[[#This Row],[Product_ID]],Table3__211[],3,FALSE)</f>
        <v>Lamp</v>
      </c>
      <c r="W1844" t="str">
        <f>VLOOKUP(Table8_16[[#This Row],[Product_ID]],Table3__211[],4,FALSE)</f>
        <v>Home</v>
      </c>
      <c r="X1844" t="str">
        <f>VLOOKUP(Table8_16[[#This Row],[Product_ID]],Table3__211[],5,FALSE)</f>
        <v>Lighting</v>
      </c>
      <c r="Y1844" t="str">
        <f>VLOOKUP(Table8_16[[#This Row],[Product_ID]],Table3__211[],6,FALSE)</f>
        <v>Jones LLC</v>
      </c>
      <c r="Z1844">
        <f>VLOOKUP(Table8_16[[#This Row],[Product_ID]],Table3__211[],7,FALSE)</f>
        <v>382.22</v>
      </c>
      <c r="AA1844">
        <f>VLOOKUP(Table8_16[[#This Row],[Product_ID]],Table3__211[],8,FALSE)</f>
        <v>329</v>
      </c>
      <c r="AB1844" t="str">
        <f>VLOOKUP(Table8_16[[#This Row],[Store_ID]],Store!$A$2:$E$21,2,FALSE)</f>
        <v>Gardner, Humphrey and Contreras</v>
      </c>
      <c r="AC1844" t="str">
        <f>VLOOKUP(Table8_16[[#This Row],[Store_ID]],Store!$A$2:$E$21,3,FALSE)</f>
        <v>East</v>
      </c>
      <c r="AD1844" t="str">
        <f>VLOOKUP(Table8_16[[#This Row],[Store_ID]],Store!$A$2:$E$21,4,FALSE)</f>
        <v>Johnsonville</v>
      </c>
      <c r="AE1844" t="str">
        <f>VLOOKUP(Table8_16[[#This Row],[Store_ID]],Store!$A$2:$E$21,5,FALSE)</f>
        <v>Flagship</v>
      </c>
      <c r="AF1844" s="22" t="str">
        <f>VLOOKUP(Table8_16[[#This Row],[Store_ID]],Store!$A$2:$F$21,6,FALSE)</f>
        <v>Physical Store</v>
      </c>
    </row>
    <row r="1845" spans="1:32" x14ac:dyDescent="0.3">
      <c r="A1845" t="s">
        <v>3810</v>
      </c>
      <c r="B1845" s="5">
        <v>45379</v>
      </c>
      <c r="C1845" t="s">
        <v>509</v>
      </c>
      <c r="D1845" t="s">
        <v>1555</v>
      </c>
      <c r="E1845" t="s">
        <v>1901</v>
      </c>
      <c r="F1845">
        <v>1</v>
      </c>
      <c r="G1845">
        <v>140.24</v>
      </c>
      <c r="H1845">
        <v>0.27</v>
      </c>
      <c r="I1845" t="s">
        <v>1959</v>
      </c>
      <c r="J1845">
        <v>102.37520000000001</v>
      </c>
      <c r="K1845">
        <v>102.37520000000001</v>
      </c>
      <c r="L1845" t="str">
        <f>_xlfn.IFS(Table8_1[[#This Row],[Unit_Price]]&lt;500,"Low Price",Table8_1[[#This Row],[Unit_Price]]&lt;2000,"Medium Price",Table8_1[[#This Row],[Unit_Price]]&gt;=2000, "High Price")</f>
        <v>Low Price</v>
      </c>
      <c r="M1845" t="str">
        <f>VLOOKUP(Table8_16[[#This Row],[Customer_ID]],Table1__2[],2,FALSE)</f>
        <v>Denise Griffin</v>
      </c>
      <c r="N1845">
        <f>VLOOKUP(Table8_16[[#This Row],[Customer_ID]],Table1__2[],3,FALSE)</f>
        <v>33</v>
      </c>
      <c r="O1845" t="str">
        <f>VLOOKUP(Table8_16[[#This Row],[Customer_ID]],Table1__2[],4,FALSE)</f>
        <v>Male</v>
      </c>
      <c r="P1845" t="str">
        <f>VLOOKUP(Table8_16[[#This Row],[Customer_ID]],Table1__2[],5,FALSE)</f>
        <v>West Markhaven</v>
      </c>
      <c r="Q1845" t="str">
        <f>VLOOKUP(Table8_16[[#This Row],[Customer_ID]],Table1__2[],6,FALSE)</f>
        <v>Florida</v>
      </c>
      <c r="R1845" t="str">
        <f>VLOOKUP(Table8_16[[#This Row],[Customer_ID]],Table1__2[],7,FALSE)</f>
        <v>USA</v>
      </c>
      <c r="S1845" t="str">
        <f>VLOOKUP(Table8_16[[#This Row],[Customer_ID]],Table1__2[],8,FALSE)</f>
        <v>Platinum</v>
      </c>
      <c r="T1845" t="str">
        <f>VLOOKUP(Table8_16[[#This Row],[Customer_ID]],Table1__2[],9,FALSE)</f>
        <v>Experienced</v>
      </c>
      <c r="U1845" t="str">
        <f>VLOOKUP(Table8_16[[#This Row],[Product_ID]],Table3__211[],2,FALSE)</f>
        <v>Brother Laser</v>
      </c>
      <c r="V1845" t="str">
        <f>VLOOKUP(Table8_16[[#This Row],[Product_ID]],Table3__211[],3,FALSE)</f>
        <v>Printer</v>
      </c>
      <c r="W1845" t="str">
        <f>VLOOKUP(Table8_16[[#This Row],[Product_ID]],Table3__211[],4,FALSE)</f>
        <v>Electronics</v>
      </c>
      <c r="X1845" t="str">
        <f>VLOOKUP(Table8_16[[#This Row],[Product_ID]],Table3__211[],5,FALSE)</f>
        <v>Computer</v>
      </c>
      <c r="Y1845" t="str">
        <f>VLOOKUP(Table8_16[[#This Row],[Product_ID]],Table3__211[],6,FALSE)</f>
        <v>Hunt Inc</v>
      </c>
      <c r="Z1845">
        <f>VLOOKUP(Table8_16[[#This Row],[Product_ID]],Table3__211[],7,FALSE)</f>
        <v>112.42</v>
      </c>
      <c r="AA1845">
        <f>VLOOKUP(Table8_16[[#This Row],[Product_ID]],Table3__211[],8,FALSE)</f>
        <v>416</v>
      </c>
      <c r="AB1845" t="str">
        <f>VLOOKUP(Table8_16[[#This Row],[Store_ID]],Store!$A$2:$E$21,2,FALSE)</f>
        <v>Johnson-Wright</v>
      </c>
      <c r="AC1845" t="str">
        <f>VLOOKUP(Table8_16[[#This Row],[Store_ID]],Store!$A$2:$E$21,3,FALSE)</f>
        <v>North</v>
      </c>
      <c r="AD1845" t="str">
        <f>VLOOKUP(Table8_16[[#This Row],[Store_ID]],Store!$A$2:$E$21,4,FALSE)</f>
        <v>Hoodberg</v>
      </c>
      <c r="AE1845" t="str">
        <f>VLOOKUP(Table8_16[[#This Row],[Store_ID]],Store!$A$2:$E$21,5,FALSE)</f>
        <v>Outlet</v>
      </c>
      <c r="AF1845" s="22" t="str">
        <f>VLOOKUP(Table8_16[[#This Row],[Store_ID]],Store!$A$2:$F$21,6,FALSE)</f>
        <v>Physical Store</v>
      </c>
    </row>
    <row r="1846" spans="1:32" x14ac:dyDescent="0.3">
      <c r="A1846" t="s">
        <v>3811</v>
      </c>
      <c r="B1846" s="5">
        <v>45716</v>
      </c>
      <c r="C1846" t="s">
        <v>665</v>
      </c>
      <c r="D1846" t="s">
        <v>1709</v>
      </c>
      <c r="E1846" t="s">
        <v>1908</v>
      </c>
      <c r="F1846">
        <v>2</v>
      </c>
      <c r="G1846">
        <v>549.91999999999996</v>
      </c>
      <c r="H1846">
        <v>0.28000000000000003</v>
      </c>
      <c r="I1846" t="s">
        <v>1959</v>
      </c>
      <c r="J1846">
        <v>791.88480000000004</v>
      </c>
      <c r="K1846">
        <v>791.88479999999993</v>
      </c>
      <c r="L1846" t="str">
        <f>_xlfn.IFS(Table8_1[[#This Row],[Unit_Price]]&lt;500,"Low Price",Table8_1[[#This Row],[Unit_Price]]&lt;2000,"Medium Price",Table8_1[[#This Row],[Unit_Price]]&gt;=2000, "High Price")</f>
        <v>Medium Price</v>
      </c>
      <c r="M1846" t="str">
        <f>VLOOKUP(Table8_16[[#This Row],[Customer_ID]],Table1__2[],2,FALSE)</f>
        <v>Mary Boyd</v>
      </c>
      <c r="N1846">
        <f>VLOOKUP(Table8_16[[#This Row],[Customer_ID]],Table1__2[],3,FALSE)</f>
        <v>25</v>
      </c>
      <c r="O1846" t="str">
        <f>VLOOKUP(Table8_16[[#This Row],[Customer_ID]],Table1__2[],4,FALSE)</f>
        <v>Female</v>
      </c>
      <c r="P1846" t="str">
        <f>VLOOKUP(Table8_16[[#This Row],[Customer_ID]],Table1__2[],5,FALSE)</f>
        <v>New Logan</v>
      </c>
      <c r="Q1846" t="str">
        <f>VLOOKUP(Table8_16[[#This Row],[Customer_ID]],Table1__2[],6,FALSE)</f>
        <v>Michigan</v>
      </c>
      <c r="R1846" t="str">
        <f>VLOOKUP(Table8_16[[#This Row],[Customer_ID]],Table1__2[],7,FALSE)</f>
        <v>USA</v>
      </c>
      <c r="S1846" t="str">
        <f>VLOOKUP(Table8_16[[#This Row],[Customer_ID]],Table1__2[],8,FALSE)</f>
        <v>Bronze</v>
      </c>
      <c r="T1846" t="str">
        <f>VLOOKUP(Table8_16[[#This Row],[Customer_ID]],Table1__2[],9,FALSE)</f>
        <v>Entry level Professionel</v>
      </c>
      <c r="U1846" t="str">
        <f>VLOOKUP(Table8_16[[#This Row],[Product_ID]],Table3__211[],2,FALSE)</f>
        <v>USB External Hard</v>
      </c>
      <c r="V1846" t="str">
        <f>VLOOKUP(Table8_16[[#This Row],[Product_ID]],Table3__211[],3,FALSE)</f>
        <v>Drive</v>
      </c>
      <c r="W1846" t="str">
        <f>VLOOKUP(Table8_16[[#This Row],[Product_ID]],Table3__211[],4,FALSE)</f>
        <v>Electronics</v>
      </c>
      <c r="X1846" t="str">
        <f>VLOOKUP(Table8_16[[#This Row],[Product_ID]],Table3__211[],5,FALSE)</f>
        <v>Computer</v>
      </c>
      <c r="Y1846" t="str">
        <f>VLOOKUP(Table8_16[[#This Row],[Product_ID]],Table3__211[],6,FALSE)</f>
        <v>Robinson Inc</v>
      </c>
      <c r="Z1846">
        <f>VLOOKUP(Table8_16[[#This Row],[Product_ID]],Table3__211[],7,FALSE)</f>
        <v>253.33</v>
      </c>
      <c r="AA1846">
        <f>VLOOKUP(Table8_16[[#This Row],[Product_ID]],Table3__211[],8,FALSE)</f>
        <v>266</v>
      </c>
      <c r="AB1846" t="str">
        <f>VLOOKUP(Table8_16[[#This Row],[Store_ID]],Store!$A$2:$E$21,2,FALSE)</f>
        <v>Gray Ltd</v>
      </c>
      <c r="AC1846" t="str">
        <f>VLOOKUP(Table8_16[[#This Row],[Store_ID]],Store!$A$2:$E$21,3,FALSE)</f>
        <v>North</v>
      </c>
      <c r="AD1846" t="str">
        <f>VLOOKUP(Table8_16[[#This Row],[Store_ID]],Store!$A$2:$E$21,4,FALSE)</f>
        <v>New Michaelchester</v>
      </c>
      <c r="AE1846" t="str">
        <f>VLOOKUP(Table8_16[[#This Row],[Store_ID]],Store!$A$2:$E$21,5,FALSE)</f>
        <v>Outlet</v>
      </c>
      <c r="AF1846" s="22" t="str">
        <f>VLOOKUP(Table8_16[[#This Row],[Store_ID]],Store!$A$2:$F$21,6,FALSE)</f>
        <v>Physical Store</v>
      </c>
    </row>
    <row r="1847" spans="1:32" x14ac:dyDescent="0.3">
      <c r="A1847" t="s">
        <v>3812</v>
      </c>
      <c r="B1847" s="5">
        <v>45364</v>
      </c>
      <c r="C1847" t="s">
        <v>394</v>
      </c>
      <c r="D1847" t="s">
        <v>1625</v>
      </c>
      <c r="E1847" t="s">
        <v>1908</v>
      </c>
      <c r="F1847">
        <v>4</v>
      </c>
      <c r="G1847">
        <v>715.88</v>
      </c>
      <c r="H1847">
        <v>0.19</v>
      </c>
      <c r="I1847" t="s">
        <v>1961</v>
      </c>
      <c r="J1847">
        <v>2319.4512</v>
      </c>
      <c r="K1847">
        <v>2319.4512</v>
      </c>
      <c r="L1847" t="str">
        <f>_xlfn.IFS(Table8_1[[#This Row],[Unit_Price]]&lt;500,"Low Price",Table8_1[[#This Row],[Unit_Price]]&lt;2000,"Medium Price",Table8_1[[#This Row],[Unit_Price]]&gt;=2000, "High Price")</f>
        <v>Medium Price</v>
      </c>
      <c r="M1847" t="str">
        <f>VLOOKUP(Table8_16[[#This Row],[Customer_ID]],Table1__2[],2,FALSE)</f>
        <v>Julie Farmer</v>
      </c>
      <c r="N1847">
        <f>VLOOKUP(Table8_16[[#This Row],[Customer_ID]],Table1__2[],3,FALSE)</f>
        <v>18</v>
      </c>
      <c r="O1847" t="str">
        <f>VLOOKUP(Table8_16[[#This Row],[Customer_ID]],Table1__2[],4,FALSE)</f>
        <v>Female</v>
      </c>
      <c r="P1847" t="str">
        <f>VLOOKUP(Table8_16[[#This Row],[Customer_ID]],Table1__2[],5,FALSE)</f>
        <v>Rodriguezmouth</v>
      </c>
      <c r="Q1847" t="str">
        <f>VLOOKUP(Table8_16[[#This Row],[Customer_ID]],Table1__2[],6,FALSE)</f>
        <v>Arizona</v>
      </c>
      <c r="R1847" t="str">
        <f>VLOOKUP(Table8_16[[#This Row],[Customer_ID]],Table1__2[],7,FALSE)</f>
        <v>USA</v>
      </c>
      <c r="S1847" t="str">
        <f>VLOOKUP(Table8_16[[#This Row],[Customer_ID]],Table1__2[],8,FALSE)</f>
        <v>Platinum</v>
      </c>
      <c r="T1847" t="str">
        <f>VLOOKUP(Table8_16[[#This Row],[Customer_ID]],Table1__2[],9,FALSE)</f>
        <v>Teenage</v>
      </c>
      <c r="U1847" t="str">
        <f>VLOOKUP(Table8_16[[#This Row],[Product_ID]],Table3__211[],2,FALSE)</f>
        <v>Soccer Training Cone</v>
      </c>
      <c r="V1847" t="str">
        <f>VLOOKUP(Table8_16[[#This Row],[Product_ID]],Table3__211[],3,FALSE)</f>
        <v>Set</v>
      </c>
      <c r="W1847" t="str">
        <f>VLOOKUP(Table8_16[[#This Row],[Product_ID]],Table3__211[],4,FALSE)</f>
        <v>Sports</v>
      </c>
      <c r="X1847" t="str">
        <f>VLOOKUP(Table8_16[[#This Row],[Product_ID]],Table3__211[],5,FALSE)</f>
        <v>Accessories</v>
      </c>
      <c r="Y1847" t="str">
        <f>VLOOKUP(Table8_16[[#This Row],[Product_ID]],Table3__211[],6,FALSE)</f>
        <v>Ford, Murphy and Wilson</v>
      </c>
      <c r="Z1847">
        <f>VLOOKUP(Table8_16[[#This Row],[Product_ID]],Table3__211[],7,FALSE)</f>
        <v>144.53</v>
      </c>
      <c r="AA1847">
        <f>VLOOKUP(Table8_16[[#This Row],[Product_ID]],Table3__211[],8,FALSE)</f>
        <v>367</v>
      </c>
      <c r="AB1847" t="str">
        <f>VLOOKUP(Table8_16[[#This Row],[Store_ID]],Store!$A$2:$E$21,2,FALSE)</f>
        <v>Gray Ltd</v>
      </c>
      <c r="AC1847" t="str">
        <f>VLOOKUP(Table8_16[[#This Row],[Store_ID]],Store!$A$2:$E$21,3,FALSE)</f>
        <v>North</v>
      </c>
      <c r="AD1847" t="str">
        <f>VLOOKUP(Table8_16[[#This Row],[Store_ID]],Store!$A$2:$E$21,4,FALSE)</f>
        <v>New Michaelchester</v>
      </c>
      <c r="AE1847" t="str">
        <f>VLOOKUP(Table8_16[[#This Row],[Store_ID]],Store!$A$2:$E$21,5,FALSE)</f>
        <v>Outlet</v>
      </c>
      <c r="AF1847" s="22" t="str">
        <f>VLOOKUP(Table8_16[[#This Row],[Store_ID]],Store!$A$2:$F$21,6,FALSE)</f>
        <v>Physical Store</v>
      </c>
    </row>
    <row r="1848" spans="1:32" x14ac:dyDescent="0.3">
      <c r="A1848" t="s">
        <v>3813</v>
      </c>
      <c r="B1848" s="5">
        <v>45752</v>
      </c>
      <c r="C1848" t="s">
        <v>1172</v>
      </c>
      <c r="D1848" t="s">
        <v>1565</v>
      </c>
      <c r="E1848" t="s">
        <v>1917</v>
      </c>
      <c r="F1848">
        <v>3</v>
      </c>
      <c r="G1848">
        <v>591.9</v>
      </c>
      <c r="H1848">
        <v>0.27</v>
      </c>
      <c r="I1848" t="s">
        <v>1959</v>
      </c>
      <c r="J1848">
        <v>1296.261</v>
      </c>
      <c r="K1848">
        <v>1296.261</v>
      </c>
      <c r="L1848" t="str">
        <f>_xlfn.IFS(Table8_1[[#This Row],[Unit_Price]]&lt;500,"Low Price",Table8_1[[#This Row],[Unit_Price]]&lt;2000,"Medium Price",Table8_1[[#This Row],[Unit_Price]]&gt;=2000, "High Price")</f>
        <v>Medium Price</v>
      </c>
      <c r="M1848" t="str">
        <f>VLOOKUP(Table8_16[[#This Row],[Customer_ID]],Table1__2[],2,FALSE)</f>
        <v>Michael Garner</v>
      </c>
      <c r="N1848">
        <f>VLOOKUP(Table8_16[[#This Row],[Customer_ID]],Table1__2[],3,FALSE)</f>
        <v>21</v>
      </c>
      <c r="O1848" t="str">
        <f>VLOOKUP(Table8_16[[#This Row],[Customer_ID]],Table1__2[],4,FALSE)</f>
        <v>Female</v>
      </c>
      <c r="P1848" t="str">
        <f>VLOOKUP(Table8_16[[#This Row],[Customer_ID]],Table1__2[],5,FALSE)</f>
        <v>Port Crystal</v>
      </c>
      <c r="Q1848" t="str">
        <f>VLOOKUP(Table8_16[[#This Row],[Customer_ID]],Table1__2[],6,FALSE)</f>
        <v>New Hampshire</v>
      </c>
      <c r="R1848" t="str">
        <f>VLOOKUP(Table8_16[[#This Row],[Customer_ID]],Table1__2[],7,FALSE)</f>
        <v>USA</v>
      </c>
      <c r="S1848" t="str">
        <f>VLOOKUP(Table8_16[[#This Row],[Customer_ID]],Table1__2[],8,FALSE)</f>
        <v>Platinum</v>
      </c>
      <c r="T1848" t="str">
        <f>VLOOKUP(Table8_16[[#This Row],[Customer_ID]],Table1__2[],9,FALSE)</f>
        <v>Students</v>
      </c>
      <c r="U1848" t="str">
        <f>VLOOKUP(Table8_16[[#This Row],[Product_ID]],Table3__211[],2,FALSE)</f>
        <v>Women's Casual</v>
      </c>
      <c r="V1848" t="str">
        <f>VLOOKUP(Table8_16[[#This Row],[Product_ID]],Table3__211[],3,FALSE)</f>
        <v>Hoodie</v>
      </c>
      <c r="W1848" t="str">
        <f>VLOOKUP(Table8_16[[#This Row],[Product_ID]],Table3__211[],4,FALSE)</f>
        <v>Clothing</v>
      </c>
      <c r="X1848" t="str">
        <f>VLOOKUP(Table8_16[[#This Row],[Product_ID]],Table3__211[],5,FALSE)</f>
        <v>Outerwear</v>
      </c>
      <c r="Y1848" t="str">
        <f>VLOOKUP(Table8_16[[#This Row],[Product_ID]],Table3__211[],6,FALSE)</f>
        <v>Sims Inc</v>
      </c>
      <c r="Z1848">
        <f>VLOOKUP(Table8_16[[#This Row],[Product_ID]],Table3__211[],7,FALSE)</f>
        <v>254.04</v>
      </c>
      <c r="AA1848">
        <f>VLOOKUP(Table8_16[[#This Row],[Product_ID]],Table3__211[],8,FALSE)</f>
        <v>352</v>
      </c>
      <c r="AB1848" t="str">
        <f>VLOOKUP(Table8_16[[#This Row],[Store_ID]],Store!$A$2:$E$21,2,FALSE)</f>
        <v>Bean, Jones and Park</v>
      </c>
      <c r="AC1848" t="str">
        <f>VLOOKUP(Table8_16[[#This Row],[Store_ID]],Store!$A$2:$E$21,3,FALSE)</f>
        <v>West</v>
      </c>
      <c r="AD1848" t="str">
        <f>VLOOKUP(Table8_16[[#This Row],[Store_ID]],Store!$A$2:$E$21,4,FALSE)</f>
        <v>Thompsonborough</v>
      </c>
      <c r="AE1848" t="str">
        <f>VLOOKUP(Table8_16[[#This Row],[Store_ID]],Store!$A$2:$E$21,5,FALSE)</f>
        <v>Online</v>
      </c>
      <c r="AF1848" s="22" t="str">
        <f>VLOOKUP(Table8_16[[#This Row],[Store_ID]],Store!$A$2:$F$21,6,FALSE)</f>
        <v>Digital Store</v>
      </c>
    </row>
    <row r="1849" spans="1:32" x14ac:dyDescent="0.3">
      <c r="A1849" t="s">
        <v>3814</v>
      </c>
      <c r="B1849" s="5">
        <v>45883</v>
      </c>
      <c r="C1849" t="s">
        <v>1184</v>
      </c>
      <c r="D1849" t="s">
        <v>1642</v>
      </c>
      <c r="E1849" t="s">
        <v>1924</v>
      </c>
      <c r="F1849">
        <v>2</v>
      </c>
      <c r="G1849">
        <v>523.14</v>
      </c>
      <c r="H1849">
        <v>0.13</v>
      </c>
      <c r="I1849" t="s">
        <v>1961</v>
      </c>
      <c r="J1849">
        <v>910.2636</v>
      </c>
      <c r="K1849">
        <v>910.2636</v>
      </c>
      <c r="L1849" t="str">
        <f>_xlfn.IFS(Table8_1[[#This Row],[Unit_Price]]&lt;500,"Low Price",Table8_1[[#This Row],[Unit_Price]]&lt;2000,"Medium Price",Table8_1[[#This Row],[Unit_Price]]&gt;=2000, "High Price")</f>
        <v>Medium Price</v>
      </c>
      <c r="M1849" t="str">
        <f>VLOOKUP(Table8_16[[#This Row],[Customer_ID]],Table1__2[],2,FALSE)</f>
        <v>Joshua Bell</v>
      </c>
      <c r="N1849">
        <f>VLOOKUP(Table8_16[[#This Row],[Customer_ID]],Table1__2[],3,FALSE)</f>
        <v>26</v>
      </c>
      <c r="O1849" t="str">
        <f>VLOOKUP(Table8_16[[#This Row],[Customer_ID]],Table1__2[],4,FALSE)</f>
        <v>Male</v>
      </c>
      <c r="P1849" t="str">
        <f>VLOOKUP(Table8_16[[#This Row],[Customer_ID]],Table1__2[],5,FALSE)</f>
        <v>Port Richardshire</v>
      </c>
      <c r="Q1849" t="str">
        <f>VLOOKUP(Table8_16[[#This Row],[Customer_ID]],Table1__2[],6,FALSE)</f>
        <v>Minnesota</v>
      </c>
      <c r="R1849" t="str">
        <f>VLOOKUP(Table8_16[[#This Row],[Customer_ID]],Table1__2[],7,FALSE)</f>
        <v>USA</v>
      </c>
      <c r="S1849" t="str">
        <f>VLOOKUP(Table8_16[[#This Row],[Customer_ID]],Table1__2[],8,FALSE)</f>
        <v>Platinum</v>
      </c>
      <c r="T1849" t="str">
        <f>VLOOKUP(Table8_16[[#This Row],[Customer_ID]],Table1__2[],9,FALSE)</f>
        <v>Entry level Professionel</v>
      </c>
      <c r="U1849" t="str">
        <f>VLOOKUP(Table8_16[[#This Row],[Product_ID]],Table3__211[],2,FALSE)</f>
        <v>Carbon Fiber Tennis</v>
      </c>
      <c r="V1849" t="str">
        <f>VLOOKUP(Table8_16[[#This Row],[Product_ID]],Table3__211[],3,FALSE)</f>
        <v>Racket</v>
      </c>
      <c r="W1849" t="str">
        <f>VLOOKUP(Table8_16[[#This Row],[Product_ID]],Table3__211[],4,FALSE)</f>
        <v>Sports</v>
      </c>
      <c r="X1849" t="str">
        <f>VLOOKUP(Table8_16[[#This Row],[Product_ID]],Table3__211[],5,FALSE)</f>
        <v>Equipment</v>
      </c>
      <c r="Y1849" t="str">
        <f>VLOOKUP(Table8_16[[#This Row],[Product_ID]],Table3__211[],6,FALSE)</f>
        <v>Flores, Pineda and Rodriguez</v>
      </c>
      <c r="Z1849">
        <f>VLOOKUP(Table8_16[[#This Row],[Product_ID]],Table3__211[],7,FALSE)</f>
        <v>484.62</v>
      </c>
      <c r="AA1849">
        <f>VLOOKUP(Table8_16[[#This Row],[Product_ID]],Table3__211[],8,FALSE)</f>
        <v>432</v>
      </c>
      <c r="AB1849" t="str">
        <f>VLOOKUP(Table8_16[[#This Row],[Store_ID]],Store!$A$2:$E$21,2,FALSE)</f>
        <v>Hill, Wagner and Ballard</v>
      </c>
      <c r="AC1849" t="str">
        <f>VLOOKUP(Table8_16[[#This Row],[Store_ID]],Store!$A$2:$E$21,3,FALSE)</f>
        <v>East</v>
      </c>
      <c r="AD1849" t="str">
        <f>VLOOKUP(Table8_16[[#This Row],[Store_ID]],Store!$A$2:$E$21,4,FALSE)</f>
        <v>East Davidville</v>
      </c>
      <c r="AE1849" t="str">
        <f>VLOOKUP(Table8_16[[#This Row],[Store_ID]],Store!$A$2:$E$21,5,FALSE)</f>
        <v>Online</v>
      </c>
      <c r="AF1849" s="22" t="str">
        <f>VLOOKUP(Table8_16[[#This Row],[Store_ID]],Store!$A$2:$F$21,6,FALSE)</f>
        <v>Digital Store</v>
      </c>
    </row>
    <row r="1850" spans="1:32" x14ac:dyDescent="0.3">
      <c r="A1850" t="s">
        <v>3815</v>
      </c>
      <c r="B1850" s="5">
        <v>45477</v>
      </c>
      <c r="C1850" t="s">
        <v>741</v>
      </c>
      <c r="D1850" t="s">
        <v>1790</v>
      </c>
      <c r="E1850" t="s">
        <v>1934</v>
      </c>
      <c r="F1850">
        <v>2</v>
      </c>
      <c r="G1850">
        <v>478.62</v>
      </c>
      <c r="H1850">
        <v>0.17</v>
      </c>
      <c r="I1850" t="s">
        <v>1964</v>
      </c>
      <c r="J1850">
        <v>794.50919999999996</v>
      </c>
      <c r="K1850">
        <v>794.50919999999996</v>
      </c>
      <c r="L1850" t="str">
        <f>_xlfn.IFS(Table8_1[[#This Row],[Unit_Price]]&lt;500,"Low Price",Table8_1[[#This Row],[Unit_Price]]&lt;2000,"Medium Price",Table8_1[[#This Row],[Unit_Price]]&gt;=2000, "High Price")</f>
        <v>Low Price</v>
      </c>
      <c r="M1850" t="str">
        <f>VLOOKUP(Table8_16[[#This Row],[Customer_ID]],Table1__2[],2,FALSE)</f>
        <v>Alexis Castaneda</v>
      </c>
      <c r="N1850">
        <f>VLOOKUP(Table8_16[[#This Row],[Customer_ID]],Table1__2[],3,FALSE)</f>
        <v>54</v>
      </c>
      <c r="O1850" t="str">
        <f>VLOOKUP(Table8_16[[#This Row],[Customer_ID]],Table1__2[],4,FALSE)</f>
        <v>Male</v>
      </c>
      <c r="P1850" t="str">
        <f>VLOOKUP(Table8_16[[#This Row],[Customer_ID]],Table1__2[],5,FALSE)</f>
        <v>Morrisbury</v>
      </c>
      <c r="Q1850" t="str">
        <f>VLOOKUP(Table8_16[[#This Row],[Customer_ID]],Table1__2[],6,FALSE)</f>
        <v>Alaska</v>
      </c>
      <c r="R1850" t="str">
        <f>VLOOKUP(Table8_16[[#This Row],[Customer_ID]],Table1__2[],7,FALSE)</f>
        <v>USA</v>
      </c>
      <c r="S1850" t="str">
        <f>VLOOKUP(Table8_16[[#This Row],[Customer_ID]],Table1__2[],8,FALSE)</f>
        <v>Gold</v>
      </c>
      <c r="T1850" t="str">
        <f>VLOOKUP(Table8_16[[#This Row],[Customer_ID]],Table1__2[],9,FALSE)</f>
        <v>Experienced</v>
      </c>
      <c r="U1850" t="str">
        <f>VLOOKUP(Table8_16[[#This Row],[Product_ID]],Table3__211[],2,FALSE)</f>
        <v>Men's Sports</v>
      </c>
      <c r="V1850" t="str">
        <f>VLOOKUP(Table8_16[[#This Row],[Product_ID]],Table3__211[],3,FALSE)</f>
        <v>Shorts</v>
      </c>
      <c r="W1850" t="str">
        <f>VLOOKUP(Table8_16[[#This Row],[Product_ID]],Table3__211[],4,FALSE)</f>
        <v>Clothing</v>
      </c>
      <c r="X1850" t="str">
        <f>VLOOKUP(Table8_16[[#This Row],[Product_ID]],Table3__211[],5,FALSE)</f>
        <v>Bottoms</v>
      </c>
      <c r="Y1850" t="str">
        <f>VLOOKUP(Table8_16[[#This Row],[Product_ID]],Table3__211[],6,FALSE)</f>
        <v>Fitzpatrick Ltd</v>
      </c>
      <c r="Z1850">
        <f>VLOOKUP(Table8_16[[#This Row],[Product_ID]],Table3__211[],7,FALSE)</f>
        <v>218.22</v>
      </c>
      <c r="AA1850">
        <f>VLOOKUP(Table8_16[[#This Row],[Product_ID]],Table3__211[],8,FALSE)</f>
        <v>224</v>
      </c>
      <c r="AB1850" t="str">
        <f>VLOOKUP(Table8_16[[#This Row],[Store_ID]],Store!$A$2:$E$21,2,FALSE)</f>
        <v>Mcdonald Inc</v>
      </c>
      <c r="AC1850" t="str">
        <f>VLOOKUP(Table8_16[[#This Row],[Store_ID]],Store!$A$2:$E$21,3,FALSE)</f>
        <v>South</v>
      </c>
      <c r="AD1850" t="str">
        <f>VLOOKUP(Table8_16[[#This Row],[Store_ID]],Store!$A$2:$E$21,4,FALSE)</f>
        <v>Christopherland</v>
      </c>
      <c r="AE1850" t="str">
        <f>VLOOKUP(Table8_16[[#This Row],[Store_ID]],Store!$A$2:$E$21,5,FALSE)</f>
        <v>Outlet</v>
      </c>
      <c r="AF1850" s="22" t="str">
        <f>VLOOKUP(Table8_16[[#This Row],[Store_ID]],Store!$A$2:$F$21,6,FALSE)</f>
        <v>Physical Store</v>
      </c>
    </row>
    <row r="1851" spans="1:32" x14ac:dyDescent="0.3">
      <c r="A1851" t="s">
        <v>3816</v>
      </c>
      <c r="B1851" s="5">
        <v>45556</v>
      </c>
      <c r="C1851" t="s">
        <v>956</v>
      </c>
      <c r="D1851" t="s">
        <v>1829</v>
      </c>
      <c r="E1851" t="s">
        <v>1892</v>
      </c>
      <c r="F1851">
        <v>4</v>
      </c>
      <c r="G1851">
        <v>740.5</v>
      </c>
      <c r="H1851">
        <v>0.17</v>
      </c>
      <c r="I1851" t="s">
        <v>1961</v>
      </c>
      <c r="J1851">
        <v>2458.46</v>
      </c>
      <c r="K1851">
        <v>2458.46</v>
      </c>
      <c r="L1851" t="str">
        <f>_xlfn.IFS(Table8_1[[#This Row],[Unit_Price]]&lt;500,"Low Price",Table8_1[[#This Row],[Unit_Price]]&lt;2000,"Medium Price",Table8_1[[#This Row],[Unit_Price]]&gt;=2000, "High Price")</f>
        <v>Medium Price</v>
      </c>
      <c r="M1851" t="str">
        <f>VLOOKUP(Table8_16[[#This Row],[Customer_ID]],Table1__2[],2,FALSE)</f>
        <v>Stephanie Jacobs</v>
      </c>
      <c r="N1851">
        <f>VLOOKUP(Table8_16[[#This Row],[Customer_ID]],Table1__2[],3,FALSE)</f>
        <v>48</v>
      </c>
      <c r="O1851" t="str">
        <f>VLOOKUP(Table8_16[[#This Row],[Customer_ID]],Table1__2[],4,FALSE)</f>
        <v>Female</v>
      </c>
      <c r="P1851" t="str">
        <f>VLOOKUP(Table8_16[[#This Row],[Customer_ID]],Table1__2[],5,FALSE)</f>
        <v>West Robinmouth</v>
      </c>
      <c r="Q1851" t="str">
        <f>VLOOKUP(Table8_16[[#This Row],[Customer_ID]],Table1__2[],6,FALSE)</f>
        <v>Louisiana</v>
      </c>
      <c r="R1851" t="str">
        <f>VLOOKUP(Table8_16[[#This Row],[Customer_ID]],Table1__2[],7,FALSE)</f>
        <v>USA</v>
      </c>
      <c r="S1851" t="str">
        <f>VLOOKUP(Table8_16[[#This Row],[Customer_ID]],Table1__2[],8,FALSE)</f>
        <v>Platinum</v>
      </c>
      <c r="T1851" t="str">
        <f>VLOOKUP(Table8_16[[#This Row],[Customer_ID]],Table1__2[],9,FALSE)</f>
        <v>Experienced</v>
      </c>
      <c r="U1851" t="str">
        <f>VLOOKUP(Table8_16[[#This Row],[Product_ID]],Table3__211[],2,FALSE)</f>
        <v>Fitness Resistance</v>
      </c>
      <c r="V1851" t="str">
        <f>VLOOKUP(Table8_16[[#This Row],[Product_ID]],Table3__211[],3,FALSE)</f>
        <v>Bands</v>
      </c>
      <c r="W1851" t="str">
        <f>VLOOKUP(Table8_16[[#This Row],[Product_ID]],Table3__211[],4,FALSE)</f>
        <v>Sports</v>
      </c>
      <c r="X1851" t="str">
        <f>VLOOKUP(Table8_16[[#This Row],[Product_ID]],Table3__211[],5,FALSE)</f>
        <v>Fitness</v>
      </c>
      <c r="Y1851" t="str">
        <f>VLOOKUP(Table8_16[[#This Row],[Product_ID]],Table3__211[],6,FALSE)</f>
        <v>Reese-Watson</v>
      </c>
      <c r="Z1851">
        <f>VLOOKUP(Table8_16[[#This Row],[Product_ID]],Table3__211[],7,FALSE)</f>
        <v>152.91999999999999</v>
      </c>
      <c r="AA1851">
        <f>VLOOKUP(Table8_16[[#This Row],[Product_ID]],Table3__211[],8,FALSE)</f>
        <v>281</v>
      </c>
      <c r="AB1851" t="str">
        <f>VLOOKUP(Table8_16[[#This Row],[Store_ID]],Store!$A$2:$E$21,2,FALSE)</f>
        <v>Martinez, Adkins and Johnson</v>
      </c>
      <c r="AC1851" t="str">
        <f>VLOOKUP(Table8_16[[#This Row],[Store_ID]],Store!$A$2:$E$21,3,FALSE)</f>
        <v>North</v>
      </c>
      <c r="AD1851" t="str">
        <f>VLOOKUP(Table8_16[[#This Row],[Store_ID]],Store!$A$2:$E$21,4,FALSE)</f>
        <v>Danielmouth</v>
      </c>
      <c r="AE1851" t="str">
        <f>VLOOKUP(Table8_16[[#This Row],[Store_ID]],Store!$A$2:$E$21,5,FALSE)</f>
        <v>Flagship</v>
      </c>
      <c r="AF1851" s="22" t="str">
        <f>VLOOKUP(Table8_16[[#This Row],[Store_ID]],Store!$A$2:$F$21,6,FALSE)</f>
        <v>Physical Store</v>
      </c>
    </row>
    <row r="1852" spans="1:32" x14ac:dyDescent="0.3">
      <c r="A1852" t="s">
        <v>3817</v>
      </c>
      <c r="B1852" s="5">
        <v>45465</v>
      </c>
      <c r="C1852" t="s">
        <v>397</v>
      </c>
      <c r="D1852" t="s">
        <v>1718</v>
      </c>
      <c r="E1852" t="s">
        <v>1896</v>
      </c>
      <c r="F1852">
        <v>1</v>
      </c>
      <c r="G1852">
        <v>780.24</v>
      </c>
      <c r="H1852">
        <v>0.04</v>
      </c>
      <c r="I1852" t="s">
        <v>1964</v>
      </c>
      <c r="J1852">
        <v>749.03039999999999</v>
      </c>
      <c r="K1852">
        <v>749.03039999999999</v>
      </c>
      <c r="L1852" t="str">
        <f>_xlfn.IFS(Table8_1[[#This Row],[Unit_Price]]&lt;500,"Low Price",Table8_1[[#This Row],[Unit_Price]]&lt;2000,"Medium Price",Table8_1[[#This Row],[Unit_Price]]&gt;=2000, "High Price")</f>
        <v>Medium Price</v>
      </c>
      <c r="M1852" t="str">
        <f>VLOOKUP(Table8_16[[#This Row],[Customer_ID]],Table1__2[],2,FALSE)</f>
        <v>David Cole</v>
      </c>
      <c r="N1852">
        <f>VLOOKUP(Table8_16[[#This Row],[Customer_ID]],Table1__2[],3,FALSE)</f>
        <v>27</v>
      </c>
      <c r="O1852" t="str">
        <f>VLOOKUP(Table8_16[[#This Row],[Customer_ID]],Table1__2[],4,FALSE)</f>
        <v>Female</v>
      </c>
      <c r="P1852" t="str">
        <f>VLOOKUP(Table8_16[[#This Row],[Customer_ID]],Table1__2[],5,FALSE)</f>
        <v>Lake Michael</v>
      </c>
      <c r="Q1852" t="str">
        <f>VLOOKUP(Table8_16[[#This Row],[Customer_ID]],Table1__2[],6,FALSE)</f>
        <v>Michigan</v>
      </c>
      <c r="R1852" t="str">
        <f>VLOOKUP(Table8_16[[#This Row],[Customer_ID]],Table1__2[],7,FALSE)</f>
        <v>USA</v>
      </c>
      <c r="S1852" t="str">
        <f>VLOOKUP(Table8_16[[#This Row],[Customer_ID]],Table1__2[],8,FALSE)</f>
        <v>Silver</v>
      </c>
      <c r="T1852" t="str">
        <f>VLOOKUP(Table8_16[[#This Row],[Customer_ID]],Table1__2[],9,FALSE)</f>
        <v>Entry level Professionel</v>
      </c>
      <c r="U1852" t="str">
        <f>VLOOKUP(Table8_16[[#This Row],[Product_ID]],Table3__211[],2,FALSE)</f>
        <v>Men's Winter</v>
      </c>
      <c r="V1852" t="str">
        <f>VLOOKUP(Table8_16[[#This Row],[Product_ID]],Table3__211[],3,FALSE)</f>
        <v>Jacket</v>
      </c>
      <c r="W1852" t="str">
        <f>VLOOKUP(Table8_16[[#This Row],[Product_ID]],Table3__211[],4,FALSE)</f>
        <v>Clothing</v>
      </c>
      <c r="X1852" t="str">
        <f>VLOOKUP(Table8_16[[#This Row],[Product_ID]],Table3__211[],5,FALSE)</f>
        <v>Outerwear</v>
      </c>
      <c r="Y1852" t="str">
        <f>VLOOKUP(Table8_16[[#This Row],[Product_ID]],Table3__211[],6,FALSE)</f>
        <v>Kelly, Smith and Perez</v>
      </c>
      <c r="Z1852">
        <f>VLOOKUP(Table8_16[[#This Row],[Product_ID]],Table3__211[],7,FALSE)</f>
        <v>167.34</v>
      </c>
      <c r="AA1852">
        <f>VLOOKUP(Table8_16[[#This Row],[Product_ID]],Table3__211[],8,FALSE)</f>
        <v>296</v>
      </c>
      <c r="AB1852" t="str">
        <f>VLOOKUP(Table8_16[[#This Row],[Store_ID]],Store!$A$2:$E$21,2,FALSE)</f>
        <v>Black-Horn</v>
      </c>
      <c r="AC1852" t="str">
        <f>VLOOKUP(Table8_16[[#This Row],[Store_ID]],Store!$A$2:$E$21,3,FALSE)</f>
        <v>South</v>
      </c>
      <c r="AD1852" t="str">
        <f>VLOOKUP(Table8_16[[#This Row],[Store_ID]],Store!$A$2:$E$21,4,FALSE)</f>
        <v>North Nancyview</v>
      </c>
      <c r="AE1852" t="str">
        <f>VLOOKUP(Table8_16[[#This Row],[Store_ID]],Store!$A$2:$E$21,5,FALSE)</f>
        <v>Outlet</v>
      </c>
      <c r="AF1852" s="22" t="str">
        <f>VLOOKUP(Table8_16[[#This Row],[Store_ID]],Store!$A$2:$F$21,6,FALSE)</f>
        <v>Physical Store</v>
      </c>
    </row>
    <row r="1853" spans="1:32" x14ac:dyDescent="0.3">
      <c r="A1853" t="s">
        <v>3818</v>
      </c>
      <c r="B1853" s="5">
        <v>45552</v>
      </c>
      <c r="C1853" t="s">
        <v>382</v>
      </c>
      <c r="D1853" t="s">
        <v>1793</v>
      </c>
      <c r="E1853" t="s">
        <v>1939</v>
      </c>
      <c r="F1853">
        <v>4</v>
      </c>
      <c r="G1853">
        <v>579.24</v>
      </c>
      <c r="H1853">
        <v>0.04</v>
      </c>
      <c r="I1853" t="s">
        <v>1964</v>
      </c>
      <c r="J1853">
        <v>2224.2815999999998</v>
      </c>
      <c r="K1853">
        <v>2224.2816000000003</v>
      </c>
      <c r="L1853" t="str">
        <f>_xlfn.IFS(Table8_1[[#This Row],[Unit_Price]]&lt;500,"Low Price",Table8_1[[#This Row],[Unit_Price]]&lt;2000,"Medium Price",Table8_1[[#This Row],[Unit_Price]]&gt;=2000, "High Price")</f>
        <v>Medium Price</v>
      </c>
      <c r="M1853" t="str">
        <f>VLOOKUP(Table8_16[[#This Row],[Customer_ID]],Table1__2[],2,FALSE)</f>
        <v>Erica Carney</v>
      </c>
      <c r="N1853">
        <f>VLOOKUP(Table8_16[[#This Row],[Customer_ID]],Table1__2[],3,FALSE)</f>
        <v>62</v>
      </c>
      <c r="O1853" t="str">
        <f>VLOOKUP(Table8_16[[#This Row],[Customer_ID]],Table1__2[],4,FALSE)</f>
        <v>Female</v>
      </c>
      <c r="P1853" t="str">
        <f>VLOOKUP(Table8_16[[#This Row],[Customer_ID]],Table1__2[],5,FALSE)</f>
        <v>North Justin</v>
      </c>
      <c r="Q1853" t="str">
        <f>VLOOKUP(Table8_16[[#This Row],[Customer_ID]],Table1__2[],6,FALSE)</f>
        <v>North Dakota</v>
      </c>
      <c r="R1853" t="str">
        <f>VLOOKUP(Table8_16[[#This Row],[Customer_ID]],Table1__2[],7,FALSE)</f>
        <v>USA</v>
      </c>
      <c r="S1853" t="str">
        <f>VLOOKUP(Table8_16[[#This Row],[Customer_ID]],Table1__2[],8,FALSE)</f>
        <v>Platinum</v>
      </c>
      <c r="T1853" t="str">
        <f>VLOOKUP(Table8_16[[#This Row],[Customer_ID]],Table1__2[],9,FALSE)</f>
        <v>Retired</v>
      </c>
      <c r="U1853" t="str">
        <f>VLOOKUP(Table8_16[[#This Row],[Product_ID]],Table3__211[],2,FALSE)</f>
        <v>Kitchen Storage</v>
      </c>
      <c r="V1853" t="str">
        <f>VLOOKUP(Table8_16[[#This Row],[Product_ID]],Table3__211[],3,FALSE)</f>
        <v>Rack</v>
      </c>
      <c r="W1853" t="str">
        <f>VLOOKUP(Table8_16[[#This Row],[Product_ID]],Table3__211[],4,FALSE)</f>
        <v>Home</v>
      </c>
      <c r="X1853" t="str">
        <f>VLOOKUP(Table8_16[[#This Row],[Product_ID]],Table3__211[],5,FALSE)</f>
        <v>Storage</v>
      </c>
      <c r="Y1853" t="str">
        <f>VLOOKUP(Table8_16[[#This Row],[Product_ID]],Table3__211[],6,FALSE)</f>
        <v>Duran Group</v>
      </c>
      <c r="Z1853">
        <f>VLOOKUP(Table8_16[[#This Row],[Product_ID]],Table3__211[],7,FALSE)</f>
        <v>138.05000000000001</v>
      </c>
      <c r="AA1853">
        <f>VLOOKUP(Table8_16[[#This Row],[Product_ID]],Table3__211[],8,FALSE)</f>
        <v>89</v>
      </c>
      <c r="AB1853" t="str">
        <f>VLOOKUP(Table8_16[[#This Row],[Store_ID]],Store!$A$2:$E$21,2,FALSE)</f>
        <v>Frederick-Wright</v>
      </c>
      <c r="AC1853" t="str">
        <f>VLOOKUP(Table8_16[[#This Row],[Store_ID]],Store!$A$2:$E$21,3,FALSE)</f>
        <v>West</v>
      </c>
      <c r="AD1853" t="str">
        <f>VLOOKUP(Table8_16[[#This Row],[Store_ID]],Store!$A$2:$E$21,4,FALSE)</f>
        <v>New Jimmymouth</v>
      </c>
      <c r="AE1853" t="str">
        <f>VLOOKUP(Table8_16[[#This Row],[Store_ID]],Store!$A$2:$E$21,5,FALSE)</f>
        <v>Flagship</v>
      </c>
      <c r="AF1853" s="22" t="str">
        <f>VLOOKUP(Table8_16[[#This Row],[Store_ID]],Store!$A$2:$F$21,6,FALSE)</f>
        <v>Physical Store</v>
      </c>
    </row>
    <row r="1854" spans="1:32" x14ac:dyDescent="0.3">
      <c r="A1854" t="s">
        <v>3819</v>
      </c>
      <c r="B1854" s="5">
        <v>45635</v>
      </c>
      <c r="C1854" t="s">
        <v>1172</v>
      </c>
      <c r="D1854" t="s">
        <v>1560</v>
      </c>
      <c r="E1854" t="s">
        <v>1896</v>
      </c>
      <c r="F1854">
        <v>3</v>
      </c>
      <c r="G1854">
        <v>268.95</v>
      </c>
      <c r="H1854">
        <v>0.04</v>
      </c>
      <c r="I1854" t="s">
        <v>1961</v>
      </c>
      <c r="J1854">
        <v>774.57600000000002</v>
      </c>
      <c r="K1854">
        <v>774.57599999999991</v>
      </c>
      <c r="L1854" t="str">
        <f>_xlfn.IFS(Table8_1[[#This Row],[Unit_Price]]&lt;500,"Low Price",Table8_1[[#This Row],[Unit_Price]]&lt;2000,"Medium Price",Table8_1[[#This Row],[Unit_Price]]&gt;=2000, "High Price")</f>
        <v>Low Price</v>
      </c>
      <c r="M1854" t="str">
        <f>VLOOKUP(Table8_16[[#This Row],[Customer_ID]],Table1__2[],2,FALSE)</f>
        <v>Michael Garner</v>
      </c>
      <c r="N1854">
        <f>VLOOKUP(Table8_16[[#This Row],[Customer_ID]],Table1__2[],3,FALSE)</f>
        <v>21</v>
      </c>
      <c r="O1854" t="str">
        <f>VLOOKUP(Table8_16[[#This Row],[Customer_ID]],Table1__2[],4,FALSE)</f>
        <v>Female</v>
      </c>
      <c r="P1854" t="str">
        <f>VLOOKUP(Table8_16[[#This Row],[Customer_ID]],Table1__2[],5,FALSE)</f>
        <v>Port Crystal</v>
      </c>
      <c r="Q1854" t="str">
        <f>VLOOKUP(Table8_16[[#This Row],[Customer_ID]],Table1__2[],6,FALSE)</f>
        <v>New Hampshire</v>
      </c>
      <c r="R1854" t="str">
        <f>VLOOKUP(Table8_16[[#This Row],[Customer_ID]],Table1__2[],7,FALSE)</f>
        <v>USA</v>
      </c>
      <c r="S1854" t="str">
        <f>VLOOKUP(Table8_16[[#This Row],[Customer_ID]],Table1__2[],8,FALSE)</f>
        <v>Platinum</v>
      </c>
      <c r="T1854" t="str">
        <f>VLOOKUP(Table8_16[[#This Row],[Customer_ID]],Table1__2[],9,FALSE)</f>
        <v>Students</v>
      </c>
      <c r="U1854" t="str">
        <f>VLOOKUP(Table8_16[[#This Row],[Product_ID]],Table3__211[],2,FALSE)</f>
        <v>Men's Graphic</v>
      </c>
      <c r="V1854" t="str">
        <f>VLOOKUP(Table8_16[[#This Row],[Product_ID]],Table3__211[],3,FALSE)</f>
        <v>T-Shirt</v>
      </c>
      <c r="W1854" t="str">
        <f>VLOOKUP(Table8_16[[#This Row],[Product_ID]],Table3__211[],4,FALSE)</f>
        <v>Clothing</v>
      </c>
      <c r="X1854" t="str">
        <f>VLOOKUP(Table8_16[[#This Row],[Product_ID]],Table3__211[],5,FALSE)</f>
        <v>Tops</v>
      </c>
      <c r="Y1854" t="str">
        <f>VLOOKUP(Table8_16[[#This Row],[Product_ID]],Table3__211[],6,FALSE)</f>
        <v>Terry-Moore</v>
      </c>
      <c r="Z1854">
        <f>VLOOKUP(Table8_16[[#This Row],[Product_ID]],Table3__211[],7,FALSE)</f>
        <v>342.56</v>
      </c>
      <c r="AA1854">
        <f>VLOOKUP(Table8_16[[#This Row],[Product_ID]],Table3__211[],8,FALSE)</f>
        <v>181</v>
      </c>
      <c r="AB1854" t="str">
        <f>VLOOKUP(Table8_16[[#This Row],[Store_ID]],Store!$A$2:$E$21,2,FALSE)</f>
        <v>Black-Horn</v>
      </c>
      <c r="AC1854" t="str">
        <f>VLOOKUP(Table8_16[[#This Row],[Store_ID]],Store!$A$2:$E$21,3,FALSE)</f>
        <v>South</v>
      </c>
      <c r="AD1854" t="str">
        <f>VLOOKUP(Table8_16[[#This Row],[Store_ID]],Store!$A$2:$E$21,4,FALSE)</f>
        <v>North Nancyview</v>
      </c>
      <c r="AE1854" t="str">
        <f>VLOOKUP(Table8_16[[#This Row],[Store_ID]],Store!$A$2:$E$21,5,FALSE)</f>
        <v>Outlet</v>
      </c>
      <c r="AF1854" s="22" t="str">
        <f>VLOOKUP(Table8_16[[#This Row],[Store_ID]],Store!$A$2:$F$21,6,FALSE)</f>
        <v>Physical Store</v>
      </c>
    </row>
    <row r="1855" spans="1:32" x14ac:dyDescent="0.3">
      <c r="A1855" t="s">
        <v>3820</v>
      </c>
      <c r="B1855" s="5">
        <v>45740</v>
      </c>
      <c r="C1855" t="s">
        <v>974</v>
      </c>
      <c r="D1855" t="s">
        <v>1576</v>
      </c>
      <c r="E1855" t="s">
        <v>1904</v>
      </c>
      <c r="F1855">
        <v>1</v>
      </c>
      <c r="G1855">
        <v>47.47</v>
      </c>
      <c r="H1855">
        <v>0.28000000000000003</v>
      </c>
      <c r="I1855" t="s">
        <v>1959</v>
      </c>
      <c r="J1855">
        <v>34.178400000000003</v>
      </c>
      <c r="K1855">
        <v>34.178399999999996</v>
      </c>
      <c r="L1855" t="str">
        <f>_xlfn.IFS(Table8_1[[#This Row],[Unit_Price]]&lt;500,"Low Price",Table8_1[[#This Row],[Unit_Price]]&lt;2000,"Medium Price",Table8_1[[#This Row],[Unit_Price]]&gt;=2000, "High Price")</f>
        <v>Low Price</v>
      </c>
      <c r="M1855" t="str">
        <f>VLOOKUP(Table8_16[[#This Row],[Customer_ID]],Table1__2[],2,FALSE)</f>
        <v>Roberta Green</v>
      </c>
      <c r="N1855">
        <f>VLOOKUP(Table8_16[[#This Row],[Customer_ID]],Table1__2[],3,FALSE)</f>
        <v>64</v>
      </c>
      <c r="O1855" t="str">
        <f>VLOOKUP(Table8_16[[#This Row],[Customer_ID]],Table1__2[],4,FALSE)</f>
        <v>Male</v>
      </c>
      <c r="P1855" t="str">
        <f>VLOOKUP(Table8_16[[#This Row],[Customer_ID]],Table1__2[],5,FALSE)</f>
        <v>West Joseph</v>
      </c>
      <c r="Q1855" t="str">
        <f>VLOOKUP(Table8_16[[#This Row],[Customer_ID]],Table1__2[],6,FALSE)</f>
        <v>Washington</v>
      </c>
      <c r="R1855" t="str">
        <f>VLOOKUP(Table8_16[[#This Row],[Customer_ID]],Table1__2[],7,FALSE)</f>
        <v>USA</v>
      </c>
      <c r="S1855" t="str">
        <f>VLOOKUP(Table8_16[[#This Row],[Customer_ID]],Table1__2[],8,FALSE)</f>
        <v>Platinum</v>
      </c>
      <c r="T1855" t="str">
        <f>VLOOKUP(Table8_16[[#This Row],[Customer_ID]],Table1__2[],9,FALSE)</f>
        <v>Retired</v>
      </c>
      <c r="U1855" t="str">
        <f>VLOOKUP(Table8_16[[#This Row],[Product_ID]],Table3__211[],2,FALSE)</f>
        <v>Men's Leather</v>
      </c>
      <c r="V1855" t="str">
        <f>VLOOKUP(Table8_16[[#This Row],[Product_ID]],Table3__211[],3,FALSE)</f>
        <v>Belt</v>
      </c>
      <c r="W1855" t="str">
        <f>VLOOKUP(Table8_16[[#This Row],[Product_ID]],Table3__211[],4,FALSE)</f>
        <v>Clothing</v>
      </c>
      <c r="X1855" t="str">
        <f>VLOOKUP(Table8_16[[#This Row],[Product_ID]],Table3__211[],5,FALSE)</f>
        <v>Accessories</v>
      </c>
      <c r="Y1855" t="str">
        <f>VLOOKUP(Table8_16[[#This Row],[Product_ID]],Table3__211[],6,FALSE)</f>
        <v>Baldwin, Garza and Gonzalez</v>
      </c>
      <c r="Z1855">
        <f>VLOOKUP(Table8_16[[#This Row],[Product_ID]],Table3__211[],7,FALSE)</f>
        <v>261</v>
      </c>
      <c r="AA1855">
        <f>VLOOKUP(Table8_16[[#This Row],[Product_ID]],Table3__211[],8,FALSE)</f>
        <v>59</v>
      </c>
      <c r="AB1855" t="str">
        <f>VLOOKUP(Table8_16[[#This Row],[Store_ID]],Store!$A$2:$E$21,2,FALSE)</f>
        <v>Alexander Group</v>
      </c>
      <c r="AC1855" t="str">
        <f>VLOOKUP(Table8_16[[#This Row],[Store_ID]],Store!$A$2:$E$21,3,FALSE)</f>
        <v>South</v>
      </c>
      <c r="AD1855" t="str">
        <f>VLOOKUP(Table8_16[[#This Row],[Store_ID]],Store!$A$2:$E$21,4,FALSE)</f>
        <v>Port Sharon</v>
      </c>
      <c r="AE1855" t="str">
        <f>VLOOKUP(Table8_16[[#This Row],[Store_ID]],Store!$A$2:$E$21,5,FALSE)</f>
        <v>Online</v>
      </c>
      <c r="AF1855" s="22" t="str">
        <f>VLOOKUP(Table8_16[[#This Row],[Store_ID]],Store!$A$2:$F$21,6,FALSE)</f>
        <v>Digital Store</v>
      </c>
    </row>
    <row r="1856" spans="1:32" x14ac:dyDescent="0.3">
      <c r="A1856" t="s">
        <v>3821</v>
      </c>
      <c r="B1856" s="5">
        <v>45796</v>
      </c>
      <c r="C1856" t="s">
        <v>832</v>
      </c>
      <c r="D1856" t="s">
        <v>1677</v>
      </c>
      <c r="E1856" t="s">
        <v>1942</v>
      </c>
      <c r="F1856">
        <v>3</v>
      </c>
      <c r="G1856">
        <v>858.81</v>
      </c>
      <c r="H1856">
        <v>7.0000000000000007E-2</v>
      </c>
      <c r="I1856" t="s">
        <v>1959</v>
      </c>
      <c r="J1856">
        <v>2396.0799000000002</v>
      </c>
      <c r="K1856">
        <v>2396.0798999999997</v>
      </c>
      <c r="L1856" t="str">
        <f>_xlfn.IFS(Table8_1[[#This Row],[Unit_Price]]&lt;500,"Low Price",Table8_1[[#This Row],[Unit_Price]]&lt;2000,"Medium Price",Table8_1[[#This Row],[Unit_Price]]&gt;=2000, "High Price")</f>
        <v>Medium Price</v>
      </c>
      <c r="M1856" t="str">
        <f>VLOOKUP(Table8_16[[#This Row],[Customer_ID]],Table1__2[],2,FALSE)</f>
        <v>Christopher David</v>
      </c>
      <c r="N1856">
        <f>VLOOKUP(Table8_16[[#This Row],[Customer_ID]],Table1__2[],3,FALSE)</f>
        <v>42</v>
      </c>
      <c r="O1856" t="str">
        <f>VLOOKUP(Table8_16[[#This Row],[Customer_ID]],Table1__2[],4,FALSE)</f>
        <v>Male</v>
      </c>
      <c r="P1856" t="str">
        <f>VLOOKUP(Table8_16[[#This Row],[Customer_ID]],Table1__2[],5,FALSE)</f>
        <v>Karenmouth</v>
      </c>
      <c r="Q1856" t="str">
        <f>VLOOKUP(Table8_16[[#This Row],[Customer_ID]],Table1__2[],6,FALSE)</f>
        <v>Massachusetts</v>
      </c>
      <c r="R1856" t="str">
        <f>VLOOKUP(Table8_16[[#This Row],[Customer_ID]],Table1__2[],7,FALSE)</f>
        <v>USA</v>
      </c>
      <c r="S1856" t="str">
        <f>VLOOKUP(Table8_16[[#This Row],[Customer_ID]],Table1__2[],8,FALSE)</f>
        <v>Silver</v>
      </c>
      <c r="T1856" t="str">
        <f>VLOOKUP(Table8_16[[#This Row],[Customer_ID]],Table1__2[],9,FALSE)</f>
        <v>Experienced</v>
      </c>
      <c r="U1856" t="str">
        <f>VLOOKUP(Table8_16[[#This Row],[Product_ID]],Table3__211[],2,FALSE)</f>
        <v>Modern Wall</v>
      </c>
      <c r="V1856" t="str">
        <f>VLOOKUP(Table8_16[[#This Row],[Product_ID]],Table3__211[],3,FALSE)</f>
        <v>Clock</v>
      </c>
      <c r="W1856" t="str">
        <f>VLOOKUP(Table8_16[[#This Row],[Product_ID]],Table3__211[],4,FALSE)</f>
        <v>Home</v>
      </c>
      <c r="X1856" t="str">
        <f>VLOOKUP(Table8_16[[#This Row],[Product_ID]],Table3__211[],5,FALSE)</f>
        <v>Decor</v>
      </c>
      <c r="Y1856" t="str">
        <f>VLOOKUP(Table8_16[[#This Row],[Product_ID]],Table3__211[],6,FALSE)</f>
        <v>Weiss-Watson</v>
      </c>
      <c r="Z1856">
        <f>VLOOKUP(Table8_16[[#This Row],[Product_ID]],Table3__211[],7,FALSE)</f>
        <v>179.77</v>
      </c>
      <c r="AA1856">
        <f>VLOOKUP(Table8_16[[#This Row],[Product_ID]],Table3__211[],8,FALSE)</f>
        <v>305</v>
      </c>
      <c r="AB1856" t="str">
        <f>VLOOKUP(Table8_16[[#This Row],[Store_ID]],Store!$A$2:$E$21,2,FALSE)</f>
        <v>Holloway Ltd</v>
      </c>
      <c r="AC1856" t="str">
        <f>VLOOKUP(Table8_16[[#This Row],[Store_ID]],Store!$A$2:$E$21,3,FALSE)</f>
        <v>North</v>
      </c>
      <c r="AD1856" t="str">
        <f>VLOOKUP(Table8_16[[#This Row],[Store_ID]],Store!$A$2:$E$21,4,FALSE)</f>
        <v>Bensonhaven</v>
      </c>
      <c r="AE1856" t="str">
        <f>VLOOKUP(Table8_16[[#This Row],[Store_ID]],Store!$A$2:$E$21,5,FALSE)</f>
        <v>Flagship</v>
      </c>
      <c r="AF1856" s="22" t="str">
        <f>VLOOKUP(Table8_16[[#This Row],[Store_ID]],Store!$A$2:$F$21,6,FALSE)</f>
        <v>Physical Store</v>
      </c>
    </row>
    <row r="1857" spans="1:32" x14ac:dyDescent="0.3">
      <c r="A1857" t="s">
        <v>3822</v>
      </c>
      <c r="B1857" s="5">
        <v>45710</v>
      </c>
      <c r="C1857" t="s">
        <v>989</v>
      </c>
      <c r="D1857" t="s">
        <v>1631</v>
      </c>
      <c r="E1857" t="s">
        <v>1924</v>
      </c>
      <c r="F1857">
        <v>3</v>
      </c>
      <c r="G1857">
        <v>569.98</v>
      </c>
      <c r="H1857">
        <v>0.05</v>
      </c>
      <c r="I1857" t="s">
        <v>1959</v>
      </c>
      <c r="J1857">
        <v>1624.443</v>
      </c>
      <c r="K1857">
        <v>1624.443</v>
      </c>
      <c r="L1857" t="str">
        <f>_xlfn.IFS(Table8_1[[#This Row],[Unit_Price]]&lt;500,"Low Price",Table8_1[[#This Row],[Unit_Price]]&lt;2000,"Medium Price",Table8_1[[#This Row],[Unit_Price]]&gt;=2000, "High Price")</f>
        <v>Medium Price</v>
      </c>
      <c r="M1857" t="str">
        <f>VLOOKUP(Table8_16[[#This Row],[Customer_ID]],Table1__2[],2,FALSE)</f>
        <v>Kara Dodson</v>
      </c>
      <c r="N1857">
        <f>VLOOKUP(Table8_16[[#This Row],[Customer_ID]],Table1__2[],3,FALSE)</f>
        <v>20</v>
      </c>
      <c r="O1857" t="str">
        <f>VLOOKUP(Table8_16[[#This Row],[Customer_ID]],Table1__2[],4,FALSE)</f>
        <v>Male</v>
      </c>
      <c r="P1857" t="str">
        <f>VLOOKUP(Table8_16[[#This Row],[Customer_ID]],Table1__2[],5,FALSE)</f>
        <v>Joelside</v>
      </c>
      <c r="Q1857" t="str">
        <f>VLOOKUP(Table8_16[[#This Row],[Customer_ID]],Table1__2[],6,FALSE)</f>
        <v>Vermont</v>
      </c>
      <c r="R1857" t="str">
        <f>VLOOKUP(Table8_16[[#This Row],[Customer_ID]],Table1__2[],7,FALSE)</f>
        <v>USA</v>
      </c>
      <c r="S1857" t="str">
        <f>VLOOKUP(Table8_16[[#This Row],[Customer_ID]],Table1__2[],8,FALSE)</f>
        <v>Silver</v>
      </c>
      <c r="T1857" t="str">
        <f>VLOOKUP(Table8_16[[#This Row],[Customer_ID]],Table1__2[],9,FALSE)</f>
        <v>Students</v>
      </c>
      <c r="U1857" t="str">
        <f>VLOOKUP(Table8_16[[#This Row],[Product_ID]],Table3__211[],2,FALSE)</f>
        <v>Knee Support</v>
      </c>
      <c r="V1857" t="str">
        <f>VLOOKUP(Table8_16[[#This Row],[Product_ID]],Table3__211[],3,FALSE)</f>
        <v>Brace</v>
      </c>
      <c r="W1857" t="str">
        <f>VLOOKUP(Table8_16[[#This Row],[Product_ID]],Table3__211[],4,FALSE)</f>
        <v>Sports</v>
      </c>
      <c r="X1857" t="str">
        <f>VLOOKUP(Table8_16[[#This Row],[Product_ID]],Table3__211[],5,FALSE)</f>
        <v>Equipment</v>
      </c>
      <c r="Y1857" t="str">
        <f>VLOOKUP(Table8_16[[#This Row],[Product_ID]],Table3__211[],6,FALSE)</f>
        <v>May-Reese</v>
      </c>
      <c r="Z1857">
        <f>VLOOKUP(Table8_16[[#This Row],[Product_ID]],Table3__211[],7,FALSE)</f>
        <v>21.34</v>
      </c>
      <c r="AA1857">
        <f>VLOOKUP(Table8_16[[#This Row],[Product_ID]],Table3__211[],8,FALSE)</f>
        <v>65</v>
      </c>
      <c r="AB1857" t="str">
        <f>VLOOKUP(Table8_16[[#This Row],[Store_ID]],Store!$A$2:$E$21,2,FALSE)</f>
        <v>Hill, Wagner and Ballard</v>
      </c>
      <c r="AC1857" t="str">
        <f>VLOOKUP(Table8_16[[#This Row],[Store_ID]],Store!$A$2:$E$21,3,FALSE)</f>
        <v>East</v>
      </c>
      <c r="AD1857" t="str">
        <f>VLOOKUP(Table8_16[[#This Row],[Store_ID]],Store!$A$2:$E$21,4,FALSE)</f>
        <v>East Davidville</v>
      </c>
      <c r="AE1857" t="str">
        <f>VLOOKUP(Table8_16[[#This Row],[Store_ID]],Store!$A$2:$E$21,5,FALSE)</f>
        <v>Online</v>
      </c>
      <c r="AF1857" s="22" t="str">
        <f>VLOOKUP(Table8_16[[#This Row],[Store_ID]],Store!$A$2:$F$21,6,FALSE)</f>
        <v>Digital Store</v>
      </c>
    </row>
    <row r="1858" spans="1:32" x14ac:dyDescent="0.3">
      <c r="A1858" t="s">
        <v>3823</v>
      </c>
      <c r="B1858" s="5">
        <v>45596</v>
      </c>
      <c r="C1858" t="s">
        <v>1040</v>
      </c>
      <c r="D1858" t="s">
        <v>1805</v>
      </c>
      <c r="E1858" t="s">
        <v>1929</v>
      </c>
      <c r="F1858">
        <v>3</v>
      </c>
      <c r="G1858">
        <v>306.52</v>
      </c>
      <c r="H1858">
        <v>0.01</v>
      </c>
      <c r="I1858" t="s">
        <v>1964</v>
      </c>
      <c r="J1858">
        <v>910.36440000000005</v>
      </c>
      <c r="K1858">
        <v>910.36439999999993</v>
      </c>
      <c r="L1858" t="str">
        <f>_xlfn.IFS(Table8_1[[#This Row],[Unit_Price]]&lt;500,"Low Price",Table8_1[[#This Row],[Unit_Price]]&lt;2000,"Medium Price",Table8_1[[#This Row],[Unit_Price]]&gt;=2000, "High Price")</f>
        <v>Low Price</v>
      </c>
      <c r="M1858" t="str">
        <f>VLOOKUP(Table8_16[[#This Row],[Customer_ID]],Table1__2[],2,FALSE)</f>
        <v>Reginald Willis</v>
      </c>
      <c r="N1858">
        <f>VLOOKUP(Table8_16[[#This Row],[Customer_ID]],Table1__2[],3,FALSE)</f>
        <v>62</v>
      </c>
      <c r="O1858" t="str">
        <f>VLOOKUP(Table8_16[[#This Row],[Customer_ID]],Table1__2[],4,FALSE)</f>
        <v>Female</v>
      </c>
      <c r="P1858" t="str">
        <f>VLOOKUP(Table8_16[[#This Row],[Customer_ID]],Table1__2[],5,FALSE)</f>
        <v>Kellybury</v>
      </c>
      <c r="Q1858" t="str">
        <f>VLOOKUP(Table8_16[[#This Row],[Customer_ID]],Table1__2[],6,FALSE)</f>
        <v>New York</v>
      </c>
      <c r="R1858" t="str">
        <f>VLOOKUP(Table8_16[[#This Row],[Customer_ID]],Table1__2[],7,FALSE)</f>
        <v>USA</v>
      </c>
      <c r="S1858" t="str">
        <f>VLOOKUP(Table8_16[[#This Row],[Customer_ID]],Table1__2[],8,FALSE)</f>
        <v>Bronze</v>
      </c>
      <c r="T1858" t="str">
        <f>VLOOKUP(Table8_16[[#This Row],[Customer_ID]],Table1__2[],9,FALSE)</f>
        <v>Retired</v>
      </c>
      <c r="U1858" t="str">
        <f>VLOOKUP(Table8_16[[#This Row],[Product_ID]],Table3__211[],2,FALSE)</f>
        <v>Bluetooth Car Audio</v>
      </c>
      <c r="V1858" t="str">
        <f>VLOOKUP(Table8_16[[#This Row],[Product_ID]],Table3__211[],3,FALSE)</f>
        <v>System</v>
      </c>
      <c r="W1858" t="str">
        <f>VLOOKUP(Table8_16[[#This Row],[Product_ID]],Table3__211[],4,FALSE)</f>
        <v>Electronics</v>
      </c>
      <c r="X1858" t="str">
        <f>VLOOKUP(Table8_16[[#This Row],[Product_ID]],Table3__211[],5,FALSE)</f>
        <v>Audio</v>
      </c>
      <c r="Y1858" t="str">
        <f>VLOOKUP(Table8_16[[#This Row],[Product_ID]],Table3__211[],6,FALSE)</f>
        <v>Bruce-Bowen</v>
      </c>
      <c r="Z1858">
        <f>VLOOKUP(Table8_16[[#This Row],[Product_ID]],Table3__211[],7,FALSE)</f>
        <v>403.71</v>
      </c>
      <c r="AA1858">
        <f>VLOOKUP(Table8_16[[#This Row],[Product_ID]],Table3__211[],8,FALSE)</f>
        <v>159</v>
      </c>
      <c r="AB1858" t="str">
        <f>VLOOKUP(Table8_16[[#This Row],[Store_ID]],Store!$A$2:$E$21,2,FALSE)</f>
        <v>Thomas, Bridges and Harris</v>
      </c>
      <c r="AC1858" t="str">
        <f>VLOOKUP(Table8_16[[#This Row],[Store_ID]],Store!$A$2:$E$21,3,FALSE)</f>
        <v>North</v>
      </c>
      <c r="AD1858" t="str">
        <f>VLOOKUP(Table8_16[[#This Row],[Store_ID]],Store!$A$2:$E$21,4,FALSE)</f>
        <v>Sabrinatown</v>
      </c>
      <c r="AE1858" t="str">
        <f>VLOOKUP(Table8_16[[#This Row],[Store_ID]],Store!$A$2:$E$21,5,FALSE)</f>
        <v>Online</v>
      </c>
      <c r="AF1858" s="22" t="str">
        <f>VLOOKUP(Table8_16[[#This Row],[Store_ID]],Store!$A$2:$F$21,6,FALSE)</f>
        <v>Digital Store</v>
      </c>
    </row>
    <row r="1859" spans="1:32" x14ac:dyDescent="0.3">
      <c r="A1859" t="s">
        <v>3824</v>
      </c>
      <c r="B1859" s="5">
        <v>45354</v>
      </c>
      <c r="C1859" t="s">
        <v>242</v>
      </c>
      <c r="D1859" t="s">
        <v>1750</v>
      </c>
      <c r="E1859" t="s">
        <v>1932</v>
      </c>
      <c r="F1859">
        <v>3</v>
      </c>
      <c r="G1859">
        <v>184.67</v>
      </c>
      <c r="H1859">
        <v>0.03</v>
      </c>
      <c r="I1859" t="s">
        <v>1964</v>
      </c>
      <c r="J1859">
        <v>537.38969999999995</v>
      </c>
      <c r="K1859">
        <v>537.38969999999995</v>
      </c>
      <c r="L1859" t="str">
        <f>_xlfn.IFS(Table8_1[[#This Row],[Unit_Price]]&lt;500,"Low Price",Table8_1[[#This Row],[Unit_Price]]&lt;2000,"Medium Price",Table8_1[[#This Row],[Unit_Price]]&gt;=2000, "High Price")</f>
        <v>Low Price</v>
      </c>
      <c r="M1859" t="str">
        <f>VLOOKUP(Table8_16[[#This Row],[Customer_ID]],Table1__2[],2,FALSE)</f>
        <v>Mr. Mason Butler</v>
      </c>
      <c r="N1859">
        <f>VLOOKUP(Table8_16[[#This Row],[Customer_ID]],Table1__2[],3,FALSE)</f>
        <v>33</v>
      </c>
      <c r="O1859" t="str">
        <f>VLOOKUP(Table8_16[[#This Row],[Customer_ID]],Table1__2[],4,FALSE)</f>
        <v>Male</v>
      </c>
      <c r="P1859" t="str">
        <f>VLOOKUP(Table8_16[[#This Row],[Customer_ID]],Table1__2[],5,FALSE)</f>
        <v>Port Kathrynhaven</v>
      </c>
      <c r="Q1859" t="str">
        <f>VLOOKUP(Table8_16[[#This Row],[Customer_ID]],Table1__2[],6,FALSE)</f>
        <v>Arizona</v>
      </c>
      <c r="R1859" t="str">
        <f>VLOOKUP(Table8_16[[#This Row],[Customer_ID]],Table1__2[],7,FALSE)</f>
        <v>USA</v>
      </c>
      <c r="S1859" t="str">
        <f>VLOOKUP(Table8_16[[#This Row],[Customer_ID]],Table1__2[],8,FALSE)</f>
        <v>Gold</v>
      </c>
      <c r="T1859" t="str">
        <f>VLOOKUP(Table8_16[[#This Row],[Customer_ID]],Table1__2[],9,FALSE)</f>
        <v>Experienced</v>
      </c>
      <c r="U1859" t="str">
        <f>VLOOKUP(Table8_16[[#This Row],[Product_ID]],Table3__211[],2,FALSE)</f>
        <v>Premium Blanket</v>
      </c>
      <c r="V1859" t="str">
        <f>VLOOKUP(Table8_16[[#This Row],[Product_ID]],Table3__211[],3,FALSE)</f>
        <v>Throw</v>
      </c>
      <c r="W1859" t="str">
        <f>VLOOKUP(Table8_16[[#This Row],[Product_ID]],Table3__211[],4,FALSE)</f>
        <v>Home</v>
      </c>
      <c r="X1859" t="str">
        <f>VLOOKUP(Table8_16[[#This Row],[Product_ID]],Table3__211[],5,FALSE)</f>
        <v>Decor</v>
      </c>
      <c r="Y1859" t="str">
        <f>VLOOKUP(Table8_16[[#This Row],[Product_ID]],Table3__211[],6,FALSE)</f>
        <v>Hernandez, Kennedy and Porter</v>
      </c>
      <c r="Z1859">
        <f>VLOOKUP(Table8_16[[#This Row],[Product_ID]],Table3__211[],7,FALSE)</f>
        <v>461.47</v>
      </c>
      <c r="AA1859">
        <f>VLOOKUP(Table8_16[[#This Row],[Product_ID]],Table3__211[],8,FALSE)</f>
        <v>190</v>
      </c>
      <c r="AB1859" t="str">
        <f>VLOOKUP(Table8_16[[#This Row],[Store_ID]],Store!$A$2:$E$21,2,FALSE)</f>
        <v>Gardner, Humphrey and Contreras</v>
      </c>
      <c r="AC1859" t="str">
        <f>VLOOKUP(Table8_16[[#This Row],[Store_ID]],Store!$A$2:$E$21,3,FALSE)</f>
        <v>East</v>
      </c>
      <c r="AD1859" t="str">
        <f>VLOOKUP(Table8_16[[#This Row],[Store_ID]],Store!$A$2:$E$21,4,FALSE)</f>
        <v>Johnsonville</v>
      </c>
      <c r="AE1859" t="str">
        <f>VLOOKUP(Table8_16[[#This Row],[Store_ID]],Store!$A$2:$E$21,5,FALSE)</f>
        <v>Flagship</v>
      </c>
      <c r="AF1859" s="22" t="str">
        <f>VLOOKUP(Table8_16[[#This Row],[Store_ID]],Store!$A$2:$F$21,6,FALSE)</f>
        <v>Physical Store</v>
      </c>
    </row>
    <row r="1860" spans="1:32" x14ac:dyDescent="0.3">
      <c r="A1860" t="s">
        <v>3825</v>
      </c>
      <c r="B1860" s="5">
        <v>45428</v>
      </c>
      <c r="C1860" t="s">
        <v>1496</v>
      </c>
      <c r="D1860" t="s">
        <v>1655</v>
      </c>
      <c r="E1860" t="s">
        <v>1908</v>
      </c>
      <c r="F1860">
        <v>4</v>
      </c>
      <c r="G1860">
        <v>189.56</v>
      </c>
      <c r="H1860">
        <v>0</v>
      </c>
      <c r="I1860" t="s">
        <v>1964</v>
      </c>
      <c r="J1860">
        <v>758.24</v>
      </c>
      <c r="K1860">
        <v>758.24</v>
      </c>
      <c r="L1860" t="str">
        <f>_xlfn.IFS(Table8_1[[#This Row],[Unit_Price]]&lt;500,"Low Price",Table8_1[[#This Row],[Unit_Price]]&lt;2000,"Medium Price",Table8_1[[#This Row],[Unit_Price]]&gt;=2000, "High Price")</f>
        <v>Low Price</v>
      </c>
      <c r="M1860" t="str">
        <f>VLOOKUP(Table8_16[[#This Row],[Customer_ID]],Table1__2[],2,FALSE)</f>
        <v>Sheri Joyce</v>
      </c>
      <c r="N1860">
        <f>VLOOKUP(Table8_16[[#This Row],[Customer_ID]],Table1__2[],3,FALSE)</f>
        <v>26</v>
      </c>
      <c r="O1860" t="str">
        <f>VLOOKUP(Table8_16[[#This Row],[Customer_ID]],Table1__2[],4,FALSE)</f>
        <v>Male</v>
      </c>
      <c r="P1860" t="str">
        <f>VLOOKUP(Table8_16[[#This Row],[Customer_ID]],Table1__2[],5,FALSE)</f>
        <v>West Tylerfort</v>
      </c>
      <c r="Q1860" t="str">
        <f>VLOOKUP(Table8_16[[#This Row],[Customer_ID]],Table1__2[],6,FALSE)</f>
        <v>Kentucky</v>
      </c>
      <c r="R1860" t="str">
        <f>VLOOKUP(Table8_16[[#This Row],[Customer_ID]],Table1__2[],7,FALSE)</f>
        <v>USA</v>
      </c>
      <c r="S1860" t="str">
        <f>VLOOKUP(Table8_16[[#This Row],[Customer_ID]],Table1__2[],8,FALSE)</f>
        <v>Platinum</v>
      </c>
      <c r="T1860" t="str">
        <f>VLOOKUP(Table8_16[[#This Row],[Customer_ID]],Table1__2[],9,FALSE)</f>
        <v>Entry level Professionel</v>
      </c>
      <c r="U1860" t="str">
        <f>VLOOKUP(Table8_16[[#This Row],[Product_ID]],Table3__211[],2,FALSE)</f>
        <v>Wireless Bluetooth</v>
      </c>
      <c r="V1860" t="str">
        <f>VLOOKUP(Table8_16[[#This Row],[Product_ID]],Table3__211[],3,FALSE)</f>
        <v>Speaker</v>
      </c>
      <c r="W1860" t="str">
        <f>VLOOKUP(Table8_16[[#This Row],[Product_ID]],Table3__211[],4,FALSE)</f>
        <v>Electronics</v>
      </c>
      <c r="X1860" t="str">
        <f>VLOOKUP(Table8_16[[#This Row],[Product_ID]],Table3__211[],5,FALSE)</f>
        <v>Audio</v>
      </c>
      <c r="Y1860" t="str">
        <f>VLOOKUP(Table8_16[[#This Row],[Product_ID]],Table3__211[],6,FALSE)</f>
        <v>Reed-Schmidt</v>
      </c>
      <c r="Z1860">
        <f>VLOOKUP(Table8_16[[#This Row],[Product_ID]],Table3__211[],7,FALSE)</f>
        <v>322.41000000000003</v>
      </c>
      <c r="AA1860">
        <f>VLOOKUP(Table8_16[[#This Row],[Product_ID]],Table3__211[],8,FALSE)</f>
        <v>213</v>
      </c>
      <c r="AB1860" t="str">
        <f>VLOOKUP(Table8_16[[#This Row],[Store_ID]],Store!$A$2:$E$21,2,FALSE)</f>
        <v>Gray Ltd</v>
      </c>
      <c r="AC1860" t="str">
        <f>VLOOKUP(Table8_16[[#This Row],[Store_ID]],Store!$A$2:$E$21,3,FALSE)</f>
        <v>North</v>
      </c>
      <c r="AD1860" t="str">
        <f>VLOOKUP(Table8_16[[#This Row],[Store_ID]],Store!$A$2:$E$21,4,FALSE)</f>
        <v>New Michaelchester</v>
      </c>
      <c r="AE1860" t="str">
        <f>VLOOKUP(Table8_16[[#This Row],[Store_ID]],Store!$A$2:$E$21,5,FALSE)</f>
        <v>Outlet</v>
      </c>
      <c r="AF1860" s="22" t="str">
        <f>VLOOKUP(Table8_16[[#This Row],[Store_ID]],Store!$A$2:$F$21,6,FALSE)</f>
        <v>Physical Store</v>
      </c>
    </row>
    <row r="1861" spans="1:32" x14ac:dyDescent="0.3">
      <c r="A1861" t="s">
        <v>3826</v>
      </c>
      <c r="B1861" s="5">
        <v>45511</v>
      </c>
      <c r="C1861" t="s">
        <v>686</v>
      </c>
      <c r="D1861" t="s">
        <v>1808</v>
      </c>
      <c r="E1861" t="s">
        <v>1908</v>
      </c>
      <c r="F1861">
        <v>1</v>
      </c>
      <c r="G1861">
        <v>805.24</v>
      </c>
      <c r="H1861">
        <v>0.04</v>
      </c>
      <c r="I1861" t="s">
        <v>1961</v>
      </c>
      <c r="J1861">
        <v>773.03039999999999</v>
      </c>
      <c r="K1861">
        <v>773.03039999999999</v>
      </c>
      <c r="L1861" t="str">
        <f>_xlfn.IFS(Table8_1[[#This Row],[Unit_Price]]&lt;500,"Low Price",Table8_1[[#This Row],[Unit_Price]]&lt;2000,"Medium Price",Table8_1[[#This Row],[Unit_Price]]&gt;=2000, "High Price")</f>
        <v>Medium Price</v>
      </c>
      <c r="M1861" t="str">
        <f>VLOOKUP(Table8_16[[#This Row],[Customer_ID]],Table1__2[],2,FALSE)</f>
        <v>John Perez</v>
      </c>
      <c r="N1861">
        <f>VLOOKUP(Table8_16[[#This Row],[Customer_ID]],Table1__2[],3,FALSE)</f>
        <v>54</v>
      </c>
      <c r="O1861" t="str">
        <f>VLOOKUP(Table8_16[[#This Row],[Customer_ID]],Table1__2[],4,FALSE)</f>
        <v>Male</v>
      </c>
      <c r="P1861" t="str">
        <f>VLOOKUP(Table8_16[[#This Row],[Customer_ID]],Table1__2[],5,FALSE)</f>
        <v>Kathrynview</v>
      </c>
      <c r="Q1861" t="str">
        <f>VLOOKUP(Table8_16[[#This Row],[Customer_ID]],Table1__2[],6,FALSE)</f>
        <v>Louisiana</v>
      </c>
      <c r="R1861" t="str">
        <f>VLOOKUP(Table8_16[[#This Row],[Customer_ID]],Table1__2[],7,FALSE)</f>
        <v>USA</v>
      </c>
      <c r="S1861" t="str">
        <f>VLOOKUP(Table8_16[[#This Row],[Customer_ID]],Table1__2[],8,FALSE)</f>
        <v>Platinum</v>
      </c>
      <c r="T1861" t="str">
        <f>VLOOKUP(Table8_16[[#This Row],[Customer_ID]],Table1__2[],9,FALSE)</f>
        <v>Experienced</v>
      </c>
      <c r="U1861" t="str">
        <f>VLOOKUP(Table8_16[[#This Row],[Product_ID]],Table3__211[],2,FALSE)</f>
        <v>Women's Ankle</v>
      </c>
      <c r="V1861" t="str">
        <f>VLOOKUP(Table8_16[[#This Row],[Product_ID]],Table3__211[],3,FALSE)</f>
        <v>Boots</v>
      </c>
      <c r="W1861" t="str">
        <f>VLOOKUP(Table8_16[[#This Row],[Product_ID]],Table3__211[],4,FALSE)</f>
        <v>Clothing</v>
      </c>
      <c r="X1861" t="str">
        <f>VLOOKUP(Table8_16[[#This Row],[Product_ID]],Table3__211[],5,FALSE)</f>
        <v>Footwear</v>
      </c>
      <c r="Y1861" t="str">
        <f>VLOOKUP(Table8_16[[#This Row],[Product_ID]],Table3__211[],6,FALSE)</f>
        <v>Poole PLC</v>
      </c>
      <c r="Z1861">
        <f>VLOOKUP(Table8_16[[#This Row],[Product_ID]],Table3__211[],7,FALSE)</f>
        <v>158.13999999999999</v>
      </c>
      <c r="AA1861">
        <f>VLOOKUP(Table8_16[[#This Row],[Product_ID]],Table3__211[],8,FALSE)</f>
        <v>82</v>
      </c>
      <c r="AB1861" t="str">
        <f>VLOOKUP(Table8_16[[#This Row],[Store_ID]],Store!$A$2:$E$21,2,FALSE)</f>
        <v>Gray Ltd</v>
      </c>
      <c r="AC1861" t="str">
        <f>VLOOKUP(Table8_16[[#This Row],[Store_ID]],Store!$A$2:$E$21,3,FALSE)</f>
        <v>North</v>
      </c>
      <c r="AD1861" t="str">
        <f>VLOOKUP(Table8_16[[#This Row],[Store_ID]],Store!$A$2:$E$21,4,FALSE)</f>
        <v>New Michaelchester</v>
      </c>
      <c r="AE1861" t="str">
        <f>VLOOKUP(Table8_16[[#This Row],[Store_ID]],Store!$A$2:$E$21,5,FALSE)</f>
        <v>Outlet</v>
      </c>
      <c r="AF1861" s="22" t="str">
        <f>VLOOKUP(Table8_16[[#This Row],[Store_ID]],Store!$A$2:$F$21,6,FALSE)</f>
        <v>Physical Store</v>
      </c>
    </row>
    <row r="1862" spans="1:32" x14ac:dyDescent="0.3">
      <c r="A1862" t="s">
        <v>3827</v>
      </c>
      <c r="B1862" s="5">
        <v>45549</v>
      </c>
      <c r="C1862" t="s">
        <v>627</v>
      </c>
      <c r="D1862" t="s">
        <v>1744</v>
      </c>
      <c r="E1862" t="s">
        <v>1942</v>
      </c>
      <c r="F1862">
        <v>3</v>
      </c>
      <c r="G1862">
        <v>683.74</v>
      </c>
      <c r="H1862">
        <v>0.24</v>
      </c>
      <c r="I1862" t="s">
        <v>1959</v>
      </c>
      <c r="J1862">
        <v>1558.9272000000001</v>
      </c>
      <c r="K1862">
        <v>1558.9272000000001</v>
      </c>
      <c r="L1862" t="str">
        <f>_xlfn.IFS(Table8_1[[#This Row],[Unit_Price]]&lt;500,"Low Price",Table8_1[[#This Row],[Unit_Price]]&lt;2000,"Medium Price",Table8_1[[#This Row],[Unit_Price]]&gt;=2000, "High Price")</f>
        <v>Medium Price</v>
      </c>
      <c r="M1862" t="str">
        <f>VLOOKUP(Table8_16[[#This Row],[Customer_ID]],Table1__2[],2,FALSE)</f>
        <v>Kimberly Brooks</v>
      </c>
      <c r="N1862">
        <f>VLOOKUP(Table8_16[[#This Row],[Customer_ID]],Table1__2[],3,FALSE)</f>
        <v>42</v>
      </c>
      <c r="O1862" t="str">
        <f>VLOOKUP(Table8_16[[#This Row],[Customer_ID]],Table1__2[],4,FALSE)</f>
        <v>Male</v>
      </c>
      <c r="P1862" t="str">
        <f>VLOOKUP(Table8_16[[#This Row],[Customer_ID]],Table1__2[],5,FALSE)</f>
        <v>Kingfort</v>
      </c>
      <c r="Q1862" t="str">
        <f>VLOOKUP(Table8_16[[#This Row],[Customer_ID]],Table1__2[],6,FALSE)</f>
        <v>New Mexico</v>
      </c>
      <c r="R1862" t="str">
        <f>VLOOKUP(Table8_16[[#This Row],[Customer_ID]],Table1__2[],7,FALSE)</f>
        <v>USA</v>
      </c>
      <c r="S1862" t="str">
        <f>VLOOKUP(Table8_16[[#This Row],[Customer_ID]],Table1__2[],8,FALSE)</f>
        <v>Silver</v>
      </c>
      <c r="T1862" t="str">
        <f>VLOOKUP(Table8_16[[#This Row],[Customer_ID]],Table1__2[],9,FALSE)</f>
        <v>Experienced</v>
      </c>
      <c r="U1862" t="str">
        <f>VLOOKUP(Table8_16[[#This Row],[Product_ID]],Table3__211[],2,FALSE)</f>
        <v>Sports Stopwatch</v>
      </c>
      <c r="V1862" t="str">
        <f>VLOOKUP(Table8_16[[#This Row],[Product_ID]],Table3__211[],3,FALSE)</f>
        <v>Pro</v>
      </c>
      <c r="W1862" t="str">
        <f>VLOOKUP(Table8_16[[#This Row],[Product_ID]],Table3__211[],4,FALSE)</f>
        <v>Sports</v>
      </c>
      <c r="X1862" t="str">
        <f>VLOOKUP(Table8_16[[#This Row],[Product_ID]],Table3__211[],5,FALSE)</f>
        <v>Accessories</v>
      </c>
      <c r="Y1862" t="str">
        <f>VLOOKUP(Table8_16[[#This Row],[Product_ID]],Table3__211[],6,FALSE)</f>
        <v>Thompson-French</v>
      </c>
      <c r="Z1862">
        <f>VLOOKUP(Table8_16[[#This Row],[Product_ID]],Table3__211[],7,FALSE)</f>
        <v>434.84</v>
      </c>
      <c r="AA1862">
        <f>VLOOKUP(Table8_16[[#This Row],[Product_ID]],Table3__211[],8,FALSE)</f>
        <v>185</v>
      </c>
      <c r="AB1862" t="str">
        <f>VLOOKUP(Table8_16[[#This Row],[Store_ID]],Store!$A$2:$E$21,2,FALSE)</f>
        <v>Holloway Ltd</v>
      </c>
      <c r="AC1862" t="str">
        <f>VLOOKUP(Table8_16[[#This Row],[Store_ID]],Store!$A$2:$E$21,3,FALSE)</f>
        <v>North</v>
      </c>
      <c r="AD1862" t="str">
        <f>VLOOKUP(Table8_16[[#This Row],[Store_ID]],Store!$A$2:$E$21,4,FALSE)</f>
        <v>Bensonhaven</v>
      </c>
      <c r="AE1862" t="str">
        <f>VLOOKUP(Table8_16[[#This Row],[Store_ID]],Store!$A$2:$E$21,5,FALSE)</f>
        <v>Flagship</v>
      </c>
      <c r="AF1862" s="22" t="str">
        <f>VLOOKUP(Table8_16[[#This Row],[Store_ID]],Store!$A$2:$F$21,6,FALSE)</f>
        <v>Physical Store</v>
      </c>
    </row>
    <row r="1863" spans="1:32" x14ac:dyDescent="0.3">
      <c r="A1863" t="s">
        <v>3828</v>
      </c>
      <c r="B1863" s="5">
        <v>45573</v>
      </c>
      <c r="C1863" t="s">
        <v>692</v>
      </c>
      <c r="D1863" t="s">
        <v>1750</v>
      </c>
      <c r="E1863" t="s">
        <v>1945</v>
      </c>
      <c r="F1863">
        <v>3</v>
      </c>
      <c r="G1863">
        <v>439.21</v>
      </c>
      <c r="H1863">
        <v>0.28000000000000003</v>
      </c>
      <c r="I1863" t="s">
        <v>1964</v>
      </c>
      <c r="J1863">
        <v>948.69359999999995</v>
      </c>
      <c r="K1863">
        <v>948.69359999999983</v>
      </c>
      <c r="L1863" t="str">
        <f>_xlfn.IFS(Table8_1[[#This Row],[Unit_Price]]&lt;500,"Low Price",Table8_1[[#This Row],[Unit_Price]]&lt;2000,"Medium Price",Table8_1[[#This Row],[Unit_Price]]&gt;=2000, "High Price")</f>
        <v>Low Price</v>
      </c>
      <c r="M1863" t="str">
        <f>VLOOKUP(Table8_16[[#This Row],[Customer_ID]],Table1__2[],2,FALSE)</f>
        <v>Antonio Jones</v>
      </c>
      <c r="N1863">
        <f>VLOOKUP(Table8_16[[#This Row],[Customer_ID]],Table1__2[],3,FALSE)</f>
        <v>48</v>
      </c>
      <c r="O1863" t="str">
        <f>VLOOKUP(Table8_16[[#This Row],[Customer_ID]],Table1__2[],4,FALSE)</f>
        <v>Male</v>
      </c>
      <c r="P1863" t="str">
        <f>VLOOKUP(Table8_16[[#This Row],[Customer_ID]],Table1__2[],5,FALSE)</f>
        <v>Matthewborough</v>
      </c>
      <c r="Q1863" t="str">
        <f>VLOOKUP(Table8_16[[#This Row],[Customer_ID]],Table1__2[],6,FALSE)</f>
        <v>Georgia</v>
      </c>
      <c r="R1863" t="str">
        <f>VLOOKUP(Table8_16[[#This Row],[Customer_ID]],Table1__2[],7,FALSE)</f>
        <v>USA</v>
      </c>
      <c r="S1863" t="str">
        <f>VLOOKUP(Table8_16[[#This Row],[Customer_ID]],Table1__2[],8,FALSE)</f>
        <v>Silver</v>
      </c>
      <c r="T1863" t="str">
        <f>VLOOKUP(Table8_16[[#This Row],[Customer_ID]],Table1__2[],9,FALSE)</f>
        <v>Experienced</v>
      </c>
      <c r="U1863" t="str">
        <f>VLOOKUP(Table8_16[[#This Row],[Product_ID]],Table3__211[],2,FALSE)</f>
        <v>Premium Blanket</v>
      </c>
      <c r="V1863" t="str">
        <f>VLOOKUP(Table8_16[[#This Row],[Product_ID]],Table3__211[],3,FALSE)</f>
        <v>Throw</v>
      </c>
      <c r="W1863" t="str">
        <f>VLOOKUP(Table8_16[[#This Row],[Product_ID]],Table3__211[],4,FALSE)</f>
        <v>Home</v>
      </c>
      <c r="X1863" t="str">
        <f>VLOOKUP(Table8_16[[#This Row],[Product_ID]],Table3__211[],5,FALSE)</f>
        <v>Decor</v>
      </c>
      <c r="Y1863" t="str">
        <f>VLOOKUP(Table8_16[[#This Row],[Product_ID]],Table3__211[],6,FALSE)</f>
        <v>Hernandez, Kennedy and Porter</v>
      </c>
      <c r="Z1863">
        <f>VLOOKUP(Table8_16[[#This Row],[Product_ID]],Table3__211[],7,FALSE)</f>
        <v>461.47</v>
      </c>
      <c r="AA1863">
        <f>VLOOKUP(Table8_16[[#This Row],[Product_ID]],Table3__211[],8,FALSE)</f>
        <v>190</v>
      </c>
      <c r="AB1863" t="str">
        <f>VLOOKUP(Table8_16[[#This Row],[Store_ID]],Store!$A$2:$E$21,2,FALSE)</f>
        <v>Guerrero-Schmitt</v>
      </c>
      <c r="AC1863" t="str">
        <f>VLOOKUP(Table8_16[[#This Row],[Store_ID]],Store!$A$2:$E$21,3,FALSE)</f>
        <v>East</v>
      </c>
      <c r="AD1863" t="str">
        <f>VLOOKUP(Table8_16[[#This Row],[Store_ID]],Store!$A$2:$E$21,4,FALSE)</f>
        <v>East Stevechester</v>
      </c>
      <c r="AE1863" t="str">
        <f>VLOOKUP(Table8_16[[#This Row],[Store_ID]],Store!$A$2:$E$21,5,FALSE)</f>
        <v>Flagship</v>
      </c>
      <c r="AF1863" s="22" t="str">
        <f>VLOOKUP(Table8_16[[#This Row],[Store_ID]],Store!$A$2:$F$21,6,FALSE)</f>
        <v>Physical Store</v>
      </c>
    </row>
    <row r="1864" spans="1:32" x14ac:dyDescent="0.3">
      <c r="A1864" t="s">
        <v>3829</v>
      </c>
      <c r="B1864" s="5">
        <v>45904</v>
      </c>
      <c r="C1864" t="s">
        <v>418</v>
      </c>
      <c r="D1864" t="s">
        <v>1780</v>
      </c>
      <c r="E1864" t="s">
        <v>1911</v>
      </c>
      <c r="F1864">
        <v>1</v>
      </c>
      <c r="G1864">
        <v>126.92</v>
      </c>
      <c r="H1864">
        <v>0.24</v>
      </c>
      <c r="I1864" t="s">
        <v>1964</v>
      </c>
      <c r="J1864">
        <v>96.459199999999996</v>
      </c>
      <c r="K1864">
        <v>96.45920000000001</v>
      </c>
      <c r="L1864" t="str">
        <f>_xlfn.IFS(Table8_1[[#This Row],[Unit_Price]]&lt;500,"Low Price",Table8_1[[#This Row],[Unit_Price]]&lt;2000,"Medium Price",Table8_1[[#This Row],[Unit_Price]]&gt;=2000, "High Price")</f>
        <v>Low Price</v>
      </c>
      <c r="M1864" t="str">
        <f>VLOOKUP(Table8_16[[#This Row],[Customer_ID]],Table1__2[],2,FALSE)</f>
        <v>Michael Jones</v>
      </c>
      <c r="N1864">
        <f>VLOOKUP(Table8_16[[#This Row],[Customer_ID]],Table1__2[],3,FALSE)</f>
        <v>40</v>
      </c>
      <c r="O1864" t="str">
        <f>VLOOKUP(Table8_16[[#This Row],[Customer_ID]],Table1__2[],4,FALSE)</f>
        <v>Male</v>
      </c>
      <c r="P1864" t="str">
        <f>VLOOKUP(Table8_16[[#This Row],[Customer_ID]],Table1__2[],5,FALSE)</f>
        <v>North Edwardton</v>
      </c>
      <c r="Q1864" t="str">
        <f>VLOOKUP(Table8_16[[#This Row],[Customer_ID]],Table1__2[],6,FALSE)</f>
        <v>Tennessee</v>
      </c>
      <c r="R1864" t="str">
        <f>VLOOKUP(Table8_16[[#This Row],[Customer_ID]],Table1__2[],7,FALSE)</f>
        <v>USA</v>
      </c>
      <c r="S1864" t="str">
        <f>VLOOKUP(Table8_16[[#This Row],[Customer_ID]],Table1__2[],8,FALSE)</f>
        <v>Bronze</v>
      </c>
      <c r="T1864" t="str">
        <f>VLOOKUP(Table8_16[[#This Row],[Customer_ID]],Table1__2[],9,FALSE)</f>
        <v>Experienced</v>
      </c>
      <c r="U1864" t="str">
        <f>VLOOKUP(Table8_16[[#This Row],[Product_ID]],Table3__211[],2,FALSE)</f>
        <v>Women's Hair Dryer</v>
      </c>
      <c r="V1864" t="str">
        <f>VLOOKUP(Table8_16[[#This Row],[Product_ID]],Table3__211[],3,FALSE)</f>
        <v>Brush</v>
      </c>
      <c r="W1864" t="str">
        <f>VLOOKUP(Table8_16[[#This Row],[Product_ID]],Table3__211[],4,FALSE)</f>
        <v>Beauty</v>
      </c>
      <c r="X1864" t="str">
        <f>VLOOKUP(Table8_16[[#This Row],[Product_ID]],Table3__211[],5,FALSE)</f>
        <v>Haircare</v>
      </c>
      <c r="Y1864" t="str">
        <f>VLOOKUP(Table8_16[[#This Row],[Product_ID]],Table3__211[],6,FALSE)</f>
        <v>Torres, Spencer and Potter</v>
      </c>
      <c r="Z1864">
        <f>VLOOKUP(Table8_16[[#This Row],[Product_ID]],Table3__211[],7,FALSE)</f>
        <v>340.39</v>
      </c>
      <c r="AA1864">
        <f>VLOOKUP(Table8_16[[#This Row],[Product_ID]],Table3__211[],8,FALSE)</f>
        <v>177</v>
      </c>
      <c r="AB1864" t="str">
        <f>VLOOKUP(Table8_16[[#This Row],[Store_ID]],Store!$A$2:$E$21,2,FALSE)</f>
        <v>Benson-Elliott</v>
      </c>
      <c r="AC1864" t="str">
        <f>VLOOKUP(Table8_16[[#This Row],[Store_ID]],Store!$A$2:$E$21,3,FALSE)</f>
        <v>East</v>
      </c>
      <c r="AD1864" t="str">
        <f>VLOOKUP(Table8_16[[#This Row],[Store_ID]],Store!$A$2:$E$21,4,FALSE)</f>
        <v>Port Josephberg</v>
      </c>
      <c r="AE1864" t="str">
        <f>VLOOKUP(Table8_16[[#This Row],[Store_ID]],Store!$A$2:$E$21,5,FALSE)</f>
        <v>Online</v>
      </c>
      <c r="AF1864" s="22" t="str">
        <f>VLOOKUP(Table8_16[[#This Row],[Store_ID]],Store!$A$2:$F$21,6,FALSE)</f>
        <v>Digital Store</v>
      </c>
    </row>
    <row r="1865" spans="1:32" x14ac:dyDescent="0.3">
      <c r="A1865" t="s">
        <v>3830</v>
      </c>
      <c r="B1865" s="5">
        <v>45489</v>
      </c>
      <c r="C1865" t="s">
        <v>29</v>
      </c>
      <c r="D1865" t="s">
        <v>1802</v>
      </c>
      <c r="E1865" t="s">
        <v>1904</v>
      </c>
      <c r="F1865">
        <v>4</v>
      </c>
      <c r="G1865">
        <v>834.7</v>
      </c>
      <c r="H1865">
        <v>0.14000000000000001</v>
      </c>
      <c r="I1865" t="s">
        <v>1959</v>
      </c>
      <c r="J1865">
        <v>2871.3679999999999</v>
      </c>
      <c r="K1865">
        <v>2871.3679999999999</v>
      </c>
      <c r="L1865" t="str">
        <f>_xlfn.IFS(Table8_1[[#This Row],[Unit_Price]]&lt;500,"Low Price",Table8_1[[#This Row],[Unit_Price]]&lt;2000,"Medium Price",Table8_1[[#This Row],[Unit_Price]]&gt;=2000, "High Price")</f>
        <v>Medium Price</v>
      </c>
      <c r="M1865" t="str">
        <f>VLOOKUP(Table8_16[[#This Row],[Customer_ID]],Table1__2[],2,FALSE)</f>
        <v>Caroline Collins</v>
      </c>
      <c r="N1865">
        <f>VLOOKUP(Table8_16[[#This Row],[Customer_ID]],Table1__2[],3,FALSE)</f>
        <v>64</v>
      </c>
      <c r="O1865" t="str">
        <f>VLOOKUP(Table8_16[[#This Row],[Customer_ID]],Table1__2[],4,FALSE)</f>
        <v>Female</v>
      </c>
      <c r="P1865" t="str">
        <f>VLOOKUP(Table8_16[[#This Row],[Customer_ID]],Table1__2[],5,FALSE)</f>
        <v>Nicholasshire</v>
      </c>
      <c r="Q1865" t="str">
        <f>VLOOKUP(Table8_16[[#This Row],[Customer_ID]],Table1__2[],6,FALSE)</f>
        <v>California</v>
      </c>
      <c r="R1865" t="str">
        <f>VLOOKUP(Table8_16[[#This Row],[Customer_ID]],Table1__2[],7,FALSE)</f>
        <v>USA</v>
      </c>
      <c r="S1865" t="str">
        <f>VLOOKUP(Table8_16[[#This Row],[Customer_ID]],Table1__2[],8,FALSE)</f>
        <v>Silver</v>
      </c>
      <c r="T1865" t="str">
        <f>VLOOKUP(Table8_16[[#This Row],[Customer_ID]],Table1__2[],9,FALSE)</f>
        <v>Retired</v>
      </c>
      <c r="U1865" t="str">
        <f>VLOOKUP(Table8_16[[#This Row],[Product_ID]],Table3__211[],2,FALSE)</f>
        <v>Shin Guards –</v>
      </c>
      <c r="V1865" t="str">
        <f>VLOOKUP(Table8_16[[#This Row],[Product_ID]],Table3__211[],3,FALSE)</f>
        <v>Adult</v>
      </c>
      <c r="W1865" t="str">
        <f>VLOOKUP(Table8_16[[#This Row],[Product_ID]],Table3__211[],4,FALSE)</f>
        <v>Sports</v>
      </c>
      <c r="X1865" t="str">
        <f>VLOOKUP(Table8_16[[#This Row],[Product_ID]],Table3__211[],5,FALSE)</f>
        <v>Team Sports</v>
      </c>
      <c r="Y1865" t="str">
        <f>VLOOKUP(Table8_16[[#This Row],[Product_ID]],Table3__211[],6,FALSE)</f>
        <v>French Ltd</v>
      </c>
      <c r="Z1865">
        <f>VLOOKUP(Table8_16[[#This Row],[Product_ID]],Table3__211[],7,FALSE)</f>
        <v>107.06</v>
      </c>
      <c r="AA1865">
        <f>VLOOKUP(Table8_16[[#This Row],[Product_ID]],Table3__211[],8,FALSE)</f>
        <v>359</v>
      </c>
      <c r="AB1865" t="str">
        <f>VLOOKUP(Table8_16[[#This Row],[Store_ID]],Store!$A$2:$E$21,2,FALSE)</f>
        <v>Alexander Group</v>
      </c>
      <c r="AC1865" t="str">
        <f>VLOOKUP(Table8_16[[#This Row],[Store_ID]],Store!$A$2:$E$21,3,FALSE)</f>
        <v>South</v>
      </c>
      <c r="AD1865" t="str">
        <f>VLOOKUP(Table8_16[[#This Row],[Store_ID]],Store!$A$2:$E$21,4,FALSE)</f>
        <v>Port Sharon</v>
      </c>
      <c r="AE1865" t="str">
        <f>VLOOKUP(Table8_16[[#This Row],[Store_ID]],Store!$A$2:$E$21,5,FALSE)</f>
        <v>Online</v>
      </c>
      <c r="AF1865" s="22" t="str">
        <f>VLOOKUP(Table8_16[[#This Row],[Store_ID]],Store!$A$2:$F$21,6,FALSE)</f>
        <v>Digital Store</v>
      </c>
    </row>
    <row r="1866" spans="1:32" x14ac:dyDescent="0.3">
      <c r="A1866" t="s">
        <v>3831</v>
      </c>
      <c r="B1866" s="5">
        <v>45909</v>
      </c>
      <c r="C1866" t="s">
        <v>1082</v>
      </c>
      <c r="D1866" t="s">
        <v>1706</v>
      </c>
      <c r="E1866" t="s">
        <v>1927</v>
      </c>
      <c r="F1866">
        <v>2</v>
      </c>
      <c r="G1866">
        <v>271.88</v>
      </c>
      <c r="H1866">
        <v>0.11</v>
      </c>
      <c r="I1866" t="s">
        <v>1964</v>
      </c>
      <c r="J1866">
        <v>483.94639999999998</v>
      </c>
      <c r="K1866">
        <v>483.94639999999998</v>
      </c>
      <c r="L1866" t="str">
        <f>_xlfn.IFS(Table8_1[[#This Row],[Unit_Price]]&lt;500,"Low Price",Table8_1[[#This Row],[Unit_Price]]&lt;2000,"Medium Price",Table8_1[[#This Row],[Unit_Price]]&gt;=2000, "High Price")</f>
        <v>Low Price</v>
      </c>
      <c r="M1866" t="str">
        <f>VLOOKUP(Table8_16[[#This Row],[Customer_ID]],Table1__2[],2,FALSE)</f>
        <v>Angela Williams</v>
      </c>
      <c r="N1866">
        <f>VLOOKUP(Table8_16[[#This Row],[Customer_ID]],Table1__2[],3,FALSE)</f>
        <v>56</v>
      </c>
      <c r="O1866" t="str">
        <f>VLOOKUP(Table8_16[[#This Row],[Customer_ID]],Table1__2[],4,FALSE)</f>
        <v>Female</v>
      </c>
      <c r="P1866" t="str">
        <f>VLOOKUP(Table8_16[[#This Row],[Customer_ID]],Table1__2[],5,FALSE)</f>
        <v>Lake Alyssaburgh</v>
      </c>
      <c r="Q1866" t="str">
        <f>VLOOKUP(Table8_16[[#This Row],[Customer_ID]],Table1__2[],6,FALSE)</f>
        <v>Illinois</v>
      </c>
      <c r="R1866" t="str">
        <f>VLOOKUP(Table8_16[[#This Row],[Customer_ID]],Table1__2[],7,FALSE)</f>
        <v>USA</v>
      </c>
      <c r="S1866" t="str">
        <f>VLOOKUP(Table8_16[[#This Row],[Customer_ID]],Table1__2[],8,FALSE)</f>
        <v>Bronze</v>
      </c>
      <c r="T1866" t="str">
        <f>VLOOKUP(Table8_16[[#This Row],[Customer_ID]],Table1__2[],9,FALSE)</f>
        <v>Experienced</v>
      </c>
      <c r="U1866" t="str">
        <f>VLOOKUP(Table8_16[[#This Row],[Product_ID]],Table3__211[],2,FALSE)</f>
        <v>Smart Home WiFi</v>
      </c>
      <c r="V1866" t="str">
        <f>VLOOKUP(Table8_16[[#This Row],[Product_ID]],Table3__211[],3,FALSE)</f>
        <v>Camera</v>
      </c>
      <c r="W1866" t="str">
        <f>VLOOKUP(Table8_16[[#This Row],[Product_ID]],Table3__211[],4,FALSE)</f>
        <v>Electronics</v>
      </c>
      <c r="X1866" t="str">
        <f>VLOOKUP(Table8_16[[#This Row],[Product_ID]],Table3__211[],5,FALSE)</f>
        <v>Accessories</v>
      </c>
      <c r="Y1866" t="str">
        <f>VLOOKUP(Table8_16[[#This Row],[Product_ID]],Table3__211[],6,FALSE)</f>
        <v>Holmes LLC</v>
      </c>
      <c r="Z1866">
        <f>VLOOKUP(Table8_16[[#This Row],[Product_ID]],Table3__211[],7,FALSE)</f>
        <v>450.71</v>
      </c>
      <c r="AA1866">
        <f>VLOOKUP(Table8_16[[#This Row],[Product_ID]],Table3__211[],8,FALSE)</f>
        <v>389</v>
      </c>
      <c r="AB1866" t="str">
        <f>VLOOKUP(Table8_16[[#This Row],[Store_ID]],Store!$A$2:$E$21,2,FALSE)</f>
        <v>Aguirre-Keller</v>
      </c>
      <c r="AC1866" t="str">
        <f>VLOOKUP(Table8_16[[#This Row],[Store_ID]],Store!$A$2:$E$21,3,FALSE)</f>
        <v>South</v>
      </c>
      <c r="AD1866" t="str">
        <f>VLOOKUP(Table8_16[[#This Row],[Store_ID]],Store!$A$2:$E$21,4,FALSE)</f>
        <v>Lake Michael</v>
      </c>
      <c r="AE1866" t="str">
        <f>VLOOKUP(Table8_16[[#This Row],[Store_ID]],Store!$A$2:$E$21,5,FALSE)</f>
        <v>Online</v>
      </c>
      <c r="AF1866" s="22" t="str">
        <f>VLOOKUP(Table8_16[[#This Row],[Store_ID]],Store!$A$2:$F$21,6,FALSE)</f>
        <v>Digital Store</v>
      </c>
    </row>
    <row r="1867" spans="1:32" x14ac:dyDescent="0.3">
      <c r="A1867" t="s">
        <v>3832</v>
      </c>
      <c r="B1867" s="5">
        <v>45720</v>
      </c>
      <c r="C1867" t="s">
        <v>1490</v>
      </c>
      <c r="D1867" t="s">
        <v>1603</v>
      </c>
      <c r="E1867" t="s">
        <v>1892</v>
      </c>
      <c r="F1867">
        <v>4</v>
      </c>
      <c r="G1867">
        <v>972.14</v>
      </c>
      <c r="H1867">
        <v>0.25</v>
      </c>
      <c r="I1867" t="s">
        <v>1959</v>
      </c>
      <c r="J1867">
        <v>2916.42</v>
      </c>
      <c r="K1867">
        <v>2916.42</v>
      </c>
      <c r="L1867" t="str">
        <f>_xlfn.IFS(Table8_1[[#This Row],[Unit_Price]]&lt;500,"Low Price",Table8_1[[#This Row],[Unit_Price]]&lt;2000,"Medium Price",Table8_1[[#This Row],[Unit_Price]]&gt;=2000, "High Price")</f>
        <v>Medium Price</v>
      </c>
      <c r="M1867" t="str">
        <f>VLOOKUP(Table8_16[[#This Row],[Customer_ID]],Table1__2[],2,FALSE)</f>
        <v>Jordan Medina</v>
      </c>
      <c r="N1867">
        <f>VLOOKUP(Table8_16[[#This Row],[Customer_ID]],Table1__2[],3,FALSE)</f>
        <v>33</v>
      </c>
      <c r="O1867" t="str">
        <f>VLOOKUP(Table8_16[[#This Row],[Customer_ID]],Table1__2[],4,FALSE)</f>
        <v>Male</v>
      </c>
      <c r="P1867" t="str">
        <f>VLOOKUP(Table8_16[[#This Row],[Customer_ID]],Table1__2[],5,FALSE)</f>
        <v>Robinchester</v>
      </c>
      <c r="Q1867" t="str">
        <f>VLOOKUP(Table8_16[[#This Row],[Customer_ID]],Table1__2[],6,FALSE)</f>
        <v>Florida</v>
      </c>
      <c r="R1867" t="str">
        <f>VLOOKUP(Table8_16[[#This Row],[Customer_ID]],Table1__2[],7,FALSE)</f>
        <v>USA</v>
      </c>
      <c r="S1867" t="str">
        <f>VLOOKUP(Table8_16[[#This Row],[Customer_ID]],Table1__2[],8,FALSE)</f>
        <v>Bronze</v>
      </c>
      <c r="T1867" t="str">
        <f>VLOOKUP(Table8_16[[#This Row],[Customer_ID]],Table1__2[],9,FALSE)</f>
        <v>Experienced</v>
      </c>
      <c r="U1867" t="str">
        <f>VLOOKUP(Table8_16[[#This Row],[Product_ID]],Table3__211[],2,FALSE)</f>
        <v>HD Smart TV</v>
      </c>
      <c r="V1867" t="str">
        <f>VLOOKUP(Table8_16[[#This Row],[Product_ID]],Table3__211[],3,FALSE)</f>
        <v>Stick</v>
      </c>
      <c r="W1867" t="str">
        <f>VLOOKUP(Table8_16[[#This Row],[Product_ID]],Table3__211[],4,FALSE)</f>
        <v>Electronics</v>
      </c>
      <c r="X1867" t="str">
        <f>VLOOKUP(Table8_16[[#This Row],[Product_ID]],Table3__211[],5,FALSE)</f>
        <v>Accessories</v>
      </c>
      <c r="Y1867" t="str">
        <f>VLOOKUP(Table8_16[[#This Row],[Product_ID]],Table3__211[],6,FALSE)</f>
        <v>Gibson, Hobbs and Weaver</v>
      </c>
      <c r="Z1867">
        <f>VLOOKUP(Table8_16[[#This Row],[Product_ID]],Table3__211[],7,FALSE)</f>
        <v>449.4</v>
      </c>
      <c r="AA1867">
        <f>VLOOKUP(Table8_16[[#This Row],[Product_ID]],Table3__211[],8,FALSE)</f>
        <v>273</v>
      </c>
      <c r="AB1867" t="str">
        <f>VLOOKUP(Table8_16[[#This Row],[Store_ID]],Store!$A$2:$E$21,2,FALSE)</f>
        <v>Martinez, Adkins and Johnson</v>
      </c>
      <c r="AC1867" t="str">
        <f>VLOOKUP(Table8_16[[#This Row],[Store_ID]],Store!$A$2:$E$21,3,FALSE)</f>
        <v>North</v>
      </c>
      <c r="AD1867" t="str">
        <f>VLOOKUP(Table8_16[[#This Row],[Store_ID]],Store!$A$2:$E$21,4,FALSE)</f>
        <v>Danielmouth</v>
      </c>
      <c r="AE1867" t="str">
        <f>VLOOKUP(Table8_16[[#This Row],[Store_ID]],Store!$A$2:$E$21,5,FALSE)</f>
        <v>Flagship</v>
      </c>
      <c r="AF1867" s="22" t="str">
        <f>VLOOKUP(Table8_16[[#This Row],[Store_ID]],Store!$A$2:$F$21,6,FALSE)</f>
        <v>Physical Store</v>
      </c>
    </row>
    <row r="1868" spans="1:32" x14ac:dyDescent="0.3">
      <c r="A1868" t="s">
        <v>3833</v>
      </c>
      <c r="B1868" s="5">
        <v>45831</v>
      </c>
      <c r="C1868" t="s">
        <v>339</v>
      </c>
      <c r="D1868" t="s">
        <v>1709</v>
      </c>
      <c r="E1868" t="s">
        <v>1904</v>
      </c>
      <c r="F1868">
        <v>3</v>
      </c>
      <c r="G1868">
        <v>523.66</v>
      </c>
      <c r="H1868">
        <v>0.27</v>
      </c>
      <c r="I1868" t="s">
        <v>1961</v>
      </c>
      <c r="J1868">
        <v>1146.8154</v>
      </c>
      <c r="K1868">
        <v>1146.8154</v>
      </c>
      <c r="L1868" t="str">
        <f>_xlfn.IFS(Table8_1[[#This Row],[Unit_Price]]&lt;500,"Low Price",Table8_1[[#This Row],[Unit_Price]]&lt;2000,"Medium Price",Table8_1[[#This Row],[Unit_Price]]&gt;=2000, "High Price")</f>
        <v>Medium Price</v>
      </c>
      <c r="M1868" t="str">
        <f>VLOOKUP(Table8_16[[#This Row],[Customer_ID]],Table1__2[],2,FALSE)</f>
        <v>Christy Vasquez</v>
      </c>
      <c r="N1868">
        <f>VLOOKUP(Table8_16[[#This Row],[Customer_ID]],Table1__2[],3,FALSE)</f>
        <v>28</v>
      </c>
      <c r="O1868" t="str">
        <f>VLOOKUP(Table8_16[[#This Row],[Customer_ID]],Table1__2[],4,FALSE)</f>
        <v>Female</v>
      </c>
      <c r="P1868" t="str">
        <f>VLOOKUP(Table8_16[[#This Row],[Customer_ID]],Table1__2[],5,FALSE)</f>
        <v>Port Travisstad</v>
      </c>
      <c r="Q1868" t="str">
        <f>VLOOKUP(Table8_16[[#This Row],[Customer_ID]],Table1__2[],6,FALSE)</f>
        <v>South Carolina</v>
      </c>
      <c r="R1868" t="str">
        <f>VLOOKUP(Table8_16[[#This Row],[Customer_ID]],Table1__2[],7,FALSE)</f>
        <v>USA</v>
      </c>
      <c r="S1868" t="str">
        <f>VLOOKUP(Table8_16[[#This Row],[Customer_ID]],Table1__2[],8,FALSE)</f>
        <v>Gold</v>
      </c>
      <c r="T1868" t="str">
        <f>VLOOKUP(Table8_16[[#This Row],[Customer_ID]],Table1__2[],9,FALSE)</f>
        <v>Entry level Professionel</v>
      </c>
      <c r="U1868" t="str">
        <f>VLOOKUP(Table8_16[[#This Row],[Product_ID]],Table3__211[],2,FALSE)</f>
        <v>USB External Hard</v>
      </c>
      <c r="V1868" t="str">
        <f>VLOOKUP(Table8_16[[#This Row],[Product_ID]],Table3__211[],3,FALSE)</f>
        <v>Drive</v>
      </c>
      <c r="W1868" t="str">
        <f>VLOOKUP(Table8_16[[#This Row],[Product_ID]],Table3__211[],4,FALSE)</f>
        <v>Electronics</v>
      </c>
      <c r="X1868" t="str">
        <f>VLOOKUP(Table8_16[[#This Row],[Product_ID]],Table3__211[],5,FALSE)</f>
        <v>Computer</v>
      </c>
      <c r="Y1868" t="str">
        <f>VLOOKUP(Table8_16[[#This Row],[Product_ID]],Table3__211[],6,FALSE)</f>
        <v>Robinson Inc</v>
      </c>
      <c r="Z1868">
        <f>VLOOKUP(Table8_16[[#This Row],[Product_ID]],Table3__211[],7,FALSE)</f>
        <v>253.33</v>
      </c>
      <c r="AA1868">
        <f>VLOOKUP(Table8_16[[#This Row],[Product_ID]],Table3__211[],8,FALSE)</f>
        <v>266</v>
      </c>
      <c r="AB1868" t="str">
        <f>VLOOKUP(Table8_16[[#This Row],[Store_ID]],Store!$A$2:$E$21,2,FALSE)</f>
        <v>Alexander Group</v>
      </c>
      <c r="AC1868" t="str">
        <f>VLOOKUP(Table8_16[[#This Row],[Store_ID]],Store!$A$2:$E$21,3,FALSE)</f>
        <v>South</v>
      </c>
      <c r="AD1868" t="str">
        <f>VLOOKUP(Table8_16[[#This Row],[Store_ID]],Store!$A$2:$E$21,4,FALSE)</f>
        <v>Port Sharon</v>
      </c>
      <c r="AE1868" t="str">
        <f>VLOOKUP(Table8_16[[#This Row],[Store_ID]],Store!$A$2:$E$21,5,FALSE)</f>
        <v>Online</v>
      </c>
      <c r="AF1868" s="22" t="str">
        <f>VLOOKUP(Table8_16[[#This Row],[Store_ID]],Store!$A$2:$F$21,6,FALSE)</f>
        <v>Digital Store</v>
      </c>
    </row>
    <row r="1869" spans="1:32" x14ac:dyDescent="0.3">
      <c r="A1869" t="s">
        <v>3834</v>
      </c>
      <c r="B1869" s="5">
        <v>45602</v>
      </c>
      <c r="C1869" t="s">
        <v>506</v>
      </c>
      <c r="D1869" t="s">
        <v>1774</v>
      </c>
      <c r="E1869" t="s">
        <v>1896</v>
      </c>
      <c r="F1869">
        <v>4</v>
      </c>
      <c r="G1869">
        <v>838.99</v>
      </c>
      <c r="H1869">
        <v>0.16</v>
      </c>
      <c r="I1869" t="s">
        <v>1959</v>
      </c>
      <c r="J1869">
        <v>2819.0064000000002</v>
      </c>
      <c r="K1869">
        <v>2819.0064000000002</v>
      </c>
      <c r="L1869" t="str">
        <f>_xlfn.IFS(Table8_1[[#This Row],[Unit_Price]]&lt;500,"Low Price",Table8_1[[#This Row],[Unit_Price]]&lt;2000,"Medium Price",Table8_1[[#This Row],[Unit_Price]]&gt;=2000, "High Price")</f>
        <v>Medium Price</v>
      </c>
      <c r="M1869" t="str">
        <f>VLOOKUP(Table8_16[[#This Row],[Customer_ID]],Table1__2[],2,FALSE)</f>
        <v>Theresa Campbell</v>
      </c>
      <c r="N1869">
        <f>VLOOKUP(Table8_16[[#This Row],[Customer_ID]],Table1__2[],3,FALSE)</f>
        <v>42</v>
      </c>
      <c r="O1869" t="str">
        <f>VLOOKUP(Table8_16[[#This Row],[Customer_ID]],Table1__2[],4,FALSE)</f>
        <v>Female</v>
      </c>
      <c r="P1869" t="str">
        <f>VLOOKUP(Table8_16[[#This Row],[Customer_ID]],Table1__2[],5,FALSE)</f>
        <v>New Brian</v>
      </c>
      <c r="Q1869" t="str">
        <f>VLOOKUP(Table8_16[[#This Row],[Customer_ID]],Table1__2[],6,FALSE)</f>
        <v>Wisconsin</v>
      </c>
      <c r="R1869" t="str">
        <f>VLOOKUP(Table8_16[[#This Row],[Customer_ID]],Table1__2[],7,FALSE)</f>
        <v>USA</v>
      </c>
      <c r="S1869" t="str">
        <f>VLOOKUP(Table8_16[[#This Row],[Customer_ID]],Table1__2[],8,FALSE)</f>
        <v>Bronze</v>
      </c>
      <c r="T1869" t="str">
        <f>VLOOKUP(Table8_16[[#This Row],[Customer_ID]],Table1__2[],9,FALSE)</f>
        <v>Experienced</v>
      </c>
      <c r="U1869" t="str">
        <f>VLOOKUP(Table8_16[[#This Row],[Product_ID]],Table3__211[],2,FALSE)</f>
        <v>Matte Lipstick</v>
      </c>
      <c r="V1869" t="str">
        <f>VLOOKUP(Table8_16[[#This Row],[Product_ID]],Table3__211[],3,FALSE)</f>
        <v>Set</v>
      </c>
      <c r="W1869" t="str">
        <f>VLOOKUP(Table8_16[[#This Row],[Product_ID]],Table3__211[],4,FALSE)</f>
        <v>Beauty</v>
      </c>
      <c r="X1869" t="str">
        <f>VLOOKUP(Table8_16[[#This Row],[Product_ID]],Table3__211[],5,FALSE)</f>
        <v>Makeup</v>
      </c>
      <c r="Y1869" t="str">
        <f>VLOOKUP(Table8_16[[#This Row],[Product_ID]],Table3__211[],6,FALSE)</f>
        <v>Zhang Inc</v>
      </c>
      <c r="Z1869">
        <f>VLOOKUP(Table8_16[[#This Row],[Product_ID]],Table3__211[],7,FALSE)</f>
        <v>299.11</v>
      </c>
      <c r="AA1869">
        <f>VLOOKUP(Table8_16[[#This Row],[Product_ID]],Table3__211[],8,FALSE)</f>
        <v>118</v>
      </c>
      <c r="AB1869" t="str">
        <f>VLOOKUP(Table8_16[[#This Row],[Store_ID]],Store!$A$2:$E$21,2,FALSE)</f>
        <v>Black-Horn</v>
      </c>
      <c r="AC1869" t="str">
        <f>VLOOKUP(Table8_16[[#This Row],[Store_ID]],Store!$A$2:$E$21,3,FALSE)</f>
        <v>South</v>
      </c>
      <c r="AD1869" t="str">
        <f>VLOOKUP(Table8_16[[#This Row],[Store_ID]],Store!$A$2:$E$21,4,FALSE)</f>
        <v>North Nancyview</v>
      </c>
      <c r="AE1869" t="str">
        <f>VLOOKUP(Table8_16[[#This Row],[Store_ID]],Store!$A$2:$E$21,5,FALSE)</f>
        <v>Outlet</v>
      </c>
      <c r="AF1869" s="22" t="str">
        <f>VLOOKUP(Table8_16[[#This Row],[Store_ID]],Store!$A$2:$F$21,6,FALSE)</f>
        <v>Physical Store</v>
      </c>
    </row>
    <row r="1870" spans="1:32" x14ac:dyDescent="0.3">
      <c r="A1870" t="s">
        <v>3835</v>
      </c>
      <c r="B1870" s="5">
        <v>45722</v>
      </c>
      <c r="C1870" t="s">
        <v>468</v>
      </c>
      <c r="D1870" t="s">
        <v>1603</v>
      </c>
      <c r="E1870" t="s">
        <v>1942</v>
      </c>
      <c r="F1870">
        <v>4</v>
      </c>
      <c r="G1870">
        <v>838.7</v>
      </c>
      <c r="H1870">
        <v>0.21</v>
      </c>
      <c r="I1870" t="s">
        <v>1964</v>
      </c>
      <c r="J1870">
        <v>2650.2919999999999</v>
      </c>
      <c r="K1870">
        <v>2650.2920000000004</v>
      </c>
      <c r="L1870" t="str">
        <f>_xlfn.IFS(Table8_1[[#This Row],[Unit_Price]]&lt;500,"Low Price",Table8_1[[#This Row],[Unit_Price]]&lt;2000,"Medium Price",Table8_1[[#This Row],[Unit_Price]]&gt;=2000, "High Price")</f>
        <v>Medium Price</v>
      </c>
      <c r="M1870" t="str">
        <f>VLOOKUP(Table8_16[[#This Row],[Customer_ID]],Table1__2[],2,FALSE)</f>
        <v>Matthew Hanna</v>
      </c>
      <c r="N1870">
        <f>VLOOKUP(Table8_16[[#This Row],[Customer_ID]],Table1__2[],3,FALSE)</f>
        <v>33</v>
      </c>
      <c r="O1870" t="str">
        <f>VLOOKUP(Table8_16[[#This Row],[Customer_ID]],Table1__2[],4,FALSE)</f>
        <v>Female</v>
      </c>
      <c r="P1870" t="str">
        <f>VLOOKUP(Table8_16[[#This Row],[Customer_ID]],Table1__2[],5,FALSE)</f>
        <v>Gonzalezbury</v>
      </c>
      <c r="Q1870" t="str">
        <f>VLOOKUP(Table8_16[[#This Row],[Customer_ID]],Table1__2[],6,FALSE)</f>
        <v>Michigan</v>
      </c>
      <c r="R1870" t="str">
        <f>VLOOKUP(Table8_16[[#This Row],[Customer_ID]],Table1__2[],7,FALSE)</f>
        <v>USA</v>
      </c>
      <c r="S1870" t="str">
        <f>VLOOKUP(Table8_16[[#This Row],[Customer_ID]],Table1__2[],8,FALSE)</f>
        <v>Platinum</v>
      </c>
      <c r="T1870" t="str">
        <f>VLOOKUP(Table8_16[[#This Row],[Customer_ID]],Table1__2[],9,FALSE)</f>
        <v>Experienced</v>
      </c>
      <c r="U1870" t="str">
        <f>VLOOKUP(Table8_16[[#This Row],[Product_ID]],Table3__211[],2,FALSE)</f>
        <v>HD Smart TV</v>
      </c>
      <c r="V1870" t="str">
        <f>VLOOKUP(Table8_16[[#This Row],[Product_ID]],Table3__211[],3,FALSE)</f>
        <v>Stick</v>
      </c>
      <c r="W1870" t="str">
        <f>VLOOKUP(Table8_16[[#This Row],[Product_ID]],Table3__211[],4,FALSE)</f>
        <v>Electronics</v>
      </c>
      <c r="X1870" t="str">
        <f>VLOOKUP(Table8_16[[#This Row],[Product_ID]],Table3__211[],5,FALSE)</f>
        <v>Accessories</v>
      </c>
      <c r="Y1870" t="str">
        <f>VLOOKUP(Table8_16[[#This Row],[Product_ID]],Table3__211[],6,FALSE)</f>
        <v>Gibson, Hobbs and Weaver</v>
      </c>
      <c r="Z1870">
        <f>VLOOKUP(Table8_16[[#This Row],[Product_ID]],Table3__211[],7,FALSE)</f>
        <v>449.4</v>
      </c>
      <c r="AA1870">
        <f>VLOOKUP(Table8_16[[#This Row],[Product_ID]],Table3__211[],8,FALSE)</f>
        <v>273</v>
      </c>
      <c r="AB1870" t="str">
        <f>VLOOKUP(Table8_16[[#This Row],[Store_ID]],Store!$A$2:$E$21,2,FALSE)</f>
        <v>Holloway Ltd</v>
      </c>
      <c r="AC1870" t="str">
        <f>VLOOKUP(Table8_16[[#This Row],[Store_ID]],Store!$A$2:$E$21,3,FALSE)</f>
        <v>North</v>
      </c>
      <c r="AD1870" t="str">
        <f>VLOOKUP(Table8_16[[#This Row],[Store_ID]],Store!$A$2:$E$21,4,FALSE)</f>
        <v>Bensonhaven</v>
      </c>
      <c r="AE1870" t="str">
        <f>VLOOKUP(Table8_16[[#This Row],[Store_ID]],Store!$A$2:$E$21,5,FALSE)</f>
        <v>Flagship</v>
      </c>
      <c r="AF1870" s="22" t="str">
        <f>VLOOKUP(Table8_16[[#This Row],[Store_ID]],Store!$A$2:$F$21,6,FALSE)</f>
        <v>Physical Store</v>
      </c>
    </row>
    <row r="1871" spans="1:32" x14ac:dyDescent="0.3">
      <c r="A1871" t="s">
        <v>3836</v>
      </c>
      <c r="B1871" s="5">
        <v>45794</v>
      </c>
      <c r="C1871" t="s">
        <v>1316</v>
      </c>
      <c r="D1871" t="s">
        <v>1805</v>
      </c>
      <c r="E1871" t="s">
        <v>1917</v>
      </c>
      <c r="F1871">
        <v>3</v>
      </c>
      <c r="G1871">
        <v>943.24</v>
      </c>
      <c r="H1871">
        <v>0.21</v>
      </c>
      <c r="I1871" t="s">
        <v>1959</v>
      </c>
      <c r="J1871">
        <v>2235.4787999999999</v>
      </c>
      <c r="K1871">
        <v>2235.4788000000003</v>
      </c>
      <c r="L1871" t="str">
        <f>_xlfn.IFS(Table8_1[[#This Row],[Unit_Price]]&lt;500,"Low Price",Table8_1[[#This Row],[Unit_Price]]&lt;2000,"Medium Price",Table8_1[[#This Row],[Unit_Price]]&gt;=2000, "High Price")</f>
        <v>Medium Price</v>
      </c>
      <c r="M1871" t="str">
        <f>VLOOKUP(Table8_16[[#This Row],[Customer_ID]],Table1__2[],2,FALSE)</f>
        <v>Dr. Tamara White Md</v>
      </c>
      <c r="N1871">
        <f>VLOOKUP(Table8_16[[#This Row],[Customer_ID]],Table1__2[],3,FALSE)</f>
        <v>60</v>
      </c>
      <c r="O1871" t="str">
        <f>VLOOKUP(Table8_16[[#This Row],[Customer_ID]],Table1__2[],4,FALSE)</f>
        <v>Male</v>
      </c>
      <c r="P1871" t="str">
        <f>VLOOKUP(Table8_16[[#This Row],[Customer_ID]],Table1__2[],5,FALSE)</f>
        <v>New Benjamin</v>
      </c>
      <c r="Q1871" t="str">
        <f>VLOOKUP(Table8_16[[#This Row],[Customer_ID]],Table1__2[],6,FALSE)</f>
        <v>North Carolina</v>
      </c>
      <c r="R1871" t="str">
        <f>VLOOKUP(Table8_16[[#This Row],[Customer_ID]],Table1__2[],7,FALSE)</f>
        <v>USA</v>
      </c>
      <c r="S1871" t="str">
        <f>VLOOKUP(Table8_16[[#This Row],[Customer_ID]],Table1__2[],8,FALSE)</f>
        <v>Bronze</v>
      </c>
      <c r="T1871" t="str">
        <f>VLOOKUP(Table8_16[[#This Row],[Customer_ID]],Table1__2[],9,FALSE)</f>
        <v>Experienced</v>
      </c>
      <c r="U1871" t="str">
        <f>VLOOKUP(Table8_16[[#This Row],[Product_ID]],Table3__211[],2,FALSE)</f>
        <v>Bluetooth Car Audio</v>
      </c>
      <c r="V1871" t="str">
        <f>VLOOKUP(Table8_16[[#This Row],[Product_ID]],Table3__211[],3,FALSE)</f>
        <v>System</v>
      </c>
      <c r="W1871" t="str">
        <f>VLOOKUP(Table8_16[[#This Row],[Product_ID]],Table3__211[],4,FALSE)</f>
        <v>Electronics</v>
      </c>
      <c r="X1871" t="str">
        <f>VLOOKUP(Table8_16[[#This Row],[Product_ID]],Table3__211[],5,FALSE)</f>
        <v>Audio</v>
      </c>
      <c r="Y1871" t="str">
        <f>VLOOKUP(Table8_16[[#This Row],[Product_ID]],Table3__211[],6,FALSE)</f>
        <v>Bruce-Bowen</v>
      </c>
      <c r="Z1871">
        <f>VLOOKUP(Table8_16[[#This Row],[Product_ID]],Table3__211[],7,FALSE)</f>
        <v>403.71</v>
      </c>
      <c r="AA1871">
        <f>VLOOKUP(Table8_16[[#This Row],[Product_ID]],Table3__211[],8,FALSE)</f>
        <v>159</v>
      </c>
      <c r="AB1871" t="str">
        <f>VLOOKUP(Table8_16[[#This Row],[Store_ID]],Store!$A$2:$E$21,2,FALSE)</f>
        <v>Bean, Jones and Park</v>
      </c>
      <c r="AC1871" t="str">
        <f>VLOOKUP(Table8_16[[#This Row],[Store_ID]],Store!$A$2:$E$21,3,FALSE)</f>
        <v>West</v>
      </c>
      <c r="AD1871" t="str">
        <f>VLOOKUP(Table8_16[[#This Row],[Store_ID]],Store!$A$2:$E$21,4,FALSE)</f>
        <v>Thompsonborough</v>
      </c>
      <c r="AE1871" t="str">
        <f>VLOOKUP(Table8_16[[#This Row],[Store_ID]],Store!$A$2:$E$21,5,FALSE)</f>
        <v>Online</v>
      </c>
      <c r="AF1871" s="22" t="str">
        <f>VLOOKUP(Table8_16[[#This Row],[Store_ID]],Store!$A$2:$F$21,6,FALSE)</f>
        <v>Digital Store</v>
      </c>
    </row>
    <row r="1872" spans="1:32" x14ac:dyDescent="0.3">
      <c r="A1872" t="s">
        <v>3837</v>
      </c>
      <c r="B1872" s="5">
        <v>45659</v>
      </c>
      <c r="C1872" t="s">
        <v>956</v>
      </c>
      <c r="D1872" t="s">
        <v>1555</v>
      </c>
      <c r="E1872" t="s">
        <v>1942</v>
      </c>
      <c r="F1872">
        <v>2</v>
      </c>
      <c r="G1872">
        <v>310.33</v>
      </c>
      <c r="H1872">
        <v>0.26</v>
      </c>
      <c r="I1872" t="s">
        <v>1959</v>
      </c>
      <c r="J1872">
        <v>459.28840000000002</v>
      </c>
      <c r="K1872">
        <v>459.28839999999997</v>
      </c>
      <c r="L1872" t="str">
        <f>_xlfn.IFS(Table8_1[[#This Row],[Unit_Price]]&lt;500,"Low Price",Table8_1[[#This Row],[Unit_Price]]&lt;2000,"Medium Price",Table8_1[[#This Row],[Unit_Price]]&gt;=2000, "High Price")</f>
        <v>Low Price</v>
      </c>
      <c r="M1872" t="str">
        <f>VLOOKUP(Table8_16[[#This Row],[Customer_ID]],Table1__2[],2,FALSE)</f>
        <v>Stephanie Jacobs</v>
      </c>
      <c r="N1872">
        <f>VLOOKUP(Table8_16[[#This Row],[Customer_ID]],Table1__2[],3,FALSE)</f>
        <v>48</v>
      </c>
      <c r="O1872" t="str">
        <f>VLOOKUP(Table8_16[[#This Row],[Customer_ID]],Table1__2[],4,FALSE)</f>
        <v>Female</v>
      </c>
      <c r="P1872" t="str">
        <f>VLOOKUP(Table8_16[[#This Row],[Customer_ID]],Table1__2[],5,FALSE)</f>
        <v>West Robinmouth</v>
      </c>
      <c r="Q1872" t="str">
        <f>VLOOKUP(Table8_16[[#This Row],[Customer_ID]],Table1__2[],6,FALSE)</f>
        <v>Louisiana</v>
      </c>
      <c r="R1872" t="str">
        <f>VLOOKUP(Table8_16[[#This Row],[Customer_ID]],Table1__2[],7,FALSE)</f>
        <v>USA</v>
      </c>
      <c r="S1872" t="str">
        <f>VLOOKUP(Table8_16[[#This Row],[Customer_ID]],Table1__2[],8,FALSE)</f>
        <v>Platinum</v>
      </c>
      <c r="T1872" t="str">
        <f>VLOOKUP(Table8_16[[#This Row],[Customer_ID]],Table1__2[],9,FALSE)</f>
        <v>Experienced</v>
      </c>
      <c r="U1872" t="str">
        <f>VLOOKUP(Table8_16[[#This Row],[Product_ID]],Table3__211[],2,FALSE)</f>
        <v>Brother Laser</v>
      </c>
      <c r="V1872" t="str">
        <f>VLOOKUP(Table8_16[[#This Row],[Product_ID]],Table3__211[],3,FALSE)</f>
        <v>Printer</v>
      </c>
      <c r="W1872" t="str">
        <f>VLOOKUP(Table8_16[[#This Row],[Product_ID]],Table3__211[],4,FALSE)</f>
        <v>Electronics</v>
      </c>
      <c r="X1872" t="str">
        <f>VLOOKUP(Table8_16[[#This Row],[Product_ID]],Table3__211[],5,FALSE)</f>
        <v>Computer</v>
      </c>
      <c r="Y1872" t="str">
        <f>VLOOKUP(Table8_16[[#This Row],[Product_ID]],Table3__211[],6,FALSE)</f>
        <v>Hunt Inc</v>
      </c>
      <c r="Z1872">
        <f>VLOOKUP(Table8_16[[#This Row],[Product_ID]],Table3__211[],7,FALSE)</f>
        <v>112.42</v>
      </c>
      <c r="AA1872">
        <f>VLOOKUP(Table8_16[[#This Row],[Product_ID]],Table3__211[],8,FALSE)</f>
        <v>416</v>
      </c>
      <c r="AB1872" t="str">
        <f>VLOOKUP(Table8_16[[#This Row],[Store_ID]],Store!$A$2:$E$21,2,FALSE)</f>
        <v>Holloway Ltd</v>
      </c>
      <c r="AC1872" t="str">
        <f>VLOOKUP(Table8_16[[#This Row],[Store_ID]],Store!$A$2:$E$21,3,FALSE)</f>
        <v>North</v>
      </c>
      <c r="AD1872" t="str">
        <f>VLOOKUP(Table8_16[[#This Row],[Store_ID]],Store!$A$2:$E$21,4,FALSE)</f>
        <v>Bensonhaven</v>
      </c>
      <c r="AE1872" t="str">
        <f>VLOOKUP(Table8_16[[#This Row],[Store_ID]],Store!$A$2:$E$21,5,FALSE)</f>
        <v>Flagship</v>
      </c>
      <c r="AF1872" s="22" t="str">
        <f>VLOOKUP(Table8_16[[#This Row],[Store_ID]],Store!$A$2:$F$21,6,FALSE)</f>
        <v>Physical Store</v>
      </c>
    </row>
    <row r="1873" spans="1:32" x14ac:dyDescent="0.3">
      <c r="A1873" t="s">
        <v>3838</v>
      </c>
      <c r="B1873" s="5">
        <v>45501</v>
      </c>
      <c r="C1873" t="s">
        <v>1097</v>
      </c>
      <c r="D1873" t="s">
        <v>1715</v>
      </c>
      <c r="E1873" t="s">
        <v>1887</v>
      </c>
      <c r="F1873">
        <v>3</v>
      </c>
      <c r="G1873">
        <v>201.05</v>
      </c>
      <c r="H1873">
        <v>0.23</v>
      </c>
      <c r="I1873" t="s">
        <v>1961</v>
      </c>
      <c r="J1873">
        <v>464.4255</v>
      </c>
      <c r="K1873">
        <v>464.42550000000006</v>
      </c>
      <c r="L1873" t="str">
        <f>_xlfn.IFS(Table8_1[[#This Row],[Unit_Price]]&lt;500,"Low Price",Table8_1[[#This Row],[Unit_Price]]&lt;2000,"Medium Price",Table8_1[[#This Row],[Unit_Price]]&gt;=2000, "High Price")</f>
        <v>Low Price</v>
      </c>
      <c r="M1873" t="str">
        <f>VLOOKUP(Table8_16[[#This Row],[Customer_ID]],Table1__2[],2,FALSE)</f>
        <v>John Jordan</v>
      </c>
      <c r="N1873">
        <f>VLOOKUP(Table8_16[[#This Row],[Customer_ID]],Table1__2[],3,FALSE)</f>
        <v>58</v>
      </c>
      <c r="O1873" t="str">
        <f>VLOOKUP(Table8_16[[#This Row],[Customer_ID]],Table1__2[],4,FALSE)</f>
        <v>Female</v>
      </c>
      <c r="P1873" t="str">
        <f>VLOOKUP(Table8_16[[#This Row],[Customer_ID]],Table1__2[],5,FALSE)</f>
        <v>Port Crystalberg</v>
      </c>
      <c r="Q1873" t="str">
        <f>VLOOKUP(Table8_16[[#This Row],[Customer_ID]],Table1__2[],6,FALSE)</f>
        <v>Tennessee</v>
      </c>
      <c r="R1873" t="str">
        <f>VLOOKUP(Table8_16[[#This Row],[Customer_ID]],Table1__2[],7,FALSE)</f>
        <v>USA</v>
      </c>
      <c r="S1873" t="str">
        <f>VLOOKUP(Table8_16[[#This Row],[Customer_ID]],Table1__2[],8,FALSE)</f>
        <v>Platinum</v>
      </c>
      <c r="T1873" t="str">
        <f>VLOOKUP(Table8_16[[#This Row],[Customer_ID]],Table1__2[],9,FALSE)</f>
        <v>Experienced</v>
      </c>
      <c r="U1873" t="str">
        <f>VLOOKUP(Table8_16[[#This Row],[Product_ID]],Table3__211[],2,FALSE)</f>
        <v>High-Grip</v>
      </c>
      <c r="V1873" t="str">
        <f>VLOOKUP(Table8_16[[#This Row],[Product_ID]],Table3__211[],3,FALSE)</f>
        <v>Football</v>
      </c>
      <c r="W1873" t="str">
        <f>VLOOKUP(Table8_16[[#This Row],[Product_ID]],Table3__211[],4,FALSE)</f>
        <v>Sports</v>
      </c>
      <c r="X1873" t="str">
        <f>VLOOKUP(Table8_16[[#This Row],[Product_ID]],Table3__211[],5,FALSE)</f>
        <v>Team Sports</v>
      </c>
      <c r="Y1873" t="str">
        <f>VLOOKUP(Table8_16[[#This Row],[Product_ID]],Table3__211[],6,FALSE)</f>
        <v>Bridges, Banks and Cummings</v>
      </c>
      <c r="Z1873">
        <f>VLOOKUP(Table8_16[[#This Row],[Product_ID]],Table3__211[],7,FALSE)</f>
        <v>318.91000000000003</v>
      </c>
      <c r="AA1873">
        <f>VLOOKUP(Table8_16[[#This Row],[Product_ID]],Table3__211[],8,FALSE)</f>
        <v>114</v>
      </c>
      <c r="AB1873" t="str">
        <f>VLOOKUP(Table8_16[[#This Row],[Store_ID]],Store!$A$2:$E$21,2,FALSE)</f>
        <v>Rivera-Warner</v>
      </c>
      <c r="AC1873" t="str">
        <f>VLOOKUP(Table8_16[[#This Row],[Store_ID]],Store!$A$2:$E$21,3,FALSE)</f>
        <v>East</v>
      </c>
      <c r="AD1873" t="str">
        <f>VLOOKUP(Table8_16[[#This Row],[Store_ID]],Store!$A$2:$E$21,4,FALSE)</f>
        <v>Washingtonfurt</v>
      </c>
      <c r="AE1873" t="str">
        <f>VLOOKUP(Table8_16[[#This Row],[Store_ID]],Store!$A$2:$E$21,5,FALSE)</f>
        <v>Flagship</v>
      </c>
      <c r="AF1873" s="22" t="str">
        <f>VLOOKUP(Table8_16[[#This Row],[Store_ID]],Store!$A$2:$F$21,6,FALSE)</f>
        <v>Physical Store</v>
      </c>
    </row>
    <row r="1874" spans="1:32" x14ac:dyDescent="0.3">
      <c r="A1874" t="s">
        <v>3839</v>
      </c>
      <c r="B1874" s="5">
        <v>45408</v>
      </c>
      <c r="C1874" t="s">
        <v>817</v>
      </c>
      <c r="D1874" t="s">
        <v>1756</v>
      </c>
      <c r="E1874" t="s">
        <v>1942</v>
      </c>
      <c r="F1874">
        <v>1</v>
      </c>
      <c r="G1874">
        <v>803.37</v>
      </c>
      <c r="H1874">
        <v>0.3</v>
      </c>
      <c r="I1874" t="s">
        <v>1961</v>
      </c>
      <c r="J1874">
        <v>562.35900000000004</v>
      </c>
      <c r="K1874">
        <v>562.35900000000004</v>
      </c>
      <c r="L1874" t="str">
        <f>_xlfn.IFS(Table8_1[[#This Row],[Unit_Price]]&lt;500,"Low Price",Table8_1[[#This Row],[Unit_Price]]&lt;2000,"Medium Price",Table8_1[[#This Row],[Unit_Price]]&gt;=2000, "High Price")</f>
        <v>Medium Price</v>
      </c>
      <c r="M1874" t="str">
        <f>VLOOKUP(Table8_16[[#This Row],[Customer_ID]],Table1__2[],2,FALSE)</f>
        <v>John Mccoy</v>
      </c>
      <c r="N1874">
        <f>VLOOKUP(Table8_16[[#This Row],[Customer_ID]],Table1__2[],3,FALSE)</f>
        <v>26</v>
      </c>
      <c r="O1874" t="str">
        <f>VLOOKUP(Table8_16[[#This Row],[Customer_ID]],Table1__2[],4,FALSE)</f>
        <v>Male</v>
      </c>
      <c r="P1874" t="str">
        <f>VLOOKUP(Table8_16[[#This Row],[Customer_ID]],Table1__2[],5,FALSE)</f>
        <v>Robinborough</v>
      </c>
      <c r="Q1874" t="str">
        <f>VLOOKUP(Table8_16[[#This Row],[Customer_ID]],Table1__2[],6,FALSE)</f>
        <v>South Dakota</v>
      </c>
      <c r="R1874" t="str">
        <f>VLOOKUP(Table8_16[[#This Row],[Customer_ID]],Table1__2[],7,FALSE)</f>
        <v>USA</v>
      </c>
      <c r="S1874" t="str">
        <f>VLOOKUP(Table8_16[[#This Row],[Customer_ID]],Table1__2[],8,FALSE)</f>
        <v>Silver</v>
      </c>
      <c r="T1874" t="str">
        <f>VLOOKUP(Table8_16[[#This Row],[Customer_ID]],Table1__2[],9,FALSE)</f>
        <v>Entry level Professionel</v>
      </c>
      <c r="U1874" t="str">
        <f>VLOOKUP(Table8_16[[#This Row],[Product_ID]],Table3__211[],2,FALSE)</f>
        <v>Womens Cotton</v>
      </c>
      <c r="V1874" t="str">
        <f>VLOOKUP(Table8_16[[#This Row],[Product_ID]],Table3__211[],3,FALSE)</f>
        <v>Scarf</v>
      </c>
      <c r="W1874" t="str">
        <f>VLOOKUP(Table8_16[[#This Row],[Product_ID]],Table3__211[],4,FALSE)</f>
        <v>Clothing</v>
      </c>
      <c r="X1874" t="str">
        <f>VLOOKUP(Table8_16[[#This Row],[Product_ID]],Table3__211[],5,FALSE)</f>
        <v>Accessories</v>
      </c>
      <c r="Y1874" t="str">
        <f>VLOOKUP(Table8_16[[#This Row],[Product_ID]],Table3__211[],6,FALSE)</f>
        <v>Shepherd-Gould</v>
      </c>
      <c r="Z1874">
        <f>VLOOKUP(Table8_16[[#This Row],[Product_ID]],Table3__211[],7,FALSE)</f>
        <v>113.83</v>
      </c>
      <c r="AA1874">
        <f>VLOOKUP(Table8_16[[#This Row],[Product_ID]],Table3__211[],8,FALSE)</f>
        <v>485</v>
      </c>
      <c r="AB1874" t="str">
        <f>VLOOKUP(Table8_16[[#This Row],[Store_ID]],Store!$A$2:$E$21,2,FALSE)</f>
        <v>Holloway Ltd</v>
      </c>
      <c r="AC1874" t="str">
        <f>VLOOKUP(Table8_16[[#This Row],[Store_ID]],Store!$A$2:$E$21,3,FALSE)</f>
        <v>North</v>
      </c>
      <c r="AD1874" t="str">
        <f>VLOOKUP(Table8_16[[#This Row],[Store_ID]],Store!$A$2:$E$21,4,FALSE)</f>
        <v>Bensonhaven</v>
      </c>
      <c r="AE1874" t="str">
        <f>VLOOKUP(Table8_16[[#This Row],[Store_ID]],Store!$A$2:$E$21,5,FALSE)</f>
        <v>Flagship</v>
      </c>
      <c r="AF1874" s="22" t="str">
        <f>VLOOKUP(Table8_16[[#This Row],[Store_ID]],Store!$A$2:$F$21,6,FALSE)</f>
        <v>Physical Store</v>
      </c>
    </row>
    <row r="1875" spans="1:32" x14ac:dyDescent="0.3">
      <c r="A1875" t="s">
        <v>3840</v>
      </c>
      <c r="B1875" s="5">
        <v>45886</v>
      </c>
      <c r="C1875" t="s">
        <v>148</v>
      </c>
      <c r="D1875" t="s">
        <v>1765</v>
      </c>
      <c r="E1875" t="s">
        <v>1936</v>
      </c>
      <c r="F1875">
        <v>3</v>
      </c>
      <c r="G1875">
        <v>259.98</v>
      </c>
      <c r="H1875">
        <v>7.0000000000000007E-2</v>
      </c>
      <c r="I1875" t="s">
        <v>1964</v>
      </c>
      <c r="J1875">
        <v>725.3442</v>
      </c>
      <c r="K1875">
        <v>725.3442</v>
      </c>
      <c r="L1875" t="str">
        <f>_xlfn.IFS(Table8_1[[#This Row],[Unit_Price]]&lt;500,"Low Price",Table8_1[[#This Row],[Unit_Price]]&lt;2000,"Medium Price",Table8_1[[#This Row],[Unit_Price]]&gt;=2000, "High Price")</f>
        <v>Low Price</v>
      </c>
      <c r="M1875" t="str">
        <f>VLOOKUP(Table8_16[[#This Row],[Customer_ID]],Table1__2[],2,FALSE)</f>
        <v>Thomas Phillips</v>
      </c>
      <c r="N1875">
        <f>VLOOKUP(Table8_16[[#This Row],[Customer_ID]],Table1__2[],3,FALSE)</f>
        <v>20</v>
      </c>
      <c r="O1875" t="str">
        <f>VLOOKUP(Table8_16[[#This Row],[Customer_ID]],Table1__2[],4,FALSE)</f>
        <v>Female</v>
      </c>
      <c r="P1875" t="str">
        <f>VLOOKUP(Table8_16[[#This Row],[Customer_ID]],Table1__2[],5,FALSE)</f>
        <v>Luisfurt</v>
      </c>
      <c r="Q1875" t="str">
        <f>VLOOKUP(Table8_16[[#This Row],[Customer_ID]],Table1__2[],6,FALSE)</f>
        <v>Georgia</v>
      </c>
      <c r="R1875" t="str">
        <f>VLOOKUP(Table8_16[[#This Row],[Customer_ID]],Table1__2[],7,FALSE)</f>
        <v>USA</v>
      </c>
      <c r="S1875" t="str">
        <f>VLOOKUP(Table8_16[[#This Row],[Customer_ID]],Table1__2[],8,FALSE)</f>
        <v>Gold</v>
      </c>
      <c r="T1875" t="str">
        <f>VLOOKUP(Table8_16[[#This Row],[Customer_ID]],Table1__2[],9,FALSE)</f>
        <v>Students</v>
      </c>
      <c r="U1875" t="str">
        <f>VLOOKUP(Table8_16[[#This Row],[Product_ID]],Table3__211[],2,FALSE)</f>
        <v>Tennis Ball</v>
      </c>
      <c r="V1875" t="str">
        <f>VLOOKUP(Table8_16[[#This Row],[Product_ID]],Table3__211[],3,FALSE)</f>
        <v>3-Pack</v>
      </c>
      <c r="W1875" t="str">
        <f>VLOOKUP(Table8_16[[#This Row],[Product_ID]],Table3__211[],4,FALSE)</f>
        <v>Sports</v>
      </c>
      <c r="X1875" t="str">
        <f>VLOOKUP(Table8_16[[#This Row],[Product_ID]],Table3__211[],5,FALSE)</f>
        <v>Equipment</v>
      </c>
      <c r="Y1875" t="str">
        <f>VLOOKUP(Table8_16[[#This Row],[Product_ID]],Table3__211[],6,FALSE)</f>
        <v>Lopez LLC</v>
      </c>
      <c r="Z1875">
        <f>VLOOKUP(Table8_16[[#This Row],[Product_ID]],Table3__211[],7,FALSE)</f>
        <v>103.45</v>
      </c>
      <c r="AA1875">
        <f>VLOOKUP(Table8_16[[#This Row],[Product_ID]],Table3__211[],8,FALSE)</f>
        <v>465</v>
      </c>
      <c r="AB1875" t="str">
        <f>VLOOKUP(Table8_16[[#This Row],[Store_ID]],Store!$A$2:$E$21,2,FALSE)</f>
        <v>Shelton PLC</v>
      </c>
      <c r="AC1875" t="str">
        <f>VLOOKUP(Table8_16[[#This Row],[Store_ID]],Store!$A$2:$E$21,3,FALSE)</f>
        <v>North</v>
      </c>
      <c r="AD1875" t="str">
        <f>VLOOKUP(Table8_16[[#This Row],[Store_ID]],Store!$A$2:$E$21,4,FALSE)</f>
        <v>East Jenniferstad</v>
      </c>
      <c r="AE1875" t="str">
        <f>VLOOKUP(Table8_16[[#This Row],[Store_ID]],Store!$A$2:$E$21,5,FALSE)</f>
        <v>Flagship</v>
      </c>
      <c r="AF1875" s="22" t="str">
        <f>VLOOKUP(Table8_16[[#This Row],[Store_ID]],Store!$A$2:$F$21,6,FALSE)</f>
        <v>Physical Store</v>
      </c>
    </row>
    <row r="1876" spans="1:32" x14ac:dyDescent="0.3">
      <c r="A1876" t="s">
        <v>3841</v>
      </c>
      <c r="B1876" s="5">
        <v>45426</v>
      </c>
      <c r="C1876" t="s">
        <v>433</v>
      </c>
      <c r="D1876" t="s">
        <v>1565</v>
      </c>
      <c r="E1876" t="s">
        <v>1901</v>
      </c>
      <c r="F1876">
        <v>4</v>
      </c>
      <c r="G1876">
        <v>591.9</v>
      </c>
      <c r="H1876">
        <v>0.2</v>
      </c>
      <c r="I1876" t="s">
        <v>1961</v>
      </c>
      <c r="J1876">
        <v>1894.08</v>
      </c>
      <c r="K1876">
        <v>1894.08</v>
      </c>
      <c r="L1876" t="str">
        <f>_xlfn.IFS(Table8_1[[#This Row],[Unit_Price]]&lt;500,"Low Price",Table8_1[[#This Row],[Unit_Price]]&lt;2000,"Medium Price",Table8_1[[#This Row],[Unit_Price]]&gt;=2000, "High Price")</f>
        <v>Medium Price</v>
      </c>
      <c r="M1876" t="str">
        <f>VLOOKUP(Table8_16[[#This Row],[Customer_ID]],Table1__2[],2,FALSE)</f>
        <v>Donald Lee</v>
      </c>
      <c r="N1876">
        <f>VLOOKUP(Table8_16[[#This Row],[Customer_ID]],Table1__2[],3,FALSE)</f>
        <v>26</v>
      </c>
      <c r="O1876" t="str">
        <f>VLOOKUP(Table8_16[[#This Row],[Customer_ID]],Table1__2[],4,FALSE)</f>
        <v>Male</v>
      </c>
      <c r="P1876" t="str">
        <f>VLOOKUP(Table8_16[[#This Row],[Customer_ID]],Table1__2[],5,FALSE)</f>
        <v>Wongberg</v>
      </c>
      <c r="Q1876" t="str">
        <f>VLOOKUP(Table8_16[[#This Row],[Customer_ID]],Table1__2[],6,FALSE)</f>
        <v>Illinois</v>
      </c>
      <c r="R1876" t="str">
        <f>VLOOKUP(Table8_16[[#This Row],[Customer_ID]],Table1__2[],7,FALSE)</f>
        <v>USA</v>
      </c>
      <c r="S1876" t="str">
        <f>VLOOKUP(Table8_16[[#This Row],[Customer_ID]],Table1__2[],8,FALSE)</f>
        <v>Bronze</v>
      </c>
      <c r="T1876" t="str">
        <f>VLOOKUP(Table8_16[[#This Row],[Customer_ID]],Table1__2[],9,FALSE)</f>
        <v>Entry level Professionel</v>
      </c>
      <c r="U1876" t="str">
        <f>VLOOKUP(Table8_16[[#This Row],[Product_ID]],Table3__211[],2,FALSE)</f>
        <v>Women's Casual</v>
      </c>
      <c r="V1876" t="str">
        <f>VLOOKUP(Table8_16[[#This Row],[Product_ID]],Table3__211[],3,FALSE)</f>
        <v>Hoodie</v>
      </c>
      <c r="W1876" t="str">
        <f>VLOOKUP(Table8_16[[#This Row],[Product_ID]],Table3__211[],4,FALSE)</f>
        <v>Clothing</v>
      </c>
      <c r="X1876" t="str">
        <f>VLOOKUP(Table8_16[[#This Row],[Product_ID]],Table3__211[],5,FALSE)</f>
        <v>Outerwear</v>
      </c>
      <c r="Y1876" t="str">
        <f>VLOOKUP(Table8_16[[#This Row],[Product_ID]],Table3__211[],6,FALSE)</f>
        <v>Sims Inc</v>
      </c>
      <c r="Z1876">
        <f>VLOOKUP(Table8_16[[#This Row],[Product_ID]],Table3__211[],7,FALSE)</f>
        <v>254.04</v>
      </c>
      <c r="AA1876">
        <f>VLOOKUP(Table8_16[[#This Row],[Product_ID]],Table3__211[],8,FALSE)</f>
        <v>352</v>
      </c>
      <c r="AB1876" t="str">
        <f>VLOOKUP(Table8_16[[#This Row],[Store_ID]],Store!$A$2:$E$21,2,FALSE)</f>
        <v>Johnson-Wright</v>
      </c>
      <c r="AC1876" t="str">
        <f>VLOOKUP(Table8_16[[#This Row],[Store_ID]],Store!$A$2:$E$21,3,FALSE)</f>
        <v>North</v>
      </c>
      <c r="AD1876" t="str">
        <f>VLOOKUP(Table8_16[[#This Row],[Store_ID]],Store!$A$2:$E$21,4,FALSE)</f>
        <v>Hoodberg</v>
      </c>
      <c r="AE1876" t="str">
        <f>VLOOKUP(Table8_16[[#This Row],[Store_ID]],Store!$A$2:$E$21,5,FALSE)</f>
        <v>Outlet</v>
      </c>
      <c r="AF1876" s="22" t="str">
        <f>VLOOKUP(Table8_16[[#This Row],[Store_ID]],Store!$A$2:$F$21,6,FALSE)</f>
        <v>Physical Store</v>
      </c>
    </row>
    <row r="1877" spans="1:32" x14ac:dyDescent="0.3">
      <c r="A1877" t="s">
        <v>3842</v>
      </c>
      <c r="B1877" s="5">
        <v>45730</v>
      </c>
      <c r="C1877" t="s">
        <v>131</v>
      </c>
      <c r="D1877" t="s">
        <v>1762</v>
      </c>
      <c r="E1877" t="s">
        <v>1929</v>
      </c>
      <c r="F1877">
        <v>2</v>
      </c>
      <c r="G1877">
        <v>396.9</v>
      </c>
      <c r="H1877">
        <v>0.18</v>
      </c>
      <c r="I1877" t="s">
        <v>1961</v>
      </c>
      <c r="J1877">
        <v>650.91600000000005</v>
      </c>
      <c r="K1877">
        <v>650.91599999999994</v>
      </c>
      <c r="L1877" t="str">
        <f>_xlfn.IFS(Table8_1[[#This Row],[Unit_Price]]&lt;500,"Low Price",Table8_1[[#This Row],[Unit_Price]]&lt;2000,"Medium Price",Table8_1[[#This Row],[Unit_Price]]&gt;=2000, "High Price")</f>
        <v>Low Price</v>
      </c>
      <c r="M1877" t="str">
        <f>VLOOKUP(Table8_16[[#This Row],[Customer_ID]],Table1__2[],2,FALSE)</f>
        <v>Sarah Vance</v>
      </c>
      <c r="N1877">
        <f>VLOOKUP(Table8_16[[#This Row],[Customer_ID]],Table1__2[],3,FALSE)</f>
        <v>41</v>
      </c>
      <c r="O1877" t="str">
        <f>VLOOKUP(Table8_16[[#This Row],[Customer_ID]],Table1__2[],4,FALSE)</f>
        <v>Male</v>
      </c>
      <c r="P1877" t="str">
        <f>VLOOKUP(Table8_16[[#This Row],[Customer_ID]],Table1__2[],5,FALSE)</f>
        <v>Johnsonville</v>
      </c>
      <c r="Q1877" t="str">
        <f>VLOOKUP(Table8_16[[#This Row],[Customer_ID]],Table1__2[],6,FALSE)</f>
        <v>Oregon</v>
      </c>
      <c r="R1877" t="str">
        <f>VLOOKUP(Table8_16[[#This Row],[Customer_ID]],Table1__2[],7,FALSE)</f>
        <v>USA</v>
      </c>
      <c r="S1877" t="str">
        <f>VLOOKUP(Table8_16[[#This Row],[Customer_ID]],Table1__2[],8,FALSE)</f>
        <v>Silver</v>
      </c>
      <c r="T1877" t="str">
        <f>VLOOKUP(Table8_16[[#This Row],[Customer_ID]],Table1__2[],9,FALSE)</f>
        <v>Experienced</v>
      </c>
      <c r="U1877" t="str">
        <f>VLOOKUP(Table8_16[[#This Row],[Product_ID]],Table3__211[],2,FALSE)</f>
        <v>Luxury Perfume</v>
      </c>
      <c r="V1877" t="str">
        <f>VLOOKUP(Table8_16[[#This Row],[Product_ID]],Table3__211[],3,FALSE)</f>
        <v>Spray</v>
      </c>
      <c r="W1877" t="str">
        <f>VLOOKUP(Table8_16[[#This Row],[Product_ID]],Table3__211[],4,FALSE)</f>
        <v>Beauty</v>
      </c>
      <c r="X1877" t="str">
        <f>VLOOKUP(Table8_16[[#This Row],[Product_ID]],Table3__211[],5,FALSE)</f>
        <v>Fragrance</v>
      </c>
      <c r="Y1877" t="str">
        <f>VLOOKUP(Table8_16[[#This Row],[Product_ID]],Table3__211[],6,FALSE)</f>
        <v>Gibson, Green and Lopez</v>
      </c>
      <c r="Z1877">
        <f>VLOOKUP(Table8_16[[#This Row],[Product_ID]],Table3__211[],7,FALSE)</f>
        <v>482.75</v>
      </c>
      <c r="AA1877">
        <f>VLOOKUP(Table8_16[[#This Row],[Product_ID]],Table3__211[],8,FALSE)</f>
        <v>444</v>
      </c>
      <c r="AB1877" t="str">
        <f>VLOOKUP(Table8_16[[#This Row],[Store_ID]],Store!$A$2:$E$21,2,FALSE)</f>
        <v>Thomas, Bridges and Harris</v>
      </c>
      <c r="AC1877" t="str">
        <f>VLOOKUP(Table8_16[[#This Row],[Store_ID]],Store!$A$2:$E$21,3,FALSE)</f>
        <v>North</v>
      </c>
      <c r="AD1877" t="str">
        <f>VLOOKUP(Table8_16[[#This Row],[Store_ID]],Store!$A$2:$E$21,4,FALSE)</f>
        <v>Sabrinatown</v>
      </c>
      <c r="AE1877" t="str">
        <f>VLOOKUP(Table8_16[[#This Row],[Store_ID]],Store!$A$2:$E$21,5,FALSE)</f>
        <v>Online</v>
      </c>
      <c r="AF1877" s="22" t="str">
        <f>VLOOKUP(Table8_16[[#This Row],[Store_ID]],Store!$A$2:$F$21,6,FALSE)</f>
        <v>Digital Store</v>
      </c>
    </row>
    <row r="1878" spans="1:32" x14ac:dyDescent="0.3">
      <c r="A1878" t="s">
        <v>3843</v>
      </c>
      <c r="B1878" s="5">
        <v>45731</v>
      </c>
      <c r="C1878" t="s">
        <v>1412</v>
      </c>
      <c r="D1878" t="s">
        <v>1877</v>
      </c>
      <c r="E1878" t="s">
        <v>1896</v>
      </c>
      <c r="F1878">
        <v>1</v>
      </c>
      <c r="G1878">
        <v>176.84</v>
      </c>
      <c r="H1878">
        <v>0.19</v>
      </c>
      <c r="I1878" t="s">
        <v>1959</v>
      </c>
      <c r="J1878">
        <v>143.24039999999999</v>
      </c>
      <c r="K1878">
        <v>143.24039999999999</v>
      </c>
      <c r="L1878" t="str">
        <f>_xlfn.IFS(Table8_1[[#This Row],[Unit_Price]]&lt;500,"Low Price",Table8_1[[#This Row],[Unit_Price]]&lt;2000,"Medium Price",Table8_1[[#This Row],[Unit_Price]]&gt;=2000, "High Price")</f>
        <v>Low Price</v>
      </c>
      <c r="M1878" t="str">
        <f>VLOOKUP(Table8_16[[#This Row],[Customer_ID]],Table1__2[],2,FALSE)</f>
        <v>April Phillips</v>
      </c>
      <c r="N1878">
        <f>VLOOKUP(Table8_16[[#This Row],[Customer_ID]],Table1__2[],3,FALSE)</f>
        <v>62</v>
      </c>
      <c r="O1878" t="str">
        <f>VLOOKUP(Table8_16[[#This Row],[Customer_ID]],Table1__2[],4,FALSE)</f>
        <v>Female</v>
      </c>
      <c r="P1878" t="str">
        <f>VLOOKUP(Table8_16[[#This Row],[Customer_ID]],Table1__2[],5,FALSE)</f>
        <v>Lake Carolyn</v>
      </c>
      <c r="Q1878" t="str">
        <f>VLOOKUP(Table8_16[[#This Row],[Customer_ID]],Table1__2[],6,FALSE)</f>
        <v>Hawaii</v>
      </c>
      <c r="R1878" t="str">
        <f>VLOOKUP(Table8_16[[#This Row],[Customer_ID]],Table1__2[],7,FALSE)</f>
        <v>USA</v>
      </c>
      <c r="S1878" t="str">
        <f>VLOOKUP(Table8_16[[#This Row],[Customer_ID]],Table1__2[],8,FALSE)</f>
        <v>Platinum</v>
      </c>
      <c r="T1878" t="str">
        <f>VLOOKUP(Table8_16[[#This Row],[Customer_ID]],Table1__2[],9,FALSE)</f>
        <v>Retired</v>
      </c>
      <c r="U1878" t="str">
        <f>VLOOKUP(Table8_16[[#This Row],[Product_ID]],Table3__211[],2,FALSE)</f>
        <v>Portable Bluetooth</v>
      </c>
      <c r="V1878" t="str">
        <f>VLOOKUP(Table8_16[[#This Row],[Product_ID]],Table3__211[],3,FALSE)</f>
        <v>Speaker</v>
      </c>
      <c r="W1878" t="str">
        <f>VLOOKUP(Table8_16[[#This Row],[Product_ID]],Table3__211[],4,FALSE)</f>
        <v>Electronics</v>
      </c>
      <c r="X1878" t="str">
        <f>VLOOKUP(Table8_16[[#This Row],[Product_ID]],Table3__211[],5,FALSE)</f>
        <v>Audio</v>
      </c>
      <c r="Y1878" t="str">
        <f>VLOOKUP(Table8_16[[#This Row],[Product_ID]],Table3__211[],6,FALSE)</f>
        <v>Flores-King</v>
      </c>
      <c r="Z1878">
        <f>VLOOKUP(Table8_16[[#This Row],[Product_ID]],Table3__211[],7,FALSE)</f>
        <v>431.67</v>
      </c>
      <c r="AA1878">
        <f>VLOOKUP(Table8_16[[#This Row],[Product_ID]],Table3__211[],8,FALSE)</f>
        <v>73</v>
      </c>
      <c r="AB1878" t="str">
        <f>VLOOKUP(Table8_16[[#This Row],[Store_ID]],Store!$A$2:$E$21,2,FALSE)</f>
        <v>Black-Horn</v>
      </c>
      <c r="AC1878" t="str">
        <f>VLOOKUP(Table8_16[[#This Row],[Store_ID]],Store!$A$2:$E$21,3,FALSE)</f>
        <v>South</v>
      </c>
      <c r="AD1878" t="str">
        <f>VLOOKUP(Table8_16[[#This Row],[Store_ID]],Store!$A$2:$E$21,4,FALSE)</f>
        <v>North Nancyview</v>
      </c>
      <c r="AE1878" t="str">
        <f>VLOOKUP(Table8_16[[#This Row],[Store_ID]],Store!$A$2:$E$21,5,FALSE)</f>
        <v>Outlet</v>
      </c>
      <c r="AF1878" s="22" t="str">
        <f>VLOOKUP(Table8_16[[#This Row],[Store_ID]],Store!$A$2:$F$21,6,FALSE)</f>
        <v>Physical Store</v>
      </c>
    </row>
    <row r="1879" spans="1:32" x14ac:dyDescent="0.3">
      <c r="A1879" t="s">
        <v>3844</v>
      </c>
      <c r="B1879" s="5">
        <v>45272</v>
      </c>
      <c r="C1879" t="s">
        <v>823</v>
      </c>
      <c r="D1879" t="s">
        <v>1655</v>
      </c>
      <c r="E1879" t="s">
        <v>1887</v>
      </c>
      <c r="F1879">
        <v>2</v>
      </c>
      <c r="G1879">
        <v>614.21</v>
      </c>
      <c r="H1879">
        <v>0.11</v>
      </c>
      <c r="I1879" t="s">
        <v>1961</v>
      </c>
      <c r="J1879">
        <v>1093.2937999999999</v>
      </c>
      <c r="K1879">
        <v>1093.2938000000001</v>
      </c>
      <c r="L1879" t="str">
        <f>_xlfn.IFS(Table8_1[[#This Row],[Unit_Price]]&lt;500,"Low Price",Table8_1[[#This Row],[Unit_Price]]&lt;2000,"Medium Price",Table8_1[[#This Row],[Unit_Price]]&gt;=2000, "High Price")</f>
        <v>Medium Price</v>
      </c>
      <c r="M1879" t="str">
        <f>VLOOKUP(Table8_16[[#This Row],[Customer_ID]],Table1__2[],2,FALSE)</f>
        <v>Linda Kline</v>
      </c>
      <c r="N1879">
        <f>VLOOKUP(Table8_16[[#This Row],[Customer_ID]],Table1__2[],3,FALSE)</f>
        <v>34</v>
      </c>
      <c r="O1879" t="str">
        <f>VLOOKUP(Table8_16[[#This Row],[Customer_ID]],Table1__2[],4,FALSE)</f>
        <v>Male</v>
      </c>
      <c r="P1879" t="str">
        <f>VLOOKUP(Table8_16[[#This Row],[Customer_ID]],Table1__2[],5,FALSE)</f>
        <v>Masseyland</v>
      </c>
      <c r="Q1879" t="str">
        <f>VLOOKUP(Table8_16[[#This Row],[Customer_ID]],Table1__2[],6,FALSE)</f>
        <v>Alaska</v>
      </c>
      <c r="R1879" t="str">
        <f>VLOOKUP(Table8_16[[#This Row],[Customer_ID]],Table1__2[],7,FALSE)</f>
        <v>USA</v>
      </c>
      <c r="S1879" t="str">
        <f>VLOOKUP(Table8_16[[#This Row],[Customer_ID]],Table1__2[],8,FALSE)</f>
        <v>Silver</v>
      </c>
      <c r="T1879" t="str">
        <f>VLOOKUP(Table8_16[[#This Row],[Customer_ID]],Table1__2[],9,FALSE)</f>
        <v>Experienced</v>
      </c>
      <c r="U1879" t="str">
        <f>VLOOKUP(Table8_16[[#This Row],[Product_ID]],Table3__211[],2,FALSE)</f>
        <v>Wireless Bluetooth</v>
      </c>
      <c r="V1879" t="str">
        <f>VLOOKUP(Table8_16[[#This Row],[Product_ID]],Table3__211[],3,FALSE)</f>
        <v>Speaker</v>
      </c>
      <c r="W1879" t="str">
        <f>VLOOKUP(Table8_16[[#This Row],[Product_ID]],Table3__211[],4,FALSE)</f>
        <v>Electronics</v>
      </c>
      <c r="X1879" t="str">
        <f>VLOOKUP(Table8_16[[#This Row],[Product_ID]],Table3__211[],5,FALSE)</f>
        <v>Audio</v>
      </c>
      <c r="Y1879" t="str">
        <f>VLOOKUP(Table8_16[[#This Row],[Product_ID]],Table3__211[],6,FALSE)</f>
        <v>Reed-Schmidt</v>
      </c>
      <c r="Z1879">
        <f>VLOOKUP(Table8_16[[#This Row],[Product_ID]],Table3__211[],7,FALSE)</f>
        <v>322.41000000000003</v>
      </c>
      <c r="AA1879">
        <f>VLOOKUP(Table8_16[[#This Row],[Product_ID]],Table3__211[],8,FALSE)</f>
        <v>213</v>
      </c>
      <c r="AB1879" t="str">
        <f>VLOOKUP(Table8_16[[#This Row],[Store_ID]],Store!$A$2:$E$21,2,FALSE)</f>
        <v>Rivera-Warner</v>
      </c>
      <c r="AC1879" t="str">
        <f>VLOOKUP(Table8_16[[#This Row],[Store_ID]],Store!$A$2:$E$21,3,FALSE)</f>
        <v>East</v>
      </c>
      <c r="AD1879" t="str">
        <f>VLOOKUP(Table8_16[[#This Row],[Store_ID]],Store!$A$2:$E$21,4,FALSE)</f>
        <v>Washingtonfurt</v>
      </c>
      <c r="AE1879" t="str">
        <f>VLOOKUP(Table8_16[[#This Row],[Store_ID]],Store!$A$2:$E$21,5,FALSE)</f>
        <v>Flagship</v>
      </c>
      <c r="AF1879" s="22" t="str">
        <f>VLOOKUP(Table8_16[[#This Row],[Store_ID]],Store!$A$2:$F$21,6,FALSE)</f>
        <v>Physical Store</v>
      </c>
    </row>
    <row r="1880" spans="1:32" x14ac:dyDescent="0.3">
      <c r="A1880" t="s">
        <v>3845</v>
      </c>
      <c r="B1880" s="5">
        <v>45584</v>
      </c>
      <c r="C1880" t="s">
        <v>385</v>
      </c>
      <c r="D1880" t="s">
        <v>2061</v>
      </c>
      <c r="E1880" t="s">
        <v>1914</v>
      </c>
      <c r="F1880">
        <v>3</v>
      </c>
      <c r="G1880">
        <v>604.66</v>
      </c>
      <c r="H1880">
        <v>0.18</v>
      </c>
      <c r="I1880" t="s">
        <v>1964</v>
      </c>
      <c r="J1880">
        <v>1487.4636</v>
      </c>
      <c r="K1880">
        <v>1487.4636</v>
      </c>
      <c r="L1880" t="str">
        <f>_xlfn.IFS(Table8_1[[#This Row],[Unit_Price]]&lt;500,"Low Price",Table8_1[[#This Row],[Unit_Price]]&lt;2000,"Medium Price",Table8_1[[#This Row],[Unit_Price]]&gt;=2000, "High Price")</f>
        <v>Medium Price</v>
      </c>
      <c r="M1880" t="str">
        <f>VLOOKUP(Table8_16[[#This Row],[Customer_ID]],Table1__2[],2,FALSE)</f>
        <v>Travis Holland</v>
      </c>
      <c r="N1880">
        <f>VLOOKUP(Table8_16[[#This Row],[Customer_ID]],Table1__2[],3,FALSE)</f>
        <v>38</v>
      </c>
      <c r="O1880" t="str">
        <f>VLOOKUP(Table8_16[[#This Row],[Customer_ID]],Table1__2[],4,FALSE)</f>
        <v>Male</v>
      </c>
      <c r="P1880" t="str">
        <f>VLOOKUP(Table8_16[[#This Row],[Customer_ID]],Table1__2[],5,FALSE)</f>
        <v>Webstermouth</v>
      </c>
      <c r="Q1880" t="str">
        <f>VLOOKUP(Table8_16[[#This Row],[Customer_ID]],Table1__2[],6,FALSE)</f>
        <v>New Hampshire</v>
      </c>
      <c r="R1880" t="str">
        <f>VLOOKUP(Table8_16[[#This Row],[Customer_ID]],Table1__2[],7,FALSE)</f>
        <v>USA</v>
      </c>
      <c r="S1880" t="str">
        <f>VLOOKUP(Table8_16[[#This Row],[Customer_ID]],Table1__2[],8,FALSE)</f>
        <v>Bronze</v>
      </c>
      <c r="T1880" t="str">
        <f>VLOOKUP(Table8_16[[#This Row],[Customer_ID]],Table1__2[],9,FALSE)</f>
        <v>Experienced</v>
      </c>
      <c r="U1880" t="str">
        <f>VLOOKUP(Table8_16[[#This Row],[Product_ID]],Table3__211[],2,FALSE)</f>
        <v>Men's Running</v>
      </c>
      <c r="V1880" t="str">
        <f>VLOOKUP(Table8_16[[#This Row],[Product_ID]],Table3__211[],3,FALSE)</f>
        <v>Jacket</v>
      </c>
      <c r="W1880" t="str">
        <f>VLOOKUP(Table8_16[[#This Row],[Product_ID]],Table3__211[],4,FALSE)</f>
        <v>Clothing</v>
      </c>
      <c r="X1880" t="str">
        <f>VLOOKUP(Table8_16[[#This Row],[Product_ID]],Table3__211[],5,FALSE)</f>
        <v>Outerwear</v>
      </c>
      <c r="Y1880" t="str">
        <f>VLOOKUP(Table8_16[[#This Row],[Product_ID]],Table3__211[],6,FALSE)</f>
        <v>Pineda Ltd</v>
      </c>
      <c r="Z1880">
        <f>VLOOKUP(Table8_16[[#This Row],[Product_ID]],Table3__211[],7,FALSE)</f>
        <v>364.67</v>
      </c>
      <c r="AA1880">
        <f>VLOOKUP(Table8_16[[#This Row],[Product_ID]],Table3__211[],8,FALSE)</f>
        <v>452</v>
      </c>
      <c r="AB1880" t="str">
        <f>VLOOKUP(Table8_16[[#This Row],[Store_ID]],Store!$A$2:$E$21,2,FALSE)</f>
        <v>Martinez-Mullins</v>
      </c>
      <c r="AC1880" t="str">
        <f>VLOOKUP(Table8_16[[#This Row],[Store_ID]],Store!$A$2:$E$21,3,FALSE)</f>
        <v>South</v>
      </c>
      <c r="AD1880" t="str">
        <f>VLOOKUP(Table8_16[[#This Row],[Store_ID]],Store!$A$2:$E$21,4,FALSE)</f>
        <v>Williamsfurt</v>
      </c>
      <c r="AE1880" t="str">
        <f>VLOOKUP(Table8_16[[#This Row],[Store_ID]],Store!$A$2:$E$21,5,FALSE)</f>
        <v>Online</v>
      </c>
      <c r="AF1880" s="22" t="str">
        <f>VLOOKUP(Table8_16[[#This Row],[Store_ID]],Store!$A$2:$F$21,6,FALSE)</f>
        <v>Digital Store</v>
      </c>
    </row>
    <row r="1881" spans="1:32" x14ac:dyDescent="0.3">
      <c r="A1881" t="s">
        <v>3846</v>
      </c>
      <c r="B1881" s="5">
        <v>45534</v>
      </c>
      <c r="C1881" t="s">
        <v>1542</v>
      </c>
      <c r="D1881" t="s">
        <v>1565</v>
      </c>
      <c r="E1881" t="s">
        <v>1929</v>
      </c>
      <c r="F1881">
        <v>3</v>
      </c>
      <c r="G1881">
        <v>24.29</v>
      </c>
      <c r="H1881">
        <v>0.12</v>
      </c>
      <c r="I1881" t="s">
        <v>1961</v>
      </c>
      <c r="J1881">
        <v>64.125600000000006</v>
      </c>
      <c r="K1881">
        <v>64.125600000000006</v>
      </c>
      <c r="L1881" t="str">
        <f>_xlfn.IFS(Table8_1[[#This Row],[Unit_Price]]&lt;500,"Low Price",Table8_1[[#This Row],[Unit_Price]]&lt;2000,"Medium Price",Table8_1[[#This Row],[Unit_Price]]&gt;=2000, "High Price")</f>
        <v>Low Price</v>
      </c>
      <c r="M1881" t="str">
        <f>VLOOKUP(Table8_16[[#This Row],[Customer_ID]],Table1__2[],2,FALSE)</f>
        <v>Traci Gonzalez</v>
      </c>
      <c r="N1881">
        <f>VLOOKUP(Table8_16[[#This Row],[Customer_ID]],Table1__2[],3,FALSE)</f>
        <v>35</v>
      </c>
      <c r="O1881" t="str">
        <f>VLOOKUP(Table8_16[[#This Row],[Customer_ID]],Table1__2[],4,FALSE)</f>
        <v>Male</v>
      </c>
      <c r="P1881" t="str">
        <f>VLOOKUP(Table8_16[[#This Row],[Customer_ID]],Table1__2[],5,FALSE)</f>
        <v>Snyderfurt</v>
      </c>
      <c r="Q1881" t="str">
        <f>VLOOKUP(Table8_16[[#This Row],[Customer_ID]],Table1__2[],6,FALSE)</f>
        <v>New Mexico</v>
      </c>
      <c r="R1881" t="str">
        <f>VLOOKUP(Table8_16[[#This Row],[Customer_ID]],Table1__2[],7,FALSE)</f>
        <v>USA</v>
      </c>
      <c r="S1881" t="str">
        <f>VLOOKUP(Table8_16[[#This Row],[Customer_ID]],Table1__2[],8,FALSE)</f>
        <v>Silver</v>
      </c>
      <c r="T1881" t="str">
        <f>VLOOKUP(Table8_16[[#This Row],[Customer_ID]],Table1__2[],9,FALSE)</f>
        <v>Experienced</v>
      </c>
      <c r="U1881" t="str">
        <f>VLOOKUP(Table8_16[[#This Row],[Product_ID]],Table3__211[],2,FALSE)</f>
        <v>Women's Casual</v>
      </c>
      <c r="V1881" t="str">
        <f>VLOOKUP(Table8_16[[#This Row],[Product_ID]],Table3__211[],3,FALSE)</f>
        <v>Hoodie</v>
      </c>
      <c r="W1881" t="str">
        <f>VLOOKUP(Table8_16[[#This Row],[Product_ID]],Table3__211[],4,FALSE)</f>
        <v>Clothing</v>
      </c>
      <c r="X1881" t="str">
        <f>VLOOKUP(Table8_16[[#This Row],[Product_ID]],Table3__211[],5,FALSE)</f>
        <v>Outerwear</v>
      </c>
      <c r="Y1881" t="str">
        <f>VLOOKUP(Table8_16[[#This Row],[Product_ID]],Table3__211[],6,FALSE)</f>
        <v>Sims Inc</v>
      </c>
      <c r="Z1881">
        <f>VLOOKUP(Table8_16[[#This Row],[Product_ID]],Table3__211[],7,FALSE)</f>
        <v>254.04</v>
      </c>
      <c r="AA1881">
        <f>VLOOKUP(Table8_16[[#This Row],[Product_ID]],Table3__211[],8,FALSE)</f>
        <v>352</v>
      </c>
      <c r="AB1881" t="str">
        <f>VLOOKUP(Table8_16[[#This Row],[Store_ID]],Store!$A$2:$E$21,2,FALSE)</f>
        <v>Thomas, Bridges and Harris</v>
      </c>
      <c r="AC1881" t="str">
        <f>VLOOKUP(Table8_16[[#This Row],[Store_ID]],Store!$A$2:$E$21,3,FALSE)</f>
        <v>North</v>
      </c>
      <c r="AD1881" t="str">
        <f>VLOOKUP(Table8_16[[#This Row],[Store_ID]],Store!$A$2:$E$21,4,FALSE)</f>
        <v>Sabrinatown</v>
      </c>
      <c r="AE1881" t="str">
        <f>VLOOKUP(Table8_16[[#This Row],[Store_ID]],Store!$A$2:$E$21,5,FALSE)</f>
        <v>Online</v>
      </c>
      <c r="AF1881" s="22" t="str">
        <f>VLOOKUP(Table8_16[[#This Row],[Store_ID]],Store!$A$2:$F$21,6,FALSE)</f>
        <v>Digital Store</v>
      </c>
    </row>
    <row r="1882" spans="1:32" x14ac:dyDescent="0.3">
      <c r="A1882" t="s">
        <v>3847</v>
      </c>
      <c r="B1882" s="5">
        <v>45482</v>
      </c>
      <c r="C1882" t="s">
        <v>424</v>
      </c>
      <c r="D1882" t="s">
        <v>1771</v>
      </c>
      <c r="E1882" t="s">
        <v>1927</v>
      </c>
      <c r="F1882">
        <v>1</v>
      </c>
      <c r="G1882">
        <v>503.95</v>
      </c>
      <c r="H1882">
        <v>0.24</v>
      </c>
      <c r="I1882" t="s">
        <v>1961</v>
      </c>
      <c r="J1882">
        <v>383.00200000000001</v>
      </c>
      <c r="K1882">
        <v>383.00200000000001</v>
      </c>
      <c r="L1882" t="str">
        <f>_xlfn.IFS(Table8_1[[#This Row],[Unit_Price]]&lt;500,"Low Price",Table8_1[[#This Row],[Unit_Price]]&lt;2000,"Medium Price",Table8_1[[#This Row],[Unit_Price]]&gt;=2000, "High Price")</f>
        <v>Medium Price</v>
      </c>
      <c r="M1882" t="str">
        <f>VLOOKUP(Table8_16[[#This Row],[Customer_ID]],Table1__2[],2,FALSE)</f>
        <v>Joel Robinson</v>
      </c>
      <c r="N1882">
        <f>VLOOKUP(Table8_16[[#This Row],[Customer_ID]],Table1__2[],3,FALSE)</f>
        <v>62</v>
      </c>
      <c r="O1882" t="str">
        <f>VLOOKUP(Table8_16[[#This Row],[Customer_ID]],Table1__2[],4,FALSE)</f>
        <v>Male</v>
      </c>
      <c r="P1882" t="str">
        <f>VLOOKUP(Table8_16[[#This Row],[Customer_ID]],Table1__2[],5,FALSE)</f>
        <v>Lake Danielport</v>
      </c>
      <c r="Q1882" t="str">
        <f>VLOOKUP(Table8_16[[#This Row],[Customer_ID]],Table1__2[],6,FALSE)</f>
        <v>Hawaii</v>
      </c>
      <c r="R1882" t="str">
        <f>VLOOKUP(Table8_16[[#This Row],[Customer_ID]],Table1__2[],7,FALSE)</f>
        <v>USA</v>
      </c>
      <c r="S1882" t="str">
        <f>VLOOKUP(Table8_16[[#This Row],[Customer_ID]],Table1__2[],8,FALSE)</f>
        <v>Platinum</v>
      </c>
      <c r="T1882" t="str">
        <f>VLOOKUP(Table8_16[[#This Row],[Customer_ID]],Table1__2[],9,FALSE)</f>
        <v>Retired</v>
      </c>
      <c r="U1882" t="str">
        <f>VLOOKUP(Table8_16[[#This Row],[Product_ID]],Table3__211[],2,FALSE)</f>
        <v>Organic Sunscreen</v>
      </c>
      <c r="V1882" t="str">
        <f>VLOOKUP(Table8_16[[#This Row],[Product_ID]],Table3__211[],3,FALSE)</f>
        <v>Lotion</v>
      </c>
      <c r="W1882" t="str">
        <f>VLOOKUP(Table8_16[[#This Row],[Product_ID]],Table3__211[],4,FALSE)</f>
        <v>Beauty</v>
      </c>
      <c r="X1882" t="str">
        <f>VLOOKUP(Table8_16[[#This Row],[Product_ID]],Table3__211[],5,FALSE)</f>
        <v>Skincare</v>
      </c>
      <c r="Y1882" t="str">
        <f>VLOOKUP(Table8_16[[#This Row],[Product_ID]],Table3__211[],6,FALSE)</f>
        <v>Anderson-Riley</v>
      </c>
      <c r="Z1882">
        <f>VLOOKUP(Table8_16[[#This Row],[Product_ID]],Table3__211[],7,FALSE)</f>
        <v>266.86</v>
      </c>
      <c r="AA1882">
        <f>VLOOKUP(Table8_16[[#This Row],[Product_ID]],Table3__211[],8,FALSE)</f>
        <v>458</v>
      </c>
      <c r="AB1882" t="str">
        <f>VLOOKUP(Table8_16[[#This Row],[Store_ID]],Store!$A$2:$E$21,2,FALSE)</f>
        <v>Aguirre-Keller</v>
      </c>
      <c r="AC1882" t="str">
        <f>VLOOKUP(Table8_16[[#This Row],[Store_ID]],Store!$A$2:$E$21,3,FALSE)</f>
        <v>South</v>
      </c>
      <c r="AD1882" t="str">
        <f>VLOOKUP(Table8_16[[#This Row],[Store_ID]],Store!$A$2:$E$21,4,FALSE)</f>
        <v>Lake Michael</v>
      </c>
      <c r="AE1882" t="str">
        <f>VLOOKUP(Table8_16[[#This Row],[Store_ID]],Store!$A$2:$E$21,5,FALSE)</f>
        <v>Online</v>
      </c>
      <c r="AF1882" s="22" t="str">
        <f>VLOOKUP(Table8_16[[#This Row],[Store_ID]],Store!$A$2:$F$21,6,FALSE)</f>
        <v>Digital Store</v>
      </c>
    </row>
    <row r="1883" spans="1:32" x14ac:dyDescent="0.3">
      <c r="A1883" t="s">
        <v>3848</v>
      </c>
      <c r="B1883" s="5">
        <v>45475</v>
      </c>
      <c r="C1883" t="s">
        <v>1016</v>
      </c>
      <c r="D1883" t="s">
        <v>1735</v>
      </c>
      <c r="E1883" t="s">
        <v>1934</v>
      </c>
      <c r="F1883">
        <v>4</v>
      </c>
      <c r="G1883">
        <v>860.78</v>
      </c>
      <c r="H1883">
        <v>0.03</v>
      </c>
      <c r="I1883" t="s">
        <v>1959</v>
      </c>
      <c r="J1883">
        <v>3339.8263999999999</v>
      </c>
      <c r="K1883">
        <v>3339.8263999999999</v>
      </c>
      <c r="L1883" t="str">
        <f>_xlfn.IFS(Table8_1[[#This Row],[Unit_Price]]&lt;500,"Low Price",Table8_1[[#This Row],[Unit_Price]]&lt;2000,"Medium Price",Table8_1[[#This Row],[Unit_Price]]&gt;=2000, "High Price")</f>
        <v>Medium Price</v>
      </c>
      <c r="M1883" t="str">
        <f>VLOOKUP(Table8_16[[#This Row],[Customer_ID]],Table1__2[],2,FALSE)</f>
        <v>Casey Simpson</v>
      </c>
      <c r="N1883">
        <f>VLOOKUP(Table8_16[[#This Row],[Customer_ID]],Table1__2[],3,FALSE)</f>
        <v>54</v>
      </c>
      <c r="O1883" t="str">
        <f>VLOOKUP(Table8_16[[#This Row],[Customer_ID]],Table1__2[],4,FALSE)</f>
        <v>Male</v>
      </c>
      <c r="P1883" t="str">
        <f>VLOOKUP(Table8_16[[#This Row],[Customer_ID]],Table1__2[],5,FALSE)</f>
        <v>West Mathewside</v>
      </c>
      <c r="Q1883" t="str">
        <f>VLOOKUP(Table8_16[[#This Row],[Customer_ID]],Table1__2[],6,FALSE)</f>
        <v>Mississippi</v>
      </c>
      <c r="R1883" t="str">
        <f>VLOOKUP(Table8_16[[#This Row],[Customer_ID]],Table1__2[],7,FALSE)</f>
        <v>USA</v>
      </c>
      <c r="S1883" t="str">
        <f>VLOOKUP(Table8_16[[#This Row],[Customer_ID]],Table1__2[],8,FALSE)</f>
        <v>Platinum</v>
      </c>
      <c r="T1883" t="str">
        <f>VLOOKUP(Table8_16[[#This Row],[Customer_ID]],Table1__2[],9,FALSE)</f>
        <v>Experienced</v>
      </c>
      <c r="U1883" t="str">
        <f>VLOOKUP(Table8_16[[#This Row],[Product_ID]],Table3__211[],2,FALSE)</f>
        <v>HDMI Cable –</v>
      </c>
      <c r="V1883" t="str">
        <f>VLOOKUP(Table8_16[[#This Row],[Product_ID]],Table3__211[],3,FALSE)</f>
        <v>2m</v>
      </c>
      <c r="W1883" t="str">
        <f>VLOOKUP(Table8_16[[#This Row],[Product_ID]],Table3__211[],4,FALSE)</f>
        <v>Electronics</v>
      </c>
      <c r="X1883" t="str">
        <f>VLOOKUP(Table8_16[[#This Row],[Product_ID]],Table3__211[],5,FALSE)</f>
        <v>Accessories</v>
      </c>
      <c r="Y1883" t="str">
        <f>VLOOKUP(Table8_16[[#This Row],[Product_ID]],Table3__211[],6,FALSE)</f>
        <v>Bautista, Green and Hale</v>
      </c>
      <c r="Z1883">
        <f>VLOOKUP(Table8_16[[#This Row],[Product_ID]],Table3__211[],7,FALSE)</f>
        <v>88.49</v>
      </c>
      <c r="AA1883">
        <f>VLOOKUP(Table8_16[[#This Row],[Product_ID]],Table3__211[],8,FALSE)</f>
        <v>246</v>
      </c>
      <c r="AB1883" t="str">
        <f>VLOOKUP(Table8_16[[#This Row],[Store_ID]],Store!$A$2:$E$21,2,FALSE)</f>
        <v>Mcdonald Inc</v>
      </c>
      <c r="AC1883" t="str">
        <f>VLOOKUP(Table8_16[[#This Row],[Store_ID]],Store!$A$2:$E$21,3,FALSE)</f>
        <v>South</v>
      </c>
      <c r="AD1883" t="str">
        <f>VLOOKUP(Table8_16[[#This Row],[Store_ID]],Store!$A$2:$E$21,4,FALSE)</f>
        <v>Christopherland</v>
      </c>
      <c r="AE1883" t="str">
        <f>VLOOKUP(Table8_16[[#This Row],[Store_ID]],Store!$A$2:$E$21,5,FALSE)</f>
        <v>Outlet</v>
      </c>
      <c r="AF1883" s="22" t="str">
        <f>VLOOKUP(Table8_16[[#This Row],[Store_ID]],Store!$A$2:$F$21,6,FALSE)</f>
        <v>Physical Store</v>
      </c>
    </row>
    <row r="1884" spans="1:32" x14ac:dyDescent="0.3">
      <c r="A1884" t="s">
        <v>3849</v>
      </c>
      <c r="B1884" s="5">
        <v>45234</v>
      </c>
      <c r="C1884" t="s">
        <v>654</v>
      </c>
      <c r="D1884" t="s">
        <v>1706</v>
      </c>
      <c r="E1884" t="s">
        <v>1901</v>
      </c>
      <c r="F1884">
        <v>3</v>
      </c>
      <c r="G1884">
        <v>41.97</v>
      </c>
      <c r="H1884">
        <v>0.03</v>
      </c>
      <c r="I1884" t="s">
        <v>1964</v>
      </c>
      <c r="J1884">
        <v>122.1327</v>
      </c>
      <c r="K1884">
        <v>122.1327</v>
      </c>
      <c r="L1884" t="str">
        <f>_xlfn.IFS(Table8_1[[#This Row],[Unit_Price]]&lt;500,"Low Price",Table8_1[[#This Row],[Unit_Price]]&lt;2000,"Medium Price",Table8_1[[#This Row],[Unit_Price]]&gt;=2000, "High Price")</f>
        <v>Low Price</v>
      </c>
      <c r="M1884" t="str">
        <f>VLOOKUP(Table8_16[[#This Row],[Customer_ID]],Table1__2[],2,FALSE)</f>
        <v>Andrea Jacobs</v>
      </c>
      <c r="N1884">
        <f>VLOOKUP(Table8_16[[#This Row],[Customer_ID]],Table1__2[],3,FALSE)</f>
        <v>45</v>
      </c>
      <c r="O1884" t="str">
        <f>VLOOKUP(Table8_16[[#This Row],[Customer_ID]],Table1__2[],4,FALSE)</f>
        <v>Female</v>
      </c>
      <c r="P1884" t="str">
        <f>VLOOKUP(Table8_16[[#This Row],[Customer_ID]],Table1__2[],5,FALSE)</f>
        <v>Christopherland</v>
      </c>
      <c r="Q1884" t="str">
        <f>VLOOKUP(Table8_16[[#This Row],[Customer_ID]],Table1__2[],6,FALSE)</f>
        <v>Minnesota</v>
      </c>
      <c r="R1884" t="str">
        <f>VLOOKUP(Table8_16[[#This Row],[Customer_ID]],Table1__2[],7,FALSE)</f>
        <v>USA</v>
      </c>
      <c r="S1884" t="str">
        <f>VLOOKUP(Table8_16[[#This Row],[Customer_ID]],Table1__2[],8,FALSE)</f>
        <v>Platinum</v>
      </c>
      <c r="T1884" t="str">
        <f>VLOOKUP(Table8_16[[#This Row],[Customer_ID]],Table1__2[],9,FALSE)</f>
        <v>Experienced</v>
      </c>
      <c r="U1884" t="str">
        <f>VLOOKUP(Table8_16[[#This Row],[Product_ID]],Table3__211[],2,FALSE)</f>
        <v>Smart Home WiFi</v>
      </c>
      <c r="V1884" t="str">
        <f>VLOOKUP(Table8_16[[#This Row],[Product_ID]],Table3__211[],3,FALSE)</f>
        <v>Camera</v>
      </c>
      <c r="W1884" t="str">
        <f>VLOOKUP(Table8_16[[#This Row],[Product_ID]],Table3__211[],4,FALSE)</f>
        <v>Electronics</v>
      </c>
      <c r="X1884" t="str">
        <f>VLOOKUP(Table8_16[[#This Row],[Product_ID]],Table3__211[],5,FALSE)</f>
        <v>Accessories</v>
      </c>
      <c r="Y1884" t="str">
        <f>VLOOKUP(Table8_16[[#This Row],[Product_ID]],Table3__211[],6,FALSE)</f>
        <v>Holmes LLC</v>
      </c>
      <c r="Z1884">
        <f>VLOOKUP(Table8_16[[#This Row],[Product_ID]],Table3__211[],7,FALSE)</f>
        <v>450.71</v>
      </c>
      <c r="AA1884">
        <f>VLOOKUP(Table8_16[[#This Row],[Product_ID]],Table3__211[],8,FALSE)</f>
        <v>389</v>
      </c>
      <c r="AB1884" t="str">
        <f>VLOOKUP(Table8_16[[#This Row],[Store_ID]],Store!$A$2:$E$21,2,FALSE)</f>
        <v>Johnson-Wright</v>
      </c>
      <c r="AC1884" t="str">
        <f>VLOOKUP(Table8_16[[#This Row],[Store_ID]],Store!$A$2:$E$21,3,FALSE)</f>
        <v>North</v>
      </c>
      <c r="AD1884" t="str">
        <f>VLOOKUP(Table8_16[[#This Row],[Store_ID]],Store!$A$2:$E$21,4,FALSE)</f>
        <v>Hoodberg</v>
      </c>
      <c r="AE1884" t="str">
        <f>VLOOKUP(Table8_16[[#This Row],[Store_ID]],Store!$A$2:$E$21,5,FALSE)</f>
        <v>Outlet</v>
      </c>
      <c r="AF1884" s="22" t="str">
        <f>VLOOKUP(Table8_16[[#This Row],[Store_ID]],Store!$A$2:$F$21,6,FALSE)</f>
        <v>Physical Store</v>
      </c>
    </row>
    <row r="1885" spans="1:32" x14ac:dyDescent="0.3">
      <c r="A1885" t="s">
        <v>3850</v>
      </c>
      <c r="B1885" s="5">
        <v>45397</v>
      </c>
      <c r="C1885" t="s">
        <v>138</v>
      </c>
      <c r="D1885" t="s">
        <v>1617</v>
      </c>
      <c r="E1885" t="s">
        <v>1908</v>
      </c>
      <c r="F1885">
        <v>1</v>
      </c>
      <c r="G1885">
        <v>649.59</v>
      </c>
      <c r="H1885">
        <v>0.12</v>
      </c>
      <c r="I1885" t="s">
        <v>1964</v>
      </c>
      <c r="J1885">
        <v>571.63919999999996</v>
      </c>
      <c r="K1885">
        <v>571.63920000000007</v>
      </c>
      <c r="L1885" t="str">
        <f>_xlfn.IFS(Table8_1[[#This Row],[Unit_Price]]&lt;500,"Low Price",Table8_1[[#This Row],[Unit_Price]]&lt;2000,"Medium Price",Table8_1[[#This Row],[Unit_Price]]&gt;=2000, "High Price")</f>
        <v>Medium Price</v>
      </c>
      <c r="M1885" t="str">
        <f>VLOOKUP(Table8_16[[#This Row],[Customer_ID]],Table1__2[],2,FALSE)</f>
        <v>Robert Jones Dds</v>
      </c>
      <c r="N1885">
        <f>VLOOKUP(Table8_16[[#This Row],[Customer_ID]],Table1__2[],3,FALSE)</f>
        <v>25</v>
      </c>
      <c r="O1885" t="str">
        <f>VLOOKUP(Table8_16[[#This Row],[Customer_ID]],Table1__2[],4,FALSE)</f>
        <v>Male</v>
      </c>
      <c r="P1885" t="str">
        <f>VLOOKUP(Table8_16[[#This Row],[Customer_ID]],Table1__2[],5,FALSE)</f>
        <v>Tristanton</v>
      </c>
      <c r="Q1885" t="str">
        <f>VLOOKUP(Table8_16[[#This Row],[Customer_ID]],Table1__2[],6,FALSE)</f>
        <v>Oklahoma</v>
      </c>
      <c r="R1885" t="str">
        <f>VLOOKUP(Table8_16[[#This Row],[Customer_ID]],Table1__2[],7,FALSE)</f>
        <v>USA</v>
      </c>
      <c r="S1885" t="str">
        <f>VLOOKUP(Table8_16[[#This Row],[Customer_ID]],Table1__2[],8,FALSE)</f>
        <v>Platinum</v>
      </c>
      <c r="T1885" t="str">
        <f>VLOOKUP(Table8_16[[#This Row],[Customer_ID]],Table1__2[],9,FALSE)</f>
        <v>Entry level Professionel</v>
      </c>
      <c r="U1885" t="str">
        <f>VLOOKUP(Table8_16[[#This Row],[Product_ID]],Table3__211[],2,FALSE)</f>
        <v>4K Home</v>
      </c>
      <c r="V1885" t="str">
        <f>VLOOKUP(Table8_16[[#This Row],[Product_ID]],Table3__211[],3,FALSE)</f>
        <v>Projector</v>
      </c>
      <c r="W1885" t="str">
        <f>VLOOKUP(Table8_16[[#This Row],[Product_ID]],Table3__211[],4,FALSE)</f>
        <v>Electronics</v>
      </c>
      <c r="X1885" t="str">
        <f>VLOOKUP(Table8_16[[#This Row],[Product_ID]],Table3__211[],5,FALSE)</f>
        <v>Appliances</v>
      </c>
      <c r="Y1885" t="str">
        <f>VLOOKUP(Table8_16[[#This Row],[Product_ID]],Table3__211[],6,FALSE)</f>
        <v>Thomas LLC</v>
      </c>
      <c r="Z1885">
        <f>VLOOKUP(Table8_16[[#This Row],[Product_ID]],Table3__211[],7,FALSE)</f>
        <v>465.34</v>
      </c>
      <c r="AA1885">
        <f>VLOOKUP(Table8_16[[#This Row],[Product_ID]],Table3__211[],8,FALSE)</f>
        <v>301</v>
      </c>
      <c r="AB1885" t="str">
        <f>VLOOKUP(Table8_16[[#This Row],[Store_ID]],Store!$A$2:$E$21,2,FALSE)</f>
        <v>Gray Ltd</v>
      </c>
      <c r="AC1885" t="str">
        <f>VLOOKUP(Table8_16[[#This Row],[Store_ID]],Store!$A$2:$E$21,3,FALSE)</f>
        <v>North</v>
      </c>
      <c r="AD1885" t="str">
        <f>VLOOKUP(Table8_16[[#This Row],[Store_ID]],Store!$A$2:$E$21,4,FALSE)</f>
        <v>New Michaelchester</v>
      </c>
      <c r="AE1885" t="str">
        <f>VLOOKUP(Table8_16[[#This Row],[Store_ID]],Store!$A$2:$E$21,5,FALSE)</f>
        <v>Outlet</v>
      </c>
      <c r="AF1885" s="22" t="str">
        <f>VLOOKUP(Table8_16[[#This Row],[Store_ID]],Store!$A$2:$F$21,6,FALSE)</f>
        <v>Physical Store</v>
      </c>
    </row>
    <row r="1886" spans="1:32" x14ac:dyDescent="0.3">
      <c r="A1886" t="s">
        <v>3851</v>
      </c>
      <c r="B1886" s="5">
        <v>45502</v>
      </c>
      <c r="C1886" t="s">
        <v>206</v>
      </c>
      <c r="D1886" t="s">
        <v>1771</v>
      </c>
      <c r="E1886" t="s">
        <v>1921</v>
      </c>
      <c r="F1886">
        <v>2</v>
      </c>
      <c r="G1886">
        <v>386.09</v>
      </c>
      <c r="H1886">
        <v>0.19</v>
      </c>
      <c r="I1886" t="s">
        <v>1961</v>
      </c>
      <c r="J1886">
        <v>625.46579999999994</v>
      </c>
      <c r="K1886">
        <v>625.46579999999994</v>
      </c>
      <c r="L1886" t="str">
        <f>_xlfn.IFS(Table8_1[[#This Row],[Unit_Price]]&lt;500,"Low Price",Table8_1[[#This Row],[Unit_Price]]&lt;2000,"Medium Price",Table8_1[[#This Row],[Unit_Price]]&gt;=2000, "High Price")</f>
        <v>Low Price</v>
      </c>
      <c r="M1886" t="str">
        <f>VLOOKUP(Table8_16[[#This Row],[Customer_ID]],Table1__2[],2,FALSE)</f>
        <v>Sharon Brown</v>
      </c>
      <c r="N1886">
        <f>VLOOKUP(Table8_16[[#This Row],[Customer_ID]],Table1__2[],3,FALSE)</f>
        <v>37</v>
      </c>
      <c r="O1886" t="str">
        <f>VLOOKUP(Table8_16[[#This Row],[Customer_ID]],Table1__2[],4,FALSE)</f>
        <v>Female</v>
      </c>
      <c r="P1886" t="str">
        <f>VLOOKUP(Table8_16[[#This Row],[Customer_ID]],Table1__2[],5,FALSE)</f>
        <v>East Andrea</v>
      </c>
      <c r="Q1886" t="str">
        <f>VLOOKUP(Table8_16[[#This Row],[Customer_ID]],Table1__2[],6,FALSE)</f>
        <v>Michigan</v>
      </c>
      <c r="R1886" t="str">
        <f>VLOOKUP(Table8_16[[#This Row],[Customer_ID]],Table1__2[],7,FALSE)</f>
        <v>USA</v>
      </c>
      <c r="S1886" t="str">
        <f>VLOOKUP(Table8_16[[#This Row],[Customer_ID]],Table1__2[],8,FALSE)</f>
        <v>Gold</v>
      </c>
      <c r="T1886" t="str">
        <f>VLOOKUP(Table8_16[[#This Row],[Customer_ID]],Table1__2[],9,FALSE)</f>
        <v>Experienced</v>
      </c>
      <c r="U1886" t="str">
        <f>VLOOKUP(Table8_16[[#This Row],[Product_ID]],Table3__211[],2,FALSE)</f>
        <v>Organic Sunscreen</v>
      </c>
      <c r="V1886" t="str">
        <f>VLOOKUP(Table8_16[[#This Row],[Product_ID]],Table3__211[],3,FALSE)</f>
        <v>Lotion</v>
      </c>
      <c r="W1886" t="str">
        <f>VLOOKUP(Table8_16[[#This Row],[Product_ID]],Table3__211[],4,FALSE)</f>
        <v>Beauty</v>
      </c>
      <c r="X1886" t="str">
        <f>VLOOKUP(Table8_16[[#This Row],[Product_ID]],Table3__211[],5,FALSE)</f>
        <v>Skincare</v>
      </c>
      <c r="Y1886" t="str">
        <f>VLOOKUP(Table8_16[[#This Row],[Product_ID]],Table3__211[],6,FALSE)</f>
        <v>Anderson-Riley</v>
      </c>
      <c r="Z1886">
        <f>VLOOKUP(Table8_16[[#This Row],[Product_ID]],Table3__211[],7,FALSE)</f>
        <v>266.86</v>
      </c>
      <c r="AA1886">
        <f>VLOOKUP(Table8_16[[#This Row],[Product_ID]],Table3__211[],8,FALSE)</f>
        <v>458</v>
      </c>
      <c r="AB1886" t="str">
        <f>VLOOKUP(Table8_16[[#This Row],[Store_ID]],Store!$A$2:$E$21,2,FALSE)</f>
        <v>Moore, Padilla and Butler</v>
      </c>
      <c r="AC1886" t="str">
        <f>VLOOKUP(Table8_16[[#This Row],[Store_ID]],Store!$A$2:$E$21,3,FALSE)</f>
        <v>South</v>
      </c>
      <c r="AD1886" t="str">
        <f>VLOOKUP(Table8_16[[#This Row],[Store_ID]],Store!$A$2:$E$21,4,FALSE)</f>
        <v>East Johnstad</v>
      </c>
      <c r="AE1886" t="str">
        <f>VLOOKUP(Table8_16[[#This Row],[Store_ID]],Store!$A$2:$E$21,5,FALSE)</f>
        <v>Flagship</v>
      </c>
      <c r="AF1886" s="22" t="str">
        <f>VLOOKUP(Table8_16[[#This Row],[Store_ID]],Store!$A$2:$F$21,6,FALSE)</f>
        <v>Physical Store</v>
      </c>
    </row>
    <row r="1887" spans="1:32" x14ac:dyDescent="0.3">
      <c r="A1887" t="s">
        <v>3852</v>
      </c>
      <c r="B1887" s="5">
        <v>45644</v>
      </c>
      <c r="C1887" t="s">
        <v>357</v>
      </c>
      <c r="D1887" t="s">
        <v>1735</v>
      </c>
      <c r="E1887" t="s">
        <v>1929</v>
      </c>
      <c r="F1887">
        <v>1</v>
      </c>
      <c r="G1887">
        <v>891.62</v>
      </c>
      <c r="H1887">
        <v>0.06</v>
      </c>
      <c r="I1887" t="s">
        <v>1961</v>
      </c>
      <c r="J1887">
        <v>838.12279999999998</v>
      </c>
      <c r="K1887">
        <v>838.12279999999998</v>
      </c>
      <c r="L1887" t="str">
        <f>_xlfn.IFS(Table8_1[[#This Row],[Unit_Price]]&lt;500,"Low Price",Table8_1[[#This Row],[Unit_Price]]&lt;2000,"Medium Price",Table8_1[[#This Row],[Unit_Price]]&gt;=2000, "High Price")</f>
        <v>Medium Price</v>
      </c>
      <c r="M1887" t="str">
        <f>VLOOKUP(Table8_16[[#This Row],[Customer_ID]],Table1__2[],2,FALSE)</f>
        <v>Sheila Wilson</v>
      </c>
      <c r="N1887">
        <f>VLOOKUP(Table8_16[[#This Row],[Customer_ID]],Table1__2[],3,FALSE)</f>
        <v>35</v>
      </c>
      <c r="O1887" t="str">
        <f>VLOOKUP(Table8_16[[#This Row],[Customer_ID]],Table1__2[],4,FALSE)</f>
        <v>Male</v>
      </c>
      <c r="P1887" t="str">
        <f>VLOOKUP(Table8_16[[#This Row],[Customer_ID]],Table1__2[],5,FALSE)</f>
        <v>South Dustin</v>
      </c>
      <c r="Q1887" t="str">
        <f>VLOOKUP(Table8_16[[#This Row],[Customer_ID]],Table1__2[],6,FALSE)</f>
        <v>Tennessee</v>
      </c>
      <c r="R1887" t="str">
        <f>VLOOKUP(Table8_16[[#This Row],[Customer_ID]],Table1__2[],7,FALSE)</f>
        <v>USA</v>
      </c>
      <c r="S1887" t="str">
        <f>VLOOKUP(Table8_16[[#This Row],[Customer_ID]],Table1__2[],8,FALSE)</f>
        <v>Silver</v>
      </c>
      <c r="T1887" t="str">
        <f>VLOOKUP(Table8_16[[#This Row],[Customer_ID]],Table1__2[],9,FALSE)</f>
        <v>Experienced</v>
      </c>
      <c r="U1887" t="str">
        <f>VLOOKUP(Table8_16[[#This Row],[Product_ID]],Table3__211[],2,FALSE)</f>
        <v>HDMI Cable –</v>
      </c>
      <c r="V1887" t="str">
        <f>VLOOKUP(Table8_16[[#This Row],[Product_ID]],Table3__211[],3,FALSE)</f>
        <v>2m</v>
      </c>
      <c r="W1887" t="str">
        <f>VLOOKUP(Table8_16[[#This Row],[Product_ID]],Table3__211[],4,FALSE)</f>
        <v>Electronics</v>
      </c>
      <c r="X1887" t="str">
        <f>VLOOKUP(Table8_16[[#This Row],[Product_ID]],Table3__211[],5,FALSE)</f>
        <v>Accessories</v>
      </c>
      <c r="Y1887" t="str">
        <f>VLOOKUP(Table8_16[[#This Row],[Product_ID]],Table3__211[],6,FALSE)</f>
        <v>Bautista, Green and Hale</v>
      </c>
      <c r="Z1887">
        <f>VLOOKUP(Table8_16[[#This Row],[Product_ID]],Table3__211[],7,FALSE)</f>
        <v>88.49</v>
      </c>
      <c r="AA1887">
        <f>VLOOKUP(Table8_16[[#This Row],[Product_ID]],Table3__211[],8,FALSE)</f>
        <v>246</v>
      </c>
      <c r="AB1887" t="str">
        <f>VLOOKUP(Table8_16[[#This Row],[Store_ID]],Store!$A$2:$E$21,2,FALSE)</f>
        <v>Thomas, Bridges and Harris</v>
      </c>
      <c r="AC1887" t="str">
        <f>VLOOKUP(Table8_16[[#This Row],[Store_ID]],Store!$A$2:$E$21,3,FALSE)</f>
        <v>North</v>
      </c>
      <c r="AD1887" t="str">
        <f>VLOOKUP(Table8_16[[#This Row],[Store_ID]],Store!$A$2:$E$21,4,FALSE)</f>
        <v>Sabrinatown</v>
      </c>
      <c r="AE1887" t="str">
        <f>VLOOKUP(Table8_16[[#This Row],[Store_ID]],Store!$A$2:$E$21,5,FALSE)</f>
        <v>Online</v>
      </c>
      <c r="AF1887" s="22" t="str">
        <f>VLOOKUP(Table8_16[[#This Row],[Store_ID]],Store!$A$2:$F$21,6,FALSE)</f>
        <v>Digital Store</v>
      </c>
    </row>
    <row r="1888" spans="1:32" x14ac:dyDescent="0.3">
      <c r="A1888" t="s">
        <v>3853</v>
      </c>
      <c r="B1888" s="5">
        <v>45617</v>
      </c>
      <c r="C1888" t="s">
        <v>1202</v>
      </c>
      <c r="D1888" t="s">
        <v>1774</v>
      </c>
      <c r="E1888" t="s">
        <v>1936</v>
      </c>
      <c r="F1888">
        <v>2</v>
      </c>
      <c r="G1888">
        <v>558.9</v>
      </c>
      <c r="H1888">
        <v>0.05</v>
      </c>
      <c r="I1888" t="s">
        <v>1964</v>
      </c>
      <c r="J1888">
        <v>1061.9100000000001</v>
      </c>
      <c r="K1888">
        <v>1061.9099999999999</v>
      </c>
      <c r="L1888" t="str">
        <f>_xlfn.IFS(Table8_1[[#This Row],[Unit_Price]]&lt;500,"Low Price",Table8_1[[#This Row],[Unit_Price]]&lt;2000,"Medium Price",Table8_1[[#This Row],[Unit_Price]]&gt;=2000, "High Price")</f>
        <v>Medium Price</v>
      </c>
      <c r="M1888" t="str">
        <f>VLOOKUP(Table8_16[[#This Row],[Customer_ID]],Table1__2[],2,FALSE)</f>
        <v>Erika Padilla</v>
      </c>
      <c r="N1888">
        <f>VLOOKUP(Table8_16[[#This Row],[Customer_ID]],Table1__2[],3,FALSE)</f>
        <v>50</v>
      </c>
      <c r="O1888" t="str">
        <f>VLOOKUP(Table8_16[[#This Row],[Customer_ID]],Table1__2[],4,FALSE)</f>
        <v>Male</v>
      </c>
      <c r="P1888" t="str">
        <f>VLOOKUP(Table8_16[[#This Row],[Customer_ID]],Table1__2[],5,FALSE)</f>
        <v>Andrewsland</v>
      </c>
      <c r="Q1888" t="str">
        <f>VLOOKUP(Table8_16[[#This Row],[Customer_ID]],Table1__2[],6,FALSE)</f>
        <v>Alabama</v>
      </c>
      <c r="R1888" t="str">
        <f>VLOOKUP(Table8_16[[#This Row],[Customer_ID]],Table1__2[],7,FALSE)</f>
        <v>USA</v>
      </c>
      <c r="S1888" t="str">
        <f>VLOOKUP(Table8_16[[#This Row],[Customer_ID]],Table1__2[],8,FALSE)</f>
        <v>Silver</v>
      </c>
      <c r="T1888" t="str">
        <f>VLOOKUP(Table8_16[[#This Row],[Customer_ID]],Table1__2[],9,FALSE)</f>
        <v>Experienced</v>
      </c>
      <c r="U1888" t="str">
        <f>VLOOKUP(Table8_16[[#This Row],[Product_ID]],Table3__211[],2,FALSE)</f>
        <v>Matte Lipstick</v>
      </c>
      <c r="V1888" t="str">
        <f>VLOOKUP(Table8_16[[#This Row],[Product_ID]],Table3__211[],3,FALSE)</f>
        <v>Set</v>
      </c>
      <c r="W1888" t="str">
        <f>VLOOKUP(Table8_16[[#This Row],[Product_ID]],Table3__211[],4,FALSE)</f>
        <v>Beauty</v>
      </c>
      <c r="X1888" t="str">
        <f>VLOOKUP(Table8_16[[#This Row],[Product_ID]],Table3__211[],5,FALSE)</f>
        <v>Makeup</v>
      </c>
      <c r="Y1888" t="str">
        <f>VLOOKUP(Table8_16[[#This Row],[Product_ID]],Table3__211[],6,FALSE)</f>
        <v>Zhang Inc</v>
      </c>
      <c r="Z1888">
        <f>VLOOKUP(Table8_16[[#This Row],[Product_ID]],Table3__211[],7,FALSE)</f>
        <v>299.11</v>
      </c>
      <c r="AA1888">
        <f>VLOOKUP(Table8_16[[#This Row],[Product_ID]],Table3__211[],8,FALSE)</f>
        <v>118</v>
      </c>
      <c r="AB1888" t="str">
        <f>VLOOKUP(Table8_16[[#This Row],[Store_ID]],Store!$A$2:$E$21,2,FALSE)</f>
        <v>Shelton PLC</v>
      </c>
      <c r="AC1888" t="str">
        <f>VLOOKUP(Table8_16[[#This Row],[Store_ID]],Store!$A$2:$E$21,3,FALSE)</f>
        <v>North</v>
      </c>
      <c r="AD1888" t="str">
        <f>VLOOKUP(Table8_16[[#This Row],[Store_ID]],Store!$A$2:$E$21,4,FALSE)</f>
        <v>East Jenniferstad</v>
      </c>
      <c r="AE1888" t="str">
        <f>VLOOKUP(Table8_16[[#This Row],[Store_ID]],Store!$A$2:$E$21,5,FALSE)</f>
        <v>Flagship</v>
      </c>
      <c r="AF1888" s="22" t="str">
        <f>VLOOKUP(Table8_16[[#This Row],[Store_ID]],Store!$A$2:$F$21,6,FALSE)</f>
        <v>Physical Store</v>
      </c>
    </row>
    <row r="1889" spans="1:32" x14ac:dyDescent="0.3">
      <c r="A1889" t="s">
        <v>3854</v>
      </c>
      <c r="B1889" s="5">
        <v>45797</v>
      </c>
      <c r="C1889" t="s">
        <v>1115</v>
      </c>
      <c r="D1889" t="s">
        <v>1560</v>
      </c>
      <c r="E1889" t="s">
        <v>1901</v>
      </c>
      <c r="F1889">
        <v>2</v>
      </c>
      <c r="G1889">
        <v>99.04</v>
      </c>
      <c r="H1889">
        <v>0.26</v>
      </c>
      <c r="I1889" t="s">
        <v>1964</v>
      </c>
      <c r="J1889">
        <v>146.57919999999999</v>
      </c>
      <c r="K1889">
        <v>146.57920000000001</v>
      </c>
      <c r="L1889" t="str">
        <f>_xlfn.IFS(Table8_1[[#This Row],[Unit_Price]]&lt;500,"Low Price",Table8_1[[#This Row],[Unit_Price]]&lt;2000,"Medium Price",Table8_1[[#This Row],[Unit_Price]]&gt;=2000, "High Price")</f>
        <v>Low Price</v>
      </c>
      <c r="M1889" t="str">
        <f>VLOOKUP(Table8_16[[#This Row],[Customer_ID]],Table1__2[],2,FALSE)</f>
        <v>Michael Greene</v>
      </c>
      <c r="N1889">
        <f>VLOOKUP(Table8_16[[#This Row],[Customer_ID]],Table1__2[],3,FALSE)</f>
        <v>52</v>
      </c>
      <c r="O1889" t="str">
        <f>VLOOKUP(Table8_16[[#This Row],[Customer_ID]],Table1__2[],4,FALSE)</f>
        <v>Female</v>
      </c>
      <c r="P1889" t="str">
        <f>VLOOKUP(Table8_16[[#This Row],[Customer_ID]],Table1__2[],5,FALSE)</f>
        <v>Port Saramouth</v>
      </c>
      <c r="Q1889" t="str">
        <f>VLOOKUP(Table8_16[[#This Row],[Customer_ID]],Table1__2[],6,FALSE)</f>
        <v>Wisconsin</v>
      </c>
      <c r="R1889" t="str">
        <f>VLOOKUP(Table8_16[[#This Row],[Customer_ID]],Table1__2[],7,FALSE)</f>
        <v>USA</v>
      </c>
      <c r="S1889" t="str">
        <f>VLOOKUP(Table8_16[[#This Row],[Customer_ID]],Table1__2[],8,FALSE)</f>
        <v>Silver</v>
      </c>
      <c r="T1889" t="str">
        <f>VLOOKUP(Table8_16[[#This Row],[Customer_ID]],Table1__2[],9,FALSE)</f>
        <v>Experienced</v>
      </c>
      <c r="U1889" t="str">
        <f>VLOOKUP(Table8_16[[#This Row],[Product_ID]],Table3__211[],2,FALSE)</f>
        <v>Men's Graphic</v>
      </c>
      <c r="V1889" t="str">
        <f>VLOOKUP(Table8_16[[#This Row],[Product_ID]],Table3__211[],3,FALSE)</f>
        <v>T-Shirt</v>
      </c>
      <c r="W1889" t="str">
        <f>VLOOKUP(Table8_16[[#This Row],[Product_ID]],Table3__211[],4,FALSE)</f>
        <v>Clothing</v>
      </c>
      <c r="X1889" t="str">
        <f>VLOOKUP(Table8_16[[#This Row],[Product_ID]],Table3__211[],5,FALSE)</f>
        <v>Tops</v>
      </c>
      <c r="Y1889" t="str">
        <f>VLOOKUP(Table8_16[[#This Row],[Product_ID]],Table3__211[],6,FALSE)</f>
        <v>Terry-Moore</v>
      </c>
      <c r="Z1889">
        <f>VLOOKUP(Table8_16[[#This Row],[Product_ID]],Table3__211[],7,FALSE)</f>
        <v>342.56</v>
      </c>
      <c r="AA1889">
        <f>VLOOKUP(Table8_16[[#This Row],[Product_ID]],Table3__211[],8,FALSE)</f>
        <v>181</v>
      </c>
      <c r="AB1889" t="str">
        <f>VLOOKUP(Table8_16[[#This Row],[Store_ID]],Store!$A$2:$E$21,2,FALSE)</f>
        <v>Johnson-Wright</v>
      </c>
      <c r="AC1889" t="str">
        <f>VLOOKUP(Table8_16[[#This Row],[Store_ID]],Store!$A$2:$E$21,3,FALSE)</f>
        <v>North</v>
      </c>
      <c r="AD1889" t="str">
        <f>VLOOKUP(Table8_16[[#This Row],[Store_ID]],Store!$A$2:$E$21,4,FALSE)</f>
        <v>Hoodberg</v>
      </c>
      <c r="AE1889" t="str">
        <f>VLOOKUP(Table8_16[[#This Row],[Store_ID]],Store!$A$2:$E$21,5,FALSE)</f>
        <v>Outlet</v>
      </c>
      <c r="AF1889" s="22" t="str">
        <f>VLOOKUP(Table8_16[[#This Row],[Store_ID]],Store!$A$2:$F$21,6,FALSE)</f>
        <v>Physical Store</v>
      </c>
    </row>
    <row r="1890" spans="1:32" x14ac:dyDescent="0.3">
      <c r="A1890" t="s">
        <v>3855</v>
      </c>
      <c r="B1890" s="5">
        <v>45740</v>
      </c>
      <c r="C1890" t="s">
        <v>934</v>
      </c>
      <c r="D1890" t="s">
        <v>2061</v>
      </c>
      <c r="E1890" t="s">
        <v>1917</v>
      </c>
      <c r="F1890">
        <v>4</v>
      </c>
      <c r="G1890">
        <v>625.13</v>
      </c>
      <c r="H1890">
        <v>0.06</v>
      </c>
      <c r="I1890" t="s">
        <v>1959</v>
      </c>
      <c r="J1890">
        <v>2350.4888000000001</v>
      </c>
      <c r="K1890">
        <v>2350.4888000000001</v>
      </c>
      <c r="L1890" t="str">
        <f>_xlfn.IFS(Table8_1[[#This Row],[Unit_Price]]&lt;500,"Low Price",Table8_1[[#This Row],[Unit_Price]]&lt;2000,"Medium Price",Table8_1[[#This Row],[Unit_Price]]&gt;=2000, "High Price")</f>
        <v>Medium Price</v>
      </c>
      <c r="M1890" t="str">
        <f>VLOOKUP(Table8_16[[#This Row],[Customer_ID]],Table1__2[],2,FALSE)</f>
        <v>James Powell</v>
      </c>
      <c r="N1890">
        <f>VLOOKUP(Table8_16[[#This Row],[Customer_ID]],Table1__2[],3,FALSE)</f>
        <v>40</v>
      </c>
      <c r="O1890" t="str">
        <f>VLOOKUP(Table8_16[[#This Row],[Customer_ID]],Table1__2[],4,FALSE)</f>
        <v>Female</v>
      </c>
      <c r="P1890" t="str">
        <f>VLOOKUP(Table8_16[[#This Row],[Customer_ID]],Table1__2[],5,FALSE)</f>
        <v>West Beverlymouth</v>
      </c>
      <c r="Q1890" t="str">
        <f>VLOOKUP(Table8_16[[#This Row],[Customer_ID]],Table1__2[],6,FALSE)</f>
        <v>Missouri</v>
      </c>
      <c r="R1890" t="str">
        <f>VLOOKUP(Table8_16[[#This Row],[Customer_ID]],Table1__2[],7,FALSE)</f>
        <v>USA</v>
      </c>
      <c r="S1890" t="str">
        <f>VLOOKUP(Table8_16[[#This Row],[Customer_ID]],Table1__2[],8,FALSE)</f>
        <v>Bronze</v>
      </c>
      <c r="T1890" t="str">
        <f>VLOOKUP(Table8_16[[#This Row],[Customer_ID]],Table1__2[],9,FALSE)</f>
        <v>Experienced</v>
      </c>
      <c r="U1890" t="str">
        <f>VLOOKUP(Table8_16[[#This Row],[Product_ID]],Table3__211[],2,FALSE)</f>
        <v>Men's Running</v>
      </c>
      <c r="V1890" t="str">
        <f>VLOOKUP(Table8_16[[#This Row],[Product_ID]],Table3__211[],3,FALSE)</f>
        <v>Jacket</v>
      </c>
      <c r="W1890" t="str">
        <f>VLOOKUP(Table8_16[[#This Row],[Product_ID]],Table3__211[],4,FALSE)</f>
        <v>Clothing</v>
      </c>
      <c r="X1890" t="str">
        <f>VLOOKUP(Table8_16[[#This Row],[Product_ID]],Table3__211[],5,FALSE)</f>
        <v>Outerwear</v>
      </c>
      <c r="Y1890" t="str">
        <f>VLOOKUP(Table8_16[[#This Row],[Product_ID]],Table3__211[],6,FALSE)</f>
        <v>Pineda Ltd</v>
      </c>
      <c r="Z1890">
        <f>VLOOKUP(Table8_16[[#This Row],[Product_ID]],Table3__211[],7,FALSE)</f>
        <v>364.67</v>
      </c>
      <c r="AA1890">
        <f>VLOOKUP(Table8_16[[#This Row],[Product_ID]],Table3__211[],8,FALSE)</f>
        <v>452</v>
      </c>
      <c r="AB1890" t="str">
        <f>VLOOKUP(Table8_16[[#This Row],[Store_ID]],Store!$A$2:$E$21,2,FALSE)</f>
        <v>Bean, Jones and Park</v>
      </c>
      <c r="AC1890" t="str">
        <f>VLOOKUP(Table8_16[[#This Row],[Store_ID]],Store!$A$2:$E$21,3,FALSE)</f>
        <v>West</v>
      </c>
      <c r="AD1890" t="str">
        <f>VLOOKUP(Table8_16[[#This Row],[Store_ID]],Store!$A$2:$E$21,4,FALSE)</f>
        <v>Thompsonborough</v>
      </c>
      <c r="AE1890" t="str">
        <f>VLOOKUP(Table8_16[[#This Row],[Store_ID]],Store!$A$2:$E$21,5,FALSE)</f>
        <v>Online</v>
      </c>
      <c r="AF1890" s="22" t="str">
        <f>VLOOKUP(Table8_16[[#This Row],[Store_ID]],Store!$A$2:$F$21,6,FALSE)</f>
        <v>Digital Store</v>
      </c>
    </row>
    <row r="1891" spans="1:32" x14ac:dyDescent="0.3">
      <c r="A1891" t="s">
        <v>3856</v>
      </c>
      <c r="B1891" s="5">
        <v>45824</v>
      </c>
      <c r="C1891" t="s">
        <v>148</v>
      </c>
      <c r="D1891" t="s">
        <v>1700</v>
      </c>
      <c r="E1891" t="s">
        <v>1945</v>
      </c>
      <c r="F1891">
        <v>4</v>
      </c>
      <c r="G1891">
        <v>38.380000000000003</v>
      </c>
      <c r="H1891">
        <v>0.16</v>
      </c>
      <c r="I1891" t="s">
        <v>1964</v>
      </c>
      <c r="J1891">
        <v>128.95679999999999</v>
      </c>
      <c r="K1891">
        <v>128.95680000000002</v>
      </c>
      <c r="L1891" t="str">
        <f>_xlfn.IFS(Table8_1[[#This Row],[Unit_Price]]&lt;500,"Low Price",Table8_1[[#This Row],[Unit_Price]]&lt;2000,"Medium Price",Table8_1[[#This Row],[Unit_Price]]&gt;=2000, "High Price")</f>
        <v>Low Price</v>
      </c>
      <c r="M1891" t="str">
        <f>VLOOKUP(Table8_16[[#This Row],[Customer_ID]],Table1__2[],2,FALSE)</f>
        <v>Thomas Phillips</v>
      </c>
      <c r="N1891">
        <f>VLOOKUP(Table8_16[[#This Row],[Customer_ID]],Table1__2[],3,FALSE)</f>
        <v>20</v>
      </c>
      <c r="O1891" t="str">
        <f>VLOOKUP(Table8_16[[#This Row],[Customer_ID]],Table1__2[],4,FALSE)</f>
        <v>Female</v>
      </c>
      <c r="P1891" t="str">
        <f>VLOOKUP(Table8_16[[#This Row],[Customer_ID]],Table1__2[],5,FALSE)</f>
        <v>Luisfurt</v>
      </c>
      <c r="Q1891" t="str">
        <f>VLOOKUP(Table8_16[[#This Row],[Customer_ID]],Table1__2[],6,FALSE)</f>
        <v>Georgia</v>
      </c>
      <c r="R1891" t="str">
        <f>VLOOKUP(Table8_16[[#This Row],[Customer_ID]],Table1__2[],7,FALSE)</f>
        <v>USA</v>
      </c>
      <c r="S1891" t="str">
        <f>VLOOKUP(Table8_16[[#This Row],[Customer_ID]],Table1__2[],8,FALSE)</f>
        <v>Gold</v>
      </c>
      <c r="T1891" t="str">
        <f>VLOOKUP(Table8_16[[#This Row],[Customer_ID]],Table1__2[],9,FALSE)</f>
        <v>Students</v>
      </c>
      <c r="U1891" t="str">
        <f>VLOOKUP(Table8_16[[#This Row],[Product_ID]],Table3__211[],2,FALSE)</f>
        <v>Noise-Canceling</v>
      </c>
      <c r="V1891" t="str">
        <f>VLOOKUP(Table8_16[[#This Row],[Product_ID]],Table3__211[],3,FALSE)</f>
        <v>Headphones</v>
      </c>
      <c r="W1891" t="str">
        <f>VLOOKUP(Table8_16[[#This Row],[Product_ID]],Table3__211[],4,FALSE)</f>
        <v>Electronics</v>
      </c>
      <c r="X1891" t="str">
        <f>VLOOKUP(Table8_16[[#This Row],[Product_ID]],Table3__211[],5,FALSE)</f>
        <v>Audio</v>
      </c>
      <c r="Y1891" t="str">
        <f>VLOOKUP(Table8_16[[#This Row],[Product_ID]],Table3__211[],6,FALSE)</f>
        <v>Taylor-Hart</v>
      </c>
      <c r="Z1891">
        <f>VLOOKUP(Table8_16[[#This Row],[Product_ID]],Table3__211[],7,FALSE)</f>
        <v>38.520000000000003</v>
      </c>
      <c r="AA1891">
        <f>VLOOKUP(Table8_16[[#This Row],[Product_ID]],Table3__211[],8,FALSE)</f>
        <v>378</v>
      </c>
      <c r="AB1891" t="str">
        <f>VLOOKUP(Table8_16[[#This Row],[Store_ID]],Store!$A$2:$E$21,2,FALSE)</f>
        <v>Guerrero-Schmitt</v>
      </c>
      <c r="AC1891" t="str">
        <f>VLOOKUP(Table8_16[[#This Row],[Store_ID]],Store!$A$2:$E$21,3,FALSE)</f>
        <v>East</v>
      </c>
      <c r="AD1891" t="str">
        <f>VLOOKUP(Table8_16[[#This Row],[Store_ID]],Store!$A$2:$E$21,4,FALSE)</f>
        <v>East Stevechester</v>
      </c>
      <c r="AE1891" t="str">
        <f>VLOOKUP(Table8_16[[#This Row],[Store_ID]],Store!$A$2:$E$21,5,FALSE)</f>
        <v>Flagship</v>
      </c>
      <c r="AF1891" s="22" t="str">
        <f>VLOOKUP(Table8_16[[#This Row],[Store_ID]],Store!$A$2:$F$21,6,FALSE)</f>
        <v>Physical Store</v>
      </c>
    </row>
    <row r="1892" spans="1:32" x14ac:dyDescent="0.3">
      <c r="A1892" t="s">
        <v>3857</v>
      </c>
      <c r="B1892" s="5">
        <v>45404</v>
      </c>
      <c r="C1892" t="s">
        <v>1525</v>
      </c>
      <c r="D1892" t="s">
        <v>1865</v>
      </c>
      <c r="E1892" t="s">
        <v>1924</v>
      </c>
      <c r="F1892">
        <v>4</v>
      </c>
      <c r="G1892">
        <v>731.72</v>
      </c>
      <c r="H1892">
        <v>0.22</v>
      </c>
      <c r="I1892" t="s">
        <v>1964</v>
      </c>
      <c r="J1892">
        <v>2282.9663999999998</v>
      </c>
      <c r="K1892">
        <v>2282.9664000000002</v>
      </c>
      <c r="L1892" t="str">
        <f>_xlfn.IFS(Table8_1[[#This Row],[Unit_Price]]&lt;500,"Low Price",Table8_1[[#This Row],[Unit_Price]]&lt;2000,"Medium Price",Table8_1[[#This Row],[Unit_Price]]&gt;=2000, "High Price")</f>
        <v>Medium Price</v>
      </c>
      <c r="M1892" t="str">
        <f>VLOOKUP(Table8_16[[#This Row],[Customer_ID]],Table1__2[],2,FALSE)</f>
        <v>Darrell Miller</v>
      </c>
      <c r="N1892">
        <f>VLOOKUP(Table8_16[[#This Row],[Customer_ID]],Table1__2[],3,FALSE)</f>
        <v>59</v>
      </c>
      <c r="O1892" t="str">
        <f>VLOOKUP(Table8_16[[#This Row],[Customer_ID]],Table1__2[],4,FALSE)</f>
        <v>Female</v>
      </c>
      <c r="P1892" t="str">
        <f>VLOOKUP(Table8_16[[#This Row],[Customer_ID]],Table1__2[],5,FALSE)</f>
        <v>Port Carol</v>
      </c>
      <c r="Q1892" t="str">
        <f>VLOOKUP(Table8_16[[#This Row],[Customer_ID]],Table1__2[],6,FALSE)</f>
        <v>Florida</v>
      </c>
      <c r="R1892" t="str">
        <f>VLOOKUP(Table8_16[[#This Row],[Customer_ID]],Table1__2[],7,FALSE)</f>
        <v>USA</v>
      </c>
      <c r="S1892" t="str">
        <f>VLOOKUP(Table8_16[[#This Row],[Customer_ID]],Table1__2[],8,FALSE)</f>
        <v>Platinum</v>
      </c>
      <c r="T1892" t="str">
        <f>VLOOKUP(Table8_16[[#This Row],[Customer_ID]],Table1__2[],9,FALSE)</f>
        <v>Experienced</v>
      </c>
      <c r="U1892" t="str">
        <f>VLOOKUP(Table8_16[[#This Row],[Product_ID]],Table3__211[],2,FALSE)</f>
        <v>Vitamin E Body</v>
      </c>
      <c r="V1892" t="str">
        <f>VLOOKUP(Table8_16[[#This Row],[Product_ID]],Table3__211[],3,FALSE)</f>
        <v>Lotion</v>
      </c>
      <c r="W1892" t="str">
        <f>VLOOKUP(Table8_16[[#This Row],[Product_ID]],Table3__211[],4,FALSE)</f>
        <v>Beauty</v>
      </c>
      <c r="X1892" t="str">
        <f>VLOOKUP(Table8_16[[#This Row],[Product_ID]],Table3__211[],5,FALSE)</f>
        <v>Skincare</v>
      </c>
      <c r="Y1892" t="str">
        <f>VLOOKUP(Table8_16[[#This Row],[Product_ID]],Table3__211[],6,FALSE)</f>
        <v>Hoffman-Williams</v>
      </c>
      <c r="Z1892">
        <f>VLOOKUP(Table8_16[[#This Row],[Product_ID]],Table3__211[],7,FALSE)</f>
        <v>358.47</v>
      </c>
      <c r="AA1892">
        <f>VLOOKUP(Table8_16[[#This Row],[Product_ID]],Table3__211[],8,FALSE)</f>
        <v>213</v>
      </c>
      <c r="AB1892" t="str">
        <f>VLOOKUP(Table8_16[[#This Row],[Store_ID]],Store!$A$2:$E$21,2,FALSE)</f>
        <v>Hill, Wagner and Ballard</v>
      </c>
      <c r="AC1892" t="str">
        <f>VLOOKUP(Table8_16[[#This Row],[Store_ID]],Store!$A$2:$E$21,3,FALSE)</f>
        <v>East</v>
      </c>
      <c r="AD1892" t="str">
        <f>VLOOKUP(Table8_16[[#This Row],[Store_ID]],Store!$A$2:$E$21,4,FALSE)</f>
        <v>East Davidville</v>
      </c>
      <c r="AE1892" t="str">
        <f>VLOOKUP(Table8_16[[#This Row],[Store_ID]],Store!$A$2:$E$21,5,FALSE)</f>
        <v>Online</v>
      </c>
      <c r="AF1892" s="22" t="str">
        <f>VLOOKUP(Table8_16[[#This Row],[Store_ID]],Store!$A$2:$F$21,6,FALSE)</f>
        <v>Digital Store</v>
      </c>
    </row>
    <row r="1893" spans="1:32" x14ac:dyDescent="0.3">
      <c r="A1893" t="s">
        <v>3858</v>
      </c>
      <c r="B1893" s="5">
        <v>45916</v>
      </c>
      <c r="C1893" t="s">
        <v>1423</v>
      </c>
      <c r="D1893" t="s">
        <v>1826</v>
      </c>
      <c r="E1893" t="s">
        <v>1948</v>
      </c>
      <c r="F1893">
        <v>3</v>
      </c>
      <c r="G1893">
        <v>825.33</v>
      </c>
      <c r="H1893">
        <v>0.21</v>
      </c>
      <c r="I1893" t="s">
        <v>1959</v>
      </c>
      <c r="J1893">
        <v>1956.0320999999999</v>
      </c>
      <c r="K1893">
        <v>1956.0321000000004</v>
      </c>
      <c r="L1893" t="str">
        <f>_xlfn.IFS(Table8_1[[#This Row],[Unit_Price]]&lt;500,"Low Price",Table8_1[[#This Row],[Unit_Price]]&lt;2000,"Medium Price",Table8_1[[#This Row],[Unit_Price]]&gt;=2000, "High Price")</f>
        <v>Medium Price</v>
      </c>
      <c r="M1893" t="str">
        <f>VLOOKUP(Table8_16[[#This Row],[Customer_ID]],Table1__2[],2,FALSE)</f>
        <v>Christina Robertson</v>
      </c>
      <c r="N1893">
        <f>VLOOKUP(Table8_16[[#This Row],[Customer_ID]],Table1__2[],3,FALSE)</f>
        <v>59</v>
      </c>
      <c r="O1893" t="str">
        <f>VLOOKUP(Table8_16[[#This Row],[Customer_ID]],Table1__2[],4,FALSE)</f>
        <v>Male</v>
      </c>
      <c r="P1893" t="str">
        <f>VLOOKUP(Table8_16[[#This Row],[Customer_ID]],Table1__2[],5,FALSE)</f>
        <v>Hubbardborough</v>
      </c>
      <c r="Q1893" t="str">
        <f>VLOOKUP(Table8_16[[#This Row],[Customer_ID]],Table1__2[],6,FALSE)</f>
        <v>Kentucky</v>
      </c>
      <c r="R1893" t="str">
        <f>VLOOKUP(Table8_16[[#This Row],[Customer_ID]],Table1__2[],7,FALSE)</f>
        <v>USA</v>
      </c>
      <c r="S1893" t="str">
        <f>VLOOKUP(Table8_16[[#This Row],[Customer_ID]],Table1__2[],8,FALSE)</f>
        <v>Platinum</v>
      </c>
      <c r="T1893" t="str">
        <f>VLOOKUP(Table8_16[[#This Row],[Customer_ID]],Table1__2[],9,FALSE)</f>
        <v>Experienced</v>
      </c>
      <c r="U1893" t="str">
        <f>VLOOKUP(Table8_16[[#This Row],[Product_ID]],Table3__211[],2,FALSE)</f>
        <v>Badminton Racket</v>
      </c>
      <c r="V1893" t="str">
        <f>VLOOKUP(Table8_16[[#This Row],[Product_ID]],Table3__211[],3,FALSE)</f>
        <v>Set</v>
      </c>
      <c r="W1893" t="str">
        <f>VLOOKUP(Table8_16[[#This Row],[Product_ID]],Table3__211[],4,FALSE)</f>
        <v>Sports</v>
      </c>
      <c r="X1893" t="str">
        <f>VLOOKUP(Table8_16[[#This Row],[Product_ID]],Table3__211[],5,FALSE)</f>
        <v>Equipment</v>
      </c>
      <c r="Y1893" t="str">
        <f>VLOOKUP(Table8_16[[#This Row],[Product_ID]],Table3__211[],6,FALSE)</f>
        <v>Robinson-Brown</v>
      </c>
      <c r="Z1893">
        <f>VLOOKUP(Table8_16[[#This Row],[Product_ID]],Table3__211[],7,FALSE)</f>
        <v>285.54000000000002</v>
      </c>
      <c r="AA1893">
        <f>VLOOKUP(Table8_16[[#This Row],[Product_ID]],Table3__211[],8,FALSE)</f>
        <v>358</v>
      </c>
      <c r="AB1893" t="str">
        <f>VLOOKUP(Table8_16[[#This Row],[Store_ID]],Store!$A$2:$E$21,2,FALSE)</f>
        <v>Mann-Austin</v>
      </c>
      <c r="AC1893" t="str">
        <f>VLOOKUP(Table8_16[[#This Row],[Store_ID]],Store!$A$2:$E$21,3,FALSE)</f>
        <v>East</v>
      </c>
      <c r="AD1893" t="str">
        <f>VLOOKUP(Table8_16[[#This Row],[Store_ID]],Store!$A$2:$E$21,4,FALSE)</f>
        <v>Vasquezborough</v>
      </c>
      <c r="AE1893" t="str">
        <f>VLOOKUP(Table8_16[[#This Row],[Store_ID]],Store!$A$2:$E$21,5,FALSE)</f>
        <v>Online</v>
      </c>
      <c r="AF1893" s="22" t="str">
        <f>VLOOKUP(Table8_16[[#This Row],[Store_ID]],Store!$A$2:$F$21,6,FALSE)</f>
        <v>Digital Store</v>
      </c>
    </row>
    <row r="1894" spans="1:32" x14ac:dyDescent="0.3">
      <c r="A1894" t="s">
        <v>3859</v>
      </c>
      <c r="B1894" s="5">
        <v>45269</v>
      </c>
      <c r="C1894" t="s">
        <v>225</v>
      </c>
      <c r="D1894" t="s">
        <v>1793</v>
      </c>
      <c r="E1894" t="s">
        <v>1934</v>
      </c>
      <c r="F1894">
        <v>2</v>
      </c>
      <c r="G1894">
        <v>47.3</v>
      </c>
      <c r="H1894">
        <v>0.01</v>
      </c>
      <c r="I1894" t="s">
        <v>1961</v>
      </c>
      <c r="J1894">
        <v>93.653999999999996</v>
      </c>
      <c r="K1894">
        <v>93.653999999999996</v>
      </c>
      <c r="L1894" t="str">
        <f>_xlfn.IFS(Table8_1[[#This Row],[Unit_Price]]&lt;500,"Low Price",Table8_1[[#This Row],[Unit_Price]]&lt;2000,"Medium Price",Table8_1[[#This Row],[Unit_Price]]&gt;=2000, "High Price")</f>
        <v>Low Price</v>
      </c>
      <c r="M1894" t="str">
        <f>VLOOKUP(Table8_16[[#This Row],[Customer_ID]],Table1__2[],2,FALSE)</f>
        <v>Alyssa Vargas</v>
      </c>
      <c r="N1894">
        <f>VLOOKUP(Table8_16[[#This Row],[Customer_ID]],Table1__2[],3,FALSE)</f>
        <v>53</v>
      </c>
      <c r="O1894" t="str">
        <f>VLOOKUP(Table8_16[[#This Row],[Customer_ID]],Table1__2[],4,FALSE)</f>
        <v>Male</v>
      </c>
      <c r="P1894" t="str">
        <f>VLOOKUP(Table8_16[[#This Row],[Customer_ID]],Table1__2[],5,FALSE)</f>
        <v>New Kathrynland</v>
      </c>
      <c r="Q1894" t="str">
        <f>VLOOKUP(Table8_16[[#This Row],[Customer_ID]],Table1__2[],6,FALSE)</f>
        <v>Montana</v>
      </c>
      <c r="R1894" t="str">
        <f>VLOOKUP(Table8_16[[#This Row],[Customer_ID]],Table1__2[],7,FALSE)</f>
        <v>USA</v>
      </c>
      <c r="S1894" t="str">
        <f>VLOOKUP(Table8_16[[#This Row],[Customer_ID]],Table1__2[],8,FALSE)</f>
        <v>Platinum</v>
      </c>
      <c r="T1894" t="str">
        <f>VLOOKUP(Table8_16[[#This Row],[Customer_ID]],Table1__2[],9,FALSE)</f>
        <v>Experienced</v>
      </c>
      <c r="U1894" t="str">
        <f>VLOOKUP(Table8_16[[#This Row],[Product_ID]],Table3__211[],2,FALSE)</f>
        <v>Kitchen Storage</v>
      </c>
      <c r="V1894" t="str">
        <f>VLOOKUP(Table8_16[[#This Row],[Product_ID]],Table3__211[],3,FALSE)</f>
        <v>Rack</v>
      </c>
      <c r="W1894" t="str">
        <f>VLOOKUP(Table8_16[[#This Row],[Product_ID]],Table3__211[],4,FALSE)</f>
        <v>Home</v>
      </c>
      <c r="X1894" t="str">
        <f>VLOOKUP(Table8_16[[#This Row],[Product_ID]],Table3__211[],5,FALSE)</f>
        <v>Storage</v>
      </c>
      <c r="Y1894" t="str">
        <f>VLOOKUP(Table8_16[[#This Row],[Product_ID]],Table3__211[],6,FALSE)</f>
        <v>Duran Group</v>
      </c>
      <c r="Z1894">
        <f>VLOOKUP(Table8_16[[#This Row],[Product_ID]],Table3__211[],7,FALSE)</f>
        <v>138.05000000000001</v>
      </c>
      <c r="AA1894">
        <f>VLOOKUP(Table8_16[[#This Row],[Product_ID]],Table3__211[],8,FALSE)</f>
        <v>89</v>
      </c>
      <c r="AB1894" t="str">
        <f>VLOOKUP(Table8_16[[#This Row],[Store_ID]],Store!$A$2:$E$21,2,FALSE)</f>
        <v>Mcdonald Inc</v>
      </c>
      <c r="AC1894" t="str">
        <f>VLOOKUP(Table8_16[[#This Row],[Store_ID]],Store!$A$2:$E$21,3,FALSE)</f>
        <v>South</v>
      </c>
      <c r="AD1894" t="str">
        <f>VLOOKUP(Table8_16[[#This Row],[Store_ID]],Store!$A$2:$E$21,4,FALSE)</f>
        <v>Christopherland</v>
      </c>
      <c r="AE1894" t="str">
        <f>VLOOKUP(Table8_16[[#This Row],[Store_ID]],Store!$A$2:$E$21,5,FALSE)</f>
        <v>Outlet</v>
      </c>
      <c r="AF1894" s="22" t="str">
        <f>VLOOKUP(Table8_16[[#This Row],[Store_ID]],Store!$A$2:$F$21,6,FALSE)</f>
        <v>Physical Store</v>
      </c>
    </row>
    <row r="1895" spans="1:32" x14ac:dyDescent="0.3">
      <c r="A1895" t="s">
        <v>3860</v>
      </c>
      <c r="B1895" s="5">
        <v>45493</v>
      </c>
      <c r="C1895" t="s">
        <v>575</v>
      </c>
      <c r="D1895" t="s">
        <v>1799</v>
      </c>
      <c r="E1895" t="s">
        <v>1942</v>
      </c>
      <c r="F1895">
        <v>1</v>
      </c>
      <c r="G1895">
        <v>389.12</v>
      </c>
      <c r="H1895">
        <v>0.18</v>
      </c>
      <c r="I1895" t="s">
        <v>1961</v>
      </c>
      <c r="J1895">
        <v>319.07839999999999</v>
      </c>
      <c r="K1895">
        <v>319.07839999999999</v>
      </c>
      <c r="L1895" t="str">
        <f>_xlfn.IFS(Table8_1[[#This Row],[Unit_Price]]&lt;500,"Low Price",Table8_1[[#This Row],[Unit_Price]]&lt;2000,"Medium Price",Table8_1[[#This Row],[Unit_Price]]&gt;=2000, "High Price")</f>
        <v>Low Price</v>
      </c>
      <c r="M1895" t="str">
        <f>VLOOKUP(Table8_16[[#This Row],[Customer_ID]],Table1__2[],2,FALSE)</f>
        <v>Amy Wilson</v>
      </c>
      <c r="N1895">
        <f>VLOOKUP(Table8_16[[#This Row],[Customer_ID]],Table1__2[],3,FALSE)</f>
        <v>44</v>
      </c>
      <c r="O1895" t="str">
        <f>VLOOKUP(Table8_16[[#This Row],[Customer_ID]],Table1__2[],4,FALSE)</f>
        <v>Female</v>
      </c>
      <c r="P1895" t="str">
        <f>VLOOKUP(Table8_16[[#This Row],[Customer_ID]],Table1__2[],5,FALSE)</f>
        <v>Morrisburgh</v>
      </c>
      <c r="Q1895" t="str">
        <f>VLOOKUP(Table8_16[[#This Row],[Customer_ID]],Table1__2[],6,FALSE)</f>
        <v>Indiana</v>
      </c>
      <c r="R1895" t="str">
        <f>VLOOKUP(Table8_16[[#This Row],[Customer_ID]],Table1__2[],7,FALSE)</f>
        <v>USA</v>
      </c>
      <c r="S1895" t="str">
        <f>VLOOKUP(Table8_16[[#This Row],[Customer_ID]],Table1__2[],8,FALSE)</f>
        <v>Platinum</v>
      </c>
      <c r="T1895" t="str">
        <f>VLOOKUP(Table8_16[[#This Row],[Customer_ID]],Table1__2[],9,FALSE)</f>
        <v>Experienced</v>
      </c>
      <c r="U1895" t="str">
        <f>VLOOKUP(Table8_16[[#This Row],[Product_ID]],Table3__211[],2,FALSE)</f>
        <v>Professional Jump</v>
      </c>
      <c r="V1895" t="str">
        <f>VLOOKUP(Table8_16[[#This Row],[Product_ID]],Table3__211[],3,FALSE)</f>
        <v>Rope</v>
      </c>
      <c r="W1895" t="str">
        <f>VLOOKUP(Table8_16[[#This Row],[Product_ID]],Table3__211[],4,FALSE)</f>
        <v>Sports</v>
      </c>
      <c r="X1895" t="str">
        <f>VLOOKUP(Table8_16[[#This Row],[Product_ID]],Table3__211[],5,FALSE)</f>
        <v>Fitness</v>
      </c>
      <c r="Y1895" t="str">
        <f>VLOOKUP(Table8_16[[#This Row],[Product_ID]],Table3__211[],6,FALSE)</f>
        <v>Davis PLC</v>
      </c>
      <c r="Z1895">
        <f>VLOOKUP(Table8_16[[#This Row],[Product_ID]],Table3__211[],7,FALSE)</f>
        <v>477.61</v>
      </c>
      <c r="AA1895">
        <f>VLOOKUP(Table8_16[[#This Row],[Product_ID]],Table3__211[],8,FALSE)</f>
        <v>300</v>
      </c>
      <c r="AB1895" t="str">
        <f>VLOOKUP(Table8_16[[#This Row],[Store_ID]],Store!$A$2:$E$21,2,FALSE)</f>
        <v>Holloway Ltd</v>
      </c>
      <c r="AC1895" t="str">
        <f>VLOOKUP(Table8_16[[#This Row],[Store_ID]],Store!$A$2:$E$21,3,FALSE)</f>
        <v>North</v>
      </c>
      <c r="AD1895" t="str">
        <f>VLOOKUP(Table8_16[[#This Row],[Store_ID]],Store!$A$2:$E$21,4,FALSE)</f>
        <v>Bensonhaven</v>
      </c>
      <c r="AE1895" t="str">
        <f>VLOOKUP(Table8_16[[#This Row],[Store_ID]],Store!$A$2:$E$21,5,FALSE)</f>
        <v>Flagship</v>
      </c>
      <c r="AF1895" s="22" t="str">
        <f>VLOOKUP(Table8_16[[#This Row],[Store_ID]],Store!$A$2:$F$21,6,FALSE)</f>
        <v>Physical Store</v>
      </c>
    </row>
    <row r="1896" spans="1:32" x14ac:dyDescent="0.3">
      <c r="A1896" t="s">
        <v>3861</v>
      </c>
      <c r="B1896" s="5">
        <v>45558</v>
      </c>
      <c r="C1896" t="s">
        <v>1426</v>
      </c>
      <c r="D1896" t="s">
        <v>1829</v>
      </c>
      <c r="E1896" t="s">
        <v>1945</v>
      </c>
      <c r="F1896">
        <v>3</v>
      </c>
      <c r="G1896">
        <v>543.83000000000004</v>
      </c>
      <c r="H1896">
        <v>0.05</v>
      </c>
      <c r="I1896" t="s">
        <v>1959</v>
      </c>
      <c r="J1896">
        <v>1549.9155000000001</v>
      </c>
      <c r="K1896">
        <v>1549.9155000000003</v>
      </c>
      <c r="L1896" t="str">
        <f>_xlfn.IFS(Table8_1[[#This Row],[Unit_Price]]&lt;500,"Low Price",Table8_1[[#This Row],[Unit_Price]]&lt;2000,"Medium Price",Table8_1[[#This Row],[Unit_Price]]&gt;=2000, "High Price")</f>
        <v>Medium Price</v>
      </c>
      <c r="M1896" t="str">
        <f>VLOOKUP(Table8_16[[#This Row],[Customer_ID]],Table1__2[],2,FALSE)</f>
        <v>Kelly Garrett</v>
      </c>
      <c r="N1896">
        <f>VLOOKUP(Table8_16[[#This Row],[Customer_ID]],Table1__2[],3,FALSE)</f>
        <v>62</v>
      </c>
      <c r="O1896" t="str">
        <f>VLOOKUP(Table8_16[[#This Row],[Customer_ID]],Table1__2[],4,FALSE)</f>
        <v>Female</v>
      </c>
      <c r="P1896" t="str">
        <f>VLOOKUP(Table8_16[[#This Row],[Customer_ID]],Table1__2[],5,FALSE)</f>
        <v>Port Taylorberg</v>
      </c>
      <c r="Q1896" t="str">
        <f>VLOOKUP(Table8_16[[#This Row],[Customer_ID]],Table1__2[],6,FALSE)</f>
        <v>Pennsylvania</v>
      </c>
      <c r="R1896" t="str">
        <f>VLOOKUP(Table8_16[[#This Row],[Customer_ID]],Table1__2[],7,FALSE)</f>
        <v>USA</v>
      </c>
      <c r="S1896" t="str">
        <f>VLOOKUP(Table8_16[[#This Row],[Customer_ID]],Table1__2[],8,FALSE)</f>
        <v>Silver</v>
      </c>
      <c r="T1896" t="str">
        <f>VLOOKUP(Table8_16[[#This Row],[Customer_ID]],Table1__2[],9,FALSE)</f>
        <v>Retired</v>
      </c>
      <c r="U1896" t="str">
        <f>VLOOKUP(Table8_16[[#This Row],[Product_ID]],Table3__211[],2,FALSE)</f>
        <v>Fitness Resistance</v>
      </c>
      <c r="V1896" t="str">
        <f>VLOOKUP(Table8_16[[#This Row],[Product_ID]],Table3__211[],3,FALSE)</f>
        <v>Bands</v>
      </c>
      <c r="W1896" t="str">
        <f>VLOOKUP(Table8_16[[#This Row],[Product_ID]],Table3__211[],4,FALSE)</f>
        <v>Sports</v>
      </c>
      <c r="X1896" t="str">
        <f>VLOOKUP(Table8_16[[#This Row],[Product_ID]],Table3__211[],5,FALSE)</f>
        <v>Fitness</v>
      </c>
      <c r="Y1896" t="str">
        <f>VLOOKUP(Table8_16[[#This Row],[Product_ID]],Table3__211[],6,FALSE)</f>
        <v>Reese-Watson</v>
      </c>
      <c r="Z1896">
        <f>VLOOKUP(Table8_16[[#This Row],[Product_ID]],Table3__211[],7,FALSE)</f>
        <v>152.91999999999999</v>
      </c>
      <c r="AA1896">
        <f>VLOOKUP(Table8_16[[#This Row],[Product_ID]],Table3__211[],8,FALSE)</f>
        <v>281</v>
      </c>
      <c r="AB1896" t="str">
        <f>VLOOKUP(Table8_16[[#This Row],[Store_ID]],Store!$A$2:$E$21,2,FALSE)</f>
        <v>Guerrero-Schmitt</v>
      </c>
      <c r="AC1896" t="str">
        <f>VLOOKUP(Table8_16[[#This Row],[Store_ID]],Store!$A$2:$E$21,3,FALSE)</f>
        <v>East</v>
      </c>
      <c r="AD1896" t="str">
        <f>VLOOKUP(Table8_16[[#This Row],[Store_ID]],Store!$A$2:$E$21,4,FALSE)</f>
        <v>East Stevechester</v>
      </c>
      <c r="AE1896" t="str">
        <f>VLOOKUP(Table8_16[[#This Row],[Store_ID]],Store!$A$2:$E$21,5,FALSE)</f>
        <v>Flagship</v>
      </c>
      <c r="AF1896" s="22" t="str">
        <f>VLOOKUP(Table8_16[[#This Row],[Store_ID]],Store!$A$2:$F$21,6,FALSE)</f>
        <v>Physical Store</v>
      </c>
    </row>
    <row r="1897" spans="1:32" x14ac:dyDescent="0.3">
      <c r="A1897" t="s">
        <v>3862</v>
      </c>
      <c r="B1897" s="5">
        <v>45423</v>
      </c>
      <c r="C1897" t="s">
        <v>107</v>
      </c>
      <c r="D1897" t="s">
        <v>1613</v>
      </c>
      <c r="E1897" t="s">
        <v>1892</v>
      </c>
      <c r="F1897">
        <v>2</v>
      </c>
      <c r="G1897">
        <v>660.27</v>
      </c>
      <c r="H1897">
        <v>0.01</v>
      </c>
      <c r="I1897" t="s">
        <v>1961</v>
      </c>
      <c r="J1897">
        <v>1307.3345999999999</v>
      </c>
      <c r="K1897">
        <v>1307.3345999999999</v>
      </c>
      <c r="L1897" t="str">
        <f>_xlfn.IFS(Table8_1[[#This Row],[Unit_Price]]&lt;500,"Low Price",Table8_1[[#This Row],[Unit_Price]]&lt;2000,"Medium Price",Table8_1[[#This Row],[Unit_Price]]&gt;=2000, "High Price")</f>
        <v>Medium Price</v>
      </c>
      <c r="M1897" t="str">
        <f>VLOOKUP(Table8_16[[#This Row],[Customer_ID]],Table1__2[],2,FALSE)</f>
        <v>Heather Collins</v>
      </c>
      <c r="N1897">
        <f>VLOOKUP(Table8_16[[#This Row],[Customer_ID]],Table1__2[],3,FALSE)</f>
        <v>40</v>
      </c>
      <c r="O1897" t="str">
        <f>VLOOKUP(Table8_16[[#This Row],[Customer_ID]],Table1__2[],4,FALSE)</f>
        <v>Male</v>
      </c>
      <c r="P1897" t="str">
        <f>VLOOKUP(Table8_16[[#This Row],[Customer_ID]],Table1__2[],5,FALSE)</f>
        <v>Rogerschester</v>
      </c>
      <c r="Q1897" t="str">
        <f>VLOOKUP(Table8_16[[#This Row],[Customer_ID]],Table1__2[],6,FALSE)</f>
        <v>Idaho</v>
      </c>
      <c r="R1897" t="str">
        <f>VLOOKUP(Table8_16[[#This Row],[Customer_ID]],Table1__2[],7,FALSE)</f>
        <v>USA</v>
      </c>
      <c r="S1897" t="str">
        <f>VLOOKUP(Table8_16[[#This Row],[Customer_ID]],Table1__2[],8,FALSE)</f>
        <v>Platinum</v>
      </c>
      <c r="T1897" t="str">
        <f>VLOOKUP(Table8_16[[#This Row],[Customer_ID]],Table1__2[],9,FALSE)</f>
        <v>Experienced</v>
      </c>
      <c r="U1897" t="str">
        <f>VLOOKUP(Table8_16[[#This Row],[Product_ID]],Table3__211[],2,FALSE)</f>
        <v>Decorative Wall</v>
      </c>
      <c r="V1897" t="str">
        <f>VLOOKUP(Table8_16[[#This Row],[Product_ID]],Table3__211[],3,FALSE)</f>
        <v>Mirror</v>
      </c>
      <c r="W1897" t="str">
        <f>VLOOKUP(Table8_16[[#This Row],[Product_ID]],Table3__211[],4,FALSE)</f>
        <v>Home</v>
      </c>
      <c r="X1897" t="str">
        <f>VLOOKUP(Table8_16[[#This Row],[Product_ID]],Table3__211[],5,FALSE)</f>
        <v>Decor</v>
      </c>
      <c r="Y1897" t="str">
        <f>VLOOKUP(Table8_16[[#This Row],[Product_ID]],Table3__211[],6,FALSE)</f>
        <v>Luna, Anderson and Bowman</v>
      </c>
      <c r="Z1897">
        <f>VLOOKUP(Table8_16[[#This Row],[Product_ID]],Table3__211[],7,FALSE)</f>
        <v>48.01</v>
      </c>
      <c r="AA1897">
        <f>VLOOKUP(Table8_16[[#This Row],[Product_ID]],Table3__211[],8,FALSE)</f>
        <v>439</v>
      </c>
      <c r="AB1897" t="str">
        <f>VLOOKUP(Table8_16[[#This Row],[Store_ID]],Store!$A$2:$E$21,2,FALSE)</f>
        <v>Martinez, Adkins and Johnson</v>
      </c>
      <c r="AC1897" t="str">
        <f>VLOOKUP(Table8_16[[#This Row],[Store_ID]],Store!$A$2:$E$21,3,FALSE)</f>
        <v>North</v>
      </c>
      <c r="AD1897" t="str">
        <f>VLOOKUP(Table8_16[[#This Row],[Store_ID]],Store!$A$2:$E$21,4,FALSE)</f>
        <v>Danielmouth</v>
      </c>
      <c r="AE1897" t="str">
        <f>VLOOKUP(Table8_16[[#This Row],[Store_ID]],Store!$A$2:$E$21,5,FALSE)</f>
        <v>Flagship</v>
      </c>
      <c r="AF1897" s="22" t="str">
        <f>VLOOKUP(Table8_16[[#This Row],[Store_ID]],Store!$A$2:$F$21,6,FALSE)</f>
        <v>Physical Store</v>
      </c>
    </row>
    <row r="1898" spans="1:32" x14ac:dyDescent="0.3">
      <c r="A1898" t="s">
        <v>3863</v>
      </c>
      <c r="B1898" s="5">
        <v>45780</v>
      </c>
      <c r="C1898" t="s">
        <v>1358</v>
      </c>
      <c r="D1898" t="s">
        <v>1610</v>
      </c>
      <c r="E1898" t="s">
        <v>1917</v>
      </c>
      <c r="F1898">
        <v>4</v>
      </c>
      <c r="G1898">
        <v>729.31</v>
      </c>
      <c r="H1898">
        <v>0.03</v>
      </c>
      <c r="I1898" t="s">
        <v>1959</v>
      </c>
      <c r="J1898">
        <v>2829.7228</v>
      </c>
      <c r="K1898">
        <v>2829.7228</v>
      </c>
      <c r="L1898" t="str">
        <f>_xlfn.IFS(Table8_1[[#This Row],[Unit_Price]]&lt;500,"Low Price",Table8_1[[#This Row],[Unit_Price]]&lt;2000,"Medium Price",Table8_1[[#This Row],[Unit_Price]]&gt;=2000, "High Price")</f>
        <v>Medium Price</v>
      </c>
      <c r="M1898" t="str">
        <f>VLOOKUP(Table8_16[[#This Row],[Customer_ID]],Table1__2[],2,FALSE)</f>
        <v>Monique Castro</v>
      </c>
      <c r="N1898">
        <f>VLOOKUP(Table8_16[[#This Row],[Customer_ID]],Table1__2[],3,FALSE)</f>
        <v>48</v>
      </c>
      <c r="O1898" t="str">
        <f>VLOOKUP(Table8_16[[#This Row],[Customer_ID]],Table1__2[],4,FALSE)</f>
        <v>Female</v>
      </c>
      <c r="P1898" t="str">
        <f>VLOOKUP(Table8_16[[#This Row],[Customer_ID]],Table1__2[],5,FALSE)</f>
        <v>New Sarah</v>
      </c>
      <c r="Q1898" t="str">
        <f>VLOOKUP(Table8_16[[#This Row],[Customer_ID]],Table1__2[],6,FALSE)</f>
        <v>Indiana</v>
      </c>
      <c r="R1898" t="str">
        <f>VLOOKUP(Table8_16[[#This Row],[Customer_ID]],Table1__2[],7,FALSE)</f>
        <v>USA</v>
      </c>
      <c r="S1898" t="str">
        <f>VLOOKUP(Table8_16[[#This Row],[Customer_ID]],Table1__2[],8,FALSE)</f>
        <v>Gold</v>
      </c>
      <c r="T1898" t="str">
        <f>VLOOKUP(Table8_16[[#This Row],[Customer_ID]],Table1__2[],9,FALSE)</f>
        <v>Experienced</v>
      </c>
      <c r="U1898" t="str">
        <f>VLOOKUP(Table8_16[[#This Row],[Product_ID]],Table3__211[],2,FALSE)</f>
        <v>USB-C Fast</v>
      </c>
      <c r="V1898" t="str">
        <f>VLOOKUP(Table8_16[[#This Row],[Product_ID]],Table3__211[],3,FALSE)</f>
        <v>Charger</v>
      </c>
      <c r="W1898" t="str">
        <f>VLOOKUP(Table8_16[[#This Row],[Product_ID]],Table3__211[],4,FALSE)</f>
        <v>Electronics</v>
      </c>
      <c r="X1898" t="str">
        <f>VLOOKUP(Table8_16[[#This Row],[Product_ID]],Table3__211[],5,FALSE)</f>
        <v>Accessories</v>
      </c>
      <c r="Y1898" t="str">
        <f>VLOOKUP(Table8_16[[#This Row],[Product_ID]],Table3__211[],6,FALSE)</f>
        <v>Dawson-Perkins</v>
      </c>
      <c r="Z1898">
        <f>VLOOKUP(Table8_16[[#This Row],[Product_ID]],Table3__211[],7,FALSE)</f>
        <v>242.23</v>
      </c>
      <c r="AA1898">
        <f>VLOOKUP(Table8_16[[#This Row],[Product_ID]],Table3__211[],8,FALSE)</f>
        <v>453</v>
      </c>
      <c r="AB1898" t="str">
        <f>VLOOKUP(Table8_16[[#This Row],[Store_ID]],Store!$A$2:$E$21,2,FALSE)</f>
        <v>Bean, Jones and Park</v>
      </c>
      <c r="AC1898" t="str">
        <f>VLOOKUP(Table8_16[[#This Row],[Store_ID]],Store!$A$2:$E$21,3,FALSE)</f>
        <v>West</v>
      </c>
      <c r="AD1898" t="str">
        <f>VLOOKUP(Table8_16[[#This Row],[Store_ID]],Store!$A$2:$E$21,4,FALSE)</f>
        <v>Thompsonborough</v>
      </c>
      <c r="AE1898" t="str">
        <f>VLOOKUP(Table8_16[[#This Row],[Store_ID]],Store!$A$2:$E$21,5,FALSE)</f>
        <v>Online</v>
      </c>
      <c r="AF1898" s="22" t="str">
        <f>VLOOKUP(Table8_16[[#This Row],[Store_ID]],Store!$A$2:$F$21,6,FALSE)</f>
        <v>Digital Store</v>
      </c>
    </row>
    <row r="1899" spans="1:32" x14ac:dyDescent="0.3">
      <c r="A1899" t="s">
        <v>3864</v>
      </c>
      <c r="B1899" s="5">
        <v>45345</v>
      </c>
      <c r="C1899" t="s">
        <v>1319</v>
      </c>
      <c r="D1899" t="s">
        <v>1844</v>
      </c>
      <c r="E1899" t="s">
        <v>1911</v>
      </c>
      <c r="F1899">
        <v>2</v>
      </c>
      <c r="G1899">
        <v>152.91</v>
      </c>
      <c r="H1899">
        <v>0.24</v>
      </c>
      <c r="I1899" t="s">
        <v>1961</v>
      </c>
      <c r="J1899">
        <v>232.42320000000001</v>
      </c>
      <c r="K1899">
        <v>232.42320000000001</v>
      </c>
      <c r="L1899" t="str">
        <f>_xlfn.IFS(Table8_1[[#This Row],[Unit_Price]]&lt;500,"Low Price",Table8_1[[#This Row],[Unit_Price]]&lt;2000,"Medium Price",Table8_1[[#This Row],[Unit_Price]]&gt;=2000, "High Price")</f>
        <v>Low Price</v>
      </c>
      <c r="M1899" t="str">
        <f>VLOOKUP(Table8_16[[#This Row],[Customer_ID]],Table1__2[],2,FALSE)</f>
        <v>Holly Robinson</v>
      </c>
      <c r="N1899">
        <f>VLOOKUP(Table8_16[[#This Row],[Customer_ID]],Table1__2[],3,FALSE)</f>
        <v>45</v>
      </c>
      <c r="O1899" t="str">
        <f>VLOOKUP(Table8_16[[#This Row],[Customer_ID]],Table1__2[],4,FALSE)</f>
        <v>Female</v>
      </c>
      <c r="P1899" t="str">
        <f>VLOOKUP(Table8_16[[#This Row],[Customer_ID]],Table1__2[],5,FALSE)</f>
        <v>East Amy</v>
      </c>
      <c r="Q1899" t="str">
        <f>VLOOKUP(Table8_16[[#This Row],[Customer_ID]],Table1__2[],6,FALSE)</f>
        <v>Washington</v>
      </c>
      <c r="R1899" t="str">
        <f>VLOOKUP(Table8_16[[#This Row],[Customer_ID]],Table1__2[],7,FALSE)</f>
        <v>USA</v>
      </c>
      <c r="S1899" t="str">
        <f>VLOOKUP(Table8_16[[#This Row],[Customer_ID]],Table1__2[],8,FALSE)</f>
        <v>Platinum</v>
      </c>
      <c r="T1899" t="str">
        <f>VLOOKUP(Table8_16[[#This Row],[Customer_ID]],Table1__2[],9,FALSE)</f>
        <v>Experienced</v>
      </c>
      <c r="U1899" t="str">
        <f>VLOOKUP(Table8_16[[#This Row],[Product_ID]],Table3__211[],2,FALSE)</f>
        <v>LED Bedside</v>
      </c>
      <c r="V1899" t="str">
        <f>VLOOKUP(Table8_16[[#This Row],[Product_ID]],Table3__211[],3,FALSE)</f>
        <v>Lamp</v>
      </c>
      <c r="W1899" t="str">
        <f>VLOOKUP(Table8_16[[#This Row],[Product_ID]],Table3__211[],4,FALSE)</f>
        <v>Home</v>
      </c>
      <c r="X1899" t="str">
        <f>VLOOKUP(Table8_16[[#This Row],[Product_ID]],Table3__211[],5,FALSE)</f>
        <v>Lighting</v>
      </c>
      <c r="Y1899" t="str">
        <f>VLOOKUP(Table8_16[[#This Row],[Product_ID]],Table3__211[],6,FALSE)</f>
        <v>Aguilar, Horton and Lewis</v>
      </c>
      <c r="Z1899">
        <f>VLOOKUP(Table8_16[[#This Row],[Product_ID]],Table3__211[],7,FALSE)</f>
        <v>371.38</v>
      </c>
      <c r="AA1899">
        <f>VLOOKUP(Table8_16[[#This Row],[Product_ID]],Table3__211[],8,FALSE)</f>
        <v>220</v>
      </c>
      <c r="AB1899" t="str">
        <f>VLOOKUP(Table8_16[[#This Row],[Store_ID]],Store!$A$2:$E$21,2,FALSE)</f>
        <v>Benson-Elliott</v>
      </c>
      <c r="AC1899" t="str">
        <f>VLOOKUP(Table8_16[[#This Row],[Store_ID]],Store!$A$2:$E$21,3,FALSE)</f>
        <v>East</v>
      </c>
      <c r="AD1899" t="str">
        <f>VLOOKUP(Table8_16[[#This Row],[Store_ID]],Store!$A$2:$E$21,4,FALSE)</f>
        <v>Port Josephberg</v>
      </c>
      <c r="AE1899" t="str">
        <f>VLOOKUP(Table8_16[[#This Row],[Store_ID]],Store!$A$2:$E$21,5,FALSE)</f>
        <v>Online</v>
      </c>
      <c r="AF1899" s="22" t="str">
        <f>VLOOKUP(Table8_16[[#This Row],[Store_ID]],Store!$A$2:$F$21,6,FALSE)</f>
        <v>Digital Store</v>
      </c>
    </row>
    <row r="1900" spans="1:32" x14ac:dyDescent="0.3">
      <c r="A1900" t="s">
        <v>3865</v>
      </c>
      <c r="B1900" s="5">
        <v>45344</v>
      </c>
      <c r="C1900" t="s">
        <v>1434</v>
      </c>
      <c r="D1900" t="s">
        <v>1805</v>
      </c>
      <c r="E1900" t="s">
        <v>1936</v>
      </c>
      <c r="F1900">
        <v>4</v>
      </c>
      <c r="G1900">
        <v>592.14</v>
      </c>
      <c r="H1900">
        <v>0.12</v>
      </c>
      <c r="I1900" t="s">
        <v>1964</v>
      </c>
      <c r="J1900">
        <v>2084.3328000000001</v>
      </c>
      <c r="K1900">
        <v>2084.3328000000001</v>
      </c>
      <c r="L1900" t="str">
        <f>_xlfn.IFS(Table8_1[[#This Row],[Unit_Price]]&lt;500,"Low Price",Table8_1[[#This Row],[Unit_Price]]&lt;2000,"Medium Price",Table8_1[[#This Row],[Unit_Price]]&gt;=2000, "High Price")</f>
        <v>Medium Price</v>
      </c>
      <c r="M1900" t="str">
        <f>VLOOKUP(Table8_16[[#This Row],[Customer_ID]],Table1__2[],2,FALSE)</f>
        <v>Paul Cox</v>
      </c>
      <c r="N1900">
        <f>VLOOKUP(Table8_16[[#This Row],[Customer_ID]],Table1__2[],3,FALSE)</f>
        <v>60</v>
      </c>
      <c r="O1900" t="str">
        <f>VLOOKUP(Table8_16[[#This Row],[Customer_ID]],Table1__2[],4,FALSE)</f>
        <v>Female</v>
      </c>
      <c r="P1900" t="str">
        <f>VLOOKUP(Table8_16[[#This Row],[Customer_ID]],Table1__2[],5,FALSE)</f>
        <v>East Julie</v>
      </c>
      <c r="Q1900" t="str">
        <f>VLOOKUP(Table8_16[[#This Row],[Customer_ID]],Table1__2[],6,FALSE)</f>
        <v>Kansas</v>
      </c>
      <c r="R1900" t="str">
        <f>VLOOKUP(Table8_16[[#This Row],[Customer_ID]],Table1__2[],7,FALSE)</f>
        <v>USA</v>
      </c>
      <c r="S1900" t="str">
        <f>VLOOKUP(Table8_16[[#This Row],[Customer_ID]],Table1__2[],8,FALSE)</f>
        <v>Silver</v>
      </c>
      <c r="T1900" t="str">
        <f>VLOOKUP(Table8_16[[#This Row],[Customer_ID]],Table1__2[],9,FALSE)</f>
        <v>Experienced</v>
      </c>
      <c r="U1900" t="str">
        <f>VLOOKUP(Table8_16[[#This Row],[Product_ID]],Table3__211[],2,FALSE)</f>
        <v>Bluetooth Car Audio</v>
      </c>
      <c r="V1900" t="str">
        <f>VLOOKUP(Table8_16[[#This Row],[Product_ID]],Table3__211[],3,FALSE)</f>
        <v>System</v>
      </c>
      <c r="W1900" t="str">
        <f>VLOOKUP(Table8_16[[#This Row],[Product_ID]],Table3__211[],4,FALSE)</f>
        <v>Electronics</v>
      </c>
      <c r="X1900" t="str">
        <f>VLOOKUP(Table8_16[[#This Row],[Product_ID]],Table3__211[],5,FALSE)</f>
        <v>Audio</v>
      </c>
      <c r="Y1900" t="str">
        <f>VLOOKUP(Table8_16[[#This Row],[Product_ID]],Table3__211[],6,FALSE)</f>
        <v>Bruce-Bowen</v>
      </c>
      <c r="Z1900">
        <f>VLOOKUP(Table8_16[[#This Row],[Product_ID]],Table3__211[],7,FALSE)</f>
        <v>403.71</v>
      </c>
      <c r="AA1900">
        <f>VLOOKUP(Table8_16[[#This Row],[Product_ID]],Table3__211[],8,FALSE)</f>
        <v>159</v>
      </c>
      <c r="AB1900" t="str">
        <f>VLOOKUP(Table8_16[[#This Row],[Store_ID]],Store!$A$2:$E$21,2,FALSE)</f>
        <v>Shelton PLC</v>
      </c>
      <c r="AC1900" t="str">
        <f>VLOOKUP(Table8_16[[#This Row],[Store_ID]],Store!$A$2:$E$21,3,FALSE)</f>
        <v>North</v>
      </c>
      <c r="AD1900" t="str">
        <f>VLOOKUP(Table8_16[[#This Row],[Store_ID]],Store!$A$2:$E$21,4,FALSE)</f>
        <v>East Jenniferstad</v>
      </c>
      <c r="AE1900" t="str">
        <f>VLOOKUP(Table8_16[[#This Row],[Store_ID]],Store!$A$2:$E$21,5,FALSE)</f>
        <v>Flagship</v>
      </c>
      <c r="AF1900" s="22" t="str">
        <f>VLOOKUP(Table8_16[[#This Row],[Store_ID]],Store!$A$2:$F$21,6,FALSE)</f>
        <v>Physical Store</v>
      </c>
    </row>
    <row r="1901" spans="1:32" x14ac:dyDescent="0.3">
      <c r="A1901" t="s">
        <v>3866</v>
      </c>
      <c r="B1901" s="5">
        <v>45525</v>
      </c>
      <c r="C1901" t="s">
        <v>234</v>
      </c>
      <c r="D1901" t="s">
        <v>1817</v>
      </c>
      <c r="E1901" t="s">
        <v>1929</v>
      </c>
      <c r="F1901">
        <v>1</v>
      </c>
      <c r="G1901">
        <v>984.37</v>
      </c>
      <c r="H1901">
        <v>0</v>
      </c>
      <c r="I1901" t="s">
        <v>1961</v>
      </c>
      <c r="J1901">
        <v>984.37</v>
      </c>
      <c r="K1901">
        <v>984.37</v>
      </c>
      <c r="L1901" t="str">
        <f>_xlfn.IFS(Table8_1[[#This Row],[Unit_Price]]&lt;500,"Low Price",Table8_1[[#This Row],[Unit_Price]]&lt;2000,"Medium Price",Table8_1[[#This Row],[Unit_Price]]&gt;=2000, "High Price")</f>
        <v>Medium Price</v>
      </c>
      <c r="M1901" t="str">
        <f>VLOOKUP(Table8_16[[#This Row],[Customer_ID]],Table1__2[],2,FALSE)</f>
        <v>James Bean</v>
      </c>
      <c r="N1901">
        <f>VLOOKUP(Table8_16[[#This Row],[Customer_ID]],Table1__2[],3,FALSE)</f>
        <v>50</v>
      </c>
      <c r="O1901" t="str">
        <f>VLOOKUP(Table8_16[[#This Row],[Customer_ID]],Table1__2[],4,FALSE)</f>
        <v>Male</v>
      </c>
      <c r="P1901" t="str">
        <f>VLOOKUP(Table8_16[[#This Row],[Customer_ID]],Table1__2[],5,FALSE)</f>
        <v>Stevensonton</v>
      </c>
      <c r="Q1901" t="str">
        <f>VLOOKUP(Table8_16[[#This Row],[Customer_ID]],Table1__2[],6,FALSE)</f>
        <v>New Mexico</v>
      </c>
      <c r="R1901" t="str">
        <f>VLOOKUP(Table8_16[[#This Row],[Customer_ID]],Table1__2[],7,FALSE)</f>
        <v>USA</v>
      </c>
      <c r="S1901" t="str">
        <f>VLOOKUP(Table8_16[[#This Row],[Customer_ID]],Table1__2[],8,FALSE)</f>
        <v>Bronze</v>
      </c>
      <c r="T1901" t="str">
        <f>VLOOKUP(Table8_16[[#This Row],[Customer_ID]],Table1__2[],9,FALSE)</f>
        <v>Experienced</v>
      </c>
      <c r="U1901" t="str">
        <f>VLOOKUP(Table8_16[[#This Row],[Product_ID]],Table3__211[],2,FALSE)</f>
        <v>Essential Oil</v>
      </c>
      <c r="V1901" t="str">
        <f>VLOOKUP(Table8_16[[#This Row],[Product_ID]],Table3__211[],3,FALSE)</f>
        <v>Diffuser</v>
      </c>
      <c r="W1901" t="str">
        <f>VLOOKUP(Table8_16[[#This Row],[Product_ID]],Table3__211[],4,FALSE)</f>
        <v>Home</v>
      </c>
      <c r="X1901" t="str">
        <f>VLOOKUP(Table8_16[[#This Row],[Product_ID]],Table3__211[],5,FALSE)</f>
        <v>Decor</v>
      </c>
      <c r="Y1901" t="str">
        <f>VLOOKUP(Table8_16[[#This Row],[Product_ID]],Table3__211[],6,FALSE)</f>
        <v>Hernandez Inc</v>
      </c>
      <c r="Z1901">
        <f>VLOOKUP(Table8_16[[#This Row],[Product_ID]],Table3__211[],7,FALSE)</f>
        <v>325.26</v>
      </c>
      <c r="AA1901">
        <f>VLOOKUP(Table8_16[[#This Row],[Product_ID]],Table3__211[],8,FALSE)</f>
        <v>400</v>
      </c>
      <c r="AB1901" t="str">
        <f>VLOOKUP(Table8_16[[#This Row],[Store_ID]],Store!$A$2:$E$21,2,FALSE)</f>
        <v>Thomas, Bridges and Harris</v>
      </c>
      <c r="AC1901" t="str">
        <f>VLOOKUP(Table8_16[[#This Row],[Store_ID]],Store!$A$2:$E$21,3,FALSE)</f>
        <v>North</v>
      </c>
      <c r="AD1901" t="str">
        <f>VLOOKUP(Table8_16[[#This Row],[Store_ID]],Store!$A$2:$E$21,4,FALSE)</f>
        <v>Sabrinatown</v>
      </c>
      <c r="AE1901" t="str">
        <f>VLOOKUP(Table8_16[[#This Row],[Store_ID]],Store!$A$2:$E$21,5,FALSE)</f>
        <v>Online</v>
      </c>
      <c r="AF1901" s="22" t="str">
        <f>VLOOKUP(Table8_16[[#This Row],[Store_ID]],Store!$A$2:$F$21,6,FALSE)</f>
        <v>Digital Store</v>
      </c>
    </row>
    <row r="1902" spans="1:32" x14ac:dyDescent="0.3">
      <c r="A1902" t="s">
        <v>3867</v>
      </c>
      <c r="B1902" s="5">
        <v>45329</v>
      </c>
      <c r="C1902" t="s">
        <v>937</v>
      </c>
      <c r="D1902" t="s">
        <v>1560</v>
      </c>
      <c r="E1902" t="s">
        <v>1929</v>
      </c>
      <c r="F1902">
        <v>2</v>
      </c>
      <c r="G1902">
        <v>237.59</v>
      </c>
      <c r="H1902">
        <v>0.12</v>
      </c>
      <c r="I1902" t="s">
        <v>1959</v>
      </c>
      <c r="J1902">
        <v>418.15839999999997</v>
      </c>
      <c r="K1902">
        <v>418.15840000000003</v>
      </c>
      <c r="L1902" t="str">
        <f>_xlfn.IFS(Table8_1[[#This Row],[Unit_Price]]&lt;500,"Low Price",Table8_1[[#This Row],[Unit_Price]]&lt;2000,"Medium Price",Table8_1[[#This Row],[Unit_Price]]&gt;=2000, "High Price")</f>
        <v>Low Price</v>
      </c>
      <c r="M1902" t="str">
        <f>VLOOKUP(Table8_16[[#This Row],[Customer_ID]],Table1__2[],2,FALSE)</f>
        <v>Ricardo Jones</v>
      </c>
      <c r="N1902">
        <f>VLOOKUP(Table8_16[[#This Row],[Customer_ID]],Table1__2[],3,FALSE)</f>
        <v>30</v>
      </c>
      <c r="O1902" t="str">
        <f>VLOOKUP(Table8_16[[#This Row],[Customer_ID]],Table1__2[],4,FALSE)</f>
        <v>Male</v>
      </c>
      <c r="P1902" t="str">
        <f>VLOOKUP(Table8_16[[#This Row],[Customer_ID]],Table1__2[],5,FALSE)</f>
        <v>Danielland</v>
      </c>
      <c r="Q1902" t="str">
        <f>VLOOKUP(Table8_16[[#This Row],[Customer_ID]],Table1__2[],6,FALSE)</f>
        <v>Minnesota</v>
      </c>
      <c r="R1902" t="str">
        <f>VLOOKUP(Table8_16[[#This Row],[Customer_ID]],Table1__2[],7,FALSE)</f>
        <v>USA</v>
      </c>
      <c r="S1902" t="str">
        <f>VLOOKUP(Table8_16[[#This Row],[Customer_ID]],Table1__2[],8,FALSE)</f>
        <v>Silver</v>
      </c>
      <c r="T1902" t="str">
        <f>VLOOKUP(Table8_16[[#This Row],[Customer_ID]],Table1__2[],9,FALSE)</f>
        <v>Entry level Professionel</v>
      </c>
      <c r="U1902" t="str">
        <f>VLOOKUP(Table8_16[[#This Row],[Product_ID]],Table3__211[],2,FALSE)</f>
        <v>Men's Graphic</v>
      </c>
      <c r="V1902" t="str">
        <f>VLOOKUP(Table8_16[[#This Row],[Product_ID]],Table3__211[],3,FALSE)</f>
        <v>T-Shirt</v>
      </c>
      <c r="W1902" t="str">
        <f>VLOOKUP(Table8_16[[#This Row],[Product_ID]],Table3__211[],4,FALSE)</f>
        <v>Clothing</v>
      </c>
      <c r="X1902" t="str">
        <f>VLOOKUP(Table8_16[[#This Row],[Product_ID]],Table3__211[],5,FALSE)</f>
        <v>Tops</v>
      </c>
      <c r="Y1902" t="str">
        <f>VLOOKUP(Table8_16[[#This Row],[Product_ID]],Table3__211[],6,FALSE)</f>
        <v>Terry-Moore</v>
      </c>
      <c r="Z1902">
        <f>VLOOKUP(Table8_16[[#This Row],[Product_ID]],Table3__211[],7,FALSE)</f>
        <v>342.56</v>
      </c>
      <c r="AA1902">
        <f>VLOOKUP(Table8_16[[#This Row],[Product_ID]],Table3__211[],8,FALSE)</f>
        <v>181</v>
      </c>
      <c r="AB1902" t="str">
        <f>VLOOKUP(Table8_16[[#This Row],[Store_ID]],Store!$A$2:$E$21,2,FALSE)</f>
        <v>Thomas, Bridges and Harris</v>
      </c>
      <c r="AC1902" t="str">
        <f>VLOOKUP(Table8_16[[#This Row],[Store_ID]],Store!$A$2:$E$21,3,FALSE)</f>
        <v>North</v>
      </c>
      <c r="AD1902" t="str">
        <f>VLOOKUP(Table8_16[[#This Row],[Store_ID]],Store!$A$2:$E$21,4,FALSE)</f>
        <v>Sabrinatown</v>
      </c>
      <c r="AE1902" t="str">
        <f>VLOOKUP(Table8_16[[#This Row],[Store_ID]],Store!$A$2:$E$21,5,FALSE)</f>
        <v>Online</v>
      </c>
      <c r="AF1902" s="22" t="str">
        <f>VLOOKUP(Table8_16[[#This Row],[Store_ID]],Store!$A$2:$F$21,6,FALSE)</f>
        <v>Digital Store</v>
      </c>
    </row>
    <row r="1903" spans="1:32" x14ac:dyDescent="0.3">
      <c r="A1903" t="s">
        <v>3868</v>
      </c>
      <c r="B1903" s="5">
        <v>45250</v>
      </c>
      <c r="C1903" t="s">
        <v>1349</v>
      </c>
      <c r="D1903" t="s">
        <v>1652</v>
      </c>
      <c r="E1903" t="s">
        <v>1917</v>
      </c>
      <c r="F1903">
        <v>1</v>
      </c>
      <c r="G1903">
        <v>52.06</v>
      </c>
      <c r="H1903">
        <v>0.27</v>
      </c>
      <c r="I1903" t="s">
        <v>1964</v>
      </c>
      <c r="J1903">
        <v>38.003799999999998</v>
      </c>
      <c r="K1903">
        <v>38.003799999999998</v>
      </c>
      <c r="L1903" t="str">
        <f>_xlfn.IFS(Table8_1[[#This Row],[Unit_Price]]&lt;500,"Low Price",Table8_1[[#This Row],[Unit_Price]]&lt;2000,"Medium Price",Table8_1[[#This Row],[Unit_Price]]&gt;=2000, "High Price")</f>
        <v>Low Price</v>
      </c>
      <c r="M1903" t="str">
        <f>VLOOKUP(Table8_16[[#This Row],[Customer_ID]],Table1__2[],2,FALSE)</f>
        <v>John Smith</v>
      </c>
      <c r="N1903">
        <f>VLOOKUP(Table8_16[[#This Row],[Customer_ID]],Table1__2[],3,FALSE)</f>
        <v>27</v>
      </c>
      <c r="O1903" t="str">
        <f>VLOOKUP(Table8_16[[#This Row],[Customer_ID]],Table1__2[],4,FALSE)</f>
        <v>Male</v>
      </c>
      <c r="P1903" t="str">
        <f>VLOOKUP(Table8_16[[#This Row],[Customer_ID]],Table1__2[],5,FALSE)</f>
        <v>South Andrewport</v>
      </c>
      <c r="Q1903" t="str">
        <f>VLOOKUP(Table8_16[[#This Row],[Customer_ID]],Table1__2[],6,FALSE)</f>
        <v>California</v>
      </c>
      <c r="R1903" t="str">
        <f>VLOOKUP(Table8_16[[#This Row],[Customer_ID]],Table1__2[],7,FALSE)</f>
        <v>USA</v>
      </c>
      <c r="S1903" t="str">
        <f>VLOOKUP(Table8_16[[#This Row],[Customer_ID]],Table1__2[],8,FALSE)</f>
        <v>Platinum</v>
      </c>
      <c r="T1903" t="str">
        <f>VLOOKUP(Table8_16[[#This Row],[Customer_ID]],Table1__2[],9,FALSE)</f>
        <v>Entry level Professionel</v>
      </c>
      <c r="U1903" t="str">
        <f>VLOOKUP(Table8_16[[#This Row],[Product_ID]],Table3__211[],2,FALSE)</f>
        <v>Women's Scarf</v>
      </c>
      <c r="V1903" t="str">
        <f>VLOOKUP(Table8_16[[#This Row],[Product_ID]],Table3__211[],3,FALSE)</f>
        <v>Set</v>
      </c>
      <c r="W1903" t="str">
        <f>VLOOKUP(Table8_16[[#This Row],[Product_ID]],Table3__211[],4,FALSE)</f>
        <v>Clothing</v>
      </c>
      <c r="X1903" t="str">
        <f>VLOOKUP(Table8_16[[#This Row],[Product_ID]],Table3__211[],5,FALSE)</f>
        <v>Accessories</v>
      </c>
      <c r="Y1903" t="str">
        <f>VLOOKUP(Table8_16[[#This Row],[Product_ID]],Table3__211[],6,FALSE)</f>
        <v>Brown and Sons</v>
      </c>
      <c r="Z1903">
        <f>VLOOKUP(Table8_16[[#This Row],[Product_ID]],Table3__211[],7,FALSE)</f>
        <v>174.02</v>
      </c>
      <c r="AA1903">
        <f>VLOOKUP(Table8_16[[#This Row],[Product_ID]],Table3__211[],8,FALSE)</f>
        <v>268</v>
      </c>
      <c r="AB1903" t="str">
        <f>VLOOKUP(Table8_16[[#This Row],[Store_ID]],Store!$A$2:$E$21,2,FALSE)</f>
        <v>Bean, Jones and Park</v>
      </c>
      <c r="AC1903" t="str">
        <f>VLOOKUP(Table8_16[[#This Row],[Store_ID]],Store!$A$2:$E$21,3,FALSE)</f>
        <v>West</v>
      </c>
      <c r="AD1903" t="str">
        <f>VLOOKUP(Table8_16[[#This Row],[Store_ID]],Store!$A$2:$E$21,4,FALSE)</f>
        <v>Thompsonborough</v>
      </c>
      <c r="AE1903" t="str">
        <f>VLOOKUP(Table8_16[[#This Row],[Store_ID]],Store!$A$2:$E$21,5,FALSE)</f>
        <v>Online</v>
      </c>
      <c r="AF1903" s="22" t="str">
        <f>VLOOKUP(Table8_16[[#This Row],[Store_ID]],Store!$A$2:$F$21,6,FALSE)</f>
        <v>Digital Store</v>
      </c>
    </row>
    <row r="1904" spans="1:32" x14ac:dyDescent="0.3">
      <c r="A1904" t="s">
        <v>3869</v>
      </c>
      <c r="B1904" s="5">
        <v>45691</v>
      </c>
      <c r="C1904" t="s">
        <v>1417</v>
      </c>
      <c r="D1904" t="s">
        <v>2061</v>
      </c>
      <c r="E1904" t="s">
        <v>1892</v>
      </c>
      <c r="F1904">
        <v>2</v>
      </c>
      <c r="G1904">
        <v>594.63</v>
      </c>
      <c r="H1904">
        <v>0.12</v>
      </c>
      <c r="I1904" t="s">
        <v>1959</v>
      </c>
      <c r="J1904">
        <v>1046.5488</v>
      </c>
      <c r="K1904">
        <v>1046.5488</v>
      </c>
      <c r="L1904" t="str">
        <f>_xlfn.IFS(Table8_1[[#This Row],[Unit_Price]]&lt;500,"Low Price",Table8_1[[#This Row],[Unit_Price]]&lt;2000,"Medium Price",Table8_1[[#This Row],[Unit_Price]]&gt;=2000, "High Price")</f>
        <v>Medium Price</v>
      </c>
      <c r="M1904" t="str">
        <f>VLOOKUP(Table8_16[[#This Row],[Customer_ID]],Table1__2[],2,FALSE)</f>
        <v>Tyler Weber</v>
      </c>
      <c r="N1904">
        <f>VLOOKUP(Table8_16[[#This Row],[Customer_ID]],Table1__2[],3,FALSE)</f>
        <v>54</v>
      </c>
      <c r="O1904" t="str">
        <f>VLOOKUP(Table8_16[[#This Row],[Customer_ID]],Table1__2[],4,FALSE)</f>
        <v>Male</v>
      </c>
      <c r="P1904" t="str">
        <f>VLOOKUP(Table8_16[[#This Row],[Customer_ID]],Table1__2[],5,FALSE)</f>
        <v>East Yvette</v>
      </c>
      <c r="Q1904" t="str">
        <f>VLOOKUP(Table8_16[[#This Row],[Customer_ID]],Table1__2[],6,FALSE)</f>
        <v>Illinois</v>
      </c>
      <c r="R1904" t="str">
        <f>VLOOKUP(Table8_16[[#This Row],[Customer_ID]],Table1__2[],7,FALSE)</f>
        <v>USA</v>
      </c>
      <c r="S1904" t="str">
        <f>VLOOKUP(Table8_16[[#This Row],[Customer_ID]],Table1__2[],8,FALSE)</f>
        <v>Gold</v>
      </c>
      <c r="T1904" t="str">
        <f>VLOOKUP(Table8_16[[#This Row],[Customer_ID]],Table1__2[],9,FALSE)</f>
        <v>Experienced</v>
      </c>
      <c r="U1904" t="str">
        <f>VLOOKUP(Table8_16[[#This Row],[Product_ID]],Table3__211[],2,FALSE)</f>
        <v>Men's Running</v>
      </c>
      <c r="V1904" t="str">
        <f>VLOOKUP(Table8_16[[#This Row],[Product_ID]],Table3__211[],3,FALSE)</f>
        <v>Jacket</v>
      </c>
      <c r="W1904" t="str">
        <f>VLOOKUP(Table8_16[[#This Row],[Product_ID]],Table3__211[],4,FALSE)</f>
        <v>Clothing</v>
      </c>
      <c r="X1904" t="str">
        <f>VLOOKUP(Table8_16[[#This Row],[Product_ID]],Table3__211[],5,FALSE)</f>
        <v>Outerwear</v>
      </c>
      <c r="Y1904" t="str">
        <f>VLOOKUP(Table8_16[[#This Row],[Product_ID]],Table3__211[],6,FALSE)</f>
        <v>Pineda Ltd</v>
      </c>
      <c r="Z1904">
        <f>VLOOKUP(Table8_16[[#This Row],[Product_ID]],Table3__211[],7,FALSE)</f>
        <v>364.67</v>
      </c>
      <c r="AA1904">
        <f>VLOOKUP(Table8_16[[#This Row],[Product_ID]],Table3__211[],8,FALSE)</f>
        <v>452</v>
      </c>
      <c r="AB1904" t="str">
        <f>VLOOKUP(Table8_16[[#This Row],[Store_ID]],Store!$A$2:$E$21,2,FALSE)</f>
        <v>Martinez, Adkins and Johnson</v>
      </c>
      <c r="AC1904" t="str">
        <f>VLOOKUP(Table8_16[[#This Row],[Store_ID]],Store!$A$2:$E$21,3,FALSE)</f>
        <v>North</v>
      </c>
      <c r="AD1904" t="str">
        <f>VLOOKUP(Table8_16[[#This Row],[Store_ID]],Store!$A$2:$E$21,4,FALSE)</f>
        <v>Danielmouth</v>
      </c>
      <c r="AE1904" t="str">
        <f>VLOOKUP(Table8_16[[#This Row],[Store_ID]],Store!$A$2:$E$21,5,FALSE)</f>
        <v>Flagship</v>
      </c>
      <c r="AF1904" s="22" t="str">
        <f>VLOOKUP(Table8_16[[#This Row],[Store_ID]],Store!$A$2:$F$21,6,FALSE)</f>
        <v>Physical Store</v>
      </c>
    </row>
    <row r="1905" spans="1:32" x14ac:dyDescent="0.3">
      <c r="A1905" t="s">
        <v>3870</v>
      </c>
      <c r="B1905" s="5">
        <v>45644</v>
      </c>
      <c r="C1905" t="s">
        <v>563</v>
      </c>
      <c r="D1905" t="s">
        <v>2061</v>
      </c>
      <c r="E1905" t="s">
        <v>1887</v>
      </c>
      <c r="F1905">
        <v>3</v>
      </c>
      <c r="G1905">
        <v>476.1</v>
      </c>
      <c r="H1905">
        <v>0.05</v>
      </c>
      <c r="I1905" t="s">
        <v>1964</v>
      </c>
      <c r="J1905">
        <v>1356.885</v>
      </c>
      <c r="K1905">
        <v>1356.8850000000002</v>
      </c>
      <c r="L1905" t="str">
        <f>_xlfn.IFS(Table8_1[[#This Row],[Unit_Price]]&lt;500,"Low Price",Table8_1[[#This Row],[Unit_Price]]&lt;2000,"Medium Price",Table8_1[[#This Row],[Unit_Price]]&gt;=2000, "High Price")</f>
        <v>Low Price</v>
      </c>
      <c r="M1905" t="str">
        <f>VLOOKUP(Table8_16[[#This Row],[Customer_ID]],Table1__2[],2,FALSE)</f>
        <v>Antonio Wade</v>
      </c>
      <c r="N1905">
        <f>VLOOKUP(Table8_16[[#This Row],[Customer_ID]],Table1__2[],3,FALSE)</f>
        <v>36</v>
      </c>
      <c r="O1905" t="str">
        <f>VLOOKUP(Table8_16[[#This Row],[Customer_ID]],Table1__2[],4,FALSE)</f>
        <v>Female</v>
      </c>
      <c r="P1905" t="str">
        <f>VLOOKUP(Table8_16[[#This Row],[Customer_ID]],Table1__2[],5,FALSE)</f>
        <v>New Jasonmouth</v>
      </c>
      <c r="Q1905" t="str">
        <f>VLOOKUP(Table8_16[[#This Row],[Customer_ID]],Table1__2[],6,FALSE)</f>
        <v>Tennessee</v>
      </c>
      <c r="R1905" t="str">
        <f>VLOOKUP(Table8_16[[#This Row],[Customer_ID]],Table1__2[],7,FALSE)</f>
        <v>USA</v>
      </c>
      <c r="S1905" t="str">
        <f>VLOOKUP(Table8_16[[#This Row],[Customer_ID]],Table1__2[],8,FALSE)</f>
        <v>Gold</v>
      </c>
      <c r="T1905" t="str">
        <f>VLOOKUP(Table8_16[[#This Row],[Customer_ID]],Table1__2[],9,FALSE)</f>
        <v>Experienced</v>
      </c>
      <c r="U1905" t="str">
        <f>VLOOKUP(Table8_16[[#This Row],[Product_ID]],Table3__211[],2,FALSE)</f>
        <v>Men's Running</v>
      </c>
      <c r="V1905" t="str">
        <f>VLOOKUP(Table8_16[[#This Row],[Product_ID]],Table3__211[],3,FALSE)</f>
        <v>Jacket</v>
      </c>
      <c r="W1905" t="str">
        <f>VLOOKUP(Table8_16[[#This Row],[Product_ID]],Table3__211[],4,FALSE)</f>
        <v>Clothing</v>
      </c>
      <c r="X1905" t="str">
        <f>VLOOKUP(Table8_16[[#This Row],[Product_ID]],Table3__211[],5,FALSE)</f>
        <v>Outerwear</v>
      </c>
      <c r="Y1905" t="str">
        <f>VLOOKUP(Table8_16[[#This Row],[Product_ID]],Table3__211[],6,FALSE)</f>
        <v>Pineda Ltd</v>
      </c>
      <c r="Z1905">
        <f>VLOOKUP(Table8_16[[#This Row],[Product_ID]],Table3__211[],7,FALSE)</f>
        <v>364.67</v>
      </c>
      <c r="AA1905">
        <f>VLOOKUP(Table8_16[[#This Row],[Product_ID]],Table3__211[],8,FALSE)</f>
        <v>452</v>
      </c>
      <c r="AB1905" t="str">
        <f>VLOOKUP(Table8_16[[#This Row],[Store_ID]],Store!$A$2:$E$21,2,FALSE)</f>
        <v>Rivera-Warner</v>
      </c>
      <c r="AC1905" t="str">
        <f>VLOOKUP(Table8_16[[#This Row],[Store_ID]],Store!$A$2:$E$21,3,FALSE)</f>
        <v>East</v>
      </c>
      <c r="AD1905" t="str">
        <f>VLOOKUP(Table8_16[[#This Row],[Store_ID]],Store!$A$2:$E$21,4,FALSE)</f>
        <v>Washingtonfurt</v>
      </c>
      <c r="AE1905" t="str">
        <f>VLOOKUP(Table8_16[[#This Row],[Store_ID]],Store!$A$2:$E$21,5,FALSE)</f>
        <v>Flagship</v>
      </c>
      <c r="AF1905" s="22" t="str">
        <f>VLOOKUP(Table8_16[[#This Row],[Store_ID]],Store!$A$2:$F$21,6,FALSE)</f>
        <v>Physical Store</v>
      </c>
    </row>
    <row r="1906" spans="1:32" x14ac:dyDescent="0.3">
      <c r="A1906" t="s">
        <v>3871</v>
      </c>
      <c r="B1906" s="5">
        <v>45514</v>
      </c>
      <c r="C1906" t="s">
        <v>231</v>
      </c>
      <c r="D1906" t="s">
        <v>1765</v>
      </c>
      <c r="E1906" t="s">
        <v>1911</v>
      </c>
      <c r="F1906">
        <v>1</v>
      </c>
      <c r="G1906">
        <v>546.47</v>
      </c>
      <c r="H1906">
        <v>0.08</v>
      </c>
      <c r="I1906" t="s">
        <v>1964</v>
      </c>
      <c r="J1906">
        <v>502.75240000000002</v>
      </c>
      <c r="K1906">
        <v>502.75240000000002</v>
      </c>
      <c r="L1906" t="str">
        <f>_xlfn.IFS(Table8_1[[#This Row],[Unit_Price]]&lt;500,"Low Price",Table8_1[[#This Row],[Unit_Price]]&lt;2000,"Medium Price",Table8_1[[#This Row],[Unit_Price]]&gt;=2000, "High Price")</f>
        <v>Medium Price</v>
      </c>
      <c r="M1906" t="str">
        <f>VLOOKUP(Table8_16[[#This Row],[Customer_ID]],Table1__2[],2,FALSE)</f>
        <v>Kristin Stein</v>
      </c>
      <c r="N1906">
        <f>VLOOKUP(Table8_16[[#This Row],[Customer_ID]],Table1__2[],3,FALSE)</f>
        <v>23</v>
      </c>
      <c r="O1906" t="str">
        <f>VLOOKUP(Table8_16[[#This Row],[Customer_ID]],Table1__2[],4,FALSE)</f>
        <v>Male</v>
      </c>
      <c r="P1906" t="str">
        <f>VLOOKUP(Table8_16[[#This Row],[Customer_ID]],Table1__2[],5,FALSE)</f>
        <v>Jennifermouth</v>
      </c>
      <c r="Q1906" t="str">
        <f>VLOOKUP(Table8_16[[#This Row],[Customer_ID]],Table1__2[],6,FALSE)</f>
        <v>Missouri</v>
      </c>
      <c r="R1906" t="str">
        <f>VLOOKUP(Table8_16[[#This Row],[Customer_ID]],Table1__2[],7,FALSE)</f>
        <v>USA</v>
      </c>
      <c r="S1906" t="str">
        <f>VLOOKUP(Table8_16[[#This Row],[Customer_ID]],Table1__2[],8,FALSE)</f>
        <v>Silver</v>
      </c>
      <c r="T1906" t="str">
        <f>VLOOKUP(Table8_16[[#This Row],[Customer_ID]],Table1__2[],9,FALSE)</f>
        <v>Students</v>
      </c>
      <c r="U1906" t="str">
        <f>VLOOKUP(Table8_16[[#This Row],[Product_ID]],Table3__211[],2,FALSE)</f>
        <v>Tennis Ball</v>
      </c>
      <c r="V1906" t="str">
        <f>VLOOKUP(Table8_16[[#This Row],[Product_ID]],Table3__211[],3,FALSE)</f>
        <v>3-Pack</v>
      </c>
      <c r="W1906" t="str">
        <f>VLOOKUP(Table8_16[[#This Row],[Product_ID]],Table3__211[],4,FALSE)</f>
        <v>Sports</v>
      </c>
      <c r="X1906" t="str">
        <f>VLOOKUP(Table8_16[[#This Row],[Product_ID]],Table3__211[],5,FALSE)</f>
        <v>Equipment</v>
      </c>
      <c r="Y1906" t="str">
        <f>VLOOKUP(Table8_16[[#This Row],[Product_ID]],Table3__211[],6,FALSE)</f>
        <v>Lopez LLC</v>
      </c>
      <c r="Z1906">
        <f>VLOOKUP(Table8_16[[#This Row],[Product_ID]],Table3__211[],7,FALSE)</f>
        <v>103.45</v>
      </c>
      <c r="AA1906">
        <f>VLOOKUP(Table8_16[[#This Row],[Product_ID]],Table3__211[],8,FALSE)</f>
        <v>465</v>
      </c>
      <c r="AB1906" t="str">
        <f>VLOOKUP(Table8_16[[#This Row],[Store_ID]],Store!$A$2:$E$21,2,FALSE)</f>
        <v>Benson-Elliott</v>
      </c>
      <c r="AC1906" t="str">
        <f>VLOOKUP(Table8_16[[#This Row],[Store_ID]],Store!$A$2:$E$21,3,FALSE)</f>
        <v>East</v>
      </c>
      <c r="AD1906" t="str">
        <f>VLOOKUP(Table8_16[[#This Row],[Store_ID]],Store!$A$2:$E$21,4,FALSE)</f>
        <v>Port Josephberg</v>
      </c>
      <c r="AE1906" t="str">
        <f>VLOOKUP(Table8_16[[#This Row],[Store_ID]],Store!$A$2:$E$21,5,FALSE)</f>
        <v>Online</v>
      </c>
      <c r="AF1906" s="22" t="str">
        <f>VLOOKUP(Table8_16[[#This Row],[Store_ID]],Store!$A$2:$F$21,6,FALSE)</f>
        <v>Digital Store</v>
      </c>
    </row>
    <row r="1907" spans="1:32" x14ac:dyDescent="0.3">
      <c r="A1907" t="s">
        <v>3872</v>
      </c>
      <c r="B1907" s="5">
        <v>45760</v>
      </c>
      <c r="C1907" t="s">
        <v>590</v>
      </c>
      <c r="D1907" t="s">
        <v>1808</v>
      </c>
      <c r="E1907" t="s">
        <v>1929</v>
      </c>
      <c r="F1907">
        <v>1</v>
      </c>
      <c r="G1907">
        <v>979.49</v>
      </c>
      <c r="H1907">
        <v>0.19</v>
      </c>
      <c r="I1907" t="s">
        <v>1964</v>
      </c>
      <c r="J1907">
        <v>793.38689999999997</v>
      </c>
      <c r="K1907">
        <v>793.38689999999997</v>
      </c>
      <c r="L1907" t="str">
        <f>_xlfn.IFS(Table8_1[[#This Row],[Unit_Price]]&lt;500,"Low Price",Table8_1[[#This Row],[Unit_Price]]&lt;2000,"Medium Price",Table8_1[[#This Row],[Unit_Price]]&gt;=2000, "High Price")</f>
        <v>Medium Price</v>
      </c>
      <c r="M1907" t="str">
        <f>VLOOKUP(Table8_16[[#This Row],[Customer_ID]],Table1__2[],2,FALSE)</f>
        <v>John Bradford</v>
      </c>
      <c r="N1907">
        <f>VLOOKUP(Table8_16[[#This Row],[Customer_ID]],Table1__2[],3,FALSE)</f>
        <v>48</v>
      </c>
      <c r="O1907" t="str">
        <f>VLOOKUP(Table8_16[[#This Row],[Customer_ID]],Table1__2[],4,FALSE)</f>
        <v>Male</v>
      </c>
      <c r="P1907" t="str">
        <f>VLOOKUP(Table8_16[[#This Row],[Customer_ID]],Table1__2[],5,FALSE)</f>
        <v>Anabury</v>
      </c>
      <c r="Q1907" t="str">
        <f>VLOOKUP(Table8_16[[#This Row],[Customer_ID]],Table1__2[],6,FALSE)</f>
        <v>Vermont</v>
      </c>
      <c r="R1907" t="str">
        <f>VLOOKUP(Table8_16[[#This Row],[Customer_ID]],Table1__2[],7,FALSE)</f>
        <v>USA</v>
      </c>
      <c r="S1907" t="str">
        <f>VLOOKUP(Table8_16[[#This Row],[Customer_ID]],Table1__2[],8,FALSE)</f>
        <v>Silver</v>
      </c>
      <c r="T1907" t="str">
        <f>VLOOKUP(Table8_16[[#This Row],[Customer_ID]],Table1__2[],9,FALSE)</f>
        <v>Experienced</v>
      </c>
      <c r="U1907" t="str">
        <f>VLOOKUP(Table8_16[[#This Row],[Product_ID]],Table3__211[],2,FALSE)</f>
        <v>Women's Ankle</v>
      </c>
      <c r="V1907" t="str">
        <f>VLOOKUP(Table8_16[[#This Row],[Product_ID]],Table3__211[],3,FALSE)</f>
        <v>Boots</v>
      </c>
      <c r="W1907" t="str">
        <f>VLOOKUP(Table8_16[[#This Row],[Product_ID]],Table3__211[],4,FALSE)</f>
        <v>Clothing</v>
      </c>
      <c r="X1907" t="str">
        <f>VLOOKUP(Table8_16[[#This Row],[Product_ID]],Table3__211[],5,FALSE)</f>
        <v>Footwear</v>
      </c>
      <c r="Y1907" t="str">
        <f>VLOOKUP(Table8_16[[#This Row],[Product_ID]],Table3__211[],6,FALSE)</f>
        <v>Poole PLC</v>
      </c>
      <c r="Z1907">
        <f>VLOOKUP(Table8_16[[#This Row],[Product_ID]],Table3__211[],7,FALSE)</f>
        <v>158.13999999999999</v>
      </c>
      <c r="AA1907">
        <f>VLOOKUP(Table8_16[[#This Row],[Product_ID]],Table3__211[],8,FALSE)</f>
        <v>82</v>
      </c>
      <c r="AB1907" t="str">
        <f>VLOOKUP(Table8_16[[#This Row],[Store_ID]],Store!$A$2:$E$21,2,FALSE)</f>
        <v>Thomas, Bridges and Harris</v>
      </c>
      <c r="AC1907" t="str">
        <f>VLOOKUP(Table8_16[[#This Row],[Store_ID]],Store!$A$2:$E$21,3,FALSE)</f>
        <v>North</v>
      </c>
      <c r="AD1907" t="str">
        <f>VLOOKUP(Table8_16[[#This Row],[Store_ID]],Store!$A$2:$E$21,4,FALSE)</f>
        <v>Sabrinatown</v>
      </c>
      <c r="AE1907" t="str">
        <f>VLOOKUP(Table8_16[[#This Row],[Store_ID]],Store!$A$2:$E$21,5,FALSE)</f>
        <v>Online</v>
      </c>
      <c r="AF1907" s="22" t="str">
        <f>VLOOKUP(Table8_16[[#This Row],[Store_ID]],Store!$A$2:$F$21,6,FALSE)</f>
        <v>Digital Store</v>
      </c>
    </row>
    <row r="1908" spans="1:32" x14ac:dyDescent="0.3">
      <c r="A1908" t="s">
        <v>3873</v>
      </c>
      <c r="B1908" s="5">
        <v>45289</v>
      </c>
      <c r="C1908" t="s">
        <v>642</v>
      </c>
      <c r="D1908" t="s">
        <v>1625</v>
      </c>
      <c r="E1908" t="s">
        <v>1896</v>
      </c>
      <c r="F1908">
        <v>3</v>
      </c>
      <c r="G1908">
        <v>988.53</v>
      </c>
      <c r="H1908">
        <v>0.3</v>
      </c>
      <c r="I1908" t="s">
        <v>1964</v>
      </c>
      <c r="J1908">
        <v>2075.913</v>
      </c>
      <c r="K1908">
        <v>2075.913</v>
      </c>
      <c r="L1908" t="str">
        <f>_xlfn.IFS(Table8_1[[#This Row],[Unit_Price]]&lt;500,"Low Price",Table8_1[[#This Row],[Unit_Price]]&lt;2000,"Medium Price",Table8_1[[#This Row],[Unit_Price]]&gt;=2000, "High Price")</f>
        <v>Medium Price</v>
      </c>
      <c r="M1908" t="str">
        <f>VLOOKUP(Table8_16[[#This Row],[Customer_ID]],Table1__2[],2,FALSE)</f>
        <v>David Roberts</v>
      </c>
      <c r="N1908">
        <f>VLOOKUP(Table8_16[[#This Row],[Customer_ID]],Table1__2[],3,FALSE)</f>
        <v>38</v>
      </c>
      <c r="O1908" t="str">
        <f>VLOOKUP(Table8_16[[#This Row],[Customer_ID]],Table1__2[],4,FALSE)</f>
        <v>Male</v>
      </c>
      <c r="P1908" t="str">
        <f>VLOOKUP(Table8_16[[#This Row],[Customer_ID]],Table1__2[],5,FALSE)</f>
        <v>Port Amanda</v>
      </c>
      <c r="Q1908" t="str">
        <f>VLOOKUP(Table8_16[[#This Row],[Customer_ID]],Table1__2[],6,FALSE)</f>
        <v>Georgia</v>
      </c>
      <c r="R1908" t="str">
        <f>VLOOKUP(Table8_16[[#This Row],[Customer_ID]],Table1__2[],7,FALSE)</f>
        <v>USA</v>
      </c>
      <c r="S1908" t="str">
        <f>VLOOKUP(Table8_16[[#This Row],[Customer_ID]],Table1__2[],8,FALSE)</f>
        <v>Gold</v>
      </c>
      <c r="T1908" t="str">
        <f>VLOOKUP(Table8_16[[#This Row],[Customer_ID]],Table1__2[],9,FALSE)</f>
        <v>Experienced</v>
      </c>
      <c r="U1908" t="str">
        <f>VLOOKUP(Table8_16[[#This Row],[Product_ID]],Table3__211[],2,FALSE)</f>
        <v>Soccer Training Cone</v>
      </c>
      <c r="V1908" t="str">
        <f>VLOOKUP(Table8_16[[#This Row],[Product_ID]],Table3__211[],3,FALSE)</f>
        <v>Set</v>
      </c>
      <c r="W1908" t="str">
        <f>VLOOKUP(Table8_16[[#This Row],[Product_ID]],Table3__211[],4,FALSE)</f>
        <v>Sports</v>
      </c>
      <c r="X1908" t="str">
        <f>VLOOKUP(Table8_16[[#This Row],[Product_ID]],Table3__211[],5,FALSE)</f>
        <v>Accessories</v>
      </c>
      <c r="Y1908" t="str">
        <f>VLOOKUP(Table8_16[[#This Row],[Product_ID]],Table3__211[],6,FALSE)</f>
        <v>Ford, Murphy and Wilson</v>
      </c>
      <c r="Z1908">
        <f>VLOOKUP(Table8_16[[#This Row],[Product_ID]],Table3__211[],7,FALSE)</f>
        <v>144.53</v>
      </c>
      <c r="AA1908">
        <f>VLOOKUP(Table8_16[[#This Row],[Product_ID]],Table3__211[],8,FALSE)</f>
        <v>367</v>
      </c>
      <c r="AB1908" t="str">
        <f>VLOOKUP(Table8_16[[#This Row],[Store_ID]],Store!$A$2:$E$21,2,FALSE)</f>
        <v>Black-Horn</v>
      </c>
      <c r="AC1908" t="str">
        <f>VLOOKUP(Table8_16[[#This Row],[Store_ID]],Store!$A$2:$E$21,3,FALSE)</f>
        <v>South</v>
      </c>
      <c r="AD1908" t="str">
        <f>VLOOKUP(Table8_16[[#This Row],[Store_ID]],Store!$A$2:$E$21,4,FALSE)</f>
        <v>North Nancyview</v>
      </c>
      <c r="AE1908" t="str">
        <f>VLOOKUP(Table8_16[[#This Row],[Store_ID]],Store!$A$2:$E$21,5,FALSE)</f>
        <v>Outlet</v>
      </c>
      <c r="AF1908" s="22" t="str">
        <f>VLOOKUP(Table8_16[[#This Row],[Store_ID]],Store!$A$2:$F$21,6,FALSE)</f>
        <v>Physical Store</v>
      </c>
    </row>
    <row r="1909" spans="1:32" x14ac:dyDescent="0.3">
      <c r="A1909" t="s">
        <v>3874</v>
      </c>
      <c r="B1909" s="5">
        <v>45704</v>
      </c>
      <c r="C1909" t="s">
        <v>826</v>
      </c>
      <c r="D1909" t="s">
        <v>1811</v>
      </c>
      <c r="E1909" t="s">
        <v>1901</v>
      </c>
      <c r="F1909">
        <v>4</v>
      </c>
      <c r="G1909">
        <v>849.29</v>
      </c>
      <c r="H1909">
        <v>0.26</v>
      </c>
      <c r="I1909" t="s">
        <v>1959</v>
      </c>
      <c r="J1909">
        <v>2513.8984</v>
      </c>
      <c r="K1909">
        <v>2513.8984</v>
      </c>
      <c r="L1909" t="str">
        <f>_xlfn.IFS(Table8_1[[#This Row],[Unit_Price]]&lt;500,"Low Price",Table8_1[[#This Row],[Unit_Price]]&lt;2000,"Medium Price",Table8_1[[#This Row],[Unit_Price]]&gt;=2000, "High Price")</f>
        <v>Medium Price</v>
      </c>
      <c r="M1909" t="str">
        <f>VLOOKUP(Table8_16[[#This Row],[Customer_ID]],Table1__2[],2,FALSE)</f>
        <v>Damon Perez</v>
      </c>
      <c r="N1909">
        <f>VLOOKUP(Table8_16[[#This Row],[Customer_ID]],Table1__2[],3,FALSE)</f>
        <v>21</v>
      </c>
      <c r="O1909" t="str">
        <f>VLOOKUP(Table8_16[[#This Row],[Customer_ID]],Table1__2[],4,FALSE)</f>
        <v>Male</v>
      </c>
      <c r="P1909" t="str">
        <f>VLOOKUP(Table8_16[[#This Row],[Customer_ID]],Table1__2[],5,FALSE)</f>
        <v>Jasonton</v>
      </c>
      <c r="Q1909" t="str">
        <f>VLOOKUP(Table8_16[[#This Row],[Customer_ID]],Table1__2[],6,FALSE)</f>
        <v>Ohio</v>
      </c>
      <c r="R1909" t="str">
        <f>VLOOKUP(Table8_16[[#This Row],[Customer_ID]],Table1__2[],7,FALSE)</f>
        <v>USA</v>
      </c>
      <c r="S1909" t="str">
        <f>VLOOKUP(Table8_16[[#This Row],[Customer_ID]],Table1__2[],8,FALSE)</f>
        <v>Gold</v>
      </c>
      <c r="T1909" t="str">
        <f>VLOOKUP(Table8_16[[#This Row],[Customer_ID]],Table1__2[],9,FALSE)</f>
        <v>Students</v>
      </c>
      <c r="U1909" t="str">
        <f>VLOOKUP(Table8_16[[#This Row],[Product_ID]],Table3__211[],2,FALSE)</f>
        <v>Wireless</v>
      </c>
      <c r="V1909" t="str">
        <f>VLOOKUP(Table8_16[[#This Row],[Product_ID]],Table3__211[],3,FALSE)</f>
        <v>Mouse</v>
      </c>
      <c r="W1909" t="str">
        <f>VLOOKUP(Table8_16[[#This Row],[Product_ID]],Table3__211[],4,FALSE)</f>
        <v>Electronics</v>
      </c>
      <c r="X1909" t="str">
        <f>VLOOKUP(Table8_16[[#This Row],[Product_ID]],Table3__211[],5,FALSE)</f>
        <v>Computer</v>
      </c>
      <c r="Y1909" t="str">
        <f>VLOOKUP(Table8_16[[#This Row],[Product_ID]],Table3__211[],6,FALSE)</f>
        <v>Larson Ltd</v>
      </c>
      <c r="Z1909">
        <f>VLOOKUP(Table8_16[[#This Row],[Product_ID]],Table3__211[],7,FALSE)</f>
        <v>392.89</v>
      </c>
      <c r="AA1909">
        <f>VLOOKUP(Table8_16[[#This Row],[Product_ID]],Table3__211[],8,FALSE)</f>
        <v>320</v>
      </c>
      <c r="AB1909" t="str">
        <f>VLOOKUP(Table8_16[[#This Row],[Store_ID]],Store!$A$2:$E$21,2,FALSE)</f>
        <v>Johnson-Wright</v>
      </c>
      <c r="AC1909" t="str">
        <f>VLOOKUP(Table8_16[[#This Row],[Store_ID]],Store!$A$2:$E$21,3,FALSE)</f>
        <v>North</v>
      </c>
      <c r="AD1909" t="str">
        <f>VLOOKUP(Table8_16[[#This Row],[Store_ID]],Store!$A$2:$E$21,4,FALSE)</f>
        <v>Hoodberg</v>
      </c>
      <c r="AE1909" t="str">
        <f>VLOOKUP(Table8_16[[#This Row],[Store_ID]],Store!$A$2:$E$21,5,FALSE)</f>
        <v>Outlet</v>
      </c>
      <c r="AF1909" s="22" t="str">
        <f>VLOOKUP(Table8_16[[#This Row],[Store_ID]],Store!$A$2:$F$21,6,FALSE)</f>
        <v>Physical Store</v>
      </c>
    </row>
    <row r="1910" spans="1:32" x14ac:dyDescent="0.3">
      <c r="A1910" t="s">
        <v>3875</v>
      </c>
      <c r="B1910" s="5">
        <v>45318</v>
      </c>
      <c r="C1910" t="s">
        <v>1088</v>
      </c>
      <c r="D1910" t="s">
        <v>1868</v>
      </c>
      <c r="E1910" t="s">
        <v>1934</v>
      </c>
      <c r="F1910">
        <v>2</v>
      </c>
      <c r="G1910">
        <v>452.29</v>
      </c>
      <c r="H1910">
        <v>0.01</v>
      </c>
      <c r="I1910" t="s">
        <v>1964</v>
      </c>
      <c r="J1910">
        <v>895.53420000000006</v>
      </c>
      <c r="K1910">
        <v>895.53420000000006</v>
      </c>
      <c r="L1910" t="str">
        <f>_xlfn.IFS(Table8_1[[#This Row],[Unit_Price]]&lt;500,"Low Price",Table8_1[[#This Row],[Unit_Price]]&lt;2000,"Medium Price",Table8_1[[#This Row],[Unit_Price]]&gt;=2000, "High Price")</f>
        <v>Low Price</v>
      </c>
      <c r="M1910" t="str">
        <f>VLOOKUP(Table8_16[[#This Row],[Customer_ID]],Table1__2[],2,FALSE)</f>
        <v>Ryan Moore</v>
      </c>
      <c r="N1910">
        <f>VLOOKUP(Table8_16[[#This Row],[Customer_ID]],Table1__2[],3,FALSE)</f>
        <v>38</v>
      </c>
      <c r="O1910" t="str">
        <f>VLOOKUP(Table8_16[[#This Row],[Customer_ID]],Table1__2[],4,FALSE)</f>
        <v>Male</v>
      </c>
      <c r="P1910" t="str">
        <f>VLOOKUP(Table8_16[[#This Row],[Customer_ID]],Table1__2[],5,FALSE)</f>
        <v>Cartershire</v>
      </c>
      <c r="Q1910" t="str">
        <f>VLOOKUP(Table8_16[[#This Row],[Customer_ID]],Table1__2[],6,FALSE)</f>
        <v>Virginia</v>
      </c>
      <c r="R1910" t="str">
        <f>VLOOKUP(Table8_16[[#This Row],[Customer_ID]],Table1__2[],7,FALSE)</f>
        <v>USA</v>
      </c>
      <c r="S1910" t="str">
        <f>VLOOKUP(Table8_16[[#This Row],[Customer_ID]],Table1__2[],8,FALSE)</f>
        <v>Bronze</v>
      </c>
      <c r="T1910" t="str">
        <f>VLOOKUP(Table8_16[[#This Row],[Customer_ID]],Table1__2[],9,FALSE)</f>
        <v>Experienced</v>
      </c>
      <c r="U1910" t="str">
        <f>VLOOKUP(Table8_16[[#This Row],[Product_ID]],Table3__211[],2,FALSE)</f>
        <v>Sports Stopwatch</v>
      </c>
      <c r="V1910" t="str">
        <f>VLOOKUP(Table8_16[[#This Row],[Product_ID]],Table3__211[],3,FALSE)</f>
        <v>Basic</v>
      </c>
      <c r="W1910" t="str">
        <f>VLOOKUP(Table8_16[[#This Row],[Product_ID]],Table3__211[],4,FALSE)</f>
        <v>Sports</v>
      </c>
      <c r="X1910" t="str">
        <f>VLOOKUP(Table8_16[[#This Row],[Product_ID]],Table3__211[],5,FALSE)</f>
        <v>Accessories</v>
      </c>
      <c r="Y1910" t="str">
        <f>VLOOKUP(Table8_16[[#This Row],[Product_ID]],Table3__211[],6,FALSE)</f>
        <v>Wilson Group</v>
      </c>
      <c r="Z1910">
        <f>VLOOKUP(Table8_16[[#This Row],[Product_ID]],Table3__211[],7,FALSE)</f>
        <v>60.65</v>
      </c>
      <c r="AA1910">
        <f>VLOOKUP(Table8_16[[#This Row],[Product_ID]],Table3__211[],8,FALSE)</f>
        <v>75</v>
      </c>
      <c r="AB1910" t="str">
        <f>VLOOKUP(Table8_16[[#This Row],[Store_ID]],Store!$A$2:$E$21,2,FALSE)</f>
        <v>Mcdonald Inc</v>
      </c>
      <c r="AC1910" t="str">
        <f>VLOOKUP(Table8_16[[#This Row],[Store_ID]],Store!$A$2:$E$21,3,FALSE)</f>
        <v>South</v>
      </c>
      <c r="AD1910" t="str">
        <f>VLOOKUP(Table8_16[[#This Row],[Store_ID]],Store!$A$2:$E$21,4,FALSE)</f>
        <v>Christopherland</v>
      </c>
      <c r="AE1910" t="str">
        <f>VLOOKUP(Table8_16[[#This Row],[Store_ID]],Store!$A$2:$E$21,5,FALSE)</f>
        <v>Outlet</v>
      </c>
      <c r="AF1910" s="22" t="str">
        <f>VLOOKUP(Table8_16[[#This Row],[Store_ID]],Store!$A$2:$F$21,6,FALSE)</f>
        <v>Physical Store</v>
      </c>
    </row>
    <row r="1911" spans="1:32" x14ac:dyDescent="0.3">
      <c r="A1911" t="s">
        <v>3876</v>
      </c>
      <c r="B1911" s="5">
        <v>45495</v>
      </c>
      <c r="C1911" t="s">
        <v>1389</v>
      </c>
      <c r="D1911" t="s">
        <v>1744</v>
      </c>
      <c r="E1911" t="s">
        <v>1945</v>
      </c>
      <c r="F1911">
        <v>2</v>
      </c>
      <c r="G1911">
        <v>810.81</v>
      </c>
      <c r="H1911">
        <v>0.11</v>
      </c>
      <c r="I1911" t="s">
        <v>1964</v>
      </c>
      <c r="J1911">
        <v>1443.2418</v>
      </c>
      <c r="K1911">
        <v>1443.2417999999998</v>
      </c>
      <c r="L1911" t="str">
        <f>_xlfn.IFS(Table8_1[[#This Row],[Unit_Price]]&lt;500,"Low Price",Table8_1[[#This Row],[Unit_Price]]&lt;2000,"Medium Price",Table8_1[[#This Row],[Unit_Price]]&gt;=2000, "High Price")</f>
        <v>Medium Price</v>
      </c>
      <c r="M1911" t="str">
        <f>VLOOKUP(Table8_16[[#This Row],[Customer_ID]],Table1__2[],2,FALSE)</f>
        <v>Gene Lee</v>
      </c>
      <c r="N1911">
        <f>VLOOKUP(Table8_16[[#This Row],[Customer_ID]],Table1__2[],3,FALSE)</f>
        <v>41</v>
      </c>
      <c r="O1911" t="str">
        <f>VLOOKUP(Table8_16[[#This Row],[Customer_ID]],Table1__2[],4,FALSE)</f>
        <v>Female</v>
      </c>
      <c r="P1911" t="str">
        <f>VLOOKUP(Table8_16[[#This Row],[Customer_ID]],Table1__2[],5,FALSE)</f>
        <v>Mcfarlandmouth</v>
      </c>
      <c r="Q1911" t="str">
        <f>VLOOKUP(Table8_16[[#This Row],[Customer_ID]],Table1__2[],6,FALSE)</f>
        <v>Virginia</v>
      </c>
      <c r="R1911" t="str">
        <f>VLOOKUP(Table8_16[[#This Row],[Customer_ID]],Table1__2[],7,FALSE)</f>
        <v>USA</v>
      </c>
      <c r="S1911" t="str">
        <f>VLOOKUP(Table8_16[[#This Row],[Customer_ID]],Table1__2[],8,FALSE)</f>
        <v>Platinum</v>
      </c>
      <c r="T1911" t="str">
        <f>VLOOKUP(Table8_16[[#This Row],[Customer_ID]],Table1__2[],9,FALSE)</f>
        <v>Experienced</v>
      </c>
      <c r="U1911" t="str">
        <f>VLOOKUP(Table8_16[[#This Row],[Product_ID]],Table3__211[],2,FALSE)</f>
        <v>Sports Stopwatch</v>
      </c>
      <c r="V1911" t="str">
        <f>VLOOKUP(Table8_16[[#This Row],[Product_ID]],Table3__211[],3,FALSE)</f>
        <v>Pro</v>
      </c>
      <c r="W1911" t="str">
        <f>VLOOKUP(Table8_16[[#This Row],[Product_ID]],Table3__211[],4,FALSE)</f>
        <v>Sports</v>
      </c>
      <c r="X1911" t="str">
        <f>VLOOKUP(Table8_16[[#This Row],[Product_ID]],Table3__211[],5,FALSE)</f>
        <v>Accessories</v>
      </c>
      <c r="Y1911" t="str">
        <f>VLOOKUP(Table8_16[[#This Row],[Product_ID]],Table3__211[],6,FALSE)</f>
        <v>Thompson-French</v>
      </c>
      <c r="Z1911">
        <f>VLOOKUP(Table8_16[[#This Row],[Product_ID]],Table3__211[],7,FALSE)</f>
        <v>434.84</v>
      </c>
      <c r="AA1911">
        <f>VLOOKUP(Table8_16[[#This Row],[Product_ID]],Table3__211[],8,FALSE)</f>
        <v>185</v>
      </c>
      <c r="AB1911" t="str">
        <f>VLOOKUP(Table8_16[[#This Row],[Store_ID]],Store!$A$2:$E$21,2,FALSE)</f>
        <v>Guerrero-Schmitt</v>
      </c>
      <c r="AC1911" t="str">
        <f>VLOOKUP(Table8_16[[#This Row],[Store_ID]],Store!$A$2:$E$21,3,FALSE)</f>
        <v>East</v>
      </c>
      <c r="AD1911" t="str">
        <f>VLOOKUP(Table8_16[[#This Row],[Store_ID]],Store!$A$2:$E$21,4,FALSE)</f>
        <v>East Stevechester</v>
      </c>
      <c r="AE1911" t="str">
        <f>VLOOKUP(Table8_16[[#This Row],[Store_ID]],Store!$A$2:$E$21,5,FALSE)</f>
        <v>Flagship</v>
      </c>
      <c r="AF1911" s="22" t="str">
        <f>VLOOKUP(Table8_16[[#This Row],[Store_ID]],Store!$A$2:$F$21,6,FALSE)</f>
        <v>Physical Store</v>
      </c>
    </row>
    <row r="1912" spans="1:32" x14ac:dyDescent="0.3">
      <c r="A1912" t="s">
        <v>3877</v>
      </c>
      <c r="B1912" s="5">
        <v>45560</v>
      </c>
      <c r="C1912" t="s">
        <v>131</v>
      </c>
      <c r="D1912" t="s">
        <v>1765</v>
      </c>
      <c r="E1912" t="s">
        <v>1917</v>
      </c>
      <c r="F1912">
        <v>1</v>
      </c>
      <c r="G1912">
        <v>846.67</v>
      </c>
      <c r="H1912">
        <v>0.1</v>
      </c>
      <c r="I1912" t="s">
        <v>1964</v>
      </c>
      <c r="J1912">
        <v>762.00300000000004</v>
      </c>
      <c r="K1912">
        <v>762.00299999999993</v>
      </c>
      <c r="L1912" t="str">
        <f>_xlfn.IFS(Table8_1[[#This Row],[Unit_Price]]&lt;500,"Low Price",Table8_1[[#This Row],[Unit_Price]]&lt;2000,"Medium Price",Table8_1[[#This Row],[Unit_Price]]&gt;=2000, "High Price")</f>
        <v>Medium Price</v>
      </c>
      <c r="M1912" t="str">
        <f>VLOOKUP(Table8_16[[#This Row],[Customer_ID]],Table1__2[],2,FALSE)</f>
        <v>Sarah Vance</v>
      </c>
      <c r="N1912">
        <f>VLOOKUP(Table8_16[[#This Row],[Customer_ID]],Table1__2[],3,FALSE)</f>
        <v>41</v>
      </c>
      <c r="O1912" t="str">
        <f>VLOOKUP(Table8_16[[#This Row],[Customer_ID]],Table1__2[],4,FALSE)</f>
        <v>Male</v>
      </c>
      <c r="P1912" t="str">
        <f>VLOOKUP(Table8_16[[#This Row],[Customer_ID]],Table1__2[],5,FALSE)</f>
        <v>Johnsonville</v>
      </c>
      <c r="Q1912" t="str">
        <f>VLOOKUP(Table8_16[[#This Row],[Customer_ID]],Table1__2[],6,FALSE)</f>
        <v>Oregon</v>
      </c>
      <c r="R1912" t="str">
        <f>VLOOKUP(Table8_16[[#This Row],[Customer_ID]],Table1__2[],7,FALSE)</f>
        <v>USA</v>
      </c>
      <c r="S1912" t="str">
        <f>VLOOKUP(Table8_16[[#This Row],[Customer_ID]],Table1__2[],8,FALSE)</f>
        <v>Silver</v>
      </c>
      <c r="T1912" t="str">
        <f>VLOOKUP(Table8_16[[#This Row],[Customer_ID]],Table1__2[],9,FALSE)</f>
        <v>Experienced</v>
      </c>
      <c r="U1912" t="str">
        <f>VLOOKUP(Table8_16[[#This Row],[Product_ID]],Table3__211[],2,FALSE)</f>
        <v>Tennis Ball</v>
      </c>
      <c r="V1912" t="str">
        <f>VLOOKUP(Table8_16[[#This Row],[Product_ID]],Table3__211[],3,FALSE)</f>
        <v>3-Pack</v>
      </c>
      <c r="W1912" t="str">
        <f>VLOOKUP(Table8_16[[#This Row],[Product_ID]],Table3__211[],4,FALSE)</f>
        <v>Sports</v>
      </c>
      <c r="X1912" t="str">
        <f>VLOOKUP(Table8_16[[#This Row],[Product_ID]],Table3__211[],5,FALSE)</f>
        <v>Equipment</v>
      </c>
      <c r="Y1912" t="str">
        <f>VLOOKUP(Table8_16[[#This Row],[Product_ID]],Table3__211[],6,FALSE)</f>
        <v>Lopez LLC</v>
      </c>
      <c r="Z1912">
        <f>VLOOKUP(Table8_16[[#This Row],[Product_ID]],Table3__211[],7,FALSE)</f>
        <v>103.45</v>
      </c>
      <c r="AA1912">
        <f>VLOOKUP(Table8_16[[#This Row],[Product_ID]],Table3__211[],8,FALSE)</f>
        <v>465</v>
      </c>
      <c r="AB1912" t="str">
        <f>VLOOKUP(Table8_16[[#This Row],[Store_ID]],Store!$A$2:$E$21,2,FALSE)</f>
        <v>Bean, Jones and Park</v>
      </c>
      <c r="AC1912" t="str">
        <f>VLOOKUP(Table8_16[[#This Row],[Store_ID]],Store!$A$2:$E$21,3,FALSE)</f>
        <v>West</v>
      </c>
      <c r="AD1912" t="str">
        <f>VLOOKUP(Table8_16[[#This Row],[Store_ID]],Store!$A$2:$E$21,4,FALSE)</f>
        <v>Thompsonborough</v>
      </c>
      <c r="AE1912" t="str">
        <f>VLOOKUP(Table8_16[[#This Row],[Store_ID]],Store!$A$2:$E$21,5,FALSE)</f>
        <v>Online</v>
      </c>
      <c r="AF1912" s="22" t="str">
        <f>VLOOKUP(Table8_16[[#This Row],[Store_ID]],Store!$A$2:$F$21,6,FALSE)</f>
        <v>Digital Store</v>
      </c>
    </row>
    <row r="1913" spans="1:32" x14ac:dyDescent="0.3">
      <c r="A1913" t="s">
        <v>3878</v>
      </c>
      <c r="B1913" s="5">
        <v>45367</v>
      </c>
      <c r="C1913" t="s">
        <v>81</v>
      </c>
      <c r="D1913" t="s">
        <v>1648</v>
      </c>
      <c r="E1913" t="s">
        <v>1911</v>
      </c>
      <c r="F1913">
        <v>4</v>
      </c>
      <c r="G1913">
        <v>73.55</v>
      </c>
      <c r="H1913">
        <v>0.24</v>
      </c>
      <c r="I1913" t="s">
        <v>1964</v>
      </c>
      <c r="J1913">
        <v>223.59200000000001</v>
      </c>
      <c r="K1913">
        <v>223.59199999999998</v>
      </c>
      <c r="L1913" t="str">
        <f>_xlfn.IFS(Table8_1[[#This Row],[Unit_Price]]&lt;500,"Low Price",Table8_1[[#This Row],[Unit_Price]]&lt;2000,"Medium Price",Table8_1[[#This Row],[Unit_Price]]&gt;=2000, "High Price")</f>
        <v>Low Price</v>
      </c>
      <c r="M1913" t="str">
        <f>VLOOKUP(Table8_16[[#This Row],[Customer_ID]],Table1__2[],2,FALSE)</f>
        <v>Adam Cruz</v>
      </c>
      <c r="N1913">
        <f>VLOOKUP(Table8_16[[#This Row],[Customer_ID]],Table1__2[],3,FALSE)</f>
        <v>60</v>
      </c>
      <c r="O1913" t="str">
        <f>VLOOKUP(Table8_16[[#This Row],[Customer_ID]],Table1__2[],4,FALSE)</f>
        <v>Female</v>
      </c>
      <c r="P1913" t="str">
        <f>VLOOKUP(Table8_16[[#This Row],[Customer_ID]],Table1__2[],5,FALSE)</f>
        <v>Brandonville</v>
      </c>
      <c r="Q1913" t="str">
        <f>VLOOKUP(Table8_16[[#This Row],[Customer_ID]],Table1__2[],6,FALSE)</f>
        <v>Georgia</v>
      </c>
      <c r="R1913" t="str">
        <f>VLOOKUP(Table8_16[[#This Row],[Customer_ID]],Table1__2[],7,FALSE)</f>
        <v>USA</v>
      </c>
      <c r="S1913" t="str">
        <f>VLOOKUP(Table8_16[[#This Row],[Customer_ID]],Table1__2[],8,FALSE)</f>
        <v>Platinum</v>
      </c>
      <c r="T1913" t="str">
        <f>VLOOKUP(Table8_16[[#This Row],[Customer_ID]],Table1__2[],9,FALSE)</f>
        <v>Experienced</v>
      </c>
      <c r="U1913" t="str">
        <f>VLOOKUP(Table8_16[[#This Row],[Product_ID]],Table3__211[],2,FALSE)</f>
        <v>Foldable Camping</v>
      </c>
      <c r="V1913" t="str">
        <f>VLOOKUP(Table8_16[[#This Row],[Product_ID]],Table3__211[],3,FALSE)</f>
        <v>Chair</v>
      </c>
      <c r="W1913" t="str">
        <f>VLOOKUP(Table8_16[[#This Row],[Product_ID]],Table3__211[],4,FALSE)</f>
        <v>Sports</v>
      </c>
      <c r="X1913" t="str">
        <f>VLOOKUP(Table8_16[[#This Row],[Product_ID]],Table3__211[],5,FALSE)</f>
        <v>Outdoor</v>
      </c>
      <c r="Y1913" t="str">
        <f>VLOOKUP(Table8_16[[#This Row],[Product_ID]],Table3__211[],6,FALSE)</f>
        <v>Cook Ltd</v>
      </c>
      <c r="Z1913">
        <f>VLOOKUP(Table8_16[[#This Row],[Product_ID]],Table3__211[],7,FALSE)</f>
        <v>166.06</v>
      </c>
      <c r="AA1913">
        <f>VLOOKUP(Table8_16[[#This Row],[Product_ID]],Table3__211[],8,FALSE)</f>
        <v>340</v>
      </c>
      <c r="AB1913" t="str">
        <f>VLOOKUP(Table8_16[[#This Row],[Store_ID]],Store!$A$2:$E$21,2,FALSE)</f>
        <v>Benson-Elliott</v>
      </c>
      <c r="AC1913" t="str">
        <f>VLOOKUP(Table8_16[[#This Row],[Store_ID]],Store!$A$2:$E$21,3,FALSE)</f>
        <v>East</v>
      </c>
      <c r="AD1913" t="str">
        <f>VLOOKUP(Table8_16[[#This Row],[Store_ID]],Store!$A$2:$E$21,4,FALSE)</f>
        <v>Port Josephberg</v>
      </c>
      <c r="AE1913" t="str">
        <f>VLOOKUP(Table8_16[[#This Row],[Store_ID]],Store!$A$2:$E$21,5,FALSE)</f>
        <v>Online</v>
      </c>
      <c r="AF1913" s="22" t="str">
        <f>VLOOKUP(Table8_16[[#This Row],[Store_ID]],Store!$A$2:$F$21,6,FALSE)</f>
        <v>Digital Store</v>
      </c>
    </row>
    <row r="1914" spans="1:32" x14ac:dyDescent="0.3">
      <c r="A1914" t="s">
        <v>3879</v>
      </c>
      <c r="B1914" s="5">
        <v>45861</v>
      </c>
      <c r="C1914" t="s">
        <v>895</v>
      </c>
      <c r="D1914" t="s">
        <v>1859</v>
      </c>
      <c r="E1914" t="s">
        <v>1911</v>
      </c>
      <c r="F1914">
        <v>1</v>
      </c>
      <c r="G1914">
        <v>882.03</v>
      </c>
      <c r="H1914">
        <v>0.04</v>
      </c>
      <c r="I1914" t="s">
        <v>1964</v>
      </c>
      <c r="J1914">
        <v>846.74879999999996</v>
      </c>
      <c r="K1914">
        <v>846.74879999999996</v>
      </c>
      <c r="L1914" t="str">
        <f>_xlfn.IFS(Table8_1[[#This Row],[Unit_Price]]&lt;500,"Low Price",Table8_1[[#This Row],[Unit_Price]]&lt;2000,"Medium Price",Table8_1[[#This Row],[Unit_Price]]&gt;=2000, "High Price")</f>
        <v>Medium Price</v>
      </c>
      <c r="M1914" t="str">
        <f>VLOOKUP(Table8_16[[#This Row],[Customer_ID]],Table1__2[],2,FALSE)</f>
        <v>Stephen Fowler</v>
      </c>
      <c r="N1914">
        <f>VLOOKUP(Table8_16[[#This Row],[Customer_ID]],Table1__2[],3,FALSE)</f>
        <v>42</v>
      </c>
      <c r="O1914" t="str">
        <f>VLOOKUP(Table8_16[[#This Row],[Customer_ID]],Table1__2[],4,FALSE)</f>
        <v>Female</v>
      </c>
      <c r="P1914" t="str">
        <f>VLOOKUP(Table8_16[[#This Row],[Customer_ID]],Table1__2[],5,FALSE)</f>
        <v>Port Mariastad</v>
      </c>
      <c r="Q1914" t="str">
        <f>VLOOKUP(Table8_16[[#This Row],[Customer_ID]],Table1__2[],6,FALSE)</f>
        <v>Rhode Island</v>
      </c>
      <c r="R1914" t="str">
        <f>VLOOKUP(Table8_16[[#This Row],[Customer_ID]],Table1__2[],7,FALSE)</f>
        <v>USA</v>
      </c>
      <c r="S1914" t="str">
        <f>VLOOKUP(Table8_16[[#This Row],[Customer_ID]],Table1__2[],8,FALSE)</f>
        <v>Platinum</v>
      </c>
      <c r="T1914" t="str">
        <f>VLOOKUP(Table8_16[[#This Row],[Customer_ID]],Table1__2[],9,FALSE)</f>
        <v>Experienced</v>
      </c>
      <c r="U1914" t="str">
        <f>VLOOKUP(Table8_16[[#This Row],[Product_ID]],Table3__211[],2,FALSE)</f>
        <v>Microwave</v>
      </c>
      <c r="V1914" t="str">
        <f>VLOOKUP(Table8_16[[#This Row],[Product_ID]],Table3__211[],3,FALSE)</f>
        <v>Oven</v>
      </c>
      <c r="W1914" t="str">
        <f>VLOOKUP(Table8_16[[#This Row],[Product_ID]],Table3__211[],4,FALSE)</f>
        <v>Home</v>
      </c>
      <c r="X1914" t="str">
        <f>VLOOKUP(Table8_16[[#This Row],[Product_ID]],Table3__211[],5,FALSE)</f>
        <v>Appliances</v>
      </c>
      <c r="Y1914" t="str">
        <f>VLOOKUP(Table8_16[[#This Row],[Product_ID]],Table3__211[],6,FALSE)</f>
        <v>Green, Powell and Palmer</v>
      </c>
      <c r="Z1914">
        <f>VLOOKUP(Table8_16[[#This Row],[Product_ID]],Table3__211[],7,FALSE)</f>
        <v>447.43</v>
      </c>
      <c r="AA1914">
        <f>VLOOKUP(Table8_16[[#This Row],[Product_ID]],Table3__211[],8,FALSE)</f>
        <v>191</v>
      </c>
      <c r="AB1914" t="str">
        <f>VLOOKUP(Table8_16[[#This Row],[Store_ID]],Store!$A$2:$E$21,2,FALSE)</f>
        <v>Benson-Elliott</v>
      </c>
      <c r="AC1914" t="str">
        <f>VLOOKUP(Table8_16[[#This Row],[Store_ID]],Store!$A$2:$E$21,3,FALSE)</f>
        <v>East</v>
      </c>
      <c r="AD1914" t="str">
        <f>VLOOKUP(Table8_16[[#This Row],[Store_ID]],Store!$A$2:$E$21,4,FALSE)</f>
        <v>Port Josephberg</v>
      </c>
      <c r="AE1914" t="str">
        <f>VLOOKUP(Table8_16[[#This Row],[Store_ID]],Store!$A$2:$E$21,5,FALSE)</f>
        <v>Online</v>
      </c>
      <c r="AF1914" s="22" t="str">
        <f>VLOOKUP(Table8_16[[#This Row],[Store_ID]],Store!$A$2:$F$21,6,FALSE)</f>
        <v>Digital Store</v>
      </c>
    </row>
    <row r="1915" spans="1:32" x14ac:dyDescent="0.3">
      <c r="A1915" t="s">
        <v>3880</v>
      </c>
      <c r="B1915" s="5">
        <v>45589</v>
      </c>
      <c r="C1915" t="s">
        <v>46</v>
      </c>
      <c r="D1915" t="s">
        <v>1642</v>
      </c>
      <c r="E1915" t="s">
        <v>1934</v>
      </c>
      <c r="F1915">
        <v>1</v>
      </c>
      <c r="G1915">
        <v>958.44</v>
      </c>
      <c r="H1915">
        <v>0.21</v>
      </c>
      <c r="I1915" t="s">
        <v>1959</v>
      </c>
      <c r="J1915">
        <v>757.16759999999999</v>
      </c>
      <c r="K1915">
        <v>757.16759999999999</v>
      </c>
      <c r="L1915" t="str">
        <f>_xlfn.IFS(Table8_1[[#This Row],[Unit_Price]]&lt;500,"Low Price",Table8_1[[#This Row],[Unit_Price]]&lt;2000,"Medium Price",Table8_1[[#This Row],[Unit_Price]]&gt;=2000, "High Price")</f>
        <v>Medium Price</v>
      </c>
      <c r="M1915" t="str">
        <f>VLOOKUP(Table8_16[[#This Row],[Customer_ID]],Table1__2[],2,FALSE)</f>
        <v>Melissa Howard</v>
      </c>
      <c r="N1915">
        <f>VLOOKUP(Table8_16[[#This Row],[Customer_ID]],Table1__2[],3,FALSE)</f>
        <v>53</v>
      </c>
      <c r="O1915" t="str">
        <f>VLOOKUP(Table8_16[[#This Row],[Customer_ID]],Table1__2[],4,FALSE)</f>
        <v>Female</v>
      </c>
      <c r="P1915" t="str">
        <f>VLOOKUP(Table8_16[[#This Row],[Customer_ID]],Table1__2[],5,FALSE)</f>
        <v>Maynardton</v>
      </c>
      <c r="Q1915" t="str">
        <f>VLOOKUP(Table8_16[[#This Row],[Customer_ID]],Table1__2[],6,FALSE)</f>
        <v>New Hampshire</v>
      </c>
      <c r="R1915" t="str">
        <f>VLOOKUP(Table8_16[[#This Row],[Customer_ID]],Table1__2[],7,FALSE)</f>
        <v>USA</v>
      </c>
      <c r="S1915" t="str">
        <f>VLOOKUP(Table8_16[[#This Row],[Customer_ID]],Table1__2[],8,FALSE)</f>
        <v>Gold</v>
      </c>
      <c r="T1915" t="str">
        <f>VLOOKUP(Table8_16[[#This Row],[Customer_ID]],Table1__2[],9,FALSE)</f>
        <v>Experienced</v>
      </c>
      <c r="U1915" t="str">
        <f>VLOOKUP(Table8_16[[#This Row],[Product_ID]],Table3__211[],2,FALSE)</f>
        <v>Carbon Fiber Tennis</v>
      </c>
      <c r="V1915" t="str">
        <f>VLOOKUP(Table8_16[[#This Row],[Product_ID]],Table3__211[],3,FALSE)</f>
        <v>Racket</v>
      </c>
      <c r="W1915" t="str">
        <f>VLOOKUP(Table8_16[[#This Row],[Product_ID]],Table3__211[],4,FALSE)</f>
        <v>Sports</v>
      </c>
      <c r="X1915" t="str">
        <f>VLOOKUP(Table8_16[[#This Row],[Product_ID]],Table3__211[],5,FALSE)</f>
        <v>Equipment</v>
      </c>
      <c r="Y1915" t="str">
        <f>VLOOKUP(Table8_16[[#This Row],[Product_ID]],Table3__211[],6,FALSE)</f>
        <v>Flores, Pineda and Rodriguez</v>
      </c>
      <c r="Z1915">
        <f>VLOOKUP(Table8_16[[#This Row],[Product_ID]],Table3__211[],7,FALSE)</f>
        <v>484.62</v>
      </c>
      <c r="AA1915">
        <f>VLOOKUP(Table8_16[[#This Row],[Product_ID]],Table3__211[],8,FALSE)</f>
        <v>432</v>
      </c>
      <c r="AB1915" t="str">
        <f>VLOOKUP(Table8_16[[#This Row],[Store_ID]],Store!$A$2:$E$21,2,FALSE)</f>
        <v>Mcdonald Inc</v>
      </c>
      <c r="AC1915" t="str">
        <f>VLOOKUP(Table8_16[[#This Row],[Store_ID]],Store!$A$2:$E$21,3,FALSE)</f>
        <v>South</v>
      </c>
      <c r="AD1915" t="str">
        <f>VLOOKUP(Table8_16[[#This Row],[Store_ID]],Store!$A$2:$E$21,4,FALSE)</f>
        <v>Christopherland</v>
      </c>
      <c r="AE1915" t="str">
        <f>VLOOKUP(Table8_16[[#This Row],[Store_ID]],Store!$A$2:$E$21,5,FALSE)</f>
        <v>Outlet</v>
      </c>
      <c r="AF1915" s="22" t="str">
        <f>VLOOKUP(Table8_16[[#This Row],[Store_ID]],Store!$A$2:$F$21,6,FALSE)</f>
        <v>Physical Store</v>
      </c>
    </row>
    <row r="1916" spans="1:32" x14ac:dyDescent="0.3">
      <c r="A1916" t="s">
        <v>3881</v>
      </c>
      <c r="B1916" s="5">
        <v>45560</v>
      </c>
      <c r="C1916" t="s">
        <v>46</v>
      </c>
      <c r="D1916" t="s">
        <v>1880</v>
      </c>
      <c r="E1916" t="s">
        <v>1896</v>
      </c>
      <c r="F1916">
        <v>1</v>
      </c>
      <c r="G1916">
        <v>716.29</v>
      </c>
      <c r="H1916">
        <v>0.01</v>
      </c>
      <c r="I1916" t="s">
        <v>1961</v>
      </c>
      <c r="J1916">
        <v>709.12710000000004</v>
      </c>
      <c r="K1916">
        <v>709.12709999999993</v>
      </c>
      <c r="L1916" t="str">
        <f>_xlfn.IFS(Table8_1[[#This Row],[Unit_Price]]&lt;500,"Low Price",Table8_1[[#This Row],[Unit_Price]]&lt;2000,"Medium Price",Table8_1[[#This Row],[Unit_Price]]&gt;=2000, "High Price")</f>
        <v>Medium Price</v>
      </c>
      <c r="M1916" t="str">
        <f>VLOOKUP(Table8_16[[#This Row],[Customer_ID]],Table1__2[],2,FALSE)</f>
        <v>Melissa Howard</v>
      </c>
      <c r="N1916">
        <f>VLOOKUP(Table8_16[[#This Row],[Customer_ID]],Table1__2[],3,FALSE)</f>
        <v>53</v>
      </c>
      <c r="O1916" t="str">
        <f>VLOOKUP(Table8_16[[#This Row],[Customer_ID]],Table1__2[],4,FALSE)</f>
        <v>Female</v>
      </c>
      <c r="P1916" t="str">
        <f>VLOOKUP(Table8_16[[#This Row],[Customer_ID]],Table1__2[],5,FALSE)</f>
        <v>Maynardton</v>
      </c>
      <c r="Q1916" t="str">
        <f>VLOOKUP(Table8_16[[#This Row],[Customer_ID]],Table1__2[],6,FALSE)</f>
        <v>New Hampshire</v>
      </c>
      <c r="R1916" t="str">
        <f>VLOOKUP(Table8_16[[#This Row],[Customer_ID]],Table1__2[],7,FALSE)</f>
        <v>USA</v>
      </c>
      <c r="S1916" t="str">
        <f>VLOOKUP(Table8_16[[#This Row],[Customer_ID]],Table1__2[],8,FALSE)</f>
        <v>Gold</v>
      </c>
      <c r="T1916" t="str">
        <f>VLOOKUP(Table8_16[[#This Row],[Customer_ID]],Table1__2[],9,FALSE)</f>
        <v>Experienced</v>
      </c>
      <c r="U1916" t="str">
        <f>VLOOKUP(Table8_16[[#This Row],[Product_ID]],Table3__211[],2,FALSE)</f>
        <v>Stainless Steel Cookware</v>
      </c>
      <c r="V1916" t="str">
        <f>VLOOKUP(Table8_16[[#This Row],[Product_ID]],Table3__211[],3,FALSE)</f>
        <v>Set</v>
      </c>
      <c r="W1916" t="str">
        <f>VLOOKUP(Table8_16[[#This Row],[Product_ID]],Table3__211[],4,FALSE)</f>
        <v>Home</v>
      </c>
      <c r="X1916" t="str">
        <f>VLOOKUP(Table8_16[[#This Row],[Product_ID]],Table3__211[],5,FALSE)</f>
        <v>Kitchen</v>
      </c>
      <c r="Y1916" t="str">
        <f>VLOOKUP(Table8_16[[#This Row],[Product_ID]],Table3__211[],6,FALSE)</f>
        <v>Campbell Ltd</v>
      </c>
      <c r="Z1916">
        <f>VLOOKUP(Table8_16[[#This Row],[Product_ID]],Table3__211[],7,FALSE)</f>
        <v>201.41</v>
      </c>
      <c r="AA1916">
        <f>VLOOKUP(Table8_16[[#This Row],[Product_ID]],Table3__211[],8,FALSE)</f>
        <v>146</v>
      </c>
      <c r="AB1916" t="str">
        <f>VLOOKUP(Table8_16[[#This Row],[Store_ID]],Store!$A$2:$E$21,2,FALSE)</f>
        <v>Black-Horn</v>
      </c>
      <c r="AC1916" t="str">
        <f>VLOOKUP(Table8_16[[#This Row],[Store_ID]],Store!$A$2:$E$21,3,FALSE)</f>
        <v>South</v>
      </c>
      <c r="AD1916" t="str">
        <f>VLOOKUP(Table8_16[[#This Row],[Store_ID]],Store!$A$2:$E$21,4,FALSE)</f>
        <v>North Nancyview</v>
      </c>
      <c r="AE1916" t="str">
        <f>VLOOKUP(Table8_16[[#This Row],[Store_ID]],Store!$A$2:$E$21,5,FALSE)</f>
        <v>Outlet</v>
      </c>
      <c r="AF1916" s="22" t="str">
        <f>VLOOKUP(Table8_16[[#This Row],[Store_ID]],Store!$A$2:$F$21,6,FALSE)</f>
        <v>Physical Store</v>
      </c>
    </row>
    <row r="1917" spans="1:32" x14ac:dyDescent="0.3">
      <c r="A1917" t="s">
        <v>3882</v>
      </c>
      <c r="B1917" s="5">
        <v>45408</v>
      </c>
      <c r="C1917" t="s">
        <v>1028</v>
      </c>
      <c r="D1917" t="s">
        <v>1594</v>
      </c>
      <c r="E1917" t="s">
        <v>1939</v>
      </c>
      <c r="F1917">
        <v>2</v>
      </c>
      <c r="G1917">
        <v>409.14</v>
      </c>
      <c r="H1917">
        <v>0.01</v>
      </c>
      <c r="I1917" t="s">
        <v>1961</v>
      </c>
      <c r="J1917">
        <v>810.09720000000004</v>
      </c>
      <c r="K1917">
        <v>810.09719999999993</v>
      </c>
      <c r="L1917" t="str">
        <f>_xlfn.IFS(Table8_1[[#This Row],[Unit_Price]]&lt;500,"Low Price",Table8_1[[#This Row],[Unit_Price]]&lt;2000,"Medium Price",Table8_1[[#This Row],[Unit_Price]]&gt;=2000, "High Price")</f>
        <v>Low Price</v>
      </c>
      <c r="M1917" t="str">
        <f>VLOOKUP(Table8_16[[#This Row],[Customer_ID]],Table1__2[],2,FALSE)</f>
        <v>Kristy Dunlap</v>
      </c>
      <c r="N1917">
        <f>VLOOKUP(Table8_16[[#This Row],[Customer_ID]],Table1__2[],3,FALSE)</f>
        <v>64</v>
      </c>
      <c r="O1917" t="str">
        <f>VLOOKUP(Table8_16[[#This Row],[Customer_ID]],Table1__2[],4,FALSE)</f>
        <v>Female</v>
      </c>
      <c r="P1917" t="str">
        <f>VLOOKUP(Table8_16[[#This Row],[Customer_ID]],Table1__2[],5,FALSE)</f>
        <v>Whiteport</v>
      </c>
      <c r="Q1917" t="str">
        <f>VLOOKUP(Table8_16[[#This Row],[Customer_ID]],Table1__2[],6,FALSE)</f>
        <v>North Carolina</v>
      </c>
      <c r="R1917" t="str">
        <f>VLOOKUP(Table8_16[[#This Row],[Customer_ID]],Table1__2[],7,FALSE)</f>
        <v>USA</v>
      </c>
      <c r="S1917" t="str">
        <f>VLOOKUP(Table8_16[[#This Row],[Customer_ID]],Table1__2[],8,FALSE)</f>
        <v>Platinum</v>
      </c>
      <c r="T1917" t="str">
        <f>VLOOKUP(Table8_16[[#This Row],[Customer_ID]],Table1__2[],9,FALSE)</f>
        <v>Retired</v>
      </c>
      <c r="U1917" t="str">
        <f>VLOOKUP(Table8_16[[#This Row],[Product_ID]],Table3__211[],2,FALSE)</f>
        <v>Adjustable Dumbbell</v>
      </c>
      <c r="V1917" t="str">
        <f>VLOOKUP(Table8_16[[#This Row],[Product_ID]],Table3__211[],3,FALSE)</f>
        <v>Set</v>
      </c>
      <c r="W1917" t="str">
        <f>VLOOKUP(Table8_16[[#This Row],[Product_ID]],Table3__211[],4,FALSE)</f>
        <v>Sports</v>
      </c>
      <c r="X1917" t="str">
        <f>VLOOKUP(Table8_16[[#This Row],[Product_ID]],Table3__211[],5,FALSE)</f>
        <v>Fitness</v>
      </c>
      <c r="Y1917" t="str">
        <f>VLOOKUP(Table8_16[[#This Row],[Product_ID]],Table3__211[],6,FALSE)</f>
        <v>Hill PLC</v>
      </c>
      <c r="Z1917">
        <f>VLOOKUP(Table8_16[[#This Row],[Product_ID]],Table3__211[],7,FALSE)</f>
        <v>495.72</v>
      </c>
      <c r="AA1917">
        <f>VLOOKUP(Table8_16[[#This Row],[Product_ID]],Table3__211[],8,FALSE)</f>
        <v>323</v>
      </c>
      <c r="AB1917" t="str">
        <f>VLOOKUP(Table8_16[[#This Row],[Store_ID]],Store!$A$2:$E$21,2,FALSE)</f>
        <v>Frederick-Wright</v>
      </c>
      <c r="AC1917" t="str">
        <f>VLOOKUP(Table8_16[[#This Row],[Store_ID]],Store!$A$2:$E$21,3,FALSE)</f>
        <v>West</v>
      </c>
      <c r="AD1917" t="str">
        <f>VLOOKUP(Table8_16[[#This Row],[Store_ID]],Store!$A$2:$E$21,4,FALSE)</f>
        <v>New Jimmymouth</v>
      </c>
      <c r="AE1917" t="str">
        <f>VLOOKUP(Table8_16[[#This Row],[Store_ID]],Store!$A$2:$E$21,5,FALSE)</f>
        <v>Flagship</v>
      </c>
      <c r="AF1917" s="22" t="str">
        <f>VLOOKUP(Table8_16[[#This Row],[Store_ID]],Store!$A$2:$F$21,6,FALSE)</f>
        <v>Physical Store</v>
      </c>
    </row>
    <row r="1918" spans="1:32" x14ac:dyDescent="0.3">
      <c r="A1918" t="s">
        <v>3883</v>
      </c>
      <c r="B1918" s="5">
        <v>45714</v>
      </c>
      <c r="C1918" t="s">
        <v>308</v>
      </c>
      <c r="D1918" t="s">
        <v>1880</v>
      </c>
      <c r="E1918" t="s">
        <v>1921</v>
      </c>
      <c r="F1918">
        <v>4</v>
      </c>
      <c r="G1918">
        <v>261.73</v>
      </c>
      <c r="H1918">
        <v>0.1</v>
      </c>
      <c r="I1918" t="s">
        <v>1961</v>
      </c>
      <c r="J1918">
        <v>942.22799999999995</v>
      </c>
      <c r="K1918">
        <v>942.22800000000007</v>
      </c>
      <c r="L1918" t="str">
        <f>_xlfn.IFS(Table8_1[[#This Row],[Unit_Price]]&lt;500,"Low Price",Table8_1[[#This Row],[Unit_Price]]&lt;2000,"Medium Price",Table8_1[[#This Row],[Unit_Price]]&gt;=2000, "High Price")</f>
        <v>Low Price</v>
      </c>
      <c r="M1918" t="str">
        <f>VLOOKUP(Table8_16[[#This Row],[Customer_ID]],Table1__2[],2,FALSE)</f>
        <v>Christy Hoffman</v>
      </c>
      <c r="N1918">
        <f>VLOOKUP(Table8_16[[#This Row],[Customer_ID]],Table1__2[],3,FALSE)</f>
        <v>26</v>
      </c>
      <c r="O1918" t="str">
        <f>VLOOKUP(Table8_16[[#This Row],[Customer_ID]],Table1__2[],4,FALSE)</f>
        <v>Female</v>
      </c>
      <c r="P1918" t="str">
        <f>VLOOKUP(Table8_16[[#This Row],[Customer_ID]],Table1__2[],5,FALSE)</f>
        <v>Garyberg</v>
      </c>
      <c r="Q1918" t="str">
        <f>VLOOKUP(Table8_16[[#This Row],[Customer_ID]],Table1__2[],6,FALSE)</f>
        <v>Indiana</v>
      </c>
      <c r="R1918" t="str">
        <f>VLOOKUP(Table8_16[[#This Row],[Customer_ID]],Table1__2[],7,FALSE)</f>
        <v>USA</v>
      </c>
      <c r="S1918" t="str">
        <f>VLOOKUP(Table8_16[[#This Row],[Customer_ID]],Table1__2[],8,FALSE)</f>
        <v>Platinum</v>
      </c>
      <c r="T1918" t="str">
        <f>VLOOKUP(Table8_16[[#This Row],[Customer_ID]],Table1__2[],9,FALSE)</f>
        <v>Entry level Professionel</v>
      </c>
      <c r="U1918" t="str">
        <f>VLOOKUP(Table8_16[[#This Row],[Product_ID]],Table3__211[],2,FALSE)</f>
        <v>Stainless Steel Cookware</v>
      </c>
      <c r="V1918" t="str">
        <f>VLOOKUP(Table8_16[[#This Row],[Product_ID]],Table3__211[],3,FALSE)</f>
        <v>Set</v>
      </c>
      <c r="W1918" t="str">
        <f>VLOOKUP(Table8_16[[#This Row],[Product_ID]],Table3__211[],4,FALSE)</f>
        <v>Home</v>
      </c>
      <c r="X1918" t="str">
        <f>VLOOKUP(Table8_16[[#This Row],[Product_ID]],Table3__211[],5,FALSE)</f>
        <v>Kitchen</v>
      </c>
      <c r="Y1918" t="str">
        <f>VLOOKUP(Table8_16[[#This Row],[Product_ID]],Table3__211[],6,FALSE)</f>
        <v>Campbell Ltd</v>
      </c>
      <c r="Z1918">
        <f>VLOOKUP(Table8_16[[#This Row],[Product_ID]],Table3__211[],7,FALSE)</f>
        <v>201.41</v>
      </c>
      <c r="AA1918">
        <f>VLOOKUP(Table8_16[[#This Row],[Product_ID]],Table3__211[],8,FALSE)</f>
        <v>146</v>
      </c>
      <c r="AB1918" t="str">
        <f>VLOOKUP(Table8_16[[#This Row],[Store_ID]],Store!$A$2:$E$21,2,FALSE)</f>
        <v>Moore, Padilla and Butler</v>
      </c>
      <c r="AC1918" t="str">
        <f>VLOOKUP(Table8_16[[#This Row],[Store_ID]],Store!$A$2:$E$21,3,FALSE)</f>
        <v>South</v>
      </c>
      <c r="AD1918" t="str">
        <f>VLOOKUP(Table8_16[[#This Row],[Store_ID]],Store!$A$2:$E$21,4,FALSE)</f>
        <v>East Johnstad</v>
      </c>
      <c r="AE1918" t="str">
        <f>VLOOKUP(Table8_16[[#This Row],[Store_ID]],Store!$A$2:$E$21,5,FALSE)</f>
        <v>Flagship</v>
      </c>
      <c r="AF1918" s="22" t="str">
        <f>VLOOKUP(Table8_16[[#This Row],[Store_ID]],Store!$A$2:$F$21,6,FALSE)</f>
        <v>Physical Store</v>
      </c>
    </row>
    <row r="1919" spans="1:32" x14ac:dyDescent="0.3">
      <c r="A1919" t="s">
        <v>3884</v>
      </c>
      <c r="B1919" s="5">
        <v>45661</v>
      </c>
      <c r="C1919" t="s">
        <v>1449</v>
      </c>
      <c r="D1919" t="s">
        <v>1606</v>
      </c>
      <c r="E1919" t="s">
        <v>1887</v>
      </c>
      <c r="F1919">
        <v>2</v>
      </c>
      <c r="G1919">
        <v>687.35</v>
      </c>
      <c r="H1919">
        <v>0.2</v>
      </c>
      <c r="I1919" t="s">
        <v>1964</v>
      </c>
      <c r="J1919">
        <v>1099.76</v>
      </c>
      <c r="K1919">
        <v>1099.76</v>
      </c>
      <c r="L1919" t="str">
        <f>_xlfn.IFS(Table8_1[[#This Row],[Unit_Price]]&lt;500,"Low Price",Table8_1[[#This Row],[Unit_Price]]&lt;2000,"Medium Price",Table8_1[[#This Row],[Unit_Price]]&gt;=2000, "High Price")</f>
        <v>Medium Price</v>
      </c>
      <c r="M1919" t="str">
        <f>VLOOKUP(Table8_16[[#This Row],[Customer_ID]],Table1__2[],2,FALSE)</f>
        <v>Cynthia Parrish</v>
      </c>
      <c r="N1919">
        <f>VLOOKUP(Table8_16[[#This Row],[Customer_ID]],Table1__2[],3,FALSE)</f>
        <v>18</v>
      </c>
      <c r="O1919" t="str">
        <f>VLOOKUP(Table8_16[[#This Row],[Customer_ID]],Table1__2[],4,FALSE)</f>
        <v>Male</v>
      </c>
      <c r="P1919" t="str">
        <f>VLOOKUP(Table8_16[[#This Row],[Customer_ID]],Table1__2[],5,FALSE)</f>
        <v>Espinozaberg</v>
      </c>
      <c r="Q1919" t="str">
        <f>VLOOKUP(Table8_16[[#This Row],[Customer_ID]],Table1__2[],6,FALSE)</f>
        <v>Minnesota</v>
      </c>
      <c r="R1919" t="str">
        <f>VLOOKUP(Table8_16[[#This Row],[Customer_ID]],Table1__2[],7,FALSE)</f>
        <v>USA</v>
      </c>
      <c r="S1919" t="str">
        <f>VLOOKUP(Table8_16[[#This Row],[Customer_ID]],Table1__2[],8,FALSE)</f>
        <v>Silver</v>
      </c>
      <c r="T1919" t="str">
        <f>VLOOKUP(Table8_16[[#This Row],[Customer_ID]],Table1__2[],9,FALSE)</f>
        <v>Teenage</v>
      </c>
      <c r="U1919" t="str">
        <f>VLOOKUP(Table8_16[[#This Row],[Product_ID]],Table3__211[],2,FALSE)</f>
        <v>Hair Strengthening</v>
      </c>
      <c r="V1919" t="str">
        <f>VLOOKUP(Table8_16[[#This Row],[Product_ID]],Table3__211[],3,FALSE)</f>
        <v>Shampoo</v>
      </c>
      <c r="W1919" t="str">
        <f>VLOOKUP(Table8_16[[#This Row],[Product_ID]],Table3__211[],4,FALSE)</f>
        <v>Beauty</v>
      </c>
      <c r="X1919" t="str">
        <f>VLOOKUP(Table8_16[[#This Row],[Product_ID]],Table3__211[],5,FALSE)</f>
        <v>Haircare</v>
      </c>
      <c r="Y1919" t="str">
        <f>VLOOKUP(Table8_16[[#This Row],[Product_ID]],Table3__211[],6,FALSE)</f>
        <v>Rice LLC</v>
      </c>
      <c r="Z1919">
        <f>VLOOKUP(Table8_16[[#This Row],[Product_ID]],Table3__211[],7,FALSE)</f>
        <v>115.82</v>
      </c>
      <c r="AA1919">
        <f>VLOOKUP(Table8_16[[#This Row],[Product_ID]],Table3__211[],8,FALSE)</f>
        <v>460</v>
      </c>
      <c r="AB1919" t="str">
        <f>VLOOKUP(Table8_16[[#This Row],[Store_ID]],Store!$A$2:$E$21,2,FALSE)</f>
        <v>Rivera-Warner</v>
      </c>
      <c r="AC1919" t="str">
        <f>VLOOKUP(Table8_16[[#This Row],[Store_ID]],Store!$A$2:$E$21,3,FALSE)</f>
        <v>East</v>
      </c>
      <c r="AD1919" t="str">
        <f>VLOOKUP(Table8_16[[#This Row],[Store_ID]],Store!$A$2:$E$21,4,FALSE)</f>
        <v>Washingtonfurt</v>
      </c>
      <c r="AE1919" t="str">
        <f>VLOOKUP(Table8_16[[#This Row],[Store_ID]],Store!$A$2:$E$21,5,FALSE)</f>
        <v>Flagship</v>
      </c>
      <c r="AF1919" s="22" t="str">
        <f>VLOOKUP(Table8_16[[#This Row],[Store_ID]],Store!$A$2:$F$21,6,FALSE)</f>
        <v>Physical Store</v>
      </c>
    </row>
    <row r="1920" spans="1:32" x14ac:dyDescent="0.3">
      <c r="A1920" t="s">
        <v>3885</v>
      </c>
      <c r="B1920" s="5">
        <v>45921</v>
      </c>
      <c r="C1920" t="s">
        <v>683</v>
      </c>
      <c r="D1920" t="s">
        <v>1835</v>
      </c>
      <c r="E1920" t="s">
        <v>1917</v>
      </c>
      <c r="F1920">
        <v>2</v>
      </c>
      <c r="G1920">
        <v>30.14</v>
      </c>
      <c r="H1920">
        <v>0.21</v>
      </c>
      <c r="I1920" t="s">
        <v>1959</v>
      </c>
      <c r="J1920">
        <v>47.621200000000002</v>
      </c>
      <c r="K1920">
        <v>47.621200000000002</v>
      </c>
      <c r="L1920" t="str">
        <f>_xlfn.IFS(Table8_1[[#This Row],[Unit_Price]]&lt;500,"Low Price",Table8_1[[#This Row],[Unit_Price]]&lt;2000,"Medium Price",Table8_1[[#This Row],[Unit_Price]]&gt;=2000, "High Price")</f>
        <v>Low Price</v>
      </c>
      <c r="M1920" t="str">
        <f>VLOOKUP(Table8_16[[#This Row],[Customer_ID]],Table1__2[],2,FALSE)</f>
        <v>Jacqueline Pacheco</v>
      </c>
      <c r="N1920">
        <f>VLOOKUP(Table8_16[[#This Row],[Customer_ID]],Table1__2[],3,FALSE)</f>
        <v>28</v>
      </c>
      <c r="O1920" t="str">
        <f>VLOOKUP(Table8_16[[#This Row],[Customer_ID]],Table1__2[],4,FALSE)</f>
        <v>Female</v>
      </c>
      <c r="P1920" t="str">
        <f>VLOOKUP(Table8_16[[#This Row],[Customer_ID]],Table1__2[],5,FALSE)</f>
        <v>South Emily</v>
      </c>
      <c r="Q1920" t="str">
        <f>VLOOKUP(Table8_16[[#This Row],[Customer_ID]],Table1__2[],6,FALSE)</f>
        <v>New Jersey</v>
      </c>
      <c r="R1920" t="str">
        <f>VLOOKUP(Table8_16[[#This Row],[Customer_ID]],Table1__2[],7,FALSE)</f>
        <v>USA</v>
      </c>
      <c r="S1920" t="str">
        <f>VLOOKUP(Table8_16[[#This Row],[Customer_ID]],Table1__2[],8,FALSE)</f>
        <v>Bronze</v>
      </c>
      <c r="T1920" t="str">
        <f>VLOOKUP(Table8_16[[#This Row],[Customer_ID]],Table1__2[],9,FALSE)</f>
        <v>Entry level Professionel</v>
      </c>
      <c r="U1920" t="str">
        <f>VLOOKUP(Table8_16[[#This Row],[Product_ID]],Table3__211[],2,FALSE)</f>
        <v>Wooden</v>
      </c>
      <c r="V1920" t="str">
        <f>VLOOKUP(Table8_16[[#This Row],[Product_ID]],Table3__211[],3,FALSE)</f>
        <v>Bookshelf</v>
      </c>
      <c r="W1920" t="str">
        <f>VLOOKUP(Table8_16[[#This Row],[Product_ID]],Table3__211[],4,FALSE)</f>
        <v>Home</v>
      </c>
      <c r="X1920" t="str">
        <f>VLOOKUP(Table8_16[[#This Row],[Product_ID]],Table3__211[],5,FALSE)</f>
        <v>Furniture</v>
      </c>
      <c r="Y1920" t="str">
        <f>VLOOKUP(Table8_16[[#This Row],[Product_ID]],Table3__211[],6,FALSE)</f>
        <v>Collins-Stephenson</v>
      </c>
      <c r="Z1920">
        <f>VLOOKUP(Table8_16[[#This Row],[Product_ID]],Table3__211[],7,FALSE)</f>
        <v>388.46</v>
      </c>
      <c r="AA1920">
        <f>VLOOKUP(Table8_16[[#This Row],[Product_ID]],Table3__211[],8,FALSE)</f>
        <v>208</v>
      </c>
      <c r="AB1920" t="str">
        <f>VLOOKUP(Table8_16[[#This Row],[Store_ID]],Store!$A$2:$E$21,2,FALSE)</f>
        <v>Bean, Jones and Park</v>
      </c>
      <c r="AC1920" t="str">
        <f>VLOOKUP(Table8_16[[#This Row],[Store_ID]],Store!$A$2:$E$21,3,FALSE)</f>
        <v>West</v>
      </c>
      <c r="AD1920" t="str">
        <f>VLOOKUP(Table8_16[[#This Row],[Store_ID]],Store!$A$2:$E$21,4,FALSE)</f>
        <v>Thompsonborough</v>
      </c>
      <c r="AE1920" t="str">
        <f>VLOOKUP(Table8_16[[#This Row],[Store_ID]],Store!$A$2:$E$21,5,FALSE)</f>
        <v>Online</v>
      </c>
      <c r="AF1920" s="22" t="str">
        <f>VLOOKUP(Table8_16[[#This Row],[Store_ID]],Store!$A$2:$F$21,6,FALSE)</f>
        <v>Digital Store</v>
      </c>
    </row>
    <row r="1921" spans="1:32" x14ac:dyDescent="0.3">
      <c r="A1921" t="s">
        <v>3886</v>
      </c>
      <c r="B1921" s="5">
        <v>45651</v>
      </c>
      <c r="C1921" t="s">
        <v>357</v>
      </c>
      <c r="D1921" t="s">
        <v>1680</v>
      </c>
      <c r="E1921" t="s">
        <v>1917</v>
      </c>
      <c r="F1921">
        <v>3</v>
      </c>
      <c r="G1921">
        <v>570.12</v>
      </c>
      <c r="H1921">
        <v>0.12</v>
      </c>
      <c r="I1921" t="s">
        <v>1961</v>
      </c>
      <c r="J1921">
        <v>1505.1168</v>
      </c>
      <c r="K1921">
        <v>1505.1168000000002</v>
      </c>
      <c r="L1921" t="str">
        <f>_xlfn.IFS(Table8_1[[#This Row],[Unit_Price]]&lt;500,"Low Price",Table8_1[[#This Row],[Unit_Price]]&lt;2000,"Medium Price",Table8_1[[#This Row],[Unit_Price]]&gt;=2000, "High Price")</f>
        <v>Medium Price</v>
      </c>
      <c r="M1921" t="str">
        <f>VLOOKUP(Table8_16[[#This Row],[Customer_ID]],Table1__2[],2,FALSE)</f>
        <v>Sheila Wilson</v>
      </c>
      <c r="N1921">
        <f>VLOOKUP(Table8_16[[#This Row],[Customer_ID]],Table1__2[],3,FALSE)</f>
        <v>35</v>
      </c>
      <c r="O1921" t="str">
        <f>VLOOKUP(Table8_16[[#This Row],[Customer_ID]],Table1__2[],4,FALSE)</f>
        <v>Male</v>
      </c>
      <c r="P1921" t="str">
        <f>VLOOKUP(Table8_16[[#This Row],[Customer_ID]],Table1__2[],5,FALSE)</f>
        <v>South Dustin</v>
      </c>
      <c r="Q1921" t="str">
        <f>VLOOKUP(Table8_16[[#This Row],[Customer_ID]],Table1__2[],6,FALSE)</f>
        <v>Tennessee</v>
      </c>
      <c r="R1921" t="str">
        <f>VLOOKUP(Table8_16[[#This Row],[Customer_ID]],Table1__2[],7,FALSE)</f>
        <v>USA</v>
      </c>
      <c r="S1921" t="str">
        <f>VLOOKUP(Table8_16[[#This Row],[Customer_ID]],Table1__2[],8,FALSE)</f>
        <v>Silver</v>
      </c>
      <c r="T1921" t="str">
        <f>VLOOKUP(Table8_16[[#This Row],[Customer_ID]],Table1__2[],9,FALSE)</f>
        <v>Experienced</v>
      </c>
      <c r="U1921" t="str">
        <f>VLOOKUP(Table8_16[[#This Row],[Product_ID]],Table3__211[],2,FALSE)</f>
        <v>Gaming Mechanical</v>
      </c>
      <c r="V1921" t="str">
        <f>VLOOKUP(Table8_16[[#This Row],[Product_ID]],Table3__211[],3,FALSE)</f>
        <v>Keyboard</v>
      </c>
      <c r="W1921" t="str">
        <f>VLOOKUP(Table8_16[[#This Row],[Product_ID]],Table3__211[],4,FALSE)</f>
        <v>Electronics</v>
      </c>
      <c r="X1921" t="str">
        <f>VLOOKUP(Table8_16[[#This Row],[Product_ID]],Table3__211[],5,FALSE)</f>
        <v>Computer</v>
      </c>
      <c r="Y1921" t="str">
        <f>VLOOKUP(Table8_16[[#This Row],[Product_ID]],Table3__211[],6,FALSE)</f>
        <v>Lucero LLC</v>
      </c>
      <c r="Z1921">
        <f>VLOOKUP(Table8_16[[#This Row],[Product_ID]],Table3__211[],7,FALSE)</f>
        <v>419.28</v>
      </c>
      <c r="AA1921">
        <f>VLOOKUP(Table8_16[[#This Row],[Product_ID]],Table3__211[],8,FALSE)</f>
        <v>86</v>
      </c>
      <c r="AB1921" t="str">
        <f>VLOOKUP(Table8_16[[#This Row],[Store_ID]],Store!$A$2:$E$21,2,FALSE)</f>
        <v>Bean, Jones and Park</v>
      </c>
      <c r="AC1921" t="str">
        <f>VLOOKUP(Table8_16[[#This Row],[Store_ID]],Store!$A$2:$E$21,3,FALSE)</f>
        <v>West</v>
      </c>
      <c r="AD1921" t="str">
        <f>VLOOKUP(Table8_16[[#This Row],[Store_ID]],Store!$A$2:$E$21,4,FALSE)</f>
        <v>Thompsonborough</v>
      </c>
      <c r="AE1921" t="str">
        <f>VLOOKUP(Table8_16[[#This Row],[Store_ID]],Store!$A$2:$E$21,5,FALSE)</f>
        <v>Online</v>
      </c>
      <c r="AF1921" s="22" t="str">
        <f>VLOOKUP(Table8_16[[#This Row],[Store_ID]],Store!$A$2:$F$21,6,FALSE)</f>
        <v>Digital Store</v>
      </c>
    </row>
    <row r="1922" spans="1:32" x14ac:dyDescent="0.3">
      <c r="A1922" t="s">
        <v>3887</v>
      </c>
      <c r="B1922" s="5">
        <v>45883</v>
      </c>
      <c r="C1922" t="s">
        <v>904</v>
      </c>
      <c r="D1922" t="s">
        <v>1814</v>
      </c>
      <c r="E1922" t="s">
        <v>1948</v>
      </c>
      <c r="F1922">
        <v>3</v>
      </c>
      <c r="G1922">
        <v>401.87</v>
      </c>
      <c r="H1922">
        <v>0.28999999999999998</v>
      </c>
      <c r="I1922" t="s">
        <v>1964</v>
      </c>
      <c r="J1922">
        <v>855.98310000000004</v>
      </c>
      <c r="K1922">
        <v>855.98310000000015</v>
      </c>
      <c r="L1922" t="str">
        <f>_xlfn.IFS(Table8_1[[#This Row],[Unit_Price]]&lt;500,"Low Price",Table8_1[[#This Row],[Unit_Price]]&lt;2000,"Medium Price",Table8_1[[#This Row],[Unit_Price]]&gt;=2000, "High Price")</f>
        <v>Low Price</v>
      </c>
      <c r="M1922" t="str">
        <f>VLOOKUP(Table8_16[[#This Row],[Customer_ID]],Table1__2[],2,FALSE)</f>
        <v>Brittany Watson</v>
      </c>
      <c r="N1922">
        <f>VLOOKUP(Table8_16[[#This Row],[Customer_ID]],Table1__2[],3,FALSE)</f>
        <v>59</v>
      </c>
      <c r="O1922" t="str">
        <f>VLOOKUP(Table8_16[[#This Row],[Customer_ID]],Table1__2[],4,FALSE)</f>
        <v>Male</v>
      </c>
      <c r="P1922" t="str">
        <f>VLOOKUP(Table8_16[[#This Row],[Customer_ID]],Table1__2[],5,FALSE)</f>
        <v>North Joshualand</v>
      </c>
      <c r="Q1922" t="str">
        <f>VLOOKUP(Table8_16[[#This Row],[Customer_ID]],Table1__2[],6,FALSE)</f>
        <v>Connecticut</v>
      </c>
      <c r="R1922" t="str">
        <f>VLOOKUP(Table8_16[[#This Row],[Customer_ID]],Table1__2[],7,FALSE)</f>
        <v>USA</v>
      </c>
      <c r="S1922" t="str">
        <f>VLOOKUP(Table8_16[[#This Row],[Customer_ID]],Table1__2[],8,FALSE)</f>
        <v>Platinum</v>
      </c>
      <c r="T1922" t="str">
        <f>VLOOKUP(Table8_16[[#This Row],[Customer_ID]],Table1__2[],9,FALSE)</f>
        <v>Experienced</v>
      </c>
      <c r="U1922" t="str">
        <f>VLOOKUP(Table8_16[[#This Row],[Product_ID]],Table3__211[],2,FALSE)</f>
        <v>WiFi Mesh</v>
      </c>
      <c r="V1922" t="str">
        <f>VLOOKUP(Table8_16[[#This Row],[Product_ID]],Table3__211[],3,FALSE)</f>
        <v>Router</v>
      </c>
      <c r="W1922" t="str">
        <f>VLOOKUP(Table8_16[[#This Row],[Product_ID]],Table3__211[],4,FALSE)</f>
        <v>Electronics</v>
      </c>
      <c r="X1922" t="str">
        <f>VLOOKUP(Table8_16[[#This Row],[Product_ID]],Table3__211[],5,FALSE)</f>
        <v>Appliances</v>
      </c>
      <c r="Y1922" t="str">
        <f>VLOOKUP(Table8_16[[#This Row],[Product_ID]],Table3__211[],6,FALSE)</f>
        <v>White, Reeves and Woods</v>
      </c>
      <c r="Z1922">
        <f>VLOOKUP(Table8_16[[#This Row],[Product_ID]],Table3__211[],7,FALSE)</f>
        <v>480.9</v>
      </c>
      <c r="AA1922">
        <f>VLOOKUP(Table8_16[[#This Row],[Product_ID]],Table3__211[],8,FALSE)</f>
        <v>104</v>
      </c>
      <c r="AB1922" t="str">
        <f>VLOOKUP(Table8_16[[#This Row],[Store_ID]],Store!$A$2:$E$21,2,FALSE)</f>
        <v>Mann-Austin</v>
      </c>
      <c r="AC1922" t="str">
        <f>VLOOKUP(Table8_16[[#This Row],[Store_ID]],Store!$A$2:$E$21,3,FALSE)</f>
        <v>East</v>
      </c>
      <c r="AD1922" t="str">
        <f>VLOOKUP(Table8_16[[#This Row],[Store_ID]],Store!$A$2:$E$21,4,FALSE)</f>
        <v>Vasquezborough</v>
      </c>
      <c r="AE1922" t="str">
        <f>VLOOKUP(Table8_16[[#This Row],[Store_ID]],Store!$A$2:$E$21,5,FALSE)</f>
        <v>Online</v>
      </c>
      <c r="AF1922" s="22" t="str">
        <f>VLOOKUP(Table8_16[[#This Row],[Store_ID]],Store!$A$2:$F$21,6,FALSE)</f>
        <v>Digital Store</v>
      </c>
    </row>
    <row r="1923" spans="1:32" x14ac:dyDescent="0.3">
      <c r="A1923" t="s">
        <v>3888</v>
      </c>
      <c r="B1923" s="5">
        <v>45624</v>
      </c>
      <c r="C1923" t="s">
        <v>1536</v>
      </c>
      <c r="D1923" t="s">
        <v>1820</v>
      </c>
      <c r="E1923" t="s">
        <v>1929</v>
      </c>
      <c r="F1923">
        <v>4</v>
      </c>
      <c r="G1923">
        <v>619.35</v>
      </c>
      <c r="H1923">
        <v>0.3</v>
      </c>
      <c r="I1923" t="s">
        <v>1959</v>
      </c>
      <c r="J1923">
        <v>1734.18</v>
      </c>
      <c r="K1923">
        <v>1734.18</v>
      </c>
      <c r="L1923" t="str">
        <f>_xlfn.IFS(Table8_1[[#This Row],[Unit_Price]]&lt;500,"Low Price",Table8_1[[#This Row],[Unit_Price]]&lt;2000,"Medium Price",Table8_1[[#This Row],[Unit_Price]]&gt;=2000, "High Price")</f>
        <v>Medium Price</v>
      </c>
      <c r="M1923" t="str">
        <f>VLOOKUP(Table8_16[[#This Row],[Customer_ID]],Table1__2[],2,FALSE)</f>
        <v>Christopher Ford</v>
      </c>
      <c r="N1923">
        <f>VLOOKUP(Table8_16[[#This Row],[Customer_ID]],Table1__2[],3,FALSE)</f>
        <v>56</v>
      </c>
      <c r="O1923" t="str">
        <f>VLOOKUP(Table8_16[[#This Row],[Customer_ID]],Table1__2[],4,FALSE)</f>
        <v>Male</v>
      </c>
      <c r="P1923" t="str">
        <f>VLOOKUP(Table8_16[[#This Row],[Customer_ID]],Table1__2[],5,FALSE)</f>
        <v>North Seanfurt</v>
      </c>
      <c r="Q1923" t="str">
        <f>VLOOKUP(Table8_16[[#This Row],[Customer_ID]],Table1__2[],6,FALSE)</f>
        <v>Ohio</v>
      </c>
      <c r="R1923" t="str">
        <f>VLOOKUP(Table8_16[[#This Row],[Customer_ID]],Table1__2[],7,FALSE)</f>
        <v>USA</v>
      </c>
      <c r="S1923" t="str">
        <f>VLOOKUP(Table8_16[[#This Row],[Customer_ID]],Table1__2[],8,FALSE)</f>
        <v>Bronze</v>
      </c>
      <c r="T1923" t="str">
        <f>VLOOKUP(Table8_16[[#This Row],[Customer_ID]],Table1__2[],9,FALSE)</f>
        <v>Experienced</v>
      </c>
      <c r="U1923" t="str">
        <f>VLOOKUP(Table8_16[[#This Row],[Product_ID]],Table3__211[],2,FALSE)</f>
        <v>Decorative Lamp</v>
      </c>
      <c r="V1923" t="str">
        <f>VLOOKUP(Table8_16[[#This Row],[Product_ID]],Table3__211[],3,FALSE)</f>
        <v>Shade</v>
      </c>
      <c r="W1923" t="str">
        <f>VLOOKUP(Table8_16[[#This Row],[Product_ID]],Table3__211[],4,FALSE)</f>
        <v>Home</v>
      </c>
      <c r="X1923" t="str">
        <f>VLOOKUP(Table8_16[[#This Row],[Product_ID]],Table3__211[],5,FALSE)</f>
        <v>Lighting</v>
      </c>
      <c r="Y1923" t="str">
        <f>VLOOKUP(Table8_16[[#This Row],[Product_ID]],Table3__211[],6,FALSE)</f>
        <v>Ramirez-Hanson</v>
      </c>
      <c r="Z1923">
        <f>VLOOKUP(Table8_16[[#This Row],[Product_ID]],Table3__211[],7,FALSE)</f>
        <v>228.53</v>
      </c>
      <c r="AA1923">
        <f>VLOOKUP(Table8_16[[#This Row],[Product_ID]],Table3__211[],8,FALSE)</f>
        <v>469</v>
      </c>
      <c r="AB1923" t="str">
        <f>VLOOKUP(Table8_16[[#This Row],[Store_ID]],Store!$A$2:$E$21,2,FALSE)</f>
        <v>Thomas, Bridges and Harris</v>
      </c>
      <c r="AC1923" t="str">
        <f>VLOOKUP(Table8_16[[#This Row],[Store_ID]],Store!$A$2:$E$21,3,FALSE)</f>
        <v>North</v>
      </c>
      <c r="AD1923" t="str">
        <f>VLOOKUP(Table8_16[[#This Row],[Store_ID]],Store!$A$2:$E$21,4,FALSE)</f>
        <v>Sabrinatown</v>
      </c>
      <c r="AE1923" t="str">
        <f>VLOOKUP(Table8_16[[#This Row],[Store_ID]],Store!$A$2:$E$21,5,FALSE)</f>
        <v>Online</v>
      </c>
      <c r="AF1923" s="22" t="str">
        <f>VLOOKUP(Table8_16[[#This Row],[Store_ID]],Store!$A$2:$F$21,6,FALSE)</f>
        <v>Digital Store</v>
      </c>
    </row>
    <row r="1924" spans="1:32" x14ac:dyDescent="0.3">
      <c r="A1924" t="s">
        <v>3889</v>
      </c>
      <c r="B1924" s="5">
        <v>45276</v>
      </c>
      <c r="C1924" t="s">
        <v>802</v>
      </c>
      <c r="D1924" t="s">
        <v>1718</v>
      </c>
      <c r="E1924" t="s">
        <v>1942</v>
      </c>
      <c r="F1924">
        <v>4</v>
      </c>
      <c r="G1924">
        <v>569.36</v>
      </c>
      <c r="H1924">
        <v>0.27</v>
      </c>
      <c r="I1924" t="s">
        <v>1961</v>
      </c>
      <c r="J1924">
        <v>1662.5311999999999</v>
      </c>
      <c r="K1924">
        <v>1662.5311999999999</v>
      </c>
      <c r="L1924" t="str">
        <f>_xlfn.IFS(Table8_1[[#This Row],[Unit_Price]]&lt;500,"Low Price",Table8_1[[#This Row],[Unit_Price]]&lt;2000,"Medium Price",Table8_1[[#This Row],[Unit_Price]]&gt;=2000, "High Price")</f>
        <v>Medium Price</v>
      </c>
      <c r="M1924" t="str">
        <f>VLOOKUP(Table8_16[[#This Row],[Customer_ID]],Table1__2[],2,FALSE)</f>
        <v>Douglas Rhodes</v>
      </c>
      <c r="N1924">
        <f>VLOOKUP(Table8_16[[#This Row],[Customer_ID]],Table1__2[],3,FALSE)</f>
        <v>32</v>
      </c>
      <c r="O1924" t="str">
        <f>VLOOKUP(Table8_16[[#This Row],[Customer_ID]],Table1__2[],4,FALSE)</f>
        <v>Male</v>
      </c>
      <c r="P1924" t="str">
        <f>VLOOKUP(Table8_16[[#This Row],[Customer_ID]],Table1__2[],5,FALSE)</f>
        <v>Mikehaven</v>
      </c>
      <c r="Q1924" t="str">
        <f>VLOOKUP(Table8_16[[#This Row],[Customer_ID]],Table1__2[],6,FALSE)</f>
        <v>New Hampshire</v>
      </c>
      <c r="R1924" t="str">
        <f>VLOOKUP(Table8_16[[#This Row],[Customer_ID]],Table1__2[],7,FALSE)</f>
        <v>USA</v>
      </c>
      <c r="S1924" t="str">
        <f>VLOOKUP(Table8_16[[#This Row],[Customer_ID]],Table1__2[],8,FALSE)</f>
        <v>Platinum</v>
      </c>
      <c r="T1924" t="str">
        <f>VLOOKUP(Table8_16[[#This Row],[Customer_ID]],Table1__2[],9,FALSE)</f>
        <v>Experienced</v>
      </c>
      <c r="U1924" t="str">
        <f>VLOOKUP(Table8_16[[#This Row],[Product_ID]],Table3__211[],2,FALSE)</f>
        <v>Men's Winter</v>
      </c>
      <c r="V1924" t="str">
        <f>VLOOKUP(Table8_16[[#This Row],[Product_ID]],Table3__211[],3,FALSE)</f>
        <v>Jacket</v>
      </c>
      <c r="W1924" t="str">
        <f>VLOOKUP(Table8_16[[#This Row],[Product_ID]],Table3__211[],4,FALSE)</f>
        <v>Clothing</v>
      </c>
      <c r="X1924" t="str">
        <f>VLOOKUP(Table8_16[[#This Row],[Product_ID]],Table3__211[],5,FALSE)</f>
        <v>Outerwear</v>
      </c>
      <c r="Y1924" t="str">
        <f>VLOOKUP(Table8_16[[#This Row],[Product_ID]],Table3__211[],6,FALSE)</f>
        <v>Kelly, Smith and Perez</v>
      </c>
      <c r="Z1924">
        <f>VLOOKUP(Table8_16[[#This Row],[Product_ID]],Table3__211[],7,FALSE)</f>
        <v>167.34</v>
      </c>
      <c r="AA1924">
        <f>VLOOKUP(Table8_16[[#This Row],[Product_ID]],Table3__211[],8,FALSE)</f>
        <v>296</v>
      </c>
      <c r="AB1924" t="str">
        <f>VLOOKUP(Table8_16[[#This Row],[Store_ID]],Store!$A$2:$E$21,2,FALSE)</f>
        <v>Holloway Ltd</v>
      </c>
      <c r="AC1924" t="str">
        <f>VLOOKUP(Table8_16[[#This Row],[Store_ID]],Store!$A$2:$E$21,3,FALSE)</f>
        <v>North</v>
      </c>
      <c r="AD1924" t="str">
        <f>VLOOKUP(Table8_16[[#This Row],[Store_ID]],Store!$A$2:$E$21,4,FALSE)</f>
        <v>Bensonhaven</v>
      </c>
      <c r="AE1924" t="str">
        <f>VLOOKUP(Table8_16[[#This Row],[Store_ID]],Store!$A$2:$E$21,5,FALSE)</f>
        <v>Flagship</v>
      </c>
      <c r="AF1924" s="22" t="str">
        <f>VLOOKUP(Table8_16[[#This Row],[Store_ID]],Store!$A$2:$F$21,6,FALSE)</f>
        <v>Physical Store</v>
      </c>
    </row>
    <row r="1925" spans="1:32" x14ac:dyDescent="0.3">
      <c r="A1925" t="s">
        <v>3890</v>
      </c>
      <c r="B1925" s="5">
        <v>45344</v>
      </c>
      <c r="C1925" t="s">
        <v>1478</v>
      </c>
      <c r="D1925" t="s">
        <v>1658</v>
      </c>
      <c r="E1925" t="s">
        <v>1904</v>
      </c>
      <c r="F1925">
        <v>2</v>
      </c>
      <c r="G1925">
        <v>846.35</v>
      </c>
      <c r="H1925">
        <v>0.3</v>
      </c>
      <c r="I1925" t="s">
        <v>1964</v>
      </c>
      <c r="J1925">
        <v>1184.8900000000001</v>
      </c>
      <c r="K1925">
        <v>1184.8900000000001</v>
      </c>
      <c r="L1925" t="str">
        <f>_xlfn.IFS(Table8_1[[#This Row],[Unit_Price]]&lt;500,"Low Price",Table8_1[[#This Row],[Unit_Price]]&lt;2000,"Medium Price",Table8_1[[#This Row],[Unit_Price]]&gt;=2000, "High Price")</f>
        <v>Medium Price</v>
      </c>
      <c r="M1925" t="str">
        <f>VLOOKUP(Table8_16[[#This Row],[Customer_ID]],Table1__2[],2,FALSE)</f>
        <v>Elizabeth Foster</v>
      </c>
      <c r="N1925">
        <f>VLOOKUP(Table8_16[[#This Row],[Customer_ID]],Table1__2[],3,FALSE)</f>
        <v>33</v>
      </c>
      <c r="O1925" t="str">
        <f>VLOOKUP(Table8_16[[#This Row],[Customer_ID]],Table1__2[],4,FALSE)</f>
        <v>Female</v>
      </c>
      <c r="P1925" t="str">
        <f>VLOOKUP(Table8_16[[#This Row],[Customer_ID]],Table1__2[],5,FALSE)</f>
        <v>Anthonymouth</v>
      </c>
      <c r="Q1925" t="str">
        <f>VLOOKUP(Table8_16[[#This Row],[Customer_ID]],Table1__2[],6,FALSE)</f>
        <v>Oklahoma</v>
      </c>
      <c r="R1925" t="str">
        <f>VLOOKUP(Table8_16[[#This Row],[Customer_ID]],Table1__2[],7,FALSE)</f>
        <v>USA</v>
      </c>
      <c r="S1925" t="str">
        <f>VLOOKUP(Table8_16[[#This Row],[Customer_ID]],Table1__2[],8,FALSE)</f>
        <v>Gold</v>
      </c>
      <c r="T1925" t="str">
        <f>VLOOKUP(Table8_16[[#This Row],[Customer_ID]],Table1__2[],9,FALSE)</f>
        <v>Experienced</v>
      </c>
      <c r="U1925" t="str">
        <f>VLOOKUP(Table8_16[[#This Row],[Product_ID]],Table3__211[],2,FALSE)</f>
        <v>Decorative Floor</v>
      </c>
      <c r="V1925" t="str">
        <f>VLOOKUP(Table8_16[[#This Row],[Product_ID]],Table3__211[],3,FALSE)</f>
        <v>Vase</v>
      </c>
      <c r="W1925" t="str">
        <f>VLOOKUP(Table8_16[[#This Row],[Product_ID]],Table3__211[],4,FALSE)</f>
        <v>Home</v>
      </c>
      <c r="X1925" t="str">
        <f>VLOOKUP(Table8_16[[#This Row],[Product_ID]],Table3__211[],5,FALSE)</f>
        <v>Decor</v>
      </c>
      <c r="Y1925" t="str">
        <f>VLOOKUP(Table8_16[[#This Row],[Product_ID]],Table3__211[],6,FALSE)</f>
        <v>Khan, Jones and Paul</v>
      </c>
      <c r="Z1925">
        <f>VLOOKUP(Table8_16[[#This Row],[Product_ID]],Table3__211[],7,FALSE)</f>
        <v>254.04</v>
      </c>
      <c r="AA1925">
        <f>VLOOKUP(Table8_16[[#This Row],[Product_ID]],Table3__211[],8,FALSE)</f>
        <v>378</v>
      </c>
      <c r="AB1925" t="str">
        <f>VLOOKUP(Table8_16[[#This Row],[Store_ID]],Store!$A$2:$E$21,2,FALSE)</f>
        <v>Alexander Group</v>
      </c>
      <c r="AC1925" t="str">
        <f>VLOOKUP(Table8_16[[#This Row],[Store_ID]],Store!$A$2:$E$21,3,FALSE)</f>
        <v>South</v>
      </c>
      <c r="AD1925" t="str">
        <f>VLOOKUP(Table8_16[[#This Row],[Store_ID]],Store!$A$2:$E$21,4,FALSE)</f>
        <v>Port Sharon</v>
      </c>
      <c r="AE1925" t="str">
        <f>VLOOKUP(Table8_16[[#This Row],[Store_ID]],Store!$A$2:$E$21,5,FALSE)</f>
        <v>Online</v>
      </c>
      <c r="AF1925" s="22" t="str">
        <f>VLOOKUP(Table8_16[[#This Row],[Store_ID]],Store!$A$2:$F$21,6,FALSE)</f>
        <v>Digital Store</v>
      </c>
    </row>
    <row r="1926" spans="1:32" x14ac:dyDescent="0.3">
      <c r="A1926" t="s">
        <v>3891</v>
      </c>
      <c r="B1926" s="5">
        <v>45849</v>
      </c>
      <c r="C1926" t="s">
        <v>1358</v>
      </c>
      <c r="D1926" t="s">
        <v>1667</v>
      </c>
      <c r="E1926" t="s">
        <v>1896</v>
      </c>
      <c r="F1926">
        <v>1</v>
      </c>
      <c r="G1926">
        <v>788.45</v>
      </c>
      <c r="H1926">
        <v>0.28999999999999998</v>
      </c>
      <c r="I1926" t="s">
        <v>1961</v>
      </c>
      <c r="J1926">
        <v>559.79949999999997</v>
      </c>
      <c r="K1926">
        <v>559.79950000000008</v>
      </c>
      <c r="L1926" t="str">
        <f>_xlfn.IFS(Table8_1[[#This Row],[Unit_Price]]&lt;500,"Low Price",Table8_1[[#This Row],[Unit_Price]]&lt;2000,"Medium Price",Table8_1[[#This Row],[Unit_Price]]&gt;=2000, "High Price")</f>
        <v>Medium Price</v>
      </c>
      <c r="M1926" t="str">
        <f>VLOOKUP(Table8_16[[#This Row],[Customer_ID]],Table1__2[],2,FALSE)</f>
        <v>Monique Castro</v>
      </c>
      <c r="N1926">
        <f>VLOOKUP(Table8_16[[#This Row],[Customer_ID]],Table1__2[],3,FALSE)</f>
        <v>48</v>
      </c>
      <c r="O1926" t="str">
        <f>VLOOKUP(Table8_16[[#This Row],[Customer_ID]],Table1__2[],4,FALSE)</f>
        <v>Female</v>
      </c>
      <c r="P1926" t="str">
        <f>VLOOKUP(Table8_16[[#This Row],[Customer_ID]],Table1__2[],5,FALSE)</f>
        <v>New Sarah</v>
      </c>
      <c r="Q1926" t="str">
        <f>VLOOKUP(Table8_16[[#This Row],[Customer_ID]],Table1__2[],6,FALSE)</f>
        <v>Indiana</v>
      </c>
      <c r="R1926" t="str">
        <f>VLOOKUP(Table8_16[[#This Row],[Customer_ID]],Table1__2[],7,FALSE)</f>
        <v>USA</v>
      </c>
      <c r="S1926" t="str">
        <f>VLOOKUP(Table8_16[[#This Row],[Customer_ID]],Table1__2[],8,FALSE)</f>
        <v>Gold</v>
      </c>
      <c r="T1926" t="str">
        <f>VLOOKUP(Table8_16[[#This Row],[Customer_ID]],Table1__2[],9,FALSE)</f>
        <v>Experienced</v>
      </c>
      <c r="U1926" t="str">
        <f>VLOOKUP(Table8_16[[#This Row],[Product_ID]],Table3__211[],2,FALSE)</f>
        <v>Stainless Steel Cutlery</v>
      </c>
      <c r="V1926" t="str">
        <f>VLOOKUP(Table8_16[[#This Row],[Product_ID]],Table3__211[],3,FALSE)</f>
        <v>Set</v>
      </c>
      <c r="W1926" t="str">
        <f>VLOOKUP(Table8_16[[#This Row],[Product_ID]],Table3__211[],4,FALSE)</f>
        <v>Home</v>
      </c>
      <c r="X1926" t="str">
        <f>VLOOKUP(Table8_16[[#This Row],[Product_ID]],Table3__211[],5,FALSE)</f>
        <v>Kitchen</v>
      </c>
      <c r="Y1926" t="str">
        <f>VLOOKUP(Table8_16[[#This Row],[Product_ID]],Table3__211[],6,FALSE)</f>
        <v>Stevens, Fernandez and Martin</v>
      </c>
      <c r="Z1926">
        <f>VLOOKUP(Table8_16[[#This Row],[Product_ID]],Table3__211[],7,FALSE)</f>
        <v>19.52</v>
      </c>
      <c r="AA1926">
        <f>VLOOKUP(Table8_16[[#This Row],[Product_ID]],Table3__211[],8,FALSE)</f>
        <v>57</v>
      </c>
      <c r="AB1926" t="str">
        <f>VLOOKUP(Table8_16[[#This Row],[Store_ID]],Store!$A$2:$E$21,2,FALSE)</f>
        <v>Black-Horn</v>
      </c>
      <c r="AC1926" t="str">
        <f>VLOOKUP(Table8_16[[#This Row],[Store_ID]],Store!$A$2:$E$21,3,FALSE)</f>
        <v>South</v>
      </c>
      <c r="AD1926" t="str">
        <f>VLOOKUP(Table8_16[[#This Row],[Store_ID]],Store!$A$2:$E$21,4,FALSE)</f>
        <v>North Nancyview</v>
      </c>
      <c r="AE1926" t="str">
        <f>VLOOKUP(Table8_16[[#This Row],[Store_ID]],Store!$A$2:$E$21,5,FALSE)</f>
        <v>Outlet</v>
      </c>
      <c r="AF1926" s="22" t="str">
        <f>VLOOKUP(Table8_16[[#This Row],[Store_ID]],Store!$A$2:$F$21,6,FALSE)</f>
        <v>Physical Store</v>
      </c>
    </row>
    <row r="1927" spans="1:32" x14ac:dyDescent="0.3">
      <c r="A1927" t="s">
        <v>3892</v>
      </c>
      <c r="B1927" s="5">
        <v>45880</v>
      </c>
      <c r="C1927" t="s">
        <v>1139</v>
      </c>
      <c r="D1927" t="s">
        <v>1683</v>
      </c>
      <c r="E1927" t="s">
        <v>1929</v>
      </c>
      <c r="F1927">
        <v>2</v>
      </c>
      <c r="G1927">
        <v>338.81</v>
      </c>
      <c r="H1927">
        <v>7.0000000000000007E-2</v>
      </c>
      <c r="I1927" t="s">
        <v>1964</v>
      </c>
      <c r="J1927">
        <v>630.1866</v>
      </c>
      <c r="K1927">
        <v>630.1866</v>
      </c>
      <c r="L1927" t="str">
        <f>_xlfn.IFS(Table8_1[[#This Row],[Unit_Price]]&lt;500,"Low Price",Table8_1[[#This Row],[Unit_Price]]&lt;2000,"Medium Price",Table8_1[[#This Row],[Unit_Price]]&gt;=2000, "High Price")</f>
        <v>Low Price</v>
      </c>
      <c r="M1927" t="str">
        <f>VLOOKUP(Table8_16[[#This Row],[Customer_ID]],Table1__2[],2,FALSE)</f>
        <v>Denise Tate</v>
      </c>
      <c r="N1927">
        <f>VLOOKUP(Table8_16[[#This Row],[Customer_ID]],Table1__2[],3,FALSE)</f>
        <v>34</v>
      </c>
      <c r="O1927" t="str">
        <f>VLOOKUP(Table8_16[[#This Row],[Customer_ID]],Table1__2[],4,FALSE)</f>
        <v>Male</v>
      </c>
      <c r="P1927" t="str">
        <f>VLOOKUP(Table8_16[[#This Row],[Customer_ID]],Table1__2[],5,FALSE)</f>
        <v>Andersonside</v>
      </c>
      <c r="Q1927" t="str">
        <f>VLOOKUP(Table8_16[[#This Row],[Customer_ID]],Table1__2[],6,FALSE)</f>
        <v>Arkansas</v>
      </c>
      <c r="R1927" t="str">
        <f>VLOOKUP(Table8_16[[#This Row],[Customer_ID]],Table1__2[],7,FALSE)</f>
        <v>USA</v>
      </c>
      <c r="S1927" t="str">
        <f>VLOOKUP(Table8_16[[#This Row],[Customer_ID]],Table1__2[],8,FALSE)</f>
        <v>Platinum</v>
      </c>
      <c r="T1927" t="str">
        <f>VLOOKUP(Table8_16[[#This Row],[Customer_ID]],Table1__2[],9,FALSE)</f>
        <v>Experienced</v>
      </c>
      <c r="U1927" t="str">
        <f>VLOOKUP(Table8_16[[#This Row],[Product_ID]],Table3__211[],2,FALSE)</f>
        <v>Bedroom Table</v>
      </c>
      <c r="V1927" t="str">
        <f>VLOOKUP(Table8_16[[#This Row],[Product_ID]],Table3__211[],3,FALSE)</f>
        <v>Lamp</v>
      </c>
      <c r="W1927" t="str">
        <f>VLOOKUP(Table8_16[[#This Row],[Product_ID]],Table3__211[],4,FALSE)</f>
        <v>Home</v>
      </c>
      <c r="X1927" t="str">
        <f>VLOOKUP(Table8_16[[#This Row],[Product_ID]],Table3__211[],5,FALSE)</f>
        <v>Lighting</v>
      </c>
      <c r="Y1927" t="str">
        <f>VLOOKUP(Table8_16[[#This Row],[Product_ID]],Table3__211[],6,FALSE)</f>
        <v>Jones LLC</v>
      </c>
      <c r="Z1927">
        <f>VLOOKUP(Table8_16[[#This Row],[Product_ID]],Table3__211[],7,FALSE)</f>
        <v>382.22</v>
      </c>
      <c r="AA1927">
        <f>VLOOKUP(Table8_16[[#This Row],[Product_ID]],Table3__211[],8,FALSE)</f>
        <v>329</v>
      </c>
      <c r="AB1927" t="str">
        <f>VLOOKUP(Table8_16[[#This Row],[Store_ID]],Store!$A$2:$E$21,2,FALSE)</f>
        <v>Thomas, Bridges and Harris</v>
      </c>
      <c r="AC1927" t="str">
        <f>VLOOKUP(Table8_16[[#This Row],[Store_ID]],Store!$A$2:$E$21,3,FALSE)</f>
        <v>North</v>
      </c>
      <c r="AD1927" t="str">
        <f>VLOOKUP(Table8_16[[#This Row],[Store_ID]],Store!$A$2:$E$21,4,FALSE)</f>
        <v>Sabrinatown</v>
      </c>
      <c r="AE1927" t="str">
        <f>VLOOKUP(Table8_16[[#This Row],[Store_ID]],Store!$A$2:$E$21,5,FALSE)</f>
        <v>Online</v>
      </c>
      <c r="AF1927" s="22" t="str">
        <f>VLOOKUP(Table8_16[[#This Row],[Store_ID]],Store!$A$2:$F$21,6,FALSE)</f>
        <v>Digital Store</v>
      </c>
    </row>
    <row r="1928" spans="1:32" x14ac:dyDescent="0.3">
      <c r="A1928" t="s">
        <v>3893</v>
      </c>
      <c r="B1928" s="5">
        <v>45907</v>
      </c>
      <c r="C1928" t="s">
        <v>114</v>
      </c>
      <c r="D1928" t="s">
        <v>1613</v>
      </c>
      <c r="E1928" t="s">
        <v>1908</v>
      </c>
      <c r="F1928">
        <v>4</v>
      </c>
      <c r="G1928">
        <v>94.48</v>
      </c>
      <c r="H1928">
        <v>0.06</v>
      </c>
      <c r="I1928" t="s">
        <v>1964</v>
      </c>
      <c r="J1928">
        <v>355.2448</v>
      </c>
      <c r="K1928">
        <v>355.2448</v>
      </c>
      <c r="L1928" t="str">
        <f>_xlfn.IFS(Table8_1[[#This Row],[Unit_Price]]&lt;500,"Low Price",Table8_1[[#This Row],[Unit_Price]]&lt;2000,"Medium Price",Table8_1[[#This Row],[Unit_Price]]&gt;=2000, "High Price")</f>
        <v>Low Price</v>
      </c>
      <c r="M1928" t="str">
        <f>VLOOKUP(Table8_16[[#This Row],[Customer_ID]],Table1__2[],2,FALSE)</f>
        <v>Amber Carlson</v>
      </c>
      <c r="N1928">
        <f>VLOOKUP(Table8_16[[#This Row],[Customer_ID]],Table1__2[],3,FALSE)</f>
        <v>18</v>
      </c>
      <c r="O1928" t="str">
        <f>VLOOKUP(Table8_16[[#This Row],[Customer_ID]],Table1__2[],4,FALSE)</f>
        <v>Female</v>
      </c>
      <c r="P1928" t="str">
        <f>VLOOKUP(Table8_16[[#This Row],[Customer_ID]],Table1__2[],5,FALSE)</f>
        <v>East Michellemouth</v>
      </c>
      <c r="Q1928" t="str">
        <f>VLOOKUP(Table8_16[[#This Row],[Customer_ID]],Table1__2[],6,FALSE)</f>
        <v>Missouri</v>
      </c>
      <c r="R1928" t="str">
        <f>VLOOKUP(Table8_16[[#This Row],[Customer_ID]],Table1__2[],7,FALSE)</f>
        <v>USA</v>
      </c>
      <c r="S1928" t="str">
        <f>VLOOKUP(Table8_16[[#This Row],[Customer_ID]],Table1__2[],8,FALSE)</f>
        <v>Gold</v>
      </c>
      <c r="T1928" t="str">
        <f>VLOOKUP(Table8_16[[#This Row],[Customer_ID]],Table1__2[],9,FALSE)</f>
        <v>Teenage</v>
      </c>
      <c r="U1928" t="str">
        <f>VLOOKUP(Table8_16[[#This Row],[Product_ID]],Table3__211[],2,FALSE)</f>
        <v>Decorative Wall</v>
      </c>
      <c r="V1928" t="str">
        <f>VLOOKUP(Table8_16[[#This Row],[Product_ID]],Table3__211[],3,FALSE)</f>
        <v>Mirror</v>
      </c>
      <c r="W1928" t="str">
        <f>VLOOKUP(Table8_16[[#This Row],[Product_ID]],Table3__211[],4,FALSE)</f>
        <v>Home</v>
      </c>
      <c r="X1928" t="str">
        <f>VLOOKUP(Table8_16[[#This Row],[Product_ID]],Table3__211[],5,FALSE)</f>
        <v>Decor</v>
      </c>
      <c r="Y1928" t="str">
        <f>VLOOKUP(Table8_16[[#This Row],[Product_ID]],Table3__211[],6,FALSE)</f>
        <v>Luna, Anderson and Bowman</v>
      </c>
      <c r="Z1928">
        <f>VLOOKUP(Table8_16[[#This Row],[Product_ID]],Table3__211[],7,FALSE)</f>
        <v>48.01</v>
      </c>
      <c r="AA1928">
        <f>VLOOKUP(Table8_16[[#This Row],[Product_ID]],Table3__211[],8,FALSE)</f>
        <v>439</v>
      </c>
      <c r="AB1928" t="str">
        <f>VLOOKUP(Table8_16[[#This Row],[Store_ID]],Store!$A$2:$E$21,2,FALSE)</f>
        <v>Gray Ltd</v>
      </c>
      <c r="AC1928" t="str">
        <f>VLOOKUP(Table8_16[[#This Row],[Store_ID]],Store!$A$2:$E$21,3,FALSE)</f>
        <v>North</v>
      </c>
      <c r="AD1928" t="str">
        <f>VLOOKUP(Table8_16[[#This Row],[Store_ID]],Store!$A$2:$E$21,4,FALSE)</f>
        <v>New Michaelchester</v>
      </c>
      <c r="AE1928" t="str">
        <f>VLOOKUP(Table8_16[[#This Row],[Store_ID]],Store!$A$2:$E$21,5,FALSE)</f>
        <v>Outlet</v>
      </c>
      <c r="AF1928" s="22" t="str">
        <f>VLOOKUP(Table8_16[[#This Row],[Store_ID]],Store!$A$2:$F$21,6,FALSE)</f>
        <v>Physical Store</v>
      </c>
    </row>
    <row r="1929" spans="1:32" x14ac:dyDescent="0.3">
      <c r="A1929" t="s">
        <v>3894</v>
      </c>
      <c r="B1929" s="5">
        <v>45545</v>
      </c>
      <c r="C1929" t="s">
        <v>1481</v>
      </c>
      <c r="D1929" t="s">
        <v>1631</v>
      </c>
      <c r="E1929" t="s">
        <v>1932</v>
      </c>
      <c r="F1929">
        <v>3</v>
      </c>
      <c r="G1929">
        <v>941.85</v>
      </c>
      <c r="H1929">
        <v>0.16</v>
      </c>
      <c r="I1929" t="s">
        <v>1961</v>
      </c>
      <c r="J1929">
        <v>2373.462</v>
      </c>
      <c r="K1929">
        <v>2373.462</v>
      </c>
      <c r="L1929" t="str">
        <f>_xlfn.IFS(Table8_1[[#This Row],[Unit_Price]]&lt;500,"Low Price",Table8_1[[#This Row],[Unit_Price]]&lt;2000,"Medium Price",Table8_1[[#This Row],[Unit_Price]]&gt;=2000, "High Price")</f>
        <v>Medium Price</v>
      </c>
      <c r="M1929" t="str">
        <f>VLOOKUP(Table8_16[[#This Row],[Customer_ID]],Table1__2[],2,FALSE)</f>
        <v>Andrea Harris</v>
      </c>
      <c r="N1929">
        <f>VLOOKUP(Table8_16[[#This Row],[Customer_ID]],Table1__2[],3,FALSE)</f>
        <v>41</v>
      </c>
      <c r="O1929" t="str">
        <f>VLOOKUP(Table8_16[[#This Row],[Customer_ID]],Table1__2[],4,FALSE)</f>
        <v>Female</v>
      </c>
      <c r="P1929" t="str">
        <f>VLOOKUP(Table8_16[[#This Row],[Customer_ID]],Table1__2[],5,FALSE)</f>
        <v>West Kelseyberg</v>
      </c>
      <c r="Q1929" t="str">
        <f>VLOOKUP(Table8_16[[#This Row],[Customer_ID]],Table1__2[],6,FALSE)</f>
        <v>Kansas</v>
      </c>
      <c r="R1929" t="str">
        <f>VLOOKUP(Table8_16[[#This Row],[Customer_ID]],Table1__2[],7,FALSE)</f>
        <v>USA</v>
      </c>
      <c r="S1929" t="str">
        <f>VLOOKUP(Table8_16[[#This Row],[Customer_ID]],Table1__2[],8,FALSE)</f>
        <v>Platinum</v>
      </c>
      <c r="T1929" t="str">
        <f>VLOOKUP(Table8_16[[#This Row],[Customer_ID]],Table1__2[],9,FALSE)</f>
        <v>Experienced</v>
      </c>
      <c r="U1929" t="str">
        <f>VLOOKUP(Table8_16[[#This Row],[Product_ID]],Table3__211[],2,FALSE)</f>
        <v>Knee Support</v>
      </c>
      <c r="V1929" t="str">
        <f>VLOOKUP(Table8_16[[#This Row],[Product_ID]],Table3__211[],3,FALSE)</f>
        <v>Brace</v>
      </c>
      <c r="W1929" t="str">
        <f>VLOOKUP(Table8_16[[#This Row],[Product_ID]],Table3__211[],4,FALSE)</f>
        <v>Sports</v>
      </c>
      <c r="X1929" t="str">
        <f>VLOOKUP(Table8_16[[#This Row],[Product_ID]],Table3__211[],5,FALSE)</f>
        <v>Equipment</v>
      </c>
      <c r="Y1929" t="str">
        <f>VLOOKUP(Table8_16[[#This Row],[Product_ID]],Table3__211[],6,FALSE)</f>
        <v>May-Reese</v>
      </c>
      <c r="Z1929">
        <f>VLOOKUP(Table8_16[[#This Row],[Product_ID]],Table3__211[],7,FALSE)</f>
        <v>21.34</v>
      </c>
      <c r="AA1929">
        <f>VLOOKUP(Table8_16[[#This Row],[Product_ID]],Table3__211[],8,FALSE)</f>
        <v>65</v>
      </c>
      <c r="AB1929" t="str">
        <f>VLOOKUP(Table8_16[[#This Row],[Store_ID]],Store!$A$2:$E$21,2,FALSE)</f>
        <v>Gardner, Humphrey and Contreras</v>
      </c>
      <c r="AC1929" t="str">
        <f>VLOOKUP(Table8_16[[#This Row],[Store_ID]],Store!$A$2:$E$21,3,FALSE)</f>
        <v>East</v>
      </c>
      <c r="AD1929" t="str">
        <f>VLOOKUP(Table8_16[[#This Row],[Store_ID]],Store!$A$2:$E$21,4,FALSE)</f>
        <v>Johnsonville</v>
      </c>
      <c r="AE1929" t="str">
        <f>VLOOKUP(Table8_16[[#This Row],[Store_ID]],Store!$A$2:$E$21,5,FALSE)</f>
        <v>Flagship</v>
      </c>
      <c r="AF1929" s="22" t="str">
        <f>VLOOKUP(Table8_16[[#This Row],[Store_ID]],Store!$A$2:$F$21,6,FALSE)</f>
        <v>Physical Store</v>
      </c>
    </row>
    <row r="1930" spans="1:32" x14ac:dyDescent="0.3">
      <c r="A1930" t="s">
        <v>3895</v>
      </c>
      <c r="B1930" s="5">
        <v>45257</v>
      </c>
      <c r="C1930" t="s">
        <v>545</v>
      </c>
      <c r="D1930" t="s">
        <v>1715</v>
      </c>
      <c r="E1930" t="s">
        <v>1908</v>
      </c>
      <c r="F1930">
        <v>2</v>
      </c>
      <c r="G1930">
        <v>336.97</v>
      </c>
      <c r="H1930">
        <v>0.14000000000000001</v>
      </c>
      <c r="I1930" t="s">
        <v>1961</v>
      </c>
      <c r="J1930">
        <v>579.58839999999998</v>
      </c>
      <c r="K1930">
        <v>579.58840000000009</v>
      </c>
      <c r="L1930" t="str">
        <f>_xlfn.IFS(Table8_1[[#This Row],[Unit_Price]]&lt;500,"Low Price",Table8_1[[#This Row],[Unit_Price]]&lt;2000,"Medium Price",Table8_1[[#This Row],[Unit_Price]]&gt;=2000, "High Price")</f>
        <v>Low Price</v>
      </c>
      <c r="M1930" t="str">
        <f>VLOOKUP(Table8_16[[#This Row],[Customer_ID]],Table1__2[],2,FALSE)</f>
        <v>Cynthia Morris</v>
      </c>
      <c r="N1930">
        <f>VLOOKUP(Table8_16[[#This Row],[Customer_ID]],Table1__2[],3,FALSE)</f>
        <v>18</v>
      </c>
      <c r="O1930" t="str">
        <f>VLOOKUP(Table8_16[[#This Row],[Customer_ID]],Table1__2[],4,FALSE)</f>
        <v>Female</v>
      </c>
      <c r="P1930" t="str">
        <f>VLOOKUP(Table8_16[[#This Row],[Customer_ID]],Table1__2[],5,FALSE)</f>
        <v>Hessmouth</v>
      </c>
      <c r="Q1930" t="str">
        <f>VLOOKUP(Table8_16[[#This Row],[Customer_ID]],Table1__2[],6,FALSE)</f>
        <v>Arizona</v>
      </c>
      <c r="R1930" t="str">
        <f>VLOOKUP(Table8_16[[#This Row],[Customer_ID]],Table1__2[],7,FALSE)</f>
        <v>USA</v>
      </c>
      <c r="S1930" t="str">
        <f>VLOOKUP(Table8_16[[#This Row],[Customer_ID]],Table1__2[],8,FALSE)</f>
        <v>Silver</v>
      </c>
      <c r="T1930" t="str">
        <f>VLOOKUP(Table8_16[[#This Row],[Customer_ID]],Table1__2[],9,FALSE)</f>
        <v>Teenage</v>
      </c>
      <c r="U1930" t="str">
        <f>VLOOKUP(Table8_16[[#This Row],[Product_ID]],Table3__211[],2,FALSE)</f>
        <v>High-Grip</v>
      </c>
      <c r="V1930" t="str">
        <f>VLOOKUP(Table8_16[[#This Row],[Product_ID]],Table3__211[],3,FALSE)</f>
        <v>Football</v>
      </c>
      <c r="W1930" t="str">
        <f>VLOOKUP(Table8_16[[#This Row],[Product_ID]],Table3__211[],4,FALSE)</f>
        <v>Sports</v>
      </c>
      <c r="X1930" t="str">
        <f>VLOOKUP(Table8_16[[#This Row],[Product_ID]],Table3__211[],5,FALSE)</f>
        <v>Team Sports</v>
      </c>
      <c r="Y1930" t="str">
        <f>VLOOKUP(Table8_16[[#This Row],[Product_ID]],Table3__211[],6,FALSE)</f>
        <v>Bridges, Banks and Cummings</v>
      </c>
      <c r="Z1930">
        <f>VLOOKUP(Table8_16[[#This Row],[Product_ID]],Table3__211[],7,FALSE)</f>
        <v>318.91000000000003</v>
      </c>
      <c r="AA1930">
        <f>VLOOKUP(Table8_16[[#This Row],[Product_ID]],Table3__211[],8,FALSE)</f>
        <v>114</v>
      </c>
      <c r="AB1930" t="str">
        <f>VLOOKUP(Table8_16[[#This Row],[Store_ID]],Store!$A$2:$E$21,2,FALSE)</f>
        <v>Gray Ltd</v>
      </c>
      <c r="AC1930" t="str">
        <f>VLOOKUP(Table8_16[[#This Row],[Store_ID]],Store!$A$2:$E$21,3,FALSE)</f>
        <v>North</v>
      </c>
      <c r="AD1930" t="str">
        <f>VLOOKUP(Table8_16[[#This Row],[Store_ID]],Store!$A$2:$E$21,4,FALSE)</f>
        <v>New Michaelchester</v>
      </c>
      <c r="AE1930" t="str">
        <f>VLOOKUP(Table8_16[[#This Row],[Store_ID]],Store!$A$2:$E$21,5,FALSE)</f>
        <v>Outlet</v>
      </c>
      <c r="AF1930" s="22" t="str">
        <f>VLOOKUP(Table8_16[[#This Row],[Store_ID]],Store!$A$2:$F$21,6,FALSE)</f>
        <v>Physical Store</v>
      </c>
    </row>
    <row r="1931" spans="1:32" x14ac:dyDescent="0.3">
      <c r="A1931" t="s">
        <v>3896</v>
      </c>
      <c r="B1931" s="5">
        <v>45466</v>
      </c>
      <c r="C1931" t="s">
        <v>989</v>
      </c>
      <c r="D1931" t="s">
        <v>1576</v>
      </c>
      <c r="E1931" t="s">
        <v>1908</v>
      </c>
      <c r="F1931">
        <v>2</v>
      </c>
      <c r="G1931">
        <v>344.16</v>
      </c>
      <c r="H1931">
        <v>0.09</v>
      </c>
      <c r="I1931" t="s">
        <v>1961</v>
      </c>
      <c r="J1931">
        <v>626.37120000000004</v>
      </c>
      <c r="K1931">
        <v>626.37120000000004</v>
      </c>
      <c r="L1931" t="str">
        <f>_xlfn.IFS(Table8_1[[#This Row],[Unit_Price]]&lt;500,"Low Price",Table8_1[[#This Row],[Unit_Price]]&lt;2000,"Medium Price",Table8_1[[#This Row],[Unit_Price]]&gt;=2000, "High Price")</f>
        <v>Low Price</v>
      </c>
      <c r="M1931" t="str">
        <f>VLOOKUP(Table8_16[[#This Row],[Customer_ID]],Table1__2[],2,FALSE)</f>
        <v>Kara Dodson</v>
      </c>
      <c r="N1931">
        <f>VLOOKUP(Table8_16[[#This Row],[Customer_ID]],Table1__2[],3,FALSE)</f>
        <v>20</v>
      </c>
      <c r="O1931" t="str">
        <f>VLOOKUP(Table8_16[[#This Row],[Customer_ID]],Table1__2[],4,FALSE)</f>
        <v>Male</v>
      </c>
      <c r="P1931" t="str">
        <f>VLOOKUP(Table8_16[[#This Row],[Customer_ID]],Table1__2[],5,FALSE)</f>
        <v>Joelside</v>
      </c>
      <c r="Q1931" t="str">
        <f>VLOOKUP(Table8_16[[#This Row],[Customer_ID]],Table1__2[],6,FALSE)</f>
        <v>Vermont</v>
      </c>
      <c r="R1931" t="str">
        <f>VLOOKUP(Table8_16[[#This Row],[Customer_ID]],Table1__2[],7,FALSE)</f>
        <v>USA</v>
      </c>
      <c r="S1931" t="str">
        <f>VLOOKUP(Table8_16[[#This Row],[Customer_ID]],Table1__2[],8,FALSE)</f>
        <v>Silver</v>
      </c>
      <c r="T1931" t="str">
        <f>VLOOKUP(Table8_16[[#This Row],[Customer_ID]],Table1__2[],9,FALSE)</f>
        <v>Students</v>
      </c>
      <c r="U1931" t="str">
        <f>VLOOKUP(Table8_16[[#This Row],[Product_ID]],Table3__211[],2,FALSE)</f>
        <v>Men's Leather</v>
      </c>
      <c r="V1931" t="str">
        <f>VLOOKUP(Table8_16[[#This Row],[Product_ID]],Table3__211[],3,FALSE)</f>
        <v>Belt</v>
      </c>
      <c r="W1931" t="str">
        <f>VLOOKUP(Table8_16[[#This Row],[Product_ID]],Table3__211[],4,FALSE)</f>
        <v>Clothing</v>
      </c>
      <c r="X1931" t="str">
        <f>VLOOKUP(Table8_16[[#This Row],[Product_ID]],Table3__211[],5,FALSE)</f>
        <v>Accessories</v>
      </c>
      <c r="Y1931" t="str">
        <f>VLOOKUP(Table8_16[[#This Row],[Product_ID]],Table3__211[],6,FALSE)</f>
        <v>Baldwin, Garza and Gonzalez</v>
      </c>
      <c r="Z1931">
        <f>VLOOKUP(Table8_16[[#This Row],[Product_ID]],Table3__211[],7,FALSE)</f>
        <v>261</v>
      </c>
      <c r="AA1931">
        <f>VLOOKUP(Table8_16[[#This Row],[Product_ID]],Table3__211[],8,FALSE)</f>
        <v>59</v>
      </c>
      <c r="AB1931" t="str">
        <f>VLOOKUP(Table8_16[[#This Row],[Store_ID]],Store!$A$2:$E$21,2,FALSE)</f>
        <v>Gray Ltd</v>
      </c>
      <c r="AC1931" t="str">
        <f>VLOOKUP(Table8_16[[#This Row],[Store_ID]],Store!$A$2:$E$21,3,FALSE)</f>
        <v>North</v>
      </c>
      <c r="AD1931" t="str">
        <f>VLOOKUP(Table8_16[[#This Row],[Store_ID]],Store!$A$2:$E$21,4,FALSE)</f>
        <v>New Michaelchester</v>
      </c>
      <c r="AE1931" t="str">
        <f>VLOOKUP(Table8_16[[#This Row],[Store_ID]],Store!$A$2:$E$21,5,FALSE)</f>
        <v>Outlet</v>
      </c>
      <c r="AF1931" s="22" t="str">
        <f>VLOOKUP(Table8_16[[#This Row],[Store_ID]],Store!$A$2:$F$21,6,FALSE)</f>
        <v>Physical Store</v>
      </c>
    </row>
    <row r="1932" spans="1:32" x14ac:dyDescent="0.3">
      <c r="A1932" t="s">
        <v>3897</v>
      </c>
      <c r="B1932" s="5">
        <v>45847</v>
      </c>
      <c r="C1932" t="s">
        <v>959</v>
      </c>
      <c r="D1932" t="s">
        <v>1725</v>
      </c>
      <c r="E1932" t="s">
        <v>1921</v>
      </c>
      <c r="F1932">
        <v>1</v>
      </c>
      <c r="G1932">
        <v>841.53</v>
      </c>
      <c r="H1932">
        <v>0.15</v>
      </c>
      <c r="I1932" t="s">
        <v>1959</v>
      </c>
      <c r="J1932">
        <v>715.30050000000006</v>
      </c>
      <c r="K1932">
        <v>715.30049999999994</v>
      </c>
      <c r="L1932" t="str">
        <f>_xlfn.IFS(Table8_1[[#This Row],[Unit_Price]]&lt;500,"Low Price",Table8_1[[#This Row],[Unit_Price]]&lt;2000,"Medium Price",Table8_1[[#This Row],[Unit_Price]]&gt;=2000, "High Price")</f>
        <v>Medium Price</v>
      </c>
      <c r="M1932" t="str">
        <f>VLOOKUP(Table8_16[[#This Row],[Customer_ID]],Table1__2[],2,FALSE)</f>
        <v>Matthew Avery</v>
      </c>
      <c r="N1932">
        <f>VLOOKUP(Table8_16[[#This Row],[Customer_ID]],Table1__2[],3,FALSE)</f>
        <v>29</v>
      </c>
      <c r="O1932" t="str">
        <f>VLOOKUP(Table8_16[[#This Row],[Customer_ID]],Table1__2[],4,FALSE)</f>
        <v>Male</v>
      </c>
      <c r="P1932" t="str">
        <f>VLOOKUP(Table8_16[[#This Row],[Customer_ID]],Table1__2[],5,FALSE)</f>
        <v>Lake Melissashire</v>
      </c>
      <c r="Q1932" t="str">
        <f>VLOOKUP(Table8_16[[#This Row],[Customer_ID]],Table1__2[],6,FALSE)</f>
        <v>Oregon</v>
      </c>
      <c r="R1932" t="str">
        <f>VLOOKUP(Table8_16[[#This Row],[Customer_ID]],Table1__2[],7,FALSE)</f>
        <v>USA</v>
      </c>
      <c r="S1932" t="str">
        <f>VLOOKUP(Table8_16[[#This Row],[Customer_ID]],Table1__2[],8,FALSE)</f>
        <v>Silver</v>
      </c>
      <c r="T1932" t="str">
        <f>VLOOKUP(Table8_16[[#This Row],[Customer_ID]],Table1__2[],9,FALSE)</f>
        <v>Entry level Professionel</v>
      </c>
      <c r="U1932" t="str">
        <f>VLOOKUP(Table8_16[[#This Row],[Product_ID]],Table3__211[],2,FALSE)</f>
        <v>Car Dashboard Phone</v>
      </c>
      <c r="V1932" t="str">
        <f>VLOOKUP(Table8_16[[#This Row],[Product_ID]],Table3__211[],3,FALSE)</f>
        <v>Holder</v>
      </c>
      <c r="W1932" t="str">
        <f>VLOOKUP(Table8_16[[#This Row],[Product_ID]],Table3__211[],4,FALSE)</f>
        <v>Electronics</v>
      </c>
      <c r="X1932" t="str">
        <f>VLOOKUP(Table8_16[[#This Row],[Product_ID]],Table3__211[],5,FALSE)</f>
        <v>Accessories</v>
      </c>
      <c r="Y1932" t="str">
        <f>VLOOKUP(Table8_16[[#This Row],[Product_ID]],Table3__211[],6,FALSE)</f>
        <v>Byrd, Stewart and Valdez</v>
      </c>
      <c r="Z1932">
        <f>VLOOKUP(Table8_16[[#This Row],[Product_ID]],Table3__211[],7,FALSE)</f>
        <v>177.98</v>
      </c>
      <c r="AA1932">
        <f>VLOOKUP(Table8_16[[#This Row],[Product_ID]],Table3__211[],8,FALSE)</f>
        <v>103</v>
      </c>
      <c r="AB1932" t="str">
        <f>VLOOKUP(Table8_16[[#This Row],[Store_ID]],Store!$A$2:$E$21,2,FALSE)</f>
        <v>Moore, Padilla and Butler</v>
      </c>
      <c r="AC1932" t="str">
        <f>VLOOKUP(Table8_16[[#This Row],[Store_ID]],Store!$A$2:$E$21,3,FALSE)</f>
        <v>South</v>
      </c>
      <c r="AD1932" t="str">
        <f>VLOOKUP(Table8_16[[#This Row],[Store_ID]],Store!$A$2:$E$21,4,FALSE)</f>
        <v>East Johnstad</v>
      </c>
      <c r="AE1932" t="str">
        <f>VLOOKUP(Table8_16[[#This Row],[Store_ID]],Store!$A$2:$E$21,5,FALSE)</f>
        <v>Flagship</v>
      </c>
      <c r="AF1932" s="22" t="str">
        <f>VLOOKUP(Table8_16[[#This Row],[Store_ID]],Store!$A$2:$F$21,6,FALSE)</f>
        <v>Physical Store</v>
      </c>
    </row>
    <row r="1933" spans="1:32" x14ac:dyDescent="0.3">
      <c r="A1933" t="s">
        <v>3898</v>
      </c>
      <c r="B1933" s="5">
        <v>45825</v>
      </c>
      <c r="C1933" t="s">
        <v>1328</v>
      </c>
      <c r="D1933" t="s">
        <v>1832</v>
      </c>
      <c r="E1933" t="s">
        <v>1942</v>
      </c>
      <c r="F1933">
        <v>3</v>
      </c>
      <c r="G1933">
        <v>63.36</v>
      </c>
      <c r="H1933">
        <v>0.28999999999999998</v>
      </c>
      <c r="I1933" t="s">
        <v>1964</v>
      </c>
      <c r="J1933">
        <v>134.95679999999999</v>
      </c>
      <c r="K1933">
        <v>134.95679999999999</v>
      </c>
      <c r="L1933" t="str">
        <f>_xlfn.IFS(Table8_1[[#This Row],[Unit_Price]]&lt;500,"Low Price",Table8_1[[#This Row],[Unit_Price]]&lt;2000,"Medium Price",Table8_1[[#This Row],[Unit_Price]]&gt;=2000, "High Price")</f>
        <v>Low Price</v>
      </c>
      <c r="M1933" t="str">
        <f>VLOOKUP(Table8_16[[#This Row],[Customer_ID]],Table1__2[],2,FALSE)</f>
        <v>Edwin Barnes</v>
      </c>
      <c r="N1933">
        <f>VLOOKUP(Table8_16[[#This Row],[Customer_ID]],Table1__2[],3,FALSE)</f>
        <v>53</v>
      </c>
      <c r="O1933" t="str">
        <f>VLOOKUP(Table8_16[[#This Row],[Customer_ID]],Table1__2[],4,FALSE)</f>
        <v>Male</v>
      </c>
      <c r="P1933" t="str">
        <f>VLOOKUP(Table8_16[[#This Row],[Customer_ID]],Table1__2[],5,FALSE)</f>
        <v>Lake Alexandra</v>
      </c>
      <c r="Q1933" t="str">
        <f>VLOOKUP(Table8_16[[#This Row],[Customer_ID]],Table1__2[],6,FALSE)</f>
        <v>North Carolina</v>
      </c>
      <c r="R1933" t="str">
        <f>VLOOKUP(Table8_16[[#This Row],[Customer_ID]],Table1__2[],7,FALSE)</f>
        <v>USA</v>
      </c>
      <c r="S1933" t="str">
        <f>VLOOKUP(Table8_16[[#This Row],[Customer_ID]],Table1__2[],8,FALSE)</f>
        <v>Bronze</v>
      </c>
      <c r="T1933" t="str">
        <f>VLOOKUP(Table8_16[[#This Row],[Customer_ID]],Table1__2[],9,FALSE)</f>
        <v>Experienced</v>
      </c>
      <c r="U1933" t="str">
        <f>VLOOKUP(Table8_16[[#This Row],[Product_ID]],Table3__211[],2,FALSE)</f>
        <v>Hydrating Face</v>
      </c>
      <c r="V1933" t="str">
        <f>VLOOKUP(Table8_16[[#This Row],[Product_ID]],Table3__211[],3,FALSE)</f>
        <v>Cleanser</v>
      </c>
      <c r="W1933" t="str">
        <f>VLOOKUP(Table8_16[[#This Row],[Product_ID]],Table3__211[],4,FALSE)</f>
        <v>Beauty</v>
      </c>
      <c r="X1933" t="str">
        <f>VLOOKUP(Table8_16[[#This Row],[Product_ID]],Table3__211[],5,FALSE)</f>
        <v>Skincare</v>
      </c>
      <c r="Y1933" t="str">
        <f>VLOOKUP(Table8_16[[#This Row],[Product_ID]],Table3__211[],6,FALSE)</f>
        <v>Butler Group</v>
      </c>
      <c r="Z1933">
        <f>VLOOKUP(Table8_16[[#This Row],[Product_ID]],Table3__211[],7,FALSE)</f>
        <v>254.04</v>
      </c>
      <c r="AA1933">
        <f>VLOOKUP(Table8_16[[#This Row],[Product_ID]],Table3__211[],8,FALSE)</f>
        <v>159</v>
      </c>
      <c r="AB1933" t="str">
        <f>VLOOKUP(Table8_16[[#This Row],[Store_ID]],Store!$A$2:$E$21,2,FALSE)</f>
        <v>Holloway Ltd</v>
      </c>
      <c r="AC1933" t="str">
        <f>VLOOKUP(Table8_16[[#This Row],[Store_ID]],Store!$A$2:$E$21,3,FALSE)</f>
        <v>North</v>
      </c>
      <c r="AD1933" t="str">
        <f>VLOOKUP(Table8_16[[#This Row],[Store_ID]],Store!$A$2:$E$21,4,FALSE)</f>
        <v>Bensonhaven</v>
      </c>
      <c r="AE1933" t="str">
        <f>VLOOKUP(Table8_16[[#This Row],[Store_ID]],Store!$A$2:$E$21,5,FALSE)</f>
        <v>Flagship</v>
      </c>
      <c r="AF1933" s="22" t="str">
        <f>VLOOKUP(Table8_16[[#This Row],[Store_ID]],Store!$A$2:$F$21,6,FALSE)</f>
        <v>Physical Store</v>
      </c>
    </row>
    <row r="1934" spans="1:32" x14ac:dyDescent="0.3">
      <c r="A1934" t="s">
        <v>3899</v>
      </c>
      <c r="B1934" s="5">
        <v>45839</v>
      </c>
      <c r="C1934" t="s">
        <v>1536</v>
      </c>
      <c r="D1934" t="s">
        <v>1817</v>
      </c>
      <c r="E1934" t="s">
        <v>1917</v>
      </c>
      <c r="F1934">
        <v>2</v>
      </c>
      <c r="G1934">
        <v>552.49</v>
      </c>
      <c r="H1934">
        <v>0.1</v>
      </c>
      <c r="I1934" t="s">
        <v>1959</v>
      </c>
      <c r="J1934">
        <v>994.48199999999997</v>
      </c>
      <c r="K1934">
        <v>994.48199999999997</v>
      </c>
      <c r="L1934" t="str">
        <f>_xlfn.IFS(Table8_1[[#This Row],[Unit_Price]]&lt;500,"Low Price",Table8_1[[#This Row],[Unit_Price]]&lt;2000,"Medium Price",Table8_1[[#This Row],[Unit_Price]]&gt;=2000, "High Price")</f>
        <v>Medium Price</v>
      </c>
      <c r="M1934" t="str">
        <f>VLOOKUP(Table8_16[[#This Row],[Customer_ID]],Table1__2[],2,FALSE)</f>
        <v>Christopher Ford</v>
      </c>
      <c r="N1934">
        <f>VLOOKUP(Table8_16[[#This Row],[Customer_ID]],Table1__2[],3,FALSE)</f>
        <v>56</v>
      </c>
      <c r="O1934" t="str">
        <f>VLOOKUP(Table8_16[[#This Row],[Customer_ID]],Table1__2[],4,FALSE)</f>
        <v>Male</v>
      </c>
      <c r="P1934" t="str">
        <f>VLOOKUP(Table8_16[[#This Row],[Customer_ID]],Table1__2[],5,FALSE)</f>
        <v>North Seanfurt</v>
      </c>
      <c r="Q1934" t="str">
        <f>VLOOKUP(Table8_16[[#This Row],[Customer_ID]],Table1__2[],6,FALSE)</f>
        <v>Ohio</v>
      </c>
      <c r="R1934" t="str">
        <f>VLOOKUP(Table8_16[[#This Row],[Customer_ID]],Table1__2[],7,FALSE)</f>
        <v>USA</v>
      </c>
      <c r="S1934" t="str">
        <f>VLOOKUP(Table8_16[[#This Row],[Customer_ID]],Table1__2[],8,FALSE)</f>
        <v>Bronze</v>
      </c>
      <c r="T1934" t="str">
        <f>VLOOKUP(Table8_16[[#This Row],[Customer_ID]],Table1__2[],9,FALSE)</f>
        <v>Experienced</v>
      </c>
      <c r="U1934" t="str">
        <f>VLOOKUP(Table8_16[[#This Row],[Product_ID]],Table3__211[],2,FALSE)</f>
        <v>Essential Oil</v>
      </c>
      <c r="V1934" t="str">
        <f>VLOOKUP(Table8_16[[#This Row],[Product_ID]],Table3__211[],3,FALSE)</f>
        <v>Diffuser</v>
      </c>
      <c r="W1934" t="str">
        <f>VLOOKUP(Table8_16[[#This Row],[Product_ID]],Table3__211[],4,FALSE)</f>
        <v>Home</v>
      </c>
      <c r="X1934" t="str">
        <f>VLOOKUP(Table8_16[[#This Row],[Product_ID]],Table3__211[],5,FALSE)</f>
        <v>Decor</v>
      </c>
      <c r="Y1934" t="str">
        <f>VLOOKUP(Table8_16[[#This Row],[Product_ID]],Table3__211[],6,FALSE)</f>
        <v>Hernandez Inc</v>
      </c>
      <c r="Z1934">
        <f>VLOOKUP(Table8_16[[#This Row],[Product_ID]],Table3__211[],7,FALSE)</f>
        <v>325.26</v>
      </c>
      <c r="AA1934">
        <f>VLOOKUP(Table8_16[[#This Row],[Product_ID]],Table3__211[],8,FALSE)</f>
        <v>400</v>
      </c>
      <c r="AB1934" t="str">
        <f>VLOOKUP(Table8_16[[#This Row],[Store_ID]],Store!$A$2:$E$21,2,FALSE)</f>
        <v>Bean, Jones and Park</v>
      </c>
      <c r="AC1934" t="str">
        <f>VLOOKUP(Table8_16[[#This Row],[Store_ID]],Store!$A$2:$E$21,3,FALSE)</f>
        <v>West</v>
      </c>
      <c r="AD1934" t="str">
        <f>VLOOKUP(Table8_16[[#This Row],[Store_ID]],Store!$A$2:$E$21,4,FALSE)</f>
        <v>Thompsonborough</v>
      </c>
      <c r="AE1934" t="str">
        <f>VLOOKUP(Table8_16[[#This Row],[Store_ID]],Store!$A$2:$E$21,5,FALSE)</f>
        <v>Online</v>
      </c>
      <c r="AF1934" s="22" t="str">
        <f>VLOOKUP(Table8_16[[#This Row],[Store_ID]],Store!$A$2:$F$21,6,FALSE)</f>
        <v>Digital Store</v>
      </c>
    </row>
    <row r="1935" spans="1:32" x14ac:dyDescent="0.3">
      <c r="A1935" t="s">
        <v>3900</v>
      </c>
      <c r="B1935" s="5">
        <v>45720</v>
      </c>
      <c r="C1935" t="s">
        <v>769</v>
      </c>
      <c r="D1935" t="s">
        <v>1648</v>
      </c>
      <c r="E1935" t="s">
        <v>1911</v>
      </c>
      <c r="F1935">
        <v>3</v>
      </c>
      <c r="G1935">
        <v>447.38</v>
      </c>
      <c r="H1935">
        <v>0.03</v>
      </c>
      <c r="I1935" t="s">
        <v>1959</v>
      </c>
      <c r="J1935">
        <v>1301.8758</v>
      </c>
      <c r="K1935">
        <v>1301.8757999999998</v>
      </c>
      <c r="L1935" t="str">
        <f>_xlfn.IFS(Table8_1[[#This Row],[Unit_Price]]&lt;500,"Low Price",Table8_1[[#This Row],[Unit_Price]]&lt;2000,"Medium Price",Table8_1[[#This Row],[Unit_Price]]&gt;=2000, "High Price")</f>
        <v>Low Price</v>
      </c>
      <c r="M1935" t="str">
        <f>VLOOKUP(Table8_16[[#This Row],[Customer_ID]],Table1__2[],2,FALSE)</f>
        <v>Joshua Wilson</v>
      </c>
      <c r="N1935">
        <f>VLOOKUP(Table8_16[[#This Row],[Customer_ID]],Table1__2[],3,FALSE)</f>
        <v>42</v>
      </c>
      <c r="O1935" t="str">
        <f>VLOOKUP(Table8_16[[#This Row],[Customer_ID]],Table1__2[],4,FALSE)</f>
        <v>Female</v>
      </c>
      <c r="P1935" t="str">
        <f>VLOOKUP(Table8_16[[#This Row],[Customer_ID]],Table1__2[],5,FALSE)</f>
        <v>North Larryport</v>
      </c>
      <c r="Q1935" t="str">
        <f>VLOOKUP(Table8_16[[#This Row],[Customer_ID]],Table1__2[],6,FALSE)</f>
        <v>Virginia</v>
      </c>
      <c r="R1935" t="str">
        <f>VLOOKUP(Table8_16[[#This Row],[Customer_ID]],Table1__2[],7,FALSE)</f>
        <v>USA</v>
      </c>
      <c r="S1935" t="str">
        <f>VLOOKUP(Table8_16[[#This Row],[Customer_ID]],Table1__2[],8,FALSE)</f>
        <v>Bronze</v>
      </c>
      <c r="T1935" t="str">
        <f>VLOOKUP(Table8_16[[#This Row],[Customer_ID]],Table1__2[],9,FALSE)</f>
        <v>Experienced</v>
      </c>
      <c r="U1935" t="str">
        <f>VLOOKUP(Table8_16[[#This Row],[Product_ID]],Table3__211[],2,FALSE)</f>
        <v>Foldable Camping</v>
      </c>
      <c r="V1935" t="str">
        <f>VLOOKUP(Table8_16[[#This Row],[Product_ID]],Table3__211[],3,FALSE)</f>
        <v>Chair</v>
      </c>
      <c r="W1935" t="str">
        <f>VLOOKUP(Table8_16[[#This Row],[Product_ID]],Table3__211[],4,FALSE)</f>
        <v>Sports</v>
      </c>
      <c r="X1935" t="str">
        <f>VLOOKUP(Table8_16[[#This Row],[Product_ID]],Table3__211[],5,FALSE)</f>
        <v>Outdoor</v>
      </c>
      <c r="Y1935" t="str">
        <f>VLOOKUP(Table8_16[[#This Row],[Product_ID]],Table3__211[],6,FALSE)</f>
        <v>Cook Ltd</v>
      </c>
      <c r="Z1935">
        <f>VLOOKUP(Table8_16[[#This Row],[Product_ID]],Table3__211[],7,FALSE)</f>
        <v>166.06</v>
      </c>
      <c r="AA1935">
        <f>VLOOKUP(Table8_16[[#This Row],[Product_ID]],Table3__211[],8,FALSE)</f>
        <v>340</v>
      </c>
      <c r="AB1935" t="str">
        <f>VLOOKUP(Table8_16[[#This Row],[Store_ID]],Store!$A$2:$E$21,2,FALSE)</f>
        <v>Benson-Elliott</v>
      </c>
      <c r="AC1935" t="str">
        <f>VLOOKUP(Table8_16[[#This Row],[Store_ID]],Store!$A$2:$E$21,3,FALSE)</f>
        <v>East</v>
      </c>
      <c r="AD1935" t="str">
        <f>VLOOKUP(Table8_16[[#This Row],[Store_ID]],Store!$A$2:$E$21,4,FALSE)</f>
        <v>Port Josephberg</v>
      </c>
      <c r="AE1935" t="str">
        <f>VLOOKUP(Table8_16[[#This Row],[Store_ID]],Store!$A$2:$E$21,5,FALSE)</f>
        <v>Online</v>
      </c>
      <c r="AF1935" s="22" t="str">
        <f>VLOOKUP(Table8_16[[#This Row],[Store_ID]],Store!$A$2:$F$21,6,FALSE)</f>
        <v>Digital Store</v>
      </c>
    </row>
    <row r="1936" spans="1:32" x14ac:dyDescent="0.3">
      <c r="A1936" t="s">
        <v>3901</v>
      </c>
      <c r="B1936" s="5">
        <v>45250</v>
      </c>
      <c r="C1936" t="s">
        <v>1404</v>
      </c>
      <c r="D1936" t="s">
        <v>1802</v>
      </c>
      <c r="E1936" t="s">
        <v>1948</v>
      </c>
      <c r="F1936">
        <v>1</v>
      </c>
      <c r="G1936">
        <v>727.7</v>
      </c>
      <c r="H1936">
        <v>0.21</v>
      </c>
      <c r="I1936" t="s">
        <v>1964</v>
      </c>
      <c r="J1936">
        <v>574.88300000000004</v>
      </c>
      <c r="K1936">
        <v>574.88300000000004</v>
      </c>
      <c r="L1936" t="str">
        <f>_xlfn.IFS(Table8_1[[#This Row],[Unit_Price]]&lt;500,"Low Price",Table8_1[[#This Row],[Unit_Price]]&lt;2000,"Medium Price",Table8_1[[#This Row],[Unit_Price]]&gt;=2000, "High Price")</f>
        <v>Medium Price</v>
      </c>
      <c r="M1936" t="str">
        <f>VLOOKUP(Table8_16[[#This Row],[Customer_ID]],Table1__2[],2,FALSE)</f>
        <v>Shane Mills</v>
      </c>
      <c r="N1936">
        <f>VLOOKUP(Table8_16[[#This Row],[Customer_ID]],Table1__2[],3,FALSE)</f>
        <v>59</v>
      </c>
      <c r="O1936" t="str">
        <f>VLOOKUP(Table8_16[[#This Row],[Customer_ID]],Table1__2[],4,FALSE)</f>
        <v>Male</v>
      </c>
      <c r="P1936" t="str">
        <f>VLOOKUP(Table8_16[[#This Row],[Customer_ID]],Table1__2[],5,FALSE)</f>
        <v>Lake Meganstad</v>
      </c>
      <c r="Q1936" t="str">
        <f>VLOOKUP(Table8_16[[#This Row],[Customer_ID]],Table1__2[],6,FALSE)</f>
        <v>Nebraska</v>
      </c>
      <c r="R1936" t="str">
        <f>VLOOKUP(Table8_16[[#This Row],[Customer_ID]],Table1__2[],7,FALSE)</f>
        <v>USA</v>
      </c>
      <c r="S1936" t="str">
        <f>VLOOKUP(Table8_16[[#This Row],[Customer_ID]],Table1__2[],8,FALSE)</f>
        <v>Bronze</v>
      </c>
      <c r="T1936" t="str">
        <f>VLOOKUP(Table8_16[[#This Row],[Customer_ID]],Table1__2[],9,FALSE)</f>
        <v>Experienced</v>
      </c>
      <c r="U1936" t="str">
        <f>VLOOKUP(Table8_16[[#This Row],[Product_ID]],Table3__211[],2,FALSE)</f>
        <v>Shin Guards –</v>
      </c>
      <c r="V1936" t="str">
        <f>VLOOKUP(Table8_16[[#This Row],[Product_ID]],Table3__211[],3,FALSE)</f>
        <v>Adult</v>
      </c>
      <c r="W1936" t="str">
        <f>VLOOKUP(Table8_16[[#This Row],[Product_ID]],Table3__211[],4,FALSE)</f>
        <v>Sports</v>
      </c>
      <c r="X1936" t="str">
        <f>VLOOKUP(Table8_16[[#This Row],[Product_ID]],Table3__211[],5,FALSE)</f>
        <v>Team Sports</v>
      </c>
      <c r="Y1936" t="str">
        <f>VLOOKUP(Table8_16[[#This Row],[Product_ID]],Table3__211[],6,FALSE)</f>
        <v>French Ltd</v>
      </c>
      <c r="Z1936">
        <f>VLOOKUP(Table8_16[[#This Row],[Product_ID]],Table3__211[],7,FALSE)</f>
        <v>107.06</v>
      </c>
      <c r="AA1936">
        <f>VLOOKUP(Table8_16[[#This Row],[Product_ID]],Table3__211[],8,FALSE)</f>
        <v>359</v>
      </c>
      <c r="AB1936" t="str">
        <f>VLOOKUP(Table8_16[[#This Row],[Store_ID]],Store!$A$2:$E$21,2,FALSE)</f>
        <v>Mann-Austin</v>
      </c>
      <c r="AC1936" t="str">
        <f>VLOOKUP(Table8_16[[#This Row],[Store_ID]],Store!$A$2:$E$21,3,FALSE)</f>
        <v>East</v>
      </c>
      <c r="AD1936" t="str">
        <f>VLOOKUP(Table8_16[[#This Row],[Store_ID]],Store!$A$2:$E$21,4,FALSE)</f>
        <v>Vasquezborough</v>
      </c>
      <c r="AE1936" t="str">
        <f>VLOOKUP(Table8_16[[#This Row],[Store_ID]],Store!$A$2:$E$21,5,FALSE)</f>
        <v>Online</v>
      </c>
      <c r="AF1936" s="22" t="str">
        <f>VLOOKUP(Table8_16[[#This Row],[Store_ID]],Store!$A$2:$F$21,6,FALSE)</f>
        <v>Digital Store</v>
      </c>
    </row>
    <row r="1937" spans="1:32" x14ac:dyDescent="0.3">
      <c r="A1937" t="s">
        <v>3902</v>
      </c>
      <c r="B1937" s="5">
        <v>45258</v>
      </c>
      <c r="C1937" t="s">
        <v>1364</v>
      </c>
      <c r="D1937" t="s">
        <v>1735</v>
      </c>
      <c r="E1937" t="s">
        <v>1914</v>
      </c>
      <c r="F1937">
        <v>4</v>
      </c>
      <c r="G1937">
        <v>581.34</v>
      </c>
      <c r="H1937">
        <v>0.08</v>
      </c>
      <c r="I1937" t="s">
        <v>1959</v>
      </c>
      <c r="J1937">
        <v>2139.3312000000001</v>
      </c>
      <c r="K1937">
        <v>2139.3312000000001</v>
      </c>
      <c r="L1937" t="str">
        <f>_xlfn.IFS(Table8_1[[#This Row],[Unit_Price]]&lt;500,"Low Price",Table8_1[[#This Row],[Unit_Price]]&lt;2000,"Medium Price",Table8_1[[#This Row],[Unit_Price]]&gt;=2000, "High Price")</f>
        <v>Medium Price</v>
      </c>
      <c r="M1937" t="str">
        <f>VLOOKUP(Table8_16[[#This Row],[Customer_ID]],Table1__2[],2,FALSE)</f>
        <v>Sharon Simpson</v>
      </c>
      <c r="N1937">
        <f>VLOOKUP(Table8_16[[#This Row],[Customer_ID]],Table1__2[],3,FALSE)</f>
        <v>61</v>
      </c>
      <c r="O1937" t="str">
        <f>VLOOKUP(Table8_16[[#This Row],[Customer_ID]],Table1__2[],4,FALSE)</f>
        <v>Male</v>
      </c>
      <c r="P1937" t="str">
        <f>VLOOKUP(Table8_16[[#This Row],[Customer_ID]],Table1__2[],5,FALSE)</f>
        <v>South Michellebury</v>
      </c>
      <c r="Q1937" t="str">
        <f>VLOOKUP(Table8_16[[#This Row],[Customer_ID]],Table1__2[],6,FALSE)</f>
        <v>South Dakota</v>
      </c>
      <c r="R1937" t="str">
        <f>VLOOKUP(Table8_16[[#This Row],[Customer_ID]],Table1__2[],7,FALSE)</f>
        <v>USA</v>
      </c>
      <c r="S1937" t="str">
        <f>VLOOKUP(Table8_16[[#This Row],[Customer_ID]],Table1__2[],8,FALSE)</f>
        <v>Gold</v>
      </c>
      <c r="T1937" t="str">
        <f>VLOOKUP(Table8_16[[#This Row],[Customer_ID]],Table1__2[],9,FALSE)</f>
        <v>Retired</v>
      </c>
      <c r="U1937" t="str">
        <f>VLOOKUP(Table8_16[[#This Row],[Product_ID]],Table3__211[],2,FALSE)</f>
        <v>HDMI Cable –</v>
      </c>
      <c r="V1937" t="str">
        <f>VLOOKUP(Table8_16[[#This Row],[Product_ID]],Table3__211[],3,FALSE)</f>
        <v>2m</v>
      </c>
      <c r="W1937" t="str">
        <f>VLOOKUP(Table8_16[[#This Row],[Product_ID]],Table3__211[],4,FALSE)</f>
        <v>Electronics</v>
      </c>
      <c r="X1937" t="str">
        <f>VLOOKUP(Table8_16[[#This Row],[Product_ID]],Table3__211[],5,FALSE)</f>
        <v>Accessories</v>
      </c>
      <c r="Y1937" t="str">
        <f>VLOOKUP(Table8_16[[#This Row],[Product_ID]],Table3__211[],6,FALSE)</f>
        <v>Bautista, Green and Hale</v>
      </c>
      <c r="Z1937">
        <f>VLOOKUP(Table8_16[[#This Row],[Product_ID]],Table3__211[],7,FALSE)</f>
        <v>88.49</v>
      </c>
      <c r="AA1937">
        <f>VLOOKUP(Table8_16[[#This Row],[Product_ID]],Table3__211[],8,FALSE)</f>
        <v>246</v>
      </c>
      <c r="AB1937" t="str">
        <f>VLOOKUP(Table8_16[[#This Row],[Store_ID]],Store!$A$2:$E$21,2,FALSE)</f>
        <v>Martinez-Mullins</v>
      </c>
      <c r="AC1937" t="str">
        <f>VLOOKUP(Table8_16[[#This Row],[Store_ID]],Store!$A$2:$E$21,3,FALSE)</f>
        <v>South</v>
      </c>
      <c r="AD1937" t="str">
        <f>VLOOKUP(Table8_16[[#This Row],[Store_ID]],Store!$A$2:$E$21,4,FALSE)</f>
        <v>Williamsfurt</v>
      </c>
      <c r="AE1937" t="str">
        <f>VLOOKUP(Table8_16[[#This Row],[Store_ID]],Store!$A$2:$E$21,5,FALSE)</f>
        <v>Online</v>
      </c>
      <c r="AF1937" s="22" t="str">
        <f>VLOOKUP(Table8_16[[#This Row],[Store_ID]],Store!$A$2:$F$21,6,FALSE)</f>
        <v>Digital Store</v>
      </c>
    </row>
    <row r="1938" spans="1:32" x14ac:dyDescent="0.3">
      <c r="A1938" t="s">
        <v>3903</v>
      </c>
      <c r="B1938" s="5">
        <v>45793</v>
      </c>
      <c r="C1938" t="s">
        <v>348</v>
      </c>
      <c r="D1938" t="s">
        <v>1780</v>
      </c>
      <c r="E1938" t="s">
        <v>1892</v>
      </c>
      <c r="F1938">
        <v>1</v>
      </c>
      <c r="G1938">
        <v>338.83</v>
      </c>
      <c r="H1938">
        <v>0.19</v>
      </c>
      <c r="I1938" t="s">
        <v>1961</v>
      </c>
      <c r="J1938">
        <v>274.45229999999998</v>
      </c>
      <c r="K1938">
        <v>274.45229999999998</v>
      </c>
      <c r="L1938" t="str">
        <f>_xlfn.IFS(Table8_1[[#This Row],[Unit_Price]]&lt;500,"Low Price",Table8_1[[#This Row],[Unit_Price]]&lt;2000,"Medium Price",Table8_1[[#This Row],[Unit_Price]]&gt;=2000, "High Price")</f>
        <v>Low Price</v>
      </c>
      <c r="M1938" t="str">
        <f>VLOOKUP(Table8_16[[#This Row],[Customer_ID]],Table1__2[],2,FALSE)</f>
        <v>Samantha Walker</v>
      </c>
      <c r="N1938">
        <f>VLOOKUP(Table8_16[[#This Row],[Customer_ID]],Table1__2[],3,FALSE)</f>
        <v>30</v>
      </c>
      <c r="O1938" t="str">
        <f>VLOOKUP(Table8_16[[#This Row],[Customer_ID]],Table1__2[],4,FALSE)</f>
        <v>Female</v>
      </c>
      <c r="P1938" t="str">
        <f>VLOOKUP(Table8_16[[#This Row],[Customer_ID]],Table1__2[],5,FALSE)</f>
        <v>Timothyburgh</v>
      </c>
      <c r="Q1938" t="str">
        <f>VLOOKUP(Table8_16[[#This Row],[Customer_ID]],Table1__2[],6,FALSE)</f>
        <v>Louisiana</v>
      </c>
      <c r="R1938" t="str">
        <f>VLOOKUP(Table8_16[[#This Row],[Customer_ID]],Table1__2[],7,FALSE)</f>
        <v>USA</v>
      </c>
      <c r="S1938" t="str">
        <f>VLOOKUP(Table8_16[[#This Row],[Customer_ID]],Table1__2[],8,FALSE)</f>
        <v>Platinum</v>
      </c>
      <c r="T1938" t="str">
        <f>VLOOKUP(Table8_16[[#This Row],[Customer_ID]],Table1__2[],9,FALSE)</f>
        <v>Entry level Professionel</v>
      </c>
      <c r="U1938" t="str">
        <f>VLOOKUP(Table8_16[[#This Row],[Product_ID]],Table3__211[],2,FALSE)</f>
        <v>Women's Hair Dryer</v>
      </c>
      <c r="V1938" t="str">
        <f>VLOOKUP(Table8_16[[#This Row],[Product_ID]],Table3__211[],3,FALSE)</f>
        <v>Brush</v>
      </c>
      <c r="W1938" t="str">
        <f>VLOOKUP(Table8_16[[#This Row],[Product_ID]],Table3__211[],4,FALSE)</f>
        <v>Beauty</v>
      </c>
      <c r="X1938" t="str">
        <f>VLOOKUP(Table8_16[[#This Row],[Product_ID]],Table3__211[],5,FALSE)</f>
        <v>Haircare</v>
      </c>
      <c r="Y1938" t="str">
        <f>VLOOKUP(Table8_16[[#This Row],[Product_ID]],Table3__211[],6,FALSE)</f>
        <v>Torres, Spencer and Potter</v>
      </c>
      <c r="Z1938">
        <f>VLOOKUP(Table8_16[[#This Row],[Product_ID]],Table3__211[],7,FALSE)</f>
        <v>340.39</v>
      </c>
      <c r="AA1938">
        <f>VLOOKUP(Table8_16[[#This Row],[Product_ID]],Table3__211[],8,FALSE)</f>
        <v>177</v>
      </c>
      <c r="AB1938" t="str">
        <f>VLOOKUP(Table8_16[[#This Row],[Store_ID]],Store!$A$2:$E$21,2,FALSE)</f>
        <v>Martinez, Adkins and Johnson</v>
      </c>
      <c r="AC1938" t="str">
        <f>VLOOKUP(Table8_16[[#This Row],[Store_ID]],Store!$A$2:$E$21,3,FALSE)</f>
        <v>North</v>
      </c>
      <c r="AD1938" t="str">
        <f>VLOOKUP(Table8_16[[#This Row],[Store_ID]],Store!$A$2:$E$21,4,FALSE)</f>
        <v>Danielmouth</v>
      </c>
      <c r="AE1938" t="str">
        <f>VLOOKUP(Table8_16[[#This Row],[Store_ID]],Store!$A$2:$E$21,5,FALSE)</f>
        <v>Flagship</v>
      </c>
      <c r="AF1938" s="22" t="str">
        <f>VLOOKUP(Table8_16[[#This Row],[Store_ID]],Store!$A$2:$F$21,6,FALSE)</f>
        <v>Physical Store</v>
      </c>
    </row>
    <row r="1939" spans="1:32" x14ac:dyDescent="0.3">
      <c r="A1939" t="s">
        <v>3904</v>
      </c>
      <c r="B1939" s="5">
        <v>45265</v>
      </c>
      <c r="C1939" t="s">
        <v>916</v>
      </c>
      <c r="D1939" t="s">
        <v>1728</v>
      </c>
      <c r="E1939" t="s">
        <v>1932</v>
      </c>
      <c r="F1939">
        <v>4</v>
      </c>
      <c r="G1939">
        <v>568.80999999999995</v>
      </c>
      <c r="H1939">
        <v>0.25</v>
      </c>
      <c r="I1939" t="s">
        <v>1959</v>
      </c>
      <c r="J1939">
        <v>1706.43</v>
      </c>
      <c r="K1939">
        <v>1706.4299999999998</v>
      </c>
      <c r="L1939" t="str">
        <f>_xlfn.IFS(Table8_1[[#This Row],[Unit_Price]]&lt;500,"Low Price",Table8_1[[#This Row],[Unit_Price]]&lt;2000,"Medium Price",Table8_1[[#This Row],[Unit_Price]]&gt;=2000, "High Price")</f>
        <v>Medium Price</v>
      </c>
      <c r="M1939" t="str">
        <f>VLOOKUP(Table8_16[[#This Row],[Customer_ID]],Table1__2[],2,FALSE)</f>
        <v>Donna Guerra</v>
      </c>
      <c r="N1939">
        <f>VLOOKUP(Table8_16[[#This Row],[Customer_ID]],Table1__2[],3,FALSE)</f>
        <v>46</v>
      </c>
      <c r="O1939" t="str">
        <f>VLOOKUP(Table8_16[[#This Row],[Customer_ID]],Table1__2[],4,FALSE)</f>
        <v>Female</v>
      </c>
      <c r="P1939" t="str">
        <f>VLOOKUP(Table8_16[[#This Row],[Customer_ID]],Table1__2[],5,FALSE)</f>
        <v>North Robert</v>
      </c>
      <c r="Q1939" t="str">
        <f>VLOOKUP(Table8_16[[#This Row],[Customer_ID]],Table1__2[],6,FALSE)</f>
        <v>Massachusetts</v>
      </c>
      <c r="R1939" t="str">
        <f>VLOOKUP(Table8_16[[#This Row],[Customer_ID]],Table1__2[],7,FALSE)</f>
        <v>USA</v>
      </c>
      <c r="S1939" t="str">
        <f>VLOOKUP(Table8_16[[#This Row],[Customer_ID]],Table1__2[],8,FALSE)</f>
        <v>Silver</v>
      </c>
      <c r="T1939" t="str">
        <f>VLOOKUP(Table8_16[[#This Row],[Customer_ID]],Table1__2[],9,FALSE)</f>
        <v>Experienced</v>
      </c>
      <c r="U1939" t="str">
        <f>VLOOKUP(Table8_16[[#This Row],[Product_ID]],Table3__211[],2,FALSE)</f>
        <v>Men's Roll-On</v>
      </c>
      <c r="V1939" t="str">
        <f>VLOOKUP(Table8_16[[#This Row],[Product_ID]],Table3__211[],3,FALSE)</f>
        <v>Perfume</v>
      </c>
      <c r="W1939" t="str">
        <f>VLOOKUP(Table8_16[[#This Row],[Product_ID]],Table3__211[],4,FALSE)</f>
        <v>Beauty</v>
      </c>
      <c r="X1939" t="str">
        <f>VLOOKUP(Table8_16[[#This Row],[Product_ID]],Table3__211[],5,FALSE)</f>
        <v>Fragrance</v>
      </c>
      <c r="Y1939" t="str">
        <f>VLOOKUP(Table8_16[[#This Row],[Product_ID]],Table3__211[],6,FALSE)</f>
        <v>Sullivan and Sons</v>
      </c>
      <c r="Z1939">
        <f>VLOOKUP(Table8_16[[#This Row],[Product_ID]],Table3__211[],7,FALSE)</f>
        <v>43.29</v>
      </c>
      <c r="AA1939">
        <f>VLOOKUP(Table8_16[[#This Row],[Product_ID]],Table3__211[],8,FALSE)</f>
        <v>267</v>
      </c>
      <c r="AB1939" t="str">
        <f>VLOOKUP(Table8_16[[#This Row],[Store_ID]],Store!$A$2:$E$21,2,FALSE)</f>
        <v>Gardner, Humphrey and Contreras</v>
      </c>
      <c r="AC1939" t="str">
        <f>VLOOKUP(Table8_16[[#This Row],[Store_ID]],Store!$A$2:$E$21,3,FALSE)</f>
        <v>East</v>
      </c>
      <c r="AD1939" t="str">
        <f>VLOOKUP(Table8_16[[#This Row],[Store_ID]],Store!$A$2:$E$21,4,FALSE)</f>
        <v>Johnsonville</v>
      </c>
      <c r="AE1939" t="str">
        <f>VLOOKUP(Table8_16[[#This Row],[Store_ID]],Store!$A$2:$E$21,5,FALSE)</f>
        <v>Flagship</v>
      </c>
      <c r="AF1939" s="22" t="str">
        <f>VLOOKUP(Table8_16[[#This Row],[Store_ID]],Store!$A$2:$F$21,6,FALSE)</f>
        <v>Physical Store</v>
      </c>
    </row>
    <row r="1940" spans="1:32" x14ac:dyDescent="0.3">
      <c r="A1940" t="s">
        <v>3905</v>
      </c>
      <c r="B1940" s="5">
        <v>45607</v>
      </c>
      <c r="C1940" t="s">
        <v>1184</v>
      </c>
      <c r="D1940" t="s">
        <v>1765</v>
      </c>
      <c r="E1940" t="s">
        <v>1942</v>
      </c>
      <c r="F1940">
        <v>2</v>
      </c>
      <c r="G1940">
        <v>352.63</v>
      </c>
      <c r="H1940">
        <v>0.15</v>
      </c>
      <c r="I1940" t="s">
        <v>1961</v>
      </c>
      <c r="J1940">
        <v>599.471</v>
      </c>
      <c r="K1940">
        <v>599.471</v>
      </c>
      <c r="L1940" t="str">
        <f>_xlfn.IFS(Table8_1[[#This Row],[Unit_Price]]&lt;500,"Low Price",Table8_1[[#This Row],[Unit_Price]]&lt;2000,"Medium Price",Table8_1[[#This Row],[Unit_Price]]&gt;=2000, "High Price")</f>
        <v>Low Price</v>
      </c>
      <c r="M1940" t="str">
        <f>VLOOKUP(Table8_16[[#This Row],[Customer_ID]],Table1__2[],2,FALSE)</f>
        <v>Joshua Bell</v>
      </c>
      <c r="N1940">
        <f>VLOOKUP(Table8_16[[#This Row],[Customer_ID]],Table1__2[],3,FALSE)</f>
        <v>26</v>
      </c>
      <c r="O1940" t="str">
        <f>VLOOKUP(Table8_16[[#This Row],[Customer_ID]],Table1__2[],4,FALSE)</f>
        <v>Male</v>
      </c>
      <c r="P1940" t="str">
        <f>VLOOKUP(Table8_16[[#This Row],[Customer_ID]],Table1__2[],5,FALSE)</f>
        <v>Port Richardshire</v>
      </c>
      <c r="Q1940" t="str">
        <f>VLOOKUP(Table8_16[[#This Row],[Customer_ID]],Table1__2[],6,FALSE)</f>
        <v>Minnesota</v>
      </c>
      <c r="R1940" t="str">
        <f>VLOOKUP(Table8_16[[#This Row],[Customer_ID]],Table1__2[],7,FALSE)</f>
        <v>USA</v>
      </c>
      <c r="S1940" t="str">
        <f>VLOOKUP(Table8_16[[#This Row],[Customer_ID]],Table1__2[],8,FALSE)</f>
        <v>Platinum</v>
      </c>
      <c r="T1940" t="str">
        <f>VLOOKUP(Table8_16[[#This Row],[Customer_ID]],Table1__2[],9,FALSE)</f>
        <v>Entry level Professionel</v>
      </c>
      <c r="U1940" t="str">
        <f>VLOOKUP(Table8_16[[#This Row],[Product_ID]],Table3__211[],2,FALSE)</f>
        <v>Tennis Ball</v>
      </c>
      <c r="V1940" t="str">
        <f>VLOOKUP(Table8_16[[#This Row],[Product_ID]],Table3__211[],3,FALSE)</f>
        <v>3-Pack</v>
      </c>
      <c r="W1940" t="str">
        <f>VLOOKUP(Table8_16[[#This Row],[Product_ID]],Table3__211[],4,FALSE)</f>
        <v>Sports</v>
      </c>
      <c r="X1940" t="str">
        <f>VLOOKUP(Table8_16[[#This Row],[Product_ID]],Table3__211[],5,FALSE)</f>
        <v>Equipment</v>
      </c>
      <c r="Y1940" t="str">
        <f>VLOOKUP(Table8_16[[#This Row],[Product_ID]],Table3__211[],6,FALSE)</f>
        <v>Lopez LLC</v>
      </c>
      <c r="Z1940">
        <f>VLOOKUP(Table8_16[[#This Row],[Product_ID]],Table3__211[],7,FALSE)</f>
        <v>103.45</v>
      </c>
      <c r="AA1940">
        <f>VLOOKUP(Table8_16[[#This Row],[Product_ID]],Table3__211[],8,FALSE)</f>
        <v>465</v>
      </c>
      <c r="AB1940" t="str">
        <f>VLOOKUP(Table8_16[[#This Row],[Store_ID]],Store!$A$2:$E$21,2,FALSE)</f>
        <v>Holloway Ltd</v>
      </c>
      <c r="AC1940" t="str">
        <f>VLOOKUP(Table8_16[[#This Row],[Store_ID]],Store!$A$2:$E$21,3,FALSE)</f>
        <v>North</v>
      </c>
      <c r="AD1940" t="str">
        <f>VLOOKUP(Table8_16[[#This Row],[Store_ID]],Store!$A$2:$E$21,4,FALSE)</f>
        <v>Bensonhaven</v>
      </c>
      <c r="AE1940" t="str">
        <f>VLOOKUP(Table8_16[[#This Row],[Store_ID]],Store!$A$2:$E$21,5,FALSE)</f>
        <v>Flagship</v>
      </c>
      <c r="AF1940" s="22" t="str">
        <f>VLOOKUP(Table8_16[[#This Row],[Store_ID]],Store!$A$2:$F$21,6,FALSE)</f>
        <v>Physical Store</v>
      </c>
    </row>
    <row r="1941" spans="1:32" x14ac:dyDescent="0.3">
      <c r="A1941" t="s">
        <v>3906</v>
      </c>
      <c r="B1941" s="5">
        <v>45382</v>
      </c>
      <c r="C1941" t="s">
        <v>530</v>
      </c>
      <c r="D1941" t="s">
        <v>1871</v>
      </c>
      <c r="E1941" t="s">
        <v>1932</v>
      </c>
      <c r="F1941">
        <v>2</v>
      </c>
      <c r="G1941">
        <v>629.86</v>
      </c>
      <c r="H1941">
        <v>0.15</v>
      </c>
      <c r="I1941" t="s">
        <v>1961</v>
      </c>
      <c r="J1941">
        <v>1070.7619999999999</v>
      </c>
      <c r="K1941">
        <v>1070.7619999999999</v>
      </c>
      <c r="L1941" t="str">
        <f>_xlfn.IFS(Table8_1[[#This Row],[Unit_Price]]&lt;500,"Low Price",Table8_1[[#This Row],[Unit_Price]]&lt;2000,"Medium Price",Table8_1[[#This Row],[Unit_Price]]&gt;=2000, "High Price")</f>
        <v>Medium Price</v>
      </c>
      <c r="M1941" t="str">
        <f>VLOOKUP(Table8_16[[#This Row],[Customer_ID]],Table1__2[],2,FALSE)</f>
        <v>Maria Sanchez</v>
      </c>
      <c r="N1941">
        <f>VLOOKUP(Table8_16[[#This Row],[Customer_ID]],Table1__2[],3,FALSE)</f>
        <v>46</v>
      </c>
      <c r="O1941" t="str">
        <f>VLOOKUP(Table8_16[[#This Row],[Customer_ID]],Table1__2[],4,FALSE)</f>
        <v>Male</v>
      </c>
      <c r="P1941" t="str">
        <f>VLOOKUP(Table8_16[[#This Row],[Customer_ID]],Table1__2[],5,FALSE)</f>
        <v>East Peterbury</v>
      </c>
      <c r="Q1941" t="str">
        <f>VLOOKUP(Table8_16[[#This Row],[Customer_ID]],Table1__2[],6,FALSE)</f>
        <v>North Dakota</v>
      </c>
      <c r="R1941" t="str">
        <f>VLOOKUP(Table8_16[[#This Row],[Customer_ID]],Table1__2[],7,FALSE)</f>
        <v>USA</v>
      </c>
      <c r="S1941" t="str">
        <f>VLOOKUP(Table8_16[[#This Row],[Customer_ID]],Table1__2[],8,FALSE)</f>
        <v>Bronze</v>
      </c>
      <c r="T1941" t="str">
        <f>VLOOKUP(Table8_16[[#This Row],[Customer_ID]],Table1__2[],9,FALSE)</f>
        <v>Experienced</v>
      </c>
      <c r="U1941" t="str">
        <f>VLOOKUP(Table8_16[[#This Row],[Product_ID]],Table3__211[],2,FALSE)</f>
        <v>Women's Formal</v>
      </c>
      <c r="V1941" t="str">
        <f>VLOOKUP(Table8_16[[#This Row],[Product_ID]],Table3__211[],3,FALSE)</f>
        <v>Blazer</v>
      </c>
      <c r="W1941" t="str">
        <f>VLOOKUP(Table8_16[[#This Row],[Product_ID]],Table3__211[],4,FALSE)</f>
        <v>Clothing</v>
      </c>
      <c r="X1941" t="str">
        <f>VLOOKUP(Table8_16[[#This Row],[Product_ID]],Table3__211[],5,FALSE)</f>
        <v>Outerwear</v>
      </c>
      <c r="Y1941" t="str">
        <f>VLOOKUP(Table8_16[[#This Row],[Product_ID]],Table3__211[],6,FALSE)</f>
        <v>Phillips and Sons</v>
      </c>
      <c r="Z1941">
        <f>VLOOKUP(Table8_16[[#This Row],[Product_ID]],Table3__211[],7,FALSE)</f>
        <v>358.47</v>
      </c>
      <c r="AA1941">
        <f>VLOOKUP(Table8_16[[#This Row],[Product_ID]],Table3__211[],8,FALSE)</f>
        <v>143</v>
      </c>
      <c r="AB1941" t="str">
        <f>VLOOKUP(Table8_16[[#This Row],[Store_ID]],Store!$A$2:$E$21,2,FALSE)</f>
        <v>Gardner, Humphrey and Contreras</v>
      </c>
      <c r="AC1941" t="str">
        <f>VLOOKUP(Table8_16[[#This Row],[Store_ID]],Store!$A$2:$E$21,3,FALSE)</f>
        <v>East</v>
      </c>
      <c r="AD1941" t="str">
        <f>VLOOKUP(Table8_16[[#This Row],[Store_ID]],Store!$A$2:$E$21,4,FALSE)</f>
        <v>Johnsonville</v>
      </c>
      <c r="AE1941" t="str">
        <f>VLOOKUP(Table8_16[[#This Row],[Store_ID]],Store!$A$2:$E$21,5,FALSE)</f>
        <v>Flagship</v>
      </c>
      <c r="AF1941" s="22" t="str">
        <f>VLOOKUP(Table8_16[[#This Row],[Store_ID]],Store!$A$2:$F$21,6,FALSE)</f>
        <v>Physical Store</v>
      </c>
    </row>
    <row r="1942" spans="1:32" x14ac:dyDescent="0.3">
      <c r="A1942" t="s">
        <v>3907</v>
      </c>
      <c r="B1942" s="5">
        <v>45793</v>
      </c>
      <c r="C1942" t="s">
        <v>1528</v>
      </c>
      <c r="D1942" t="s">
        <v>1877</v>
      </c>
      <c r="E1942" t="s">
        <v>1901</v>
      </c>
      <c r="F1942">
        <v>3</v>
      </c>
      <c r="G1942">
        <v>212.08</v>
      </c>
      <c r="H1942">
        <v>7.0000000000000007E-2</v>
      </c>
      <c r="I1942" t="s">
        <v>1959</v>
      </c>
      <c r="J1942">
        <v>591.70320000000004</v>
      </c>
      <c r="K1942">
        <v>591.70320000000004</v>
      </c>
      <c r="L1942" t="str">
        <f>_xlfn.IFS(Table8_1[[#This Row],[Unit_Price]]&lt;500,"Low Price",Table8_1[[#This Row],[Unit_Price]]&lt;2000,"Medium Price",Table8_1[[#This Row],[Unit_Price]]&gt;=2000, "High Price")</f>
        <v>Low Price</v>
      </c>
      <c r="M1942" t="str">
        <f>VLOOKUP(Table8_16[[#This Row],[Customer_ID]],Table1__2[],2,FALSE)</f>
        <v>Amanda Powell</v>
      </c>
      <c r="N1942">
        <f>VLOOKUP(Table8_16[[#This Row],[Customer_ID]],Table1__2[],3,FALSE)</f>
        <v>28</v>
      </c>
      <c r="O1942" t="str">
        <f>VLOOKUP(Table8_16[[#This Row],[Customer_ID]],Table1__2[],4,FALSE)</f>
        <v>Male</v>
      </c>
      <c r="P1942" t="str">
        <f>VLOOKUP(Table8_16[[#This Row],[Customer_ID]],Table1__2[],5,FALSE)</f>
        <v>South William</v>
      </c>
      <c r="Q1942" t="str">
        <f>VLOOKUP(Table8_16[[#This Row],[Customer_ID]],Table1__2[],6,FALSE)</f>
        <v>Alabama</v>
      </c>
      <c r="R1942" t="str">
        <f>VLOOKUP(Table8_16[[#This Row],[Customer_ID]],Table1__2[],7,FALSE)</f>
        <v>USA</v>
      </c>
      <c r="S1942" t="str">
        <f>VLOOKUP(Table8_16[[#This Row],[Customer_ID]],Table1__2[],8,FALSE)</f>
        <v>Silver</v>
      </c>
      <c r="T1942" t="str">
        <f>VLOOKUP(Table8_16[[#This Row],[Customer_ID]],Table1__2[],9,FALSE)</f>
        <v>Entry level Professionel</v>
      </c>
      <c r="U1942" t="str">
        <f>VLOOKUP(Table8_16[[#This Row],[Product_ID]],Table3__211[],2,FALSE)</f>
        <v>Portable Bluetooth</v>
      </c>
      <c r="V1942" t="str">
        <f>VLOOKUP(Table8_16[[#This Row],[Product_ID]],Table3__211[],3,FALSE)</f>
        <v>Speaker</v>
      </c>
      <c r="W1942" t="str">
        <f>VLOOKUP(Table8_16[[#This Row],[Product_ID]],Table3__211[],4,FALSE)</f>
        <v>Electronics</v>
      </c>
      <c r="X1942" t="str">
        <f>VLOOKUP(Table8_16[[#This Row],[Product_ID]],Table3__211[],5,FALSE)</f>
        <v>Audio</v>
      </c>
      <c r="Y1942" t="str">
        <f>VLOOKUP(Table8_16[[#This Row],[Product_ID]],Table3__211[],6,FALSE)</f>
        <v>Flores-King</v>
      </c>
      <c r="Z1942">
        <f>VLOOKUP(Table8_16[[#This Row],[Product_ID]],Table3__211[],7,FALSE)</f>
        <v>431.67</v>
      </c>
      <c r="AA1942">
        <f>VLOOKUP(Table8_16[[#This Row],[Product_ID]],Table3__211[],8,FALSE)</f>
        <v>73</v>
      </c>
      <c r="AB1942" t="str">
        <f>VLOOKUP(Table8_16[[#This Row],[Store_ID]],Store!$A$2:$E$21,2,FALSE)</f>
        <v>Johnson-Wright</v>
      </c>
      <c r="AC1942" t="str">
        <f>VLOOKUP(Table8_16[[#This Row],[Store_ID]],Store!$A$2:$E$21,3,FALSE)</f>
        <v>North</v>
      </c>
      <c r="AD1942" t="str">
        <f>VLOOKUP(Table8_16[[#This Row],[Store_ID]],Store!$A$2:$E$21,4,FALSE)</f>
        <v>Hoodberg</v>
      </c>
      <c r="AE1942" t="str">
        <f>VLOOKUP(Table8_16[[#This Row],[Store_ID]],Store!$A$2:$E$21,5,FALSE)</f>
        <v>Outlet</v>
      </c>
      <c r="AF1942" s="22" t="str">
        <f>VLOOKUP(Table8_16[[#This Row],[Store_ID]],Store!$A$2:$F$21,6,FALSE)</f>
        <v>Physical Store</v>
      </c>
    </row>
    <row r="1943" spans="1:32" x14ac:dyDescent="0.3">
      <c r="A1943" t="s">
        <v>3908</v>
      </c>
      <c r="B1943" s="5">
        <v>45590</v>
      </c>
      <c r="C1943" t="s">
        <v>545</v>
      </c>
      <c r="D1943" t="s">
        <v>1753</v>
      </c>
      <c r="E1943" t="s">
        <v>1896</v>
      </c>
      <c r="F1943">
        <v>3</v>
      </c>
      <c r="G1943">
        <v>878.62</v>
      </c>
      <c r="H1943">
        <v>0.05</v>
      </c>
      <c r="I1943" t="s">
        <v>1961</v>
      </c>
      <c r="J1943">
        <v>2504.067</v>
      </c>
      <c r="K1943">
        <v>2504.067</v>
      </c>
      <c r="L1943" t="str">
        <f>_xlfn.IFS(Table8_1[[#This Row],[Unit_Price]]&lt;500,"Low Price",Table8_1[[#This Row],[Unit_Price]]&lt;2000,"Medium Price",Table8_1[[#This Row],[Unit_Price]]&gt;=2000, "High Price")</f>
        <v>Medium Price</v>
      </c>
      <c r="M1943" t="str">
        <f>VLOOKUP(Table8_16[[#This Row],[Customer_ID]],Table1__2[],2,FALSE)</f>
        <v>Cynthia Morris</v>
      </c>
      <c r="N1943">
        <f>VLOOKUP(Table8_16[[#This Row],[Customer_ID]],Table1__2[],3,FALSE)</f>
        <v>18</v>
      </c>
      <c r="O1943" t="str">
        <f>VLOOKUP(Table8_16[[#This Row],[Customer_ID]],Table1__2[],4,FALSE)</f>
        <v>Female</v>
      </c>
      <c r="P1943" t="str">
        <f>VLOOKUP(Table8_16[[#This Row],[Customer_ID]],Table1__2[],5,FALSE)</f>
        <v>Hessmouth</v>
      </c>
      <c r="Q1943" t="str">
        <f>VLOOKUP(Table8_16[[#This Row],[Customer_ID]],Table1__2[],6,FALSE)</f>
        <v>Arizona</v>
      </c>
      <c r="R1943" t="str">
        <f>VLOOKUP(Table8_16[[#This Row],[Customer_ID]],Table1__2[],7,FALSE)</f>
        <v>USA</v>
      </c>
      <c r="S1943" t="str">
        <f>VLOOKUP(Table8_16[[#This Row],[Customer_ID]],Table1__2[],8,FALSE)</f>
        <v>Silver</v>
      </c>
      <c r="T1943" t="str">
        <f>VLOOKUP(Table8_16[[#This Row],[Customer_ID]],Table1__2[],9,FALSE)</f>
        <v>Teenage</v>
      </c>
      <c r="U1943" t="str">
        <f>VLOOKUP(Table8_16[[#This Row],[Product_ID]],Table3__211[],2,FALSE)</f>
        <v>Foam</v>
      </c>
      <c r="V1943" t="str">
        <f>VLOOKUP(Table8_16[[#This Row],[Product_ID]],Table3__211[],3,FALSE)</f>
        <v>Roller</v>
      </c>
      <c r="W1943" t="str">
        <f>VLOOKUP(Table8_16[[#This Row],[Product_ID]],Table3__211[],4,FALSE)</f>
        <v>Sports</v>
      </c>
      <c r="X1943" t="str">
        <f>VLOOKUP(Table8_16[[#This Row],[Product_ID]],Table3__211[],5,FALSE)</f>
        <v>Fitness</v>
      </c>
      <c r="Y1943" t="str">
        <f>VLOOKUP(Table8_16[[#This Row],[Product_ID]],Table3__211[],6,FALSE)</f>
        <v>Atkinson, Camacho and Oliver</v>
      </c>
      <c r="Z1943">
        <f>VLOOKUP(Table8_16[[#This Row],[Product_ID]],Table3__211[],7,FALSE)</f>
        <v>30.62</v>
      </c>
      <c r="AA1943">
        <f>VLOOKUP(Table8_16[[#This Row],[Product_ID]],Table3__211[],8,FALSE)</f>
        <v>138</v>
      </c>
      <c r="AB1943" t="str">
        <f>VLOOKUP(Table8_16[[#This Row],[Store_ID]],Store!$A$2:$E$21,2,FALSE)</f>
        <v>Black-Horn</v>
      </c>
      <c r="AC1943" t="str">
        <f>VLOOKUP(Table8_16[[#This Row],[Store_ID]],Store!$A$2:$E$21,3,FALSE)</f>
        <v>South</v>
      </c>
      <c r="AD1943" t="str">
        <f>VLOOKUP(Table8_16[[#This Row],[Store_ID]],Store!$A$2:$E$21,4,FALSE)</f>
        <v>North Nancyview</v>
      </c>
      <c r="AE1943" t="str">
        <f>VLOOKUP(Table8_16[[#This Row],[Store_ID]],Store!$A$2:$E$21,5,FALSE)</f>
        <v>Outlet</v>
      </c>
      <c r="AF1943" s="22" t="str">
        <f>VLOOKUP(Table8_16[[#This Row],[Store_ID]],Store!$A$2:$F$21,6,FALSE)</f>
        <v>Physical Store</v>
      </c>
    </row>
    <row r="1944" spans="1:32" x14ac:dyDescent="0.3">
      <c r="A1944" t="s">
        <v>3909</v>
      </c>
      <c r="B1944" s="5">
        <v>45679</v>
      </c>
      <c r="C1944" t="s">
        <v>844</v>
      </c>
      <c r="D1944" t="s">
        <v>1823</v>
      </c>
      <c r="E1944" t="s">
        <v>1924</v>
      </c>
      <c r="F1944">
        <v>4</v>
      </c>
      <c r="G1944">
        <v>87.83</v>
      </c>
      <c r="H1944">
        <v>0.23</v>
      </c>
      <c r="I1944" t="s">
        <v>1961</v>
      </c>
      <c r="J1944">
        <v>270.51639999999998</v>
      </c>
      <c r="K1944">
        <v>270.51639999999998</v>
      </c>
      <c r="L1944" t="str">
        <f>_xlfn.IFS(Table8_1[[#This Row],[Unit_Price]]&lt;500,"Low Price",Table8_1[[#This Row],[Unit_Price]]&lt;2000,"Medium Price",Table8_1[[#This Row],[Unit_Price]]&gt;=2000, "High Price")</f>
        <v>Low Price</v>
      </c>
      <c r="M1944" t="str">
        <f>VLOOKUP(Table8_16[[#This Row],[Customer_ID]],Table1__2[],2,FALSE)</f>
        <v>Carol Bishop</v>
      </c>
      <c r="N1944">
        <f>VLOOKUP(Table8_16[[#This Row],[Customer_ID]],Table1__2[],3,FALSE)</f>
        <v>27</v>
      </c>
      <c r="O1944" t="str">
        <f>VLOOKUP(Table8_16[[#This Row],[Customer_ID]],Table1__2[],4,FALSE)</f>
        <v>Female</v>
      </c>
      <c r="P1944" t="str">
        <f>VLOOKUP(Table8_16[[#This Row],[Customer_ID]],Table1__2[],5,FALSE)</f>
        <v>Lake Saramouth</v>
      </c>
      <c r="Q1944" t="str">
        <f>VLOOKUP(Table8_16[[#This Row],[Customer_ID]],Table1__2[],6,FALSE)</f>
        <v>Oregon</v>
      </c>
      <c r="R1944" t="str">
        <f>VLOOKUP(Table8_16[[#This Row],[Customer_ID]],Table1__2[],7,FALSE)</f>
        <v>USA</v>
      </c>
      <c r="S1944" t="str">
        <f>VLOOKUP(Table8_16[[#This Row],[Customer_ID]],Table1__2[],8,FALSE)</f>
        <v>Silver</v>
      </c>
      <c r="T1944" t="str">
        <f>VLOOKUP(Table8_16[[#This Row],[Customer_ID]],Table1__2[],9,FALSE)</f>
        <v>Entry level Professionel</v>
      </c>
      <c r="U1944" t="str">
        <f>VLOOKUP(Table8_16[[#This Row],[Product_ID]],Table3__211[],2,FALSE)</f>
        <v>Wall-Mounted Spice</v>
      </c>
      <c r="V1944" t="str">
        <f>VLOOKUP(Table8_16[[#This Row],[Product_ID]],Table3__211[],3,FALSE)</f>
        <v>Rack</v>
      </c>
      <c r="W1944" t="str">
        <f>VLOOKUP(Table8_16[[#This Row],[Product_ID]],Table3__211[],4,FALSE)</f>
        <v>Home</v>
      </c>
      <c r="X1944" t="str">
        <f>VLOOKUP(Table8_16[[#This Row],[Product_ID]],Table3__211[],5,FALSE)</f>
        <v>Kitchen</v>
      </c>
      <c r="Y1944" t="str">
        <f>VLOOKUP(Table8_16[[#This Row],[Product_ID]],Table3__211[],6,FALSE)</f>
        <v>Allison Ltd</v>
      </c>
      <c r="Z1944">
        <f>VLOOKUP(Table8_16[[#This Row],[Product_ID]],Table3__211[],7,FALSE)</f>
        <v>143.43</v>
      </c>
      <c r="AA1944">
        <f>VLOOKUP(Table8_16[[#This Row],[Product_ID]],Table3__211[],8,FALSE)</f>
        <v>58</v>
      </c>
      <c r="AB1944" t="str">
        <f>VLOOKUP(Table8_16[[#This Row],[Store_ID]],Store!$A$2:$E$21,2,FALSE)</f>
        <v>Hill, Wagner and Ballard</v>
      </c>
      <c r="AC1944" t="str">
        <f>VLOOKUP(Table8_16[[#This Row],[Store_ID]],Store!$A$2:$E$21,3,FALSE)</f>
        <v>East</v>
      </c>
      <c r="AD1944" t="str">
        <f>VLOOKUP(Table8_16[[#This Row],[Store_ID]],Store!$A$2:$E$21,4,FALSE)</f>
        <v>East Davidville</v>
      </c>
      <c r="AE1944" t="str">
        <f>VLOOKUP(Table8_16[[#This Row],[Store_ID]],Store!$A$2:$E$21,5,FALSE)</f>
        <v>Online</v>
      </c>
      <c r="AF1944" s="22" t="str">
        <f>VLOOKUP(Table8_16[[#This Row],[Store_ID]],Store!$A$2:$F$21,6,FALSE)</f>
        <v>Digital Store</v>
      </c>
    </row>
    <row r="1945" spans="1:32" x14ac:dyDescent="0.3">
      <c r="A1945" t="s">
        <v>3910</v>
      </c>
      <c r="B1945" s="5">
        <v>45814</v>
      </c>
      <c r="C1945" t="s">
        <v>886</v>
      </c>
      <c r="D1945" t="s">
        <v>1750</v>
      </c>
      <c r="E1945" t="s">
        <v>1921</v>
      </c>
      <c r="F1945">
        <v>3</v>
      </c>
      <c r="G1945">
        <v>442.64</v>
      </c>
      <c r="H1945">
        <v>0.15</v>
      </c>
      <c r="I1945" t="s">
        <v>1964</v>
      </c>
      <c r="J1945">
        <v>1128.732</v>
      </c>
      <c r="K1945">
        <v>1128.732</v>
      </c>
      <c r="L1945" t="str">
        <f>_xlfn.IFS(Table8_1[[#This Row],[Unit_Price]]&lt;500,"Low Price",Table8_1[[#This Row],[Unit_Price]]&lt;2000,"Medium Price",Table8_1[[#This Row],[Unit_Price]]&gt;=2000, "High Price")</f>
        <v>Low Price</v>
      </c>
      <c r="M1945" t="str">
        <f>VLOOKUP(Table8_16[[#This Row],[Customer_ID]],Table1__2[],2,FALSE)</f>
        <v>Shannon Miller</v>
      </c>
      <c r="N1945">
        <f>VLOOKUP(Table8_16[[#This Row],[Customer_ID]],Table1__2[],3,FALSE)</f>
        <v>22</v>
      </c>
      <c r="O1945" t="str">
        <f>VLOOKUP(Table8_16[[#This Row],[Customer_ID]],Table1__2[],4,FALSE)</f>
        <v>Male</v>
      </c>
      <c r="P1945" t="str">
        <f>VLOOKUP(Table8_16[[#This Row],[Customer_ID]],Table1__2[],5,FALSE)</f>
        <v>North Austinport</v>
      </c>
      <c r="Q1945" t="str">
        <f>VLOOKUP(Table8_16[[#This Row],[Customer_ID]],Table1__2[],6,FALSE)</f>
        <v>Kentucky</v>
      </c>
      <c r="R1945" t="str">
        <f>VLOOKUP(Table8_16[[#This Row],[Customer_ID]],Table1__2[],7,FALSE)</f>
        <v>USA</v>
      </c>
      <c r="S1945" t="str">
        <f>VLOOKUP(Table8_16[[#This Row],[Customer_ID]],Table1__2[],8,FALSE)</f>
        <v>Gold</v>
      </c>
      <c r="T1945" t="str">
        <f>VLOOKUP(Table8_16[[#This Row],[Customer_ID]],Table1__2[],9,FALSE)</f>
        <v>Students</v>
      </c>
      <c r="U1945" t="str">
        <f>VLOOKUP(Table8_16[[#This Row],[Product_ID]],Table3__211[],2,FALSE)</f>
        <v>Premium Blanket</v>
      </c>
      <c r="V1945" t="str">
        <f>VLOOKUP(Table8_16[[#This Row],[Product_ID]],Table3__211[],3,FALSE)</f>
        <v>Throw</v>
      </c>
      <c r="W1945" t="str">
        <f>VLOOKUP(Table8_16[[#This Row],[Product_ID]],Table3__211[],4,FALSE)</f>
        <v>Home</v>
      </c>
      <c r="X1945" t="str">
        <f>VLOOKUP(Table8_16[[#This Row],[Product_ID]],Table3__211[],5,FALSE)</f>
        <v>Decor</v>
      </c>
      <c r="Y1945" t="str">
        <f>VLOOKUP(Table8_16[[#This Row],[Product_ID]],Table3__211[],6,FALSE)</f>
        <v>Hernandez, Kennedy and Porter</v>
      </c>
      <c r="Z1945">
        <f>VLOOKUP(Table8_16[[#This Row],[Product_ID]],Table3__211[],7,FALSE)</f>
        <v>461.47</v>
      </c>
      <c r="AA1945">
        <f>VLOOKUP(Table8_16[[#This Row],[Product_ID]],Table3__211[],8,FALSE)</f>
        <v>190</v>
      </c>
      <c r="AB1945" t="str">
        <f>VLOOKUP(Table8_16[[#This Row],[Store_ID]],Store!$A$2:$E$21,2,FALSE)</f>
        <v>Moore, Padilla and Butler</v>
      </c>
      <c r="AC1945" t="str">
        <f>VLOOKUP(Table8_16[[#This Row],[Store_ID]],Store!$A$2:$E$21,3,FALSE)</f>
        <v>South</v>
      </c>
      <c r="AD1945" t="str">
        <f>VLOOKUP(Table8_16[[#This Row],[Store_ID]],Store!$A$2:$E$21,4,FALSE)</f>
        <v>East Johnstad</v>
      </c>
      <c r="AE1945" t="str">
        <f>VLOOKUP(Table8_16[[#This Row],[Store_ID]],Store!$A$2:$E$21,5,FALSE)</f>
        <v>Flagship</v>
      </c>
      <c r="AF1945" s="22" t="str">
        <f>VLOOKUP(Table8_16[[#This Row],[Store_ID]],Store!$A$2:$F$21,6,FALSE)</f>
        <v>Physical Store</v>
      </c>
    </row>
    <row r="1946" spans="1:32" x14ac:dyDescent="0.3">
      <c r="A1946" t="s">
        <v>3911</v>
      </c>
      <c r="B1946" s="5">
        <v>45795</v>
      </c>
      <c r="C1946" t="s">
        <v>339</v>
      </c>
      <c r="D1946" t="s">
        <v>1693</v>
      </c>
      <c r="E1946" t="s">
        <v>1896</v>
      </c>
      <c r="F1946">
        <v>3</v>
      </c>
      <c r="G1946">
        <v>410.04</v>
      </c>
      <c r="H1946">
        <v>0.09</v>
      </c>
      <c r="I1946" t="s">
        <v>1964</v>
      </c>
      <c r="J1946">
        <v>1119.4092000000001</v>
      </c>
      <c r="K1946">
        <v>1119.4092000000001</v>
      </c>
      <c r="L1946" t="str">
        <f>_xlfn.IFS(Table8_1[[#This Row],[Unit_Price]]&lt;500,"Low Price",Table8_1[[#This Row],[Unit_Price]]&lt;2000,"Medium Price",Table8_1[[#This Row],[Unit_Price]]&gt;=2000, "High Price")</f>
        <v>Low Price</v>
      </c>
      <c r="M1946" t="str">
        <f>VLOOKUP(Table8_16[[#This Row],[Customer_ID]],Table1__2[],2,FALSE)</f>
        <v>Christy Vasquez</v>
      </c>
      <c r="N1946">
        <f>VLOOKUP(Table8_16[[#This Row],[Customer_ID]],Table1__2[],3,FALSE)</f>
        <v>28</v>
      </c>
      <c r="O1946" t="str">
        <f>VLOOKUP(Table8_16[[#This Row],[Customer_ID]],Table1__2[],4,FALSE)</f>
        <v>Female</v>
      </c>
      <c r="P1946" t="str">
        <f>VLOOKUP(Table8_16[[#This Row],[Customer_ID]],Table1__2[],5,FALSE)</f>
        <v>Port Travisstad</v>
      </c>
      <c r="Q1946" t="str">
        <f>VLOOKUP(Table8_16[[#This Row],[Customer_ID]],Table1__2[],6,FALSE)</f>
        <v>South Carolina</v>
      </c>
      <c r="R1946" t="str">
        <f>VLOOKUP(Table8_16[[#This Row],[Customer_ID]],Table1__2[],7,FALSE)</f>
        <v>USA</v>
      </c>
      <c r="S1946" t="str">
        <f>VLOOKUP(Table8_16[[#This Row],[Customer_ID]],Table1__2[],8,FALSE)</f>
        <v>Gold</v>
      </c>
      <c r="T1946" t="str">
        <f>VLOOKUP(Table8_16[[#This Row],[Customer_ID]],Table1__2[],9,FALSE)</f>
        <v>Entry level Professionel</v>
      </c>
      <c r="U1946" t="str">
        <f>VLOOKUP(Table8_16[[#This Row],[Product_ID]],Table3__211[],2,FALSE)</f>
        <v>Sports Water Hydration</v>
      </c>
      <c r="V1946" t="str">
        <f>VLOOKUP(Table8_16[[#This Row],[Product_ID]],Table3__211[],3,FALSE)</f>
        <v>Pack</v>
      </c>
      <c r="W1946" t="str">
        <f>VLOOKUP(Table8_16[[#This Row],[Product_ID]],Table3__211[],4,FALSE)</f>
        <v>Sports</v>
      </c>
      <c r="X1946" t="str">
        <f>VLOOKUP(Table8_16[[#This Row],[Product_ID]],Table3__211[],5,FALSE)</f>
        <v>Outdoor</v>
      </c>
      <c r="Y1946" t="str">
        <f>VLOOKUP(Table8_16[[#This Row],[Product_ID]],Table3__211[],6,FALSE)</f>
        <v>Sims-Smith</v>
      </c>
      <c r="Z1946">
        <f>VLOOKUP(Table8_16[[#This Row],[Product_ID]],Table3__211[],7,FALSE)</f>
        <v>135.61000000000001</v>
      </c>
      <c r="AA1946">
        <f>VLOOKUP(Table8_16[[#This Row],[Product_ID]],Table3__211[],8,FALSE)</f>
        <v>394</v>
      </c>
      <c r="AB1946" t="str">
        <f>VLOOKUP(Table8_16[[#This Row],[Store_ID]],Store!$A$2:$E$21,2,FALSE)</f>
        <v>Black-Horn</v>
      </c>
      <c r="AC1946" t="str">
        <f>VLOOKUP(Table8_16[[#This Row],[Store_ID]],Store!$A$2:$E$21,3,FALSE)</f>
        <v>South</v>
      </c>
      <c r="AD1946" t="str">
        <f>VLOOKUP(Table8_16[[#This Row],[Store_ID]],Store!$A$2:$E$21,4,FALSE)</f>
        <v>North Nancyview</v>
      </c>
      <c r="AE1946" t="str">
        <f>VLOOKUP(Table8_16[[#This Row],[Store_ID]],Store!$A$2:$E$21,5,FALSE)</f>
        <v>Outlet</v>
      </c>
      <c r="AF1946" s="22" t="str">
        <f>VLOOKUP(Table8_16[[#This Row],[Store_ID]],Store!$A$2:$F$21,6,FALSE)</f>
        <v>Physical Store</v>
      </c>
    </row>
    <row r="1947" spans="1:32" x14ac:dyDescent="0.3">
      <c r="A1947" t="s">
        <v>3912</v>
      </c>
      <c r="B1947" s="5">
        <v>45797</v>
      </c>
      <c r="C1947" t="s">
        <v>462</v>
      </c>
      <c r="D1947" t="s">
        <v>1865</v>
      </c>
      <c r="E1947" t="s">
        <v>1942</v>
      </c>
      <c r="F1947">
        <v>1</v>
      </c>
      <c r="G1947">
        <v>355.31</v>
      </c>
      <c r="H1947">
        <v>0.27</v>
      </c>
      <c r="I1947" t="s">
        <v>1959</v>
      </c>
      <c r="J1947">
        <v>259.37630000000001</v>
      </c>
      <c r="K1947">
        <v>259.37630000000001</v>
      </c>
      <c r="L1947" t="str">
        <f>_xlfn.IFS(Table8_1[[#This Row],[Unit_Price]]&lt;500,"Low Price",Table8_1[[#This Row],[Unit_Price]]&lt;2000,"Medium Price",Table8_1[[#This Row],[Unit_Price]]&gt;=2000, "High Price")</f>
        <v>Low Price</v>
      </c>
      <c r="M1947" t="str">
        <f>VLOOKUP(Table8_16[[#This Row],[Customer_ID]],Table1__2[],2,FALSE)</f>
        <v>Hayley Pope</v>
      </c>
      <c r="N1947">
        <f>VLOOKUP(Table8_16[[#This Row],[Customer_ID]],Table1__2[],3,FALSE)</f>
        <v>62</v>
      </c>
      <c r="O1947" t="str">
        <f>VLOOKUP(Table8_16[[#This Row],[Customer_ID]],Table1__2[],4,FALSE)</f>
        <v>Female</v>
      </c>
      <c r="P1947" t="str">
        <f>VLOOKUP(Table8_16[[#This Row],[Customer_ID]],Table1__2[],5,FALSE)</f>
        <v>West Stephenville</v>
      </c>
      <c r="Q1947" t="str">
        <f>VLOOKUP(Table8_16[[#This Row],[Customer_ID]],Table1__2[],6,FALSE)</f>
        <v>Florida</v>
      </c>
      <c r="R1947" t="str">
        <f>VLOOKUP(Table8_16[[#This Row],[Customer_ID]],Table1__2[],7,FALSE)</f>
        <v>USA</v>
      </c>
      <c r="S1947" t="str">
        <f>VLOOKUP(Table8_16[[#This Row],[Customer_ID]],Table1__2[],8,FALSE)</f>
        <v>Bronze</v>
      </c>
      <c r="T1947" t="str">
        <f>VLOOKUP(Table8_16[[#This Row],[Customer_ID]],Table1__2[],9,FALSE)</f>
        <v>Retired</v>
      </c>
      <c r="U1947" t="str">
        <f>VLOOKUP(Table8_16[[#This Row],[Product_ID]],Table3__211[],2,FALSE)</f>
        <v>Vitamin E Body</v>
      </c>
      <c r="V1947" t="str">
        <f>VLOOKUP(Table8_16[[#This Row],[Product_ID]],Table3__211[],3,FALSE)</f>
        <v>Lotion</v>
      </c>
      <c r="W1947" t="str">
        <f>VLOOKUP(Table8_16[[#This Row],[Product_ID]],Table3__211[],4,FALSE)</f>
        <v>Beauty</v>
      </c>
      <c r="X1947" t="str">
        <f>VLOOKUP(Table8_16[[#This Row],[Product_ID]],Table3__211[],5,FALSE)</f>
        <v>Skincare</v>
      </c>
      <c r="Y1947" t="str">
        <f>VLOOKUP(Table8_16[[#This Row],[Product_ID]],Table3__211[],6,FALSE)</f>
        <v>Hoffman-Williams</v>
      </c>
      <c r="Z1947">
        <f>VLOOKUP(Table8_16[[#This Row],[Product_ID]],Table3__211[],7,FALSE)</f>
        <v>358.47</v>
      </c>
      <c r="AA1947">
        <f>VLOOKUP(Table8_16[[#This Row],[Product_ID]],Table3__211[],8,FALSE)</f>
        <v>213</v>
      </c>
      <c r="AB1947" t="str">
        <f>VLOOKUP(Table8_16[[#This Row],[Store_ID]],Store!$A$2:$E$21,2,FALSE)</f>
        <v>Holloway Ltd</v>
      </c>
      <c r="AC1947" t="str">
        <f>VLOOKUP(Table8_16[[#This Row],[Store_ID]],Store!$A$2:$E$21,3,FALSE)</f>
        <v>North</v>
      </c>
      <c r="AD1947" t="str">
        <f>VLOOKUP(Table8_16[[#This Row],[Store_ID]],Store!$A$2:$E$21,4,FALSE)</f>
        <v>Bensonhaven</v>
      </c>
      <c r="AE1947" t="str">
        <f>VLOOKUP(Table8_16[[#This Row],[Store_ID]],Store!$A$2:$E$21,5,FALSE)</f>
        <v>Flagship</v>
      </c>
      <c r="AF1947" s="22" t="str">
        <f>VLOOKUP(Table8_16[[#This Row],[Store_ID]],Store!$A$2:$F$21,6,FALSE)</f>
        <v>Physical Store</v>
      </c>
    </row>
    <row r="1948" spans="1:32" x14ac:dyDescent="0.3">
      <c r="A1948" t="s">
        <v>3913</v>
      </c>
      <c r="B1948" s="5">
        <v>45607</v>
      </c>
      <c r="C1948" t="s">
        <v>1187</v>
      </c>
      <c r="D1948" t="s">
        <v>1594</v>
      </c>
      <c r="E1948" t="s">
        <v>1932</v>
      </c>
      <c r="F1948">
        <v>4</v>
      </c>
      <c r="G1948">
        <v>243.13</v>
      </c>
      <c r="H1948">
        <v>0.25</v>
      </c>
      <c r="I1948" t="s">
        <v>1964</v>
      </c>
      <c r="J1948">
        <v>729.39</v>
      </c>
      <c r="K1948">
        <v>729.39</v>
      </c>
      <c r="L1948" t="str">
        <f>_xlfn.IFS(Table8_1[[#This Row],[Unit_Price]]&lt;500,"Low Price",Table8_1[[#This Row],[Unit_Price]]&lt;2000,"Medium Price",Table8_1[[#This Row],[Unit_Price]]&gt;=2000, "High Price")</f>
        <v>Low Price</v>
      </c>
      <c r="M1948" t="str">
        <f>VLOOKUP(Table8_16[[#This Row],[Customer_ID]],Table1__2[],2,FALSE)</f>
        <v>Michele Burke</v>
      </c>
      <c r="N1948">
        <f>VLOOKUP(Table8_16[[#This Row],[Customer_ID]],Table1__2[],3,FALSE)</f>
        <v>30</v>
      </c>
      <c r="O1948" t="str">
        <f>VLOOKUP(Table8_16[[#This Row],[Customer_ID]],Table1__2[],4,FALSE)</f>
        <v>Male</v>
      </c>
      <c r="P1948" t="str">
        <f>VLOOKUP(Table8_16[[#This Row],[Customer_ID]],Table1__2[],5,FALSE)</f>
        <v>Chambersberg</v>
      </c>
      <c r="Q1948" t="str">
        <f>VLOOKUP(Table8_16[[#This Row],[Customer_ID]],Table1__2[],6,FALSE)</f>
        <v>Connecticut</v>
      </c>
      <c r="R1948" t="str">
        <f>VLOOKUP(Table8_16[[#This Row],[Customer_ID]],Table1__2[],7,FALSE)</f>
        <v>USA</v>
      </c>
      <c r="S1948" t="str">
        <f>VLOOKUP(Table8_16[[#This Row],[Customer_ID]],Table1__2[],8,FALSE)</f>
        <v>Bronze</v>
      </c>
      <c r="T1948" t="str">
        <f>VLOOKUP(Table8_16[[#This Row],[Customer_ID]],Table1__2[],9,FALSE)</f>
        <v>Entry level Professionel</v>
      </c>
      <c r="U1948" t="str">
        <f>VLOOKUP(Table8_16[[#This Row],[Product_ID]],Table3__211[],2,FALSE)</f>
        <v>Adjustable Dumbbell</v>
      </c>
      <c r="V1948" t="str">
        <f>VLOOKUP(Table8_16[[#This Row],[Product_ID]],Table3__211[],3,FALSE)</f>
        <v>Set</v>
      </c>
      <c r="W1948" t="str">
        <f>VLOOKUP(Table8_16[[#This Row],[Product_ID]],Table3__211[],4,FALSE)</f>
        <v>Sports</v>
      </c>
      <c r="X1948" t="str">
        <f>VLOOKUP(Table8_16[[#This Row],[Product_ID]],Table3__211[],5,FALSE)</f>
        <v>Fitness</v>
      </c>
      <c r="Y1948" t="str">
        <f>VLOOKUP(Table8_16[[#This Row],[Product_ID]],Table3__211[],6,FALSE)</f>
        <v>Hill PLC</v>
      </c>
      <c r="Z1948">
        <f>VLOOKUP(Table8_16[[#This Row],[Product_ID]],Table3__211[],7,FALSE)</f>
        <v>495.72</v>
      </c>
      <c r="AA1948">
        <f>VLOOKUP(Table8_16[[#This Row],[Product_ID]],Table3__211[],8,FALSE)</f>
        <v>323</v>
      </c>
      <c r="AB1948" t="str">
        <f>VLOOKUP(Table8_16[[#This Row],[Store_ID]],Store!$A$2:$E$21,2,FALSE)</f>
        <v>Gardner, Humphrey and Contreras</v>
      </c>
      <c r="AC1948" t="str">
        <f>VLOOKUP(Table8_16[[#This Row],[Store_ID]],Store!$A$2:$E$21,3,FALSE)</f>
        <v>East</v>
      </c>
      <c r="AD1948" t="str">
        <f>VLOOKUP(Table8_16[[#This Row],[Store_ID]],Store!$A$2:$E$21,4,FALSE)</f>
        <v>Johnsonville</v>
      </c>
      <c r="AE1948" t="str">
        <f>VLOOKUP(Table8_16[[#This Row],[Store_ID]],Store!$A$2:$E$21,5,FALSE)</f>
        <v>Flagship</v>
      </c>
      <c r="AF1948" s="22" t="str">
        <f>VLOOKUP(Table8_16[[#This Row],[Store_ID]],Store!$A$2:$F$21,6,FALSE)</f>
        <v>Physical Store</v>
      </c>
    </row>
    <row r="1949" spans="1:32" x14ac:dyDescent="0.3">
      <c r="A1949" t="s">
        <v>3914</v>
      </c>
      <c r="B1949" s="5">
        <v>45614</v>
      </c>
      <c r="C1949" t="s">
        <v>748</v>
      </c>
      <c r="D1949" t="s">
        <v>1759</v>
      </c>
      <c r="E1949" t="s">
        <v>1927</v>
      </c>
      <c r="F1949">
        <v>2</v>
      </c>
      <c r="G1949">
        <v>410.63</v>
      </c>
      <c r="H1949">
        <v>0.28000000000000003</v>
      </c>
      <c r="I1949" t="s">
        <v>1964</v>
      </c>
      <c r="J1949">
        <v>591.30719999999997</v>
      </c>
      <c r="K1949">
        <v>591.30719999999997</v>
      </c>
      <c r="L1949" t="str">
        <f>_xlfn.IFS(Table8_1[[#This Row],[Unit_Price]]&lt;500,"Low Price",Table8_1[[#This Row],[Unit_Price]]&lt;2000,"Medium Price",Table8_1[[#This Row],[Unit_Price]]&gt;=2000, "High Price")</f>
        <v>Low Price</v>
      </c>
      <c r="M1949" t="str">
        <f>VLOOKUP(Table8_16[[#This Row],[Customer_ID]],Table1__2[],2,FALSE)</f>
        <v>Tanner Thompson</v>
      </c>
      <c r="N1949">
        <f>VLOOKUP(Table8_16[[#This Row],[Customer_ID]],Table1__2[],3,FALSE)</f>
        <v>32</v>
      </c>
      <c r="O1949" t="str">
        <f>VLOOKUP(Table8_16[[#This Row],[Customer_ID]],Table1__2[],4,FALSE)</f>
        <v>Female</v>
      </c>
      <c r="P1949" t="str">
        <f>VLOOKUP(Table8_16[[#This Row],[Customer_ID]],Table1__2[],5,FALSE)</f>
        <v>Port Lisashire</v>
      </c>
      <c r="Q1949" t="str">
        <f>VLOOKUP(Table8_16[[#This Row],[Customer_ID]],Table1__2[],6,FALSE)</f>
        <v>Maryland</v>
      </c>
      <c r="R1949" t="str">
        <f>VLOOKUP(Table8_16[[#This Row],[Customer_ID]],Table1__2[],7,FALSE)</f>
        <v>USA</v>
      </c>
      <c r="S1949" t="str">
        <f>VLOOKUP(Table8_16[[#This Row],[Customer_ID]],Table1__2[],8,FALSE)</f>
        <v>Bronze</v>
      </c>
      <c r="T1949" t="str">
        <f>VLOOKUP(Table8_16[[#This Row],[Customer_ID]],Table1__2[],9,FALSE)</f>
        <v>Experienced</v>
      </c>
      <c r="U1949" t="str">
        <f>VLOOKUP(Table8_16[[#This Row],[Product_ID]],Table3__211[],2,FALSE)</f>
        <v>Men's Hair Styling</v>
      </c>
      <c r="V1949" t="str">
        <f>VLOOKUP(Table8_16[[#This Row],[Product_ID]],Table3__211[],3,FALSE)</f>
        <v>Gel</v>
      </c>
      <c r="W1949" t="str">
        <f>VLOOKUP(Table8_16[[#This Row],[Product_ID]],Table3__211[],4,FALSE)</f>
        <v>Beauty</v>
      </c>
      <c r="X1949" t="str">
        <f>VLOOKUP(Table8_16[[#This Row],[Product_ID]],Table3__211[],5,FALSE)</f>
        <v>Haircare</v>
      </c>
      <c r="Y1949" t="str">
        <f>VLOOKUP(Table8_16[[#This Row],[Product_ID]],Table3__211[],6,FALSE)</f>
        <v>Cline-Mccarthy</v>
      </c>
      <c r="Z1949">
        <f>VLOOKUP(Table8_16[[#This Row],[Product_ID]],Table3__211[],7,FALSE)</f>
        <v>17.309999999999999</v>
      </c>
      <c r="AA1949">
        <f>VLOOKUP(Table8_16[[#This Row],[Product_ID]],Table3__211[],8,FALSE)</f>
        <v>399</v>
      </c>
      <c r="AB1949" t="str">
        <f>VLOOKUP(Table8_16[[#This Row],[Store_ID]],Store!$A$2:$E$21,2,FALSE)</f>
        <v>Aguirre-Keller</v>
      </c>
      <c r="AC1949" t="str">
        <f>VLOOKUP(Table8_16[[#This Row],[Store_ID]],Store!$A$2:$E$21,3,FALSE)</f>
        <v>South</v>
      </c>
      <c r="AD1949" t="str">
        <f>VLOOKUP(Table8_16[[#This Row],[Store_ID]],Store!$A$2:$E$21,4,FALSE)</f>
        <v>Lake Michael</v>
      </c>
      <c r="AE1949" t="str">
        <f>VLOOKUP(Table8_16[[#This Row],[Store_ID]],Store!$A$2:$E$21,5,FALSE)</f>
        <v>Online</v>
      </c>
      <c r="AF1949" s="22" t="str">
        <f>VLOOKUP(Table8_16[[#This Row],[Store_ID]],Store!$A$2:$F$21,6,FALSE)</f>
        <v>Digital Store</v>
      </c>
    </row>
    <row r="1950" spans="1:32" x14ac:dyDescent="0.3">
      <c r="A1950" t="s">
        <v>3915</v>
      </c>
      <c r="B1950" s="5">
        <v>45293</v>
      </c>
      <c r="C1950" t="s">
        <v>1331</v>
      </c>
      <c r="D1950" t="s">
        <v>1865</v>
      </c>
      <c r="E1950" t="s">
        <v>1924</v>
      </c>
      <c r="F1950">
        <v>4</v>
      </c>
      <c r="G1950">
        <v>101.25</v>
      </c>
      <c r="H1950">
        <v>0.16</v>
      </c>
      <c r="I1950" t="s">
        <v>1961</v>
      </c>
      <c r="J1950">
        <v>340.2</v>
      </c>
      <c r="K1950">
        <v>340.2</v>
      </c>
      <c r="L1950" t="str">
        <f>_xlfn.IFS(Table8_1[[#This Row],[Unit_Price]]&lt;500,"Low Price",Table8_1[[#This Row],[Unit_Price]]&lt;2000,"Medium Price",Table8_1[[#This Row],[Unit_Price]]&gt;=2000, "High Price")</f>
        <v>Low Price</v>
      </c>
      <c r="M1950" t="str">
        <f>VLOOKUP(Table8_16[[#This Row],[Customer_ID]],Table1__2[],2,FALSE)</f>
        <v>Bryce Hawkins</v>
      </c>
      <c r="N1950">
        <f>VLOOKUP(Table8_16[[#This Row],[Customer_ID]],Table1__2[],3,FALSE)</f>
        <v>40</v>
      </c>
      <c r="O1950" t="str">
        <f>VLOOKUP(Table8_16[[#This Row],[Customer_ID]],Table1__2[],4,FALSE)</f>
        <v>Male</v>
      </c>
      <c r="P1950" t="str">
        <f>VLOOKUP(Table8_16[[#This Row],[Customer_ID]],Table1__2[],5,FALSE)</f>
        <v>Lake Monique</v>
      </c>
      <c r="Q1950" t="str">
        <f>VLOOKUP(Table8_16[[#This Row],[Customer_ID]],Table1__2[],6,FALSE)</f>
        <v>Utah</v>
      </c>
      <c r="R1950" t="str">
        <f>VLOOKUP(Table8_16[[#This Row],[Customer_ID]],Table1__2[],7,FALSE)</f>
        <v>USA</v>
      </c>
      <c r="S1950" t="str">
        <f>VLOOKUP(Table8_16[[#This Row],[Customer_ID]],Table1__2[],8,FALSE)</f>
        <v>Bronze</v>
      </c>
      <c r="T1950" t="str">
        <f>VLOOKUP(Table8_16[[#This Row],[Customer_ID]],Table1__2[],9,FALSE)</f>
        <v>Experienced</v>
      </c>
      <c r="U1950" t="str">
        <f>VLOOKUP(Table8_16[[#This Row],[Product_ID]],Table3__211[],2,FALSE)</f>
        <v>Vitamin E Body</v>
      </c>
      <c r="V1950" t="str">
        <f>VLOOKUP(Table8_16[[#This Row],[Product_ID]],Table3__211[],3,FALSE)</f>
        <v>Lotion</v>
      </c>
      <c r="W1950" t="str">
        <f>VLOOKUP(Table8_16[[#This Row],[Product_ID]],Table3__211[],4,FALSE)</f>
        <v>Beauty</v>
      </c>
      <c r="X1950" t="str">
        <f>VLOOKUP(Table8_16[[#This Row],[Product_ID]],Table3__211[],5,FALSE)</f>
        <v>Skincare</v>
      </c>
      <c r="Y1950" t="str">
        <f>VLOOKUP(Table8_16[[#This Row],[Product_ID]],Table3__211[],6,FALSE)</f>
        <v>Hoffman-Williams</v>
      </c>
      <c r="Z1950">
        <f>VLOOKUP(Table8_16[[#This Row],[Product_ID]],Table3__211[],7,FALSE)</f>
        <v>358.47</v>
      </c>
      <c r="AA1950">
        <f>VLOOKUP(Table8_16[[#This Row],[Product_ID]],Table3__211[],8,FALSE)</f>
        <v>213</v>
      </c>
      <c r="AB1950" t="str">
        <f>VLOOKUP(Table8_16[[#This Row],[Store_ID]],Store!$A$2:$E$21,2,FALSE)</f>
        <v>Hill, Wagner and Ballard</v>
      </c>
      <c r="AC1950" t="str">
        <f>VLOOKUP(Table8_16[[#This Row],[Store_ID]],Store!$A$2:$E$21,3,FALSE)</f>
        <v>East</v>
      </c>
      <c r="AD1950" t="str">
        <f>VLOOKUP(Table8_16[[#This Row],[Store_ID]],Store!$A$2:$E$21,4,FALSE)</f>
        <v>East Davidville</v>
      </c>
      <c r="AE1950" t="str">
        <f>VLOOKUP(Table8_16[[#This Row],[Store_ID]],Store!$A$2:$E$21,5,FALSE)</f>
        <v>Online</v>
      </c>
      <c r="AF1950" s="22" t="str">
        <f>VLOOKUP(Table8_16[[#This Row],[Store_ID]],Store!$A$2:$F$21,6,FALSE)</f>
        <v>Digital Store</v>
      </c>
    </row>
    <row r="1951" spans="1:32" x14ac:dyDescent="0.3">
      <c r="A1951" t="s">
        <v>3916</v>
      </c>
      <c r="B1951" s="5">
        <v>45301</v>
      </c>
      <c r="C1951" t="s">
        <v>741</v>
      </c>
      <c r="D1951" t="s">
        <v>1585</v>
      </c>
      <c r="E1951" t="s">
        <v>1942</v>
      </c>
      <c r="F1951">
        <v>4</v>
      </c>
      <c r="G1951">
        <v>716.39</v>
      </c>
      <c r="H1951">
        <v>0.03</v>
      </c>
      <c r="I1951" t="s">
        <v>1961</v>
      </c>
      <c r="J1951">
        <v>2779.5931999999998</v>
      </c>
      <c r="K1951">
        <v>2779.5931999999998</v>
      </c>
      <c r="L1951" t="str">
        <f>_xlfn.IFS(Table8_1[[#This Row],[Unit_Price]]&lt;500,"Low Price",Table8_1[[#This Row],[Unit_Price]]&lt;2000,"Medium Price",Table8_1[[#This Row],[Unit_Price]]&gt;=2000, "High Price")</f>
        <v>Medium Price</v>
      </c>
      <c r="M1951" t="str">
        <f>VLOOKUP(Table8_16[[#This Row],[Customer_ID]],Table1__2[],2,FALSE)</f>
        <v>Alexis Castaneda</v>
      </c>
      <c r="N1951">
        <f>VLOOKUP(Table8_16[[#This Row],[Customer_ID]],Table1__2[],3,FALSE)</f>
        <v>54</v>
      </c>
      <c r="O1951" t="str">
        <f>VLOOKUP(Table8_16[[#This Row],[Customer_ID]],Table1__2[],4,FALSE)</f>
        <v>Male</v>
      </c>
      <c r="P1951" t="str">
        <f>VLOOKUP(Table8_16[[#This Row],[Customer_ID]],Table1__2[],5,FALSE)</f>
        <v>Morrisbury</v>
      </c>
      <c r="Q1951" t="str">
        <f>VLOOKUP(Table8_16[[#This Row],[Customer_ID]],Table1__2[],6,FALSE)</f>
        <v>Alaska</v>
      </c>
      <c r="R1951" t="str">
        <f>VLOOKUP(Table8_16[[#This Row],[Customer_ID]],Table1__2[],7,FALSE)</f>
        <v>USA</v>
      </c>
      <c r="S1951" t="str">
        <f>VLOOKUP(Table8_16[[#This Row],[Customer_ID]],Table1__2[],8,FALSE)</f>
        <v>Gold</v>
      </c>
      <c r="T1951" t="str">
        <f>VLOOKUP(Table8_16[[#This Row],[Customer_ID]],Table1__2[],9,FALSE)</f>
        <v>Experienced</v>
      </c>
      <c r="U1951" t="str">
        <f>VLOOKUP(Table8_16[[#This Row],[Product_ID]],Table3__211[],2,FALSE)</f>
        <v>LED Table</v>
      </c>
      <c r="V1951" t="str">
        <f>VLOOKUP(Table8_16[[#This Row],[Product_ID]],Table3__211[],3,FALSE)</f>
        <v>Lamp</v>
      </c>
      <c r="W1951" t="str">
        <f>VLOOKUP(Table8_16[[#This Row],[Product_ID]],Table3__211[],4,FALSE)</f>
        <v>Home</v>
      </c>
      <c r="X1951" t="str">
        <f>VLOOKUP(Table8_16[[#This Row],[Product_ID]],Table3__211[],5,FALSE)</f>
        <v>Lighting</v>
      </c>
      <c r="Y1951" t="str">
        <f>VLOOKUP(Table8_16[[#This Row],[Product_ID]],Table3__211[],6,FALSE)</f>
        <v>Harrell LLC</v>
      </c>
      <c r="Z1951">
        <f>VLOOKUP(Table8_16[[#This Row],[Product_ID]],Table3__211[],7,FALSE)</f>
        <v>218.86</v>
      </c>
      <c r="AA1951">
        <f>VLOOKUP(Table8_16[[#This Row],[Product_ID]],Table3__211[],8,FALSE)</f>
        <v>170</v>
      </c>
      <c r="AB1951" t="str">
        <f>VLOOKUP(Table8_16[[#This Row],[Store_ID]],Store!$A$2:$E$21,2,FALSE)</f>
        <v>Holloway Ltd</v>
      </c>
      <c r="AC1951" t="str">
        <f>VLOOKUP(Table8_16[[#This Row],[Store_ID]],Store!$A$2:$E$21,3,FALSE)</f>
        <v>North</v>
      </c>
      <c r="AD1951" t="str">
        <f>VLOOKUP(Table8_16[[#This Row],[Store_ID]],Store!$A$2:$E$21,4,FALSE)</f>
        <v>Bensonhaven</v>
      </c>
      <c r="AE1951" t="str">
        <f>VLOOKUP(Table8_16[[#This Row],[Store_ID]],Store!$A$2:$E$21,5,FALSE)</f>
        <v>Flagship</v>
      </c>
      <c r="AF1951" s="22" t="str">
        <f>VLOOKUP(Table8_16[[#This Row],[Store_ID]],Store!$A$2:$F$21,6,FALSE)</f>
        <v>Physical Store</v>
      </c>
    </row>
    <row r="1952" spans="1:32" x14ac:dyDescent="0.3">
      <c r="A1952" t="s">
        <v>3917</v>
      </c>
      <c r="B1952" s="5">
        <v>45311</v>
      </c>
      <c r="C1952" t="s">
        <v>342</v>
      </c>
      <c r="D1952" t="s">
        <v>1802</v>
      </c>
      <c r="E1952" t="s">
        <v>1892</v>
      </c>
      <c r="F1952">
        <v>1</v>
      </c>
      <c r="G1952">
        <v>721.74</v>
      </c>
      <c r="H1952">
        <v>0.24</v>
      </c>
      <c r="I1952" t="s">
        <v>1961</v>
      </c>
      <c r="J1952">
        <v>548.52239999999995</v>
      </c>
      <c r="K1952">
        <v>548.52240000000006</v>
      </c>
      <c r="L1952" t="str">
        <f>_xlfn.IFS(Table8_1[[#This Row],[Unit_Price]]&lt;500,"Low Price",Table8_1[[#This Row],[Unit_Price]]&lt;2000,"Medium Price",Table8_1[[#This Row],[Unit_Price]]&gt;=2000, "High Price")</f>
        <v>Medium Price</v>
      </c>
      <c r="M1952" t="str">
        <f>VLOOKUP(Table8_16[[#This Row],[Customer_ID]],Table1__2[],2,FALSE)</f>
        <v>David Patterson</v>
      </c>
      <c r="N1952">
        <f>VLOOKUP(Table8_16[[#This Row],[Customer_ID]],Table1__2[],3,FALSE)</f>
        <v>43</v>
      </c>
      <c r="O1952" t="str">
        <f>VLOOKUP(Table8_16[[#This Row],[Customer_ID]],Table1__2[],4,FALSE)</f>
        <v>Female</v>
      </c>
      <c r="P1952" t="str">
        <f>VLOOKUP(Table8_16[[#This Row],[Customer_ID]],Table1__2[],5,FALSE)</f>
        <v>New Amyport</v>
      </c>
      <c r="Q1952" t="str">
        <f>VLOOKUP(Table8_16[[#This Row],[Customer_ID]],Table1__2[],6,FALSE)</f>
        <v>Nevada</v>
      </c>
      <c r="R1952" t="str">
        <f>VLOOKUP(Table8_16[[#This Row],[Customer_ID]],Table1__2[],7,FALSE)</f>
        <v>USA</v>
      </c>
      <c r="S1952" t="str">
        <f>VLOOKUP(Table8_16[[#This Row],[Customer_ID]],Table1__2[],8,FALSE)</f>
        <v>Gold</v>
      </c>
      <c r="T1952" t="str">
        <f>VLOOKUP(Table8_16[[#This Row],[Customer_ID]],Table1__2[],9,FALSE)</f>
        <v>Experienced</v>
      </c>
      <c r="U1952" t="str">
        <f>VLOOKUP(Table8_16[[#This Row],[Product_ID]],Table3__211[],2,FALSE)</f>
        <v>Shin Guards –</v>
      </c>
      <c r="V1952" t="str">
        <f>VLOOKUP(Table8_16[[#This Row],[Product_ID]],Table3__211[],3,FALSE)</f>
        <v>Adult</v>
      </c>
      <c r="W1952" t="str">
        <f>VLOOKUP(Table8_16[[#This Row],[Product_ID]],Table3__211[],4,FALSE)</f>
        <v>Sports</v>
      </c>
      <c r="X1952" t="str">
        <f>VLOOKUP(Table8_16[[#This Row],[Product_ID]],Table3__211[],5,FALSE)</f>
        <v>Team Sports</v>
      </c>
      <c r="Y1952" t="str">
        <f>VLOOKUP(Table8_16[[#This Row],[Product_ID]],Table3__211[],6,FALSE)</f>
        <v>French Ltd</v>
      </c>
      <c r="Z1952">
        <f>VLOOKUP(Table8_16[[#This Row],[Product_ID]],Table3__211[],7,FALSE)</f>
        <v>107.06</v>
      </c>
      <c r="AA1952">
        <f>VLOOKUP(Table8_16[[#This Row],[Product_ID]],Table3__211[],8,FALSE)</f>
        <v>359</v>
      </c>
      <c r="AB1952" t="str">
        <f>VLOOKUP(Table8_16[[#This Row],[Store_ID]],Store!$A$2:$E$21,2,FALSE)</f>
        <v>Martinez, Adkins and Johnson</v>
      </c>
      <c r="AC1952" t="str">
        <f>VLOOKUP(Table8_16[[#This Row],[Store_ID]],Store!$A$2:$E$21,3,FALSE)</f>
        <v>North</v>
      </c>
      <c r="AD1952" t="str">
        <f>VLOOKUP(Table8_16[[#This Row],[Store_ID]],Store!$A$2:$E$21,4,FALSE)</f>
        <v>Danielmouth</v>
      </c>
      <c r="AE1952" t="str">
        <f>VLOOKUP(Table8_16[[#This Row],[Store_ID]],Store!$A$2:$E$21,5,FALSE)</f>
        <v>Flagship</v>
      </c>
      <c r="AF1952" s="22" t="str">
        <f>VLOOKUP(Table8_16[[#This Row],[Store_ID]],Store!$A$2:$F$21,6,FALSE)</f>
        <v>Physical Store</v>
      </c>
    </row>
    <row r="1953" spans="1:32" x14ac:dyDescent="0.3">
      <c r="A1953" t="s">
        <v>3918</v>
      </c>
      <c r="B1953" s="5">
        <v>45702</v>
      </c>
      <c r="C1953" t="s">
        <v>209</v>
      </c>
      <c r="D1953" t="s">
        <v>1768</v>
      </c>
      <c r="E1953" t="s">
        <v>1927</v>
      </c>
      <c r="F1953">
        <v>2</v>
      </c>
      <c r="G1953">
        <v>527.91</v>
      </c>
      <c r="H1953">
        <v>0.02</v>
      </c>
      <c r="I1953" t="s">
        <v>1959</v>
      </c>
      <c r="J1953">
        <v>1034.7036000000001</v>
      </c>
      <c r="K1953">
        <v>1034.7035999999998</v>
      </c>
      <c r="L1953" t="str">
        <f>_xlfn.IFS(Table8_1[[#This Row],[Unit_Price]]&lt;500,"Low Price",Table8_1[[#This Row],[Unit_Price]]&lt;2000,"Medium Price",Table8_1[[#This Row],[Unit_Price]]&gt;=2000, "High Price")</f>
        <v>Medium Price</v>
      </c>
      <c r="M1953" t="str">
        <f>VLOOKUP(Table8_16[[#This Row],[Customer_ID]],Table1__2[],2,FALSE)</f>
        <v>Katherine Dorsey</v>
      </c>
      <c r="N1953">
        <f>VLOOKUP(Table8_16[[#This Row],[Customer_ID]],Table1__2[],3,FALSE)</f>
        <v>24</v>
      </c>
      <c r="O1953" t="str">
        <f>VLOOKUP(Table8_16[[#This Row],[Customer_ID]],Table1__2[],4,FALSE)</f>
        <v>Male</v>
      </c>
      <c r="P1953" t="str">
        <f>VLOOKUP(Table8_16[[#This Row],[Customer_ID]],Table1__2[],5,FALSE)</f>
        <v>Christopherland</v>
      </c>
      <c r="Q1953" t="str">
        <f>VLOOKUP(Table8_16[[#This Row],[Customer_ID]],Table1__2[],6,FALSE)</f>
        <v>Oklahoma</v>
      </c>
      <c r="R1953" t="str">
        <f>VLOOKUP(Table8_16[[#This Row],[Customer_ID]],Table1__2[],7,FALSE)</f>
        <v>USA</v>
      </c>
      <c r="S1953" t="str">
        <f>VLOOKUP(Table8_16[[#This Row],[Customer_ID]],Table1__2[],8,FALSE)</f>
        <v>Platinum</v>
      </c>
      <c r="T1953" t="str">
        <f>VLOOKUP(Table8_16[[#This Row],[Customer_ID]],Table1__2[],9,FALSE)</f>
        <v>Students</v>
      </c>
      <c r="U1953" t="str">
        <f>VLOOKUP(Table8_16[[#This Row],[Product_ID]],Table3__211[],2,FALSE)</f>
        <v>Laptop Cooling</v>
      </c>
      <c r="V1953" t="str">
        <f>VLOOKUP(Table8_16[[#This Row],[Product_ID]],Table3__211[],3,FALSE)</f>
        <v>Pad</v>
      </c>
      <c r="W1953" t="str">
        <f>VLOOKUP(Table8_16[[#This Row],[Product_ID]],Table3__211[],4,FALSE)</f>
        <v>Electronics</v>
      </c>
      <c r="X1953" t="str">
        <f>VLOOKUP(Table8_16[[#This Row],[Product_ID]],Table3__211[],5,FALSE)</f>
        <v>Computer</v>
      </c>
      <c r="Y1953" t="str">
        <f>VLOOKUP(Table8_16[[#This Row],[Product_ID]],Table3__211[],6,FALSE)</f>
        <v>Murray, Gould and Ware</v>
      </c>
      <c r="Z1953">
        <f>VLOOKUP(Table8_16[[#This Row],[Product_ID]],Table3__211[],7,FALSE)</f>
        <v>86.42</v>
      </c>
      <c r="AA1953">
        <f>VLOOKUP(Table8_16[[#This Row],[Product_ID]],Table3__211[],8,FALSE)</f>
        <v>222</v>
      </c>
      <c r="AB1953" t="str">
        <f>VLOOKUP(Table8_16[[#This Row],[Store_ID]],Store!$A$2:$E$21,2,FALSE)</f>
        <v>Aguirre-Keller</v>
      </c>
      <c r="AC1953" t="str">
        <f>VLOOKUP(Table8_16[[#This Row],[Store_ID]],Store!$A$2:$E$21,3,FALSE)</f>
        <v>South</v>
      </c>
      <c r="AD1953" t="str">
        <f>VLOOKUP(Table8_16[[#This Row],[Store_ID]],Store!$A$2:$E$21,4,FALSE)</f>
        <v>Lake Michael</v>
      </c>
      <c r="AE1953" t="str">
        <f>VLOOKUP(Table8_16[[#This Row],[Store_ID]],Store!$A$2:$E$21,5,FALSE)</f>
        <v>Online</v>
      </c>
      <c r="AF1953" s="22" t="str">
        <f>VLOOKUP(Table8_16[[#This Row],[Store_ID]],Store!$A$2:$F$21,6,FALSE)</f>
        <v>Digital Store</v>
      </c>
    </row>
    <row r="1954" spans="1:32" x14ac:dyDescent="0.3">
      <c r="A1954" t="s">
        <v>3919</v>
      </c>
      <c r="B1954" s="5">
        <v>45525</v>
      </c>
      <c r="C1954" t="s">
        <v>1016</v>
      </c>
      <c r="D1954" t="s">
        <v>1738</v>
      </c>
      <c r="E1954" t="s">
        <v>1932</v>
      </c>
      <c r="F1954">
        <v>2</v>
      </c>
      <c r="G1954">
        <v>945.92</v>
      </c>
      <c r="H1954">
        <v>0.19</v>
      </c>
      <c r="I1954" t="s">
        <v>1964</v>
      </c>
      <c r="J1954">
        <v>1532.3904</v>
      </c>
      <c r="K1954">
        <v>1532.3904</v>
      </c>
      <c r="L1954" t="str">
        <f>_xlfn.IFS(Table8_1[[#This Row],[Unit_Price]]&lt;500,"Low Price",Table8_1[[#This Row],[Unit_Price]]&lt;2000,"Medium Price",Table8_1[[#This Row],[Unit_Price]]&gt;=2000, "High Price")</f>
        <v>Medium Price</v>
      </c>
      <c r="M1954" t="str">
        <f>VLOOKUP(Table8_16[[#This Row],[Customer_ID]],Table1__2[],2,FALSE)</f>
        <v>Casey Simpson</v>
      </c>
      <c r="N1954">
        <f>VLOOKUP(Table8_16[[#This Row],[Customer_ID]],Table1__2[],3,FALSE)</f>
        <v>54</v>
      </c>
      <c r="O1954" t="str">
        <f>VLOOKUP(Table8_16[[#This Row],[Customer_ID]],Table1__2[],4,FALSE)</f>
        <v>Male</v>
      </c>
      <c r="P1954" t="str">
        <f>VLOOKUP(Table8_16[[#This Row],[Customer_ID]],Table1__2[],5,FALSE)</f>
        <v>West Mathewside</v>
      </c>
      <c r="Q1954" t="str">
        <f>VLOOKUP(Table8_16[[#This Row],[Customer_ID]],Table1__2[],6,FALSE)</f>
        <v>Mississippi</v>
      </c>
      <c r="R1954" t="str">
        <f>VLOOKUP(Table8_16[[#This Row],[Customer_ID]],Table1__2[],7,FALSE)</f>
        <v>USA</v>
      </c>
      <c r="S1954" t="str">
        <f>VLOOKUP(Table8_16[[#This Row],[Customer_ID]],Table1__2[],8,FALSE)</f>
        <v>Platinum</v>
      </c>
      <c r="T1954" t="str">
        <f>VLOOKUP(Table8_16[[#This Row],[Customer_ID]],Table1__2[],9,FALSE)</f>
        <v>Experienced</v>
      </c>
      <c r="U1954" t="str">
        <f>VLOOKUP(Table8_16[[#This Row],[Product_ID]],Table3__211[],2,FALSE)</f>
        <v>Rugby</v>
      </c>
      <c r="V1954" t="str">
        <f>VLOOKUP(Table8_16[[#This Row],[Product_ID]],Table3__211[],3,FALSE)</f>
        <v>Ball</v>
      </c>
      <c r="W1954" t="str">
        <f>VLOOKUP(Table8_16[[#This Row],[Product_ID]],Table3__211[],4,FALSE)</f>
        <v>Sports</v>
      </c>
      <c r="X1954" t="str">
        <f>VLOOKUP(Table8_16[[#This Row],[Product_ID]],Table3__211[],5,FALSE)</f>
        <v>Team Sports</v>
      </c>
      <c r="Y1954" t="str">
        <f>VLOOKUP(Table8_16[[#This Row],[Product_ID]],Table3__211[],6,FALSE)</f>
        <v>Harris Inc</v>
      </c>
      <c r="Z1954">
        <f>VLOOKUP(Table8_16[[#This Row],[Product_ID]],Table3__211[],7,FALSE)</f>
        <v>212.26</v>
      </c>
      <c r="AA1954">
        <f>VLOOKUP(Table8_16[[#This Row],[Product_ID]],Table3__211[],8,FALSE)</f>
        <v>82</v>
      </c>
      <c r="AB1954" t="str">
        <f>VLOOKUP(Table8_16[[#This Row],[Store_ID]],Store!$A$2:$E$21,2,FALSE)</f>
        <v>Gardner, Humphrey and Contreras</v>
      </c>
      <c r="AC1954" t="str">
        <f>VLOOKUP(Table8_16[[#This Row],[Store_ID]],Store!$A$2:$E$21,3,FALSE)</f>
        <v>East</v>
      </c>
      <c r="AD1954" t="str">
        <f>VLOOKUP(Table8_16[[#This Row],[Store_ID]],Store!$A$2:$E$21,4,FALSE)</f>
        <v>Johnsonville</v>
      </c>
      <c r="AE1954" t="str">
        <f>VLOOKUP(Table8_16[[#This Row],[Store_ID]],Store!$A$2:$E$21,5,FALSE)</f>
        <v>Flagship</v>
      </c>
      <c r="AF1954" s="22" t="str">
        <f>VLOOKUP(Table8_16[[#This Row],[Store_ID]],Store!$A$2:$F$21,6,FALSE)</f>
        <v>Physical Store</v>
      </c>
    </row>
    <row r="1955" spans="1:32" x14ac:dyDescent="0.3">
      <c r="A1955" t="s">
        <v>3920</v>
      </c>
      <c r="B1955" s="5">
        <v>45780</v>
      </c>
      <c r="C1955" t="s">
        <v>299</v>
      </c>
      <c r="D1955" t="s">
        <v>1750</v>
      </c>
      <c r="E1955" t="s">
        <v>1942</v>
      </c>
      <c r="F1955">
        <v>2</v>
      </c>
      <c r="G1955">
        <v>981.35</v>
      </c>
      <c r="H1955">
        <v>0.16</v>
      </c>
      <c r="I1955" t="s">
        <v>1961</v>
      </c>
      <c r="J1955">
        <v>1648.6679999999999</v>
      </c>
      <c r="K1955">
        <v>1648.6680000000001</v>
      </c>
      <c r="L1955" t="str">
        <f>_xlfn.IFS(Table8_1[[#This Row],[Unit_Price]]&lt;500,"Low Price",Table8_1[[#This Row],[Unit_Price]]&lt;2000,"Medium Price",Table8_1[[#This Row],[Unit_Price]]&gt;=2000, "High Price")</f>
        <v>Medium Price</v>
      </c>
      <c r="M1955" t="str">
        <f>VLOOKUP(Table8_16[[#This Row],[Customer_ID]],Table1__2[],2,FALSE)</f>
        <v>Krystal Ford</v>
      </c>
      <c r="N1955">
        <f>VLOOKUP(Table8_16[[#This Row],[Customer_ID]],Table1__2[],3,FALSE)</f>
        <v>34</v>
      </c>
      <c r="O1955" t="str">
        <f>VLOOKUP(Table8_16[[#This Row],[Customer_ID]],Table1__2[],4,FALSE)</f>
        <v>Female</v>
      </c>
      <c r="P1955" t="str">
        <f>VLOOKUP(Table8_16[[#This Row],[Customer_ID]],Table1__2[],5,FALSE)</f>
        <v>South David</v>
      </c>
      <c r="Q1955" t="str">
        <f>VLOOKUP(Table8_16[[#This Row],[Customer_ID]],Table1__2[],6,FALSE)</f>
        <v>Arizona</v>
      </c>
      <c r="R1955" t="str">
        <f>VLOOKUP(Table8_16[[#This Row],[Customer_ID]],Table1__2[],7,FALSE)</f>
        <v>USA</v>
      </c>
      <c r="S1955" t="str">
        <f>VLOOKUP(Table8_16[[#This Row],[Customer_ID]],Table1__2[],8,FALSE)</f>
        <v>Platinum</v>
      </c>
      <c r="T1955" t="str">
        <f>VLOOKUP(Table8_16[[#This Row],[Customer_ID]],Table1__2[],9,FALSE)</f>
        <v>Experienced</v>
      </c>
      <c r="U1955" t="str">
        <f>VLOOKUP(Table8_16[[#This Row],[Product_ID]],Table3__211[],2,FALSE)</f>
        <v>Premium Blanket</v>
      </c>
      <c r="V1955" t="str">
        <f>VLOOKUP(Table8_16[[#This Row],[Product_ID]],Table3__211[],3,FALSE)</f>
        <v>Throw</v>
      </c>
      <c r="W1955" t="str">
        <f>VLOOKUP(Table8_16[[#This Row],[Product_ID]],Table3__211[],4,FALSE)</f>
        <v>Home</v>
      </c>
      <c r="X1955" t="str">
        <f>VLOOKUP(Table8_16[[#This Row],[Product_ID]],Table3__211[],5,FALSE)</f>
        <v>Decor</v>
      </c>
      <c r="Y1955" t="str">
        <f>VLOOKUP(Table8_16[[#This Row],[Product_ID]],Table3__211[],6,FALSE)</f>
        <v>Hernandez, Kennedy and Porter</v>
      </c>
      <c r="Z1955">
        <f>VLOOKUP(Table8_16[[#This Row],[Product_ID]],Table3__211[],7,FALSE)</f>
        <v>461.47</v>
      </c>
      <c r="AA1955">
        <f>VLOOKUP(Table8_16[[#This Row],[Product_ID]],Table3__211[],8,FALSE)</f>
        <v>190</v>
      </c>
      <c r="AB1955" t="str">
        <f>VLOOKUP(Table8_16[[#This Row],[Store_ID]],Store!$A$2:$E$21,2,FALSE)</f>
        <v>Holloway Ltd</v>
      </c>
      <c r="AC1955" t="str">
        <f>VLOOKUP(Table8_16[[#This Row],[Store_ID]],Store!$A$2:$E$21,3,FALSE)</f>
        <v>North</v>
      </c>
      <c r="AD1955" t="str">
        <f>VLOOKUP(Table8_16[[#This Row],[Store_ID]],Store!$A$2:$E$21,4,FALSE)</f>
        <v>Bensonhaven</v>
      </c>
      <c r="AE1955" t="str">
        <f>VLOOKUP(Table8_16[[#This Row],[Store_ID]],Store!$A$2:$E$21,5,FALSE)</f>
        <v>Flagship</v>
      </c>
      <c r="AF1955" s="22" t="str">
        <f>VLOOKUP(Table8_16[[#This Row],[Store_ID]],Store!$A$2:$F$21,6,FALSE)</f>
        <v>Physical Store</v>
      </c>
    </row>
    <row r="1956" spans="1:32" x14ac:dyDescent="0.3">
      <c r="A1956" t="s">
        <v>3921</v>
      </c>
      <c r="B1956" s="5">
        <v>45819</v>
      </c>
      <c r="C1956" t="s">
        <v>732</v>
      </c>
      <c r="D1956" t="s">
        <v>1759</v>
      </c>
      <c r="E1956" t="s">
        <v>1901</v>
      </c>
      <c r="F1956">
        <v>1</v>
      </c>
      <c r="G1956">
        <v>913.99</v>
      </c>
      <c r="H1956">
        <v>0.14000000000000001</v>
      </c>
      <c r="I1956" t="s">
        <v>1959</v>
      </c>
      <c r="J1956">
        <v>786.03139999999996</v>
      </c>
      <c r="K1956">
        <v>786.03139999999996</v>
      </c>
      <c r="L1956" t="str">
        <f>_xlfn.IFS(Table8_1[[#This Row],[Unit_Price]]&lt;500,"Low Price",Table8_1[[#This Row],[Unit_Price]]&lt;2000,"Medium Price",Table8_1[[#This Row],[Unit_Price]]&gt;=2000, "High Price")</f>
        <v>Medium Price</v>
      </c>
      <c r="M1956" t="str">
        <f>VLOOKUP(Table8_16[[#This Row],[Customer_ID]],Table1__2[],2,FALSE)</f>
        <v>Robert Harris</v>
      </c>
      <c r="N1956">
        <f>VLOOKUP(Table8_16[[#This Row],[Customer_ID]],Table1__2[],3,FALSE)</f>
        <v>50</v>
      </c>
      <c r="O1956" t="str">
        <f>VLOOKUP(Table8_16[[#This Row],[Customer_ID]],Table1__2[],4,FALSE)</f>
        <v>Male</v>
      </c>
      <c r="P1956" t="str">
        <f>VLOOKUP(Table8_16[[#This Row],[Customer_ID]],Table1__2[],5,FALSE)</f>
        <v>East jeremy</v>
      </c>
      <c r="Q1956" t="str">
        <f>VLOOKUP(Table8_16[[#This Row],[Customer_ID]],Table1__2[],6,FALSE)</f>
        <v>Iowa</v>
      </c>
      <c r="R1956" t="str">
        <f>VLOOKUP(Table8_16[[#This Row],[Customer_ID]],Table1__2[],7,FALSE)</f>
        <v>USA</v>
      </c>
      <c r="S1956" t="str">
        <f>VLOOKUP(Table8_16[[#This Row],[Customer_ID]],Table1__2[],8,FALSE)</f>
        <v>Platinum</v>
      </c>
      <c r="T1956" t="str">
        <f>VLOOKUP(Table8_16[[#This Row],[Customer_ID]],Table1__2[],9,FALSE)</f>
        <v>Experienced</v>
      </c>
      <c r="U1956" t="str">
        <f>VLOOKUP(Table8_16[[#This Row],[Product_ID]],Table3__211[],2,FALSE)</f>
        <v>Men's Hair Styling</v>
      </c>
      <c r="V1956" t="str">
        <f>VLOOKUP(Table8_16[[#This Row],[Product_ID]],Table3__211[],3,FALSE)</f>
        <v>Gel</v>
      </c>
      <c r="W1956" t="str">
        <f>VLOOKUP(Table8_16[[#This Row],[Product_ID]],Table3__211[],4,FALSE)</f>
        <v>Beauty</v>
      </c>
      <c r="X1956" t="str">
        <f>VLOOKUP(Table8_16[[#This Row],[Product_ID]],Table3__211[],5,FALSE)</f>
        <v>Haircare</v>
      </c>
      <c r="Y1956" t="str">
        <f>VLOOKUP(Table8_16[[#This Row],[Product_ID]],Table3__211[],6,FALSE)</f>
        <v>Cline-Mccarthy</v>
      </c>
      <c r="Z1956">
        <f>VLOOKUP(Table8_16[[#This Row],[Product_ID]],Table3__211[],7,FALSE)</f>
        <v>17.309999999999999</v>
      </c>
      <c r="AA1956">
        <f>VLOOKUP(Table8_16[[#This Row],[Product_ID]],Table3__211[],8,FALSE)</f>
        <v>399</v>
      </c>
      <c r="AB1956" t="str">
        <f>VLOOKUP(Table8_16[[#This Row],[Store_ID]],Store!$A$2:$E$21,2,FALSE)</f>
        <v>Johnson-Wright</v>
      </c>
      <c r="AC1956" t="str">
        <f>VLOOKUP(Table8_16[[#This Row],[Store_ID]],Store!$A$2:$E$21,3,FALSE)</f>
        <v>North</v>
      </c>
      <c r="AD1956" t="str">
        <f>VLOOKUP(Table8_16[[#This Row],[Store_ID]],Store!$A$2:$E$21,4,FALSE)</f>
        <v>Hoodberg</v>
      </c>
      <c r="AE1956" t="str">
        <f>VLOOKUP(Table8_16[[#This Row],[Store_ID]],Store!$A$2:$E$21,5,FALSE)</f>
        <v>Outlet</v>
      </c>
      <c r="AF1956" s="22" t="str">
        <f>VLOOKUP(Table8_16[[#This Row],[Store_ID]],Store!$A$2:$F$21,6,FALSE)</f>
        <v>Physical Store</v>
      </c>
    </row>
    <row r="1957" spans="1:32" x14ac:dyDescent="0.3">
      <c r="A1957" t="s">
        <v>3922</v>
      </c>
      <c r="B1957" s="5">
        <v>45863</v>
      </c>
      <c r="C1957" t="s">
        <v>58</v>
      </c>
      <c r="D1957" t="s">
        <v>1780</v>
      </c>
      <c r="E1957" t="s">
        <v>1917</v>
      </c>
      <c r="F1957">
        <v>4</v>
      </c>
      <c r="G1957">
        <v>270.69</v>
      </c>
      <c r="H1957">
        <v>0.18</v>
      </c>
      <c r="I1957" t="s">
        <v>1961</v>
      </c>
      <c r="J1957">
        <v>887.86320000000001</v>
      </c>
      <c r="K1957">
        <v>887.86320000000001</v>
      </c>
      <c r="L1957" t="str">
        <f>_xlfn.IFS(Table8_1[[#This Row],[Unit_Price]]&lt;500,"Low Price",Table8_1[[#This Row],[Unit_Price]]&lt;2000,"Medium Price",Table8_1[[#This Row],[Unit_Price]]&gt;=2000, "High Price")</f>
        <v>Low Price</v>
      </c>
      <c r="M1957" t="str">
        <f>VLOOKUP(Table8_16[[#This Row],[Customer_ID]],Table1__2[],2,FALSE)</f>
        <v>Brian Lopez</v>
      </c>
      <c r="N1957">
        <f>VLOOKUP(Table8_16[[#This Row],[Customer_ID]],Table1__2[],3,FALSE)</f>
        <v>28</v>
      </c>
      <c r="O1957" t="str">
        <f>VLOOKUP(Table8_16[[#This Row],[Customer_ID]],Table1__2[],4,FALSE)</f>
        <v>Female</v>
      </c>
      <c r="P1957" t="str">
        <f>VLOOKUP(Table8_16[[#This Row],[Customer_ID]],Table1__2[],5,FALSE)</f>
        <v>East Krista</v>
      </c>
      <c r="Q1957" t="str">
        <f>VLOOKUP(Table8_16[[#This Row],[Customer_ID]],Table1__2[],6,FALSE)</f>
        <v>New York</v>
      </c>
      <c r="R1957" t="str">
        <f>VLOOKUP(Table8_16[[#This Row],[Customer_ID]],Table1__2[],7,FALSE)</f>
        <v>USA</v>
      </c>
      <c r="S1957" t="str">
        <f>VLOOKUP(Table8_16[[#This Row],[Customer_ID]],Table1__2[],8,FALSE)</f>
        <v>Gold</v>
      </c>
      <c r="T1957" t="str">
        <f>VLOOKUP(Table8_16[[#This Row],[Customer_ID]],Table1__2[],9,FALSE)</f>
        <v>Entry level Professionel</v>
      </c>
      <c r="U1957" t="str">
        <f>VLOOKUP(Table8_16[[#This Row],[Product_ID]],Table3__211[],2,FALSE)</f>
        <v>Women's Hair Dryer</v>
      </c>
      <c r="V1957" t="str">
        <f>VLOOKUP(Table8_16[[#This Row],[Product_ID]],Table3__211[],3,FALSE)</f>
        <v>Brush</v>
      </c>
      <c r="W1957" t="str">
        <f>VLOOKUP(Table8_16[[#This Row],[Product_ID]],Table3__211[],4,FALSE)</f>
        <v>Beauty</v>
      </c>
      <c r="X1957" t="str">
        <f>VLOOKUP(Table8_16[[#This Row],[Product_ID]],Table3__211[],5,FALSE)</f>
        <v>Haircare</v>
      </c>
      <c r="Y1957" t="str">
        <f>VLOOKUP(Table8_16[[#This Row],[Product_ID]],Table3__211[],6,FALSE)</f>
        <v>Torres, Spencer and Potter</v>
      </c>
      <c r="Z1957">
        <f>VLOOKUP(Table8_16[[#This Row],[Product_ID]],Table3__211[],7,FALSE)</f>
        <v>340.39</v>
      </c>
      <c r="AA1957">
        <f>VLOOKUP(Table8_16[[#This Row],[Product_ID]],Table3__211[],8,FALSE)</f>
        <v>177</v>
      </c>
      <c r="AB1957" t="str">
        <f>VLOOKUP(Table8_16[[#This Row],[Store_ID]],Store!$A$2:$E$21,2,FALSE)</f>
        <v>Bean, Jones and Park</v>
      </c>
      <c r="AC1957" t="str">
        <f>VLOOKUP(Table8_16[[#This Row],[Store_ID]],Store!$A$2:$E$21,3,FALSE)</f>
        <v>West</v>
      </c>
      <c r="AD1957" t="str">
        <f>VLOOKUP(Table8_16[[#This Row],[Store_ID]],Store!$A$2:$E$21,4,FALSE)</f>
        <v>Thompsonborough</v>
      </c>
      <c r="AE1957" t="str">
        <f>VLOOKUP(Table8_16[[#This Row],[Store_ID]],Store!$A$2:$E$21,5,FALSE)</f>
        <v>Online</v>
      </c>
      <c r="AF1957" s="22" t="str">
        <f>VLOOKUP(Table8_16[[#This Row],[Store_ID]],Store!$A$2:$F$21,6,FALSE)</f>
        <v>Digital Store</v>
      </c>
    </row>
    <row r="1958" spans="1:32" x14ac:dyDescent="0.3">
      <c r="A1958" t="s">
        <v>3923</v>
      </c>
      <c r="B1958" s="5">
        <v>45687</v>
      </c>
      <c r="C1958" t="s">
        <v>545</v>
      </c>
      <c r="D1958" t="s">
        <v>1814</v>
      </c>
      <c r="E1958" t="s">
        <v>1911</v>
      </c>
      <c r="F1958">
        <v>3</v>
      </c>
      <c r="G1958">
        <v>998.58</v>
      </c>
      <c r="H1958">
        <v>0.02</v>
      </c>
      <c r="I1958" t="s">
        <v>1959</v>
      </c>
      <c r="J1958">
        <v>2935.8252000000002</v>
      </c>
      <c r="K1958">
        <v>2935.8252000000002</v>
      </c>
      <c r="L1958" t="str">
        <f>_xlfn.IFS(Table8_1[[#This Row],[Unit_Price]]&lt;500,"Low Price",Table8_1[[#This Row],[Unit_Price]]&lt;2000,"Medium Price",Table8_1[[#This Row],[Unit_Price]]&gt;=2000, "High Price")</f>
        <v>Medium Price</v>
      </c>
      <c r="M1958" t="str">
        <f>VLOOKUP(Table8_16[[#This Row],[Customer_ID]],Table1__2[],2,FALSE)</f>
        <v>Cynthia Morris</v>
      </c>
      <c r="N1958">
        <f>VLOOKUP(Table8_16[[#This Row],[Customer_ID]],Table1__2[],3,FALSE)</f>
        <v>18</v>
      </c>
      <c r="O1958" t="str">
        <f>VLOOKUP(Table8_16[[#This Row],[Customer_ID]],Table1__2[],4,FALSE)</f>
        <v>Female</v>
      </c>
      <c r="P1958" t="str">
        <f>VLOOKUP(Table8_16[[#This Row],[Customer_ID]],Table1__2[],5,FALSE)</f>
        <v>Hessmouth</v>
      </c>
      <c r="Q1958" t="str">
        <f>VLOOKUP(Table8_16[[#This Row],[Customer_ID]],Table1__2[],6,FALSE)</f>
        <v>Arizona</v>
      </c>
      <c r="R1958" t="str">
        <f>VLOOKUP(Table8_16[[#This Row],[Customer_ID]],Table1__2[],7,FALSE)</f>
        <v>USA</v>
      </c>
      <c r="S1958" t="str">
        <f>VLOOKUP(Table8_16[[#This Row],[Customer_ID]],Table1__2[],8,FALSE)</f>
        <v>Silver</v>
      </c>
      <c r="T1958" t="str">
        <f>VLOOKUP(Table8_16[[#This Row],[Customer_ID]],Table1__2[],9,FALSE)</f>
        <v>Teenage</v>
      </c>
      <c r="U1958" t="str">
        <f>VLOOKUP(Table8_16[[#This Row],[Product_ID]],Table3__211[],2,FALSE)</f>
        <v>WiFi Mesh</v>
      </c>
      <c r="V1958" t="str">
        <f>VLOOKUP(Table8_16[[#This Row],[Product_ID]],Table3__211[],3,FALSE)</f>
        <v>Router</v>
      </c>
      <c r="W1958" t="str">
        <f>VLOOKUP(Table8_16[[#This Row],[Product_ID]],Table3__211[],4,FALSE)</f>
        <v>Electronics</v>
      </c>
      <c r="X1958" t="str">
        <f>VLOOKUP(Table8_16[[#This Row],[Product_ID]],Table3__211[],5,FALSE)</f>
        <v>Appliances</v>
      </c>
      <c r="Y1958" t="str">
        <f>VLOOKUP(Table8_16[[#This Row],[Product_ID]],Table3__211[],6,FALSE)</f>
        <v>White, Reeves and Woods</v>
      </c>
      <c r="Z1958">
        <f>VLOOKUP(Table8_16[[#This Row],[Product_ID]],Table3__211[],7,FALSE)</f>
        <v>480.9</v>
      </c>
      <c r="AA1958">
        <f>VLOOKUP(Table8_16[[#This Row],[Product_ID]],Table3__211[],8,FALSE)</f>
        <v>104</v>
      </c>
      <c r="AB1958" t="str">
        <f>VLOOKUP(Table8_16[[#This Row],[Store_ID]],Store!$A$2:$E$21,2,FALSE)</f>
        <v>Benson-Elliott</v>
      </c>
      <c r="AC1958" t="str">
        <f>VLOOKUP(Table8_16[[#This Row],[Store_ID]],Store!$A$2:$E$21,3,FALSE)</f>
        <v>East</v>
      </c>
      <c r="AD1958" t="str">
        <f>VLOOKUP(Table8_16[[#This Row],[Store_ID]],Store!$A$2:$E$21,4,FALSE)</f>
        <v>Port Josephberg</v>
      </c>
      <c r="AE1958" t="str">
        <f>VLOOKUP(Table8_16[[#This Row],[Store_ID]],Store!$A$2:$E$21,5,FALSE)</f>
        <v>Online</v>
      </c>
      <c r="AF1958" s="22" t="str">
        <f>VLOOKUP(Table8_16[[#This Row],[Store_ID]],Store!$A$2:$F$21,6,FALSE)</f>
        <v>Digital Store</v>
      </c>
    </row>
    <row r="1959" spans="1:32" x14ac:dyDescent="0.3">
      <c r="A1959" t="s">
        <v>3924</v>
      </c>
      <c r="B1959" s="5">
        <v>45806</v>
      </c>
      <c r="C1959" t="s">
        <v>1420</v>
      </c>
      <c r="D1959" t="s">
        <v>1689</v>
      </c>
      <c r="E1959" t="s">
        <v>1921</v>
      </c>
      <c r="F1959">
        <v>3</v>
      </c>
      <c r="G1959">
        <v>765.12</v>
      </c>
      <c r="H1959">
        <v>0.18</v>
      </c>
      <c r="I1959" t="s">
        <v>1959</v>
      </c>
      <c r="J1959">
        <v>1882.1952000000001</v>
      </c>
      <c r="K1959">
        <v>1882.1952000000001</v>
      </c>
      <c r="L1959" t="str">
        <f>_xlfn.IFS(Table8_1[[#This Row],[Unit_Price]]&lt;500,"Low Price",Table8_1[[#This Row],[Unit_Price]]&lt;2000,"Medium Price",Table8_1[[#This Row],[Unit_Price]]&gt;=2000, "High Price")</f>
        <v>Medium Price</v>
      </c>
      <c r="M1959" t="str">
        <f>VLOOKUP(Table8_16[[#This Row],[Customer_ID]],Table1__2[],2,FALSE)</f>
        <v>Julie Powell</v>
      </c>
      <c r="N1959">
        <f>VLOOKUP(Table8_16[[#This Row],[Customer_ID]],Table1__2[],3,FALSE)</f>
        <v>59</v>
      </c>
      <c r="O1959" t="str">
        <f>VLOOKUP(Table8_16[[#This Row],[Customer_ID]],Table1__2[],4,FALSE)</f>
        <v>Female</v>
      </c>
      <c r="P1959" t="str">
        <f>VLOOKUP(Table8_16[[#This Row],[Customer_ID]],Table1__2[],5,FALSE)</f>
        <v>South Barbara</v>
      </c>
      <c r="Q1959" t="str">
        <f>VLOOKUP(Table8_16[[#This Row],[Customer_ID]],Table1__2[],6,FALSE)</f>
        <v>Arkansas</v>
      </c>
      <c r="R1959" t="str">
        <f>VLOOKUP(Table8_16[[#This Row],[Customer_ID]],Table1__2[],7,FALSE)</f>
        <v>USA</v>
      </c>
      <c r="S1959" t="str">
        <f>VLOOKUP(Table8_16[[#This Row],[Customer_ID]],Table1__2[],8,FALSE)</f>
        <v>Gold</v>
      </c>
      <c r="T1959" t="str">
        <f>VLOOKUP(Table8_16[[#This Row],[Customer_ID]],Table1__2[],9,FALSE)</f>
        <v>Experienced</v>
      </c>
      <c r="U1959" t="str">
        <f>VLOOKUP(Table8_16[[#This Row],[Product_ID]],Table3__211[],2,FALSE)</f>
        <v>Men's Casual</v>
      </c>
      <c r="V1959" t="str">
        <f>VLOOKUP(Table8_16[[#This Row],[Product_ID]],Table3__211[],3,FALSE)</f>
        <v>Sneakers</v>
      </c>
      <c r="W1959" t="str">
        <f>VLOOKUP(Table8_16[[#This Row],[Product_ID]],Table3__211[],4,FALSE)</f>
        <v>Clothing</v>
      </c>
      <c r="X1959" t="str">
        <f>VLOOKUP(Table8_16[[#This Row],[Product_ID]],Table3__211[],5,FALSE)</f>
        <v>Footwear</v>
      </c>
      <c r="Y1959" t="str">
        <f>VLOOKUP(Table8_16[[#This Row],[Product_ID]],Table3__211[],6,FALSE)</f>
        <v>Hogan-Lee</v>
      </c>
      <c r="Z1959">
        <f>VLOOKUP(Table8_16[[#This Row],[Product_ID]],Table3__211[],7,FALSE)</f>
        <v>353.47</v>
      </c>
      <c r="AA1959">
        <f>VLOOKUP(Table8_16[[#This Row],[Product_ID]],Table3__211[],8,FALSE)</f>
        <v>214</v>
      </c>
      <c r="AB1959" t="str">
        <f>VLOOKUP(Table8_16[[#This Row],[Store_ID]],Store!$A$2:$E$21,2,FALSE)</f>
        <v>Moore, Padilla and Butler</v>
      </c>
      <c r="AC1959" t="str">
        <f>VLOOKUP(Table8_16[[#This Row],[Store_ID]],Store!$A$2:$E$21,3,FALSE)</f>
        <v>South</v>
      </c>
      <c r="AD1959" t="str">
        <f>VLOOKUP(Table8_16[[#This Row],[Store_ID]],Store!$A$2:$E$21,4,FALSE)</f>
        <v>East Johnstad</v>
      </c>
      <c r="AE1959" t="str">
        <f>VLOOKUP(Table8_16[[#This Row],[Store_ID]],Store!$A$2:$E$21,5,FALSE)</f>
        <v>Flagship</v>
      </c>
      <c r="AF1959" s="22" t="str">
        <f>VLOOKUP(Table8_16[[#This Row],[Store_ID]],Store!$A$2:$F$21,6,FALSE)</f>
        <v>Physical Store</v>
      </c>
    </row>
    <row r="1960" spans="1:32" x14ac:dyDescent="0.3">
      <c r="A1960" t="s">
        <v>3925</v>
      </c>
      <c r="B1960" s="5">
        <v>45216</v>
      </c>
      <c r="C1960" t="s">
        <v>268</v>
      </c>
      <c r="D1960" t="s">
        <v>1774</v>
      </c>
      <c r="E1960" t="s">
        <v>1948</v>
      </c>
      <c r="F1960">
        <v>3</v>
      </c>
      <c r="G1960">
        <v>449.99</v>
      </c>
      <c r="H1960">
        <v>0.17</v>
      </c>
      <c r="I1960" t="s">
        <v>1964</v>
      </c>
      <c r="J1960">
        <v>1120.4751000000001</v>
      </c>
      <c r="K1960">
        <v>1120.4751000000001</v>
      </c>
      <c r="L1960" t="str">
        <f>_xlfn.IFS(Table8_1[[#This Row],[Unit_Price]]&lt;500,"Low Price",Table8_1[[#This Row],[Unit_Price]]&lt;2000,"Medium Price",Table8_1[[#This Row],[Unit_Price]]&gt;=2000, "High Price")</f>
        <v>Low Price</v>
      </c>
      <c r="M1960" t="str">
        <f>VLOOKUP(Table8_16[[#This Row],[Customer_ID]],Table1__2[],2,FALSE)</f>
        <v>Tonya Burch</v>
      </c>
      <c r="N1960">
        <f>VLOOKUP(Table8_16[[#This Row],[Customer_ID]],Table1__2[],3,FALSE)</f>
        <v>39</v>
      </c>
      <c r="O1960" t="str">
        <f>VLOOKUP(Table8_16[[#This Row],[Customer_ID]],Table1__2[],4,FALSE)</f>
        <v>Female</v>
      </c>
      <c r="P1960" t="str">
        <f>VLOOKUP(Table8_16[[#This Row],[Customer_ID]],Table1__2[],5,FALSE)</f>
        <v>Olsonhaven</v>
      </c>
      <c r="Q1960" t="str">
        <f>VLOOKUP(Table8_16[[#This Row],[Customer_ID]],Table1__2[],6,FALSE)</f>
        <v>Iowa</v>
      </c>
      <c r="R1960" t="str">
        <f>VLOOKUP(Table8_16[[#This Row],[Customer_ID]],Table1__2[],7,FALSE)</f>
        <v>USA</v>
      </c>
      <c r="S1960" t="str">
        <f>VLOOKUP(Table8_16[[#This Row],[Customer_ID]],Table1__2[],8,FALSE)</f>
        <v>Gold</v>
      </c>
      <c r="T1960" t="str">
        <f>VLOOKUP(Table8_16[[#This Row],[Customer_ID]],Table1__2[],9,FALSE)</f>
        <v>Experienced</v>
      </c>
      <c r="U1960" t="str">
        <f>VLOOKUP(Table8_16[[#This Row],[Product_ID]],Table3__211[],2,FALSE)</f>
        <v>Matte Lipstick</v>
      </c>
      <c r="V1960" t="str">
        <f>VLOOKUP(Table8_16[[#This Row],[Product_ID]],Table3__211[],3,FALSE)</f>
        <v>Set</v>
      </c>
      <c r="W1960" t="str">
        <f>VLOOKUP(Table8_16[[#This Row],[Product_ID]],Table3__211[],4,FALSE)</f>
        <v>Beauty</v>
      </c>
      <c r="X1960" t="str">
        <f>VLOOKUP(Table8_16[[#This Row],[Product_ID]],Table3__211[],5,FALSE)</f>
        <v>Makeup</v>
      </c>
      <c r="Y1960" t="str">
        <f>VLOOKUP(Table8_16[[#This Row],[Product_ID]],Table3__211[],6,FALSE)</f>
        <v>Zhang Inc</v>
      </c>
      <c r="Z1960">
        <f>VLOOKUP(Table8_16[[#This Row],[Product_ID]],Table3__211[],7,FALSE)</f>
        <v>299.11</v>
      </c>
      <c r="AA1960">
        <f>VLOOKUP(Table8_16[[#This Row],[Product_ID]],Table3__211[],8,FALSE)</f>
        <v>118</v>
      </c>
      <c r="AB1960" t="str">
        <f>VLOOKUP(Table8_16[[#This Row],[Store_ID]],Store!$A$2:$E$21,2,FALSE)</f>
        <v>Mann-Austin</v>
      </c>
      <c r="AC1960" t="str">
        <f>VLOOKUP(Table8_16[[#This Row],[Store_ID]],Store!$A$2:$E$21,3,FALSE)</f>
        <v>East</v>
      </c>
      <c r="AD1960" t="str">
        <f>VLOOKUP(Table8_16[[#This Row],[Store_ID]],Store!$A$2:$E$21,4,FALSE)</f>
        <v>Vasquezborough</v>
      </c>
      <c r="AE1960" t="str">
        <f>VLOOKUP(Table8_16[[#This Row],[Store_ID]],Store!$A$2:$E$21,5,FALSE)</f>
        <v>Online</v>
      </c>
      <c r="AF1960" s="22" t="str">
        <f>VLOOKUP(Table8_16[[#This Row],[Store_ID]],Store!$A$2:$F$21,6,FALSE)</f>
        <v>Digital Store</v>
      </c>
    </row>
    <row r="1961" spans="1:32" x14ac:dyDescent="0.3">
      <c r="A1961" t="s">
        <v>3926</v>
      </c>
      <c r="B1961" s="5">
        <v>45639</v>
      </c>
      <c r="C1961" t="s">
        <v>817</v>
      </c>
      <c r="D1961" t="s">
        <v>1709</v>
      </c>
      <c r="E1961" t="s">
        <v>1927</v>
      </c>
      <c r="F1961">
        <v>2</v>
      </c>
      <c r="G1961">
        <v>249.02</v>
      </c>
      <c r="H1961">
        <v>0.01</v>
      </c>
      <c r="I1961" t="s">
        <v>1964</v>
      </c>
      <c r="J1961">
        <v>493.05959999999999</v>
      </c>
      <c r="K1961">
        <v>493.05960000000005</v>
      </c>
      <c r="L1961" t="str">
        <f>_xlfn.IFS(Table8_1[[#This Row],[Unit_Price]]&lt;500,"Low Price",Table8_1[[#This Row],[Unit_Price]]&lt;2000,"Medium Price",Table8_1[[#This Row],[Unit_Price]]&gt;=2000, "High Price")</f>
        <v>Low Price</v>
      </c>
      <c r="M1961" t="str">
        <f>VLOOKUP(Table8_16[[#This Row],[Customer_ID]],Table1__2[],2,FALSE)</f>
        <v>John Mccoy</v>
      </c>
      <c r="N1961">
        <f>VLOOKUP(Table8_16[[#This Row],[Customer_ID]],Table1__2[],3,FALSE)</f>
        <v>26</v>
      </c>
      <c r="O1961" t="str">
        <f>VLOOKUP(Table8_16[[#This Row],[Customer_ID]],Table1__2[],4,FALSE)</f>
        <v>Male</v>
      </c>
      <c r="P1961" t="str">
        <f>VLOOKUP(Table8_16[[#This Row],[Customer_ID]],Table1__2[],5,FALSE)</f>
        <v>Robinborough</v>
      </c>
      <c r="Q1961" t="str">
        <f>VLOOKUP(Table8_16[[#This Row],[Customer_ID]],Table1__2[],6,FALSE)</f>
        <v>South Dakota</v>
      </c>
      <c r="R1961" t="str">
        <f>VLOOKUP(Table8_16[[#This Row],[Customer_ID]],Table1__2[],7,FALSE)</f>
        <v>USA</v>
      </c>
      <c r="S1961" t="str">
        <f>VLOOKUP(Table8_16[[#This Row],[Customer_ID]],Table1__2[],8,FALSE)</f>
        <v>Silver</v>
      </c>
      <c r="T1961" t="str">
        <f>VLOOKUP(Table8_16[[#This Row],[Customer_ID]],Table1__2[],9,FALSE)</f>
        <v>Entry level Professionel</v>
      </c>
      <c r="U1961" t="str">
        <f>VLOOKUP(Table8_16[[#This Row],[Product_ID]],Table3__211[],2,FALSE)</f>
        <v>USB External Hard</v>
      </c>
      <c r="V1961" t="str">
        <f>VLOOKUP(Table8_16[[#This Row],[Product_ID]],Table3__211[],3,FALSE)</f>
        <v>Drive</v>
      </c>
      <c r="W1961" t="str">
        <f>VLOOKUP(Table8_16[[#This Row],[Product_ID]],Table3__211[],4,FALSE)</f>
        <v>Electronics</v>
      </c>
      <c r="X1961" t="str">
        <f>VLOOKUP(Table8_16[[#This Row],[Product_ID]],Table3__211[],5,FALSE)</f>
        <v>Computer</v>
      </c>
      <c r="Y1961" t="str">
        <f>VLOOKUP(Table8_16[[#This Row],[Product_ID]],Table3__211[],6,FALSE)</f>
        <v>Robinson Inc</v>
      </c>
      <c r="Z1961">
        <f>VLOOKUP(Table8_16[[#This Row],[Product_ID]],Table3__211[],7,FALSE)</f>
        <v>253.33</v>
      </c>
      <c r="AA1961">
        <f>VLOOKUP(Table8_16[[#This Row],[Product_ID]],Table3__211[],8,FALSE)</f>
        <v>266</v>
      </c>
      <c r="AB1961" t="str">
        <f>VLOOKUP(Table8_16[[#This Row],[Store_ID]],Store!$A$2:$E$21,2,FALSE)</f>
        <v>Aguirre-Keller</v>
      </c>
      <c r="AC1961" t="str">
        <f>VLOOKUP(Table8_16[[#This Row],[Store_ID]],Store!$A$2:$E$21,3,FALSE)</f>
        <v>South</v>
      </c>
      <c r="AD1961" t="str">
        <f>VLOOKUP(Table8_16[[#This Row],[Store_ID]],Store!$A$2:$E$21,4,FALSE)</f>
        <v>Lake Michael</v>
      </c>
      <c r="AE1961" t="str">
        <f>VLOOKUP(Table8_16[[#This Row],[Store_ID]],Store!$A$2:$E$21,5,FALSE)</f>
        <v>Online</v>
      </c>
      <c r="AF1961" s="22" t="str">
        <f>VLOOKUP(Table8_16[[#This Row],[Store_ID]],Store!$A$2:$F$21,6,FALSE)</f>
        <v>Digital Store</v>
      </c>
    </row>
    <row r="1962" spans="1:32" x14ac:dyDescent="0.3">
      <c r="A1962" t="s">
        <v>3927</v>
      </c>
      <c r="B1962" s="5">
        <v>45454</v>
      </c>
      <c r="C1962" t="s">
        <v>474</v>
      </c>
      <c r="D1962" t="s">
        <v>1753</v>
      </c>
      <c r="E1962" t="s">
        <v>1948</v>
      </c>
      <c r="F1962">
        <v>3</v>
      </c>
      <c r="G1962">
        <v>223.64</v>
      </c>
      <c r="H1962">
        <v>0.05</v>
      </c>
      <c r="I1962" t="s">
        <v>1959</v>
      </c>
      <c r="J1962">
        <v>637.37400000000002</v>
      </c>
      <c r="K1962">
        <v>637.37399999999991</v>
      </c>
      <c r="L1962" t="str">
        <f>_xlfn.IFS(Table8_1[[#This Row],[Unit_Price]]&lt;500,"Low Price",Table8_1[[#This Row],[Unit_Price]]&lt;2000,"Medium Price",Table8_1[[#This Row],[Unit_Price]]&gt;=2000, "High Price")</f>
        <v>Low Price</v>
      </c>
      <c r="M1962" t="str">
        <f>VLOOKUP(Table8_16[[#This Row],[Customer_ID]],Table1__2[],2,FALSE)</f>
        <v>Rick Dominguez</v>
      </c>
      <c r="N1962">
        <f>VLOOKUP(Table8_16[[#This Row],[Customer_ID]],Table1__2[],3,FALSE)</f>
        <v>55</v>
      </c>
      <c r="O1962" t="str">
        <f>VLOOKUP(Table8_16[[#This Row],[Customer_ID]],Table1__2[],4,FALSE)</f>
        <v>Female</v>
      </c>
      <c r="P1962" t="str">
        <f>VLOOKUP(Table8_16[[#This Row],[Customer_ID]],Table1__2[],5,FALSE)</f>
        <v>North Johnbury</v>
      </c>
      <c r="Q1962" t="str">
        <f>VLOOKUP(Table8_16[[#This Row],[Customer_ID]],Table1__2[],6,FALSE)</f>
        <v>Ohio</v>
      </c>
      <c r="R1962" t="str">
        <f>VLOOKUP(Table8_16[[#This Row],[Customer_ID]],Table1__2[],7,FALSE)</f>
        <v>USA</v>
      </c>
      <c r="S1962" t="str">
        <f>VLOOKUP(Table8_16[[#This Row],[Customer_ID]],Table1__2[],8,FALSE)</f>
        <v>Platinum</v>
      </c>
      <c r="T1962" t="str">
        <f>VLOOKUP(Table8_16[[#This Row],[Customer_ID]],Table1__2[],9,FALSE)</f>
        <v>Experienced</v>
      </c>
      <c r="U1962" t="str">
        <f>VLOOKUP(Table8_16[[#This Row],[Product_ID]],Table3__211[],2,FALSE)</f>
        <v>Foam</v>
      </c>
      <c r="V1962" t="str">
        <f>VLOOKUP(Table8_16[[#This Row],[Product_ID]],Table3__211[],3,FALSE)</f>
        <v>Roller</v>
      </c>
      <c r="W1962" t="str">
        <f>VLOOKUP(Table8_16[[#This Row],[Product_ID]],Table3__211[],4,FALSE)</f>
        <v>Sports</v>
      </c>
      <c r="X1962" t="str">
        <f>VLOOKUP(Table8_16[[#This Row],[Product_ID]],Table3__211[],5,FALSE)</f>
        <v>Fitness</v>
      </c>
      <c r="Y1962" t="str">
        <f>VLOOKUP(Table8_16[[#This Row],[Product_ID]],Table3__211[],6,FALSE)</f>
        <v>Atkinson, Camacho and Oliver</v>
      </c>
      <c r="Z1962">
        <f>VLOOKUP(Table8_16[[#This Row],[Product_ID]],Table3__211[],7,FALSE)</f>
        <v>30.62</v>
      </c>
      <c r="AA1962">
        <f>VLOOKUP(Table8_16[[#This Row],[Product_ID]],Table3__211[],8,FALSE)</f>
        <v>138</v>
      </c>
      <c r="AB1962" t="str">
        <f>VLOOKUP(Table8_16[[#This Row],[Store_ID]],Store!$A$2:$E$21,2,FALSE)</f>
        <v>Mann-Austin</v>
      </c>
      <c r="AC1962" t="str">
        <f>VLOOKUP(Table8_16[[#This Row],[Store_ID]],Store!$A$2:$E$21,3,FALSE)</f>
        <v>East</v>
      </c>
      <c r="AD1962" t="str">
        <f>VLOOKUP(Table8_16[[#This Row],[Store_ID]],Store!$A$2:$E$21,4,FALSE)</f>
        <v>Vasquezborough</v>
      </c>
      <c r="AE1962" t="str">
        <f>VLOOKUP(Table8_16[[#This Row],[Store_ID]],Store!$A$2:$E$21,5,FALSE)</f>
        <v>Online</v>
      </c>
      <c r="AF1962" s="22" t="str">
        <f>VLOOKUP(Table8_16[[#This Row],[Store_ID]],Store!$A$2:$F$21,6,FALSE)</f>
        <v>Digital Store</v>
      </c>
    </row>
    <row r="1963" spans="1:32" x14ac:dyDescent="0.3">
      <c r="A1963" t="s">
        <v>3928</v>
      </c>
      <c r="B1963" s="5">
        <v>45934</v>
      </c>
      <c r="C1963" t="s">
        <v>379</v>
      </c>
      <c r="D1963" t="s">
        <v>1648</v>
      </c>
      <c r="E1963" t="s">
        <v>1904</v>
      </c>
      <c r="F1963">
        <v>2</v>
      </c>
      <c r="G1963">
        <v>92.94</v>
      </c>
      <c r="H1963">
        <v>0.12</v>
      </c>
      <c r="I1963" t="s">
        <v>1959</v>
      </c>
      <c r="J1963">
        <v>163.5744</v>
      </c>
      <c r="K1963">
        <v>163.5744</v>
      </c>
      <c r="L1963" t="str">
        <f>_xlfn.IFS(Table8_1[[#This Row],[Unit_Price]]&lt;500,"Low Price",Table8_1[[#This Row],[Unit_Price]]&lt;2000,"Medium Price",Table8_1[[#This Row],[Unit_Price]]&gt;=2000, "High Price")</f>
        <v>Low Price</v>
      </c>
      <c r="M1963" t="str">
        <f>VLOOKUP(Table8_16[[#This Row],[Customer_ID]],Table1__2[],2,FALSE)</f>
        <v>Howard Summers</v>
      </c>
      <c r="N1963">
        <f>VLOOKUP(Table8_16[[#This Row],[Customer_ID]],Table1__2[],3,FALSE)</f>
        <v>53</v>
      </c>
      <c r="O1963" t="str">
        <f>VLOOKUP(Table8_16[[#This Row],[Customer_ID]],Table1__2[],4,FALSE)</f>
        <v>Female</v>
      </c>
      <c r="P1963" t="str">
        <f>VLOOKUP(Table8_16[[#This Row],[Customer_ID]],Table1__2[],5,FALSE)</f>
        <v>East Linda</v>
      </c>
      <c r="Q1963" t="str">
        <f>VLOOKUP(Table8_16[[#This Row],[Customer_ID]],Table1__2[],6,FALSE)</f>
        <v>Rhode Island</v>
      </c>
      <c r="R1963" t="str">
        <f>VLOOKUP(Table8_16[[#This Row],[Customer_ID]],Table1__2[],7,FALSE)</f>
        <v>USA</v>
      </c>
      <c r="S1963" t="str">
        <f>VLOOKUP(Table8_16[[#This Row],[Customer_ID]],Table1__2[],8,FALSE)</f>
        <v>Bronze</v>
      </c>
      <c r="T1963" t="str">
        <f>VLOOKUP(Table8_16[[#This Row],[Customer_ID]],Table1__2[],9,FALSE)</f>
        <v>Experienced</v>
      </c>
      <c r="U1963" t="str">
        <f>VLOOKUP(Table8_16[[#This Row],[Product_ID]],Table3__211[],2,FALSE)</f>
        <v>Foldable Camping</v>
      </c>
      <c r="V1963" t="str">
        <f>VLOOKUP(Table8_16[[#This Row],[Product_ID]],Table3__211[],3,FALSE)</f>
        <v>Chair</v>
      </c>
      <c r="W1963" t="str">
        <f>VLOOKUP(Table8_16[[#This Row],[Product_ID]],Table3__211[],4,FALSE)</f>
        <v>Sports</v>
      </c>
      <c r="X1963" t="str">
        <f>VLOOKUP(Table8_16[[#This Row],[Product_ID]],Table3__211[],5,FALSE)</f>
        <v>Outdoor</v>
      </c>
      <c r="Y1963" t="str">
        <f>VLOOKUP(Table8_16[[#This Row],[Product_ID]],Table3__211[],6,FALSE)</f>
        <v>Cook Ltd</v>
      </c>
      <c r="Z1963">
        <f>VLOOKUP(Table8_16[[#This Row],[Product_ID]],Table3__211[],7,FALSE)</f>
        <v>166.06</v>
      </c>
      <c r="AA1963">
        <f>VLOOKUP(Table8_16[[#This Row],[Product_ID]],Table3__211[],8,FALSE)</f>
        <v>340</v>
      </c>
      <c r="AB1963" t="str">
        <f>VLOOKUP(Table8_16[[#This Row],[Store_ID]],Store!$A$2:$E$21,2,FALSE)</f>
        <v>Alexander Group</v>
      </c>
      <c r="AC1963" t="str">
        <f>VLOOKUP(Table8_16[[#This Row],[Store_ID]],Store!$A$2:$E$21,3,FALSE)</f>
        <v>South</v>
      </c>
      <c r="AD1963" t="str">
        <f>VLOOKUP(Table8_16[[#This Row],[Store_ID]],Store!$A$2:$E$21,4,FALSE)</f>
        <v>Port Sharon</v>
      </c>
      <c r="AE1963" t="str">
        <f>VLOOKUP(Table8_16[[#This Row],[Store_ID]],Store!$A$2:$E$21,5,FALSE)</f>
        <v>Online</v>
      </c>
      <c r="AF1963" s="22" t="str">
        <f>VLOOKUP(Table8_16[[#This Row],[Store_ID]],Store!$A$2:$F$21,6,FALSE)</f>
        <v>Digital Store</v>
      </c>
    </row>
    <row r="1964" spans="1:32" x14ac:dyDescent="0.3">
      <c r="A1964" t="s">
        <v>3929</v>
      </c>
      <c r="B1964" s="5">
        <v>45401</v>
      </c>
      <c r="C1964" t="s">
        <v>1142</v>
      </c>
      <c r="D1964" t="s">
        <v>1998</v>
      </c>
      <c r="E1964" t="s">
        <v>1896</v>
      </c>
      <c r="F1964">
        <v>4</v>
      </c>
      <c r="G1964">
        <v>268.3</v>
      </c>
      <c r="H1964">
        <v>0.02</v>
      </c>
      <c r="I1964" t="s">
        <v>1964</v>
      </c>
      <c r="J1964">
        <v>1051.7360000000001</v>
      </c>
      <c r="K1964">
        <v>1051.7360000000001</v>
      </c>
      <c r="L1964" t="str">
        <f>_xlfn.IFS(Table8_1[[#This Row],[Unit_Price]]&lt;500,"Low Price",Table8_1[[#This Row],[Unit_Price]]&lt;2000,"Medium Price",Table8_1[[#This Row],[Unit_Price]]&gt;=2000, "High Price")</f>
        <v>Low Price</v>
      </c>
      <c r="M1964" t="str">
        <f>VLOOKUP(Table8_16[[#This Row],[Customer_ID]],Table1__2[],2,FALSE)</f>
        <v>Natalie Johnson</v>
      </c>
      <c r="N1964">
        <f>VLOOKUP(Table8_16[[#This Row],[Customer_ID]],Table1__2[],3,FALSE)</f>
        <v>64</v>
      </c>
      <c r="O1964" t="str">
        <f>VLOOKUP(Table8_16[[#This Row],[Customer_ID]],Table1__2[],4,FALSE)</f>
        <v>Male</v>
      </c>
      <c r="P1964" t="str">
        <f>VLOOKUP(Table8_16[[#This Row],[Customer_ID]],Table1__2[],5,FALSE)</f>
        <v>New Jessechester</v>
      </c>
      <c r="Q1964" t="str">
        <f>VLOOKUP(Table8_16[[#This Row],[Customer_ID]],Table1__2[],6,FALSE)</f>
        <v>Indiana</v>
      </c>
      <c r="R1964" t="str">
        <f>VLOOKUP(Table8_16[[#This Row],[Customer_ID]],Table1__2[],7,FALSE)</f>
        <v>USA</v>
      </c>
      <c r="S1964" t="str">
        <f>VLOOKUP(Table8_16[[#This Row],[Customer_ID]],Table1__2[],8,FALSE)</f>
        <v>Platinum</v>
      </c>
      <c r="T1964" t="str">
        <f>VLOOKUP(Table8_16[[#This Row],[Customer_ID]],Table1__2[],9,FALSE)</f>
        <v>Retired</v>
      </c>
      <c r="U1964" t="str">
        <f>VLOOKUP(Table8_16[[#This Row],[Product_ID]],Table3__211[],2,FALSE)</f>
        <v>Beard Grooming</v>
      </c>
      <c r="V1964" t="str">
        <f>VLOOKUP(Table8_16[[#This Row],[Product_ID]],Table3__211[],3,FALSE)</f>
        <v>Kit</v>
      </c>
      <c r="W1964" t="str">
        <f>VLOOKUP(Table8_16[[#This Row],[Product_ID]],Table3__211[],4,FALSE)</f>
        <v>Beauty</v>
      </c>
      <c r="X1964" t="str">
        <f>VLOOKUP(Table8_16[[#This Row],[Product_ID]],Table3__211[],5,FALSE)</f>
        <v>Grooming</v>
      </c>
      <c r="Y1964" t="str">
        <f>VLOOKUP(Table8_16[[#This Row],[Product_ID]],Table3__211[],6,FALSE)</f>
        <v>Erickson-Green</v>
      </c>
      <c r="Z1964">
        <f>VLOOKUP(Table8_16[[#This Row],[Product_ID]],Table3__211[],7,FALSE)</f>
        <v>337.42</v>
      </c>
      <c r="AA1964">
        <f>VLOOKUP(Table8_16[[#This Row],[Product_ID]],Table3__211[],8,FALSE)</f>
        <v>256</v>
      </c>
      <c r="AB1964" t="str">
        <f>VLOOKUP(Table8_16[[#This Row],[Store_ID]],Store!$A$2:$E$21,2,FALSE)</f>
        <v>Black-Horn</v>
      </c>
      <c r="AC1964" t="str">
        <f>VLOOKUP(Table8_16[[#This Row],[Store_ID]],Store!$A$2:$E$21,3,FALSE)</f>
        <v>South</v>
      </c>
      <c r="AD1964" t="str">
        <f>VLOOKUP(Table8_16[[#This Row],[Store_ID]],Store!$A$2:$E$21,4,FALSE)</f>
        <v>North Nancyview</v>
      </c>
      <c r="AE1964" t="str">
        <f>VLOOKUP(Table8_16[[#This Row],[Store_ID]],Store!$A$2:$E$21,5,FALSE)</f>
        <v>Outlet</v>
      </c>
      <c r="AF1964" s="22" t="str">
        <f>VLOOKUP(Table8_16[[#This Row],[Store_ID]],Store!$A$2:$F$21,6,FALSE)</f>
        <v>Physical Store</v>
      </c>
    </row>
    <row r="1965" spans="1:32" x14ac:dyDescent="0.3">
      <c r="A1965" t="s">
        <v>3930</v>
      </c>
      <c r="B1965" s="5">
        <v>45770</v>
      </c>
      <c r="C1965" t="s">
        <v>1380</v>
      </c>
      <c r="D1965" t="s">
        <v>1759</v>
      </c>
      <c r="E1965" t="s">
        <v>1948</v>
      </c>
      <c r="F1965">
        <v>4</v>
      </c>
      <c r="G1965">
        <v>835.61</v>
      </c>
      <c r="H1965">
        <v>0.03</v>
      </c>
      <c r="I1965" t="s">
        <v>1959</v>
      </c>
      <c r="J1965">
        <v>3242.1668</v>
      </c>
      <c r="K1965">
        <v>3242.1668</v>
      </c>
      <c r="L1965" t="str">
        <f>_xlfn.IFS(Table8_1[[#This Row],[Unit_Price]]&lt;500,"Low Price",Table8_1[[#This Row],[Unit_Price]]&lt;2000,"Medium Price",Table8_1[[#This Row],[Unit_Price]]&gt;=2000, "High Price")</f>
        <v>Medium Price</v>
      </c>
      <c r="M1965" t="str">
        <f>VLOOKUP(Table8_16[[#This Row],[Customer_ID]],Table1__2[],2,FALSE)</f>
        <v>Kelli Smith</v>
      </c>
      <c r="N1965">
        <f>VLOOKUP(Table8_16[[#This Row],[Customer_ID]],Table1__2[],3,FALSE)</f>
        <v>42</v>
      </c>
      <c r="O1965" t="str">
        <f>VLOOKUP(Table8_16[[#This Row],[Customer_ID]],Table1__2[],4,FALSE)</f>
        <v>Female</v>
      </c>
      <c r="P1965" t="str">
        <f>VLOOKUP(Table8_16[[#This Row],[Customer_ID]],Table1__2[],5,FALSE)</f>
        <v>North Maryfort</v>
      </c>
      <c r="Q1965" t="str">
        <f>VLOOKUP(Table8_16[[#This Row],[Customer_ID]],Table1__2[],6,FALSE)</f>
        <v>Oregon</v>
      </c>
      <c r="R1965" t="str">
        <f>VLOOKUP(Table8_16[[#This Row],[Customer_ID]],Table1__2[],7,FALSE)</f>
        <v>USA</v>
      </c>
      <c r="S1965" t="str">
        <f>VLOOKUP(Table8_16[[#This Row],[Customer_ID]],Table1__2[],8,FALSE)</f>
        <v>Bronze</v>
      </c>
      <c r="T1965" t="str">
        <f>VLOOKUP(Table8_16[[#This Row],[Customer_ID]],Table1__2[],9,FALSE)</f>
        <v>Experienced</v>
      </c>
      <c r="U1965" t="str">
        <f>VLOOKUP(Table8_16[[#This Row],[Product_ID]],Table3__211[],2,FALSE)</f>
        <v>Men's Hair Styling</v>
      </c>
      <c r="V1965" t="str">
        <f>VLOOKUP(Table8_16[[#This Row],[Product_ID]],Table3__211[],3,FALSE)</f>
        <v>Gel</v>
      </c>
      <c r="W1965" t="str">
        <f>VLOOKUP(Table8_16[[#This Row],[Product_ID]],Table3__211[],4,FALSE)</f>
        <v>Beauty</v>
      </c>
      <c r="X1965" t="str">
        <f>VLOOKUP(Table8_16[[#This Row],[Product_ID]],Table3__211[],5,FALSE)</f>
        <v>Haircare</v>
      </c>
      <c r="Y1965" t="str">
        <f>VLOOKUP(Table8_16[[#This Row],[Product_ID]],Table3__211[],6,FALSE)</f>
        <v>Cline-Mccarthy</v>
      </c>
      <c r="Z1965">
        <f>VLOOKUP(Table8_16[[#This Row],[Product_ID]],Table3__211[],7,FALSE)</f>
        <v>17.309999999999999</v>
      </c>
      <c r="AA1965">
        <f>VLOOKUP(Table8_16[[#This Row],[Product_ID]],Table3__211[],8,FALSE)</f>
        <v>399</v>
      </c>
      <c r="AB1965" t="str">
        <f>VLOOKUP(Table8_16[[#This Row],[Store_ID]],Store!$A$2:$E$21,2,FALSE)</f>
        <v>Mann-Austin</v>
      </c>
      <c r="AC1965" t="str">
        <f>VLOOKUP(Table8_16[[#This Row],[Store_ID]],Store!$A$2:$E$21,3,FALSE)</f>
        <v>East</v>
      </c>
      <c r="AD1965" t="str">
        <f>VLOOKUP(Table8_16[[#This Row],[Store_ID]],Store!$A$2:$E$21,4,FALSE)</f>
        <v>Vasquezborough</v>
      </c>
      <c r="AE1965" t="str">
        <f>VLOOKUP(Table8_16[[#This Row],[Store_ID]],Store!$A$2:$E$21,5,FALSE)</f>
        <v>Online</v>
      </c>
      <c r="AF1965" s="22" t="str">
        <f>VLOOKUP(Table8_16[[#This Row],[Store_ID]],Store!$A$2:$F$21,6,FALSE)</f>
        <v>Digital Store</v>
      </c>
    </row>
    <row r="1966" spans="1:32" x14ac:dyDescent="0.3">
      <c r="A1966" t="s">
        <v>3931</v>
      </c>
      <c r="B1966" s="5">
        <v>45405</v>
      </c>
      <c r="C1966" t="s">
        <v>1205</v>
      </c>
      <c r="D1966" t="s">
        <v>1786</v>
      </c>
      <c r="E1966" t="s">
        <v>1908</v>
      </c>
      <c r="F1966">
        <v>3</v>
      </c>
      <c r="G1966">
        <v>120.97</v>
      </c>
      <c r="H1966">
        <v>0.11</v>
      </c>
      <c r="I1966" t="s">
        <v>1959</v>
      </c>
      <c r="J1966">
        <v>322.98989999999998</v>
      </c>
      <c r="K1966">
        <v>322.98989999999998</v>
      </c>
      <c r="L1966" t="str">
        <f>_xlfn.IFS(Table8_1[[#This Row],[Unit_Price]]&lt;500,"Low Price",Table8_1[[#This Row],[Unit_Price]]&lt;2000,"Medium Price",Table8_1[[#This Row],[Unit_Price]]&gt;=2000, "High Price")</f>
        <v>Low Price</v>
      </c>
      <c r="M1966" t="str">
        <f>VLOOKUP(Table8_16[[#This Row],[Customer_ID]],Table1__2[],2,FALSE)</f>
        <v>Martha Brown</v>
      </c>
      <c r="N1966">
        <f>VLOOKUP(Table8_16[[#This Row],[Customer_ID]],Table1__2[],3,FALSE)</f>
        <v>20</v>
      </c>
      <c r="O1966" t="str">
        <f>VLOOKUP(Table8_16[[#This Row],[Customer_ID]],Table1__2[],4,FALSE)</f>
        <v>Female</v>
      </c>
      <c r="P1966" t="str">
        <f>VLOOKUP(Table8_16[[#This Row],[Customer_ID]],Table1__2[],5,FALSE)</f>
        <v>Novakstad</v>
      </c>
      <c r="Q1966" t="str">
        <f>VLOOKUP(Table8_16[[#This Row],[Customer_ID]],Table1__2[],6,FALSE)</f>
        <v>California</v>
      </c>
      <c r="R1966" t="str">
        <f>VLOOKUP(Table8_16[[#This Row],[Customer_ID]],Table1__2[],7,FALSE)</f>
        <v>USA</v>
      </c>
      <c r="S1966" t="str">
        <f>VLOOKUP(Table8_16[[#This Row],[Customer_ID]],Table1__2[],8,FALSE)</f>
        <v>Gold</v>
      </c>
      <c r="T1966" t="str">
        <f>VLOOKUP(Table8_16[[#This Row],[Customer_ID]],Table1__2[],9,FALSE)</f>
        <v>Students</v>
      </c>
      <c r="U1966" t="str">
        <f>VLOOKUP(Table8_16[[#This Row],[Product_ID]],Table3__211[],2,FALSE)</f>
        <v>Wooden</v>
      </c>
      <c r="V1966" t="str">
        <f>VLOOKUP(Table8_16[[#This Row],[Product_ID]],Table3__211[],3,FALSE)</f>
        <v>Nightstand</v>
      </c>
      <c r="W1966" t="str">
        <f>VLOOKUP(Table8_16[[#This Row],[Product_ID]],Table3__211[],4,FALSE)</f>
        <v>Home</v>
      </c>
      <c r="X1966" t="str">
        <f>VLOOKUP(Table8_16[[#This Row],[Product_ID]],Table3__211[],5,FALSE)</f>
        <v>Furniture</v>
      </c>
      <c r="Y1966" t="str">
        <f>VLOOKUP(Table8_16[[#This Row],[Product_ID]],Table3__211[],6,FALSE)</f>
        <v>Wolfe, Ross and Hester</v>
      </c>
      <c r="Z1966">
        <f>VLOOKUP(Table8_16[[#This Row],[Product_ID]],Table3__211[],7,FALSE)</f>
        <v>243.7</v>
      </c>
      <c r="AA1966">
        <f>VLOOKUP(Table8_16[[#This Row],[Product_ID]],Table3__211[],8,FALSE)</f>
        <v>130</v>
      </c>
      <c r="AB1966" t="str">
        <f>VLOOKUP(Table8_16[[#This Row],[Store_ID]],Store!$A$2:$E$21,2,FALSE)</f>
        <v>Gray Ltd</v>
      </c>
      <c r="AC1966" t="str">
        <f>VLOOKUP(Table8_16[[#This Row],[Store_ID]],Store!$A$2:$E$21,3,FALSE)</f>
        <v>North</v>
      </c>
      <c r="AD1966" t="str">
        <f>VLOOKUP(Table8_16[[#This Row],[Store_ID]],Store!$A$2:$E$21,4,FALSE)</f>
        <v>New Michaelchester</v>
      </c>
      <c r="AE1966" t="str">
        <f>VLOOKUP(Table8_16[[#This Row],[Store_ID]],Store!$A$2:$E$21,5,FALSE)</f>
        <v>Outlet</v>
      </c>
      <c r="AF1966" s="22" t="str">
        <f>VLOOKUP(Table8_16[[#This Row],[Store_ID]],Store!$A$2:$F$21,6,FALSE)</f>
        <v>Physical Store</v>
      </c>
    </row>
    <row r="1967" spans="1:32" x14ac:dyDescent="0.3">
      <c r="A1967" t="s">
        <v>3932</v>
      </c>
      <c r="B1967" s="5">
        <v>45424</v>
      </c>
      <c r="C1967" t="s">
        <v>128</v>
      </c>
      <c r="D1967" t="s">
        <v>1700</v>
      </c>
      <c r="E1967" t="s">
        <v>1921</v>
      </c>
      <c r="F1967">
        <v>2</v>
      </c>
      <c r="G1967">
        <v>26.36</v>
      </c>
      <c r="H1967">
        <v>0.03</v>
      </c>
      <c r="I1967" t="s">
        <v>1964</v>
      </c>
      <c r="J1967">
        <v>51.138399999999997</v>
      </c>
      <c r="K1967">
        <v>51.138399999999997</v>
      </c>
      <c r="L1967" t="str">
        <f>_xlfn.IFS(Table8_1[[#This Row],[Unit_Price]]&lt;500,"Low Price",Table8_1[[#This Row],[Unit_Price]]&lt;2000,"Medium Price",Table8_1[[#This Row],[Unit_Price]]&gt;=2000, "High Price")</f>
        <v>Low Price</v>
      </c>
      <c r="M1967" t="str">
        <f>VLOOKUP(Table8_16[[#This Row],[Customer_ID]],Table1__2[],2,FALSE)</f>
        <v>Jessica Acevedo</v>
      </c>
      <c r="N1967">
        <f>VLOOKUP(Table8_16[[#This Row],[Customer_ID]],Table1__2[],3,FALSE)</f>
        <v>64</v>
      </c>
      <c r="O1967" t="str">
        <f>VLOOKUP(Table8_16[[#This Row],[Customer_ID]],Table1__2[],4,FALSE)</f>
        <v>Female</v>
      </c>
      <c r="P1967" t="str">
        <f>VLOOKUP(Table8_16[[#This Row],[Customer_ID]],Table1__2[],5,FALSE)</f>
        <v>Amybury</v>
      </c>
      <c r="Q1967" t="str">
        <f>VLOOKUP(Table8_16[[#This Row],[Customer_ID]],Table1__2[],6,FALSE)</f>
        <v>Pennsylvania</v>
      </c>
      <c r="R1967" t="str">
        <f>VLOOKUP(Table8_16[[#This Row],[Customer_ID]],Table1__2[],7,FALSE)</f>
        <v>USA</v>
      </c>
      <c r="S1967" t="str">
        <f>VLOOKUP(Table8_16[[#This Row],[Customer_ID]],Table1__2[],8,FALSE)</f>
        <v>Bronze</v>
      </c>
      <c r="T1967" t="str">
        <f>VLOOKUP(Table8_16[[#This Row],[Customer_ID]],Table1__2[],9,FALSE)</f>
        <v>Retired</v>
      </c>
      <c r="U1967" t="str">
        <f>VLOOKUP(Table8_16[[#This Row],[Product_ID]],Table3__211[],2,FALSE)</f>
        <v>Noise-Canceling</v>
      </c>
      <c r="V1967" t="str">
        <f>VLOOKUP(Table8_16[[#This Row],[Product_ID]],Table3__211[],3,FALSE)</f>
        <v>Headphones</v>
      </c>
      <c r="W1967" t="str">
        <f>VLOOKUP(Table8_16[[#This Row],[Product_ID]],Table3__211[],4,FALSE)</f>
        <v>Electronics</v>
      </c>
      <c r="X1967" t="str">
        <f>VLOOKUP(Table8_16[[#This Row],[Product_ID]],Table3__211[],5,FALSE)</f>
        <v>Audio</v>
      </c>
      <c r="Y1967" t="str">
        <f>VLOOKUP(Table8_16[[#This Row],[Product_ID]],Table3__211[],6,FALSE)</f>
        <v>Taylor-Hart</v>
      </c>
      <c r="Z1967">
        <f>VLOOKUP(Table8_16[[#This Row],[Product_ID]],Table3__211[],7,FALSE)</f>
        <v>38.520000000000003</v>
      </c>
      <c r="AA1967">
        <f>VLOOKUP(Table8_16[[#This Row],[Product_ID]],Table3__211[],8,FALSE)</f>
        <v>378</v>
      </c>
      <c r="AB1967" t="str">
        <f>VLOOKUP(Table8_16[[#This Row],[Store_ID]],Store!$A$2:$E$21,2,FALSE)</f>
        <v>Moore, Padilla and Butler</v>
      </c>
      <c r="AC1967" t="str">
        <f>VLOOKUP(Table8_16[[#This Row],[Store_ID]],Store!$A$2:$E$21,3,FALSE)</f>
        <v>South</v>
      </c>
      <c r="AD1967" t="str">
        <f>VLOOKUP(Table8_16[[#This Row],[Store_ID]],Store!$A$2:$E$21,4,FALSE)</f>
        <v>East Johnstad</v>
      </c>
      <c r="AE1967" t="str">
        <f>VLOOKUP(Table8_16[[#This Row],[Store_ID]],Store!$A$2:$E$21,5,FALSE)</f>
        <v>Flagship</v>
      </c>
      <c r="AF1967" s="22" t="str">
        <f>VLOOKUP(Table8_16[[#This Row],[Store_ID]],Store!$A$2:$F$21,6,FALSE)</f>
        <v>Physical Store</v>
      </c>
    </row>
    <row r="1968" spans="1:32" x14ac:dyDescent="0.3">
      <c r="A1968" t="s">
        <v>3933</v>
      </c>
      <c r="B1968" s="5">
        <v>45881</v>
      </c>
      <c r="C1968" t="s">
        <v>138</v>
      </c>
      <c r="D1968" t="s">
        <v>1814</v>
      </c>
      <c r="E1968" t="s">
        <v>1911</v>
      </c>
      <c r="F1968">
        <v>1</v>
      </c>
      <c r="G1968">
        <v>918.87</v>
      </c>
      <c r="H1968">
        <v>0.11</v>
      </c>
      <c r="I1968" t="s">
        <v>1961</v>
      </c>
      <c r="J1968">
        <v>817.79430000000002</v>
      </c>
      <c r="K1968">
        <v>817.79430000000002</v>
      </c>
      <c r="L1968" t="str">
        <f>_xlfn.IFS(Table8_1[[#This Row],[Unit_Price]]&lt;500,"Low Price",Table8_1[[#This Row],[Unit_Price]]&lt;2000,"Medium Price",Table8_1[[#This Row],[Unit_Price]]&gt;=2000, "High Price")</f>
        <v>Medium Price</v>
      </c>
      <c r="M1968" t="str">
        <f>VLOOKUP(Table8_16[[#This Row],[Customer_ID]],Table1__2[],2,FALSE)</f>
        <v>Robert Jones Dds</v>
      </c>
      <c r="N1968">
        <f>VLOOKUP(Table8_16[[#This Row],[Customer_ID]],Table1__2[],3,FALSE)</f>
        <v>25</v>
      </c>
      <c r="O1968" t="str">
        <f>VLOOKUP(Table8_16[[#This Row],[Customer_ID]],Table1__2[],4,FALSE)</f>
        <v>Male</v>
      </c>
      <c r="P1968" t="str">
        <f>VLOOKUP(Table8_16[[#This Row],[Customer_ID]],Table1__2[],5,FALSE)</f>
        <v>Tristanton</v>
      </c>
      <c r="Q1968" t="str">
        <f>VLOOKUP(Table8_16[[#This Row],[Customer_ID]],Table1__2[],6,FALSE)</f>
        <v>Oklahoma</v>
      </c>
      <c r="R1968" t="str">
        <f>VLOOKUP(Table8_16[[#This Row],[Customer_ID]],Table1__2[],7,FALSE)</f>
        <v>USA</v>
      </c>
      <c r="S1968" t="str">
        <f>VLOOKUP(Table8_16[[#This Row],[Customer_ID]],Table1__2[],8,FALSE)</f>
        <v>Platinum</v>
      </c>
      <c r="T1968" t="str">
        <f>VLOOKUP(Table8_16[[#This Row],[Customer_ID]],Table1__2[],9,FALSE)</f>
        <v>Entry level Professionel</v>
      </c>
      <c r="U1968" t="str">
        <f>VLOOKUP(Table8_16[[#This Row],[Product_ID]],Table3__211[],2,FALSE)</f>
        <v>WiFi Mesh</v>
      </c>
      <c r="V1968" t="str">
        <f>VLOOKUP(Table8_16[[#This Row],[Product_ID]],Table3__211[],3,FALSE)</f>
        <v>Router</v>
      </c>
      <c r="W1968" t="str">
        <f>VLOOKUP(Table8_16[[#This Row],[Product_ID]],Table3__211[],4,FALSE)</f>
        <v>Electronics</v>
      </c>
      <c r="X1968" t="str">
        <f>VLOOKUP(Table8_16[[#This Row],[Product_ID]],Table3__211[],5,FALSE)</f>
        <v>Appliances</v>
      </c>
      <c r="Y1968" t="str">
        <f>VLOOKUP(Table8_16[[#This Row],[Product_ID]],Table3__211[],6,FALSE)</f>
        <v>White, Reeves and Woods</v>
      </c>
      <c r="Z1968">
        <f>VLOOKUP(Table8_16[[#This Row],[Product_ID]],Table3__211[],7,FALSE)</f>
        <v>480.9</v>
      </c>
      <c r="AA1968">
        <f>VLOOKUP(Table8_16[[#This Row],[Product_ID]],Table3__211[],8,FALSE)</f>
        <v>104</v>
      </c>
      <c r="AB1968" t="str">
        <f>VLOOKUP(Table8_16[[#This Row],[Store_ID]],Store!$A$2:$E$21,2,FALSE)</f>
        <v>Benson-Elliott</v>
      </c>
      <c r="AC1968" t="str">
        <f>VLOOKUP(Table8_16[[#This Row],[Store_ID]],Store!$A$2:$E$21,3,FALSE)</f>
        <v>East</v>
      </c>
      <c r="AD1968" t="str">
        <f>VLOOKUP(Table8_16[[#This Row],[Store_ID]],Store!$A$2:$E$21,4,FALSE)</f>
        <v>Port Josephberg</v>
      </c>
      <c r="AE1968" t="str">
        <f>VLOOKUP(Table8_16[[#This Row],[Store_ID]],Store!$A$2:$E$21,5,FALSE)</f>
        <v>Online</v>
      </c>
      <c r="AF1968" s="22" t="str">
        <f>VLOOKUP(Table8_16[[#This Row],[Store_ID]],Store!$A$2:$F$21,6,FALSE)</f>
        <v>Digital Store</v>
      </c>
    </row>
    <row r="1969" spans="1:32" x14ac:dyDescent="0.3">
      <c r="A1969" t="s">
        <v>3934</v>
      </c>
      <c r="B1969" s="5">
        <v>45794</v>
      </c>
      <c r="C1969" t="s">
        <v>131</v>
      </c>
      <c r="D1969" t="s">
        <v>1783</v>
      </c>
      <c r="E1969" t="s">
        <v>1927</v>
      </c>
      <c r="F1969">
        <v>2</v>
      </c>
      <c r="G1969">
        <v>924.73</v>
      </c>
      <c r="H1969">
        <v>0.28999999999999998</v>
      </c>
      <c r="I1969" t="s">
        <v>1961</v>
      </c>
      <c r="J1969">
        <v>1313.1166000000001</v>
      </c>
      <c r="K1969">
        <v>1313.1166000000001</v>
      </c>
      <c r="L1969" t="str">
        <f>_xlfn.IFS(Table8_1[[#This Row],[Unit_Price]]&lt;500,"Low Price",Table8_1[[#This Row],[Unit_Price]]&lt;2000,"Medium Price",Table8_1[[#This Row],[Unit_Price]]&gt;=2000, "High Price")</f>
        <v>Medium Price</v>
      </c>
      <c r="M1969" t="str">
        <f>VLOOKUP(Table8_16[[#This Row],[Customer_ID]],Table1__2[],2,FALSE)</f>
        <v>Sarah Vance</v>
      </c>
      <c r="N1969">
        <f>VLOOKUP(Table8_16[[#This Row],[Customer_ID]],Table1__2[],3,FALSE)</f>
        <v>41</v>
      </c>
      <c r="O1969" t="str">
        <f>VLOOKUP(Table8_16[[#This Row],[Customer_ID]],Table1__2[],4,FALSE)</f>
        <v>Male</v>
      </c>
      <c r="P1969" t="str">
        <f>VLOOKUP(Table8_16[[#This Row],[Customer_ID]],Table1__2[],5,FALSE)</f>
        <v>Johnsonville</v>
      </c>
      <c r="Q1969" t="str">
        <f>VLOOKUP(Table8_16[[#This Row],[Customer_ID]],Table1__2[],6,FALSE)</f>
        <v>Oregon</v>
      </c>
      <c r="R1969" t="str">
        <f>VLOOKUP(Table8_16[[#This Row],[Customer_ID]],Table1__2[],7,FALSE)</f>
        <v>USA</v>
      </c>
      <c r="S1969" t="str">
        <f>VLOOKUP(Table8_16[[#This Row],[Customer_ID]],Table1__2[],8,FALSE)</f>
        <v>Silver</v>
      </c>
      <c r="T1969" t="str">
        <f>VLOOKUP(Table8_16[[#This Row],[Customer_ID]],Table1__2[],9,FALSE)</f>
        <v>Experienced</v>
      </c>
      <c r="U1969" t="str">
        <f>VLOOKUP(Table8_16[[#This Row],[Product_ID]],Table3__211[],2,FALSE)</f>
        <v>Smart LED Light</v>
      </c>
      <c r="V1969" t="str">
        <f>VLOOKUP(Table8_16[[#This Row],[Product_ID]],Table3__211[],3,FALSE)</f>
        <v>Strip</v>
      </c>
      <c r="W1969" t="str">
        <f>VLOOKUP(Table8_16[[#This Row],[Product_ID]],Table3__211[],4,FALSE)</f>
        <v>Electronics</v>
      </c>
      <c r="X1969" t="str">
        <f>VLOOKUP(Table8_16[[#This Row],[Product_ID]],Table3__211[],5,FALSE)</f>
        <v>Accessories</v>
      </c>
      <c r="Y1969" t="str">
        <f>VLOOKUP(Table8_16[[#This Row],[Product_ID]],Table3__211[],6,FALSE)</f>
        <v>Flores-Davis</v>
      </c>
      <c r="Z1969">
        <f>VLOOKUP(Table8_16[[#This Row],[Product_ID]],Table3__211[],7,FALSE)</f>
        <v>349.17</v>
      </c>
      <c r="AA1969">
        <f>VLOOKUP(Table8_16[[#This Row],[Product_ID]],Table3__211[],8,FALSE)</f>
        <v>476</v>
      </c>
      <c r="AB1969" t="str">
        <f>VLOOKUP(Table8_16[[#This Row],[Store_ID]],Store!$A$2:$E$21,2,FALSE)</f>
        <v>Aguirre-Keller</v>
      </c>
      <c r="AC1969" t="str">
        <f>VLOOKUP(Table8_16[[#This Row],[Store_ID]],Store!$A$2:$E$21,3,FALSE)</f>
        <v>South</v>
      </c>
      <c r="AD1969" t="str">
        <f>VLOOKUP(Table8_16[[#This Row],[Store_ID]],Store!$A$2:$E$21,4,FALSE)</f>
        <v>Lake Michael</v>
      </c>
      <c r="AE1969" t="str">
        <f>VLOOKUP(Table8_16[[#This Row],[Store_ID]],Store!$A$2:$E$21,5,FALSE)</f>
        <v>Online</v>
      </c>
      <c r="AF1969" s="22" t="str">
        <f>VLOOKUP(Table8_16[[#This Row],[Store_ID]],Store!$A$2:$F$21,6,FALSE)</f>
        <v>Digital Store</v>
      </c>
    </row>
    <row r="1970" spans="1:32" x14ac:dyDescent="0.3">
      <c r="A1970" t="s">
        <v>3935</v>
      </c>
      <c r="B1970" s="5">
        <v>45665</v>
      </c>
      <c r="C1970" t="s">
        <v>96</v>
      </c>
      <c r="D1970" t="s">
        <v>1606</v>
      </c>
      <c r="E1970" t="s">
        <v>1924</v>
      </c>
      <c r="F1970">
        <v>3</v>
      </c>
      <c r="G1970">
        <v>195.31</v>
      </c>
      <c r="H1970">
        <v>0.13</v>
      </c>
      <c r="I1970" t="s">
        <v>1964</v>
      </c>
      <c r="J1970">
        <v>509.75909999999999</v>
      </c>
      <c r="K1970">
        <v>509.75910000000005</v>
      </c>
      <c r="L1970" t="str">
        <f>_xlfn.IFS(Table8_1[[#This Row],[Unit_Price]]&lt;500,"Low Price",Table8_1[[#This Row],[Unit_Price]]&lt;2000,"Medium Price",Table8_1[[#This Row],[Unit_Price]]&gt;=2000, "High Price")</f>
        <v>Low Price</v>
      </c>
      <c r="M1970" t="str">
        <f>VLOOKUP(Table8_16[[#This Row],[Customer_ID]],Table1__2[],2,FALSE)</f>
        <v>Jeff Martinez</v>
      </c>
      <c r="N1970">
        <f>VLOOKUP(Table8_16[[#This Row],[Customer_ID]],Table1__2[],3,FALSE)</f>
        <v>36</v>
      </c>
      <c r="O1970" t="str">
        <f>VLOOKUP(Table8_16[[#This Row],[Customer_ID]],Table1__2[],4,FALSE)</f>
        <v>Female</v>
      </c>
      <c r="P1970" t="str">
        <f>VLOOKUP(Table8_16[[#This Row],[Customer_ID]],Table1__2[],5,FALSE)</f>
        <v>Smithburgh</v>
      </c>
      <c r="Q1970" t="str">
        <f>VLOOKUP(Table8_16[[#This Row],[Customer_ID]],Table1__2[],6,FALSE)</f>
        <v>Oklahoma</v>
      </c>
      <c r="R1970" t="str">
        <f>VLOOKUP(Table8_16[[#This Row],[Customer_ID]],Table1__2[],7,FALSE)</f>
        <v>USA</v>
      </c>
      <c r="S1970" t="str">
        <f>VLOOKUP(Table8_16[[#This Row],[Customer_ID]],Table1__2[],8,FALSE)</f>
        <v>Gold</v>
      </c>
      <c r="T1970" t="str">
        <f>VLOOKUP(Table8_16[[#This Row],[Customer_ID]],Table1__2[],9,FALSE)</f>
        <v>Experienced</v>
      </c>
      <c r="U1970" t="str">
        <f>VLOOKUP(Table8_16[[#This Row],[Product_ID]],Table3__211[],2,FALSE)</f>
        <v>Hair Strengthening</v>
      </c>
      <c r="V1970" t="str">
        <f>VLOOKUP(Table8_16[[#This Row],[Product_ID]],Table3__211[],3,FALSE)</f>
        <v>Shampoo</v>
      </c>
      <c r="W1970" t="str">
        <f>VLOOKUP(Table8_16[[#This Row],[Product_ID]],Table3__211[],4,FALSE)</f>
        <v>Beauty</v>
      </c>
      <c r="X1970" t="str">
        <f>VLOOKUP(Table8_16[[#This Row],[Product_ID]],Table3__211[],5,FALSE)</f>
        <v>Haircare</v>
      </c>
      <c r="Y1970" t="str">
        <f>VLOOKUP(Table8_16[[#This Row],[Product_ID]],Table3__211[],6,FALSE)</f>
        <v>Rice LLC</v>
      </c>
      <c r="Z1970">
        <f>VLOOKUP(Table8_16[[#This Row],[Product_ID]],Table3__211[],7,FALSE)</f>
        <v>115.82</v>
      </c>
      <c r="AA1970">
        <f>VLOOKUP(Table8_16[[#This Row],[Product_ID]],Table3__211[],8,FALSE)</f>
        <v>460</v>
      </c>
      <c r="AB1970" t="str">
        <f>VLOOKUP(Table8_16[[#This Row],[Store_ID]],Store!$A$2:$E$21,2,FALSE)</f>
        <v>Hill, Wagner and Ballard</v>
      </c>
      <c r="AC1970" t="str">
        <f>VLOOKUP(Table8_16[[#This Row],[Store_ID]],Store!$A$2:$E$21,3,FALSE)</f>
        <v>East</v>
      </c>
      <c r="AD1970" t="str">
        <f>VLOOKUP(Table8_16[[#This Row],[Store_ID]],Store!$A$2:$E$21,4,FALSE)</f>
        <v>East Davidville</v>
      </c>
      <c r="AE1970" t="str">
        <f>VLOOKUP(Table8_16[[#This Row],[Store_ID]],Store!$A$2:$E$21,5,FALSE)</f>
        <v>Online</v>
      </c>
      <c r="AF1970" s="22" t="str">
        <f>VLOOKUP(Table8_16[[#This Row],[Store_ID]],Store!$A$2:$F$21,6,FALSE)</f>
        <v>Digital Store</v>
      </c>
    </row>
    <row r="1971" spans="1:32" x14ac:dyDescent="0.3">
      <c r="A1971" t="s">
        <v>3936</v>
      </c>
      <c r="B1971" s="5">
        <v>45793</v>
      </c>
      <c r="C1971" t="s">
        <v>488</v>
      </c>
      <c r="D1971" t="s">
        <v>1693</v>
      </c>
      <c r="E1971" t="s">
        <v>1917</v>
      </c>
      <c r="F1971">
        <v>1</v>
      </c>
      <c r="G1971">
        <v>91.38</v>
      </c>
      <c r="H1971">
        <v>0.14000000000000001</v>
      </c>
      <c r="I1971" t="s">
        <v>1959</v>
      </c>
      <c r="J1971">
        <v>78.586799999999997</v>
      </c>
      <c r="K1971">
        <v>78.586799999999997</v>
      </c>
      <c r="L1971" t="str">
        <f>_xlfn.IFS(Table8_1[[#This Row],[Unit_Price]]&lt;500,"Low Price",Table8_1[[#This Row],[Unit_Price]]&lt;2000,"Medium Price",Table8_1[[#This Row],[Unit_Price]]&gt;=2000, "High Price")</f>
        <v>Low Price</v>
      </c>
      <c r="M1971" t="str">
        <f>VLOOKUP(Table8_16[[#This Row],[Customer_ID]],Table1__2[],2,FALSE)</f>
        <v>Maria Ramirez</v>
      </c>
      <c r="N1971">
        <f>VLOOKUP(Table8_16[[#This Row],[Customer_ID]],Table1__2[],3,FALSE)</f>
        <v>37</v>
      </c>
      <c r="O1971" t="str">
        <f>VLOOKUP(Table8_16[[#This Row],[Customer_ID]],Table1__2[],4,FALSE)</f>
        <v>Male</v>
      </c>
      <c r="P1971" t="str">
        <f>VLOOKUP(Table8_16[[#This Row],[Customer_ID]],Table1__2[],5,FALSE)</f>
        <v>West Brandon</v>
      </c>
      <c r="Q1971" t="str">
        <f>VLOOKUP(Table8_16[[#This Row],[Customer_ID]],Table1__2[],6,FALSE)</f>
        <v>Montana</v>
      </c>
      <c r="R1971" t="str">
        <f>VLOOKUP(Table8_16[[#This Row],[Customer_ID]],Table1__2[],7,FALSE)</f>
        <v>USA</v>
      </c>
      <c r="S1971" t="str">
        <f>VLOOKUP(Table8_16[[#This Row],[Customer_ID]],Table1__2[],8,FALSE)</f>
        <v>Bronze</v>
      </c>
      <c r="T1971" t="str">
        <f>VLOOKUP(Table8_16[[#This Row],[Customer_ID]],Table1__2[],9,FALSE)</f>
        <v>Experienced</v>
      </c>
      <c r="U1971" t="str">
        <f>VLOOKUP(Table8_16[[#This Row],[Product_ID]],Table3__211[],2,FALSE)</f>
        <v>Sports Water Hydration</v>
      </c>
      <c r="V1971" t="str">
        <f>VLOOKUP(Table8_16[[#This Row],[Product_ID]],Table3__211[],3,FALSE)</f>
        <v>Pack</v>
      </c>
      <c r="W1971" t="str">
        <f>VLOOKUP(Table8_16[[#This Row],[Product_ID]],Table3__211[],4,FALSE)</f>
        <v>Sports</v>
      </c>
      <c r="X1971" t="str">
        <f>VLOOKUP(Table8_16[[#This Row],[Product_ID]],Table3__211[],5,FALSE)</f>
        <v>Outdoor</v>
      </c>
      <c r="Y1971" t="str">
        <f>VLOOKUP(Table8_16[[#This Row],[Product_ID]],Table3__211[],6,FALSE)</f>
        <v>Sims-Smith</v>
      </c>
      <c r="Z1971">
        <f>VLOOKUP(Table8_16[[#This Row],[Product_ID]],Table3__211[],7,FALSE)</f>
        <v>135.61000000000001</v>
      </c>
      <c r="AA1971">
        <f>VLOOKUP(Table8_16[[#This Row],[Product_ID]],Table3__211[],8,FALSE)</f>
        <v>394</v>
      </c>
      <c r="AB1971" t="str">
        <f>VLOOKUP(Table8_16[[#This Row],[Store_ID]],Store!$A$2:$E$21,2,FALSE)</f>
        <v>Bean, Jones and Park</v>
      </c>
      <c r="AC1971" t="str">
        <f>VLOOKUP(Table8_16[[#This Row],[Store_ID]],Store!$A$2:$E$21,3,FALSE)</f>
        <v>West</v>
      </c>
      <c r="AD1971" t="str">
        <f>VLOOKUP(Table8_16[[#This Row],[Store_ID]],Store!$A$2:$E$21,4,FALSE)</f>
        <v>Thompsonborough</v>
      </c>
      <c r="AE1971" t="str">
        <f>VLOOKUP(Table8_16[[#This Row],[Store_ID]],Store!$A$2:$E$21,5,FALSE)</f>
        <v>Online</v>
      </c>
      <c r="AF1971" s="22" t="str">
        <f>VLOOKUP(Table8_16[[#This Row],[Store_ID]],Store!$A$2:$F$21,6,FALSE)</f>
        <v>Digital Store</v>
      </c>
    </row>
    <row r="1972" spans="1:32" x14ac:dyDescent="0.3">
      <c r="A1972" t="s">
        <v>3937</v>
      </c>
      <c r="B1972" s="5">
        <v>45563</v>
      </c>
      <c r="C1972" t="s">
        <v>1499</v>
      </c>
      <c r="D1972" t="s">
        <v>1841</v>
      </c>
      <c r="E1972" t="s">
        <v>1927</v>
      </c>
      <c r="F1972">
        <v>2</v>
      </c>
      <c r="G1972">
        <v>494.35</v>
      </c>
      <c r="H1972">
        <v>0.1</v>
      </c>
      <c r="I1972" t="s">
        <v>1959</v>
      </c>
      <c r="J1972">
        <v>889.83</v>
      </c>
      <c r="K1972">
        <v>889.83</v>
      </c>
      <c r="L1972" t="str">
        <f>_xlfn.IFS(Table8_1[[#This Row],[Unit_Price]]&lt;500,"Low Price",Table8_1[[#This Row],[Unit_Price]]&lt;2000,"Medium Price",Table8_1[[#This Row],[Unit_Price]]&gt;=2000, "High Price")</f>
        <v>Low Price</v>
      </c>
      <c r="M1972" t="str">
        <f>VLOOKUP(Table8_16[[#This Row],[Customer_ID]],Table1__2[],2,FALSE)</f>
        <v>Sarah Smith</v>
      </c>
      <c r="N1972">
        <f>VLOOKUP(Table8_16[[#This Row],[Customer_ID]],Table1__2[],3,FALSE)</f>
        <v>48</v>
      </c>
      <c r="O1972" t="str">
        <f>VLOOKUP(Table8_16[[#This Row],[Customer_ID]],Table1__2[],4,FALSE)</f>
        <v>Male</v>
      </c>
      <c r="P1972" t="str">
        <f>VLOOKUP(Table8_16[[#This Row],[Customer_ID]],Table1__2[],5,FALSE)</f>
        <v>East Rodney</v>
      </c>
      <c r="Q1972" t="str">
        <f>VLOOKUP(Table8_16[[#This Row],[Customer_ID]],Table1__2[],6,FALSE)</f>
        <v>Nevada</v>
      </c>
      <c r="R1972" t="str">
        <f>VLOOKUP(Table8_16[[#This Row],[Customer_ID]],Table1__2[],7,FALSE)</f>
        <v>USA</v>
      </c>
      <c r="S1972" t="str">
        <f>VLOOKUP(Table8_16[[#This Row],[Customer_ID]],Table1__2[],8,FALSE)</f>
        <v>Gold</v>
      </c>
      <c r="T1972" t="str">
        <f>VLOOKUP(Table8_16[[#This Row],[Customer_ID]],Table1__2[],9,FALSE)</f>
        <v>Experienced</v>
      </c>
      <c r="U1972" t="str">
        <f>VLOOKUP(Table8_16[[#This Row],[Product_ID]],Table3__211[],2,FALSE)</f>
        <v>Kitchen Cutting</v>
      </c>
      <c r="V1972" t="str">
        <f>VLOOKUP(Table8_16[[#This Row],[Product_ID]],Table3__211[],3,FALSE)</f>
        <v>Board</v>
      </c>
      <c r="W1972" t="str">
        <f>VLOOKUP(Table8_16[[#This Row],[Product_ID]],Table3__211[],4,FALSE)</f>
        <v>Home</v>
      </c>
      <c r="X1972" t="str">
        <f>VLOOKUP(Table8_16[[#This Row],[Product_ID]],Table3__211[],5,FALSE)</f>
        <v>Kitchen</v>
      </c>
      <c r="Y1972" t="str">
        <f>VLOOKUP(Table8_16[[#This Row],[Product_ID]],Table3__211[],6,FALSE)</f>
        <v>Taylor, Dodson and Johnston</v>
      </c>
      <c r="Z1972">
        <f>VLOOKUP(Table8_16[[#This Row],[Product_ID]],Table3__211[],7,FALSE)</f>
        <v>176.07</v>
      </c>
      <c r="AA1972">
        <f>VLOOKUP(Table8_16[[#This Row],[Product_ID]],Table3__211[],8,FALSE)</f>
        <v>82</v>
      </c>
      <c r="AB1972" t="str">
        <f>VLOOKUP(Table8_16[[#This Row],[Store_ID]],Store!$A$2:$E$21,2,FALSE)</f>
        <v>Aguirre-Keller</v>
      </c>
      <c r="AC1972" t="str">
        <f>VLOOKUP(Table8_16[[#This Row],[Store_ID]],Store!$A$2:$E$21,3,FALSE)</f>
        <v>South</v>
      </c>
      <c r="AD1972" t="str">
        <f>VLOOKUP(Table8_16[[#This Row],[Store_ID]],Store!$A$2:$E$21,4,FALSE)</f>
        <v>Lake Michael</v>
      </c>
      <c r="AE1972" t="str">
        <f>VLOOKUP(Table8_16[[#This Row],[Store_ID]],Store!$A$2:$E$21,5,FALSE)</f>
        <v>Online</v>
      </c>
      <c r="AF1972" s="22" t="str">
        <f>VLOOKUP(Table8_16[[#This Row],[Store_ID]],Store!$A$2:$F$21,6,FALSE)</f>
        <v>Digital Store</v>
      </c>
    </row>
    <row r="1973" spans="1:32" x14ac:dyDescent="0.3">
      <c r="A1973" t="s">
        <v>3938</v>
      </c>
      <c r="B1973" s="5">
        <v>45577</v>
      </c>
      <c r="C1973" t="s">
        <v>826</v>
      </c>
      <c r="D1973" t="s">
        <v>1648</v>
      </c>
      <c r="E1973" t="s">
        <v>1924</v>
      </c>
      <c r="F1973">
        <v>1</v>
      </c>
      <c r="G1973">
        <v>412.2</v>
      </c>
      <c r="H1973">
        <v>0.11</v>
      </c>
      <c r="I1973" t="s">
        <v>1959</v>
      </c>
      <c r="J1973">
        <v>366.858</v>
      </c>
      <c r="K1973">
        <v>366.858</v>
      </c>
      <c r="L1973" t="str">
        <f>_xlfn.IFS(Table8_1[[#This Row],[Unit_Price]]&lt;500,"Low Price",Table8_1[[#This Row],[Unit_Price]]&lt;2000,"Medium Price",Table8_1[[#This Row],[Unit_Price]]&gt;=2000, "High Price")</f>
        <v>Low Price</v>
      </c>
      <c r="M1973" t="str">
        <f>VLOOKUP(Table8_16[[#This Row],[Customer_ID]],Table1__2[],2,FALSE)</f>
        <v>Damon Perez</v>
      </c>
      <c r="N1973">
        <f>VLOOKUP(Table8_16[[#This Row],[Customer_ID]],Table1__2[],3,FALSE)</f>
        <v>21</v>
      </c>
      <c r="O1973" t="str">
        <f>VLOOKUP(Table8_16[[#This Row],[Customer_ID]],Table1__2[],4,FALSE)</f>
        <v>Male</v>
      </c>
      <c r="P1973" t="str">
        <f>VLOOKUP(Table8_16[[#This Row],[Customer_ID]],Table1__2[],5,FALSE)</f>
        <v>Jasonton</v>
      </c>
      <c r="Q1973" t="str">
        <f>VLOOKUP(Table8_16[[#This Row],[Customer_ID]],Table1__2[],6,FALSE)</f>
        <v>Ohio</v>
      </c>
      <c r="R1973" t="str">
        <f>VLOOKUP(Table8_16[[#This Row],[Customer_ID]],Table1__2[],7,FALSE)</f>
        <v>USA</v>
      </c>
      <c r="S1973" t="str">
        <f>VLOOKUP(Table8_16[[#This Row],[Customer_ID]],Table1__2[],8,FALSE)</f>
        <v>Gold</v>
      </c>
      <c r="T1973" t="str">
        <f>VLOOKUP(Table8_16[[#This Row],[Customer_ID]],Table1__2[],9,FALSE)</f>
        <v>Students</v>
      </c>
      <c r="U1973" t="str">
        <f>VLOOKUP(Table8_16[[#This Row],[Product_ID]],Table3__211[],2,FALSE)</f>
        <v>Foldable Camping</v>
      </c>
      <c r="V1973" t="str">
        <f>VLOOKUP(Table8_16[[#This Row],[Product_ID]],Table3__211[],3,FALSE)</f>
        <v>Chair</v>
      </c>
      <c r="W1973" t="str">
        <f>VLOOKUP(Table8_16[[#This Row],[Product_ID]],Table3__211[],4,FALSE)</f>
        <v>Sports</v>
      </c>
      <c r="X1973" t="str">
        <f>VLOOKUP(Table8_16[[#This Row],[Product_ID]],Table3__211[],5,FALSE)</f>
        <v>Outdoor</v>
      </c>
      <c r="Y1973" t="str">
        <f>VLOOKUP(Table8_16[[#This Row],[Product_ID]],Table3__211[],6,FALSE)</f>
        <v>Cook Ltd</v>
      </c>
      <c r="Z1973">
        <f>VLOOKUP(Table8_16[[#This Row],[Product_ID]],Table3__211[],7,FALSE)</f>
        <v>166.06</v>
      </c>
      <c r="AA1973">
        <f>VLOOKUP(Table8_16[[#This Row],[Product_ID]],Table3__211[],8,FALSE)</f>
        <v>340</v>
      </c>
      <c r="AB1973" t="str">
        <f>VLOOKUP(Table8_16[[#This Row],[Store_ID]],Store!$A$2:$E$21,2,FALSE)</f>
        <v>Hill, Wagner and Ballard</v>
      </c>
      <c r="AC1973" t="str">
        <f>VLOOKUP(Table8_16[[#This Row],[Store_ID]],Store!$A$2:$E$21,3,FALSE)</f>
        <v>East</v>
      </c>
      <c r="AD1973" t="str">
        <f>VLOOKUP(Table8_16[[#This Row],[Store_ID]],Store!$A$2:$E$21,4,FALSE)</f>
        <v>East Davidville</v>
      </c>
      <c r="AE1973" t="str">
        <f>VLOOKUP(Table8_16[[#This Row],[Store_ID]],Store!$A$2:$E$21,5,FALSE)</f>
        <v>Online</v>
      </c>
      <c r="AF1973" s="22" t="str">
        <f>VLOOKUP(Table8_16[[#This Row],[Store_ID]],Store!$A$2:$F$21,6,FALSE)</f>
        <v>Digital Store</v>
      </c>
    </row>
    <row r="1974" spans="1:32" x14ac:dyDescent="0.3">
      <c r="A1974" t="s">
        <v>3939</v>
      </c>
      <c r="B1974" s="5">
        <v>45466</v>
      </c>
      <c r="C1974" t="s">
        <v>1241</v>
      </c>
      <c r="D1974" t="s">
        <v>1820</v>
      </c>
      <c r="E1974" t="s">
        <v>1939</v>
      </c>
      <c r="F1974">
        <v>1</v>
      </c>
      <c r="G1974">
        <v>650.47</v>
      </c>
      <c r="H1974">
        <v>0.13</v>
      </c>
      <c r="I1974" t="s">
        <v>1961</v>
      </c>
      <c r="J1974">
        <v>565.90890000000002</v>
      </c>
      <c r="K1974">
        <v>565.90890000000002</v>
      </c>
      <c r="L1974" t="str">
        <f>_xlfn.IFS(Table8_1[[#This Row],[Unit_Price]]&lt;500,"Low Price",Table8_1[[#This Row],[Unit_Price]]&lt;2000,"Medium Price",Table8_1[[#This Row],[Unit_Price]]&gt;=2000, "High Price")</f>
        <v>Medium Price</v>
      </c>
      <c r="M1974" t="str">
        <f>VLOOKUP(Table8_16[[#This Row],[Customer_ID]],Table1__2[],2,FALSE)</f>
        <v>Alejandro Evans</v>
      </c>
      <c r="N1974">
        <f>VLOOKUP(Table8_16[[#This Row],[Customer_ID]],Table1__2[],3,FALSE)</f>
        <v>43</v>
      </c>
      <c r="O1974" t="str">
        <f>VLOOKUP(Table8_16[[#This Row],[Customer_ID]],Table1__2[],4,FALSE)</f>
        <v>Female</v>
      </c>
      <c r="P1974" t="str">
        <f>VLOOKUP(Table8_16[[#This Row],[Customer_ID]],Table1__2[],5,FALSE)</f>
        <v>Cannonberg</v>
      </c>
      <c r="Q1974" t="str">
        <f>VLOOKUP(Table8_16[[#This Row],[Customer_ID]],Table1__2[],6,FALSE)</f>
        <v>Connecticut</v>
      </c>
      <c r="R1974" t="str">
        <f>VLOOKUP(Table8_16[[#This Row],[Customer_ID]],Table1__2[],7,FALSE)</f>
        <v>USA</v>
      </c>
      <c r="S1974" t="str">
        <f>VLOOKUP(Table8_16[[#This Row],[Customer_ID]],Table1__2[],8,FALSE)</f>
        <v>Bronze</v>
      </c>
      <c r="T1974" t="str">
        <f>VLOOKUP(Table8_16[[#This Row],[Customer_ID]],Table1__2[],9,FALSE)</f>
        <v>Experienced</v>
      </c>
      <c r="U1974" t="str">
        <f>VLOOKUP(Table8_16[[#This Row],[Product_ID]],Table3__211[],2,FALSE)</f>
        <v>Decorative Lamp</v>
      </c>
      <c r="V1974" t="str">
        <f>VLOOKUP(Table8_16[[#This Row],[Product_ID]],Table3__211[],3,FALSE)</f>
        <v>Shade</v>
      </c>
      <c r="W1974" t="str">
        <f>VLOOKUP(Table8_16[[#This Row],[Product_ID]],Table3__211[],4,FALSE)</f>
        <v>Home</v>
      </c>
      <c r="X1974" t="str">
        <f>VLOOKUP(Table8_16[[#This Row],[Product_ID]],Table3__211[],5,FALSE)</f>
        <v>Lighting</v>
      </c>
      <c r="Y1974" t="str">
        <f>VLOOKUP(Table8_16[[#This Row],[Product_ID]],Table3__211[],6,FALSE)</f>
        <v>Ramirez-Hanson</v>
      </c>
      <c r="Z1974">
        <f>VLOOKUP(Table8_16[[#This Row],[Product_ID]],Table3__211[],7,FALSE)</f>
        <v>228.53</v>
      </c>
      <c r="AA1974">
        <f>VLOOKUP(Table8_16[[#This Row],[Product_ID]],Table3__211[],8,FALSE)</f>
        <v>469</v>
      </c>
      <c r="AB1974" t="str">
        <f>VLOOKUP(Table8_16[[#This Row],[Store_ID]],Store!$A$2:$E$21,2,FALSE)</f>
        <v>Frederick-Wright</v>
      </c>
      <c r="AC1974" t="str">
        <f>VLOOKUP(Table8_16[[#This Row],[Store_ID]],Store!$A$2:$E$21,3,FALSE)</f>
        <v>West</v>
      </c>
      <c r="AD1974" t="str">
        <f>VLOOKUP(Table8_16[[#This Row],[Store_ID]],Store!$A$2:$E$21,4,FALSE)</f>
        <v>New Jimmymouth</v>
      </c>
      <c r="AE1974" t="str">
        <f>VLOOKUP(Table8_16[[#This Row],[Store_ID]],Store!$A$2:$E$21,5,FALSE)</f>
        <v>Flagship</v>
      </c>
      <c r="AF1974" s="22" t="str">
        <f>VLOOKUP(Table8_16[[#This Row],[Store_ID]],Store!$A$2:$F$21,6,FALSE)</f>
        <v>Physical Store</v>
      </c>
    </row>
    <row r="1975" spans="1:32" x14ac:dyDescent="0.3">
      <c r="A1975" t="s">
        <v>3940</v>
      </c>
      <c r="B1975" s="5">
        <v>45256</v>
      </c>
      <c r="C1975" t="s">
        <v>527</v>
      </c>
      <c r="D1975" t="s">
        <v>1613</v>
      </c>
      <c r="E1975" t="s">
        <v>1929</v>
      </c>
      <c r="F1975">
        <v>1</v>
      </c>
      <c r="G1975">
        <v>68.209999999999994</v>
      </c>
      <c r="H1975">
        <v>0.05</v>
      </c>
      <c r="I1975" t="s">
        <v>1961</v>
      </c>
      <c r="J1975">
        <v>64.799499999999995</v>
      </c>
      <c r="K1975">
        <v>64.799499999999995</v>
      </c>
      <c r="L1975" t="str">
        <f>_xlfn.IFS(Table8_1[[#This Row],[Unit_Price]]&lt;500,"Low Price",Table8_1[[#This Row],[Unit_Price]]&lt;2000,"Medium Price",Table8_1[[#This Row],[Unit_Price]]&gt;=2000, "High Price")</f>
        <v>Low Price</v>
      </c>
      <c r="M1975" t="str">
        <f>VLOOKUP(Table8_16[[#This Row],[Customer_ID]],Table1__2[],2,FALSE)</f>
        <v>Curtis Haynes</v>
      </c>
      <c r="N1975">
        <f>VLOOKUP(Table8_16[[#This Row],[Customer_ID]],Table1__2[],3,FALSE)</f>
        <v>60</v>
      </c>
      <c r="O1975" t="str">
        <f>VLOOKUP(Table8_16[[#This Row],[Customer_ID]],Table1__2[],4,FALSE)</f>
        <v>Female</v>
      </c>
      <c r="P1975" t="str">
        <f>VLOOKUP(Table8_16[[#This Row],[Customer_ID]],Table1__2[],5,FALSE)</f>
        <v>Estradaside</v>
      </c>
      <c r="Q1975" t="str">
        <f>VLOOKUP(Table8_16[[#This Row],[Customer_ID]],Table1__2[],6,FALSE)</f>
        <v>Iowa</v>
      </c>
      <c r="R1975" t="str">
        <f>VLOOKUP(Table8_16[[#This Row],[Customer_ID]],Table1__2[],7,FALSE)</f>
        <v>USA</v>
      </c>
      <c r="S1975" t="str">
        <f>VLOOKUP(Table8_16[[#This Row],[Customer_ID]],Table1__2[],8,FALSE)</f>
        <v>Gold</v>
      </c>
      <c r="T1975" t="str">
        <f>VLOOKUP(Table8_16[[#This Row],[Customer_ID]],Table1__2[],9,FALSE)</f>
        <v>Experienced</v>
      </c>
      <c r="U1975" t="str">
        <f>VLOOKUP(Table8_16[[#This Row],[Product_ID]],Table3__211[],2,FALSE)</f>
        <v>Decorative Wall</v>
      </c>
      <c r="V1975" t="str">
        <f>VLOOKUP(Table8_16[[#This Row],[Product_ID]],Table3__211[],3,FALSE)</f>
        <v>Mirror</v>
      </c>
      <c r="W1975" t="str">
        <f>VLOOKUP(Table8_16[[#This Row],[Product_ID]],Table3__211[],4,FALSE)</f>
        <v>Home</v>
      </c>
      <c r="X1975" t="str">
        <f>VLOOKUP(Table8_16[[#This Row],[Product_ID]],Table3__211[],5,FALSE)</f>
        <v>Decor</v>
      </c>
      <c r="Y1975" t="str">
        <f>VLOOKUP(Table8_16[[#This Row],[Product_ID]],Table3__211[],6,FALSE)</f>
        <v>Luna, Anderson and Bowman</v>
      </c>
      <c r="Z1975">
        <f>VLOOKUP(Table8_16[[#This Row],[Product_ID]],Table3__211[],7,FALSE)</f>
        <v>48.01</v>
      </c>
      <c r="AA1975">
        <f>VLOOKUP(Table8_16[[#This Row],[Product_ID]],Table3__211[],8,FALSE)</f>
        <v>439</v>
      </c>
      <c r="AB1975" t="str">
        <f>VLOOKUP(Table8_16[[#This Row],[Store_ID]],Store!$A$2:$E$21,2,FALSE)</f>
        <v>Thomas, Bridges and Harris</v>
      </c>
      <c r="AC1975" t="str">
        <f>VLOOKUP(Table8_16[[#This Row],[Store_ID]],Store!$A$2:$E$21,3,FALSE)</f>
        <v>North</v>
      </c>
      <c r="AD1975" t="str">
        <f>VLOOKUP(Table8_16[[#This Row],[Store_ID]],Store!$A$2:$E$21,4,FALSE)</f>
        <v>Sabrinatown</v>
      </c>
      <c r="AE1975" t="str">
        <f>VLOOKUP(Table8_16[[#This Row],[Store_ID]],Store!$A$2:$E$21,5,FALSE)</f>
        <v>Online</v>
      </c>
      <c r="AF1975" s="22" t="str">
        <f>VLOOKUP(Table8_16[[#This Row],[Store_ID]],Store!$A$2:$F$21,6,FALSE)</f>
        <v>Digital Store</v>
      </c>
    </row>
    <row r="1976" spans="1:32" x14ac:dyDescent="0.3">
      <c r="A1976" t="s">
        <v>3941</v>
      </c>
      <c r="B1976" s="5">
        <v>45886</v>
      </c>
      <c r="C1976" t="s">
        <v>468</v>
      </c>
      <c r="D1976" t="s">
        <v>1741</v>
      </c>
      <c r="E1976" t="s">
        <v>1914</v>
      </c>
      <c r="F1976">
        <v>2</v>
      </c>
      <c r="G1976">
        <v>842.89</v>
      </c>
      <c r="H1976">
        <v>0.25</v>
      </c>
      <c r="I1976" t="s">
        <v>1964</v>
      </c>
      <c r="J1976">
        <v>1264.335</v>
      </c>
      <c r="K1976">
        <v>1264.335</v>
      </c>
      <c r="L1976" t="str">
        <f>_xlfn.IFS(Table8_1[[#This Row],[Unit_Price]]&lt;500,"Low Price",Table8_1[[#This Row],[Unit_Price]]&lt;2000,"Medium Price",Table8_1[[#This Row],[Unit_Price]]&gt;=2000, "High Price")</f>
        <v>Medium Price</v>
      </c>
      <c r="M1976" t="str">
        <f>VLOOKUP(Table8_16[[#This Row],[Customer_ID]],Table1__2[],2,FALSE)</f>
        <v>Matthew Hanna</v>
      </c>
      <c r="N1976">
        <f>VLOOKUP(Table8_16[[#This Row],[Customer_ID]],Table1__2[],3,FALSE)</f>
        <v>33</v>
      </c>
      <c r="O1976" t="str">
        <f>VLOOKUP(Table8_16[[#This Row],[Customer_ID]],Table1__2[],4,FALSE)</f>
        <v>Female</v>
      </c>
      <c r="P1976" t="str">
        <f>VLOOKUP(Table8_16[[#This Row],[Customer_ID]],Table1__2[],5,FALSE)</f>
        <v>Gonzalezbury</v>
      </c>
      <c r="Q1976" t="str">
        <f>VLOOKUP(Table8_16[[#This Row],[Customer_ID]],Table1__2[],6,FALSE)</f>
        <v>Michigan</v>
      </c>
      <c r="R1976" t="str">
        <f>VLOOKUP(Table8_16[[#This Row],[Customer_ID]],Table1__2[],7,FALSE)</f>
        <v>USA</v>
      </c>
      <c r="S1976" t="str">
        <f>VLOOKUP(Table8_16[[#This Row],[Customer_ID]],Table1__2[],8,FALSE)</f>
        <v>Platinum</v>
      </c>
      <c r="T1976" t="str">
        <f>VLOOKUP(Table8_16[[#This Row],[Customer_ID]],Table1__2[],9,FALSE)</f>
        <v>Experienced</v>
      </c>
      <c r="U1976" t="str">
        <f>VLOOKUP(Table8_16[[#This Row],[Product_ID]],Table3__211[],2,FALSE)</f>
        <v>Men's Track</v>
      </c>
      <c r="V1976" t="str">
        <f>VLOOKUP(Table8_16[[#This Row],[Product_ID]],Table3__211[],3,FALSE)</f>
        <v>Pants</v>
      </c>
      <c r="W1976" t="str">
        <f>VLOOKUP(Table8_16[[#This Row],[Product_ID]],Table3__211[],4,FALSE)</f>
        <v>Clothing</v>
      </c>
      <c r="X1976" t="str">
        <f>VLOOKUP(Table8_16[[#This Row],[Product_ID]],Table3__211[],5,FALSE)</f>
        <v>Bottoms</v>
      </c>
      <c r="Y1976" t="str">
        <f>VLOOKUP(Table8_16[[#This Row],[Product_ID]],Table3__211[],6,FALSE)</f>
        <v>Hamilton, Woods and Walker</v>
      </c>
      <c r="Z1976">
        <f>VLOOKUP(Table8_16[[#This Row],[Product_ID]],Table3__211[],7,FALSE)</f>
        <v>386.56</v>
      </c>
      <c r="AA1976">
        <f>VLOOKUP(Table8_16[[#This Row],[Product_ID]],Table3__211[],8,FALSE)</f>
        <v>125</v>
      </c>
      <c r="AB1976" t="str">
        <f>VLOOKUP(Table8_16[[#This Row],[Store_ID]],Store!$A$2:$E$21,2,FALSE)</f>
        <v>Martinez-Mullins</v>
      </c>
      <c r="AC1976" t="str">
        <f>VLOOKUP(Table8_16[[#This Row],[Store_ID]],Store!$A$2:$E$21,3,FALSE)</f>
        <v>South</v>
      </c>
      <c r="AD1976" t="str">
        <f>VLOOKUP(Table8_16[[#This Row],[Store_ID]],Store!$A$2:$E$21,4,FALSE)</f>
        <v>Williamsfurt</v>
      </c>
      <c r="AE1976" t="str">
        <f>VLOOKUP(Table8_16[[#This Row],[Store_ID]],Store!$A$2:$E$21,5,FALSE)</f>
        <v>Online</v>
      </c>
      <c r="AF1976" s="22" t="str">
        <f>VLOOKUP(Table8_16[[#This Row],[Store_ID]],Store!$A$2:$F$21,6,FALSE)</f>
        <v>Digital Store</v>
      </c>
    </row>
    <row r="1977" spans="1:32" x14ac:dyDescent="0.3">
      <c r="A1977" t="s">
        <v>3942</v>
      </c>
      <c r="B1977" s="5">
        <v>45390</v>
      </c>
      <c r="C1977" t="s">
        <v>959</v>
      </c>
      <c r="D1977" t="s">
        <v>1576</v>
      </c>
      <c r="E1977" t="s">
        <v>1904</v>
      </c>
      <c r="F1977">
        <v>2</v>
      </c>
      <c r="G1977">
        <v>227.95</v>
      </c>
      <c r="H1977">
        <v>0.24</v>
      </c>
      <c r="I1977" t="s">
        <v>1964</v>
      </c>
      <c r="J1977">
        <v>346.48399999999998</v>
      </c>
      <c r="K1977">
        <v>346.48399999999998</v>
      </c>
      <c r="L1977" t="str">
        <f>_xlfn.IFS(Table8_1[[#This Row],[Unit_Price]]&lt;500,"Low Price",Table8_1[[#This Row],[Unit_Price]]&lt;2000,"Medium Price",Table8_1[[#This Row],[Unit_Price]]&gt;=2000, "High Price")</f>
        <v>Low Price</v>
      </c>
      <c r="M1977" t="str">
        <f>VLOOKUP(Table8_16[[#This Row],[Customer_ID]],Table1__2[],2,FALSE)</f>
        <v>Matthew Avery</v>
      </c>
      <c r="N1977">
        <f>VLOOKUP(Table8_16[[#This Row],[Customer_ID]],Table1__2[],3,FALSE)</f>
        <v>29</v>
      </c>
      <c r="O1977" t="str">
        <f>VLOOKUP(Table8_16[[#This Row],[Customer_ID]],Table1__2[],4,FALSE)</f>
        <v>Male</v>
      </c>
      <c r="P1977" t="str">
        <f>VLOOKUP(Table8_16[[#This Row],[Customer_ID]],Table1__2[],5,FALSE)</f>
        <v>Lake Melissashire</v>
      </c>
      <c r="Q1977" t="str">
        <f>VLOOKUP(Table8_16[[#This Row],[Customer_ID]],Table1__2[],6,FALSE)</f>
        <v>Oregon</v>
      </c>
      <c r="R1977" t="str">
        <f>VLOOKUP(Table8_16[[#This Row],[Customer_ID]],Table1__2[],7,FALSE)</f>
        <v>USA</v>
      </c>
      <c r="S1977" t="str">
        <f>VLOOKUP(Table8_16[[#This Row],[Customer_ID]],Table1__2[],8,FALSE)</f>
        <v>Silver</v>
      </c>
      <c r="T1977" t="str">
        <f>VLOOKUP(Table8_16[[#This Row],[Customer_ID]],Table1__2[],9,FALSE)</f>
        <v>Entry level Professionel</v>
      </c>
      <c r="U1977" t="str">
        <f>VLOOKUP(Table8_16[[#This Row],[Product_ID]],Table3__211[],2,FALSE)</f>
        <v>Men's Leather</v>
      </c>
      <c r="V1977" t="str">
        <f>VLOOKUP(Table8_16[[#This Row],[Product_ID]],Table3__211[],3,FALSE)</f>
        <v>Belt</v>
      </c>
      <c r="W1977" t="str">
        <f>VLOOKUP(Table8_16[[#This Row],[Product_ID]],Table3__211[],4,FALSE)</f>
        <v>Clothing</v>
      </c>
      <c r="X1977" t="str">
        <f>VLOOKUP(Table8_16[[#This Row],[Product_ID]],Table3__211[],5,FALSE)</f>
        <v>Accessories</v>
      </c>
      <c r="Y1977" t="str">
        <f>VLOOKUP(Table8_16[[#This Row],[Product_ID]],Table3__211[],6,FALSE)</f>
        <v>Baldwin, Garza and Gonzalez</v>
      </c>
      <c r="Z1977">
        <f>VLOOKUP(Table8_16[[#This Row],[Product_ID]],Table3__211[],7,FALSE)</f>
        <v>261</v>
      </c>
      <c r="AA1977">
        <f>VLOOKUP(Table8_16[[#This Row],[Product_ID]],Table3__211[],8,FALSE)</f>
        <v>59</v>
      </c>
      <c r="AB1977" t="str">
        <f>VLOOKUP(Table8_16[[#This Row],[Store_ID]],Store!$A$2:$E$21,2,FALSE)</f>
        <v>Alexander Group</v>
      </c>
      <c r="AC1977" t="str">
        <f>VLOOKUP(Table8_16[[#This Row],[Store_ID]],Store!$A$2:$E$21,3,FALSE)</f>
        <v>South</v>
      </c>
      <c r="AD1977" t="str">
        <f>VLOOKUP(Table8_16[[#This Row],[Store_ID]],Store!$A$2:$E$21,4,FALSE)</f>
        <v>Port Sharon</v>
      </c>
      <c r="AE1977" t="str">
        <f>VLOOKUP(Table8_16[[#This Row],[Store_ID]],Store!$A$2:$E$21,5,FALSE)</f>
        <v>Online</v>
      </c>
      <c r="AF1977" s="22" t="str">
        <f>VLOOKUP(Table8_16[[#This Row],[Store_ID]],Store!$A$2:$F$21,6,FALSE)</f>
        <v>Digital Store</v>
      </c>
    </row>
    <row r="1978" spans="1:32" x14ac:dyDescent="0.3">
      <c r="A1978" t="s">
        <v>3943</v>
      </c>
      <c r="B1978" s="5">
        <v>45388</v>
      </c>
      <c r="C1978" t="s">
        <v>639</v>
      </c>
      <c r="D1978" t="s">
        <v>1780</v>
      </c>
      <c r="E1978" t="s">
        <v>1929</v>
      </c>
      <c r="F1978">
        <v>3</v>
      </c>
      <c r="G1978">
        <v>685.97</v>
      </c>
      <c r="H1978">
        <v>0.24</v>
      </c>
      <c r="I1978" t="s">
        <v>1961</v>
      </c>
      <c r="J1978">
        <v>1564.0116</v>
      </c>
      <c r="K1978">
        <v>1564.0115999999998</v>
      </c>
      <c r="L1978" t="str">
        <f>_xlfn.IFS(Table8_1[[#This Row],[Unit_Price]]&lt;500,"Low Price",Table8_1[[#This Row],[Unit_Price]]&lt;2000,"Medium Price",Table8_1[[#This Row],[Unit_Price]]&gt;=2000, "High Price")</f>
        <v>Medium Price</v>
      </c>
      <c r="M1978" t="str">
        <f>VLOOKUP(Table8_16[[#This Row],[Customer_ID]],Table1__2[],2,FALSE)</f>
        <v>Jacob Wood</v>
      </c>
      <c r="N1978">
        <f>VLOOKUP(Table8_16[[#This Row],[Customer_ID]],Table1__2[],3,FALSE)</f>
        <v>26</v>
      </c>
      <c r="O1978" t="str">
        <f>VLOOKUP(Table8_16[[#This Row],[Customer_ID]],Table1__2[],4,FALSE)</f>
        <v>Male</v>
      </c>
      <c r="P1978" t="str">
        <f>VLOOKUP(Table8_16[[#This Row],[Customer_ID]],Table1__2[],5,FALSE)</f>
        <v>Lake Samanthafort</v>
      </c>
      <c r="Q1978" t="str">
        <f>VLOOKUP(Table8_16[[#This Row],[Customer_ID]],Table1__2[],6,FALSE)</f>
        <v>Idaho</v>
      </c>
      <c r="R1978" t="str">
        <f>VLOOKUP(Table8_16[[#This Row],[Customer_ID]],Table1__2[],7,FALSE)</f>
        <v>USA</v>
      </c>
      <c r="S1978" t="str">
        <f>VLOOKUP(Table8_16[[#This Row],[Customer_ID]],Table1__2[],8,FALSE)</f>
        <v>Gold</v>
      </c>
      <c r="T1978" t="str">
        <f>VLOOKUP(Table8_16[[#This Row],[Customer_ID]],Table1__2[],9,FALSE)</f>
        <v>Entry level Professionel</v>
      </c>
      <c r="U1978" t="str">
        <f>VLOOKUP(Table8_16[[#This Row],[Product_ID]],Table3__211[],2,FALSE)</f>
        <v>Women's Hair Dryer</v>
      </c>
      <c r="V1978" t="str">
        <f>VLOOKUP(Table8_16[[#This Row],[Product_ID]],Table3__211[],3,FALSE)</f>
        <v>Brush</v>
      </c>
      <c r="W1978" t="str">
        <f>VLOOKUP(Table8_16[[#This Row],[Product_ID]],Table3__211[],4,FALSE)</f>
        <v>Beauty</v>
      </c>
      <c r="X1978" t="str">
        <f>VLOOKUP(Table8_16[[#This Row],[Product_ID]],Table3__211[],5,FALSE)</f>
        <v>Haircare</v>
      </c>
      <c r="Y1978" t="str">
        <f>VLOOKUP(Table8_16[[#This Row],[Product_ID]],Table3__211[],6,FALSE)</f>
        <v>Torres, Spencer and Potter</v>
      </c>
      <c r="Z1978">
        <f>VLOOKUP(Table8_16[[#This Row],[Product_ID]],Table3__211[],7,FALSE)</f>
        <v>340.39</v>
      </c>
      <c r="AA1978">
        <f>VLOOKUP(Table8_16[[#This Row],[Product_ID]],Table3__211[],8,FALSE)</f>
        <v>177</v>
      </c>
      <c r="AB1978" t="str">
        <f>VLOOKUP(Table8_16[[#This Row],[Store_ID]],Store!$A$2:$E$21,2,FALSE)</f>
        <v>Thomas, Bridges and Harris</v>
      </c>
      <c r="AC1978" t="str">
        <f>VLOOKUP(Table8_16[[#This Row],[Store_ID]],Store!$A$2:$E$21,3,FALSE)</f>
        <v>North</v>
      </c>
      <c r="AD1978" t="str">
        <f>VLOOKUP(Table8_16[[#This Row],[Store_ID]],Store!$A$2:$E$21,4,FALSE)</f>
        <v>Sabrinatown</v>
      </c>
      <c r="AE1978" t="str">
        <f>VLOOKUP(Table8_16[[#This Row],[Store_ID]],Store!$A$2:$E$21,5,FALSE)</f>
        <v>Online</v>
      </c>
      <c r="AF1978" s="22" t="str">
        <f>VLOOKUP(Table8_16[[#This Row],[Store_ID]],Store!$A$2:$F$21,6,FALSE)</f>
        <v>Digital Store</v>
      </c>
    </row>
    <row r="1979" spans="1:32" x14ac:dyDescent="0.3">
      <c r="A1979" t="s">
        <v>3944</v>
      </c>
      <c r="B1979" s="5">
        <v>45793</v>
      </c>
      <c r="C1979" t="s">
        <v>1154</v>
      </c>
      <c r="D1979" t="s">
        <v>1664</v>
      </c>
      <c r="E1979" t="s">
        <v>1896</v>
      </c>
      <c r="F1979">
        <v>1</v>
      </c>
      <c r="G1979">
        <v>722.57</v>
      </c>
      <c r="H1979">
        <v>0.18</v>
      </c>
      <c r="I1979" t="s">
        <v>1959</v>
      </c>
      <c r="J1979">
        <v>592.50739999999996</v>
      </c>
      <c r="K1979">
        <v>592.50740000000008</v>
      </c>
      <c r="L1979" t="str">
        <f>_xlfn.IFS(Table8_1[[#This Row],[Unit_Price]]&lt;500,"Low Price",Table8_1[[#This Row],[Unit_Price]]&lt;2000,"Medium Price",Table8_1[[#This Row],[Unit_Price]]&gt;=2000, "High Price")</f>
        <v>Medium Price</v>
      </c>
      <c r="M1979" t="str">
        <f>VLOOKUP(Table8_16[[#This Row],[Customer_ID]],Table1__2[],2,FALSE)</f>
        <v>Brandon Mcbride</v>
      </c>
      <c r="N1979">
        <f>VLOOKUP(Table8_16[[#This Row],[Customer_ID]],Table1__2[],3,FALSE)</f>
        <v>63</v>
      </c>
      <c r="O1979" t="str">
        <f>VLOOKUP(Table8_16[[#This Row],[Customer_ID]],Table1__2[],4,FALSE)</f>
        <v>Female</v>
      </c>
      <c r="P1979" t="str">
        <f>VLOOKUP(Table8_16[[#This Row],[Customer_ID]],Table1__2[],5,FALSE)</f>
        <v>Kellyside</v>
      </c>
      <c r="Q1979" t="str">
        <f>VLOOKUP(Table8_16[[#This Row],[Customer_ID]],Table1__2[],6,FALSE)</f>
        <v>Alaska</v>
      </c>
      <c r="R1979" t="str">
        <f>VLOOKUP(Table8_16[[#This Row],[Customer_ID]],Table1__2[],7,FALSE)</f>
        <v>USA</v>
      </c>
      <c r="S1979" t="str">
        <f>VLOOKUP(Table8_16[[#This Row],[Customer_ID]],Table1__2[],8,FALSE)</f>
        <v>Platinum</v>
      </c>
      <c r="T1979" t="str">
        <f>VLOOKUP(Table8_16[[#This Row],[Customer_ID]],Table1__2[],9,FALSE)</f>
        <v>Retired</v>
      </c>
      <c r="U1979" t="str">
        <f>VLOOKUP(Table8_16[[#This Row],[Product_ID]],Table3__211[],2,FALSE)</f>
        <v>Fabric Sofa Throw</v>
      </c>
      <c r="V1979" t="str">
        <f>VLOOKUP(Table8_16[[#This Row],[Product_ID]],Table3__211[],3,FALSE)</f>
        <v>Blanket</v>
      </c>
      <c r="W1979" t="str">
        <f>VLOOKUP(Table8_16[[#This Row],[Product_ID]],Table3__211[],4,FALSE)</f>
        <v>Home</v>
      </c>
      <c r="X1979" t="str">
        <f>VLOOKUP(Table8_16[[#This Row],[Product_ID]],Table3__211[],5,FALSE)</f>
        <v>Decor</v>
      </c>
      <c r="Y1979" t="str">
        <f>VLOOKUP(Table8_16[[#This Row],[Product_ID]],Table3__211[],6,FALSE)</f>
        <v>Hoffman Group</v>
      </c>
      <c r="Z1979">
        <f>VLOOKUP(Table8_16[[#This Row],[Product_ID]],Table3__211[],7,FALSE)</f>
        <v>218.48</v>
      </c>
      <c r="AA1979">
        <f>VLOOKUP(Table8_16[[#This Row],[Product_ID]],Table3__211[],8,FALSE)</f>
        <v>276</v>
      </c>
      <c r="AB1979" t="str">
        <f>VLOOKUP(Table8_16[[#This Row],[Store_ID]],Store!$A$2:$E$21,2,FALSE)</f>
        <v>Black-Horn</v>
      </c>
      <c r="AC1979" t="str">
        <f>VLOOKUP(Table8_16[[#This Row],[Store_ID]],Store!$A$2:$E$21,3,FALSE)</f>
        <v>South</v>
      </c>
      <c r="AD1979" t="str">
        <f>VLOOKUP(Table8_16[[#This Row],[Store_ID]],Store!$A$2:$E$21,4,FALSE)</f>
        <v>North Nancyview</v>
      </c>
      <c r="AE1979" t="str">
        <f>VLOOKUP(Table8_16[[#This Row],[Store_ID]],Store!$A$2:$E$21,5,FALSE)</f>
        <v>Outlet</v>
      </c>
      <c r="AF1979" s="22" t="str">
        <f>VLOOKUP(Table8_16[[#This Row],[Store_ID]],Store!$A$2:$F$21,6,FALSE)</f>
        <v>Physical Store</v>
      </c>
    </row>
    <row r="1980" spans="1:32" x14ac:dyDescent="0.3">
      <c r="A1980" t="s">
        <v>3945</v>
      </c>
      <c r="B1980" s="5">
        <v>45615</v>
      </c>
      <c r="C1980" t="s">
        <v>482</v>
      </c>
      <c r="D1980" t="s">
        <v>1683</v>
      </c>
      <c r="E1980" t="s">
        <v>1908</v>
      </c>
      <c r="F1980">
        <v>3</v>
      </c>
      <c r="G1980">
        <v>585.54999999999995</v>
      </c>
      <c r="H1980">
        <v>0.14000000000000001</v>
      </c>
      <c r="I1980" t="s">
        <v>1964</v>
      </c>
      <c r="J1980">
        <v>1510.7190000000001</v>
      </c>
      <c r="K1980">
        <v>1510.7189999999998</v>
      </c>
      <c r="L1980" t="str">
        <f>_xlfn.IFS(Table8_1[[#This Row],[Unit_Price]]&lt;500,"Low Price",Table8_1[[#This Row],[Unit_Price]]&lt;2000,"Medium Price",Table8_1[[#This Row],[Unit_Price]]&gt;=2000, "High Price")</f>
        <v>Medium Price</v>
      </c>
      <c r="M1980" t="str">
        <f>VLOOKUP(Table8_16[[#This Row],[Customer_ID]],Table1__2[],2,FALSE)</f>
        <v>Patty Francis</v>
      </c>
      <c r="N1980">
        <f>VLOOKUP(Table8_16[[#This Row],[Customer_ID]],Table1__2[],3,FALSE)</f>
        <v>63</v>
      </c>
      <c r="O1980" t="str">
        <f>VLOOKUP(Table8_16[[#This Row],[Customer_ID]],Table1__2[],4,FALSE)</f>
        <v>Female</v>
      </c>
      <c r="P1980" t="str">
        <f>VLOOKUP(Table8_16[[#This Row],[Customer_ID]],Table1__2[],5,FALSE)</f>
        <v>South Brooke</v>
      </c>
      <c r="Q1980" t="str">
        <f>VLOOKUP(Table8_16[[#This Row],[Customer_ID]],Table1__2[],6,FALSE)</f>
        <v>Pennsylvania</v>
      </c>
      <c r="R1980" t="str">
        <f>VLOOKUP(Table8_16[[#This Row],[Customer_ID]],Table1__2[],7,FALSE)</f>
        <v>USA</v>
      </c>
      <c r="S1980" t="str">
        <f>VLOOKUP(Table8_16[[#This Row],[Customer_ID]],Table1__2[],8,FALSE)</f>
        <v>Gold</v>
      </c>
      <c r="T1980" t="str">
        <f>VLOOKUP(Table8_16[[#This Row],[Customer_ID]],Table1__2[],9,FALSE)</f>
        <v>Retired</v>
      </c>
      <c r="U1980" t="str">
        <f>VLOOKUP(Table8_16[[#This Row],[Product_ID]],Table3__211[],2,FALSE)</f>
        <v>Bedroom Table</v>
      </c>
      <c r="V1980" t="str">
        <f>VLOOKUP(Table8_16[[#This Row],[Product_ID]],Table3__211[],3,FALSE)</f>
        <v>Lamp</v>
      </c>
      <c r="W1980" t="str">
        <f>VLOOKUP(Table8_16[[#This Row],[Product_ID]],Table3__211[],4,FALSE)</f>
        <v>Home</v>
      </c>
      <c r="X1980" t="str">
        <f>VLOOKUP(Table8_16[[#This Row],[Product_ID]],Table3__211[],5,FALSE)</f>
        <v>Lighting</v>
      </c>
      <c r="Y1980" t="str">
        <f>VLOOKUP(Table8_16[[#This Row],[Product_ID]],Table3__211[],6,FALSE)</f>
        <v>Jones LLC</v>
      </c>
      <c r="Z1980">
        <f>VLOOKUP(Table8_16[[#This Row],[Product_ID]],Table3__211[],7,FALSE)</f>
        <v>382.22</v>
      </c>
      <c r="AA1980">
        <f>VLOOKUP(Table8_16[[#This Row],[Product_ID]],Table3__211[],8,FALSE)</f>
        <v>329</v>
      </c>
      <c r="AB1980" t="str">
        <f>VLOOKUP(Table8_16[[#This Row],[Store_ID]],Store!$A$2:$E$21,2,FALSE)</f>
        <v>Gray Ltd</v>
      </c>
      <c r="AC1980" t="str">
        <f>VLOOKUP(Table8_16[[#This Row],[Store_ID]],Store!$A$2:$E$21,3,FALSE)</f>
        <v>North</v>
      </c>
      <c r="AD1980" t="str">
        <f>VLOOKUP(Table8_16[[#This Row],[Store_ID]],Store!$A$2:$E$21,4,FALSE)</f>
        <v>New Michaelchester</v>
      </c>
      <c r="AE1980" t="str">
        <f>VLOOKUP(Table8_16[[#This Row],[Store_ID]],Store!$A$2:$E$21,5,FALSE)</f>
        <v>Outlet</v>
      </c>
      <c r="AF1980" s="22" t="str">
        <f>VLOOKUP(Table8_16[[#This Row],[Store_ID]],Store!$A$2:$F$21,6,FALSE)</f>
        <v>Physical Store</v>
      </c>
    </row>
    <row r="1981" spans="1:32" x14ac:dyDescent="0.3">
      <c r="A1981" t="s">
        <v>3946</v>
      </c>
      <c r="B1981" s="5">
        <v>45666</v>
      </c>
      <c r="C1981" t="s">
        <v>986</v>
      </c>
      <c r="D1981" t="s">
        <v>1718</v>
      </c>
      <c r="E1981" t="s">
        <v>1932</v>
      </c>
      <c r="F1981">
        <v>2</v>
      </c>
      <c r="G1981">
        <v>635.80999999999995</v>
      </c>
      <c r="H1981">
        <v>0.13</v>
      </c>
      <c r="I1981" t="s">
        <v>1961</v>
      </c>
      <c r="J1981">
        <v>1106.3094000000001</v>
      </c>
      <c r="K1981">
        <v>1106.3093999999999</v>
      </c>
      <c r="L1981" t="str">
        <f>_xlfn.IFS(Table8_1[[#This Row],[Unit_Price]]&lt;500,"Low Price",Table8_1[[#This Row],[Unit_Price]]&lt;2000,"Medium Price",Table8_1[[#This Row],[Unit_Price]]&gt;=2000, "High Price")</f>
        <v>Medium Price</v>
      </c>
      <c r="M1981" t="str">
        <f>VLOOKUP(Table8_16[[#This Row],[Customer_ID]],Table1__2[],2,FALSE)</f>
        <v>Stacy Collins</v>
      </c>
      <c r="N1981">
        <f>VLOOKUP(Table8_16[[#This Row],[Customer_ID]],Table1__2[],3,FALSE)</f>
        <v>41</v>
      </c>
      <c r="O1981" t="str">
        <f>VLOOKUP(Table8_16[[#This Row],[Customer_ID]],Table1__2[],4,FALSE)</f>
        <v>Female</v>
      </c>
      <c r="P1981" t="str">
        <f>VLOOKUP(Table8_16[[#This Row],[Customer_ID]],Table1__2[],5,FALSE)</f>
        <v>Randychester</v>
      </c>
      <c r="Q1981" t="str">
        <f>VLOOKUP(Table8_16[[#This Row],[Customer_ID]],Table1__2[],6,FALSE)</f>
        <v>California</v>
      </c>
      <c r="R1981" t="str">
        <f>VLOOKUP(Table8_16[[#This Row],[Customer_ID]],Table1__2[],7,FALSE)</f>
        <v>USA</v>
      </c>
      <c r="S1981" t="str">
        <f>VLOOKUP(Table8_16[[#This Row],[Customer_ID]],Table1__2[],8,FALSE)</f>
        <v>Bronze</v>
      </c>
      <c r="T1981" t="str">
        <f>VLOOKUP(Table8_16[[#This Row],[Customer_ID]],Table1__2[],9,FALSE)</f>
        <v>Experienced</v>
      </c>
      <c r="U1981" t="str">
        <f>VLOOKUP(Table8_16[[#This Row],[Product_ID]],Table3__211[],2,FALSE)</f>
        <v>Men's Winter</v>
      </c>
      <c r="V1981" t="str">
        <f>VLOOKUP(Table8_16[[#This Row],[Product_ID]],Table3__211[],3,FALSE)</f>
        <v>Jacket</v>
      </c>
      <c r="W1981" t="str">
        <f>VLOOKUP(Table8_16[[#This Row],[Product_ID]],Table3__211[],4,FALSE)</f>
        <v>Clothing</v>
      </c>
      <c r="X1981" t="str">
        <f>VLOOKUP(Table8_16[[#This Row],[Product_ID]],Table3__211[],5,FALSE)</f>
        <v>Outerwear</v>
      </c>
      <c r="Y1981" t="str">
        <f>VLOOKUP(Table8_16[[#This Row],[Product_ID]],Table3__211[],6,FALSE)</f>
        <v>Kelly, Smith and Perez</v>
      </c>
      <c r="Z1981">
        <f>VLOOKUP(Table8_16[[#This Row],[Product_ID]],Table3__211[],7,FALSE)</f>
        <v>167.34</v>
      </c>
      <c r="AA1981">
        <f>VLOOKUP(Table8_16[[#This Row],[Product_ID]],Table3__211[],8,FALSE)</f>
        <v>296</v>
      </c>
      <c r="AB1981" t="str">
        <f>VLOOKUP(Table8_16[[#This Row],[Store_ID]],Store!$A$2:$E$21,2,FALSE)</f>
        <v>Gardner, Humphrey and Contreras</v>
      </c>
      <c r="AC1981" t="str">
        <f>VLOOKUP(Table8_16[[#This Row],[Store_ID]],Store!$A$2:$E$21,3,FALSE)</f>
        <v>East</v>
      </c>
      <c r="AD1981" t="str">
        <f>VLOOKUP(Table8_16[[#This Row],[Store_ID]],Store!$A$2:$E$21,4,FALSE)</f>
        <v>Johnsonville</v>
      </c>
      <c r="AE1981" t="str">
        <f>VLOOKUP(Table8_16[[#This Row],[Store_ID]],Store!$A$2:$E$21,5,FALSE)</f>
        <v>Flagship</v>
      </c>
      <c r="AF1981" s="22" t="str">
        <f>VLOOKUP(Table8_16[[#This Row],[Store_ID]],Store!$A$2:$F$21,6,FALSE)</f>
        <v>Physical Store</v>
      </c>
    </row>
    <row r="1982" spans="1:32" x14ac:dyDescent="0.3">
      <c r="A1982" t="s">
        <v>3947</v>
      </c>
      <c r="B1982" s="5">
        <v>45644</v>
      </c>
      <c r="C1982" t="s">
        <v>892</v>
      </c>
      <c r="D1982" t="s">
        <v>1613</v>
      </c>
      <c r="E1982" t="s">
        <v>1904</v>
      </c>
      <c r="F1982">
        <v>2</v>
      </c>
      <c r="G1982">
        <v>353.74</v>
      </c>
      <c r="H1982">
        <v>0.01</v>
      </c>
      <c r="I1982" t="s">
        <v>1959</v>
      </c>
      <c r="J1982">
        <v>700.40520000000004</v>
      </c>
      <c r="K1982">
        <v>700.40520000000004</v>
      </c>
      <c r="L1982" t="str">
        <f>_xlfn.IFS(Table8_1[[#This Row],[Unit_Price]]&lt;500,"Low Price",Table8_1[[#This Row],[Unit_Price]]&lt;2000,"Medium Price",Table8_1[[#This Row],[Unit_Price]]&gt;=2000, "High Price")</f>
        <v>Low Price</v>
      </c>
      <c r="M1982" t="str">
        <f>VLOOKUP(Table8_16[[#This Row],[Customer_ID]],Table1__2[],2,FALSE)</f>
        <v>Jeffrey Gomez</v>
      </c>
      <c r="N1982">
        <f>VLOOKUP(Table8_16[[#This Row],[Customer_ID]],Table1__2[],3,FALSE)</f>
        <v>22</v>
      </c>
      <c r="O1982" t="str">
        <f>VLOOKUP(Table8_16[[#This Row],[Customer_ID]],Table1__2[],4,FALSE)</f>
        <v>Female</v>
      </c>
      <c r="P1982" t="str">
        <f>VLOOKUP(Table8_16[[#This Row],[Customer_ID]],Table1__2[],5,FALSE)</f>
        <v>Lake Nicole</v>
      </c>
      <c r="Q1982" t="str">
        <f>VLOOKUP(Table8_16[[#This Row],[Customer_ID]],Table1__2[],6,FALSE)</f>
        <v>Colorado</v>
      </c>
      <c r="R1982" t="str">
        <f>VLOOKUP(Table8_16[[#This Row],[Customer_ID]],Table1__2[],7,FALSE)</f>
        <v>USA</v>
      </c>
      <c r="S1982" t="str">
        <f>VLOOKUP(Table8_16[[#This Row],[Customer_ID]],Table1__2[],8,FALSE)</f>
        <v>Platinum</v>
      </c>
      <c r="T1982" t="str">
        <f>VLOOKUP(Table8_16[[#This Row],[Customer_ID]],Table1__2[],9,FALSE)</f>
        <v>Students</v>
      </c>
      <c r="U1982" t="str">
        <f>VLOOKUP(Table8_16[[#This Row],[Product_ID]],Table3__211[],2,FALSE)</f>
        <v>Decorative Wall</v>
      </c>
      <c r="V1982" t="str">
        <f>VLOOKUP(Table8_16[[#This Row],[Product_ID]],Table3__211[],3,FALSE)</f>
        <v>Mirror</v>
      </c>
      <c r="W1982" t="str">
        <f>VLOOKUP(Table8_16[[#This Row],[Product_ID]],Table3__211[],4,FALSE)</f>
        <v>Home</v>
      </c>
      <c r="X1982" t="str">
        <f>VLOOKUP(Table8_16[[#This Row],[Product_ID]],Table3__211[],5,FALSE)</f>
        <v>Decor</v>
      </c>
      <c r="Y1982" t="str">
        <f>VLOOKUP(Table8_16[[#This Row],[Product_ID]],Table3__211[],6,FALSE)</f>
        <v>Luna, Anderson and Bowman</v>
      </c>
      <c r="Z1982">
        <f>VLOOKUP(Table8_16[[#This Row],[Product_ID]],Table3__211[],7,FALSE)</f>
        <v>48.01</v>
      </c>
      <c r="AA1982">
        <f>VLOOKUP(Table8_16[[#This Row],[Product_ID]],Table3__211[],8,FALSE)</f>
        <v>439</v>
      </c>
      <c r="AB1982" t="str">
        <f>VLOOKUP(Table8_16[[#This Row],[Store_ID]],Store!$A$2:$E$21,2,FALSE)</f>
        <v>Alexander Group</v>
      </c>
      <c r="AC1982" t="str">
        <f>VLOOKUP(Table8_16[[#This Row],[Store_ID]],Store!$A$2:$E$21,3,FALSE)</f>
        <v>South</v>
      </c>
      <c r="AD1982" t="str">
        <f>VLOOKUP(Table8_16[[#This Row],[Store_ID]],Store!$A$2:$E$21,4,FALSE)</f>
        <v>Port Sharon</v>
      </c>
      <c r="AE1982" t="str">
        <f>VLOOKUP(Table8_16[[#This Row],[Store_ID]],Store!$A$2:$E$21,5,FALSE)</f>
        <v>Online</v>
      </c>
      <c r="AF1982" s="22" t="str">
        <f>VLOOKUP(Table8_16[[#This Row],[Store_ID]],Store!$A$2:$F$21,6,FALSE)</f>
        <v>Digital Store</v>
      </c>
    </row>
    <row r="1983" spans="1:32" x14ac:dyDescent="0.3">
      <c r="A1983" t="s">
        <v>3948</v>
      </c>
      <c r="B1983" s="5">
        <v>45648</v>
      </c>
      <c r="C1983" t="s">
        <v>853</v>
      </c>
      <c r="D1983" t="s">
        <v>1686</v>
      </c>
      <c r="E1983" t="s">
        <v>1914</v>
      </c>
      <c r="F1983">
        <v>1</v>
      </c>
      <c r="G1983">
        <v>377.52</v>
      </c>
      <c r="H1983">
        <v>0.15</v>
      </c>
      <c r="I1983" t="s">
        <v>1959</v>
      </c>
      <c r="J1983">
        <v>320.892</v>
      </c>
      <c r="K1983">
        <v>320.892</v>
      </c>
      <c r="L1983" t="str">
        <f>_xlfn.IFS(Table8_1[[#This Row],[Unit_Price]]&lt;500,"Low Price",Table8_1[[#This Row],[Unit_Price]]&lt;2000,"Medium Price",Table8_1[[#This Row],[Unit_Price]]&gt;=2000, "High Price")</f>
        <v>Low Price</v>
      </c>
      <c r="M1983" t="str">
        <f>VLOOKUP(Table8_16[[#This Row],[Customer_ID]],Table1__2[],2,FALSE)</f>
        <v>Matthew Payne</v>
      </c>
      <c r="N1983">
        <f>VLOOKUP(Table8_16[[#This Row],[Customer_ID]],Table1__2[],3,FALSE)</f>
        <v>25</v>
      </c>
      <c r="O1983" t="str">
        <f>VLOOKUP(Table8_16[[#This Row],[Customer_ID]],Table1__2[],4,FALSE)</f>
        <v>Male</v>
      </c>
      <c r="P1983" t="str">
        <f>VLOOKUP(Table8_16[[#This Row],[Customer_ID]],Table1__2[],5,FALSE)</f>
        <v>Grahamfurt</v>
      </c>
      <c r="Q1983" t="str">
        <f>VLOOKUP(Table8_16[[#This Row],[Customer_ID]],Table1__2[],6,FALSE)</f>
        <v>Wyoming</v>
      </c>
      <c r="R1983" t="str">
        <f>VLOOKUP(Table8_16[[#This Row],[Customer_ID]],Table1__2[],7,FALSE)</f>
        <v>USA</v>
      </c>
      <c r="S1983" t="str">
        <f>VLOOKUP(Table8_16[[#This Row],[Customer_ID]],Table1__2[],8,FALSE)</f>
        <v>Gold</v>
      </c>
      <c r="T1983" t="str">
        <f>VLOOKUP(Table8_16[[#This Row],[Customer_ID]],Table1__2[],9,FALSE)</f>
        <v>Entry level Professionel</v>
      </c>
      <c r="U1983" t="str">
        <f>VLOOKUP(Table8_16[[#This Row],[Product_ID]],Table3__211[],2,FALSE)</f>
        <v>Women's Summer</v>
      </c>
      <c r="V1983" t="str">
        <f>VLOOKUP(Table8_16[[#This Row],[Product_ID]],Table3__211[],3,FALSE)</f>
        <v>Dress</v>
      </c>
      <c r="W1983" t="str">
        <f>VLOOKUP(Table8_16[[#This Row],[Product_ID]],Table3__211[],4,FALSE)</f>
        <v>Clothing</v>
      </c>
      <c r="X1983" t="str">
        <f>VLOOKUP(Table8_16[[#This Row],[Product_ID]],Table3__211[],5,FALSE)</f>
        <v>Tops</v>
      </c>
      <c r="Y1983" t="str">
        <f>VLOOKUP(Table8_16[[#This Row],[Product_ID]],Table3__211[],6,FALSE)</f>
        <v>Smith-Mills</v>
      </c>
      <c r="Z1983">
        <f>VLOOKUP(Table8_16[[#This Row],[Product_ID]],Table3__211[],7,FALSE)</f>
        <v>223.43</v>
      </c>
      <c r="AA1983">
        <f>VLOOKUP(Table8_16[[#This Row],[Product_ID]],Table3__211[],8,FALSE)</f>
        <v>154</v>
      </c>
      <c r="AB1983" t="str">
        <f>VLOOKUP(Table8_16[[#This Row],[Store_ID]],Store!$A$2:$E$21,2,FALSE)</f>
        <v>Martinez-Mullins</v>
      </c>
      <c r="AC1983" t="str">
        <f>VLOOKUP(Table8_16[[#This Row],[Store_ID]],Store!$A$2:$E$21,3,FALSE)</f>
        <v>South</v>
      </c>
      <c r="AD1983" t="str">
        <f>VLOOKUP(Table8_16[[#This Row],[Store_ID]],Store!$A$2:$E$21,4,FALSE)</f>
        <v>Williamsfurt</v>
      </c>
      <c r="AE1983" t="str">
        <f>VLOOKUP(Table8_16[[#This Row],[Store_ID]],Store!$A$2:$E$21,5,FALSE)</f>
        <v>Online</v>
      </c>
      <c r="AF1983" s="22" t="str">
        <f>VLOOKUP(Table8_16[[#This Row],[Store_ID]],Store!$A$2:$F$21,6,FALSE)</f>
        <v>Digital Store</v>
      </c>
    </row>
    <row r="1984" spans="1:32" x14ac:dyDescent="0.3">
      <c r="A1984" t="s">
        <v>3949</v>
      </c>
      <c r="B1984" s="5">
        <v>45500</v>
      </c>
      <c r="C1984" t="s">
        <v>677</v>
      </c>
      <c r="D1984" t="s">
        <v>1786</v>
      </c>
      <c r="E1984" t="s">
        <v>1896</v>
      </c>
      <c r="F1984">
        <v>3</v>
      </c>
      <c r="G1984">
        <v>901.49</v>
      </c>
      <c r="H1984">
        <v>0</v>
      </c>
      <c r="I1984" t="s">
        <v>1959</v>
      </c>
      <c r="J1984">
        <v>2704.47</v>
      </c>
      <c r="K1984">
        <v>2704.4700000000003</v>
      </c>
      <c r="L1984" t="str">
        <f>_xlfn.IFS(Table8_1[[#This Row],[Unit_Price]]&lt;500,"Low Price",Table8_1[[#This Row],[Unit_Price]]&lt;2000,"Medium Price",Table8_1[[#This Row],[Unit_Price]]&gt;=2000, "High Price")</f>
        <v>Medium Price</v>
      </c>
      <c r="M1984" t="str">
        <f>VLOOKUP(Table8_16[[#This Row],[Customer_ID]],Table1__2[],2,FALSE)</f>
        <v>Michelle Carpenter</v>
      </c>
      <c r="N1984">
        <f>VLOOKUP(Table8_16[[#This Row],[Customer_ID]],Table1__2[],3,FALSE)</f>
        <v>44</v>
      </c>
      <c r="O1984" t="str">
        <f>VLOOKUP(Table8_16[[#This Row],[Customer_ID]],Table1__2[],4,FALSE)</f>
        <v>Female</v>
      </c>
      <c r="P1984" t="str">
        <f>VLOOKUP(Table8_16[[#This Row],[Customer_ID]],Table1__2[],5,FALSE)</f>
        <v>Lake Danielleton</v>
      </c>
      <c r="Q1984" t="str">
        <f>VLOOKUP(Table8_16[[#This Row],[Customer_ID]],Table1__2[],6,FALSE)</f>
        <v>New Jersey</v>
      </c>
      <c r="R1984" t="str">
        <f>VLOOKUP(Table8_16[[#This Row],[Customer_ID]],Table1__2[],7,FALSE)</f>
        <v>USA</v>
      </c>
      <c r="S1984" t="str">
        <f>VLOOKUP(Table8_16[[#This Row],[Customer_ID]],Table1__2[],8,FALSE)</f>
        <v>Gold</v>
      </c>
      <c r="T1984" t="str">
        <f>VLOOKUP(Table8_16[[#This Row],[Customer_ID]],Table1__2[],9,FALSE)</f>
        <v>Experienced</v>
      </c>
      <c r="U1984" t="str">
        <f>VLOOKUP(Table8_16[[#This Row],[Product_ID]],Table3__211[],2,FALSE)</f>
        <v>Wooden</v>
      </c>
      <c r="V1984" t="str">
        <f>VLOOKUP(Table8_16[[#This Row],[Product_ID]],Table3__211[],3,FALSE)</f>
        <v>Nightstand</v>
      </c>
      <c r="W1984" t="str">
        <f>VLOOKUP(Table8_16[[#This Row],[Product_ID]],Table3__211[],4,FALSE)</f>
        <v>Home</v>
      </c>
      <c r="X1984" t="str">
        <f>VLOOKUP(Table8_16[[#This Row],[Product_ID]],Table3__211[],5,FALSE)</f>
        <v>Furniture</v>
      </c>
      <c r="Y1984" t="str">
        <f>VLOOKUP(Table8_16[[#This Row],[Product_ID]],Table3__211[],6,FALSE)</f>
        <v>Wolfe, Ross and Hester</v>
      </c>
      <c r="Z1984">
        <f>VLOOKUP(Table8_16[[#This Row],[Product_ID]],Table3__211[],7,FALSE)</f>
        <v>243.7</v>
      </c>
      <c r="AA1984">
        <f>VLOOKUP(Table8_16[[#This Row],[Product_ID]],Table3__211[],8,FALSE)</f>
        <v>130</v>
      </c>
      <c r="AB1984" t="str">
        <f>VLOOKUP(Table8_16[[#This Row],[Store_ID]],Store!$A$2:$E$21,2,FALSE)</f>
        <v>Black-Horn</v>
      </c>
      <c r="AC1984" t="str">
        <f>VLOOKUP(Table8_16[[#This Row],[Store_ID]],Store!$A$2:$E$21,3,FALSE)</f>
        <v>South</v>
      </c>
      <c r="AD1984" t="str">
        <f>VLOOKUP(Table8_16[[#This Row],[Store_ID]],Store!$A$2:$E$21,4,FALSE)</f>
        <v>North Nancyview</v>
      </c>
      <c r="AE1984" t="str">
        <f>VLOOKUP(Table8_16[[#This Row],[Store_ID]],Store!$A$2:$E$21,5,FALSE)</f>
        <v>Outlet</v>
      </c>
      <c r="AF1984" s="22" t="str">
        <f>VLOOKUP(Table8_16[[#This Row],[Store_ID]],Store!$A$2:$F$21,6,FALSE)</f>
        <v>Physical Store</v>
      </c>
    </row>
    <row r="1985" spans="1:32" x14ac:dyDescent="0.3">
      <c r="A1985" t="s">
        <v>3950</v>
      </c>
      <c r="B1985" s="5">
        <v>45806</v>
      </c>
      <c r="C1985" t="s">
        <v>662</v>
      </c>
      <c r="D1985" t="s">
        <v>1667</v>
      </c>
      <c r="E1985" t="s">
        <v>1908</v>
      </c>
      <c r="F1985">
        <v>1</v>
      </c>
      <c r="G1985">
        <v>563.01</v>
      </c>
      <c r="H1985">
        <v>0.1</v>
      </c>
      <c r="I1985" t="s">
        <v>1959</v>
      </c>
      <c r="J1985">
        <v>506.709</v>
      </c>
      <c r="K1985">
        <v>506.709</v>
      </c>
      <c r="L1985" t="str">
        <f>_xlfn.IFS(Table8_1[[#This Row],[Unit_Price]]&lt;500,"Low Price",Table8_1[[#This Row],[Unit_Price]]&lt;2000,"Medium Price",Table8_1[[#This Row],[Unit_Price]]&gt;=2000, "High Price")</f>
        <v>Medium Price</v>
      </c>
      <c r="M1985" t="str">
        <f>VLOOKUP(Table8_16[[#This Row],[Customer_ID]],Table1__2[],2,FALSE)</f>
        <v>Anna Perez</v>
      </c>
      <c r="N1985">
        <f>VLOOKUP(Table8_16[[#This Row],[Customer_ID]],Table1__2[],3,FALSE)</f>
        <v>30</v>
      </c>
      <c r="O1985" t="str">
        <f>VLOOKUP(Table8_16[[#This Row],[Customer_ID]],Table1__2[],4,FALSE)</f>
        <v>Male</v>
      </c>
      <c r="P1985" t="str">
        <f>VLOOKUP(Table8_16[[#This Row],[Customer_ID]],Table1__2[],5,FALSE)</f>
        <v>South Jerry</v>
      </c>
      <c r="Q1985" t="str">
        <f>VLOOKUP(Table8_16[[#This Row],[Customer_ID]],Table1__2[],6,FALSE)</f>
        <v>Maine</v>
      </c>
      <c r="R1985" t="str">
        <f>VLOOKUP(Table8_16[[#This Row],[Customer_ID]],Table1__2[],7,FALSE)</f>
        <v>USA</v>
      </c>
      <c r="S1985" t="str">
        <f>VLOOKUP(Table8_16[[#This Row],[Customer_ID]],Table1__2[],8,FALSE)</f>
        <v>Platinum</v>
      </c>
      <c r="T1985" t="str">
        <f>VLOOKUP(Table8_16[[#This Row],[Customer_ID]],Table1__2[],9,FALSE)</f>
        <v>Entry level Professionel</v>
      </c>
      <c r="U1985" t="str">
        <f>VLOOKUP(Table8_16[[#This Row],[Product_ID]],Table3__211[],2,FALSE)</f>
        <v>Stainless Steel Cutlery</v>
      </c>
      <c r="V1985" t="str">
        <f>VLOOKUP(Table8_16[[#This Row],[Product_ID]],Table3__211[],3,FALSE)</f>
        <v>Set</v>
      </c>
      <c r="W1985" t="str">
        <f>VLOOKUP(Table8_16[[#This Row],[Product_ID]],Table3__211[],4,FALSE)</f>
        <v>Home</v>
      </c>
      <c r="X1985" t="str">
        <f>VLOOKUP(Table8_16[[#This Row],[Product_ID]],Table3__211[],5,FALSE)</f>
        <v>Kitchen</v>
      </c>
      <c r="Y1985" t="str">
        <f>VLOOKUP(Table8_16[[#This Row],[Product_ID]],Table3__211[],6,FALSE)</f>
        <v>Stevens, Fernandez and Martin</v>
      </c>
      <c r="Z1985">
        <f>VLOOKUP(Table8_16[[#This Row],[Product_ID]],Table3__211[],7,FALSE)</f>
        <v>19.52</v>
      </c>
      <c r="AA1985">
        <f>VLOOKUP(Table8_16[[#This Row],[Product_ID]],Table3__211[],8,FALSE)</f>
        <v>57</v>
      </c>
      <c r="AB1985" t="str">
        <f>VLOOKUP(Table8_16[[#This Row],[Store_ID]],Store!$A$2:$E$21,2,FALSE)</f>
        <v>Gray Ltd</v>
      </c>
      <c r="AC1985" t="str">
        <f>VLOOKUP(Table8_16[[#This Row],[Store_ID]],Store!$A$2:$E$21,3,FALSE)</f>
        <v>North</v>
      </c>
      <c r="AD1985" t="str">
        <f>VLOOKUP(Table8_16[[#This Row],[Store_ID]],Store!$A$2:$E$21,4,FALSE)</f>
        <v>New Michaelchester</v>
      </c>
      <c r="AE1985" t="str">
        <f>VLOOKUP(Table8_16[[#This Row],[Store_ID]],Store!$A$2:$E$21,5,FALSE)</f>
        <v>Outlet</v>
      </c>
      <c r="AF1985" s="22" t="str">
        <f>VLOOKUP(Table8_16[[#This Row],[Store_ID]],Store!$A$2:$F$21,6,FALSE)</f>
        <v>Physical Store</v>
      </c>
    </row>
    <row r="1986" spans="1:32" x14ac:dyDescent="0.3">
      <c r="A1986" t="s">
        <v>3951</v>
      </c>
      <c r="B1986" s="5">
        <v>45365</v>
      </c>
      <c r="C1986" t="s">
        <v>202</v>
      </c>
      <c r="D1986" t="s">
        <v>1793</v>
      </c>
      <c r="E1986" t="s">
        <v>1911</v>
      </c>
      <c r="F1986">
        <v>4</v>
      </c>
      <c r="G1986">
        <v>167.25</v>
      </c>
      <c r="H1986">
        <v>0.11</v>
      </c>
      <c r="I1986" t="s">
        <v>1959</v>
      </c>
      <c r="J1986">
        <v>595.41</v>
      </c>
      <c r="K1986">
        <v>595.41</v>
      </c>
      <c r="L1986" t="str">
        <f>_xlfn.IFS(Table8_1[[#This Row],[Unit_Price]]&lt;500,"Low Price",Table8_1[[#This Row],[Unit_Price]]&lt;2000,"Medium Price",Table8_1[[#This Row],[Unit_Price]]&gt;=2000, "High Price")</f>
        <v>Low Price</v>
      </c>
      <c r="M1986" t="str">
        <f>VLOOKUP(Table8_16[[#This Row],[Customer_ID]],Table1__2[],2,FALSE)</f>
        <v>Debra Liu</v>
      </c>
      <c r="N1986">
        <f>VLOOKUP(Table8_16[[#This Row],[Customer_ID]],Table1__2[],3,FALSE)</f>
        <v>55</v>
      </c>
      <c r="O1986" t="str">
        <f>VLOOKUP(Table8_16[[#This Row],[Customer_ID]],Table1__2[],4,FALSE)</f>
        <v>Male</v>
      </c>
      <c r="P1986" t="str">
        <f>VLOOKUP(Table8_16[[#This Row],[Customer_ID]],Table1__2[],5,FALSE)</f>
        <v>South Timtown</v>
      </c>
      <c r="Q1986" t="str">
        <f>VLOOKUP(Table8_16[[#This Row],[Customer_ID]],Table1__2[],6,FALSE)</f>
        <v>Minnesota</v>
      </c>
      <c r="R1986" t="str">
        <f>VLOOKUP(Table8_16[[#This Row],[Customer_ID]],Table1__2[],7,FALSE)</f>
        <v>USA</v>
      </c>
      <c r="S1986" t="str">
        <f>VLOOKUP(Table8_16[[#This Row],[Customer_ID]],Table1__2[],8,FALSE)</f>
        <v>Bronze</v>
      </c>
      <c r="T1986" t="str">
        <f>VLOOKUP(Table8_16[[#This Row],[Customer_ID]],Table1__2[],9,FALSE)</f>
        <v>Experienced</v>
      </c>
      <c r="U1986" t="str">
        <f>VLOOKUP(Table8_16[[#This Row],[Product_ID]],Table3__211[],2,FALSE)</f>
        <v>Kitchen Storage</v>
      </c>
      <c r="V1986" t="str">
        <f>VLOOKUP(Table8_16[[#This Row],[Product_ID]],Table3__211[],3,FALSE)</f>
        <v>Rack</v>
      </c>
      <c r="W1986" t="str">
        <f>VLOOKUP(Table8_16[[#This Row],[Product_ID]],Table3__211[],4,FALSE)</f>
        <v>Home</v>
      </c>
      <c r="X1986" t="str">
        <f>VLOOKUP(Table8_16[[#This Row],[Product_ID]],Table3__211[],5,FALSE)</f>
        <v>Storage</v>
      </c>
      <c r="Y1986" t="str">
        <f>VLOOKUP(Table8_16[[#This Row],[Product_ID]],Table3__211[],6,FALSE)</f>
        <v>Duran Group</v>
      </c>
      <c r="Z1986">
        <f>VLOOKUP(Table8_16[[#This Row],[Product_ID]],Table3__211[],7,FALSE)</f>
        <v>138.05000000000001</v>
      </c>
      <c r="AA1986">
        <f>VLOOKUP(Table8_16[[#This Row],[Product_ID]],Table3__211[],8,FALSE)</f>
        <v>89</v>
      </c>
      <c r="AB1986" t="str">
        <f>VLOOKUP(Table8_16[[#This Row],[Store_ID]],Store!$A$2:$E$21,2,FALSE)</f>
        <v>Benson-Elliott</v>
      </c>
      <c r="AC1986" t="str">
        <f>VLOOKUP(Table8_16[[#This Row],[Store_ID]],Store!$A$2:$E$21,3,FALSE)</f>
        <v>East</v>
      </c>
      <c r="AD1986" t="str">
        <f>VLOOKUP(Table8_16[[#This Row],[Store_ID]],Store!$A$2:$E$21,4,FALSE)</f>
        <v>Port Josephberg</v>
      </c>
      <c r="AE1986" t="str">
        <f>VLOOKUP(Table8_16[[#This Row],[Store_ID]],Store!$A$2:$E$21,5,FALSE)</f>
        <v>Online</v>
      </c>
      <c r="AF1986" s="22" t="str">
        <f>VLOOKUP(Table8_16[[#This Row],[Store_ID]],Store!$A$2:$F$21,6,FALSE)</f>
        <v>Digital Store</v>
      </c>
    </row>
    <row r="1987" spans="1:32" x14ac:dyDescent="0.3">
      <c r="A1987" t="s">
        <v>3952</v>
      </c>
      <c r="B1987" s="5">
        <v>45229</v>
      </c>
      <c r="C1987" t="s">
        <v>1415</v>
      </c>
      <c r="D1987" t="s">
        <v>1762</v>
      </c>
      <c r="E1987" t="s">
        <v>1945</v>
      </c>
      <c r="F1987">
        <v>3</v>
      </c>
      <c r="G1987">
        <v>345.43</v>
      </c>
      <c r="H1987">
        <v>0.08</v>
      </c>
      <c r="I1987" t="s">
        <v>1964</v>
      </c>
      <c r="J1987">
        <v>953.38679999999999</v>
      </c>
      <c r="K1987">
        <v>953.38679999999999</v>
      </c>
      <c r="L1987" t="str">
        <f>_xlfn.IFS(Table8_1[[#This Row],[Unit_Price]]&lt;500,"Low Price",Table8_1[[#This Row],[Unit_Price]]&lt;2000,"Medium Price",Table8_1[[#This Row],[Unit_Price]]&gt;=2000, "High Price")</f>
        <v>Low Price</v>
      </c>
      <c r="M1987" t="str">
        <f>VLOOKUP(Table8_16[[#This Row],[Customer_ID]],Table1__2[],2,FALSE)</f>
        <v>John Berg</v>
      </c>
      <c r="N1987">
        <f>VLOOKUP(Table8_16[[#This Row],[Customer_ID]],Table1__2[],3,FALSE)</f>
        <v>60</v>
      </c>
      <c r="O1987" t="str">
        <f>VLOOKUP(Table8_16[[#This Row],[Customer_ID]],Table1__2[],4,FALSE)</f>
        <v>Male</v>
      </c>
      <c r="P1987" t="str">
        <f>VLOOKUP(Table8_16[[#This Row],[Customer_ID]],Table1__2[],5,FALSE)</f>
        <v>Johnsonville</v>
      </c>
      <c r="Q1987" t="str">
        <f>VLOOKUP(Table8_16[[#This Row],[Customer_ID]],Table1__2[],6,FALSE)</f>
        <v>Oklahoma</v>
      </c>
      <c r="R1987" t="str">
        <f>VLOOKUP(Table8_16[[#This Row],[Customer_ID]],Table1__2[],7,FALSE)</f>
        <v>USA</v>
      </c>
      <c r="S1987" t="str">
        <f>VLOOKUP(Table8_16[[#This Row],[Customer_ID]],Table1__2[],8,FALSE)</f>
        <v>Gold</v>
      </c>
      <c r="T1987" t="str">
        <f>VLOOKUP(Table8_16[[#This Row],[Customer_ID]],Table1__2[],9,FALSE)</f>
        <v>Experienced</v>
      </c>
      <c r="U1987" t="str">
        <f>VLOOKUP(Table8_16[[#This Row],[Product_ID]],Table3__211[],2,FALSE)</f>
        <v>Luxury Perfume</v>
      </c>
      <c r="V1987" t="str">
        <f>VLOOKUP(Table8_16[[#This Row],[Product_ID]],Table3__211[],3,FALSE)</f>
        <v>Spray</v>
      </c>
      <c r="W1987" t="str">
        <f>VLOOKUP(Table8_16[[#This Row],[Product_ID]],Table3__211[],4,FALSE)</f>
        <v>Beauty</v>
      </c>
      <c r="X1987" t="str">
        <f>VLOOKUP(Table8_16[[#This Row],[Product_ID]],Table3__211[],5,FALSE)</f>
        <v>Fragrance</v>
      </c>
      <c r="Y1987" t="str">
        <f>VLOOKUP(Table8_16[[#This Row],[Product_ID]],Table3__211[],6,FALSE)</f>
        <v>Gibson, Green and Lopez</v>
      </c>
      <c r="Z1987">
        <f>VLOOKUP(Table8_16[[#This Row],[Product_ID]],Table3__211[],7,FALSE)</f>
        <v>482.75</v>
      </c>
      <c r="AA1987">
        <f>VLOOKUP(Table8_16[[#This Row],[Product_ID]],Table3__211[],8,FALSE)</f>
        <v>444</v>
      </c>
      <c r="AB1987" t="str">
        <f>VLOOKUP(Table8_16[[#This Row],[Store_ID]],Store!$A$2:$E$21,2,FALSE)</f>
        <v>Guerrero-Schmitt</v>
      </c>
      <c r="AC1987" t="str">
        <f>VLOOKUP(Table8_16[[#This Row],[Store_ID]],Store!$A$2:$E$21,3,FALSE)</f>
        <v>East</v>
      </c>
      <c r="AD1987" t="str">
        <f>VLOOKUP(Table8_16[[#This Row],[Store_ID]],Store!$A$2:$E$21,4,FALSE)</f>
        <v>East Stevechester</v>
      </c>
      <c r="AE1987" t="str">
        <f>VLOOKUP(Table8_16[[#This Row],[Store_ID]],Store!$A$2:$E$21,5,FALSE)</f>
        <v>Flagship</v>
      </c>
      <c r="AF1987" s="22" t="str">
        <f>VLOOKUP(Table8_16[[#This Row],[Store_ID]],Store!$A$2:$F$21,6,FALSE)</f>
        <v>Physical Store</v>
      </c>
    </row>
    <row r="1988" spans="1:32" x14ac:dyDescent="0.3">
      <c r="A1988" t="s">
        <v>3953</v>
      </c>
      <c r="B1988" s="5">
        <v>45349</v>
      </c>
      <c r="C1988" t="s">
        <v>983</v>
      </c>
      <c r="D1988" t="s">
        <v>1829</v>
      </c>
      <c r="E1988" t="s">
        <v>1921</v>
      </c>
      <c r="F1988">
        <v>4</v>
      </c>
      <c r="G1988">
        <v>752.48</v>
      </c>
      <c r="H1988">
        <v>0.23</v>
      </c>
      <c r="I1988" t="s">
        <v>1959</v>
      </c>
      <c r="J1988">
        <v>2317.6383999999998</v>
      </c>
      <c r="K1988">
        <v>2317.6383999999998</v>
      </c>
      <c r="L1988" t="str">
        <f>_xlfn.IFS(Table8_1[[#This Row],[Unit_Price]]&lt;500,"Low Price",Table8_1[[#This Row],[Unit_Price]]&lt;2000,"Medium Price",Table8_1[[#This Row],[Unit_Price]]&gt;=2000, "High Price")</f>
        <v>Medium Price</v>
      </c>
      <c r="M1988" t="str">
        <f>VLOOKUP(Table8_16[[#This Row],[Customer_ID]],Table1__2[],2,FALSE)</f>
        <v>Jennifer Zamora</v>
      </c>
      <c r="N1988">
        <f>VLOOKUP(Table8_16[[#This Row],[Customer_ID]],Table1__2[],3,FALSE)</f>
        <v>60</v>
      </c>
      <c r="O1988" t="str">
        <f>VLOOKUP(Table8_16[[#This Row],[Customer_ID]],Table1__2[],4,FALSE)</f>
        <v>Female</v>
      </c>
      <c r="P1988" t="str">
        <f>VLOOKUP(Table8_16[[#This Row],[Customer_ID]],Table1__2[],5,FALSE)</f>
        <v>Sarahland</v>
      </c>
      <c r="Q1988" t="str">
        <f>VLOOKUP(Table8_16[[#This Row],[Customer_ID]],Table1__2[],6,FALSE)</f>
        <v>Iowa</v>
      </c>
      <c r="R1988" t="str">
        <f>VLOOKUP(Table8_16[[#This Row],[Customer_ID]],Table1__2[],7,FALSE)</f>
        <v>USA</v>
      </c>
      <c r="S1988" t="str">
        <f>VLOOKUP(Table8_16[[#This Row],[Customer_ID]],Table1__2[],8,FALSE)</f>
        <v>Gold</v>
      </c>
      <c r="T1988" t="str">
        <f>VLOOKUP(Table8_16[[#This Row],[Customer_ID]],Table1__2[],9,FALSE)</f>
        <v>Experienced</v>
      </c>
      <c r="U1988" t="str">
        <f>VLOOKUP(Table8_16[[#This Row],[Product_ID]],Table3__211[],2,FALSE)</f>
        <v>Fitness Resistance</v>
      </c>
      <c r="V1988" t="str">
        <f>VLOOKUP(Table8_16[[#This Row],[Product_ID]],Table3__211[],3,FALSE)</f>
        <v>Bands</v>
      </c>
      <c r="W1988" t="str">
        <f>VLOOKUP(Table8_16[[#This Row],[Product_ID]],Table3__211[],4,FALSE)</f>
        <v>Sports</v>
      </c>
      <c r="X1988" t="str">
        <f>VLOOKUP(Table8_16[[#This Row],[Product_ID]],Table3__211[],5,FALSE)</f>
        <v>Fitness</v>
      </c>
      <c r="Y1988" t="str">
        <f>VLOOKUP(Table8_16[[#This Row],[Product_ID]],Table3__211[],6,FALSE)</f>
        <v>Reese-Watson</v>
      </c>
      <c r="Z1988">
        <f>VLOOKUP(Table8_16[[#This Row],[Product_ID]],Table3__211[],7,FALSE)</f>
        <v>152.91999999999999</v>
      </c>
      <c r="AA1988">
        <f>VLOOKUP(Table8_16[[#This Row],[Product_ID]],Table3__211[],8,FALSE)</f>
        <v>281</v>
      </c>
      <c r="AB1988" t="str">
        <f>VLOOKUP(Table8_16[[#This Row],[Store_ID]],Store!$A$2:$E$21,2,FALSE)</f>
        <v>Moore, Padilla and Butler</v>
      </c>
      <c r="AC1988" t="str">
        <f>VLOOKUP(Table8_16[[#This Row],[Store_ID]],Store!$A$2:$E$21,3,FALSE)</f>
        <v>South</v>
      </c>
      <c r="AD1988" t="str">
        <f>VLOOKUP(Table8_16[[#This Row],[Store_ID]],Store!$A$2:$E$21,4,FALSE)</f>
        <v>East Johnstad</v>
      </c>
      <c r="AE1988" t="str">
        <f>VLOOKUP(Table8_16[[#This Row],[Store_ID]],Store!$A$2:$E$21,5,FALSE)</f>
        <v>Flagship</v>
      </c>
      <c r="AF1988" s="22" t="str">
        <f>VLOOKUP(Table8_16[[#This Row],[Store_ID]],Store!$A$2:$F$21,6,FALSE)</f>
        <v>Physical Store</v>
      </c>
    </row>
    <row r="1989" spans="1:32" x14ac:dyDescent="0.3">
      <c r="A1989" t="s">
        <v>3954</v>
      </c>
      <c r="B1989" s="5">
        <v>45886</v>
      </c>
      <c r="C1989" t="s">
        <v>1401</v>
      </c>
      <c r="D1989" t="s">
        <v>1753</v>
      </c>
      <c r="E1989" t="s">
        <v>1948</v>
      </c>
      <c r="F1989">
        <v>1</v>
      </c>
      <c r="G1989">
        <v>120.02</v>
      </c>
      <c r="H1989">
        <v>0.26</v>
      </c>
      <c r="I1989" t="s">
        <v>1959</v>
      </c>
      <c r="J1989">
        <v>88.814800000000005</v>
      </c>
      <c r="K1989">
        <v>88.814799999999991</v>
      </c>
      <c r="L1989" t="str">
        <f>_xlfn.IFS(Table8_1[[#This Row],[Unit_Price]]&lt;500,"Low Price",Table8_1[[#This Row],[Unit_Price]]&lt;2000,"Medium Price",Table8_1[[#This Row],[Unit_Price]]&gt;=2000, "High Price")</f>
        <v>Low Price</v>
      </c>
      <c r="M1989" t="str">
        <f>VLOOKUP(Table8_16[[#This Row],[Customer_ID]],Table1__2[],2,FALSE)</f>
        <v>William Cortez</v>
      </c>
      <c r="N1989">
        <f>VLOOKUP(Table8_16[[#This Row],[Customer_ID]],Table1__2[],3,FALSE)</f>
        <v>29</v>
      </c>
      <c r="O1989" t="str">
        <f>VLOOKUP(Table8_16[[#This Row],[Customer_ID]],Table1__2[],4,FALSE)</f>
        <v>Male</v>
      </c>
      <c r="P1989" t="str">
        <f>VLOOKUP(Table8_16[[#This Row],[Customer_ID]],Table1__2[],5,FALSE)</f>
        <v>Port Hannahport</v>
      </c>
      <c r="Q1989" t="str">
        <f>VLOOKUP(Table8_16[[#This Row],[Customer_ID]],Table1__2[],6,FALSE)</f>
        <v>Ohio</v>
      </c>
      <c r="R1989" t="str">
        <f>VLOOKUP(Table8_16[[#This Row],[Customer_ID]],Table1__2[],7,FALSE)</f>
        <v>USA</v>
      </c>
      <c r="S1989" t="str">
        <f>VLOOKUP(Table8_16[[#This Row],[Customer_ID]],Table1__2[],8,FALSE)</f>
        <v>Bronze</v>
      </c>
      <c r="T1989" t="str">
        <f>VLOOKUP(Table8_16[[#This Row],[Customer_ID]],Table1__2[],9,FALSE)</f>
        <v>Entry level Professionel</v>
      </c>
      <c r="U1989" t="str">
        <f>VLOOKUP(Table8_16[[#This Row],[Product_ID]],Table3__211[],2,FALSE)</f>
        <v>Foam</v>
      </c>
      <c r="V1989" t="str">
        <f>VLOOKUP(Table8_16[[#This Row],[Product_ID]],Table3__211[],3,FALSE)</f>
        <v>Roller</v>
      </c>
      <c r="W1989" t="str">
        <f>VLOOKUP(Table8_16[[#This Row],[Product_ID]],Table3__211[],4,FALSE)</f>
        <v>Sports</v>
      </c>
      <c r="X1989" t="str">
        <f>VLOOKUP(Table8_16[[#This Row],[Product_ID]],Table3__211[],5,FALSE)</f>
        <v>Fitness</v>
      </c>
      <c r="Y1989" t="str">
        <f>VLOOKUP(Table8_16[[#This Row],[Product_ID]],Table3__211[],6,FALSE)</f>
        <v>Atkinson, Camacho and Oliver</v>
      </c>
      <c r="Z1989">
        <f>VLOOKUP(Table8_16[[#This Row],[Product_ID]],Table3__211[],7,FALSE)</f>
        <v>30.62</v>
      </c>
      <c r="AA1989">
        <f>VLOOKUP(Table8_16[[#This Row],[Product_ID]],Table3__211[],8,FALSE)</f>
        <v>138</v>
      </c>
      <c r="AB1989" t="str">
        <f>VLOOKUP(Table8_16[[#This Row],[Store_ID]],Store!$A$2:$E$21,2,FALSE)</f>
        <v>Mann-Austin</v>
      </c>
      <c r="AC1989" t="str">
        <f>VLOOKUP(Table8_16[[#This Row],[Store_ID]],Store!$A$2:$E$21,3,FALSE)</f>
        <v>East</v>
      </c>
      <c r="AD1989" t="str">
        <f>VLOOKUP(Table8_16[[#This Row],[Store_ID]],Store!$A$2:$E$21,4,FALSE)</f>
        <v>Vasquezborough</v>
      </c>
      <c r="AE1989" t="str">
        <f>VLOOKUP(Table8_16[[#This Row],[Store_ID]],Store!$A$2:$E$21,5,FALSE)</f>
        <v>Online</v>
      </c>
      <c r="AF1989" s="22" t="str">
        <f>VLOOKUP(Table8_16[[#This Row],[Store_ID]],Store!$A$2:$F$21,6,FALSE)</f>
        <v>Digital Store</v>
      </c>
    </row>
    <row r="1990" spans="1:32" x14ac:dyDescent="0.3">
      <c r="A1990" t="s">
        <v>3955</v>
      </c>
      <c r="B1990" s="5">
        <v>45359</v>
      </c>
      <c r="C1990" t="s">
        <v>1028</v>
      </c>
      <c r="D1990" t="s">
        <v>1703</v>
      </c>
      <c r="E1990" t="s">
        <v>1917</v>
      </c>
      <c r="F1990">
        <v>3</v>
      </c>
      <c r="G1990">
        <v>146.71</v>
      </c>
      <c r="H1990">
        <v>0.28000000000000003</v>
      </c>
      <c r="I1990" t="s">
        <v>1959</v>
      </c>
      <c r="J1990">
        <v>316.89359999999999</v>
      </c>
      <c r="K1990">
        <v>316.89359999999999</v>
      </c>
      <c r="L1990" t="str">
        <f>_xlfn.IFS(Table8_1[[#This Row],[Unit_Price]]&lt;500,"Low Price",Table8_1[[#This Row],[Unit_Price]]&lt;2000,"Medium Price",Table8_1[[#This Row],[Unit_Price]]&gt;=2000, "High Price")</f>
        <v>Low Price</v>
      </c>
      <c r="M1990" t="str">
        <f>VLOOKUP(Table8_16[[#This Row],[Customer_ID]],Table1__2[],2,FALSE)</f>
        <v>Kristy Dunlap</v>
      </c>
      <c r="N1990">
        <f>VLOOKUP(Table8_16[[#This Row],[Customer_ID]],Table1__2[],3,FALSE)</f>
        <v>64</v>
      </c>
      <c r="O1990" t="str">
        <f>VLOOKUP(Table8_16[[#This Row],[Customer_ID]],Table1__2[],4,FALSE)</f>
        <v>Female</v>
      </c>
      <c r="P1990" t="str">
        <f>VLOOKUP(Table8_16[[#This Row],[Customer_ID]],Table1__2[],5,FALSE)</f>
        <v>Whiteport</v>
      </c>
      <c r="Q1990" t="str">
        <f>VLOOKUP(Table8_16[[#This Row],[Customer_ID]],Table1__2[],6,FALSE)</f>
        <v>North Carolina</v>
      </c>
      <c r="R1990" t="str">
        <f>VLOOKUP(Table8_16[[#This Row],[Customer_ID]],Table1__2[],7,FALSE)</f>
        <v>USA</v>
      </c>
      <c r="S1990" t="str">
        <f>VLOOKUP(Table8_16[[#This Row],[Customer_ID]],Table1__2[],8,FALSE)</f>
        <v>Platinum</v>
      </c>
      <c r="T1990" t="str">
        <f>VLOOKUP(Table8_16[[#This Row],[Customer_ID]],Table1__2[],9,FALSE)</f>
        <v>Retired</v>
      </c>
      <c r="U1990" t="str">
        <f>VLOOKUP(Table8_16[[#This Row],[Product_ID]],Table3__211[],2,FALSE)</f>
        <v>Yoga Exercise</v>
      </c>
      <c r="V1990" t="str">
        <f>VLOOKUP(Table8_16[[#This Row],[Product_ID]],Table3__211[],3,FALSE)</f>
        <v>Mat</v>
      </c>
      <c r="W1990" t="str">
        <f>VLOOKUP(Table8_16[[#This Row],[Product_ID]],Table3__211[],4,FALSE)</f>
        <v>Sports</v>
      </c>
      <c r="X1990" t="str">
        <f>VLOOKUP(Table8_16[[#This Row],[Product_ID]],Table3__211[],5,FALSE)</f>
        <v>Fitness</v>
      </c>
      <c r="Y1990" t="str">
        <f>VLOOKUP(Table8_16[[#This Row],[Product_ID]],Table3__211[],6,FALSE)</f>
        <v>Carroll, Long and Mendoza</v>
      </c>
      <c r="Z1990">
        <f>VLOOKUP(Table8_16[[#This Row],[Product_ID]],Table3__211[],7,FALSE)</f>
        <v>313.26</v>
      </c>
      <c r="AA1990">
        <f>VLOOKUP(Table8_16[[#This Row],[Product_ID]],Table3__211[],8,FALSE)</f>
        <v>369</v>
      </c>
      <c r="AB1990" t="str">
        <f>VLOOKUP(Table8_16[[#This Row],[Store_ID]],Store!$A$2:$E$21,2,FALSE)</f>
        <v>Bean, Jones and Park</v>
      </c>
      <c r="AC1990" t="str">
        <f>VLOOKUP(Table8_16[[#This Row],[Store_ID]],Store!$A$2:$E$21,3,FALSE)</f>
        <v>West</v>
      </c>
      <c r="AD1990" t="str">
        <f>VLOOKUP(Table8_16[[#This Row],[Store_ID]],Store!$A$2:$E$21,4,FALSE)</f>
        <v>Thompsonborough</v>
      </c>
      <c r="AE1990" t="str">
        <f>VLOOKUP(Table8_16[[#This Row],[Store_ID]],Store!$A$2:$E$21,5,FALSE)</f>
        <v>Online</v>
      </c>
      <c r="AF1990" s="22" t="str">
        <f>VLOOKUP(Table8_16[[#This Row],[Store_ID]],Store!$A$2:$F$21,6,FALSE)</f>
        <v>Digital Store</v>
      </c>
    </row>
    <row r="1991" spans="1:32" x14ac:dyDescent="0.3">
      <c r="A1991" t="s">
        <v>3956</v>
      </c>
      <c r="B1991" s="5">
        <v>45730</v>
      </c>
      <c r="C1991" t="s">
        <v>302</v>
      </c>
      <c r="D1991" t="s">
        <v>1774</v>
      </c>
      <c r="E1991" t="s">
        <v>1887</v>
      </c>
      <c r="F1991">
        <v>2</v>
      </c>
      <c r="G1991">
        <v>358.87</v>
      </c>
      <c r="H1991">
        <v>0.24</v>
      </c>
      <c r="I1991" t="s">
        <v>1959</v>
      </c>
      <c r="J1991">
        <v>545.48239999999998</v>
      </c>
      <c r="K1991">
        <v>545.48239999999998</v>
      </c>
      <c r="L1991" t="str">
        <f>_xlfn.IFS(Table8_1[[#This Row],[Unit_Price]]&lt;500,"Low Price",Table8_1[[#This Row],[Unit_Price]]&lt;2000,"Medium Price",Table8_1[[#This Row],[Unit_Price]]&gt;=2000, "High Price")</f>
        <v>Low Price</v>
      </c>
      <c r="M1991" t="str">
        <f>VLOOKUP(Table8_16[[#This Row],[Customer_ID]],Table1__2[],2,FALSE)</f>
        <v>George Rosario</v>
      </c>
      <c r="N1991">
        <f>VLOOKUP(Table8_16[[#This Row],[Customer_ID]],Table1__2[],3,FALSE)</f>
        <v>53</v>
      </c>
      <c r="O1991" t="str">
        <f>VLOOKUP(Table8_16[[#This Row],[Customer_ID]],Table1__2[],4,FALSE)</f>
        <v>Male</v>
      </c>
      <c r="P1991" t="str">
        <f>VLOOKUP(Table8_16[[#This Row],[Customer_ID]],Table1__2[],5,FALSE)</f>
        <v>Leburgh</v>
      </c>
      <c r="Q1991" t="str">
        <f>VLOOKUP(Table8_16[[#This Row],[Customer_ID]],Table1__2[],6,FALSE)</f>
        <v>Florida</v>
      </c>
      <c r="R1991" t="str">
        <f>VLOOKUP(Table8_16[[#This Row],[Customer_ID]],Table1__2[],7,FALSE)</f>
        <v>USA</v>
      </c>
      <c r="S1991" t="str">
        <f>VLOOKUP(Table8_16[[#This Row],[Customer_ID]],Table1__2[],8,FALSE)</f>
        <v>Bronze</v>
      </c>
      <c r="T1991" t="str">
        <f>VLOOKUP(Table8_16[[#This Row],[Customer_ID]],Table1__2[],9,FALSE)</f>
        <v>Experienced</v>
      </c>
      <c r="U1991" t="str">
        <f>VLOOKUP(Table8_16[[#This Row],[Product_ID]],Table3__211[],2,FALSE)</f>
        <v>Matte Lipstick</v>
      </c>
      <c r="V1991" t="str">
        <f>VLOOKUP(Table8_16[[#This Row],[Product_ID]],Table3__211[],3,FALSE)</f>
        <v>Set</v>
      </c>
      <c r="W1991" t="str">
        <f>VLOOKUP(Table8_16[[#This Row],[Product_ID]],Table3__211[],4,FALSE)</f>
        <v>Beauty</v>
      </c>
      <c r="X1991" t="str">
        <f>VLOOKUP(Table8_16[[#This Row],[Product_ID]],Table3__211[],5,FALSE)</f>
        <v>Makeup</v>
      </c>
      <c r="Y1991" t="str">
        <f>VLOOKUP(Table8_16[[#This Row],[Product_ID]],Table3__211[],6,FALSE)</f>
        <v>Zhang Inc</v>
      </c>
      <c r="Z1991">
        <f>VLOOKUP(Table8_16[[#This Row],[Product_ID]],Table3__211[],7,FALSE)</f>
        <v>299.11</v>
      </c>
      <c r="AA1991">
        <f>VLOOKUP(Table8_16[[#This Row],[Product_ID]],Table3__211[],8,FALSE)</f>
        <v>118</v>
      </c>
      <c r="AB1991" t="str">
        <f>VLOOKUP(Table8_16[[#This Row],[Store_ID]],Store!$A$2:$E$21,2,FALSE)</f>
        <v>Rivera-Warner</v>
      </c>
      <c r="AC1991" t="str">
        <f>VLOOKUP(Table8_16[[#This Row],[Store_ID]],Store!$A$2:$E$21,3,FALSE)</f>
        <v>East</v>
      </c>
      <c r="AD1991" t="str">
        <f>VLOOKUP(Table8_16[[#This Row],[Store_ID]],Store!$A$2:$E$21,4,FALSE)</f>
        <v>Washingtonfurt</v>
      </c>
      <c r="AE1991" t="str">
        <f>VLOOKUP(Table8_16[[#This Row],[Store_ID]],Store!$A$2:$E$21,5,FALSE)</f>
        <v>Flagship</v>
      </c>
      <c r="AF1991" s="22" t="str">
        <f>VLOOKUP(Table8_16[[#This Row],[Store_ID]],Store!$A$2:$F$21,6,FALSE)</f>
        <v>Physical Store</v>
      </c>
    </row>
    <row r="1992" spans="1:32" x14ac:dyDescent="0.3">
      <c r="A1992" t="s">
        <v>3957</v>
      </c>
      <c r="B1992" s="5">
        <v>45456</v>
      </c>
      <c r="C1992" t="s">
        <v>784</v>
      </c>
      <c r="D1992" t="s">
        <v>1738</v>
      </c>
      <c r="E1992" t="s">
        <v>1901</v>
      </c>
      <c r="F1992">
        <v>4</v>
      </c>
      <c r="G1992">
        <v>212.75</v>
      </c>
      <c r="H1992">
        <v>0.11</v>
      </c>
      <c r="I1992" t="s">
        <v>1964</v>
      </c>
      <c r="J1992">
        <v>757.39</v>
      </c>
      <c r="K1992">
        <v>757.39</v>
      </c>
      <c r="L1992" t="str">
        <f>_xlfn.IFS(Table8_1[[#This Row],[Unit_Price]]&lt;500,"Low Price",Table8_1[[#This Row],[Unit_Price]]&lt;2000,"Medium Price",Table8_1[[#This Row],[Unit_Price]]&gt;=2000, "High Price")</f>
        <v>Low Price</v>
      </c>
      <c r="M1992" t="str">
        <f>VLOOKUP(Table8_16[[#This Row],[Customer_ID]],Table1__2[],2,FALSE)</f>
        <v>Mr. William Horton</v>
      </c>
      <c r="N1992">
        <f>VLOOKUP(Table8_16[[#This Row],[Customer_ID]],Table1__2[],3,FALSE)</f>
        <v>31</v>
      </c>
      <c r="O1992" t="str">
        <f>VLOOKUP(Table8_16[[#This Row],[Customer_ID]],Table1__2[],4,FALSE)</f>
        <v>Male</v>
      </c>
      <c r="P1992" t="str">
        <f>VLOOKUP(Table8_16[[#This Row],[Customer_ID]],Table1__2[],5,FALSE)</f>
        <v>Dawsonchester</v>
      </c>
      <c r="Q1992" t="str">
        <f>VLOOKUP(Table8_16[[#This Row],[Customer_ID]],Table1__2[],6,FALSE)</f>
        <v>Virginia</v>
      </c>
      <c r="R1992" t="str">
        <f>VLOOKUP(Table8_16[[#This Row],[Customer_ID]],Table1__2[],7,FALSE)</f>
        <v>USA</v>
      </c>
      <c r="S1992" t="str">
        <f>VLOOKUP(Table8_16[[#This Row],[Customer_ID]],Table1__2[],8,FALSE)</f>
        <v>Platinum</v>
      </c>
      <c r="T1992" t="str">
        <f>VLOOKUP(Table8_16[[#This Row],[Customer_ID]],Table1__2[],9,FALSE)</f>
        <v>Experienced</v>
      </c>
      <c r="U1992" t="str">
        <f>VLOOKUP(Table8_16[[#This Row],[Product_ID]],Table3__211[],2,FALSE)</f>
        <v>Rugby</v>
      </c>
      <c r="V1992" t="str">
        <f>VLOOKUP(Table8_16[[#This Row],[Product_ID]],Table3__211[],3,FALSE)</f>
        <v>Ball</v>
      </c>
      <c r="W1992" t="str">
        <f>VLOOKUP(Table8_16[[#This Row],[Product_ID]],Table3__211[],4,FALSE)</f>
        <v>Sports</v>
      </c>
      <c r="X1992" t="str">
        <f>VLOOKUP(Table8_16[[#This Row],[Product_ID]],Table3__211[],5,FALSE)</f>
        <v>Team Sports</v>
      </c>
      <c r="Y1992" t="str">
        <f>VLOOKUP(Table8_16[[#This Row],[Product_ID]],Table3__211[],6,FALSE)</f>
        <v>Harris Inc</v>
      </c>
      <c r="Z1992">
        <f>VLOOKUP(Table8_16[[#This Row],[Product_ID]],Table3__211[],7,FALSE)</f>
        <v>212.26</v>
      </c>
      <c r="AA1992">
        <f>VLOOKUP(Table8_16[[#This Row],[Product_ID]],Table3__211[],8,FALSE)</f>
        <v>82</v>
      </c>
      <c r="AB1992" t="str">
        <f>VLOOKUP(Table8_16[[#This Row],[Store_ID]],Store!$A$2:$E$21,2,FALSE)</f>
        <v>Johnson-Wright</v>
      </c>
      <c r="AC1992" t="str">
        <f>VLOOKUP(Table8_16[[#This Row],[Store_ID]],Store!$A$2:$E$21,3,FALSE)</f>
        <v>North</v>
      </c>
      <c r="AD1992" t="str">
        <f>VLOOKUP(Table8_16[[#This Row],[Store_ID]],Store!$A$2:$E$21,4,FALSE)</f>
        <v>Hoodberg</v>
      </c>
      <c r="AE1992" t="str">
        <f>VLOOKUP(Table8_16[[#This Row],[Store_ID]],Store!$A$2:$E$21,5,FALSE)</f>
        <v>Outlet</v>
      </c>
      <c r="AF1992" s="22" t="str">
        <f>VLOOKUP(Table8_16[[#This Row],[Store_ID]],Store!$A$2:$F$21,6,FALSE)</f>
        <v>Physical Store</v>
      </c>
    </row>
    <row r="1993" spans="1:32" x14ac:dyDescent="0.3">
      <c r="A1993" t="s">
        <v>3958</v>
      </c>
      <c r="B1993" s="5">
        <v>45450</v>
      </c>
      <c r="C1993" t="s">
        <v>1040</v>
      </c>
      <c r="D1993" t="s">
        <v>1715</v>
      </c>
      <c r="E1993" t="s">
        <v>1927</v>
      </c>
      <c r="F1993">
        <v>1</v>
      </c>
      <c r="G1993">
        <v>183.47</v>
      </c>
      <c r="H1993">
        <v>0.17</v>
      </c>
      <c r="I1993" t="s">
        <v>1961</v>
      </c>
      <c r="J1993">
        <v>152.2801</v>
      </c>
      <c r="K1993">
        <v>152.2801</v>
      </c>
      <c r="L1993" t="str">
        <f>_xlfn.IFS(Table8_1[[#This Row],[Unit_Price]]&lt;500,"Low Price",Table8_1[[#This Row],[Unit_Price]]&lt;2000,"Medium Price",Table8_1[[#This Row],[Unit_Price]]&gt;=2000, "High Price")</f>
        <v>Low Price</v>
      </c>
      <c r="M1993" t="str">
        <f>VLOOKUP(Table8_16[[#This Row],[Customer_ID]],Table1__2[],2,FALSE)</f>
        <v>Reginald Willis</v>
      </c>
      <c r="N1993">
        <f>VLOOKUP(Table8_16[[#This Row],[Customer_ID]],Table1__2[],3,FALSE)</f>
        <v>62</v>
      </c>
      <c r="O1993" t="str">
        <f>VLOOKUP(Table8_16[[#This Row],[Customer_ID]],Table1__2[],4,FALSE)</f>
        <v>Female</v>
      </c>
      <c r="P1993" t="str">
        <f>VLOOKUP(Table8_16[[#This Row],[Customer_ID]],Table1__2[],5,FALSE)</f>
        <v>Kellybury</v>
      </c>
      <c r="Q1993" t="str">
        <f>VLOOKUP(Table8_16[[#This Row],[Customer_ID]],Table1__2[],6,FALSE)</f>
        <v>New York</v>
      </c>
      <c r="R1993" t="str">
        <f>VLOOKUP(Table8_16[[#This Row],[Customer_ID]],Table1__2[],7,FALSE)</f>
        <v>USA</v>
      </c>
      <c r="S1993" t="str">
        <f>VLOOKUP(Table8_16[[#This Row],[Customer_ID]],Table1__2[],8,FALSE)</f>
        <v>Bronze</v>
      </c>
      <c r="T1993" t="str">
        <f>VLOOKUP(Table8_16[[#This Row],[Customer_ID]],Table1__2[],9,FALSE)</f>
        <v>Retired</v>
      </c>
      <c r="U1993" t="str">
        <f>VLOOKUP(Table8_16[[#This Row],[Product_ID]],Table3__211[],2,FALSE)</f>
        <v>High-Grip</v>
      </c>
      <c r="V1993" t="str">
        <f>VLOOKUP(Table8_16[[#This Row],[Product_ID]],Table3__211[],3,FALSE)</f>
        <v>Football</v>
      </c>
      <c r="W1993" t="str">
        <f>VLOOKUP(Table8_16[[#This Row],[Product_ID]],Table3__211[],4,FALSE)</f>
        <v>Sports</v>
      </c>
      <c r="X1993" t="str">
        <f>VLOOKUP(Table8_16[[#This Row],[Product_ID]],Table3__211[],5,FALSE)</f>
        <v>Team Sports</v>
      </c>
      <c r="Y1993" t="str">
        <f>VLOOKUP(Table8_16[[#This Row],[Product_ID]],Table3__211[],6,FALSE)</f>
        <v>Bridges, Banks and Cummings</v>
      </c>
      <c r="Z1993">
        <f>VLOOKUP(Table8_16[[#This Row],[Product_ID]],Table3__211[],7,FALSE)</f>
        <v>318.91000000000003</v>
      </c>
      <c r="AA1993">
        <f>VLOOKUP(Table8_16[[#This Row],[Product_ID]],Table3__211[],8,FALSE)</f>
        <v>114</v>
      </c>
      <c r="AB1993" t="str">
        <f>VLOOKUP(Table8_16[[#This Row],[Store_ID]],Store!$A$2:$E$21,2,FALSE)</f>
        <v>Aguirre-Keller</v>
      </c>
      <c r="AC1993" t="str">
        <f>VLOOKUP(Table8_16[[#This Row],[Store_ID]],Store!$A$2:$E$21,3,FALSE)</f>
        <v>South</v>
      </c>
      <c r="AD1993" t="str">
        <f>VLOOKUP(Table8_16[[#This Row],[Store_ID]],Store!$A$2:$E$21,4,FALSE)</f>
        <v>Lake Michael</v>
      </c>
      <c r="AE1993" t="str">
        <f>VLOOKUP(Table8_16[[#This Row],[Store_ID]],Store!$A$2:$E$21,5,FALSE)</f>
        <v>Online</v>
      </c>
      <c r="AF1993" s="22" t="str">
        <f>VLOOKUP(Table8_16[[#This Row],[Store_ID]],Store!$A$2:$F$21,6,FALSE)</f>
        <v>Digital Store</v>
      </c>
    </row>
    <row r="1994" spans="1:32" x14ac:dyDescent="0.3">
      <c r="A1994" t="s">
        <v>3959</v>
      </c>
      <c r="B1994" s="5">
        <v>45493</v>
      </c>
      <c r="C1994" t="s">
        <v>255</v>
      </c>
      <c r="D1994" t="s">
        <v>1850</v>
      </c>
      <c r="E1994" t="s">
        <v>1936</v>
      </c>
      <c r="F1994">
        <v>4</v>
      </c>
      <c r="G1994">
        <v>569.98</v>
      </c>
      <c r="H1994">
        <v>0.23</v>
      </c>
      <c r="I1994" t="s">
        <v>1959</v>
      </c>
      <c r="J1994">
        <v>1755.5383999999999</v>
      </c>
      <c r="K1994">
        <v>1755.5383999999999</v>
      </c>
      <c r="L1994" t="str">
        <f>_xlfn.IFS(Table8_1[[#This Row],[Unit_Price]]&lt;500,"Low Price",Table8_1[[#This Row],[Unit_Price]]&lt;2000,"Medium Price",Table8_1[[#This Row],[Unit_Price]]&gt;=2000, "High Price")</f>
        <v>Medium Price</v>
      </c>
      <c r="M1994" t="str">
        <f>VLOOKUP(Table8_16[[#This Row],[Customer_ID]],Table1__2[],2,FALSE)</f>
        <v>Mr. Mark Beasley</v>
      </c>
      <c r="N1994">
        <f>VLOOKUP(Table8_16[[#This Row],[Customer_ID]],Table1__2[],3,FALSE)</f>
        <v>24</v>
      </c>
      <c r="O1994" t="str">
        <f>VLOOKUP(Table8_16[[#This Row],[Customer_ID]],Table1__2[],4,FALSE)</f>
        <v>Female</v>
      </c>
      <c r="P1994" t="str">
        <f>VLOOKUP(Table8_16[[#This Row],[Customer_ID]],Table1__2[],5,FALSE)</f>
        <v>West Johnchester</v>
      </c>
      <c r="Q1994" t="str">
        <f>VLOOKUP(Table8_16[[#This Row],[Customer_ID]],Table1__2[],6,FALSE)</f>
        <v>Indiana</v>
      </c>
      <c r="R1994" t="str">
        <f>VLOOKUP(Table8_16[[#This Row],[Customer_ID]],Table1__2[],7,FALSE)</f>
        <v>USA</v>
      </c>
      <c r="S1994" t="str">
        <f>VLOOKUP(Table8_16[[#This Row],[Customer_ID]],Table1__2[],8,FALSE)</f>
        <v>Silver</v>
      </c>
      <c r="T1994" t="str">
        <f>VLOOKUP(Table8_16[[#This Row],[Customer_ID]],Table1__2[],9,FALSE)</f>
        <v>Students</v>
      </c>
      <c r="U1994" t="str">
        <f>VLOOKUP(Table8_16[[#This Row],[Product_ID]],Table3__211[],2,FALSE)</f>
        <v>Face Foundation</v>
      </c>
      <c r="V1994" t="str">
        <f>VLOOKUP(Table8_16[[#This Row],[Product_ID]],Table3__211[],3,FALSE)</f>
        <v>Kit</v>
      </c>
      <c r="W1994" t="str">
        <f>VLOOKUP(Table8_16[[#This Row],[Product_ID]],Table3__211[],4,FALSE)</f>
        <v>Beauty</v>
      </c>
      <c r="X1994" t="str">
        <f>VLOOKUP(Table8_16[[#This Row],[Product_ID]],Table3__211[],5,FALSE)</f>
        <v>Makeup</v>
      </c>
      <c r="Y1994" t="str">
        <f>VLOOKUP(Table8_16[[#This Row],[Product_ID]],Table3__211[],6,FALSE)</f>
        <v>Taylor-Elliott</v>
      </c>
      <c r="Z1994">
        <f>VLOOKUP(Table8_16[[#This Row],[Product_ID]],Table3__211[],7,FALSE)</f>
        <v>183.04</v>
      </c>
      <c r="AA1994">
        <f>VLOOKUP(Table8_16[[#This Row],[Product_ID]],Table3__211[],8,FALSE)</f>
        <v>457</v>
      </c>
      <c r="AB1994" t="str">
        <f>VLOOKUP(Table8_16[[#This Row],[Store_ID]],Store!$A$2:$E$21,2,FALSE)</f>
        <v>Shelton PLC</v>
      </c>
      <c r="AC1994" t="str">
        <f>VLOOKUP(Table8_16[[#This Row],[Store_ID]],Store!$A$2:$E$21,3,FALSE)</f>
        <v>North</v>
      </c>
      <c r="AD1994" t="str">
        <f>VLOOKUP(Table8_16[[#This Row],[Store_ID]],Store!$A$2:$E$21,4,FALSE)</f>
        <v>East Jenniferstad</v>
      </c>
      <c r="AE1994" t="str">
        <f>VLOOKUP(Table8_16[[#This Row],[Store_ID]],Store!$A$2:$E$21,5,FALSE)</f>
        <v>Flagship</v>
      </c>
      <c r="AF1994" s="22" t="str">
        <f>VLOOKUP(Table8_16[[#This Row],[Store_ID]],Store!$A$2:$F$21,6,FALSE)</f>
        <v>Physical Store</v>
      </c>
    </row>
    <row r="1995" spans="1:32" x14ac:dyDescent="0.3">
      <c r="A1995" t="s">
        <v>3960</v>
      </c>
      <c r="B1995" s="5">
        <v>45274</v>
      </c>
      <c r="C1995" t="s">
        <v>1467</v>
      </c>
      <c r="D1995" t="s">
        <v>1638</v>
      </c>
      <c r="E1995" t="s">
        <v>1929</v>
      </c>
      <c r="F1995">
        <v>3</v>
      </c>
      <c r="G1995">
        <v>984.12</v>
      </c>
      <c r="H1995">
        <v>0.27</v>
      </c>
      <c r="I1995" t="s">
        <v>1959</v>
      </c>
      <c r="J1995">
        <v>2155.2228</v>
      </c>
      <c r="K1995">
        <v>2155.2228</v>
      </c>
      <c r="L1995" t="str">
        <f>_xlfn.IFS(Table8_1[[#This Row],[Unit_Price]]&lt;500,"Low Price",Table8_1[[#This Row],[Unit_Price]]&lt;2000,"Medium Price",Table8_1[[#This Row],[Unit_Price]]&gt;=2000, "High Price")</f>
        <v>Medium Price</v>
      </c>
      <c r="M1995" t="str">
        <f>VLOOKUP(Table8_16[[#This Row],[Customer_ID]],Table1__2[],2,FALSE)</f>
        <v>Philip Mendoza</v>
      </c>
      <c r="N1995">
        <f>VLOOKUP(Table8_16[[#This Row],[Customer_ID]],Table1__2[],3,FALSE)</f>
        <v>42</v>
      </c>
      <c r="O1995" t="str">
        <f>VLOOKUP(Table8_16[[#This Row],[Customer_ID]],Table1__2[],4,FALSE)</f>
        <v>Male</v>
      </c>
      <c r="P1995" t="str">
        <f>VLOOKUP(Table8_16[[#This Row],[Customer_ID]],Table1__2[],5,FALSE)</f>
        <v>Tylermouth</v>
      </c>
      <c r="Q1995" t="str">
        <f>VLOOKUP(Table8_16[[#This Row],[Customer_ID]],Table1__2[],6,FALSE)</f>
        <v>Massachusetts</v>
      </c>
      <c r="R1995" t="str">
        <f>VLOOKUP(Table8_16[[#This Row],[Customer_ID]],Table1__2[],7,FALSE)</f>
        <v>USA</v>
      </c>
      <c r="S1995" t="str">
        <f>VLOOKUP(Table8_16[[#This Row],[Customer_ID]],Table1__2[],8,FALSE)</f>
        <v>Silver</v>
      </c>
      <c r="T1995" t="str">
        <f>VLOOKUP(Table8_16[[#This Row],[Customer_ID]],Table1__2[],9,FALSE)</f>
        <v>Experienced</v>
      </c>
      <c r="U1995" t="str">
        <f>VLOOKUP(Table8_16[[#This Row],[Product_ID]],Table3__211[],2,FALSE)</f>
        <v>Multi-Purpose Storage</v>
      </c>
      <c r="V1995" t="str">
        <f>VLOOKUP(Table8_16[[#This Row],[Product_ID]],Table3__211[],3,FALSE)</f>
        <v>Box</v>
      </c>
      <c r="W1995" t="str">
        <f>VLOOKUP(Table8_16[[#This Row],[Product_ID]],Table3__211[],4,FALSE)</f>
        <v>Home</v>
      </c>
      <c r="X1995" t="str">
        <f>VLOOKUP(Table8_16[[#This Row],[Product_ID]],Table3__211[],5,FALSE)</f>
        <v>Storage</v>
      </c>
      <c r="Y1995" t="str">
        <f>VLOOKUP(Table8_16[[#This Row],[Product_ID]],Table3__211[],6,FALSE)</f>
        <v>Gardner-Montes</v>
      </c>
      <c r="Z1995">
        <f>VLOOKUP(Table8_16[[#This Row],[Product_ID]],Table3__211[],7,FALSE)</f>
        <v>123.46</v>
      </c>
      <c r="AA1995">
        <f>VLOOKUP(Table8_16[[#This Row],[Product_ID]],Table3__211[],8,FALSE)</f>
        <v>76</v>
      </c>
      <c r="AB1995" t="str">
        <f>VLOOKUP(Table8_16[[#This Row],[Store_ID]],Store!$A$2:$E$21,2,FALSE)</f>
        <v>Thomas, Bridges and Harris</v>
      </c>
      <c r="AC1995" t="str">
        <f>VLOOKUP(Table8_16[[#This Row],[Store_ID]],Store!$A$2:$E$21,3,FALSE)</f>
        <v>North</v>
      </c>
      <c r="AD1995" t="str">
        <f>VLOOKUP(Table8_16[[#This Row],[Store_ID]],Store!$A$2:$E$21,4,FALSE)</f>
        <v>Sabrinatown</v>
      </c>
      <c r="AE1995" t="str">
        <f>VLOOKUP(Table8_16[[#This Row],[Store_ID]],Store!$A$2:$E$21,5,FALSE)</f>
        <v>Online</v>
      </c>
      <c r="AF1995" s="22" t="str">
        <f>VLOOKUP(Table8_16[[#This Row],[Store_ID]],Store!$A$2:$F$21,6,FALSE)</f>
        <v>Digital Store</v>
      </c>
    </row>
    <row r="1996" spans="1:32" x14ac:dyDescent="0.3">
      <c r="A1996" t="s">
        <v>3961</v>
      </c>
      <c r="B1996" s="5">
        <v>45844</v>
      </c>
      <c r="C1996" t="s">
        <v>1470</v>
      </c>
      <c r="D1996" t="s">
        <v>1835</v>
      </c>
      <c r="E1996" t="s">
        <v>1917</v>
      </c>
      <c r="F1996">
        <v>1</v>
      </c>
      <c r="G1996">
        <v>905.23</v>
      </c>
      <c r="H1996">
        <v>0</v>
      </c>
      <c r="I1996" t="s">
        <v>1959</v>
      </c>
      <c r="J1996">
        <v>905.23</v>
      </c>
      <c r="K1996">
        <v>905.23</v>
      </c>
      <c r="L1996" t="str">
        <f>_xlfn.IFS(Table8_1[[#This Row],[Unit_Price]]&lt;500,"Low Price",Table8_1[[#This Row],[Unit_Price]]&lt;2000,"Medium Price",Table8_1[[#This Row],[Unit_Price]]&gt;=2000, "High Price")</f>
        <v>Medium Price</v>
      </c>
      <c r="M1996" t="str">
        <f>VLOOKUP(Table8_16[[#This Row],[Customer_ID]],Table1__2[],2,FALSE)</f>
        <v>Laura Mathews</v>
      </c>
      <c r="N1996">
        <f>VLOOKUP(Table8_16[[#This Row],[Customer_ID]],Table1__2[],3,FALSE)</f>
        <v>53</v>
      </c>
      <c r="O1996" t="str">
        <f>VLOOKUP(Table8_16[[#This Row],[Customer_ID]],Table1__2[],4,FALSE)</f>
        <v>Male</v>
      </c>
      <c r="P1996" t="str">
        <f>VLOOKUP(Table8_16[[#This Row],[Customer_ID]],Table1__2[],5,FALSE)</f>
        <v>Chambersfurt</v>
      </c>
      <c r="Q1996" t="str">
        <f>VLOOKUP(Table8_16[[#This Row],[Customer_ID]],Table1__2[],6,FALSE)</f>
        <v>Wisconsin</v>
      </c>
      <c r="R1996" t="str">
        <f>VLOOKUP(Table8_16[[#This Row],[Customer_ID]],Table1__2[],7,FALSE)</f>
        <v>USA</v>
      </c>
      <c r="S1996" t="str">
        <f>VLOOKUP(Table8_16[[#This Row],[Customer_ID]],Table1__2[],8,FALSE)</f>
        <v>Bronze</v>
      </c>
      <c r="T1996" t="str">
        <f>VLOOKUP(Table8_16[[#This Row],[Customer_ID]],Table1__2[],9,FALSE)</f>
        <v>Experienced</v>
      </c>
      <c r="U1996" t="str">
        <f>VLOOKUP(Table8_16[[#This Row],[Product_ID]],Table3__211[],2,FALSE)</f>
        <v>Wooden</v>
      </c>
      <c r="V1996" t="str">
        <f>VLOOKUP(Table8_16[[#This Row],[Product_ID]],Table3__211[],3,FALSE)</f>
        <v>Bookshelf</v>
      </c>
      <c r="W1996" t="str">
        <f>VLOOKUP(Table8_16[[#This Row],[Product_ID]],Table3__211[],4,FALSE)</f>
        <v>Home</v>
      </c>
      <c r="X1996" t="str">
        <f>VLOOKUP(Table8_16[[#This Row],[Product_ID]],Table3__211[],5,FALSE)</f>
        <v>Furniture</v>
      </c>
      <c r="Y1996" t="str">
        <f>VLOOKUP(Table8_16[[#This Row],[Product_ID]],Table3__211[],6,FALSE)</f>
        <v>Collins-Stephenson</v>
      </c>
      <c r="Z1996">
        <f>VLOOKUP(Table8_16[[#This Row],[Product_ID]],Table3__211[],7,FALSE)</f>
        <v>388.46</v>
      </c>
      <c r="AA1996">
        <f>VLOOKUP(Table8_16[[#This Row],[Product_ID]],Table3__211[],8,FALSE)</f>
        <v>208</v>
      </c>
      <c r="AB1996" t="str">
        <f>VLOOKUP(Table8_16[[#This Row],[Store_ID]],Store!$A$2:$E$21,2,FALSE)</f>
        <v>Bean, Jones and Park</v>
      </c>
      <c r="AC1996" t="str">
        <f>VLOOKUP(Table8_16[[#This Row],[Store_ID]],Store!$A$2:$E$21,3,FALSE)</f>
        <v>West</v>
      </c>
      <c r="AD1996" t="str">
        <f>VLOOKUP(Table8_16[[#This Row],[Store_ID]],Store!$A$2:$E$21,4,FALSE)</f>
        <v>Thompsonborough</v>
      </c>
      <c r="AE1996" t="str">
        <f>VLOOKUP(Table8_16[[#This Row],[Store_ID]],Store!$A$2:$E$21,5,FALSE)</f>
        <v>Online</v>
      </c>
      <c r="AF1996" s="22" t="str">
        <f>VLOOKUP(Table8_16[[#This Row],[Store_ID]],Store!$A$2:$F$21,6,FALSE)</f>
        <v>Digital Store</v>
      </c>
    </row>
    <row r="1997" spans="1:32" x14ac:dyDescent="0.3">
      <c r="A1997" t="s">
        <v>3962</v>
      </c>
      <c r="B1997" s="5">
        <v>45264</v>
      </c>
      <c r="C1997" t="s">
        <v>621</v>
      </c>
      <c r="D1997" t="s">
        <v>1880</v>
      </c>
      <c r="E1997" t="s">
        <v>1948</v>
      </c>
      <c r="F1997">
        <v>3</v>
      </c>
      <c r="G1997">
        <v>112.77</v>
      </c>
      <c r="H1997">
        <v>0.19</v>
      </c>
      <c r="I1997" t="s">
        <v>1959</v>
      </c>
      <c r="J1997">
        <v>274.03109999999998</v>
      </c>
      <c r="K1997">
        <v>274.03109999999998</v>
      </c>
      <c r="L1997" t="str">
        <f>_xlfn.IFS(Table8_1[[#This Row],[Unit_Price]]&lt;500,"Low Price",Table8_1[[#This Row],[Unit_Price]]&lt;2000,"Medium Price",Table8_1[[#This Row],[Unit_Price]]&gt;=2000, "High Price")</f>
        <v>Low Price</v>
      </c>
      <c r="M1997" t="str">
        <f>VLOOKUP(Table8_16[[#This Row],[Customer_ID]],Table1__2[],2,FALSE)</f>
        <v>Jennifer Pruitt</v>
      </c>
      <c r="N1997">
        <f>VLOOKUP(Table8_16[[#This Row],[Customer_ID]],Table1__2[],3,FALSE)</f>
        <v>53</v>
      </c>
      <c r="O1997" t="str">
        <f>VLOOKUP(Table8_16[[#This Row],[Customer_ID]],Table1__2[],4,FALSE)</f>
        <v>Male</v>
      </c>
      <c r="P1997" t="str">
        <f>VLOOKUP(Table8_16[[#This Row],[Customer_ID]],Table1__2[],5,FALSE)</f>
        <v>East Justin</v>
      </c>
      <c r="Q1997" t="str">
        <f>VLOOKUP(Table8_16[[#This Row],[Customer_ID]],Table1__2[],6,FALSE)</f>
        <v>Missouri</v>
      </c>
      <c r="R1997" t="str">
        <f>VLOOKUP(Table8_16[[#This Row],[Customer_ID]],Table1__2[],7,FALSE)</f>
        <v>USA</v>
      </c>
      <c r="S1997" t="str">
        <f>VLOOKUP(Table8_16[[#This Row],[Customer_ID]],Table1__2[],8,FALSE)</f>
        <v>Silver</v>
      </c>
      <c r="T1997" t="str">
        <f>VLOOKUP(Table8_16[[#This Row],[Customer_ID]],Table1__2[],9,FALSE)</f>
        <v>Experienced</v>
      </c>
      <c r="U1997" t="str">
        <f>VLOOKUP(Table8_16[[#This Row],[Product_ID]],Table3__211[],2,FALSE)</f>
        <v>Stainless Steel Cookware</v>
      </c>
      <c r="V1997" t="str">
        <f>VLOOKUP(Table8_16[[#This Row],[Product_ID]],Table3__211[],3,FALSE)</f>
        <v>Set</v>
      </c>
      <c r="W1997" t="str">
        <f>VLOOKUP(Table8_16[[#This Row],[Product_ID]],Table3__211[],4,FALSE)</f>
        <v>Home</v>
      </c>
      <c r="X1997" t="str">
        <f>VLOOKUP(Table8_16[[#This Row],[Product_ID]],Table3__211[],5,FALSE)</f>
        <v>Kitchen</v>
      </c>
      <c r="Y1997" t="str">
        <f>VLOOKUP(Table8_16[[#This Row],[Product_ID]],Table3__211[],6,FALSE)</f>
        <v>Campbell Ltd</v>
      </c>
      <c r="Z1997">
        <f>VLOOKUP(Table8_16[[#This Row],[Product_ID]],Table3__211[],7,FALSE)</f>
        <v>201.41</v>
      </c>
      <c r="AA1997">
        <f>VLOOKUP(Table8_16[[#This Row],[Product_ID]],Table3__211[],8,FALSE)</f>
        <v>146</v>
      </c>
      <c r="AB1997" t="str">
        <f>VLOOKUP(Table8_16[[#This Row],[Store_ID]],Store!$A$2:$E$21,2,FALSE)</f>
        <v>Mann-Austin</v>
      </c>
      <c r="AC1997" t="str">
        <f>VLOOKUP(Table8_16[[#This Row],[Store_ID]],Store!$A$2:$E$21,3,FALSE)</f>
        <v>East</v>
      </c>
      <c r="AD1997" t="str">
        <f>VLOOKUP(Table8_16[[#This Row],[Store_ID]],Store!$A$2:$E$21,4,FALSE)</f>
        <v>Vasquezborough</v>
      </c>
      <c r="AE1997" t="str">
        <f>VLOOKUP(Table8_16[[#This Row],[Store_ID]],Store!$A$2:$E$21,5,FALSE)</f>
        <v>Online</v>
      </c>
      <c r="AF1997" s="22" t="str">
        <f>VLOOKUP(Table8_16[[#This Row],[Store_ID]],Store!$A$2:$F$21,6,FALSE)</f>
        <v>Digital Store</v>
      </c>
    </row>
    <row r="1998" spans="1:32" x14ac:dyDescent="0.3">
      <c r="A1998" t="s">
        <v>3963</v>
      </c>
      <c r="B1998" s="5">
        <v>45773</v>
      </c>
      <c r="C1998" t="s">
        <v>545</v>
      </c>
      <c r="D1998" t="s">
        <v>1683</v>
      </c>
      <c r="E1998" t="s">
        <v>1917</v>
      </c>
      <c r="F1998">
        <v>3</v>
      </c>
      <c r="G1998">
        <v>875.99</v>
      </c>
      <c r="H1998">
        <v>0.09</v>
      </c>
      <c r="I1998" t="s">
        <v>1961</v>
      </c>
      <c r="J1998">
        <v>2391.4526999999998</v>
      </c>
      <c r="K1998">
        <v>2391.4527000000003</v>
      </c>
      <c r="L1998" t="str">
        <f>_xlfn.IFS(Table8_1[[#This Row],[Unit_Price]]&lt;500,"Low Price",Table8_1[[#This Row],[Unit_Price]]&lt;2000,"Medium Price",Table8_1[[#This Row],[Unit_Price]]&gt;=2000, "High Price")</f>
        <v>Medium Price</v>
      </c>
      <c r="M1998" t="str">
        <f>VLOOKUP(Table8_16[[#This Row],[Customer_ID]],Table1__2[],2,FALSE)</f>
        <v>Cynthia Morris</v>
      </c>
      <c r="N1998">
        <f>VLOOKUP(Table8_16[[#This Row],[Customer_ID]],Table1__2[],3,FALSE)</f>
        <v>18</v>
      </c>
      <c r="O1998" t="str">
        <f>VLOOKUP(Table8_16[[#This Row],[Customer_ID]],Table1__2[],4,FALSE)</f>
        <v>Female</v>
      </c>
      <c r="P1998" t="str">
        <f>VLOOKUP(Table8_16[[#This Row],[Customer_ID]],Table1__2[],5,FALSE)</f>
        <v>Hessmouth</v>
      </c>
      <c r="Q1998" t="str">
        <f>VLOOKUP(Table8_16[[#This Row],[Customer_ID]],Table1__2[],6,FALSE)</f>
        <v>Arizona</v>
      </c>
      <c r="R1998" t="str">
        <f>VLOOKUP(Table8_16[[#This Row],[Customer_ID]],Table1__2[],7,FALSE)</f>
        <v>USA</v>
      </c>
      <c r="S1998" t="str">
        <f>VLOOKUP(Table8_16[[#This Row],[Customer_ID]],Table1__2[],8,FALSE)</f>
        <v>Silver</v>
      </c>
      <c r="T1998" t="str">
        <f>VLOOKUP(Table8_16[[#This Row],[Customer_ID]],Table1__2[],9,FALSE)</f>
        <v>Teenage</v>
      </c>
      <c r="U1998" t="str">
        <f>VLOOKUP(Table8_16[[#This Row],[Product_ID]],Table3__211[],2,FALSE)</f>
        <v>Bedroom Table</v>
      </c>
      <c r="V1998" t="str">
        <f>VLOOKUP(Table8_16[[#This Row],[Product_ID]],Table3__211[],3,FALSE)</f>
        <v>Lamp</v>
      </c>
      <c r="W1998" t="str">
        <f>VLOOKUP(Table8_16[[#This Row],[Product_ID]],Table3__211[],4,FALSE)</f>
        <v>Home</v>
      </c>
      <c r="X1998" t="str">
        <f>VLOOKUP(Table8_16[[#This Row],[Product_ID]],Table3__211[],5,FALSE)</f>
        <v>Lighting</v>
      </c>
      <c r="Y1998" t="str">
        <f>VLOOKUP(Table8_16[[#This Row],[Product_ID]],Table3__211[],6,FALSE)</f>
        <v>Jones LLC</v>
      </c>
      <c r="Z1998">
        <f>VLOOKUP(Table8_16[[#This Row],[Product_ID]],Table3__211[],7,FALSE)</f>
        <v>382.22</v>
      </c>
      <c r="AA1998">
        <f>VLOOKUP(Table8_16[[#This Row],[Product_ID]],Table3__211[],8,FALSE)</f>
        <v>329</v>
      </c>
      <c r="AB1998" t="str">
        <f>VLOOKUP(Table8_16[[#This Row],[Store_ID]],Store!$A$2:$E$21,2,FALSE)</f>
        <v>Bean, Jones and Park</v>
      </c>
      <c r="AC1998" t="str">
        <f>VLOOKUP(Table8_16[[#This Row],[Store_ID]],Store!$A$2:$E$21,3,FALSE)</f>
        <v>West</v>
      </c>
      <c r="AD1998" t="str">
        <f>VLOOKUP(Table8_16[[#This Row],[Store_ID]],Store!$A$2:$E$21,4,FALSE)</f>
        <v>Thompsonborough</v>
      </c>
      <c r="AE1998" t="str">
        <f>VLOOKUP(Table8_16[[#This Row],[Store_ID]],Store!$A$2:$E$21,5,FALSE)</f>
        <v>Online</v>
      </c>
      <c r="AF1998" s="22" t="str">
        <f>VLOOKUP(Table8_16[[#This Row],[Store_ID]],Store!$A$2:$F$21,6,FALSE)</f>
        <v>Digital Store</v>
      </c>
    </row>
    <row r="1999" spans="1:32" x14ac:dyDescent="0.3">
      <c r="A1999" t="s">
        <v>3964</v>
      </c>
      <c r="B1999" s="5">
        <v>45460</v>
      </c>
      <c r="C1999" t="s">
        <v>446</v>
      </c>
      <c r="D1999" t="s">
        <v>1850</v>
      </c>
      <c r="E1999" t="s">
        <v>1924</v>
      </c>
      <c r="F1999">
        <v>2</v>
      </c>
      <c r="G1999">
        <v>685.31</v>
      </c>
      <c r="H1999">
        <v>0.26</v>
      </c>
      <c r="I1999" t="s">
        <v>1961</v>
      </c>
      <c r="J1999">
        <v>1014.2588</v>
      </c>
      <c r="K1999">
        <v>1014.2587999999998</v>
      </c>
      <c r="L1999" t="str">
        <f>_xlfn.IFS(Table8_1[[#This Row],[Unit_Price]]&lt;500,"Low Price",Table8_1[[#This Row],[Unit_Price]]&lt;2000,"Medium Price",Table8_1[[#This Row],[Unit_Price]]&gt;=2000, "High Price")</f>
        <v>Medium Price</v>
      </c>
      <c r="M1999" t="str">
        <f>VLOOKUP(Table8_16[[#This Row],[Customer_ID]],Table1__2[],2,FALSE)</f>
        <v>Susan Mcdonald</v>
      </c>
      <c r="N1999">
        <f>VLOOKUP(Table8_16[[#This Row],[Customer_ID]],Table1__2[],3,FALSE)</f>
        <v>45</v>
      </c>
      <c r="O1999" t="str">
        <f>VLOOKUP(Table8_16[[#This Row],[Customer_ID]],Table1__2[],4,FALSE)</f>
        <v>Male</v>
      </c>
      <c r="P1999" t="str">
        <f>VLOOKUP(Table8_16[[#This Row],[Customer_ID]],Table1__2[],5,FALSE)</f>
        <v>East Ellen</v>
      </c>
      <c r="Q1999" t="str">
        <f>VLOOKUP(Table8_16[[#This Row],[Customer_ID]],Table1__2[],6,FALSE)</f>
        <v>Arkansas</v>
      </c>
      <c r="R1999" t="str">
        <f>VLOOKUP(Table8_16[[#This Row],[Customer_ID]],Table1__2[],7,FALSE)</f>
        <v>USA</v>
      </c>
      <c r="S1999" t="str">
        <f>VLOOKUP(Table8_16[[#This Row],[Customer_ID]],Table1__2[],8,FALSE)</f>
        <v>Silver</v>
      </c>
      <c r="T1999" t="str">
        <f>VLOOKUP(Table8_16[[#This Row],[Customer_ID]],Table1__2[],9,FALSE)</f>
        <v>Experienced</v>
      </c>
      <c r="U1999" t="str">
        <f>VLOOKUP(Table8_16[[#This Row],[Product_ID]],Table3__211[],2,FALSE)</f>
        <v>Face Foundation</v>
      </c>
      <c r="V1999" t="str">
        <f>VLOOKUP(Table8_16[[#This Row],[Product_ID]],Table3__211[],3,FALSE)</f>
        <v>Kit</v>
      </c>
      <c r="W1999" t="str">
        <f>VLOOKUP(Table8_16[[#This Row],[Product_ID]],Table3__211[],4,FALSE)</f>
        <v>Beauty</v>
      </c>
      <c r="X1999" t="str">
        <f>VLOOKUP(Table8_16[[#This Row],[Product_ID]],Table3__211[],5,FALSE)</f>
        <v>Makeup</v>
      </c>
      <c r="Y1999" t="str">
        <f>VLOOKUP(Table8_16[[#This Row],[Product_ID]],Table3__211[],6,FALSE)</f>
        <v>Taylor-Elliott</v>
      </c>
      <c r="Z1999">
        <f>VLOOKUP(Table8_16[[#This Row],[Product_ID]],Table3__211[],7,FALSE)</f>
        <v>183.04</v>
      </c>
      <c r="AA1999">
        <f>VLOOKUP(Table8_16[[#This Row],[Product_ID]],Table3__211[],8,FALSE)</f>
        <v>457</v>
      </c>
      <c r="AB1999" t="str">
        <f>VLOOKUP(Table8_16[[#This Row],[Store_ID]],Store!$A$2:$E$21,2,FALSE)</f>
        <v>Hill, Wagner and Ballard</v>
      </c>
      <c r="AC1999" t="str">
        <f>VLOOKUP(Table8_16[[#This Row],[Store_ID]],Store!$A$2:$E$21,3,FALSE)</f>
        <v>East</v>
      </c>
      <c r="AD1999" t="str">
        <f>VLOOKUP(Table8_16[[#This Row],[Store_ID]],Store!$A$2:$E$21,4,FALSE)</f>
        <v>East Davidville</v>
      </c>
      <c r="AE1999" t="str">
        <f>VLOOKUP(Table8_16[[#This Row],[Store_ID]],Store!$A$2:$E$21,5,FALSE)</f>
        <v>Online</v>
      </c>
      <c r="AF1999" s="22" t="str">
        <f>VLOOKUP(Table8_16[[#This Row],[Store_ID]],Store!$A$2:$F$21,6,FALSE)</f>
        <v>Digital Store</v>
      </c>
    </row>
    <row r="2000" spans="1:32" x14ac:dyDescent="0.3">
      <c r="A2000" t="s">
        <v>3965</v>
      </c>
      <c r="B2000" s="5">
        <v>45607</v>
      </c>
      <c r="C2000" t="s">
        <v>202</v>
      </c>
      <c r="D2000" t="s">
        <v>1765</v>
      </c>
      <c r="E2000" t="s">
        <v>1927</v>
      </c>
      <c r="F2000">
        <v>3</v>
      </c>
      <c r="G2000">
        <v>945.37</v>
      </c>
      <c r="H2000">
        <v>0.05</v>
      </c>
      <c r="I2000" t="s">
        <v>1959</v>
      </c>
      <c r="J2000">
        <v>2694.3045000000002</v>
      </c>
      <c r="K2000">
        <v>2694.3045000000002</v>
      </c>
      <c r="L2000" t="str">
        <f>_xlfn.IFS(Table8_1[[#This Row],[Unit_Price]]&lt;500,"Low Price",Table8_1[[#This Row],[Unit_Price]]&lt;2000,"Medium Price",Table8_1[[#This Row],[Unit_Price]]&gt;=2000, "High Price")</f>
        <v>Medium Price</v>
      </c>
      <c r="M2000" t="str">
        <f>VLOOKUP(Table8_16[[#This Row],[Customer_ID]],Table1__2[],2,FALSE)</f>
        <v>Debra Liu</v>
      </c>
      <c r="N2000">
        <f>VLOOKUP(Table8_16[[#This Row],[Customer_ID]],Table1__2[],3,FALSE)</f>
        <v>55</v>
      </c>
      <c r="O2000" t="str">
        <f>VLOOKUP(Table8_16[[#This Row],[Customer_ID]],Table1__2[],4,FALSE)</f>
        <v>Male</v>
      </c>
      <c r="P2000" t="str">
        <f>VLOOKUP(Table8_16[[#This Row],[Customer_ID]],Table1__2[],5,FALSE)</f>
        <v>South Timtown</v>
      </c>
      <c r="Q2000" t="str">
        <f>VLOOKUP(Table8_16[[#This Row],[Customer_ID]],Table1__2[],6,FALSE)</f>
        <v>Minnesota</v>
      </c>
      <c r="R2000" t="str">
        <f>VLOOKUP(Table8_16[[#This Row],[Customer_ID]],Table1__2[],7,FALSE)</f>
        <v>USA</v>
      </c>
      <c r="S2000" t="str">
        <f>VLOOKUP(Table8_16[[#This Row],[Customer_ID]],Table1__2[],8,FALSE)</f>
        <v>Bronze</v>
      </c>
      <c r="T2000" t="str">
        <f>VLOOKUP(Table8_16[[#This Row],[Customer_ID]],Table1__2[],9,FALSE)</f>
        <v>Experienced</v>
      </c>
      <c r="U2000" t="str">
        <f>VLOOKUP(Table8_16[[#This Row],[Product_ID]],Table3__211[],2,FALSE)</f>
        <v>Tennis Ball</v>
      </c>
      <c r="V2000" t="str">
        <f>VLOOKUP(Table8_16[[#This Row],[Product_ID]],Table3__211[],3,FALSE)</f>
        <v>3-Pack</v>
      </c>
      <c r="W2000" t="str">
        <f>VLOOKUP(Table8_16[[#This Row],[Product_ID]],Table3__211[],4,FALSE)</f>
        <v>Sports</v>
      </c>
      <c r="X2000" t="str">
        <f>VLOOKUP(Table8_16[[#This Row],[Product_ID]],Table3__211[],5,FALSE)</f>
        <v>Equipment</v>
      </c>
      <c r="Y2000" t="str">
        <f>VLOOKUP(Table8_16[[#This Row],[Product_ID]],Table3__211[],6,FALSE)</f>
        <v>Lopez LLC</v>
      </c>
      <c r="Z2000">
        <f>VLOOKUP(Table8_16[[#This Row],[Product_ID]],Table3__211[],7,FALSE)</f>
        <v>103.45</v>
      </c>
      <c r="AA2000">
        <f>VLOOKUP(Table8_16[[#This Row],[Product_ID]],Table3__211[],8,FALSE)</f>
        <v>465</v>
      </c>
      <c r="AB2000" t="str">
        <f>VLOOKUP(Table8_16[[#This Row],[Store_ID]],Store!$A$2:$E$21,2,FALSE)</f>
        <v>Aguirre-Keller</v>
      </c>
      <c r="AC2000" t="str">
        <f>VLOOKUP(Table8_16[[#This Row],[Store_ID]],Store!$A$2:$E$21,3,FALSE)</f>
        <v>South</v>
      </c>
      <c r="AD2000" t="str">
        <f>VLOOKUP(Table8_16[[#This Row],[Store_ID]],Store!$A$2:$E$21,4,FALSE)</f>
        <v>Lake Michael</v>
      </c>
      <c r="AE2000" t="str">
        <f>VLOOKUP(Table8_16[[#This Row],[Store_ID]],Store!$A$2:$E$21,5,FALSE)</f>
        <v>Online</v>
      </c>
      <c r="AF2000" s="22" t="str">
        <f>VLOOKUP(Table8_16[[#This Row],[Store_ID]],Store!$A$2:$F$21,6,FALSE)</f>
        <v>Digital Store</v>
      </c>
    </row>
    <row r="2001" spans="1:32" x14ac:dyDescent="0.3">
      <c r="A2001" t="s">
        <v>3966</v>
      </c>
      <c r="B2001" s="5">
        <v>45267</v>
      </c>
      <c r="C2001" t="s">
        <v>104</v>
      </c>
      <c r="D2001" t="s">
        <v>1811</v>
      </c>
      <c r="E2001" t="s">
        <v>1948</v>
      </c>
      <c r="F2001">
        <v>3</v>
      </c>
      <c r="G2001">
        <v>68.45</v>
      </c>
      <c r="H2001">
        <v>0.17</v>
      </c>
      <c r="I2001" t="s">
        <v>1961</v>
      </c>
      <c r="J2001">
        <v>170.44049999999999</v>
      </c>
      <c r="K2001">
        <v>170.44050000000001</v>
      </c>
      <c r="L2001" t="str">
        <f>_xlfn.IFS(Table8_1[[#This Row],[Unit_Price]]&lt;500,"Low Price",Table8_1[[#This Row],[Unit_Price]]&lt;2000,"Medium Price",Table8_1[[#This Row],[Unit_Price]]&gt;=2000, "High Price")</f>
        <v>Low Price</v>
      </c>
      <c r="M2001" t="str">
        <f>VLOOKUP(Table8_16[[#This Row],[Customer_ID]],Table1__2[],2,FALSE)</f>
        <v>Jonathan Steele</v>
      </c>
      <c r="N2001">
        <f>VLOOKUP(Table8_16[[#This Row],[Customer_ID]],Table1__2[],3,FALSE)</f>
        <v>52</v>
      </c>
      <c r="O2001" t="str">
        <f>VLOOKUP(Table8_16[[#This Row],[Customer_ID]],Table1__2[],4,FALSE)</f>
        <v>Female</v>
      </c>
      <c r="P2001" t="str">
        <f>VLOOKUP(Table8_16[[#This Row],[Customer_ID]],Table1__2[],5,FALSE)</f>
        <v>Molinabury</v>
      </c>
      <c r="Q2001" t="str">
        <f>VLOOKUP(Table8_16[[#This Row],[Customer_ID]],Table1__2[],6,FALSE)</f>
        <v>Oregon</v>
      </c>
      <c r="R2001" t="str">
        <f>VLOOKUP(Table8_16[[#This Row],[Customer_ID]],Table1__2[],7,FALSE)</f>
        <v>USA</v>
      </c>
      <c r="S2001" t="str">
        <f>VLOOKUP(Table8_16[[#This Row],[Customer_ID]],Table1__2[],8,FALSE)</f>
        <v>Silver</v>
      </c>
      <c r="T2001" t="str">
        <f>VLOOKUP(Table8_16[[#This Row],[Customer_ID]],Table1__2[],9,FALSE)</f>
        <v>Experienced</v>
      </c>
      <c r="U2001" t="str">
        <f>VLOOKUP(Table8_16[[#This Row],[Product_ID]],Table3__211[],2,FALSE)</f>
        <v>Wireless</v>
      </c>
      <c r="V2001" t="str">
        <f>VLOOKUP(Table8_16[[#This Row],[Product_ID]],Table3__211[],3,FALSE)</f>
        <v>Mouse</v>
      </c>
      <c r="W2001" t="str">
        <f>VLOOKUP(Table8_16[[#This Row],[Product_ID]],Table3__211[],4,FALSE)</f>
        <v>Electronics</v>
      </c>
      <c r="X2001" t="str">
        <f>VLOOKUP(Table8_16[[#This Row],[Product_ID]],Table3__211[],5,FALSE)</f>
        <v>Computer</v>
      </c>
      <c r="Y2001" t="str">
        <f>VLOOKUP(Table8_16[[#This Row],[Product_ID]],Table3__211[],6,FALSE)</f>
        <v>Larson Ltd</v>
      </c>
      <c r="Z2001">
        <f>VLOOKUP(Table8_16[[#This Row],[Product_ID]],Table3__211[],7,FALSE)</f>
        <v>392.89</v>
      </c>
      <c r="AA2001">
        <f>VLOOKUP(Table8_16[[#This Row],[Product_ID]],Table3__211[],8,FALSE)</f>
        <v>320</v>
      </c>
      <c r="AB2001" t="str">
        <f>VLOOKUP(Table8_16[[#This Row],[Store_ID]],Store!$A$2:$E$21,2,FALSE)</f>
        <v>Mann-Austin</v>
      </c>
      <c r="AC2001" t="str">
        <f>VLOOKUP(Table8_16[[#This Row],[Store_ID]],Store!$A$2:$E$21,3,FALSE)</f>
        <v>East</v>
      </c>
      <c r="AD2001" t="str">
        <f>VLOOKUP(Table8_16[[#This Row],[Store_ID]],Store!$A$2:$E$21,4,FALSE)</f>
        <v>Vasquezborough</v>
      </c>
      <c r="AE2001" t="str">
        <f>VLOOKUP(Table8_16[[#This Row],[Store_ID]],Store!$A$2:$E$21,5,FALSE)</f>
        <v>Online</v>
      </c>
      <c r="AF2001" s="22" t="str">
        <f>VLOOKUP(Table8_16[[#This Row],[Store_ID]],Store!$A$2:$F$21,6,FALSE)</f>
        <v>Digital Store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5CDF5-CCE0-4442-BC4B-8EA95B255F01}">
  <dimension ref="A3:D58"/>
  <sheetViews>
    <sheetView tabSelected="1" workbookViewId="0">
      <selection activeCell="A61" sqref="A61"/>
    </sheetView>
  </sheetViews>
  <sheetFormatPr defaultRowHeight="14.4" x14ac:dyDescent="0.3"/>
  <cols>
    <col min="1" max="1" width="12.5546875" bestFit="1" customWidth="1"/>
    <col min="2" max="2" width="19.21875" bestFit="1" customWidth="1"/>
    <col min="3" max="3" width="5.21875" bestFit="1" customWidth="1"/>
    <col min="4" max="4" width="10.77734375" bestFit="1" customWidth="1"/>
    <col min="5" max="5" width="6" bestFit="1" customWidth="1"/>
    <col min="6" max="6" width="6.33203125" bestFit="1" customWidth="1"/>
    <col min="7" max="7" width="10.77734375" bestFit="1" customWidth="1"/>
  </cols>
  <sheetData>
    <row r="3" spans="1:2" x14ac:dyDescent="0.3">
      <c r="A3" s="7" t="s">
        <v>3991</v>
      </c>
      <c r="B3" t="s">
        <v>4014</v>
      </c>
    </row>
    <row r="4" spans="1:2" x14ac:dyDescent="0.3">
      <c r="A4" s="8" t="s">
        <v>1582</v>
      </c>
      <c r="B4">
        <v>738</v>
      </c>
    </row>
    <row r="5" spans="1:2" x14ac:dyDescent="0.3">
      <c r="A5" s="8" t="s">
        <v>1562</v>
      </c>
      <c r="B5">
        <v>845</v>
      </c>
    </row>
    <row r="6" spans="1:2" x14ac:dyDescent="0.3">
      <c r="A6" s="8" t="s">
        <v>1557</v>
      </c>
      <c r="B6">
        <v>1165</v>
      </c>
    </row>
    <row r="7" spans="1:2" x14ac:dyDescent="0.3">
      <c r="A7" s="8" t="s">
        <v>1587</v>
      </c>
      <c r="B7">
        <v>969</v>
      </c>
    </row>
    <row r="8" spans="1:2" x14ac:dyDescent="0.3">
      <c r="A8" s="8" t="s">
        <v>1596</v>
      </c>
      <c r="B8">
        <v>1241</v>
      </c>
    </row>
    <row r="9" spans="1:2" x14ac:dyDescent="0.3">
      <c r="A9" s="8" t="s">
        <v>3992</v>
      </c>
      <c r="B9">
        <v>4958</v>
      </c>
    </row>
    <row r="12" spans="1:2" x14ac:dyDescent="0.3">
      <c r="A12" s="7" t="s">
        <v>3991</v>
      </c>
      <c r="B12" t="s">
        <v>3993</v>
      </c>
    </row>
    <row r="13" spans="1:2" x14ac:dyDescent="0.3">
      <c r="A13" s="8" t="s">
        <v>1582</v>
      </c>
      <c r="B13">
        <v>304</v>
      </c>
    </row>
    <row r="14" spans="1:2" x14ac:dyDescent="0.3">
      <c r="A14" s="8" t="s">
        <v>1562</v>
      </c>
      <c r="B14">
        <v>334</v>
      </c>
    </row>
    <row r="15" spans="1:2" x14ac:dyDescent="0.3">
      <c r="A15" s="8" t="s">
        <v>1557</v>
      </c>
      <c r="B15">
        <v>454</v>
      </c>
    </row>
    <row r="16" spans="1:2" x14ac:dyDescent="0.3">
      <c r="A16" s="8" t="s">
        <v>1587</v>
      </c>
      <c r="B16">
        <v>410</v>
      </c>
    </row>
    <row r="17" spans="1:4" x14ac:dyDescent="0.3">
      <c r="A17" s="8" t="s">
        <v>1596</v>
      </c>
      <c r="B17">
        <v>498</v>
      </c>
    </row>
    <row r="18" spans="1:4" x14ac:dyDescent="0.3">
      <c r="A18" s="8" t="s">
        <v>3992</v>
      </c>
      <c r="B18">
        <v>2000</v>
      </c>
    </row>
    <row r="20" spans="1:4" x14ac:dyDescent="0.3">
      <c r="A20" s="7" t="s">
        <v>3993</v>
      </c>
      <c r="B20" s="7" t="s">
        <v>4015</v>
      </c>
    </row>
    <row r="21" spans="1:4" x14ac:dyDescent="0.3">
      <c r="A21" s="7" t="s">
        <v>3991</v>
      </c>
      <c r="B21" t="s">
        <v>16</v>
      </c>
      <c r="C21" t="s">
        <v>10</v>
      </c>
      <c r="D21" t="s">
        <v>3992</v>
      </c>
    </row>
    <row r="22" spans="1:4" x14ac:dyDescent="0.3">
      <c r="A22" s="8" t="s">
        <v>1582</v>
      </c>
      <c r="B22">
        <v>159</v>
      </c>
      <c r="C22">
        <v>145</v>
      </c>
      <c r="D22">
        <v>304</v>
      </c>
    </row>
    <row r="23" spans="1:4" x14ac:dyDescent="0.3">
      <c r="A23" s="8" t="s">
        <v>1562</v>
      </c>
      <c r="B23">
        <v>187</v>
      </c>
      <c r="C23">
        <v>147</v>
      </c>
      <c r="D23">
        <v>334</v>
      </c>
    </row>
    <row r="24" spans="1:4" x14ac:dyDescent="0.3">
      <c r="A24" s="8" t="s">
        <v>1557</v>
      </c>
      <c r="B24">
        <v>255</v>
      </c>
      <c r="C24">
        <v>199</v>
      </c>
      <c r="D24">
        <v>454</v>
      </c>
    </row>
    <row r="25" spans="1:4" x14ac:dyDescent="0.3">
      <c r="A25" s="8" t="s">
        <v>1587</v>
      </c>
      <c r="B25">
        <v>217</v>
      </c>
      <c r="C25">
        <v>193</v>
      </c>
      <c r="D25">
        <v>410</v>
      </c>
    </row>
    <row r="26" spans="1:4" x14ac:dyDescent="0.3">
      <c r="A26" s="8" t="s">
        <v>1596</v>
      </c>
      <c r="B26">
        <v>278</v>
      </c>
      <c r="C26">
        <v>220</v>
      </c>
      <c r="D26">
        <v>498</v>
      </c>
    </row>
    <row r="27" spans="1:4" x14ac:dyDescent="0.3">
      <c r="A27" s="8" t="s">
        <v>3992</v>
      </c>
      <c r="B27">
        <v>1096</v>
      </c>
      <c r="C27">
        <v>904</v>
      </c>
      <c r="D27">
        <v>2000</v>
      </c>
    </row>
    <row r="36" spans="1:4" x14ac:dyDescent="0.3">
      <c r="A36" s="7" t="s">
        <v>3993</v>
      </c>
      <c r="B36" s="7" t="s">
        <v>4015</v>
      </c>
    </row>
    <row r="37" spans="1:4" x14ac:dyDescent="0.3">
      <c r="A37" s="7" t="s">
        <v>3991</v>
      </c>
      <c r="B37" t="s">
        <v>16</v>
      </c>
      <c r="C37" t="s">
        <v>10</v>
      </c>
      <c r="D37" t="s">
        <v>3992</v>
      </c>
    </row>
    <row r="38" spans="1:4" x14ac:dyDescent="0.3">
      <c r="A38" s="8" t="s">
        <v>28</v>
      </c>
      <c r="B38">
        <v>229</v>
      </c>
      <c r="C38">
        <v>258</v>
      </c>
      <c r="D38">
        <v>487</v>
      </c>
    </row>
    <row r="39" spans="1:4" x14ac:dyDescent="0.3">
      <c r="A39" s="8" t="s">
        <v>50</v>
      </c>
      <c r="B39">
        <v>280</v>
      </c>
      <c r="C39">
        <v>189</v>
      </c>
      <c r="D39">
        <v>469</v>
      </c>
    </row>
    <row r="40" spans="1:4" x14ac:dyDescent="0.3">
      <c r="A40" s="8" t="s">
        <v>19</v>
      </c>
      <c r="B40">
        <v>366</v>
      </c>
      <c r="C40">
        <v>240</v>
      </c>
      <c r="D40">
        <v>606</v>
      </c>
    </row>
    <row r="41" spans="1:4" x14ac:dyDescent="0.3">
      <c r="A41" s="8" t="s">
        <v>33</v>
      </c>
      <c r="B41">
        <v>215</v>
      </c>
      <c r="C41">
        <v>207</v>
      </c>
      <c r="D41">
        <v>422</v>
      </c>
    </row>
    <row r="42" spans="1:4" x14ac:dyDescent="0.3">
      <c r="A42" s="8" t="s">
        <v>3990</v>
      </c>
      <c r="B42">
        <v>6</v>
      </c>
      <c r="C42">
        <v>10</v>
      </c>
      <c r="D42">
        <v>16</v>
      </c>
    </row>
    <row r="43" spans="1:4" x14ac:dyDescent="0.3">
      <c r="A43" s="8" t="s">
        <v>3992</v>
      </c>
      <c r="B43">
        <v>1096</v>
      </c>
      <c r="C43">
        <v>904</v>
      </c>
      <c r="D43">
        <v>2000</v>
      </c>
    </row>
    <row r="54" spans="1:2" x14ac:dyDescent="0.3">
      <c r="A54" s="7" t="s">
        <v>3991</v>
      </c>
      <c r="B54" t="s">
        <v>3995</v>
      </c>
    </row>
    <row r="55" spans="1:2" x14ac:dyDescent="0.3">
      <c r="A55" s="8" t="s">
        <v>3996</v>
      </c>
      <c r="B55">
        <v>223096.68410000004</v>
      </c>
    </row>
    <row r="56" spans="1:2" x14ac:dyDescent="0.3">
      <c r="A56" s="8" t="s">
        <v>3997</v>
      </c>
      <c r="B56">
        <v>1093541.0769999996</v>
      </c>
    </row>
    <row r="57" spans="1:2" x14ac:dyDescent="0.3">
      <c r="A57" s="8" t="s">
        <v>3998</v>
      </c>
      <c r="B57">
        <v>856493.18980000052</v>
      </c>
    </row>
    <row r="58" spans="1:2" x14ac:dyDescent="0.3">
      <c r="A58" s="8" t="s">
        <v>3992</v>
      </c>
      <c r="B58">
        <v>2173130.9509000001</v>
      </c>
    </row>
  </sheetData>
  <pageMargins left="0.7" right="0.7" top="0.75" bottom="0.75" header="0.3" footer="0.3"/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3837-BEBE-4946-87C0-36C583405920}">
  <dimension ref="A3:D27"/>
  <sheetViews>
    <sheetView topLeftCell="A10" workbookViewId="0">
      <selection activeCell="H36" sqref="H36"/>
    </sheetView>
  </sheetViews>
  <sheetFormatPr defaultRowHeight="14.4" x14ac:dyDescent="0.3"/>
  <cols>
    <col min="1" max="1" width="20.109375" bestFit="1" customWidth="1"/>
    <col min="2" max="2" width="15.5546875" bestFit="1" customWidth="1"/>
    <col min="3" max="3" width="12.6640625" bestFit="1" customWidth="1"/>
    <col min="4" max="4" width="12" bestFit="1" customWidth="1"/>
    <col min="5" max="5" width="6" bestFit="1" customWidth="1"/>
    <col min="6" max="6" width="6.33203125" bestFit="1" customWidth="1"/>
    <col min="7" max="7" width="10.77734375" bestFit="1" customWidth="1"/>
  </cols>
  <sheetData>
    <row r="3" spans="1:2" x14ac:dyDescent="0.3">
      <c r="A3" s="7" t="s">
        <v>3991</v>
      </c>
      <c r="B3" t="s">
        <v>4249</v>
      </c>
    </row>
    <row r="4" spans="1:2" x14ac:dyDescent="0.3">
      <c r="A4" s="8" t="s">
        <v>4230</v>
      </c>
      <c r="B4" s="22">
        <v>67</v>
      </c>
    </row>
    <row r="5" spans="1:2" x14ac:dyDescent="0.3">
      <c r="A5" s="8" t="s">
        <v>4231</v>
      </c>
      <c r="B5" s="22">
        <v>317</v>
      </c>
    </row>
    <row r="6" spans="1:2" x14ac:dyDescent="0.3">
      <c r="A6" s="8" t="s">
        <v>4232</v>
      </c>
      <c r="B6" s="22">
        <v>41</v>
      </c>
    </row>
    <row r="7" spans="1:2" x14ac:dyDescent="0.3">
      <c r="A7" s="8" t="s">
        <v>4233</v>
      </c>
      <c r="B7" s="22">
        <v>49</v>
      </c>
    </row>
    <row r="8" spans="1:2" x14ac:dyDescent="0.3">
      <c r="A8" s="8" t="s">
        <v>4234</v>
      </c>
      <c r="B8" s="22">
        <v>18</v>
      </c>
    </row>
    <row r="9" spans="1:2" x14ac:dyDescent="0.3">
      <c r="A9" s="8" t="s">
        <v>3992</v>
      </c>
      <c r="B9" s="22">
        <v>492</v>
      </c>
    </row>
    <row r="12" spans="1:2" x14ac:dyDescent="0.3">
      <c r="A12" s="7" t="s">
        <v>3991</v>
      </c>
      <c r="B12" t="s">
        <v>4249</v>
      </c>
    </row>
    <row r="13" spans="1:2" x14ac:dyDescent="0.3">
      <c r="A13" s="8" t="s">
        <v>4230</v>
      </c>
      <c r="B13" s="22">
        <v>67</v>
      </c>
    </row>
    <row r="14" spans="1:2" x14ac:dyDescent="0.3">
      <c r="A14" s="8" t="s">
        <v>4231</v>
      </c>
      <c r="B14" s="22">
        <v>317</v>
      </c>
    </row>
    <row r="15" spans="1:2" x14ac:dyDescent="0.3">
      <c r="A15" s="8" t="s">
        <v>4232</v>
      </c>
      <c r="B15" s="22">
        <v>41</v>
      </c>
    </row>
    <row r="16" spans="1:2" x14ac:dyDescent="0.3">
      <c r="A16" s="8" t="s">
        <v>4233</v>
      </c>
      <c r="B16" s="22">
        <v>49</v>
      </c>
    </row>
    <row r="17" spans="1:4" x14ac:dyDescent="0.3">
      <c r="A17" s="8" t="s">
        <v>4234</v>
      </c>
      <c r="B17" s="22">
        <v>18</v>
      </c>
    </row>
    <row r="18" spans="1:4" x14ac:dyDescent="0.3">
      <c r="A18" s="8" t="s">
        <v>3992</v>
      </c>
      <c r="B18" s="22">
        <v>492</v>
      </c>
    </row>
    <row r="20" spans="1:4" x14ac:dyDescent="0.3">
      <c r="A20" s="7" t="s">
        <v>3995</v>
      </c>
      <c r="B20" s="7" t="s">
        <v>4015</v>
      </c>
    </row>
    <row r="21" spans="1:4" x14ac:dyDescent="0.3">
      <c r="A21" s="7" t="s">
        <v>3991</v>
      </c>
      <c r="B21" t="s">
        <v>4235</v>
      </c>
      <c r="C21" t="s">
        <v>4236</v>
      </c>
      <c r="D21" t="s">
        <v>3992</v>
      </c>
    </row>
    <row r="22" spans="1:4" x14ac:dyDescent="0.3">
      <c r="A22" s="8" t="s">
        <v>4230</v>
      </c>
      <c r="B22" s="22">
        <v>114842.87740000003</v>
      </c>
      <c r="C22" s="22">
        <v>153432.06450000001</v>
      </c>
      <c r="D22" s="22">
        <v>268274.94189999992</v>
      </c>
    </row>
    <row r="23" spans="1:4" x14ac:dyDescent="0.3">
      <c r="A23" s="8" t="s">
        <v>4231</v>
      </c>
      <c r="B23" s="22">
        <v>595362.63640000019</v>
      </c>
      <c r="C23" s="22">
        <v>806702.27020000049</v>
      </c>
      <c r="D23" s="22">
        <v>1402064.9065999996</v>
      </c>
    </row>
    <row r="24" spans="1:4" x14ac:dyDescent="0.3">
      <c r="A24" s="8" t="s">
        <v>4232</v>
      </c>
      <c r="B24" s="22">
        <v>61082.946500000013</v>
      </c>
      <c r="C24" s="22">
        <v>114184.92199999993</v>
      </c>
      <c r="D24" s="22">
        <v>175267.86850000004</v>
      </c>
    </row>
    <row r="25" spans="1:4" x14ac:dyDescent="0.3">
      <c r="A25" s="8" t="s">
        <v>4233</v>
      </c>
      <c r="B25" s="22">
        <v>103338.72029999997</v>
      </c>
      <c r="C25" s="22">
        <v>144160.90080000003</v>
      </c>
      <c r="D25" s="22">
        <v>247499.62109999996</v>
      </c>
    </row>
    <row r="26" spans="1:4" x14ac:dyDescent="0.3">
      <c r="A26" s="8" t="s">
        <v>4234</v>
      </c>
      <c r="B26" s="22">
        <v>40374.547400000003</v>
      </c>
      <c r="C26" s="22">
        <v>39649.065400000014</v>
      </c>
      <c r="D26" s="22">
        <v>80023.612799999974</v>
      </c>
    </row>
    <row r="27" spans="1:4" x14ac:dyDescent="0.3">
      <c r="A27" s="8" t="s">
        <v>3992</v>
      </c>
      <c r="B27" s="22">
        <v>915001.728</v>
      </c>
      <c r="C27" s="22">
        <v>1258129.222899999</v>
      </c>
      <c r="D27" s="22">
        <v>2173130.9509000005</v>
      </c>
    </row>
  </sheetData>
  <pageMargins left="0.7" right="0.7" top="0.75" bottom="0.75" header="0.3" footer="0.3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60828-00B6-44DB-B1C3-E232EF7973D5}">
  <dimension ref="A3:M48"/>
  <sheetViews>
    <sheetView topLeftCell="L4" workbookViewId="0">
      <selection activeCell="I38" sqref="I38"/>
    </sheetView>
  </sheetViews>
  <sheetFormatPr defaultRowHeight="14.4" x14ac:dyDescent="0.3"/>
  <cols>
    <col min="1" max="1" width="12.5546875" bestFit="1" customWidth="1"/>
    <col min="2" max="2" width="12.109375" bestFit="1" customWidth="1"/>
    <col min="12" max="12" width="14.109375" bestFit="1" customWidth="1"/>
    <col min="13" max="13" width="19.21875" bestFit="1" customWidth="1"/>
    <col min="14" max="23" width="15.5546875" bestFit="1" customWidth="1"/>
    <col min="24" max="24" width="10.77734375" bestFit="1" customWidth="1"/>
    <col min="25" max="36" width="15.5546875" bestFit="1" customWidth="1"/>
    <col min="37" max="37" width="10.77734375" bestFit="1" customWidth="1"/>
    <col min="38" max="694" width="15.5546875" bestFit="1" customWidth="1"/>
    <col min="695" max="695" width="10.77734375" bestFit="1" customWidth="1"/>
  </cols>
  <sheetData>
    <row r="3" spans="1:13" x14ac:dyDescent="0.3">
      <c r="A3" s="7" t="s">
        <v>3991</v>
      </c>
      <c r="B3" t="s">
        <v>3994</v>
      </c>
    </row>
    <row r="4" spans="1:13" x14ac:dyDescent="0.3">
      <c r="A4" s="8" t="s">
        <v>1582</v>
      </c>
      <c r="B4">
        <v>4816</v>
      </c>
      <c r="L4" s="7" t="s">
        <v>3991</v>
      </c>
      <c r="M4" t="s">
        <v>3995</v>
      </c>
    </row>
    <row r="5" spans="1:13" x14ac:dyDescent="0.3">
      <c r="A5" s="8" t="s">
        <v>1562</v>
      </c>
      <c r="B5">
        <v>4931</v>
      </c>
      <c r="L5" s="8" t="s">
        <v>1887</v>
      </c>
      <c r="M5">
        <v>85138.555199999973</v>
      </c>
    </row>
    <row r="6" spans="1:13" x14ac:dyDescent="0.3">
      <c r="A6" s="8" t="s">
        <v>1557</v>
      </c>
      <c r="B6">
        <v>5767</v>
      </c>
      <c r="L6" s="8" t="s">
        <v>1892</v>
      </c>
      <c r="M6">
        <v>100344.56880000002</v>
      </c>
    </row>
    <row r="7" spans="1:13" x14ac:dyDescent="0.3">
      <c r="A7" s="8" t="s">
        <v>1587</v>
      </c>
      <c r="B7">
        <v>4794</v>
      </c>
      <c r="L7" s="8" t="s">
        <v>1924</v>
      </c>
      <c r="M7">
        <v>109791.71519999998</v>
      </c>
    </row>
    <row r="8" spans="1:13" x14ac:dyDescent="0.3">
      <c r="A8" s="8" t="s">
        <v>1596</v>
      </c>
      <c r="B8">
        <v>7040</v>
      </c>
      <c r="L8" s="8" t="s">
        <v>1927</v>
      </c>
      <c r="M8">
        <v>93048.140500000009</v>
      </c>
    </row>
    <row r="9" spans="1:13" x14ac:dyDescent="0.3">
      <c r="A9" s="8" t="s">
        <v>3992</v>
      </c>
      <c r="B9">
        <v>27348</v>
      </c>
      <c r="L9" s="8" t="s">
        <v>1929</v>
      </c>
      <c r="M9">
        <v>116829.22059999997</v>
      </c>
    </row>
    <row r="10" spans="1:13" x14ac:dyDescent="0.3">
      <c r="L10" s="8" t="s">
        <v>1932</v>
      </c>
      <c r="M10">
        <v>114592.7035</v>
      </c>
    </row>
    <row r="11" spans="1:13" x14ac:dyDescent="0.3">
      <c r="L11" s="8" t="s">
        <v>1934</v>
      </c>
      <c r="M11">
        <v>106248.28329999997</v>
      </c>
    </row>
    <row r="12" spans="1:13" x14ac:dyDescent="0.3">
      <c r="A12" s="7" t="s">
        <v>3991</v>
      </c>
      <c r="B12" t="s">
        <v>3994</v>
      </c>
      <c r="L12" s="8" t="s">
        <v>1936</v>
      </c>
      <c r="M12">
        <v>99679.086000000025</v>
      </c>
    </row>
    <row r="13" spans="1:13" x14ac:dyDescent="0.3">
      <c r="A13" s="8" t="s">
        <v>1578</v>
      </c>
      <c r="B13">
        <v>4592</v>
      </c>
      <c r="L13" s="8" t="s">
        <v>1939</v>
      </c>
      <c r="M13">
        <v>111704.9436</v>
      </c>
    </row>
    <row r="14" spans="1:13" x14ac:dyDescent="0.3">
      <c r="A14" s="8" t="s">
        <v>1619</v>
      </c>
      <c r="B14">
        <v>596</v>
      </c>
      <c r="L14" s="8" t="s">
        <v>1942</v>
      </c>
      <c r="M14">
        <v>121555.10789999997</v>
      </c>
    </row>
    <row r="15" spans="1:13" x14ac:dyDescent="0.3">
      <c r="A15" s="8" t="s">
        <v>1592</v>
      </c>
      <c r="B15">
        <v>965</v>
      </c>
      <c r="L15" s="8" t="s">
        <v>1945</v>
      </c>
      <c r="M15">
        <v>105447.23030000001</v>
      </c>
    </row>
    <row r="16" spans="1:13" x14ac:dyDescent="0.3">
      <c r="A16" s="8" t="s">
        <v>1574</v>
      </c>
      <c r="B16">
        <v>1179</v>
      </c>
      <c r="L16" s="8" t="s">
        <v>1948</v>
      </c>
      <c r="M16">
        <v>94225.72329999994</v>
      </c>
    </row>
    <row r="17" spans="1:13" x14ac:dyDescent="0.3">
      <c r="A17" s="8" t="s">
        <v>1558</v>
      </c>
      <c r="B17">
        <v>1795</v>
      </c>
      <c r="L17" s="8" t="s">
        <v>1896</v>
      </c>
      <c r="M17">
        <v>98982.125799999994</v>
      </c>
    </row>
    <row r="18" spans="1:13" x14ac:dyDescent="0.3">
      <c r="A18" s="8" t="s">
        <v>1615</v>
      </c>
      <c r="B18">
        <v>2261</v>
      </c>
      <c r="L18" s="8" t="s">
        <v>1901</v>
      </c>
      <c r="M18">
        <v>124243.9895</v>
      </c>
    </row>
    <row r="19" spans="1:13" x14ac:dyDescent="0.3">
      <c r="A19" s="8" t="s">
        <v>1633</v>
      </c>
      <c r="B19">
        <v>1320</v>
      </c>
      <c r="L19" s="8" t="s">
        <v>1904</v>
      </c>
      <c r="M19">
        <v>118814.11569999999</v>
      </c>
    </row>
    <row r="20" spans="1:13" x14ac:dyDescent="0.3">
      <c r="A20" s="8" t="s">
        <v>1597</v>
      </c>
      <c r="B20">
        <v>2410</v>
      </c>
      <c r="L20" s="8" t="s">
        <v>1908</v>
      </c>
      <c r="M20">
        <v>80926.71639999999</v>
      </c>
    </row>
    <row r="21" spans="1:13" x14ac:dyDescent="0.3">
      <c r="A21" s="8" t="s">
        <v>1691</v>
      </c>
      <c r="B21">
        <v>792</v>
      </c>
      <c r="L21" s="8" t="s">
        <v>1911</v>
      </c>
      <c r="M21">
        <v>115373.80170000001</v>
      </c>
    </row>
    <row r="22" spans="1:13" x14ac:dyDescent="0.3">
      <c r="A22" s="8" t="s">
        <v>1730</v>
      </c>
      <c r="B22">
        <v>711</v>
      </c>
      <c r="L22" s="8" t="s">
        <v>1914</v>
      </c>
      <c r="M22">
        <v>108010.0126</v>
      </c>
    </row>
    <row r="23" spans="1:13" x14ac:dyDescent="0.3">
      <c r="A23" s="8" t="s">
        <v>1788</v>
      </c>
      <c r="B23">
        <v>338</v>
      </c>
      <c r="L23" s="8" t="s">
        <v>1917</v>
      </c>
      <c r="M23">
        <v>158908.99839999998</v>
      </c>
    </row>
    <row r="24" spans="1:13" x14ac:dyDescent="0.3">
      <c r="A24" s="8" t="s">
        <v>1623</v>
      </c>
      <c r="B24">
        <v>256</v>
      </c>
      <c r="L24" s="8" t="s">
        <v>1921</v>
      </c>
      <c r="M24">
        <v>109265.9126</v>
      </c>
    </row>
    <row r="25" spans="1:13" x14ac:dyDescent="0.3">
      <c r="A25" s="8" t="s">
        <v>1608</v>
      </c>
      <c r="B25">
        <v>1419</v>
      </c>
      <c r="L25" s="8" t="s">
        <v>3992</v>
      </c>
      <c r="M25">
        <v>2173130.9509000005</v>
      </c>
    </row>
    <row r="26" spans="1:13" x14ac:dyDescent="0.3">
      <c r="A26" s="8" t="s">
        <v>1601</v>
      </c>
      <c r="B26">
        <v>651</v>
      </c>
    </row>
    <row r="27" spans="1:13" x14ac:dyDescent="0.3">
      <c r="A27" s="8" t="s">
        <v>1588</v>
      </c>
      <c r="B27">
        <v>1188</v>
      </c>
    </row>
    <row r="28" spans="1:13" x14ac:dyDescent="0.3">
      <c r="A28" s="8" t="s">
        <v>1723</v>
      </c>
      <c r="B28">
        <v>1006</v>
      </c>
      <c r="L28" s="7" t="s">
        <v>3991</v>
      </c>
      <c r="M28" t="s">
        <v>3995</v>
      </c>
    </row>
    <row r="29" spans="1:13" x14ac:dyDescent="0.3">
      <c r="A29" s="8" t="s">
        <v>1698</v>
      </c>
      <c r="B29">
        <v>301</v>
      </c>
      <c r="L29" s="8" t="s">
        <v>1964</v>
      </c>
      <c r="M29">
        <v>701814.16130000004</v>
      </c>
    </row>
    <row r="30" spans="1:13" x14ac:dyDescent="0.3">
      <c r="A30" s="8" t="s">
        <v>1650</v>
      </c>
      <c r="B30">
        <v>734</v>
      </c>
      <c r="L30" s="8" t="s">
        <v>1959</v>
      </c>
      <c r="M30">
        <v>715608.54850000038</v>
      </c>
    </row>
    <row r="31" spans="1:13" x14ac:dyDescent="0.3">
      <c r="A31" s="8" t="s">
        <v>1567</v>
      </c>
      <c r="B31">
        <v>1243</v>
      </c>
      <c r="L31" s="8" t="s">
        <v>1961</v>
      </c>
      <c r="M31">
        <v>755708.24109999987</v>
      </c>
    </row>
    <row r="32" spans="1:13" x14ac:dyDescent="0.3">
      <c r="A32" s="8" t="s">
        <v>1583</v>
      </c>
      <c r="B32">
        <v>1424</v>
      </c>
      <c r="L32" s="8" t="s">
        <v>3992</v>
      </c>
      <c r="M32">
        <v>2173130.9509000005</v>
      </c>
    </row>
    <row r="33" spans="1:13" x14ac:dyDescent="0.3">
      <c r="A33" s="8" t="s">
        <v>1640</v>
      </c>
      <c r="B33">
        <v>165</v>
      </c>
    </row>
    <row r="34" spans="1:13" x14ac:dyDescent="0.3">
      <c r="A34" s="8" t="s">
        <v>1672</v>
      </c>
      <c r="B34">
        <v>1307</v>
      </c>
    </row>
    <row r="35" spans="1:13" x14ac:dyDescent="0.3">
      <c r="A35" s="8" t="s">
        <v>1563</v>
      </c>
      <c r="B35">
        <v>695</v>
      </c>
      <c r="L35" s="7" t="s">
        <v>3991</v>
      </c>
      <c r="M35" t="s">
        <v>3995</v>
      </c>
    </row>
    <row r="36" spans="1:13" x14ac:dyDescent="0.3">
      <c r="A36" s="8" t="s">
        <v>3992</v>
      </c>
      <c r="B36">
        <v>27348</v>
      </c>
      <c r="L36" s="8" t="s">
        <v>3996</v>
      </c>
    </row>
    <row r="37" spans="1:13" x14ac:dyDescent="0.3">
      <c r="L37" s="9" t="s">
        <v>1964</v>
      </c>
      <c r="M37">
        <v>67490.150599999979</v>
      </c>
    </row>
    <row r="38" spans="1:13" x14ac:dyDescent="0.3">
      <c r="L38" s="9" t="s">
        <v>1959</v>
      </c>
      <c r="M38">
        <v>83750.9908</v>
      </c>
    </row>
    <row r="39" spans="1:13" x14ac:dyDescent="0.3">
      <c r="L39" s="9" t="s">
        <v>1961</v>
      </c>
      <c r="M39">
        <v>71855.542699999962</v>
      </c>
    </row>
    <row r="40" spans="1:13" x14ac:dyDescent="0.3">
      <c r="L40" s="8" t="s">
        <v>3997</v>
      </c>
    </row>
    <row r="41" spans="1:13" x14ac:dyDescent="0.3">
      <c r="L41" s="9" t="s">
        <v>1964</v>
      </c>
      <c r="M41">
        <v>357660.41029999987</v>
      </c>
    </row>
    <row r="42" spans="1:13" x14ac:dyDescent="0.3">
      <c r="L42" s="9" t="s">
        <v>1959</v>
      </c>
      <c r="M42">
        <v>319732.9531000001</v>
      </c>
    </row>
    <row r="43" spans="1:13" x14ac:dyDescent="0.3">
      <c r="L43" s="9" t="s">
        <v>1961</v>
      </c>
      <c r="M43">
        <v>416147.71360000019</v>
      </c>
    </row>
    <row r="44" spans="1:13" x14ac:dyDescent="0.3">
      <c r="L44" s="8" t="s">
        <v>3998</v>
      </c>
    </row>
    <row r="45" spans="1:13" x14ac:dyDescent="0.3">
      <c r="L45" s="9" t="s">
        <v>1964</v>
      </c>
      <c r="M45">
        <v>276663.60040000005</v>
      </c>
    </row>
    <row r="46" spans="1:13" x14ac:dyDescent="0.3">
      <c r="L46" s="9" t="s">
        <v>1959</v>
      </c>
      <c r="M46">
        <v>312124.60459999996</v>
      </c>
    </row>
    <row r="47" spans="1:13" x14ac:dyDescent="0.3">
      <c r="L47" s="9" t="s">
        <v>1961</v>
      </c>
      <c r="M47">
        <v>267704.98479999992</v>
      </c>
    </row>
    <row r="48" spans="1:13" x14ac:dyDescent="0.3">
      <c r="L48" s="8" t="s">
        <v>3992</v>
      </c>
      <c r="M48">
        <v>2173130.9509000005</v>
      </c>
    </row>
  </sheetData>
  <pageMargins left="0.7" right="0.7" top="0.75" bottom="0.75" header="0.3" footer="0.3"/>
  <drawing r:id="rId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64EDE-DD77-4C4E-A2E1-3CFF062EED9B}">
  <dimension ref="A3:B69"/>
  <sheetViews>
    <sheetView topLeftCell="A10" workbookViewId="0">
      <selection activeCell="A9" sqref="A9"/>
    </sheetView>
  </sheetViews>
  <sheetFormatPr defaultRowHeight="14.4" x14ac:dyDescent="0.3"/>
  <cols>
    <col min="1" max="1" width="14" bestFit="1" customWidth="1"/>
    <col min="2" max="2" width="12" bestFit="1" customWidth="1"/>
  </cols>
  <sheetData>
    <row r="3" spans="1:2" x14ac:dyDescent="0.3">
      <c r="A3" s="7" t="s">
        <v>3991</v>
      </c>
      <c r="B3" t="s">
        <v>3993</v>
      </c>
    </row>
    <row r="4" spans="1:2" x14ac:dyDescent="0.3">
      <c r="A4" s="8" t="s">
        <v>16</v>
      </c>
      <c r="B4">
        <v>262</v>
      </c>
    </row>
    <row r="5" spans="1:2" x14ac:dyDescent="0.3">
      <c r="A5" s="8" t="s">
        <v>10</v>
      </c>
      <c r="B5">
        <v>238</v>
      </c>
    </row>
    <row r="6" spans="1:2" x14ac:dyDescent="0.3">
      <c r="A6" s="8" t="s">
        <v>3992</v>
      </c>
      <c r="B6">
        <v>500</v>
      </c>
    </row>
    <row r="9" spans="1:2" x14ac:dyDescent="0.3">
      <c r="A9" s="7" t="s">
        <v>3991</v>
      </c>
      <c r="B9" t="s">
        <v>3993</v>
      </c>
    </row>
    <row r="10" spans="1:2" x14ac:dyDescent="0.3">
      <c r="A10" s="8" t="s">
        <v>28</v>
      </c>
      <c r="B10">
        <v>125</v>
      </c>
    </row>
    <row r="11" spans="1:2" x14ac:dyDescent="0.3">
      <c r="A11" s="8" t="s">
        <v>50</v>
      </c>
      <c r="B11">
        <v>122</v>
      </c>
    </row>
    <row r="12" spans="1:2" x14ac:dyDescent="0.3">
      <c r="A12" s="8" t="s">
        <v>19</v>
      </c>
      <c r="B12">
        <v>145</v>
      </c>
    </row>
    <row r="13" spans="1:2" x14ac:dyDescent="0.3">
      <c r="A13" s="8" t="s">
        <v>33</v>
      </c>
      <c r="B13">
        <v>104</v>
      </c>
    </row>
    <row r="14" spans="1:2" x14ac:dyDescent="0.3">
      <c r="A14" s="8" t="s">
        <v>3990</v>
      </c>
      <c r="B14">
        <v>4</v>
      </c>
    </row>
    <row r="15" spans="1:2" x14ac:dyDescent="0.3">
      <c r="A15" s="8" t="s">
        <v>3992</v>
      </c>
      <c r="B15">
        <v>500</v>
      </c>
    </row>
    <row r="18" spans="1:2" x14ac:dyDescent="0.3">
      <c r="A18" s="7" t="s">
        <v>3991</v>
      </c>
      <c r="B18" t="s">
        <v>3993</v>
      </c>
    </row>
    <row r="19" spans="1:2" x14ac:dyDescent="0.3">
      <c r="A19" s="8" t="s">
        <v>23</v>
      </c>
      <c r="B19">
        <v>9</v>
      </c>
    </row>
    <row r="20" spans="1:2" x14ac:dyDescent="0.3">
      <c r="A20" s="8" t="s">
        <v>167</v>
      </c>
      <c r="B20">
        <v>11</v>
      </c>
    </row>
    <row r="21" spans="1:2" x14ac:dyDescent="0.3">
      <c r="A21" s="8" t="s">
        <v>137</v>
      </c>
      <c r="B21">
        <v>13</v>
      </c>
    </row>
    <row r="22" spans="1:2" x14ac:dyDescent="0.3">
      <c r="A22" s="8" t="s">
        <v>295</v>
      </c>
      <c r="B22">
        <v>9</v>
      </c>
    </row>
    <row r="23" spans="1:2" x14ac:dyDescent="0.3">
      <c r="A23" s="8" t="s">
        <v>32</v>
      </c>
      <c r="B23">
        <v>13</v>
      </c>
    </row>
    <row r="24" spans="1:2" x14ac:dyDescent="0.3">
      <c r="A24" s="8" t="s">
        <v>278</v>
      </c>
      <c r="B24">
        <v>3</v>
      </c>
    </row>
    <row r="25" spans="1:2" x14ac:dyDescent="0.3">
      <c r="A25" s="8" t="s">
        <v>171</v>
      </c>
      <c r="B25">
        <v>15</v>
      </c>
    </row>
    <row r="26" spans="1:2" x14ac:dyDescent="0.3">
      <c r="A26" s="8" t="s">
        <v>95</v>
      </c>
      <c r="B26">
        <v>8</v>
      </c>
    </row>
    <row r="27" spans="1:2" x14ac:dyDescent="0.3">
      <c r="A27" s="8" t="s">
        <v>254</v>
      </c>
      <c r="B27">
        <v>9</v>
      </c>
    </row>
    <row r="28" spans="1:2" x14ac:dyDescent="0.3">
      <c r="A28" s="8" t="s">
        <v>84</v>
      </c>
      <c r="B28">
        <v>10</v>
      </c>
    </row>
    <row r="29" spans="1:2" x14ac:dyDescent="0.3">
      <c r="A29" s="8" t="s">
        <v>103</v>
      </c>
      <c r="B29">
        <v>8</v>
      </c>
    </row>
    <row r="30" spans="1:2" x14ac:dyDescent="0.3">
      <c r="A30" s="8" t="s">
        <v>110</v>
      </c>
      <c r="B30">
        <v>5</v>
      </c>
    </row>
    <row r="31" spans="1:2" x14ac:dyDescent="0.3">
      <c r="A31" s="8" t="s">
        <v>198</v>
      </c>
      <c r="B31">
        <v>7</v>
      </c>
    </row>
    <row r="32" spans="1:2" x14ac:dyDescent="0.3">
      <c r="A32" s="8" t="s">
        <v>258</v>
      </c>
      <c r="B32">
        <v>8</v>
      </c>
    </row>
    <row r="33" spans="1:2" x14ac:dyDescent="0.3">
      <c r="A33" s="8" t="s">
        <v>271</v>
      </c>
      <c r="B33">
        <v>12</v>
      </c>
    </row>
    <row r="34" spans="1:2" x14ac:dyDescent="0.3">
      <c r="A34" s="8" t="s">
        <v>65</v>
      </c>
      <c r="B34">
        <v>16</v>
      </c>
    </row>
    <row r="35" spans="1:2" x14ac:dyDescent="0.3">
      <c r="A35" s="8" t="s">
        <v>596</v>
      </c>
      <c r="B35">
        <v>6</v>
      </c>
    </row>
    <row r="36" spans="1:2" x14ac:dyDescent="0.3">
      <c r="A36" s="8" t="s">
        <v>332</v>
      </c>
      <c r="B36">
        <v>10</v>
      </c>
    </row>
    <row r="37" spans="1:2" x14ac:dyDescent="0.3">
      <c r="A37" s="8" t="s">
        <v>439</v>
      </c>
      <c r="B37">
        <v>9</v>
      </c>
    </row>
    <row r="38" spans="1:2" x14ac:dyDescent="0.3">
      <c r="A38" s="8" t="s">
        <v>144</v>
      </c>
      <c r="B38">
        <v>9</v>
      </c>
    </row>
    <row r="39" spans="1:2" x14ac:dyDescent="0.3">
      <c r="A39" s="8" t="s">
        <v>725</v>
      </c>
      <c r="B39">
        <v>6</v>
      </c>
    </row>
    <row r="40" spans="1:2" x14ac:dyDescent="0.3">
      <c r="A40" s="8" t="s">
        <v>160</v>
      </c>
      <c r="B40">
        <v>10</v>
      </c>
    </row>
    <row r="41" spans="1:2" x14ac:dyDescent="0.3">
      <c r="A41" s="8" t="s">
        <v>205</v>
      </c>
      <c r="B41">
        <v>9</v>
      </c>
    </row>
    <row r="42" spans="1:2" x14ac:dyDescent="0.3">
      <c r="A42" s="8" t="s">
        <v>317</v>
      </c>
      <c r="B42">
        <v>8</v>
      </c>
    </row>
    <row r="43" spans="1:2" x14ac:dyDescent="0.3">
      <c r="A43" s="8" t="s">
        <v>117</v>
      </c>
      <c r="B43">
        <v>12</v>
      </c>
    </row>
    <row r="44" spans="1:2" x14ac:dyDescent="0.3">
      <c r="A44" s="8" t="s">
        <v>69</v>
      </c>
      <c r="B44">
        <v>10</v>
      </c>
    </row>
    <row r="45" spans="1:2" x14ac:dyDescent="0.3">
      <c r="A45" s="8" t="s">
        <v>73</v>
      </c>
      <c r="B45">
        <v>7</v>
      </c>
    </row>
    <row r="46" spans="1:2" x14ac:dyDescent="0.3">
      <c r="A46" s="8" t="s">
        <v>188</v>
      </c>
      <c r="B46">
        <v>10</v>
      </c>
    </row>
    <row r="47" spans="1:2" x14ac:dyDescent="0.3">
      <c r="A47" s="8" t="s">
        <v>49</v>
      </c>
      <c r="B47">
        <v>11</v>
      </c>
    </row>
    <row r="48" spans="1:2" x14ac:dyDescent="0.3">
      <c r="A48" s="8" t="s">
        <v>91</v>
      </c>
      <c r="B48">
        <v>15</v>
      </c>
    </row>
    <row r="49" spans="1:2" x14ac:dyDescent="0.3">
      <c r="A49" s="8" t="s">
        <v>237</v>
      </c>
      <c r="B49">
        <v>10</v>
      </c>
    </row>
    <row r="50" spans="1:2" x14ac:dyDescent="0.3">
      <c r="A50" s="8" t="s">
        <v>61</v>
      </c>
      <c r="B50">
        <v>11</v>
      </c>
    </row>
    <row r="51" spans="1:2" x14ac:dyDescent="0.3">
      <c r="A51" s="8" t="s">
        <v>12</v>
      </c>
      <c r="B51">
        <v>13</v>
      </c>
    </row>
    <row r="52" spans="1:2" x14ac:dyDescent="0.3">
      <c r="A52" s="8" t="s">
        <v>18</v>
      </c>
      <c r="B52">
        <v>11</v>
      </c>
    </row>
    <row r="53" spans="1:2" x14ac:dyDescent="0.3">
      <c r="A53" s="8" t="s">
        <v>27</v>
      </c>
      <c r="B53">
        <v>15</v>
      </c>
    </row>
    <row r="54" spans="1:2" x14ac:dyDescent="0.3">
      <c r="A54" s="8" t="s">
        <v>99</v>
      </c>
      <c r="B54">
        <v>12</v>
      </c>
    </row>
    <row r="55" spans="1:2" x14ac:dyDescent="0.3">
      <c r="A55" s="8" t="s">
        <v>37</v>
      </c>
      <c r="B55">
        <v>13</v>
      </c>
    </row>
    <row r="56" spans="1:2" x14ac:dyDescent="0.3">
      <c r="A56" s="8" t="s">
        <v>54</v>
      </c>
      <c r="B56">
        <v>12</v>
      </c>
    </row>
    <row r="57" spans="1:2" x14ac:dyDescent="0.3">
      <c r="A57" s="8" t="s">
        <v>221</v>
      </c>
      <c r="B57">
        <v>6</v>
      </c>
    </row>
    <row r="58" spans="1:2" x14ac:dyDescent="0.3">
      <c r="A58" s="8" t="s">
        <v>321</v>
      </c>
      <c r="B58">
        <v>8</v>
      </c>
    </row>
    <row r="59" spans="1:2" x14ac:dyDescent="0.3">
      <c r="A59" s="8" t="s">
        <v>41</v>
      </c>
      <c r="B59">
        <v>10</v>
      </c>
    </row>
    <row r="60" spans="1:2" x14ac:dyDescent="0.3">
      <c r="A60" s="8" t="s">
        <v>241</v>
      </c>
      <c r="B60">
        <v>14</v>
      </c>
    </row>
    <row r="61" spans="1:2" x14ac:dyDescent="0.3">
      <c r="A61" s="8" t="s">
        <v>363</v>
      </c>
      <c r="B61">
        <v>5</v>
      </c>
    </row>
    <row r="62" spans="1:2" x14ac:dyDescent="0.3">
      <c r="A62" s="8" t="s">
        <v>121</v>
      </c>
      <c r="B62">
        <v>11</v>
      </c>
    </row>
    <row r="63" spans="1:2" x14ac:dyDescent="0.3">
      <c r="A63" s="8" t="s">
        <v>175</v>
      </c>
      <c r="B63">
        <v>16</v>
      </c>
    </row>
    <row r="64" spans="1:2" x14ac:dyDescent="0.3">
      <c r="A64" s="8" t="s">
        <v>291</v>
      </c>
      <c r="B64">
        <v>11</v>
      </c>
    </row>
    <row r="65" spans="1:2" x14ac:dyDescent="0.3">
      <c r="A65" s="8" t="s">
        <v>77</v>
      </c>
      <c r="B65">
        <v>9</v>
      </c>
    </row>
    <row r="66" spans="1:2" x14ac:dyDescent="0.3">
      <c r="A66" s="8" t="s">
        <v>45</v>
      </c>
      <c r="B66">
        <v>10</v>
      </c>
    </row>
    <row r="67" spans="1:2" x14ac:dyDescent="0.3">
      <c r="A67" s="8" t="s">
        <v>328</v>
      </c>
      <c r="B67">
        <v>9</v>
      </c>
    </row>
    <row r="68" spans="1:2" x14ac:dyDescent="0.3">
      <c r="A68" s="8" t="s">
        <v>856</v>
      </c>
      <c r="B68">
        <v>6</v>
      </c>
    </row>
    <row r="69" spans="1:2" x14ac:dyDescent="0.3">
      <c r="A69" s="8" t="s">
        <v>3992</v>
      </c>
      <c r="B69">
        <v>500</v>
      </c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856B7B-6A30-4013-A3FA-01B876B727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Customer_Dim</vt:lpstr>
      <vt:lpstr>Product_Dim</vt:lpstr>
      <vt:lpstr>Store_Dim</vt:lpstr>
      <vt:lpstr>Sales_Fact</vt:lpstr>
      <vt:lpstr>Observations</vt:lpstr>
      <vt:lpstr>DASHBOARD</vt:lpstr>
      <vt:lpstr>Customer</vt:lpstr>
      <vt:lpstr>Product</vt:lpstr>
      <vt:lpstr>Store</vt:lpstr>
      <vt:lpstr>Sales</vt:lpstr>
      <vt:lpstr>VLOOKUP</vt:lpstr>
      <vt:lpstr>PIVOT_VLOOKUP</vt:lpstr>
      <vt:lpstr>PIVOT_LOOKUP2</vt:lpstr>
      <vt:lpstr>PIVOT TABLE_PRODUCT,STORE</vt:lpstr>
      <vt:lpstr>PIVOT TABLE_CUST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 Sundaram S</dc:creator>
  <cp:lastModifiedBy>Kalyani Sundaram S</cp:lastModifiedBy>
  <dcterms:created xsi:type="dcterms:W3CDTF">2026-08-02T07:19:43Z</dcterms:created>
  <dcterms:modified xsi:type="dcterms:W3CDTF">2026-08-06T10:38:36Z</dcterms:modified>
</cp:coreProperties>
</file>